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hai\Desktop\tlt\main\main\utils\data\"/>
    </mc:Choice>
  </mc:AlternateContent>
  <xr:revisionPtr revIDLastSave="0" documentId="13_ncr:1_{067B2594-9342-4358-9908-ABF2740CFB9A}" xr6:coauthVersionLast="47" xr6:coauthVersionMax="47" xr10:uidLastSave="{00000000-0000-0000-0000-000000000000}"/>
  <bookViews>
    <workbookView xWindow="-120" yWindow="-120" windowWidth="29040" windowHeight="15840" tabRatio="923" firstSheet="3" activeTab="18" xr2:uid="{00000000-000D-0000-FFFF-FFFF00000000}"/>
  </bookViews>
  <sheets>
    <sheet name="Dong" sheetId="66" r:id="rId1"/>
    <sheet name="Chi" sheetId="96" r:id="rId2"/>
    <sheet name="Cuong_Da_Nang" sheetId="78" r:id="rId3"/>
    <sheet name="Chương_thodien" sheetId="93" r:id="rId4"/>
    <sheet name="Tuan_Hai_Day" sheetId="79" r:id="rId5"/>
    <sheet name="Hiep_HaiPhong" sheetId="92" r:id="rId6"/>
    <sheet name="Ly_Bien_Hoa" sheetId="80" r:id="rId7"/>
    <sheet name="Tung_Hai_Phong" sheetId="86" r:id="rId8"/>
    <sheet name="Son Hue" sheetId="84" r:id="rId9"/>
    <sheet name="Kim_Da_Lat" sheetId="81" r:id="rId10"/>
    <sheet name="Phong_Tam" sheetId="82" r:id="rId11"/>
    <sheet name="Bi 146" sheetId="89" r:id="rId12"/>
    <sheet name="Dat_QL13" sheetId="83" r:id="rId13"/>
    <sheet name="Hoa_Vinh" sheetId="87" r:id="rId14"/>
    <sheet name="Lan Hương" sheetId="97" r:id="rId15"/>
    <sheet name="Thanh Triều" sheetId="88" r:id="rId16"/>
    <sheet name="Anh Nhiên" sheetId="95" r:id="rId17"/>
    <sheet name="Vinabosch" sheetId="85" r:id="rId18"/>
    <sheet name="Tòng_Long_An" sheetId="100" r:id="rId1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3" i="81" l="1"/>
  <c r="L72" i="81"/>
  <c r="K30" i="79"/>
  <c r="K57" i="66"/>
  <c r="K25" i="88"/>
  <c r="K21" i="88"/>
  <c r="K16" i="88"/>
  <c r="I16" i="88"/>
  <c r="I9" i="100"/>
  <c r="K9" i="100"/>
  <c r="K10" i="100"/>
  <c r="K17" i="96"/>
  <c r="K18" i="96"/>
  <c r="K19" i="96"/>
  <c r="I17" i="96"/>
  <c r="I18" i="96"/>
  <c r="I19" i="96"/>
  <c r="K12" i="100" l="1"/>
  <c r="K16" i="100" s="1"/>
  <c r="I16" i="96"/>
  <c r="K30" i="83"/>
  <c r="I28" i="83"/>
  <c r="K28" i="83" s="1"/>
  <c r="I29" i="83"/>
  <c r="K29" i="83" s="1"/>
  <c r="I30" i="83"/>
  <c r="C28" i="83"/>
  <c r="C29" i="83"/>
  <c r="C30" i="83"/>
  <c r="K27" i="82"/>
  <c r="I26" i="82"/>
  <c r="K26" i="82" s="1"/>
  <c r="I27" i="82"/>
  <c r="C27" i="82"/>
  <c r="K18" i="79"/>
  <c r="I18" i="79"/>
  <c r="I19" i="79"/>
  <c r="K19" i="79" s="1"/>
  <c r="I20" i="79"/>
  <c r="K20" i="79" s="1"/>
  <c r="C20" i="79"/>
  <c r="C19" i="79"/>
  <c r="I43" i="66"/>
  <c r="K43" i="66" s="1"/>
  <c r="I44" i="66"/>
  <c r="K44" i="66" s="1"/>
  <c r="I45" i="66"/>
  <c r="K45" i="66" s="1"/>
  <c r="C43" i="66"/>
  <c r="C44" i="66"/>
  <c r="C45" i="66"/>
  <c r="I72" i="85" l="1"/>
  <c r="K72" i="85" s="1"/>
  <c r="I71" i="85"/>
  <c r="K71" i="85" s="1"/>
  <c r="C71" i="85"/>
  <c r="C72" i="85"/>
  <c r="I42" i="66" l="1"/>
  <c r="K42" i="66" s="1"/>
  <c r="C42" i="66"/>
  <c r="I41" i="66"/>
  <c r="K41" i="66"/>
  <c r="C70" i="85"/>
  <c r="C66" i="85"/>
  <c r="C67" i="85"/>
  <c r="C68" i="85"/>
  <c r="C60" i="85"/>
  <c r="C61" i="85"/>
  <c r="C62" i="85"/>
  <c r="C63" i="85"/>
  <c r="C64" i="85"/>
  <c r="C65" i="85"/>
  <c r="C59" i="85"/>
  <c r="I70" i="85"/>
  <c r="K70" i="85" s="1"/>
  <c r="I69" i="85"/>
  <c r="K69" i="85" s="1"/>
  <c r="I15" i="88" l="1"/>
  <c r="K15" i="88" s="1"/>
  <c r="C15" i="88"/>
  <c r="I25" i="82"/>
  <c r="K25" i="82" s="1"/>
  <c r="I22" i="82"/>
  <c r="K22" i="82" s="1"/>
  <c r="I23" i="82"/>
  <c r="K23" i="82" s="1"/>
  <c r="I24" i="82"/>
  <c r="K24" i="82" s="1"/>
  <c r="C24" i="82"/>
  <c r="D23" i="82"/>
  <c r="C54" i="81" l="1"/>
  <c r="C50" i="81"/>
  <c r="C51" i="81"/>
  <c r="C52" i="81"/>
  <c r="C49" i="81"/>
  <c r="K45" i="81"/>
  <c r="I57" i="81"/>
  <c r="K57" i="81" s="1"/>
  <c r="I56" i="81"/>
  <c r="K56" i="81" s="1"/>
  <c r="I55" i="81"/>
  <c r="K55" i="81" s="1"/>
  <c r="I54" i="81"/>
  <c r="K54" i="81" s="1"/>
  <c r="I53" i="81"/>
  <c r="K53" i="81" s="1"/>
  <c r="I52" i="81"/>
  <c r="K52" i="81" s="1"/>
  <c r="I51" i="81"/>
  <c r="K51" i="81" s="1"/>
  <c r="I50" i="81"/>
  <c r="K50" i="81" s="1"/>
  <c r="I49" i="81"/>
  <c r="K49" i="81" s="1"/>
  <c r="I48" i="81"/>
  <c r="K48" i="81" s="1"/>
  <c r="I47" i="81"/>
  <c r="K47" i="81" s="1"/>
  <c r="I46" i="81"/>
  <c r="K46" i="81" s="1"/>
  <c r="I57" i="85" l="1"/>
  <c r="I58" i="85"/>
  <c r="K58" i="85" s="1"/>
  <c r="I59" i="85"/>
  <c r="K59" i="85" s="1"/>
  <c r="I60" i="85"/>
  <c r="I61" i="85"/>
  <c r="I62" i="85"/>
  <c r="K62" i="85" s="1"/>
  <c r="I63" i="85"/>
  <c r="K63" i="85" s="1"/>
  <c r="I64" i="85"/>
  <c r="I65" i="85"/>
  <c r="I67" i="85"/>
  <c r="K67" i="85" s="1"/>
  <c r="I68" i="85"/>
  <c r="K68" i="85" s="1"/>
  <c r="K57" i="85"/>
  <c r="K60" i="85"/>
  <c r="K61" i="85"/>
  <c r="K64" i="85"/>
  <c r="K65" i="85"/>
  <c r="I56" i="85"/>
  <c r="K56" i="85" s="1"/>
  <c r="I12" i="96" l="1"/>
  <c r="K12" i="96" s="1"/>
  <c r="I13" i="96"/>
  <c r="K13" i="96" s="1"/>
  <c r="I14" i="96"/>
  <c r="K14" i="96" s="1"/>
  <c r="I15" i="96"/>
  <c r="K15" i="96" s="1"/>
  <c r="K13" i="80"/>
  <c r="I12" i="80"/>
  <c r="K12" i="80" s="1"/>
  <c r="I13" i="80"/>
  <c r="C13" i="80"/>
  <c r="L13" i="96" l="1"/>
  <c r="C55" i="85"/>
  <c r="C44" i="85"/>
  <c r="C45" i="85"/>
  <c r="C46" i="85"/>
  <c r="C47" i="85"/>
  <c r="C48" i="85"/>
  <c r="C49" i="85"/>
  <c r="C43" i="85"/>
  <c r="C39" i="85"/>
  <c r="C40" i="85"/>
  <c r="C38" i="85"/>
  <c r="C25" i="85"/>
  <c r="C26" i="85"/>
  <c r="C27" i="85"/>
  <c r="C28" i="85"/>
  <c r="C29" i="85"/>
  <c r="C30" i="85"/>
  <c r="C31" i="85"/>
  <c r="C32" i="85"/>
  <c r="C33" i="85"/>
  <c r="C34" i="85"/>
  <c r="C24" i="85"/>
  <c r="C18" i="85"/>
  <c r="C19" i="85"/>
  <c r="C20" i="85"/>
  <c r="C17" i="85"/>
  <c r="C16" i="85"/>
  <c r="C15" i="95"/>
  <c r="C11" i="95"/>
  <c r="C14" i="95"/>
  <c r="C10" i="95"/>
  <c r="C9" i="88"/>
  <c r="C14" i="88"/>
  <c r="C9" i="97" l="1"/>
  <c r="C10" i="87"/>
  <c r="C17" i="83"/>
  <c r="C18" i="83"/>
  <c r="C19" i="83"/>
  <c r="C20" i="83"/>
  <c r="C21" i="83"/>
  <c r="C22" i="83"/>
  <c r="C23" i="83"/>
  <c r="C24" i="83"/>
  <c r="C25" i="83"/>
  <c r="C26" i="83"/>
  <c r="C27" i="83"/>
  <c r="C16" i="83"/>
  <c r="C14" i="83"/>
  <c r="C12" i="83"/>
  <c r="C11" i="83"/>
  <c r="C21" i="89"/>
  <c r="C20" i="89"/>
  <c r="C10" i="89"/>
  <c r="C11" i="89"/>
  <c r="C12" i="89"/>
  <c r="C13" i="89"/>
  <c r="C14" i="89"/>
  <c r="C15" i="89"/>
  <c r="C16" i="89"/>
  <c r="C17" i="89"/>
  <c r="C18" i="89"/>
  <c r="C19" i="89"/>
  <c r="C9" i="89"/>
  <c r="C20" i="82"/>
  <c r="D21" i="82"/>
  <c r="C16" i="82"/>
  <c r="C17" i="82"/>
  <c r="C18" i="82"/>
  <c r="C13" i="82"/>
  <c r="C14" i="82"/>
  <c r="C15" i="82"/>
  <c r="C11" i="82"/>
  <c r="C12" i="82"/>
  <c r="C10" i="82"/>
  <c r="C43" i="81"/>
  <c r="D44" i="81"/>
  <c r="C18" i="81"/>
  <c r="C19" i="81"/>
  <c r="C20" i="81"/>
  <c r="C21" i="81"/>
  <c r="D22" i="81"/>
  <c r="C42" i="81"/>
  <c r="C35" i="81"/>
  <c r="C36" i="81"/>
  <c r="D37" i="81"/>
  <c r="C38" i="81"/>
  <c r="C39" i="81"/>
  <c r="C40" i="81"/>
  <c r="C41" i="81"/>
  <c r="C32" i="81"/>
  <c r="C33" i="81"/>
  <c r="C34" i="81"/>
  <c r="C24" i="81"/>
  <c r="C17" i="81"/>
  <c r="C16" i="81"/>
  <c r="C13" i="81"/>
  <c r="C11" i="84"/>
  <c r="C10" i="84"/>
  <c r="C10" i="86"/>
  <c r="C10" i="80"/>
  <c r="C11" i="92"/>
  <c r="C10" i="92"/>
  <c r="C11" i="79"/>
  <c r="C12" i="79"/>
  <c r="C13" i="79"/>
  <c r="C14" i="79"/>
  <c r="C15" i="79"/>
  <c r="C10" i="79"/>
  <c r="C11" i="93" l="1"/>
  <c r="C12" i="93"/>
  <c r="C10" i="93"/>
  <c r="C9" i="93"/>
  <c r="C39" i="66"/>
  <c r="C28" i="66"/>
  <c r="C29" i="66"/>
  <c r="C30" i="66"/>
  <c r="C31" i="66"/>
  <c r="C19" i="66"/>
  <c r="C15" i="66"/>
  <c r="C16" i="66"/>
  <c r="C10" i="66"/>
  <c r="C11" i="66"/>
  <c r="C12" i="66"/>
  <c r="C13" i="66"/>
  <c r="C14" i="66"/>
  <c r="C18" i="66"/>
  <c r="C17" i="66"/>
  <c r="C21" i="66"/>
  <c r="C22" i="66"/>
  <c r="C23" i="66"/>
  <c r="C26" i="66"/>
  <c r="C27" i="66"/>
  <c r="C36" i="66"/>
  <c r="C37" i="66"/>
  <c r="C20" i="66"/>
  <c r="I34" i="66" l="1"/>
  <c r="K34" i="66" s="1"/>
  <c r="I35" i="66"/>
  <c r="K35" i="66" s="1"/>
  <c r="I29" i="66"/>
  <c r="K29" i="66" s="1"/>
  <c r="I20" i="66"/>
  <c r="K20" i="66" s="1"/>
  <c r="I17" i="79" l="1"/>
  <c r="K17" i="79" s="1"/>
  <c r="L46" i="85" l="1"/>
  <c r="I15" i="95"/>
  <c r="K15" i="95" s="1"/>
  <c r="I39" i="66" l="1"/>
  <c r="K39" i="66" s="1"/>
  <c r="I12" i="93" l="1"/>
  <c r="K12" i="93" s="1"/>
  <c r="L42" i="85" l="1"/>
  <c r="I36" i="66"/>
  <c r="K36" i="66" s="1"/>
  <c r="I37" i="66"/>
  <c r="K37" i="66" s="1"/>
  <c r="I38" i="66"/>
  <c r="K38" i="66" s="1"/>
  <c r="I21" i="82"/>
  <c r="K21" i="82" s="1"/>
  <c r="I44" i="81"/>
  <c r="K44" i="81" s="1"/>
  <c r="I42" i="81"/>
  <c r="K42" i="81" s="1"/>
  <c r="I41" i="81"/>
  <c r="K41" i="81" s="1"/>
  <c r="I40" i="81"/>
  <c r="K40" i="81" s="1"/>
  <c r="I39" i="81"/>
  <c r="K39" i="81" s="1"/>
  <c r="I37" i="81"/>
  <c r="K37" i="81" s="1"/>
  <c r="L37" i="66" l="1"/>
  <c r="I14" i="88"/>
  <c r="K14" i="88" s="1"/>
  <c r="I21" i="89"/>
  <c r="K21" i="89" s="1"/>
  <c r="K13" i="97"/>
  <c r="I12" i="97"/>
  <c r="K12" i="97" s="1"/>
  <c r="I11" i="97"/>
  <c r="K11" i="97" s="1"/>
  <c r="I9" i="97"/>
  <c r="K9" i="97" s="1"/>
  <c r="K31" i="83"/>
  <c r="I26" i="83"/>
  <c r="K26" i="83" s="1"/>
  <c r="I27" i="83"/>
  <c r="K27" i="83" s="1"/>
  <c r="I10" i="96"/>
  <c r="K10" i="96" s="1"/>
  <c r="K15" i="97" l="1"/>
  <c r="K19" i="97" s="1"/>
  <c r="K20" i="96" l="1"/>
  <c r="K16" i="96"/>
  <c r="K22" i="96" l="1"/>
  <c r="K26" i="96" s="1"/>
  <c r="I20" i="89" l="1"/>
  <c r="K20" i="89" s="1"/>
  <c r="I25" i="83" l="1"/>
  <c r="K25" i="83" s="1"/>
  <c r="I20" i="82"/>
  <c r="K20" i="82"/>
  <c r="I19" i="82"/>
  <c r="K19" i="82" s="1"/>
  <c r="C19" i="82"/>
  <c r="I11" i="95" l="1"/>
  <c r="K11" i="95" s="1"/>
  <c r="K17" i="95" l="1"/>
  <c r="I13" i="95"/>
  <c r="K13" i="95" s="1"/>
  <c r="I12" i="95"/>
  <c r="K12" i="95" s="1"/>
  <c r="I10" i="95"/>
  <c r="K10" i="95" s="1"/>
  <c r="I9" i="95"/>
  <c r="K9" i="95" s="1"/>
  <c r="K19" i="95" l="1"/>
  <c r="K24" i="95" s="1"/>
  <c r="I24" i="83"/>
  <c r="K24" i="83" s="1"/>
  <c r="I11" i="93"/>
  <c r="K11" i="93" s="1"/>
  <c r="K10" i="93"/>
  <c r="I10" i="93"/>
  <c r="I9" i="93"/>
  <c r="K9" i="93" s="1"/>
  <c r="D9" i="93"/>
  <c r="K15" i="93"/>
  <c r="K14" i="93"/>
  <c r="I33" i="66"/>
  <c r="K33" i="66" s="1"/>
  <c r="I32" i="66"/>
  <c r="K32" i="66" s="1"/>
  <c r="I28" i="66"/>
  <c r="K28" i="66" s="1"/>
  <c r="I30" i="66"/>
  <c r="K30" i="66" s="1"/>
  <c r="I31" i="66"/>
  <c r="K31" i="66" s="1"/>
  <c r="I23" i="83"/>
  <c r="I34" i="81"/>
  <c r="K34" i="81" s="1"/>
  <c r="L32" i="66" l="1"/>
  <c r="K17" i="93"/>
  <c r="K20" i="93" s="1"/>
  <c r="I14" i="78" l="1"/>
  <c r="K14" i="78" s="1"/>
  <c r="I21" i="83"/>
  <c r="K21" i="83" s="1"/>
  <c r="I22" i="83"/>
  <c r="K22" i="83" s="1"/>
  <c r="C31" i="81"/>
  <c r="D30" i="81"/>
  <c r="I29" i="81"/>
  <c r="K29" i="81" s="1"/>
  <c r="I30" i="81"/>
  <c r="K30" i="81" s="1"/>
  <c r="I31" i="81"/>
  <c r="K31" i="81" s="1"/>
  <c r="I33" i="81"/>
  <c r="K33" i="81" s="1"/>
  <c r="D29" i="81"/>
  <c r="I27" i="66" l="1"/>
  <c r="K27" i="66" s="1"/>
  <c r="I26" i="66"/>
  <c r="K26" i="66" s="1"/>
  <c r="I15" i="79"/>
  <c r="K15" i="79" s="1"/>
  <c r="K15" i="92" l="1"/>
  <c r="K14" i="92"/>
  <c r="I11" i="92"/>
  <c r="K11" i="92" s="1"/>
  <c r="I10" i="92"/>
  <c r="K10" i="92" s="1"/>
  <c r="I19" i="89"/>
  <c r="K19" i="89" s="1"/>
  <c r="I26" i="81"/>
  <c r="K26" i="81" s="1"/>
  <c r="C26" i="81"/>
  <c r="K17" i="92" l="1"/>
  <c r="K21" i="92" s="1"/>
  <c r="I24" i="66" l="1"/>
  <c r="K24" i="66" s="1"/>
  <c r="I24" i="81"/>
  <c r="K24" i="81"/>
  <c r="I17" i="83" l="1"/>
  <c r="K17" i="83" s="1"/>
  <c r="I18" i="83"/>
  <c r="K18" i="83" s="1"/>
  <c r="I19" i="83"/>
  <c r="K19" i="83" s="1"/>
  <c r="I20" i="83"/>
  <c r="K20" i="83" s="1"/>
  <c r="K22" i="81"/>
  <c r="I17" i="82"/>
  <c r="K17" i="82" s="1"/>
  <c r="I18" i="82"/>
  <c r="K18" i="82" s="1"/>
  <c r="I16" i="82"/>
  <c r="K16" i="82" s="1"/>
  <c r="I15" i="82"/>
  <c r="I14" i="82"/>
  <c r="I14" i="79" l="1"/>
  <c r="K14" i="79" s="1"/>
  <c r="K13" i="89"/>
  <c r="I12" i="89"/>
  <c r="K12" i="89" s="1"/>
  <c r="I11" i="89"/>
  <c r="K11" i="89" s="1"/>
  <c r="I9" i="89"/>
  <c r="K9" i="89" s="1"/>
  <c r="I9" i="88"/>
  <c r="K9" i="88" s="1"/>
  <c r="K30" i="89" l="1"/>
  <c r="K37" i="89" s="1"/>
  <c r="I22" i="66" l="1"/>
  <c r="I21" i="66"/>
  <c r="K21" i="66" s="1"/>
  <c r="K14" i="87" l="1"/>
  <c r="I13" i="87"/>
  <c r="K13" i="87" s="1"/>
  <c r="I12" i="87"/>
  <c r="K12" i="87" s="1"/>
  <c r="I10" i="87"/>
  <c r="K10" i="87" s="1"/>
  <c r="I9" i="87"/>
  <c r="K9" i="87" s="1"/>
  <c r="K23" i="83"/>
  <c r="K32" i="83"/>
  <c r="I16" i="83"/>
  <c r="K16" i="83" s="1"/>
  <c r="I15" i="83"/>
  <c r="K15" i="83" s="1"/>
  <c r="K16" i="87" l="1"/>
  <c r="K20" i="87" s="1"/>
  <c r="K14" i="86" l="1"/>
  <c r="I13" i="86"/>
  <c r="K13" i="86" s="1"/>
  <c r="I12" i="86"/>
  <c r="K12" i="86" s="1"/>
  <c r="I10" i="86"/>
  <c r="K10" i="86" s="1"/>
  <c r="I9" i="86"/>
  <c r="K9" i="86" s="1"/>
  <c r="K16" i="86" l="1"/>
  <c r="K20" i="86" s="1"/>
  <c r="I14" i="83" l="1"/>
  <c r="I12" i="79" l="1"/>
  <c r="I12" i="78" l="1"/>
  <c r="K12" i="78" s="1"/>
  <c r="I11" i="84"/>
  <c r="K11" i="84" s="1"/>
  <c r="I17" i="81" l="1"/>
  <c r="K17" i="81" s="1"/>
  <c r="I21" i="81"/>
  <c r="I22" i="81"/>
  <c r="K14" i="84" l="1"/>
  <c r="I13" i="84"/>
  <c r="K13" i="84" s="1"/>
  <c r="I12" i="84"/>
  <c r="K12" i="84" s="1"/>
  <c r="I10" i="84"/>
  <c r="K10" i="84" s="1"/>
  <c r="I9" i="84"/>
  <c r="K9" i="84" s="1"/>
  <c r="K14" i="83"/>
  <c r="I13" i="83"/>
  <c r="K13" i="83" s="1"/>
  <c r="I12" i="83"/>
  <c r="K12" i="83" s="1"/>
  <c r="I11" i="83"/>
  <c r="K11" i="83" s="1"/>
  <c r="I10" i="83"/>
  <c r="K10" i="83" s="1"/>
  <c r="I9" i="83"/>
  <c r="K9" i="83" s="1"/>
  <c r="K28" i="82"/>
  <c r="K15" i="82"/>
  <c r="K14" i="82"/>
  <c r="I13" i="82"/>
  <c r="K13" i="82" s="1"/>
  <c r="I12" i="82"/>
  <c r="K12" i="82" s="1"/>
  <c r="I11" i="82"/>
  <c r="K11" i="82" s="1"/>
  <c r="I10" i="82"/>
  <c r="K10" i="82" s="1"/>
  <c r="I11" i="81"/>
  <c r="K11" i="81" s="1"/>
  <c r="I12" i="81"/>
  <c r="K12" i="81" s="1"/>
  <c r="I13" i="81"/>
  <c r="K13" i="81" s="1"/>
  <c r="I15" i="81"/>
  <c r="K15" i="81" s="1"/>
  <c r="I16" i="81"/>
  <c r="K16" i="81" s="1"/>
  <c r="I10" i="81"/>
  <c r="K10" i="81" s="1"/>
  <c r="I15" i="66"/>
  <c r="K15" i="66" s="1"/>
  <c r="I16" i="66"/>
  <c r="K16" i="66" s="1"/>
  <c r="I18" i="66"/>
  <c r="K18" i="66" s="1"/>
  <c r="I19" i="66"/>
  <c r="K19" i="66" s="1"/>
  <c r="I13" i="66"/>
  <c r="K13" i="66" s="1"/>
  <c r="I14" i="66"/>
  <c r="K14" i="66" s="1"/>
  <c r="K22" i="66"/>
  <c r="K17" i="80"/>
  <c r="K16" i="80"/>
  <c r="K15" i="80"/>
  <c r="K14" i="80"/>
  <c r="I10" i="80"/>
  <c r="K10" i="80" s="1"/>
  <c r="K13" i="79"/>
  <c r="K12" i="79"/>
  <c r="I10" i="79"/>
  <c r="K10" i="79" s="1"/>
  <c r="K17" i="78"/>
  <c r="K16" i="78"/>
  <c r="K15" i="78"/>
  <c r="K13" i="78"/>
  <c r="I10" i="78"/>
  <c r="K10" i="78" s="1"/>
  <c r="L14" i="83" l="1"/>
  <c r="K17" i="84"/>
  <c r="K75" i="85"/>
  <c r="K81" i="85" s="1"/>
  <c r="K16" i="84"/>
  <c r="K20" i="84" s="1"/>
  <c r="K34" i="83"/>
  <c r="K47" i="83" s="1"/>
  <c r="K30" i="82"/>
  <c r="K38" i="82" s="1"/>
  <c r="K61" i="81"/>
  <c r="K72" i="81" s="1"/>
  <c r="K19" i="80"/>
  <c r="K23" i="80" s="1"/>
  <c r="K19" i="78"/>
  <c r="K22" i="78" s="1"/>
  <c r="K23" i="79"/>
  <c r="I11" i="66"/>
  <c r="K11" i="66" s="1"/>
  <c r="I10" i="66"/>
  <c r="K10" i="66" l="1"/>
  <c r="K49" i="66" l="1"/>
  <c r="K55" i="66" s="1"/>
</calcChain>
</file>

<file path=xl/sharedStrings.xml><?xml version="1.0" encoding="utf-8"?>
<sst xmlns="http://schemas.openxmlformats.org/spreadsheetml/2006/main" count="1389" uniqueCount="310">
  <si>
    <t>Tổng cộng</t>
  </si>
  <si>
    <t>04331754148GA</t>
  </si>
  <si>
    <t>04331754138GA</t>
  </si>
  <si>
    <t>Đơn giá</t>
  </si>
  <si>
    <t>Thành Tiền</t>
  </si>
  <si>
    <t>VAT</t>
  </si>
  <si>
    <t>TLT INTERNATIONAL ENGINEERING TECHNOLOGY CO.,LTD</t>
  </si>
  <si>
    <t>From :</t>
  </si>
  <si>
    <t>To :</t>
  </si>
  <si>
    <t>Mr Đồng</t>
  </si>
  <si>
    <t>Company</t>
  </si>
  <si>
    <t>Add :</t>
  </si>
  <si>
    <t>Mã Bosch</t>
  </si>
  <si>
    <t>Mã Zexel</t>
  </si>
  <si>
    <t>Mã tem trên hộp</t>
  </si>
  <si>
    <t>DSLA146P1398</t>
  </si>
  <si>
    <t>Tiếng Anh</t>
  </si>
  <si>
    <t>Hole-Type Nozzle</t>
  </si>
  <si>
    <t>DSLA146P1409</t>
  </si>
  <si>
    <t>Đã thanh toán ngày :</t>
  </si>
  <si>
    <t>Số tiền nợ còn lại :</t>
  </si>
  <si>
    <t>Tổng cộng số tiền nợ :</t>
  </si>
  <si>
    <t>Tiếng Việt</t>
  </si>
  <si>
    <t>Slg</t>
  </si>
  <si>
    <t>Ngày xuất hàng</t>
  </si>
  <si>
    <t>Tên hàng</t>
  </si>
  <si>
    <t xml:space="preserve">Mã hàng </t>
  </si>
  <si>
    <t>Mr Cương</t>
  </si>
  <si>
    <t>F002C4003041N</t>
  </si>
  <si>
    <t>DLLA160P2256</t>
  </si>
  <si>
    <t>Mr Tuấn</t>
  </si>
  <si>
    <t>H105025343KMH</t>
  </si>
  <si>
    <t>Ms.Ly</t>
  </si>
  <si>
    <t>H105017238KMH</t>
  </si>
  <si>
    <t>DLLA145PN238</t>
  </si>
  <si>
    <t>Tháng 2-2021</t>
  </si>
  <si>
    <t>Tháng 3-2021</t>
  </si>
  <si>
    <t>219 QL 1A - P.An Bình - Tp.Dĩ An - Bình Dương</t>
  </si>
  <si>
    <t>Tax code :</t>
  </si>
  <si>
    <t>CÔNG TY TNHH SỬA CHỮA OTO ĐỒNG CHÍ</t>
  </si>
  <si>
    <t>Mr.Kim</t>
  </si>
  <si>
    <t>F002C4003141N</t>
  </si>
  <si>
    <t>DLLA156P2255</t>
  </si>
  <si>
    <t>94436103733YL</t>
  </si>
  <si>
    <t>A281</t>
  </si>
  <si>
    <t>pump element</t>
  </si>
  <si>
    <t>Ty bơm cao áp</t>
  </si>
  <si>
    <t>H105025303KMH</t>
  </si>
  <si>
    <t>DLLA150SM303</t>
  </si>
  <si>
    <t>Mr.Phong Tam</t>
  </si>
  <si>
    <t>DLLA150SM343</t>
  </si>
  <si>
    <t>Tháng 4-2021</t>
  </si>
  <si>
    <t>Mr.Đạt</t>
  </si>
  <si>
    <t>QL13</t>
  </si>
  <si>
    <t>94436102103YL</t>
  </si>
  <si>
    <t>A186</t>
  </si>
  <si>
    <t>Pump element</t>
  </si>
  <si>
    <t>Lễ nhận tiền</t>
  </si>
  <si>
    <t>Đầu kim phun cao áp</t>
  </si>
  <si>
    <t>94136100133YL</t>
  </si>
  <si>
    <t>94436107913YL</t>
  </si>
  <si>
    <t>94436102183YL</t>
  </si>
  <si>
    <t>94136141943YL</t>
  </si>
  <si>
    <t>A138</t>
  </si>
  <si>
    <t>A253</t>
  </si>
  <si>
    <t>A89</t>
  </si>
  <si>
    <t>A298</t>
  </si>
  <si>
    <t>Mr.Tuấn</t>
  </si>
  <si>
    <t>Mr.Sơn</t>
  </si>
  <si>
    <t>H105015419KMH</t>
  </si>
  <si>
    <t>DLLA154S334N419</t>
  </si>
  <si>
    <t>H105025029KMH</t>
  </si>
  <si>
    <t>DLLA153SM029</t>
  </si>
  <si>
    <t>F00RJ02213751</t>
  </si>
  <si>
    <t>F00RJ02213</t>
  </si>
  <si>
    <t>Valve set</t>
  </si>
  <si>
    <t>Van điều khiển dầu</t>
  </si>
  <si>
    <t>H105007121KMH</t>
  </si>
  <si>
    <t>phi gui hang</t>
  </si>
  <si>
    <t>C Lễ nhận tiền CK TLT</t>
  </si>
  <si>
    <t>Tuấn CK TLT</t>
  </si>
  <si>
    <t>C.Lễ nhận tiền</t>
  </si>
  <si>
    <t>C.Thái nhận tiền CK TLT</t>
  </si>
  <si>
    <t>131151-7320</t>
  </si>
  <si>
    <t>Mr.Tung</t>
  </si>
  <si>
    <t>Hòa Vinh</t>
  </si>
  <si>
    <t>Bơm cao áp Maxforce</t>
  </si>
  <si>
    <t>00542</t>
  </si>
  <si>
    <t>00526</t>
  </si>
  <si>
    <t>00464</t>
  </si>
  <si>
    <t>00483</t>
  </si>
  <si>
    <t>00540</t>
  </si>
  <si>
    <t>Chú Thái nhận CK TLT</t>
  </si>
  <si>
    <t>00492</t>
  </si>
  <si>
    <t>00507</t>
  </si>
  <si>
    <t>00485</t>
  </si>
  <si>
    <t>00479</t>
  </si>
  <si>
    <t>00490</t>
  </si>
  <si>
    <t>00509</t>
  </si>
  <si>
    <t>00497</t>
  </si>
  <si>
    <t>00420</t>
  </si>
  <si>
    <t>00462</t>
  </si>
  <si>
    <t>00382</t>
  </si>
  <si>
    <t>Tháng 5-2021</t>
  </si>
  <si>
    <t>H105017259KMH</t>
  </si>
  <si>
    <t>DLLA160P50</t>
  </si>
  <si>
    <t>DLLA151P1169</t>
  </si>
  <si>
    <t>Hole-type nozzle</t>
  </si>
  <si>
    <t>F00RJ01727879</t>
  </si>
  <si>
    <t>Van béc</t>
  </si>
  <si>
    <t>C.Thái nhận tiền</t>
  </si>
  <si>
    <t>DLLA140PN291</t>
  </si>
  <si>
    <t>H105025420KMH</t>
  </si>
  <si>
    <t>DLLA156SM420</t>
  </si>
  <si>
    <t>H105025190KMH</t>
  </si>
  <si>
    <t>DLLA154SM190</t>
  </si>
  <si>
    <t>00491</t>
  </si>
  <si>
    <t>00473</t>
  </si>
  <si>
    <t>H105007112KMH</t>
  </si>
  <si>
    <t>DN0PDN112</t>
  </si>
  <si>
    <t>H105017010KMH</t>
  </si>
  <si>
    <t>DLLA160PN010</t>
  </si>
  <si>
    <t>H105015413KMH</t>
  </si>
  <si>
    <t>DLLA154S324N413</t>
  </si>
  <si>
    <t>H105015393KMH</t>
  </si>
  <si>
    <t>DLLA154S284N393</t>
  </si>
  <si>
    <t>H105025012KMH</t>
  </si>
  <si>
    <t>DLLA145SM012</t>
  </si>
  <si>
    <t>F01G0V5000KMH</t>
  </si>
  <si>
    <t>H105025080KMH</t>
  </si>
  <si>
    <t>DLLA160SM080</t>
  </si>
  <si>
    <t>H105025400KMH</t>
  </si>
  <si>
    <t>DLLA152SM400</t>
  </si>
  <si>
    <t>94436118533YL</t>
  </si>
  <si>
    <t>A831</t>
  </si>
  <si>
    <t>F002H23520772</t>
  </si>
  <si>
    <t>Hand feed pump</t>
  </si>
  <si>
    <t xml:space="preserve">Bao gồm 10% VAT </t>
  </si>
  <si>
    <t>Trả lại cho TLT 5% VAT : 2.112.000 vnd</t>
  </si>
  <si>
    <t>đã ck 46.480.095 đ</t>
  </si>
  <si>
    <t>0445020126391</t>
  </si>
  <si>
    <t>043317208075N</t>
  </si>
  <si>
    <t>DLLA155P1771</t>
  </si>
  <si>
    <t>00310</t>
  </si>
  <si>
    <t>Tháng 6-2021</t>
  </si>
  <si>
    <t>A204</t>
  </si>
  <si>
    <t>94136101353YL</t>
  </si>
  <si>
    <t>H105025304KMH</t>
  </si>
  <si>
    <t>Chú Thái nhận quyết toán TLT</t>
  </si>
  <si>
    <t>CK TLT</t>
  </si>
  <si>
    <t>Mr Chương</t>
  </si>
  <si>
    <t>Cảm biến áp suất dầu ống Rail DD15</t>
  </si>
  <si>
    <t>0281002942001</t>
  </si>
  <si>
    <t>0281006117000</t>
  </si>
  <si>
    <t>0281006117</t>
  </si>
  <si>
    <t>Cảm biến áp suất dầu Maxxforce</t>
  </si>
  <si>
    <t>Pressure sensor</t>
  </si>
  <si>
    <t>0984198127</t>
  </si>
  <si>
    <t>Cô Mai</t>
  </si>
  <si>
    <t>H105015569KMH</t>
  </si>
  <si>
    <t>DLLA142SN569</t>
  </si>
  <si>
    <t>Hiep Hai Phong</t>
  </si>
  <si>
    <t>BI 146</t>
  </si>
  <si>
    <t>94136100303YL</t>
  </si>
  <si>
    <t>A44</t>
  </si>
  <si>
    <t>H105015595KMH</t>
  </si>
  <si>
    <t>DLL155SN595</t>
  </si>
  <si>
    <t>0906665776</t>
  </si>
  <si>
    <t>0909637139</t>
  </si>
  <si>
    <t>0440050007810</t>
  </si>
  <si>
    <t>Dịch vụ</t>
  </si>
  <si>
    <t>(Đã tt 3470 cho Vina)</t>
  </si>
  <si>
    <t>H105025327KMH</t>
  </si>
  <si>
    <t>DLLA147SM327</t>
  </si>
  <si>
    <t>Mr Chí</t>
  </si>
  <si>
    <t>Tháng 7-2021</t>
  </si>
  <si>
    <t>F00VC01359770</t>
  </si>
  <si>
    <t>H105015615KMH</t>
  </si>
  <si>
    <t>DLLA150SN615</t>
  </si>
  <si>
    <t xml:space="preserve">H105025021KMH                 </t>
  </si>
  <si>
    <t>DLLA160SM021</t>
  </si>
  <si>
    <t xml:space="preserve">H105025224KMH                 </t>
  </si>
  <si>
    <t>DLLA146SM224</t>
  </si>
  <si>
    <t>Lan Hương</t>
  </si>
  <si>
    <t>0985885511</t>
  </si>
  <si>
    <t>Bơm cấp nhiên liệu Maxx (bơm sau)</t>
  </si>
  <si>
    <t>H105015869KMH</t>
  </si>
  <si>
    <t>DLLA158SN869</t>
  </si>
  <si>
    <t xml:space="preserve">043317187175N                  </t>
  </si>
  <si>
    <t>DLLA146P1405</t>
  </si>
  <si>
    <t>F00RJ01941751</t>
  </si>
  <si>
    <t>8-7-21 nộp tk TLT</t>
  </si>
  <si>
    <t>4 Bơm sau (10t8)</t>
  </si>
  <si>
    <t>trả lại 1 bơm sau</t>
  </si>
  <si>
    <t>DLLA142P1283</t>
  </si>
  <si>
    <t xml:space="preserve">04331718068GA       </t>
  </si>
  <si>
    <t>00067</t>
  </si>
  <si>
    <t>00142 / 00531 / 00521 / 00517 / 00005</t>
  </si>
  <si>
    <t>H105025329KMH</t>
  </si>
  <si>
    <t>DLLA151SM329</t>
  </si>
  <si>
    <t xml:space="preserve">H105015485KMH                 </t>
  </si>
  <si>
    <t>DLL155S268N485</t>
  </si>
  <si>
    <t>H105015783KMH</t>
  </si>
  <si>
    <t>DLLA149SN783</t>
  </si>
  <si>
    <t>C.Thái nhận tiền Ck TLTL</t>
  </si>
  <si>
    <t>chú Thái nhận CK TLT</t>
  </si>
  <si>
    <t>C.Thái nhận Ck TLT</t>
  </si>
  <si>
    <t>C.Thái nhận tiền ck TLT</t>
  </si>
  <si>
    <t>C.Lễ nhận tiền CK TLT</t>
  </si>
  <si>
    <t>C.Lễ nhận CK TLT</t>
  </si>
  <si>
    <t>Tuấn nhận ck TLT</t>
  </si>
  <si>
    <t>00134</t>
  </si>
  <si>
    <t>Tháng 8-2021</t>
  </si>
  <si>
    <t>Ty bơm Maxxforce</t>
  </si>
  <si>
    <t>F00VC01352770</t>
  </si>
  <si>
    <t>Tiền dịch vụ HĐ : 0001</t>
  </si>
  <si>
    <t>Tiền dịch vụ HĐ : 0002</t>
  </si>
  <si>
    <t>Tiền dịch vụ HĐ : 0005</t>
  </si>
  <si>
    <t>Tiền dịch vụ HĐ : 0007</t>
  </si>
  <si>
    <t>DN0PDN121</t>
  </si>
  <si>
    <t>131154-3920</t>
  </si>
  <si>
    <t>04331717438GA</t>
  </si>
  <si>
    <t>131152-5520</t>
  </si>
  <si>
    <t>DLLA149SM304</t>
  </si>
  <si>
    <t>00129 / 00098 / 00221</t>
  </si>
  <si>
    <t>131154-1120</t>
  </si>
  <si>
    <t>131151-3220</t>
  </si>
  <si>
    <t>Tháng 04-2021</t>
  </si>
  <si>
    <t>131152-1420</t>
  </si>
  <si>
    <t>131154-5620</t>
  </si>
  <si>
    <t>Tháng 05-2021</t>
  </si>
  <si>
    <t>131150-4320</t>
  </si>
  <si>
    <t>Tay cầm máy bơm phun cao áp</t>
  </si>
  <si>
    <t>Tiền dịch vụ HĐ : 0003</t>
  </si>
  <si>
    <t>Tháng 06-2021</t>
  </si>
  <si>
    <t>131152-6820</t>
  </si>
  <si>
    <t>Tháng 07-2021</t>
  </si>
  <si>
    <t xml:space="preserve">Valve Set                                                          </t>
  </si>
  <si>
    <t>Van điều khiển dầu bơm cao áp</t>
  </si>
  <si>
    <t>Tháng 08-2021</t>
  </si>
  <si>
    <t>Valve Set</t>
  </si>
  <si>
    <t>H105015485KMH</t>
  </si>
  <si>
    <t>F00VC01359</t>
  </si>
  <si>
    <t/>
  </si>
  <si>
    <t>C.Thai quyet toan CK TLT</t>
  </si>
  <si>
    <t>04331718068GA</t>
  </si>
  <si>
    <t>Chu Thái quyết toán ck TLT</t>
  </si>
  <si>
    <t>Tháng 9-2021</t>
  </si>
  <si>
    <t>Chú Thái quyết toán ck TLT</t>
  </si>
  <si>
    <t>F002B7003641N</t>
  </si>
  <si>
    <t>F002B7004541N</t>
  </si>
  <si>
    <t>94136109533CA</t>
  </si>
  <si>
    <t>H105015718KMH</t>
  </si>
  <si>
    <t>H105017354KMH</t>
  </si>
  <si>
    <t>H105025407KMH</t>
  </si>
  <si>
    <t>H105025099KMH</t>
  </si>
  <si>
    <t>H105015649KMH</t>
  </si>
  <si>
    <t>H105017267KMH</t>
  </si>
  <si>
    <t>P44</t>
  </si>
  <si>
    <t>A73</t>
  </si>
  <si>
    <t>DLLA142SN718</t>
  </si>
  <si>
    <t>DLLA140P643</t>
  </si>
  <si>
    <t>DLLA150SM407</t>
  </si>
  <si>
    <t>DLLA152PN267</t>
  </si>
  <si>
    <t>DLL160SM099</t>
  </si>
  <si>
    <t>0PDN121</t>
  </si>
  <si>
    <t>DLLA144SN649</t>
  </si>
  <si>
    <t>Delivery Valve Holder</t>
  </si>
  <si>
    <t>Van phân phối dầu</t>
  </si>
  <si>
    <t>Tháng 09-2021</t>
  </si>
  <si>
    <t>Ck TLT ( DV HD)</t>
  </si>
  <si>
    <t>04331722218GA</t>
  </si>
  <si>
    <t>H105025224KMH</t>
  </si>
  <si>
    <t>04331714788GA</t>
  </si>
  <si>
    <t>DLLA148P2221</t>
  </si>
  <si>
    <t>DLLA150P2255</t>
  </si>
  <si>
    <t>DLLA147P658</t>
  </si>
  <si>
    <t>0433171478</t>
  </si>
  <si>
    <t>0433172221</t>
  </si>
  <si>
    <t>F002C40030</t>
  </si>
  <si>
    <t>F002C40031</t>
  </si>
  <si>
    <t>C.Thái nhận</t>
  </si>
  <si>
    <t>9432612705</t>
  </si>
  <si>
    <t>941203859541N</t>
  </si>
  <si>
    <t>A49</t>
  </si>
  <si>
    <t>131151-5720</t>
  </si>
  <si>
    <t>04331714448GA</t>
  </si>
  <si>
    <t>0PDN112</t>
  </si>
  <si>
    <t>DLLA150P585</t>
  </si>
  <si>
    <t>Tháng 10-2021</t>
  </si>
  <si>
    <t>04331717688GA</t>
  </si>
  <si>
    <t>DLLA146P1218</t>
  </si>
  <si>
    <t>F00N010001390</t>
  </si>
  <si>
    <t>Pressure limiting valve</t>
  </si>
  <si>
    <t>Van giới hạn áp suất dầu trên ống Rail xe Maxxforce</t>
  </si>
  <si>
    <t>Thái đã nhận</t>
  </si>
  <si>
    <t>Mr Tòng</t>
  </si>
  <si>
    <t>Long An</t>
  </si>
  <si>
    <t>Vinabosch - 0904890897</t>
  </si>
  <si>
    <t>Anh Nhiên</t>
  </si>
  <si>
    <t xml:space="preserve"> 0789707132</t>
  </si>
  <si>
    <t>Thanh  Triều - 0903844462</t>
  </si>
  <si>
    <t>Đà Lạt - 0903747232</t>
  </si>
  <si>
    <t>Garage Sơn Huế - Thủ Đức - 0979429999</t>
  </si>
  <si>
    <t>Hai phong - 0912831831</t>
  </si>
  <si>
    <t>Cty Phúc  An Tâm</t>
  </si>
  <si>
    <t>Biên Hoà - 0916667728</t>
  </si>
  <si>
    <t>8 đường số 34 Nguyễn Thị Thập , Q7 , HCM - 0974717740</t>
  </si>
  <si>
    <t>Chương thợ điện Thủ Đức - 0908266373</t>
  </si>
  <si>
    <t>Đà Nẵng - 0905244511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</si>
</sst>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-* #,##0.00\ _$_-;\-* #,##0.00\ _$_-;_-* &quot;-&quot;??\ _$_-;_-@_-"/>
    <numFmt numFmtId="166" formatCode="#,##0.00;[Red]\-#,##0.00"/>
    <numFmt numFmtId="167" formatCode="#,##0;[Red]\-#,##0"/>
  </numFmts>
  <fonts count="17">
    <font>
      <sz val="10"/>
      <name val="Arial"/>
    </font>
    <font>
      <sz val="1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name val=".VnTime"/>
    </font>
    <font>
      <sz val="10"/>
      <name val="VNI-Centur"/>
    </font>
    <font>
      <sz val="10"/>
      <color theme="1"/>
      <name val=".VnTime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43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0" borderId="0"/>
    <xf numFmtId="0" fontId="2" fillId="0" borderId="0"/>
  </cellStyleXfs>
  <cellXfs count="36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0" xfId="0" applyFont="1"/>
    <xf numFmtId="0" fontId="8" fillId="0" borderId="0" xfId="0" applyFont="1"/>
    <xf numFmtId="14" fontId="8" fillId="0" borderId="1" xfId="1" quotePrefix="1" applyNumberFormat="1" applyFont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left" vertical="center" wrapText="1"/>
    </xf>
    <xf numFmtId="164" fontId="8" fillId="0" borderId="1" xfId="1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164" fontId="8" fillId="0" borderId="0" xfId="1" applyNumberFormat="1" applyFont="1"/>
    <xf numFmtId="0" fontId="5" fillId="0" borderId="0" xfId="0" applyFont="1"/>
    <xf numFmtId="0" fontId="6" fillId="0" borderId="0" xfId="0" applyFont="1"/>
    <xf numFmtId="0" fontId="2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/>
    </xf>
    <xf numFmtId="49" fontId="5" fillId="0" borderId="1" xfId="0" quotePrefix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7" fillId="0" borderId="0" xfId="0" applyFont="1" applyAlignment="1">
      <alignment horizontal="left"/>
    </xf>
    <xf numFmtId="164" fontId="9" fillId="0" borderId="0" xfId="1" applyNumberFormat="1" applyFont="1"/>
    <xf numFmtId="0" fontId="8" fillId="0" borderId="1" xfId="0" applyFont="1" applyBorder="1"/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164" fontId="5" fillId="2" borderId="0" xfId="0" applyNumberFormat="1" applyFont="1" applyFill="1"/>
    <xf numFmtId="164" fontId="5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vertical="center"/>
    </xf>
    <xf numFmtId="14" fontId="8" fillId="0" borderId="1" xfId="1" quotePrefix="1" applyNumberFormat="1" applyFont="1" applyBorder="1" applyAlignment="1">
      <alignment horizontal="right" vertical="center"/>
    </xf>
    <xf numFmtId="14" fontId="8" fillId="0" borderId="1" xfId="1" quotePrefix="1" applyNumberFormat="1" applyFont="1" applyFill="1" applyBorder="1" applyAlignment="1">
      <alignment horizontal="right" vertical="center"/>
    </xf>
    <xf numFmtId="49" fontId="1" fillId="0" borderId="1" xfId="0" quotePrefix="1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64" fontId="8" fillId="0" borderId="1" xfId="1" applyNumberFormat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64" fontId="5" fillId="2" borderId="7" xfId="0" applyNumberFormat="1" applyFont="1" applyFill="1" applyBorder="1"/>
    <xf numFmtId="0" fontId="5" fillId="0" borderId="0" xfId="0" applyFont="1" applyAlignment="1">
      <alignment vertical="center"/>
    </xf>
    <xf numFmtId="0" fontId="2" fillId="0" borderId="1" xfId="4" applyFont="1" applyFill="1" applyBorder="1" applyAlignment="1">
      <alignment vertical="center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Fill="1" applyBorder="1" applyAlignment="1">
      <alignment horizontal="left" vertical="center"/>
    </xf>
    <xf numFmtId="0" fontId="14" fillId="0" borderId="1" xfId="4" applyFont="1" applyFill="1" applyBorder="1" applyAlignment="1">
      <alignment vertical="center"/>
    </xf>
    <xf numFmtId="0" fontId="7" fillId="0" borderId="1" xfId="4" applyFont="1" applyFill="1" applyBorder="1" applyAlignment="1">
      <alignment horizontal="left" vertical="center" wrapText="1"/>
    </xf>
    <xf numFmtId="0" fontId="9" fillId="0" borderId="1" xfId="4" applyFont="1" applyFill="1" applyBorder="1" applyAlignment="1">
      <alignment horizontal="left" vertical="center" wrapText="1"/>
    </xf>
    <xf numFmtId="14" fontId="5" fillId="0" borderId="1" xfId="1" quotePrefix="1" applyNumberFormat="1" applyFont="1" applyBorder="1" applyAlignment="1">
      <alignment horizontal="left" vertical="center"/>
    </xf>
    <xf numFmtId="164" fontId="8" fillId="0" borderId="3" xfId="1" applyNumberFormat="1" applyFont="1" applyBorder="1" applyAlignment="1">
      <alignment vertical="center"/>
    </xf>
    <xf numFmtId="0" fontId="8" fillId="0" borderId="1" xfId="4" applyFont="1" applyFill="1" applyBorder="1" applyAlignment="1">
      <alignment horizontal="left" vertical="center" wrapText="1"/>
    </xf>
    <xf numFmtId="0" fontId="1" fillId="0" borderId="1" xfId="4" applyFont="1" applyFill="1" applyBorder="1" applyAlignment="1">
      <alignment horizontal="left" vertical="center" wrapText="1"/>
    </xf>
    <xf numFmtId="0" fontId="1" fillId="0" borderId="1" xfId="4" applyFont="1" applyFill="1" applyBorder="1" applyAlignment="1">
      <alignment vertical="center"/>
    </xf>
    <xf numFmtId="164" fontId="8" fillId="0" borderId="3" xfId="4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164" fontId="8" fillId="0" borderId="0" xfId="0" applyNumberFormat="1" applyFont="1"/>
    <xf numFmtId="164" fontId="8" fillId="0" borderId="1" xfId="3" applyNumberFormat="1" applyFont="1" applyBorder="1" applyAlignment="1">
      <alignment horizontal="center" vertical="center"/>
    </xf>
    <xf numFmtId="164" fontId="1" fillId="0" borderId="1" xfId="3" applyNumberFormat="1" applyFont="1" applyFill="1" applyBorder="1" applyAlignment="1">
      <alignment horizontal="left" vertical="center" wrapText="1"/>
    </xf>
    <xf numFmtId="164" fontId="1" fillId="0" borderId="1" xfId="3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64" fontId="8" fillId="0" borderId="1" xfId="1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164" fontId="1" fillId="0" borderId="1" xfId="1" applyNumberFormat="1" applyFont="1" applyFill="1" applyBorder="1" applyAlignment="1">
      <alignment vertical="center"/>
    </xf>
    <xf numFmtId="0" fontId="2" fillId="0" borderId="1" xfId="0" quotePrefix="1" applyFont="1" applyBorder="1" applyAlignment="1">
      <alignment horizontal="left" vertical="center" wrapText="1"/>
    </xf>
    <xf numFmtId="0" fontId="2" fillId="0" borderId="1" xfId="9" applyFont="1" applyFill="1" applyBorder="1" applyAlignment="1">
      <alignment vertical="center"/>
    </xf>
    <xf numFmtId="164" fontId="6" fillId="0" borderId="1" xfId="0" applyNumberFormat="1" applyFont="1" applyBorder="1"/>
    <xf numFmtId="0" fontId="5" fillId="0" borderId="1" xfId="0" applyFont="1" applyBorder="1"/>
    <xf numFmtId="164" fontId="8" fillId="0" borderId="1" xfId="4" applyNumberFormat="1" applyFont="1" applyFill="1" applyBorder="1" applyAlignment="1">
      <alignment vertical="center"/>
    </xf>
    <xf numFmtId="164" fontId="8" fillId="2" borderId="0" xfId="1" applyNumberFormat="1" applyFont="1" applyFill="1"/>
    <xf numFmtId="164" fontId="8" fillId="0" borderId="0" xfId="1" applyNumberFormat="1" applyFont="1" applyBorder="1"/>
    <xf numFmtId="0" fontId="8" fillId="0" borderId="0" xfId="0" applyFont="1" applyBorder="1"/>
    <xf numFmtId="164" fontId="8" fillId="3" borderId="0" xfId="1" applyNumberFormat="1" applyFont="1" applyFill="1" applyBorder="1"/>
    <xf numFmtId="164" fontId="5" fillId="0" borderId="1" xfId="1" applyNumberFormat="1" applyFont="1" applyBorder="1" applyAlignment="1">
      <alignment vertical="center"/>
    </xf>
    <xf numFmtId="164" fontId="5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4" fontId="8" fillId="0" borderId="1" xfId="3" applyNumberFormat="1" applyFont="1" applyBorder="1" applyAlignment="1">
      <alignment vertical="center"/>
    </xf>
    <xf numFmtId="164" fontId="1" fillId="0" borderId="1" xfId="3" applyNumberFormat="1" applyFont="1" applyFill="1" applyBorder="1" applyAlignment="1">
      <alignment vertical="center" wrapText="1"/>
    </xf>
    <xf numFmtId="0" fontId="9" fillId="0" borderId="1" xfId="4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164" fontId="8" fillId="0" borderId="1" xfId="3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4" fontId="8" fillId="0" borderId="1" xfId="1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64" fontId="15" fillId="0" borderId="0" xfId="0" applyNumberFormat="1" applyFont="1" applyFill="1"/>
    <xf numFmtId="0" fontId="5" fillId="0" borderId="1" xfId="0" quotePrefix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quotePrefix="1" applyFont="1" applyFill="1" applyBorder="1" applyAlignment="1">
      <alignment horizontal="left" vertical="center" wrapText="1"/>
    </xf>
    <xf numFmtId="164" fontId="1" fillId="0" borderId="1" xfId="1" applyNumberFormat="1" applyFont="1" applyFill="1" applyBorder="1"/>
    <xf numFmtId="0" fontId="5" fillId="0" borderId="1" xfId="4" applyFont="1" applyFill="1" applyBorder="1" applyAlignment="1">
      <alignment horizontal="left" vertical="center" wrapText="1"/>
    </xf>
    <xf numFmtId="0" fontId="10" fillId="0" borderId="1" xfId="4" applyFont="1" applyFill="1" applyBorder="1" applyAlignment="1">
      <alignment vertical="center"/>
    </xf>
    <xf numFmtId="0" fontId="1" fillId="0" borderId="1" xfId="0" applyFont="1" applyBorder="1"/>
    <xf numFmtId="0" fontId="1" fillId="0" borderId="1" xfId="9" applyFont="1" applyFill="1" applyBorder="1" applyAlignment="1">
      <alignment vertical="center"/>
    </xf>
    <xf numFmtId="49" fontId="10" fillId="0" borderId="1" xfId="9" applyNumberFormat="1" applyFont="1" applyFill="1" applyBorder="1" applyAlignment="1">
      <alignment horizontal="left" vertical="center"/>
    </xf>
    <xf numFmtId="0" fontId="1" fillId="0" borderId="1" xfId="9" applyFont="1" applyFill="1" applyBorder="1" applyAlignment="1">
      <alignment horizontal="center" vertical="center"/>
    </xf>
    <xf numFmtId="0" fontId="10" fillId="0" borderId="1" xfId="9" applyFont="1" applyFill="1" applyBorder="1" applyAlignment="1">
      <alignment vertical="center"/>
    </xf>
    <xf numFmtId="14" fontId="8" fillId="0" borderId="1" xfId="1" applyNumberFormat="1" applyFont="1" applyBorder="1" applyAlignment="1">
      <alignment vertical="center"/>
    </xf>
    <xf numFmtId="0" fontId="9" fillId="0" borderId="1" xfId="9" applyFont="1" applyFill="1" applyBorder="1" applyAlignment="1">
      <alignment vertical="center"/>
    </xf>
    <xf numFmtId="49" fontId="9" fillId="0" borderId="1" xfId="9" applyNumberFormat="1" applyFont="1" applyFill="1" applyBorder="1" applyAlignment="1">
      <alignment horizontal="left" vertical="center" wrapText="1"/>
    </xf>
    <xf numFmtId="0" fontId="2" fillId="0" borderId="1" xfId="9" applyFont="1" applyFill="1" applyBorder="1" applyAlignment="1">
      <alignment vertical="center" wrapText="1"/>
    </xf>
    <xf numFmtId="0" fontId="7" fillId="0" borderId="1" xfId="0" quotePrefix="1" applyFont="1" applyFill="1" applyBorder="1"/>
    <xf numFmtId="0" fontId="5" fillId="0" borderId="0" xfId="0" quotePrefix="1" applyFont="1"/>
    <xf numFmtId="49" fontId="10" fillId="0" borderId="1" xfId="9" applyNumberFormat="1" applyFont="1" applyFill="1" applyBorder="1" applyAlignment="1">
      <alignment vertical="center"/>
    </xf>
    <xf numFmtId="0" fontId="1" fillId="0" borderId="1" xfId="4" applyFont="1" applyBorder="1" applyAlignment="1">
      <alignment vertical="center"/>
    </xf>
    <xf numFmtId="164" fontId="1" fillId="0" borderId="1" xfId="1" applyNumberFormat="1" applyFont="1" applyBorder="1"/>
    <xf numFmtId="164" fontId="5" fillId="0" borderId="1" xfId="9" applyNumberFormat="1" applyFont="1" applyFill="1" applyBorder="1" applyAlignment="1">
      <alignment vertical="center"/>
    </xf>
    <xf numFmtId="0" fontId="10" fillId="0" borderId="1" xfId="9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1" xfId="4" applyFont="1" applyFill="1" applyBorder="1" applyAlignment="1">
      <alignment vertical="center"/>
    </xf>
    <xf numFmtId="0" fontId="6" fillId="0" borderId="1" xfId="4" applyFont="1" applyFill="1" applyBorder="1" applyAlignment="1">
      <alignment horizontal="left" vertical="center" wrapText="1"/>
    </xf>
    <xf numFmtId="0" fontId="10" fillId="0" borderId="1" xfId="4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right" vertical="center"/>
    </xf>
    <xf numFmtId="164" fontId="15" fillId="0" borderId="1" xfId="0" applyNumberFormat="1" applyFont="1" applyFill="1" applyBorder="1" applyAlignment="1">
      <alignment vertical="center"/>
    </xf>
    <xf numFmtId="0" fontId="8" fillId="0" borderId="1" xfId="4" applyFont="1" applyFill="1" applyBorder="1" applyAlignment="1">
      <alignment vertical="center"/>
    </xf>
    <xf numFmtId="0" fontId="8" fillId="0" borderId="1" xfId="9" applyFont="1" applyFill="1" applyBorder="1" applyAlignment="1">
      <alignment vertical="center"/>
    </xf>
    <xf numFmtId="0" fontId="8" fillId="0" borderId="0" xfId="0" quotePrefix="1" applyFont="1"/>
    <xf numFmtId="0" fontId="1" fillId="0" borderId="1" xfId="9" quotePrefix="1" applyFont="1" applyFill="1" applyBorder="1" applyAlignment="1">
      <alignment horizontal="left" vertical="center" wrapText="1"/>
    </xf>
    <xf numFmtId="0" fontId="1" fillId="0" borderId="1" xfId="4" applyNumberFormat="1" applyFont="1" applyFill="1" applyBorder="1" applyAlignment="1">
      <alignment horizontal="left" vertical="center"/>
    </xf>
    <xf numFmtId="0" fontId="1" fillId="0" borderId="1" xfId="9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vertical="center" wrapText="1"/>
    </xf>
    <xf numFmtId="0" fontId="2" fillId="0" borderId="1" xfId="4" applyFont="1" applyFill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2" xfId="0" applyFont="1" applyFill="1" applyBorder="1" applyAlignment="1">
      <alignment vertical="center" wrapText="1"/>
    </xf>
    <xf numFmtId="164" fontId="1" fillId="0" borderId="1" xfId="3" applyNumberFormat="1" applyFont="1" applyBorder="1" applyAlignment="1">
      <alignment vertical="center"/>
    </xf>
    <xf numFmtId="164" fontId="8" fillId="0" borderId="1" xfId="3" applyNumberFormat="1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vertical="center"/>
    </xf>
    <xf numFmtId="14" fontId="8" fillId="0" borderId="1" xfId="0" applyNumberFormat="1" applyFont="1" applyBorder="1"/>
    <xf numFmtId="0" fontId="1" fillId="0" borderId="8" xfId="4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" fillId="2" borderId="1" xfId="9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/>
    <xf numFmtId="0" fontId="5" fillId="0" borderId="0" xfId="4" applyFont="1" applyFill="1" applyBorder="1" applyAlignment="1">
      <alignment horizontal="left" vertical="center" wrapText="1"/>
    </xf>
    <xf numFmtId="0" fontId="1" fillId="0" borderId="0" xfId="4" applyFont="1" applyFill="1" applyBorder="1" applyAlignment="1">
      <alignment horizontal="left" vertical="center" wrapText="1"/>
    </xf>
    <xf numFmtId="0" fontId="1" fillId="0" borderId="0" xfId="9" applyFont="1" applyFill="1" applyBorder="1" applyAlignment="1">
      <alignment vertical="center"/>
    </xf>
    <xf numFmtId="49" fontId="10" fillId="3" borderId="0" xfId="9" applyNumberFormat="1" applyFont="1" applyFill="1" applyBorder="1" applyAlignment="1">
      <alignment horizontal="left" vertical="center"/>
    </xf>
    <xf numFmtId="0" fontId="1" fillId="3" borderId="0" xfId="9" applyFont="1" applyFill="1" applyBorder="1" applyAlignment="1">
      <alignment vertical="center"/>
    </xf>
    <xf numFmtId="0" fontId="1" fillId="3" borderId="0" xfId="0" applyFont="1" applyFill="1" applyBorder="1"/>
    <xf numFmtId="49" fontId="10" fillId="0" borderId="0" xfId="9" applyNumberFormat="1" applyFont="1" applyFill="1" applyBorder="1" applyAlignment="1">
      <alignment horizontal="left" vertical="center"/>
    </xf>
    <xf numFmtId="0" fontId="10" fillId="2" borderId="1" xfId="0" quotePrefix="1" applyFont="1" applyFill="1" applyBorder="1" applyAlignment="1">
      <alignment vertical="center"/>
    </xf>
    <xf numFmtId="49" fontId="1" fillId="0" borderId="1" xfId="9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vertical="center" wrapText="1"/>
    </xf>
    <xf numFmtId="0" fontId="8" fillId="0" borderId="0" xfId="0" applyNumberFormat="1" applyFont="1" applyAlignment="1">
      <alignment horizontal="center"/>
    </xf>
    <xf numFmtId="0" fontId="8" fillId="2" borderId="0" xfId="0" applyNumberFormat="1" applyFont="1" applyFill="1" applyAlignment="1">
      <alignment horizontal="center"/>
    </xf>
    <xf numFmtId="0" fontId="8" fillId="0" borderId="1" xfId="1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/>
    </xf>
    <xf numFmtId="0" fontId="8" fillId="3" borderId="0" xfId="0" applyNumberFormat="1" applyFont="1" applyFill="1" applyBorder="1" applyAlignment="1">
      <alignment horizontal="center"/>
    </xf>
    <xf numFmtId="0" fontId="8" fillId="3" borderId="1" xfId="0" applyNumberFormat="1" applyFont="1" applyFill="1" applyBorder="1" applyAlignment="1">
      <alignment horizontal="center"/>
    </xf>
    <xf numFmtId="0" fontId="5" fillId="0" borderId="2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64" fontId="8" fillId="0" borderId="1" xfId="1" applyNumberFormat="1" applyFont="1" applyBorder="1"/>
    <xf numFmtId="14" fontId="8" fillId="0" borderId="1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0" fontId="1" fillId="0" borderId="9" xfId="0" applyNumberFormat="1" applyFont="1" applyFill="1" applyBorder="1" applyAlignment="1" applyProtection="1"/>
    <xf numFmtId="0" fontId="10" fillId="2" borderId="1" xfId="4" quotePrefix="1" applyFont="1" applyFill="1" applyBorder="1" applyAlignment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0" borderId="5" xfId="0" applyFont="1" applyFill="1" applyBorder="1" applyAlignment="1">
      <alignment vertical="center"/>
    </xf>
    <xf numFmtId="0" fontId="8" fillId="0" borderId="1" xfId="4" applyFont="1" applyFill="1" applyBorder="1" applyAlignment="1">
      <alignment horizontal="left" vertical="center"/>
    </xf>
    <xf numFmtId="0" fontId="8" fillId="0" borderId="1" xfId="4" applyNumberFormat="1" applyFont="1" applyFill="1" applyBorder="1" applyAlignment="1">
      <alignment horizontal="left" vertical="center"/>
    </xf>
    <xf numFmtId="0" fontId="8" fillId="2" borderId="1" xfId="4" applyFont="1" applyFill="1" applyBorder="1" applyAlignment="1">
      <alignment horizontal="left" vertical="center"/>
    </xf>
    <xf numFmtId="0" fontId="8" fillId="2" borderId="1" xfId="4" applyNumberFormat="1" applyFont="1" applyFill="1" applyBorder="1" applyAlignment="1">
      <alignment horizontal="left" vertical="center"/>
    </xf>
    <xf numFmtId="0" fontId="1" fillId="2" borderId="1" xfId="9" applyFont="1" applyFill="1" applyBorder="1" applyAlignment="1">
      <alignment horizontal="left" vertical="center" wrapText="1"/>
    </xf>
    <xf numFmtId="0" fontId="1" fillId="0" borderId="1" xfId="4" applyFont="1" applyBorder="1" applyAlignment="1">
      <alignment horizontal="left" vertical="center" wrapText="1"/>
    </xf>
    <xf numFmtId="0" fontId="1" fillId="0" borderId="1" xfId="9" applyFont="1" applyBorder="1" applyAlignment="1">
      <alignment vertical="center"/>
    </xf>
    <xf numFmtId="0" fontId="1" fillId="2" borderId="1" xfId="4" quotePrefix="1" applyFont="1" applyFill="1" applyBorder="1" applyAlignment="1">
      <alignment horizontal="left" vertical="center" wrapText="1"/>
    </xf>
    <xf numFmtId="0" fontId="1" fillId="2" borderId="1" xfId="0" quotePrefix="1" applyFont="1" applyFill="1" applyBorder="1" applyAlignment="1">
      <alignment horizontal="left" vertical="center" wrapText="1"/>
    </xf>
    <xf numFmtId="0" fontId="1" fillId="0" borderId="1" xfId="4" applyFont="1" applyFill="1" applyBorder="1" applyAlignment="1">
      <alignment vertical="center" wrapText="1"/>
    </xf>
    <xf numFmtId="0" fontId="1" fillId="0" borderId="1" xfId="4" applyFont="1" applyFill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vertical="center"/>
    </xf>
    <xf numFmtId="164" fontId="1" fillId="0" borderId="0" xfId="1" applyNumberFormat="1" applyFont="1" applyBorder="1"/>
    <xf numFmtId="164" fontId="1" fillId="0" borderId="0" xfId="0" applyNumberFormat="1" applyFont="1" applyBorder="1"/>
    <xf numFmtId="1" fontId="8" fillId="0" borderId="1" xfId="1" applyNumberFormat="1" applyFont="1" applyBorder="1" applyAlignment="1">
      <alignment horizontal="center" vertical="center"/>
    </xf>
    <xf numFmtId="164" fontId="1" fillId="0" borderId="0" xfId="0" applyNumberFormat="1" applyFont="1"/>
    <xf numFmtId="14" fontId="5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wrapText="1"/>
    </xf>
    <xf numFmtId="49" fontId="5" fillId="0" borderId="1" xfId="0" quotePrefix="1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14" fontId="1" fillId="0" borderId="9" xfId="0" applyNumberFormat="1" applyFont="1" applyFill="1" applyBorder="1" applyAlignment="1" applyProtection="1"/>
    <xf numFmtId="3" fontId="1" fillId="0" borderId="9" xfId="0" applyNumberFormat="1" applyFont="1" applyFill="1" applyBorder="1" applyAlignment="1" applyProtection="1"/>
    <xf numFmtId="164" fontId="8" fillId="0" borderId="0" xfId="1" applyNumberFormat="1" applyFont="1" applyAlignment="1">
      <alignment horizontal="center"/>
    </xf>
    <xf numFmtId="164" fontId="8" fillId="2" borderId="0" xfId="1" applyNumberFormat="1" applyFont="1" applyFill="1" applyAlignment="1">
      <alignment horizontal="center"/>
    </xf>
    <xf numFmtId="164" fontId="1" fillId="0" borderId="1" xfId="1" applyNumberFormat="1" applyFont="1" applyFill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right" vertical="center"/>
    </xf>
    <xf numFmtId="49" fontId="8" fillId="0" borderId="1" xfId="9" applyNumberFormat="1" applyFont="1" applyFill="1" applyBorder="1" applyAlignment="1">
      <alignment vertical="center"/>
    </xf>
    <xf numFmtId="0" fontId="8" fillId="0" borderId="0" xfId="0" applyFont="1" applyFill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164" fontId="1" fillId="0" borderId="1" xfId="1" applyNumberFormat="1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right" wrapText="1"/>
    </xf>
    <xf numFmtId="164" fontId="8" fillId="0" borderId="1" xfId="1" applyNumberFormat="1" applyFont="1" applyBorder="1" applyAlignment="1">
      <alignment horizontal="left" vertical="center"/>
    </xf>
    <xf numFmtId="164" fontId="1" fillId="0" borderId="1" xfId="1" applyNumberFormat="1" applyFont="1" applyBorder="1" applyAlignment="1">
      <alignment horizontal="left" wrapText="1"/>
    </xf>
    <xf numFmtId="164" fontId="7" fillId="0" borderId="2" xfId="0" applyNumberFormat="1" applyFont="1" applyFill="1" applyBorder="1" applyAlignment="1">
      <alignment vertical="center"/>
    </xf>
    <xf numFmtId="164" fontId="15" fillId="0" borderId="1" xfId="0" applyNumberFormat="1" applyFont="1" applyBorder="1" applyAlignment="1">
      <alignment vertical="center"/>
    </xf>
    <xf numFmtId="14" fontId="1" fillId="0" borderId="10" xfId="0" applyNumberFormat="1" applyFont="1" applyFill="1" applyBorder="1" applyAlignment="1" applyProtection="1"/>
    <xf numFmtId="0" fontId="1" fillId="0" borderId="10" xfId="0" applyNumberFormat="1" applyFont="1" applyFill="1" applyBorder="1" applyAlignment="1" applyProtection="1"/>
    <xf numFmtId="3" fontId="1" fillId="0" borderId="10" xfId="0" applyNumberFormat="1" applyFont="1" applyFill="1" applyBorder="1" applyAlignment="1" applyProtection="1"/>
    <xf numFmtId="0" fontId="8" fillId="0" borderId="3" xfId="0" applyFont="1" applyBorder="1"/>
    <xf numFmtId="0" fontId="1" fillId="0" borderId="3" xfId="9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164" fontId="6" fillId="0" borderId="3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/>
    <xf numFmtId="3" fontId="1" fillId="0" borderId="1" xfId="0" applyNumberFormat="1" applyFont="1" applyFill="1" applyBorder="1" applyAlignment="1" applyProtection="1"/>
    <xf numFmtId="0" fontId="8" fillId="2" borderId="1" xfId="0" applyFont="1" applyFill="1" applyBorder="1"/>
    <xf numFmtId="0" fontId="1" fillId="2" borderId="1" xfId="0" applyFont="1" applyFill="1" applyBorder="1"/>
    <xf numFmtId="0" fontId="8" fillId="2" borderId="1" xfId="0" applyNumberFormat="1" applyFont="1" applyFill="1" applyBorder="1" applyAlignment="1">
      <alignment horizontal="center"/>
    </xf>
    <xf numFmtId="164" fontId="8" fillId="2" borderId="1" xfId="1" applyNumberFormat="1" applyFont="1" applyFill="1" applyBorder="1"/>
    <xf numFmtId="164" fontId="5" fillId="2" borderId="1" xfId="0" applyNumberFormat="1" applyFont="1" applyFill="1" applyBorder="1"/>
    <xf numFmtId="166" fontId="1" fillId="0" borderId="1" xfId="0" applyNumberFormat="1" applyFont="1" applyBorder="1" applyAlignment="1">
      <alignment horizontal="left" wrapText="1"/>
    </xf>
    <xf numFmtId="167" fontId="1" fillId="0" borderId="1" xfId="0" applyNumberFormat="1" applyFont="1" applyBorder="1" applyAlignment="1">
      <alignment horizontal="left" wrapText="1"/>
    </xf>
    <xf numFmtId="0" fontId="8" fillId="0" borderId="1" xfId="0" applyFont="1" applyFill="1" applyBorder="1" applyAlignment="1">
      <alignment horizontal="left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1" fillId="0" borderId="1" xfId="0" quotePrefix="1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164" fontId="1" fillId="0" borderId="9" xfId="1" applyNumberFormat="1" applyFont="1" applyFill="1" applyBorder="1" applyAlignment="1" applyProtection="1"/>
    <xf numFmtId="164" fontId="1" fillId="0" borderId="10" xfId="1" applyNumberFormat="1" applyFont="1" applyFill="1" applyBorder="1" applyAlignment="1" applyProtection="1"/>
    <xf numFmtId="164" fontId="1" fillId="0" borderId="1" xfId="1" applyNumberFormat="1" applyFont="1" applyFill="1" applyBorder="1" applyAlignment="1" applyProtection="1"/>
    <xf numFmtId="164" fontId="5" fillId="0" borderId="4" xfId="1" applyNumberFormat="1" applyFont="1" applyBorder="1" applyAlignment="1">
      <alignment horizontal="right" vertical="center"/>
    </xf>
    <xf numFmtId="164" fontId="0" fillId="0" borderId="0" xfId="0" applyNumberFormat="1"/>
    <xf numFmtId="0" fontId="5" fillId="0" borderId="3" xfId="0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4" fontId="16" fillId="0" borderId="2" xfId="0" applyNumberFormat="1" applyFont="1" applyFill="1" applyBorder="1" applyAlignment="1">
      <alignment horizontal="right" vertical="center"/>
    </xf>
    <xf numFmtId="14" fontId="16" fillId="0" borderId="4" xfId="0" applyNumberFormat="1" applyFont="1" applyFill="1" applyBorder="1" applyAlignment="1">
      <alignment horizontal="right" vertical="center"/>
    </xf>
    <xf numFmtId="14" fontId="16" fillId="0" borderId="5" xfId="0" applyNumberFormat="1" applyFont="1" applyFill="1" applyBorder="1" applyAlignment="1">
      <alignment horizontal="right" vertical="center"/>
    </xf>
    <xf numFmtId="0" fontId="8" fillId="0" borderId="1" xfId="0" applyFont="1" applyFill="1" applyBorder="1"/>
    <xf numFmtId="0" fontId="5" fillId="0" borderId="6" xfId="4" applyFont="1" applyFill="1" applyBorder="1" applyAlignment="1">
      <alignment horizontal="left" vertical="center" wrapText="1"/>
    </xf>
    <xf numFmtId="0" fontId="1" fillId="0" borderId="6" xfId="9" applyFont="1" applyFill="1" applyBorder="1" applyAlignment="1">
      <alignment vertical="center"/>
    </xf>
    <xf numFmtId="0" fontId="10" fillId="0" borderId="6" xfId="4" applyFont="1" applyFill="1" applyBorder="1" applyAlignment="1">
      <alignment vertical="center"/>
    </xf>
    <xf numFmtId="0" fontId="8" fillId="0" borderId="1" xfId="0" applyFont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>
      <alignment vertical="center"/>
    </xf>
    <xf numFmtId="166" fontId="1" fillId="0" borderId="1" xfId="0" applyNumberFormat="1" applyFont="1" applyBorder="1" applyAlignment="1">
      <alignment horizontal="right" wrapText="1"/>
    </xf>
    <xf numFmtId="164" fontId="8" fillId="0" borderId="1" xfId="9" applyNumberFormat="1" applyFont="1" applyFill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vertical="center"/>
    </xf>
    <xf numFmtId="164" fontId="8" fillId="0" borderId="1" xfId="1" applyNumberFormat="1" applyFont="1" applyBorder="1" applyAlignment="1">
      <alignment horizontal="center"/>
    </xf>
    <xf numFmtId="164" fontId="8" fillId="0" borderId="1" xfId="1" applyNumberFormat="1" applyFont="1" applyFill="1" applyBorder="1" applyAlignment="1">
      <alignment horizontal="right" vertical="center"/>
    </xf>
    <xf numFmtId="164" fontId="8" fillId="0" borderId="1" xfId="1" applyNumberFormat="1" applyFont="1" applyFill="1" applyBorder="1" applyAlignment="1">
      <alignment vertical="center" wrapText="1"/>
    </xf>
    <xf numFmtId="164" fontId="5" fillId="0" borderId="2" xfId="1" applyNumberFormat="1" applyFont="1" applyBorder="1" applyAlignment="1">
      <alignment horizontal="right" vertical="center"/>
    </xf>
    <xf numFmtId="0" fontId="1" fillId="0" borderId="6" xfId="4" applyNumberFormat="1" applyFont="1" applyFill="1" applyBorder="1" applyAlignment="1">
      <alignment horizontal="left" vertical="center"/>
    </xf>
    <xf numFmtId="0" fontId="5" fillId="0" borderId="9" xfId="0" applyNumberFormat="1" applyFont="1" applyFill="1" applyBorder="1" applyAlignment="1" applyProtection="1"/>
    <xf numFmtId="14" fontId="5" fillId="0" borderId="9" xfId="0" applyNumberFormat="1" applyFont="1" applyFill="1" applyBorder="1" applyAlignment="1" applyProtection="1"/>
    <xf numFmtId="0" fontId="8" fillId="0" borderId="1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9" fillId="0" borderId="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 applyProtection="1">
      <alignment horizontal="left" vertical="center"/>
      <protection locked="0"/>
    </xf>
    <xf numFmtId="43" fontId="0" fillId="0" borderId="0" xfId="1" applyFont="1"/>
    <xf numFmtId="164" fontId="8" fillId="0" borderId="1" xfId="1" applyNumberFormat="1" applyFont="1" applyFill="1" applyBorder="1" applyAlignment="1">
      <alignment horizontal="left" vertical="center"/>
    </xf>
    <xf numFmtId="164" fontId="5" fillId="0" borderId="3" xfId="1" applyNumberFormat="1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164" fontId="5" fillId="0" borderId="1" xfId="3" applyNumberFormat="1" applyFont="1" applyBorder="1" applyAlignment="1">
      <alignment vertical="center"/>
    </xf>
    <xf numFmtId="164" fontId="5" fillId="0" borderId="1" xfId="3" applyNumberFormat="1" applyFont="1" applyFill="1" applyBorder="1" applyAlignment="1">
      <alignment vertical="center"/>
    </xf>
    <xf numFmtId="164" fontId="5" fillId="0" borderId="1" xfId="1" applyNumberFormat="1" applyFont="1" applyBorder="1"/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 applyProtection="1">
      <alignment vertical="center"/>
      <protection locked="0"/>
    </xf>
    <xf numFmtId="0" fontId="7" fillId="0" borderId="0" xfId="0" applyFont="1"/>
    <xf numFmtId="164" fontId="6" fillId="2" borderId="1" xfId="1" applyNumberFormat="1" applyFont="1" applyFill="1" applyBorder="1"/>
    <xf numFmtId="164" fontId="6" fillId="2" borderId="1" xfId="0" applyNumberFormat="1" applyFont="1" applyFill="1" applyBorder="1" applyAlignment="1">
      <alignment vertical="center"/>
    </xf>
    <xf numFmtId="164" fontId="6" fillId="2" borderId="1" xfId="1" applyNumberFormat="1" applyFont="1" applyFill="1" applyBorder="1" applyAlignment="1">
      <alignment vertical="center"/>
    </xf>
    <xf numFmtId="0" fontId="1" fillId="0" borderId="0" xfId="0" quotePrefix="1" applyFont="1"/>
    <xf numFmtId="0" fontId="8" fillId="0" borderId="4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right" vertical="center"/>
    </xf>
    <xf numFmtId="14" fontId="7" fillId="0" borderId="2" xfId="0" applyNumberFormat="1" applyFont="1" applyBorder="1" applyAlignment="1">
      <alignment horizontal="right" vertical="center"/>
    </xf>
    <xf numFmtId="14" fontId="7" fillId="0" borderId="4" xfId="0" applyNumberFormat="1" applyFont="1" applyBorder="1" applyAlignment="1">
      <alignment horizontal="right" vertical="center"/>
    </xf>
    <xf numFmtId="14" fontId="7" fillId="0" borderId="5" xfId="0" applyNumberFormat="1" applyFont="1" applyBorder="1" applyAlignment="1">
      <alignment horizontal="right" vertical="center"/>
    </xf>
    <xf numFmtId="14" fontId="5" fillId="0" borderId="2" xfId="0" applyNumberFormat="1" applyFont="1" applyBorder="1" applyAlignment="1">
      <alignment horizontal="right" vertical="center"/>
    </xf>
    <xf numFmtId="14" fontId="5" fillId="0" borderId="5" xfId="0" applyNumberFormat="1" applyFont="1" applyBorder="1" applyAlignment="1">
      <alignment horizontal="right" vertical="center"/>
    </xf>
    <xf numFmtId="14" fontId="15" fillId="0" borderId="2" xfId="0" applyNumberFormat="1" applyFont="1" applyBorder="1" applyAlignment="1">
      <alignment horizontal="right" vertical="center"/>
    </xf>
    <xf numFmtId="14" fontId="15" fillId="0" borderId="4" xfId="0" applyNumberFormat="1" applyFont="1" applyBorder="1" applyAlignment="1">
      <alignment horizontal="right" vertical="center"/>
    </xf>
    <xf numFmtId="14" fontId="15" fillId="0" borderId="5" xfId="0" applyNumberFormat="1" applyFont="1" applyBorder="1" applyAlignment="1">
      <alignment horizontal="right" vertical="center"/>
    </xf>
    <xf numFmtId="14" fontId="5" fillId="0" borderId="1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64" fontId="8" fillId="0" borderId="0" xfId="1" applyNumberFormat="1" applyFont="1" applyAlignment="1"/>
    <xf numFmtId="0" fontId="8" fillId="0" borderId="0" xfId="0" applyFont="1" applyAlignment="1"/>
    <xf numFmtId="14" fontId="7" fillId="0" borderId="2" xfId="0" applyNumberFormat="1" applyFont="1" applyBorder="1" applyAlignment="1">
      <alignment vertical="center"/>
    </xf>
    <xf numFmtId="14" fontId="7" fillId="0" borderId="4" xfId="0" applyNumberFormat="1" applyFont="1" applyBorder="1" applyAlignment="1">
      <alignment vertical="center"/>
    </xf>
    <xf numFmtId="14" fontId="7" fillId="0" borderId="5" xfId="0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14" fontId="5" fillId="0" borderId="2" xfId="0" applyNumberFormat="1" applyFont="1" applyBorder="1" applyAlignment="1">
      <alignment vertical="center"/>
    </xf>
    <xf numFmtId="14" fontId="5" fillId="0" borderId="5" xfId="0" applyNumberFormat="1" applyFont="1" applyBorder="1" applyAlignment="1">
      <alignment vertical="center"/>
    </xf>
    <xf numFmtId="14" fontId="7" fillId="0" borderId="1" xfId="0" applyNumberFormat="1" applyFont="1" applyBorder="1" applyAlignment="1">
      <alignment vertical="center"/>
    </xf>
    <xf numFmtId="14" fontId="16" fillId="0" borderId="1" xfId="0" applyNumberFormat="1" applyFont="1" applyBorder="1" applyAlignment="1">
      <alignment vertical="center"/>
    </xf>
    <xf numFmtId="14" fontId="16" fillId="0" borderId="2" xfId="0" applyNumberFormat="1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14" fontId="16" fillId="0" borderId="4" xfId="0" applyNumberFormat="1" applyFont="1" applyBorder="1" applyAlignment="1">
      <alignment vertical="center"/>
    </xf>
    <xf numFmtId="14" fontId="16" fillId="0" borderId="1" xfId="0" applyNumberFormat="1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4" fontId="15" fillId="0" borderId="2" xfId="0" applyNumberFormat="1" applyFont="1" applyBorder="1" applyAlignment="1">
      <alignment vertical="center"/>
    </xf>
    <xf numFmtId="14" fontId="15" fillId="0" borderId="4" xfId="0" applyNumberFormat="1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164" fontId="1" fillId="0" borderId="6" xfId="1" applyNumberFormat="1" applyFont="1" applyBorder="1" applyAlignment="1">
      <alignment horizontal="center" vertical="center"/>
    </xf>
    <xf numFmtId="164" fontId="1" fillId="0" borderId="3" xfId="1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left" vertical="center"/>
    </xf>
    <xf numFmtId="49" fontId="8" fillId="0" borderId="3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6" xfId="4" applyNumberFormat="1" applyFont="1" applyFill="1" applyBorder="1" applyAlignment="1">
      <alignment horizontal="left" vertical="center"/>
    </xf>
    <xf numFmtId="0" fontId="1" fillId="0" borderId="3" xfId="4" applyNumberFormat="1" applyFont="1" applyFill="1" applyBorder="1" applyAlignment="1">
      <alignment horizontal="left" vertical="center"/>
    </xf>
    <xf numFmtId="0" fontId="8" fillId="0" borderId="6" xfId="0" quotePrefix="1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64" fontId="1" fillId="0" borderId="6" xfId="1" applyNumberFormat="1" applyFont="1" applyFill="1" applyBorder="1" applyAlignment="1">
      <alignment horizontal="center" vertical="center"/>
    </xf>
    <xf numFmtId="164" fontId="1" fillId="0" borderId="3" xfId="1" applyNumberFormat="1" applyFont="1" applyFill="1" applyBorder="1" applyAlignment="1">
      <alignment horizontal="center" vertical="center"/>
    </xf>
    <xf numFmtId="164" fontId="8" fillId="0" borderId="6" xfId="4" applyNumberFormat="1" applyFont="1" applyFill="1" applyBorder="1" applyAlignment="1">
      <alignment horizontal="center" vertical="center"/>
    </xf>
    <xf numFmtId="164" fontId="8" fillId="0" borderId="3" xfId="4" applyNumberFormat="1" applyFont="1" applyFill="1" applyBorder="1" applyAlignment="1">
      <alignment horizontal="center" vertical="center"/>
    </xf>
    <xf numFmtId="164" fontId="1" fillId="0" borderId="6" xfId="3" applyNumberFormat="1" applyFont="1" applyFill="1" applyBorder="1" applyAlignment="1">
      <alignment horizontal="center" vertical="center" wrapText="1"/>
    </xf>
    <xf numFmtId="164" fontId="1" fillId="0" borderId="3" xfId="3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5" fillId="0" borderId="10" xfId="0" applyNumberFormat="1" applyFont="1" applyFill="1" applyBorder="1" applyAlignment="1" applyProtection="1">
      <alignment horizontal="center" vertical="center"/>
    </xf>
    <xf numFmtId="164" fontId="5" fillId="0" borderId="14" xfId="0" applyNumberFormat="1" applyFont="1" applyFill="1" applyBorder="1" applyAlignment="1" applyProtection="1">
      <alignment horizontal="center" vertical="center"/>
    </xf>
    <xf numFmtId="0" fontId="5" fillId="0" borderId="10" xfId="0" applyNumberFormat="1" applyFont="1" applyFill="1" applyBorder="1" applyAlignment="1" applyProtection="1">
      <alignment horizontal="center" vertical="center"/>
    </xf>
    <xf numFmtId="0" fontId="5" fillId="0" borderId="14" xfId="0" applyNumberFormat="1" applyFont="1" applyFill="1" applyBorder="1" applyAlignment="1" applyProtection="1">
      <alignment horizontal="center" vertical="center"/>
    </xf>
    <xf numFmtId="0" fontId="5" fillId="0" borderId="11" xfId="0" applyNumberFormat="1" applyFont="1" applyFill="1" applyBorder="1" applyAlignment="1" applyProtection="1">
      <alignment horizontal="center" vertical="center"/>
    </xf>
    <xf numFmtId="0" fontId="5" fillId="0" borderId="12" xfId="0" applyNumberFormat="1" applyFont="1" applyFill="1" applyBorder="1" applyAlignment="1" applyProtection="1">
      <alignment horizontal="center" vertical="center"/>
    </xf>
    <xf numFmtId="0" fontId="5" fillId="0" borderId="13" xfId="0" applyNumberFormat="1" applyFont="1" applyFill="1" applyBorder="1" applyAlignment="1" applyProtection="1">
      <alignment horizontal="center" vertical="center"/>
    </xf>
    <xf numFmtId="164" fontId="5" fillId="0" borderId="10" xfId="1" applyNumberFormat="1" applyFont="1" applyFill="1" applyBorder="1" applyAlignment="1" applyProtection="1">
      <alignment horizontal="center" vertical="center"/>
    </xf>
    <xf numFmtId="164" fontId="5" fillId="0" borderId="14" xfId="1" applyNumberFormat="1" applyFont="1" applyFill="1" applyBorder="1" applyAlignment="1" applyProtection="1">
      <alignment horizontal="center" vertical="center"/>
    </xf>
    <xf numFmtId="14" fontId="7" fillId="0" borderId="2" xfId="0" applyNumberFormat="1" applyFont="1" applyBorder="1" applyAlignment="1">
      <alignment horizontal="right" vertical="center"/>
    </xf>
    <xf numFmtId="14" fontId="7" fillId="0" borderId="4" xfId="0" applyNumberFormat="1" applyFont="1" applyBorder="1" applyAlignment="1">
      <alignment horizontal="right" vertical="center"/>
    </xf>
    <xf numFmtId="14" fontId="7" fillId="0" borderId="5" xfId="0" applyNumberFormat="1" applyFont="1" applyBorder="1" applyAlignment="1">
      <alignment horizontal="right" vertical="center"/>
    </xf>
    <xf numFmtId="164" fontId="5" fillId="0" borderId="0" xfId="0" applyNumberFormat="1" applyFont="1"/>
  </cellXfs>
  <cellStyles count="11">
    <cellStyle name="Comma" xfId="1" builtinId="3"/>
    <cellStyle name="Comma 2" xfId="3" xr:uid="{00000000-0005-0000-0000-000001000000}"/>
    <cellStyle name="Comma 2 2" xfId="6" xr:uid="{00000000-0005-0000-0000-000002000000}"/>
    <cellStyle name="Comma 3" xfId="7" xr:uid="{00000000-0005-0000-0000-000003000000}"/>
    <cellStyle name="Comma 4" xfId="8" xr:uid="{00000000-0005-0000-0000-000004000000}"/>
    <cellStyle name="Comma 5" xfId="5" xr:uid="{00000000-0005-0000-0000-000005000000}"/>
    <cellStyle name="Normal" xfId="0" builtinId="0"/>
    <cellStyle name="Normal 2" xfId="2" xr:uid="{00000000-0005-0000-0000-000007000000}"/>
    <cellStyle name="Normal 3" xfId="9" xr:uid="{00000000-0005-0000-0000-000008000000}"/>
    <cellStyle name="Normal 4" xfId="4" xr:uid="{00000000-0005-0000-0000-000009000000}"/>
    <cellStyle name="Normal 6" xfId="10" xr:uid="{00000000-0005-0000-0000-00000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opLeftCell="A25" workbookViewId="0">
      <selection activeCell="K13" sqref="K13"/>
    </sheetView>
  </sheetViews>
  <sheetFormatPr defaultColWidth="9.140625" defaultRowHeight="14.25"/>
  <cols>
    <col min="1" max="1" width="16.7109375" style="3" bestFit="1" customWidth="1"/>
    <col min="2" max="2" width="17.140625" style="3" customWidth="1"/>
    <col min="3" max="3" width="15.7109375" style="3" bestFit="1" customWidth="1"/>
    <col min="4" max="4" width="16.140625" style="3" bestFit="1" customWidth="1"/>
    <col min="5" max="5" width="19.7109375" style="3" customWidth="1"/>
    <col min="6" max="6" width="24.28515625" style="3" bestFit="1" customWidth="1"/>
    <col min="7" max="7" width="9" style="197" bestFit="1" customWidth="1"/>
    <col min="8" max="9" width="12.7109375" style="3" bestFit="1" customWidth="1"/>
    <col min="10" max="10" width="11.28515625" style="3" bestFit="1" customWidth="1"/>
    <col min="11" max="11" width="17.28515625" style="3" customWidth="1"/>
    <col min="12" max="12" width="18.85546875" style="3" bestFit="1" customWidth="1"/>
    <col min="13" max="13" width="19.42578125" style="3" bestFit="1" customWidth="1"/>
    <col min="14" max="14" width="38.7109375" style="3" bestFit="1" customWidth="1"/>
    <col min="15" max="16384" width="9.140625" style="3"/>
  </cols>
  <sheetData>
    <row r="1" spans="1:11" ht="15">
      <c r="A1" s="11" t="s">
        <v>7</v>
      </c>
      <c r="B1" s="11" t="s">
        <v>6</v>
      </c>
      <c r="C1" s="10"/>
      <c r="D1" s="10"/>
    </row>
    <row r="2" spans="1:11" ht="15">
      <c r="A2" s="11" t="s">
        <v>8</v>
      </c>
      <c r="B2" s="10" t="s">
        <v>9</v>
      </c>
    </row>
    <row r="3" spans="1:11" ht="15">
      <c r="A3" s="11" t="s">
        <v>10</v>
      </c>
      <c r="B3" s="10" t="s">
        <v>39</v>
      </c>
    </row>
    <row r="4" spans="1:11" ht="15">
      <c r="A4" s="11" t="s">
        <v>11</v>
      </c>
      <c r="B4" s="10" t="s">
        <v>37</v>
      </c>
    </row>
    <row r="5" spans="1:11" ht="15">
      <c r="A5" s="11" t="s">
        <v>38</v>
      </c>
      <c r="B5" s="43">
        <v>3702458526</v>
      </c>
    </row>
    <row r="6" spans="1:11" ht="6.75" customHeight="1">
      <c r="A6" s="25"/>
      <c r="B6" s="25"/>
      <c r="C6" s="25"/>
      <c r="D6" s="25"/>
      <c r="E6" s="25"/>
      <c r="F6" s="25"/>
      <c r="G6" s="198"/>
      <c r="H6" s="25"/>
      <c r="I6" s="25"/>
      <c r="J6" s="25"/>
      <c r="K6" s="27"/>
    </row>
    <row r="7" spans="1:11" s="10" customFormat="1" ht="22.5" customHeight="1">
      <c r="A7" s="324" t="s">
        <v>24</v>
      </c>
      <c r="B7" s="334" t="s">
        <v>26</v>
      </c>
      <c r="C7" s="335"/>
      <c r="D7" s="336"/>
      <c r="E7" s="334" t="s">
        <v>25</v>
      </c>
      <c r="F7" s="336"/>
      <c r="G7" s="326" t="s">
        <v>23</v>
      </c>
      <c r="H7" s="324" t="s">
        <v>3</v>
      </c>
      <c r="I7" s="324" t="s">
        <v>4</v>
      </c>
      <c r="J7" s="326" t="s">
        <v>5</v>
      </c>
      <c r="K7" s="326" t="s">
        <v>0</v>
      </c>
    </row>
    <row r="8" spans="1:11" ht="19.5" customHeight="1">
      <c r="A8" s="325"/>
      <c r="B8" s="14" t="s">
        <v>12</v>
      </c>
      <c r="C8" s="14" t="s">
        <v>13</v>
      </c>
      <c r="D8" s="14" t="s">
        <v>14</v>
      </c>
      <c r="E8" s="15" t="s">
        <v>16</v>
      </c>
      <c r="F8" s="15" t="s">
        <v>22</v>
      </c>
      <c r="G8" s="327"/>
      <c r="H8" s="325"/>
      <c r="I8" s="325"/>
      <c r="J8" s="327"/>
      <c r="K8" s="327"/>
    </row>
    <row r="9" spans="1:11">
      <c r="A9" s="31" t="s">
        <v>35</v>
      </c>
      <c r="B9" s="14"/>
      <c r="C9" s="14"/>
      <c r="D9" s="14"/>
      <c r="E9" s="15"/>
      <c r="F9" s="15"/>
      <c r="G9" s="166"/>
      <c r="H9" s="165"/>
      <c r="I9" s="165"/>
      <c r="J9" s="166"/>
      <c r="K9" s="166"/>
    </row>
    <row r="10" spans="1:11">
      <c r="A10" s="34">
        <v>44252</v>
      </c>
      <c r="B10" s="58" t="s">
        <v>2</v>
      </c>
      <c r="C10" s="127" t="str">
        <f t="shared" ref="C10:C23" si="0">LEFT(B10,10)</f>
        <v>0433175413</v>
      </c>
      <c r="D10" s="59" t="s">
        <v>15</v>
      </c>
      <c r="E10" s="13" t="s">
        <v>17</v>
      </c>
      <c r="F10" s="58" t="s">
        <v>58</v>
      </c>
      <c r="G10" s="6">
        <v>12</v>
      </c>
      <c r="H10" s="7">
        <v>800000</v>
      </c>
      <c r="I10" s="7">
        <f>H10*G10</f>
        <v>9600000</v>
      </c>
      <c r="J10" s="8"/>
      <c r="K10" s="8">
        <f>SUM(I10:J10)</f>
        <v>9600000</v>
      </c>
    </row>
    <row r="11" spans="1:11">
      <c r="A11" s="34">
        <v>44252</v>
      </c>
      <c r="B11" s="58" t="s">
        <v>1</v>
      </c>
      <c r="C11" s="127" t="str">
        <f t="shared" si="0"/>
        <v>0433175414</v>
      </c>
      <c r="D11" s="59" t="s">
        <v>18</v>
      </c>
      <c r="E11" s="13" t="s">
        <v>17</v>
      </c>
      <c r="F11" s="58" t="s">
        <v>58</v>
      </c>
      <c r="G11" s="6">
        <v>12</v>
      </c>
      <c r="H11" s="7">
        <v>800000</v>
      </c>
      <c r="I11" s="7">
        <f>H11*G11</f>
        <v>9600000</v>
      </c>
      <c r="J11" s="8"/>
      <c r="K11" s="8">
        <f>SUM(I11:J11)</f>
        <v>9600000</v>
      </c>
    </row>
    <row r="12" spans="1:11" ht="19.5" customHeight="1">
      <c r="A12" s="31" t="s">
        <v>36</v>
      </c>
      <c r="B12" s="14"/>
      <c r="C12" s="127" t="str">
        <f t="shared" si="0"/>
        <v/>
      </c>
      <c r="D12" s="14"/>
      <c r="E12" s="15"/>
      <c r="F12" s="15"/>
      <c r="G12" s="166"/>
      <c r="H12" s="165"/>
      <c r="I12" s="165"/>
      <c r="J12" s="166"/>
      <c r="K12" s="166"/>
    </row>
    <row r="13" spans="1:11">
      <c r="A13" s="34">
        <v>44280</v>
      </c>
      <c r="B13" s="58" t="s">
        <v>2</v>
      </c>
      <c r="C13" s="127" t="str">
        <f t="shared" si="0"/>
        <v>0433175413</v>
      </c>
      <c r="D13" s="59" t="s">
        <v>15</v>
      </c>
      <c r="E13" s="13" t="s">
        <v>17</v>
      </c>
      <c r="F13" s="58" t="s">
        <v>58</v>
      </c>
      <c r="G13" s="6">
        <v>12</v>
      </c>
      <c r="H13" s="7">
        <v>780000</v>
      </c>
      <c r="I13" s="7">
        <f>H13*G13</f>
        <v>9360000</v>
      </c>
      <c r="J13" s="8"/>
      <c r="K13" s="8">
        <f>SUM(I13:J13)</f>
        <v>9360000</v>
      </c>
    </row>
    <row r="14" spans="1:11">
      <c r="A14" s="34">
        <v>44280</v>
      </c>
      <c r="B14" s="58" t="s">
        <v>1</v>
      </c>
      <c r="C14" s="127" t="str">
        <f t="shared" si="0"/>
        <v>0433175414</v>
      </c>
      <c r="D14" s="59" t="s">
        <v>18</v>
      </c>
      <c r="E14" s="13" t="s">
        <v>17</v>
      </c>
      <c r="F14" s="58" t="s">
        <v>58</v>
      </c>
      <c r="G14" s="6">
        <v>12</v>
      </c>
      <c r="H14" s="7">
        <v>780000</v>
      </c>
      <c r="I14" s="7">
        <f>H14*G14</f>
        <v>9360000</v>
      </c>
      <c r="J14" s="8"/>
      <c r="K14" s="8">
        <f>SUM(I14:J14)</f>
        <v>9360000</v>
      </c>
    </row>
    <row r="15" spans="1:11" ht="19.5" customHeight="1">
      <c r="A15" s="34">
        <v>44280</v>
      </c>
      <c r="B15" s="5" t="s">
        <v>31</v>
      </c>
      <c r="C15" s="127" t="str">
        <f t="shared" si="0"/>
        <v>H105025343</v>
      </c>
      <c r="D15" s="59" t="s">
        <v>50</v>
      </c>
      <c r="E15" s="13" t="s">
        <v>17</v>
      </c>
      <c r="F15" s="58" t="s">
        <v>58</v>
      </c>
      <c r="G15" s="6">
        <v>12</v>
      </c>
      <c r="H15" s="7">
        <v>580000</v>
      </c>
      <c r="I15" s="7">
        <f>H15*G15</f>
        <v>6960000</v>
      </c>
      <c r="J15" s="8"/>
      <c r="K15" s="8">
        <f>SUM(I15:J15)</f>
        <v>6960000</v>
      </c>
    </row>
    <row r="16" spans="1:11" ht="18.75" customHeight="1">
      <c r="A16" s="34">
        <v>44280</v>
      </c>
      <c r="B16" s="5" t="s">
        <v>33</v>
      </c>
      <c r="C16" s="127" t="str">
        <f t="shared" si="0"/>
        <v>H105017238</v>
      </c>
      <c r="D16" s="5" t="s">
        <v>34</v>
      </c>
      <c r="E16" s="13" t="s">
        <v>17</v>
      </c>
      <c r="F16" s="58" t="s">
        <v>58</v>
      </c>
      <c r="G16" s="6">
        <v>4</v>
      </c>
      <c r="H16" s="7">
        <v>400000</v>
      </c>
      <c r="I16" s="7">
        <f>H16*G16</f>
        <v>1600000</v>
      </c>
      <c r="J16" s="8"/>
      <c r="K16" s="8">
        <f>SUM(I16:J16)</f>
        <v>1600000</v>
      </c>
    </row>
    <row r="17" spans="1:12">
      <c r="A17" s="31" t="s">
        <v>51</v>
      </c>
      <c r="B17" s="58"/>
      <c r="C17" s="127" t="str">
        <f t="shared" si="0"/>
        <v/>
      </c>
      <c r="D17" s="5"/>
      <c r="E17" s="13"/>
      <c r="F17" s="58"/>
      <c r="G17" s="6"/>
      <c r="H17" s="53"/>
      <c r="I17" s="7"/>
      <c r="J17" s="8"/>
      <c r="K17" s="8"/>
    </row>
    <row r="18" spans="1:12">
      <c r="A18" s="34">
        <v>44300</v>
      </c>
      <c r="B18" s="54" t="s">
        <v>2</v>
      </c>
      <c r="C18" s="127" t="str">
        <f t="shared" si="0"/>
        <v>0433175413</v>
      </c>
      <c r="D18" s="55" t="s">
        <v>15</v>
      </c>
      <c r="E18" s="13" t="s">
        <v>17</v>
      </c>
      <c r="F18" s="56" t="s">
        <v>58</v>
      </c>
      <c r="G18" s="6">
        <v>12</v>
      </c>
      <c r="H18" s="57">
        <v>780000</v>
      </c>
      <c r="I18" s="7">
        <f>H18*G18</f>
        <v>9360000</v>
      </c>
      <c r="J18" s="8"/>
      <c r="K18" s="8">
        <f>SUM(I18:J18)</f>
        <v>9360000</v>
      </c>
    </row>
    <row r="19" spans="1:12" ht="17.25" customHeight="1">
      <c r="A19" s="34">
        <v>44300</v>
      </c>
      <c r="B19" s="5" t="s">
        <v>31</v>
      </c>
      <c r="C19" s="127" t="str">
        <f t="shared" si="0"/>
        <v>H105025343</v>
      </c>
      <c r="D19" s="59" t="s">
        <v>50</v>
      </c>
      <c r="E19" s="13" t="s">
        <v>17</v>
      </c>
      <c r="F19" s="58" t="s">
        <v>58</v>
      </c>
      <c r="G19" s="6">
        <v>24</v>
      </c>
      <c r="H19" s="7">
        <v>580000</v>
      </c>
      <c r="I19" s="7">
        <f>H19*G19</f>
        <v>13920000</v>
      </c>
      <c r="J19" s="8"/>
      <c r="K19" s="8">
        <f>SUM(I19:J19)</f>
        <v>13920000</v>
      </c>
    </row>
    <row r="20" spans="1:12">
      <c r="A20" s="34">
        <v>44305</v>
      </c>
      <c r="B20" s="58"/>
      <c r="C20" s="127" t="str">
        <f t="shared" si="0"/>
        <v/>
      </c>
      <c r="D20" s="59"/>
      <c r="E20" s="13"/>
      <c r="F20" s="169" t="s">
        <v>216</v>
      </c>
      <c r="G20" s="6">
        <v>1</v>
      </c>
      <c r="H20" s="53">
        <v>2112732</v>
      </c>
      <c r="I20" s="7">
        <f>H20*G20</f>
        <v>2112732</v>
      </c>
      <c r="J20" s="8"/>
      <c r="K20" s="8">
        <f>SUM(I20:J20)</f>
        <v>2112732</v>
      </c>
    </row>
    <row r="21" spans="1:12">
      <c r="A21" s="34">
        <v>44310</v>
      </c>
      <c r="B21" s="54" t="s">
        <v>2</v>
      </c>
      <c r="C21" s="127" t="str">
        <f t="shared" si="0"/>
        <v>0433175413</v>
      </c>
      <c r="D21" s="55" t="s">
        <v>15</v>
      </c>
      <c r="E21" s="13" t="s">
        <v>17</v>
      </c>
      <c r="F21" s="56" t="s">
        <v>58</v>
      </c>
      <c r="G21" s="6">
        <v>12</v>
      </c>
      <c r="H21" s="57">
        <v>780000</v>
      </c>
      <c r="I21" s="66">
        <f t="shared" ref="I21:I22" si="1">G21*H21</f>
        <v>9360000</v>
      </c>
      <c r="J21" s="8"/>
      <c r="K21" s="8">
        <f>SUM(I21:J21)</f>
        <v>9360000</v>
      </c>
    </row>
    <row r="22" spans="1:12">
      <c r="A22" s="92">
        <v>44310</v>
      </c>
      <c r="B22" s="58" t="s">
        <v>1</v>
      </c>
      <c r="C22" s="127" t="str">
        <f t="shared" si="0"/>
        <v>0433175414</v>
      </c>
      <c r="D22" s="59" t="s">
        <v>18</v>
      </c>
      <c r="E22" s="13" t="s">
        <v>17</v>
      </c>
      <c r="F22" s="58" t="s">
        <v>58</v>
      </c>
      <c r="G22" s="199">
        <v>24</v>
      </c>
      <c r="H22" s="57">
        <v>780000</v>
      </c>
      <c r="I22" s="66">
        <f t="shared" si="1"/>
        <v>18720000</v>
      </c>
      <c r="J22" s="8"/>
      <c r="K22" s="8">
        <f>SUM(I22:J22)</f>
        <v>18720000</v>
      </c>
    </row>
    <row r="23" spans="1:12">
      <c r="A23" s="75" t="s">
        <v>103</v>
      </c>
      <c r="B23" s="21"/>
      <c r="C23" s="127" t="str">
        <f t="shared" si="0"/>
        <v/>
      </c>
      <c r="D23" s="21"/>
      <c r="E23" s="13"/>
      <c r="F23" s="58"/>
      <c r="G23" s="199"/>
      <c r="H23" s="76"/>
      <c r="I23" s="66"/>
      <c r="J23" s="8"/>
      <c r="K23" s="8"/>
    </row>
    <row r="24" spans="1:12">
      <c r="A24" s="328">
        <v>44329</v>
      </c>
      <c r="B24" s="332" t="s">
        <v>140</v>
      </c>
      <c r="C24" s="337"/>
      <c r="D24" s="339"/>
      <c r="E24" s="151" t="s">
        <v>117</v>
      </c>
      <c r="F24" s="322" t="s">
        <v>86</v>
      </c>
      <c r="G24" s="341">
        <v>2</v>
      </c>
      <c r="H24" s="343">
        <v>37500000</v>
      </c>
      <c r="I24" s="345">
        <f>G24*H24</f>
        <v>75000000</v>
      </c>
      <c r="J24" s="8"/>
      <c r="K24" s="330">
        <f>I24</f>
        <v>75000000</v>
      </c>
    </row>
    <row r="25" spans="1:12">
      <c r="A25" s="329"/>
      <c r="B25" s="333"/>
      <c r="C25" s="338"/>
      <c r="D25" s="340"/>
      <c r="E25" s="151" t="s">
        <v>116</v>
      </c>
      <c r="F25" s="323"/>
      <c r="G25" s="342"/>
      <c r="H25" s="344"/>
      <c r="I25" s="346"/>
      <c r="J25" s="8"/>
      <c r="K25" s="331"/>
    </row>
    <row r="26" spans="1:12">
      <c r="A26" s="34">
        <v>44342</v>
      </c>
      <c r="B26" s="54" t="s">
        <v>2</v>
      </c>
      <c r="C26" s="127" t="str">
        <f t="shared" ref="C26:C31" si="2">LEFT(B26,10)</f>
        <v>0433175413</v>
      </c>
      <c r="D26" s="55" t="s">
        <v>15</v>
      </c>
      <c r="E26" s="13" t="s">
        <v>17</v>
      </c>
      <c r="F26" s="56" t="s">
        <v>58</v>
      </c>
      <c r="G26" s="6">
        <v>5</v>
      </c>
      <c r="H26" s="7">
        <v>780000</v>
      </c>
      <c r="I26" s="85">
        <f>G26*H26</f>
        <v>3900000</v>
      </c>
      <c r="J26" s="8"/>
      <c r="K26" s="8">
        <f>I26</f>
        <v>3900000</v>
      </c>
    </row>
    <row r="27" spans="1:12">
      <c r="A27" s="34">
        <v>44342</v>
      </c>
      <c r="B27" s="58" t="s">
        <v>1</v>
      </c>
      <c r="C27" s="127" t="str">
        <f t="shared" si="2"/>
        <v>0433175414</v>
      </c>
      <c r="D27" s="59" t="s">
        <v>18</v>
      </c>
      <c r="E27" s="13" t="s">
        <v>17</v>
      </c>
      <c r="F27" s="58" t="s">
        <v>58</v>
      </c>
      <c r="G27" s="199">
        <v>24</v>
      </c>
      <c r="H27" s="57">
        <v>780000</v>
      </c>
      <c r="I27" s="66">
        <f t="shared" ref="I27:I37" si="3">G27*H27</f>
        <v>18720000</v>
      </c>
      <c r="J27" s="8"/>
      <c r="K27" s="8">
        <f t="shared" ref="K27:K45" si="4">SUM(I27:J27)</f>
        <v>18720000</v>
      </c>
      <c r="L27" s="64"/>
    </row>
    <row r="28" spans="1:12">
      <c r="A28" s="75" t="s">
        <v>144</v>
      </c>
      <c r="B28" s="58"/>
      <c r="C28" s="127" t="str">
        <f t="shared" si="2"/>
        <v/>
      </c>
      <c r="D28" s="59"/>
      <c r="E28" s="13"/>
      <c r="F28" s="58"/>
      <c r="G28" s="199"/>
      <c r="H28" s="57"/>
      <c r="I28" s="66">
        <f t="shared" si="3"/>
        <v>0</v>
      </c>
      <c r="J28" s="8"/>
      <c r="K28" s="8">
        <f t="shared" si="4"/>
        <v>0</v>
      </c>
      <c r="L28" s="64"/>
    </row>
    <row r="29" spans="1:12">
      <c r="A29" s="137">
        <v>44356</v>
      </c>
      <c r="B29" s="58"/>
      <c r="C29" s="127" t="str">
        <f t="shared" si="2"/>
        <v/>
      </c>
      <c r="D29" s="59"/>
      <c r="E29" s="13"/>
      <c r="F29" s="169" t="s">
        <v>217</v>
      </c>
      <c r="G29" s="6">
        <v>1</v>
      </c>
      <c r="H29" s="53">
        <v>4104000</v>
      </c>
      <c r="I29" s="66">
        <f t="shared" si="3"/>
        <v>4104000</v>
      </c>
      <c r="J29" s="8"/>
      <c r="K29" s="8">
        <f t="shared" si="4"/>
        <v>4104000</v>
      </c>
      <c r="L29" s="64"/>
    </row>
    <row r="30" spans="1:12" ht="18" customHeight="1">
      <c r="A30" s="106">
        <v>44359</v>
      </c>
      <c r="B30" s="54" t="s">
        <v>77</v>
      </c>
      <c r="C30" s="127" t="str">
        <f t="shared" si="2"/>
        <v>H105007121</v>
      </c>
      <c r="D30" s="55" t="s">
        <v>219</v>
      </c>
      <c r="E30" s="100" t="s">
        <v>17</v>
      </c>
      <c r="F30" s="56" t="s">
        <v>58</v>
      </c>
      <c r="G30" s="71">
        <v>4</v>
      </c>
      <c r="H30" s="76">
        <v>170000</v>
      </c>
      <c r="I30" s="66">
        <f t="shared" si="3"/>
        <v>680000</v>
      </c>
      <c r="J30" s="8"/>
      <c r="K30" s="8">
        <f t="shared" si="4"/>
        <v>680000</v>
      </c>
    </row>
    <row r="31" spans="1:12">
      <c r="A31" s="106">
        <v>44359</v>
      </c>
      <c r="B31" s="102" t="s">
        <v>118</v>
      </c>
      <c r="C31" s="127" t="str">
        <f t="shared" si="2"/>
        <v>H105007112</v>
      </c>
      <c r="D31" s="102" t="s">
        <v>119</v>
      </c>
      <c r="E31" s="100" t="s">
        <v>17</v>
      </c>
      <c r="F31" s="56" t="s">
        <v>58</v>
      </c>
      <c r="G31" s="71">
        <v>24</v>
      </c>
      <c r="H31" s="76">
        <v>200000</v>
      </c>
      <c r="I31" s="66">
        <f t="shared" si="3"/>
        <v>4800000</v>
      </c>
      <c r="J31" s="8"/>
      <c r="K31" s="8">
        <f t="shared" si="4"/>
        <v>4800000</v>
      </c>
    </row>
    <row r="32" spans="1:12">
      <c r="A32" s="106">
        <v>44359</v>
      </c>
      <c r="B32" s="55" t="s">
        <v>41</v>
      </c>
      <c r="C32" s="55"/>
      <c r="D32" s="55" t="s">
        <v>42</v>
      </c>
      <c r="E32" s="100" t="s">
        <v>17</v>
      </c>
      <c r="F32" s="56" t="s">
        <v>58</v>
      </c>
      <c r="G32" s="71">
        <v>12</v>
      </c>
      <c r="H32" s="76">
        <v>360000</v>
      </c>
      <c r="I32" s="66">
        <f t="shared" si="3"/>
        <v>4320000</v>
      </c>
      <c r="J32" s="8"/>
      <c r="K32" s="8">
        <f t="shared" si="4"/>
        <v>4320000</v>
      </c>
      <c r="L32" s="64">
        <f>K30+K31+K32+K33</f>
        <v>13880000</v>
      </c>
    </row>
    <row r="33" spans="1:12">
      <c r="A33" s="106">
        <v>44359</v>
      </c>
      <c r="B33" s="55" t="s">
        <v>28</v>
      </c>
      <c r="C33" s="55"/>
      <c r="D33" s="55" t="s">
        <v>29</v>
      </c>
      <c r="E33" s="100" t="s">
        <v>17</v>
      </c>
      <c r="F33" s="56" t="s">
        <v>58</v>
      </c>
      <c r="G33" s="199">
        <v>12</v>
      </c>
      <c r="H33" s="76">
        <v>340000</v>
      </c>
      <c r="I33" s="66">
        <f t="shared" si="3"/>
        <v>4080000</v>
      </c>
      <c r="J33" s="8"/>
      <c r="K33" s="8">
        <f t="shared" si="4"/>
        <v>4080000</v>
      </c>
    </row>
    <row r="34" spans="1:12">
      <c r="A34" s="75" t="s">
        <v>175</v>
      </c>
      <c r="B34" s="55"/>
      <c r="C34" s="55"/>
      <c r="D34" s="55"/>
      <c r="E34" s="100"/>
      <c r="F34" s="56"/>
      <c r="G34" s="199"/>
      <c r="H34" s="76"/>
      <c r="I34" s="66">
        <f t="shared" si="3"/>
        <v>0</v>
      </c>
      <c r="J34" s="8"/>
      <c r="K34" s="8">
        <f t="shared" si="4"/>
        <v>0</v>
      </c>
    </row>
    <row r="35" spans="1:12">
      <c r="A35" s="137">
        <v>44384</v>
      </c>
      <c r="B35" s="55"/>
      <c r="C35" s="55"/>
      <c r="D35" s="55"/>
      <c r="E35" s="100"/>
      <c r="F35" s="169" t="s">
        <v>218</v>
      </c>
      <c r="G35" s="199">
        <v>1</v>
      </c>
      <c r="H35" s="57">
        <v>3300000</v>
      </c>
      <c r="I35" s="66">
        <f t="shared" si="3"/>
        <v>3300000</v>
      </c>
      <c r="J35" s="8"/>
      <c r="K35" s="8">
        <f t="shared" si="4"/>
        <v>3300000</v>
      </c>
    </row>
    <row r="36" spans="1:12">
      <c r="A36" s="137">
        <v>44384</v>
      </c>
      <c r="B36" s="54" t="s">
        <v>2</v>
      </c>
      <c r="C36" s="127" t="str">
        <f>LEFT(B36,10)</f>
        <v>0433175413</v>
      </c>
      <c r="D36" s="55" t="s">
        <v>15</v>
      </c>
      <c r="E36" s="100" t="s">
        <v>17</v>
      </c>
      <c r="F36" s="56" t="s">
        <v>58</v>
      </c>
      <c r="G36" s="199">
        <v>24</v>
      </c>
      <c r="H36" s="57">
        <v>780000</v>
      </c>
      <c r="I36" s="66">
        <f t="shared" si="3"/>
        <v>18720000</v>
      </c>
      <c r="J36" s="8"/>
      <c r="K36" s="8">
        <f t="shared" si="4"/>
        <v>18720000</v>
      </c>
    </row>
    <row r="37" spans="1:12">
      <c r="A37" s="137">
        <v>44384</v>
      </c>
      <c r="B37" s="58" t="s">
        <v>1</v>
      </c>
      <c r="C37" s="127" t="str">
        <f>LEFT(B37,10)</f>
        <v>0433175414</v>
      </c>
      <c r="D37" s="55" t="s">
        <v>18</v>
      </c>
      <c r="E37" s="100" t="s">
        <v>17</v>
      </c>
      <c r="F37" s="56" t="s">
        <v>58</v>
      </c>
      <c r="G37" s="199">
        <v>24</v>
      </c>
      <c r="H37" s="57">
        <v>780000</v>
      </c>
      <c r="I37" s="66">
        <f t="shared" si="3"/>
        <v>18720000</v>
      </c>
      <c r="J37" s="8"/>
      <c r="K37" s="8">
        <f t="shared" si="4"/>
        <v>18720000</v>
      </c>
      <c r="L37" s="64">
        <f>K36+K37+K38</f>
        <v>41520000</v>
      </c>
    </row>
    <row r="38" spans="1:12">
      <c r="A38" s="137">
        <v>44384</v>
      </c>
      <c r="B38" s="55" t="s">
        <v>28</v>
      </c>
      <c r="C38" s="127"/>
      <c r="D38" s="55" t="s">
        <v>29</v>
      </c>
      <c r="E38" s="100" t="s">
        <v>17</v>
      </c>
      <c r="F38" s="56" t="s">
        <v>58</v>
      </c>
      <c r="G38" s="199">
        <v>12</v>
      </c>
      <c r="H38" s="76">
        <v>340000</v>
      </c>
      <c r="I38" s="66">
        <f>G38*H38</f>
        <v>4080000</v>
      </c>
      <c r="J38" s="8"/>
      <c r="K38" s="8">
        <f t="shared" si="4"/>
        <v>4080000</v>
      </c>
    </row>
    <row r="39" spans="1:12">
      <c r="A39" s="106">
        <v>44391</v>
      </c>
      <c r="B39" s="139" t="s">
        <v>195</v>
      </c>
      <c r="C39" s="127" t="str">
        <f>LEFT(B39,10)</f>
        <v>0433171806</v>
      </c>
      <c r="D39" s="68" t="s">
        <v>194</v>
      </c>
      <c r="E39" s="100" t="s">
        <v>17</v>
      </c>
      <c r="F39" s="56" t="s">
        <v>58</v>
      </c>
      <c r="G39" s="199">
        <v>12</v>
      </c>
      <c r="H39" s="76">
        <v>350000</v>
      </c>
      <c r="I39" s="66">
        <f>G39*H39</f>
        <v>4200000</v>
      </c>
      <c r="J39" s="8"/>
      <c r="K39" s="8">
        <f t="shared" si="4"/>
        <v>4200000</v>
      </c>
    </row>
    <row r="40" spans="1:12">
      <c r="A40" s="75" t="s">
        <v>247</v>
      </c>
      <c r="B40" s="139"/>
      <c r="C40" s="127"/>
      <c r="D40" s="68"/>
      <c r="E40" s="100"/>
      <c r="F40" s="56"/>
      <c r="G40" s="199"/>
      <c r="H40" s="76"/>
      <c r="I40" s="66"/>
      <c r="J40" s="8"/>
      <c r="K40" s="8"/>
    </row>
    <row r="41" spans="1:12">
      <c r="A41" s="164">
        <v>44462</v>
      </c>
      <c r="B41" s="204" t="s">
        <v>41</v>
      </c>
      <c r="C41" s="204" t="s">
        <v>42</v>
      </c>
      <c r="D41" s="204" t="s">
        <v>42</v>
      </c>
      <c r="E41" s="204" t="s">
        <v>17</v>
      </c>
      <c r="F41" s="204" t="s">
        <v>58</v>
      </c>
      <c r="G41" s="199">
        <v>12</v>
      </c>
      <c r="H41" s="76">
        <v>340000</v>
      </c>
      <c r="I41" s="66">
        <f>G41*H41</f>
        <v>4080000</v>
      </c>
      <c r="J41" s="8"/>
      <c r="K41" s="8">
        <f t="shared" si="4"/>
        <v>4080000</v>
      </c>
    </row>
    <row r="42" spans="1:12" ht="20.25" customHeight="1">
      <c r="A42" s="106">
        <v>44462</v>
      </c>
      <c r="B42" s="5" t="s">
        <v>31</v>
      </c>
      <c r="C42" s="127" t="str">
        <f t="shared" ref="C42:C45" si="5">LEFT(B42,10)</f>
        <v>H105025343</v>
      </c>
      <c r="D42" s="59" t="s">
        <v>50</v>
      </c>
      <c r="E42" s="13" t="s">
        <v>17</v>
      </c>
      <c r="F42" s="58" t="s">
        <v>58</v>
      </c>
      <c r="G42" s="199">
        <v>6</v>
      </c>
      <c r="H42" s="76">
        <v>580000</v>
      </c>
      <c r="I42" s="66">
        <f>G42*H42</f>
        <v>3480000</v>
      </c>
      <c r="J42" s="8"/>
      <c r="K42" s="8">
        <f t="shared" si="4"/>
        <v>3480000</v>
      </c>
    </row>
    <row r="43" spans="1:12">
      <c r="A43" s="75" t="s">
        <v>289</v>
      </c>
      <c r="B43" s="5"/>
      <c r="C43" s="127" t="str">
        <f t="shared" si="5"/>
        <v/>
      </c>
      <c r="D43" s="59"/>
      <c r="E43" s="13"/>
      <c r="F43" s="58"/>
      <c r="G43" s="199"/>
      <c r="H43" s="76"/>
      <c r="I43" s="66">
        <f t="shared" ref="I43:I45" si="6">G43*H43</f>
        <v>0</v>
      </c>
      <c r="J43" s="8"/>
      <c r="K43" s="8">
        <f t="shared" si="4"/>
        <v>0</v>
      </c>
    </row>
    <row r="44" spans="1:12" ht="20.25" customHeight="1">
      <c r="A44" s="106">
        <v>44470</v>
      </c>
      <c r="B44" s="204" t="s">
        <v>2</v>
      </c>
      <c r="C44" s="127" t="str">
        <f t="shared" si="5"/>
        <v>0433175413</v>
      </c>
      <c r="D44" s="204" t="s">
        <v>15</v>
      </c>
      <c r="E44" s="13" t="s">
        <v>17</v>
      </c>
      <c r="F44" s="58" t="s">
        <v>58</v>
      </c>
      <c r="G44" s="199">
        <v>12</v>
      </c>
      <c r="H44" s="76">
        <v>780000</v>
      </c>
      <c r="I44" s="66">
        <f t="shared" si="6"/>
        <v>9360000</v>
      </c>
      <c r="J44" s="8"/>
      <c r="K44" s="8">
        <f t="shared" si="4"/>
        <v>9360000</v>
      </c>
    </row>
    <row r="45" spans="1:12" ht="20.25" customHeight="1">
      <c r="A45" s="106">
        <v>44470</v>
      </c>
      <c r="B45" s="204" t="s">
        <v>1</v>
      </c>
      <c r="C45" s="127" t="str">
        <f t="shared" si="5"/>
        <v>0433175414</v>
      </c>
      <c r="D45" s="204" t="s">
        <v>18</v>
      </c>
      <c r="E45" s="13" t="s">
        <v>17</v>
      </c>
      <c r="F45" s="58" t="s">
        <v>58</v>
      </c>
      <c r="G45" s="199">
        <v>12</v>
      </c>
      <c r="H45" s="76">
        <v>780000</v>
      </c>
      <c r="I45" s="66">
        <f t="shared" si="6"/>
        <v>9360000</v>
      </c>
      <c r="J45" s="8"/>
      <c r="K45" s="8">
        <f t="shared" si="4"/>
        <v>9360000</v>
      </c>
    </row>
    <row r="46" spans="1:12">
      <c r="A46" s="106"/>
      <c r="B46" s="21"/>
      <c r="C46" s="21"/>
      <c r="D46" s="21"/>
      <c r="E46" s="21"/>
      <c r="F46" s="21"/>
      <c r="G46" s="258"/>
      <c r="H46" s="21"/>
      <c r="I46" s="21"/>
      <c r="J46" s="21"/>
      <c r="K46" s="21"/>
    </row>
    <row r="47" spans="1:12">
      <c r="A47" s="106"/>
      <c r="B47" s="161"/>
      <c r="C47" s="55"/>
      <c r="D47" s="55"/>
      <c r="E47" s="100"/>
      <c r="F47" s="56"/>
      <c r="G47" s="199"/>
      <c r="H47" s="76"/>
      <c r="I47" s="66"/>
      <c r="J47" s="8"/>
      <c r="K47" s="8"/>
    </row>
    <row r="48" spans="1:12" ht="6.75" customHeight="1">
      <c r="A48" s="25"/>
      <c r="B48" s="25"/>
      <c r="C48" s="25"/>
      <c r="D48" s="25"/>
      <c r="E48" s="25"/>
      <c r="F48" s="25"/>
      <c r="G48" s="198"/>
      <c r="H48" s="25"/>
      <c r="I48" s="25"/>
      <c r="J48" s="25"/>
      <c r="K48" s="27"/>
    </row>
    <row r="49" spans="1:14" ht="16.5" customHeight="1">
      <c r="A49" s="21"/>
      <c r="B49" s="21"/>
      <c r="C49" s="21"/>
      <c r="D49" s="21"/>
      <c r="E49" s="21"/>
      <c r="F49" s="60" t="s">
        <v>21</v>
      </c>
      <c r="G49" s="276"/>
      <c r="H49" s="277"/>
      <c r="I49" s="277"/>
      <c r="J49" s="278"/>
      <c r="K49" s="61">
        <f>SUM(K10:K48)</f>
        <v>290856732</v>
      </c>
    </row>
    <row r="50" spans="1:14" ht="16.5" customHeight="1">
      <c r="A50" s="21"/>
      <c r="B50" s="21"/>
      <c r="C50" s="21"/>
      <c r="D50" s="21"/>
      <c r="E50" s="21"/>
      <c r="F50" s="62" t="s">
        <v>19</v>
      </c>
      <c r="G50" s="200"/>
      <c r="H50" s="289"/>
      <c r="I50" s="303"/>
      <c r="J50" s="300">
        <v>44309</v>
      </c>
      <c r="K50" s="285">
        <v>46480095</v>
      </c>
      <c r="L50" s="10" t="s">
        <v>139</v>
      </c>
      <c r="M50" s="10" t="s">
        <v>137</v>
      </c>
      <c r="N50" s="10" t="s">
        <v>138</v>
      </c>
    </row>
    <row r="51" spans="1:14" ht="16.5" customHeight="1">
      <c r="A51" s="21"/>
      <c r="B51" s="21"/>
      <c r="C51" s="21"/>
      <c r="D51" s="21"/>
      <c r="E51" s="21"/>
      <c r="F51" s="62" t="s">
        <v>19</v>
      </c>
      <c r="G51" s="201"/>
      <c r="H51" s="93"/>
      <c r="I51" s="303"/>
      <c r="J51" s="300">
        <v>44358</v>
      </c>
      <c r="K51" s="286">
        <v>90288000</v>
      </c>
      <c r="L51" s="3" t="s">
        <v>149</v>
      </c>
    </row>
    <row r="52" spans="1:14" ht="15">
      <c r="A52" s="21"/>
      <c r="B52" s="21"/>
      <c r="C52" s="21"/>
      <c r="D52" s="21"/>
      <c r="E52" s="21"/>
      <c r="F52" s="62" t="s">
        <v>19</v>
      </c>
      <c r="G52" s="302"/>
      <c r="H52" s="299"/>
      <c r="I52" s="299"/>
      <c r="J52" s="299">
        <v>44385</v>
      </c>
      <c r="K52" s="287">
        <v>72600000</v>
      </c>
      <c r="L52" s="3" t="s">
        <v>149</v>
      </c>
    </row>
    <row r="53" spans="1:14" ht="15">
      <c r="A53" s="21"/>
      <c r="B53" s="21"/>
      <c r="C53" s="21"/>
      <c r="D53" s="21"/>
      <c r="E53" s="21"/>
      <c r="F53" s="62" t="s">
        <v>19</v>
      </c>
      <c r="G53" s="294"/>
      <c r="H53" s="290"/>
      <c r="I53" s="290"/>
      <c r="J53" s="295">
        <v>44377</v>
      </c>
      <c r="K53" s="287">
        <v>6216732</v>
      </c>
      <c r="L53" s="3" t="s">
        <v>270</v>
      </c>
    </row>
    <row r="54" spans="1:14" ht="15">
      <c r="A54" s="21"/>
      <c r="B54" s="21"/>
      <c r="C54" s="21"/>
      <c r="D54" s="21"/>
      <c r="E54" s="21"/>
      <c r="F54" s="62" t="s">
        <v>19</v>
      </c>
      <c r="G54" s="294"/>
      <c r="H54" s="290"/>
      <c r="I54" s="290"/>
      <c r="J54" s="295">
        <v>44447</v>
      </c>
      <c r="K54" s="287">
        <v>23300000</v>
      </c>
      <c r="L54" s="3" t="s">
        <v>149</v>
      </c>
    </row>
    <row r="55" spans="1:14" ht="15">
      <c r="A55" s="21"/>
      <c r="B55" s="21"/>
      <c r="C55" s="21"/>
      <c r="D55" s="21"/>
      <c r="E55" s="21"/>
      <c r="F55" s="141" t="s">
        <v>20</v>
      </c>
      <c r="G55" s="276"/>
      <c r="H55" s="277"/>
      <c r="I55" s="277"/>
      <c r="J55" s="278"/>
      <c r="K55" s="61">
        <f>K49-K50-K51-K52-K53-K54</f>
        <v>51971905</v>
      </c>
    </row>
    <row r="56" spans="1:14">
      <c r="F56" s="117"/>
      <c r="I56" s="9"/>
    </row>
    <row r="57" spans="1:14">
      <c r="I57" s="9"/>
      <c r="K57" s="64">
        <f>SUM(K49:K55)</f>
        <v>581713464</v>
      </c>
    </row>
    <row r="58" spans="1:14">
      <c r="I58" s="9"/>
      <c r="K58" s="64"/>
    </row>
    <row r="59" spans="1:14">
      <c r="I59" s="9"/>
    </row>
    <row r="60" spans="1:14">
      <c r="I60" s="9"/>
    </row>
  </sheetData>
  <mergeCells count="17">
    <mergeCell ref="J7:J8"/>
    <mergeCell ref="F24:F25"/>
    <mergeCell ref="A7:A8"/>
    <mergeCell ref="G7:G8"/>
    <mergeCell ref="A24:A25"/>
    <mergeCell ref="K7:K8"/>
    <mergeCell ref="K24:K25"/>
    <mergeCell ref="B24:B25"/>
    <mergeCell ref="B7:D7"/>
    <mergeCell ref="E7:F7"/>
    <mergeCell ref="C24:C25"/>
    <mergeCell ref="I7:I8"/>
    <mergeCell ref="D24:D25"/>
    <mergeCell ref="G24:G25"/>
    <mergeCell ref="H24:H25"/>
    <mergeCell ref="I24:I25"/>
    <mergeCell ref="H7:H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L73"/>
  <sheetViews>
    <sheetView topLeftCell="A52" zoomScale="115" zoomScaleNormal="115" workbookViewId="0">
      <selection activeCell="I43" sqref="I43"/>
    </sheetView>
  </sheetViews>
  <sheetFormatPr defaultColWidth="9.140625" defaultRowHeight="14.25"/>
  <cols>
    <col min="1" max="1" width="16.85546875" style="3" bestFit="1" customWidth="1"/>
    <col min="2" max="2" width="17.28515625" style="3" customWidth="1"/>
    <col min="3" max="3" width="19.140625" style="3" customWidth="1"/>
    <col min="4" max="4" width="16.5703125" style="3" customWidth="1"/>
    <col min="5" max="5" width="18.42578125" style="3" customWidth="1"/>
    <col min="6" max="6" width="21.7109375" style="3" customWidth="1"/>
    <col min="7" max="7" width="7.5703125" style="16" customWidth="1"/>
    <col min="8" max="8" width="11.7109375" style="3" bestFit="1" customWidth="1"/>
    <col min="9" max="9" width="14.28515625" style="3" bestFit="1" customWidth="1"/>
    <col min="10" max="10" width="10.140625" style="3" bestFit="1" customWidth="1"/>
    <col min="11" max="11" width="15.85546875" style="10" bestFit="1" customWidth="1"/>
    <col min="12" max="12" width="15.42578125" style="3" customWidth="1"/>
    <col min="13" max="13" width="9.140625" style="3" customWidth="1"/>
    <col min="14" max="16384" width="9.140625" style="3"/>
  </cols>
  <sheetData>
    <row r="2" spans="1:11" ht="15">
      <c r="A2" s="11" t="s">
        <v>7</v>
      </c>
      <c r="B2" s="11" t="s">
        <v>6</v>
      </c>
      <c r="C2" s="10"/>
      <c r="D2" s="10"/>
    </row>
    <row r="3" spans="1:11" ht="15">
      <c r="A3" s="11" t="s">
        <v>8</v>
      </c>
      <c r="B3" s="10" t="s">
        <v>40</v>
      </c>
      <c r="C3" s="111"/>
    </row>
    <row r="4" spans="1:11" ht="15">
      <c r="A4" s="11" t="s">
        <v>10</v>
      </c>
      <c r="B4" s="10"/>
    </row>
    <row r="5" spans="1:11" ht="15">
      <c r="A5" s="11" t="s">
        <v>11</v>
      </c>
      <c r="B5" s="10" t="s">
        <v>302</v>
      </c>
    </row>
    <row r="6" spans="1:11" ht="6.75" customHeight="1">
      <c r="A6" s="25"/>
      <c r="B6" s="25"/>
      <c r="C6" s="25"/>
      <c r="D6" s="25"/>
      <c r="E6" s="25"/>
      <c r="F6" s="25"/>
      <c r="G6" s="26"/>
      <c r="H6" s="25"/>
      <c r="I6" s="25"/>
      <c r="J6" s="25"/>
      <c r="K6" s="27"/>
    </row>
    <row r="7" spans="1:11" s="10" customFormat="1" ht="22.5" customHeight="1">
      <c r="A7" s="324" t="s">
        <v>24</v>
      </c>
      <c r="B7" s="334" t="s">
        <v>26</v>
      </c>
      <c r="C7" s="335"/>
      <c r="D7" s="336"/>
      <c r="E7" s="334" t="s">
        <v>25</v>
      </c>
      <c r="F7" s="336"/>
      <c r="G7" s="324" t="s">
        <v>23</v>
      </c>
      <c r="H7" s="324" t="s">
        <v>3</v>
      </c>
      <c r="I7" s="324" t="s">
        <v>4</v>
      </c>
      <c r="J7" s="326" t="s">
        <v>5</v>
      </c>
      <c r="K7" s="326" t="s">
        <v>0</v>
      </c>
    </row>
    <row r="8" spans="1:11" ht="19.5" customHeight="1">
      <c r="A8" s="325"/>
      <c r="B8" s="14" t="s">
        <v>12</v>
      </c>
      <c r="C8" s="14" t="s">
        <v>13</v>
      </c>
      <c r="D8" s="14" t="s">
        <v>14</v>
      </c>
      <c r="E8" s="15" t="s">
        <v>16</v>
      </c>
      <c r="F8" s="15" t="s">
        <v>22</v>
      </c>
      <c r="G8" s="325"/>
      <c r="H8" s="325"/>
      <c r="I8" s="325"/>
      <c r="J8" s="327"/>
      <c r="K8" s="327"/>
    </row>
    <row r="9" spans="1:11" ht="19.5" customHeight="1">
      <c r="A9" s="33" t="s">
        <v>36</v>
      </c>
      <c r="B9" s="14"/>
      <c r="C9" s="14"/>
      <c r="D9" s="14"/>
      <c r="E9" s="15"/>
      <c r="F9" s="15"/>
      <c r="G9" s="242"/>
      <c r="H9" s="242"/>
      <c r="I9" s="242"/>
      <c r="J9" s="243"/>
      <c r="K9" s="272"/>
    </row>
    <row r="10" spans="1:11" ht="15.75" customHeight="1">
      <c r="A10" s="35">
        <v>44281</v>
      </c>
      <c r="B10" s="96" t="s">
        <v>41</v>
      </c>
      <c r="C10" s="36"/>
      <c r="D10" s="96" t="s">
        <v>42</v>
      </c>
      <c r="E10" s="38" t="s">
        <v>17</v>
      </c>
      <c r="F10" s="68" t="s">
        <v>58</v>
      </c>
      <c r="G10" s="40">
        <v>12</v>
      </c>
      <c r="H10" s="7">
        <v>360000</v>
      </c>
      <c r="I10" s="7">
        <f t="shared" ref="I10:I34" si="0">H10*G10</f>
        <v>4320000</v>
      </c>
      <c r="J10" s="8"/>
      <c r="K10" s="81">
        <f t="shared" ref="K10:K17" si="1">SUM(I10:J10)</f>
        <v>4320000</v>
      </c>
    </row>
    <row r="11" spans="1:11" ht="15.75" customHeight="1">
      <c r="A11" s="35">
        <v>44281</v>
      </c>
      <c r="B11" s="96" t="s">
        <v>28</v>
      </c>
      <c r="C11" s="36"/>
      <c r="D11" s="96" t="s">
        <v>29</v>
      </c>
      <c r="E11" s="38" t="s">
        <v>17</v>
      </c>
      <c r="F11" s="68" t="s">
        <v>58</v>
      </c>
      <c r="G11" s="40">
        <v>12</v>
      </c>
      <c r="H11" s="7">
        <v>340000</v>
      </c>
      <c r="I11" s="7">
        <f t="shared" si="0"/>
        <v>4080000</v>
      </c>
      <c r="J11" s="8"/>
      <c r="K11" s="81">
        <f t="shared" si="1"/>
        <v>4080000</v>
      </c>
    </row>
    <row r="12" spans="1:11" ht="15.75" customHeight="1">
      <c r="A12" s="35">
        <v>44281</v>
      </c>
      <c r="B12" s="96" t="s">
        <v>43</v>
      </c>
      <c r="C12" s="171" t="s">
        <v>220</v>
      </c>
      <c r="D12" s="96" t="s">
        <v>44</v>
      </c>
      <c r="E12" s="38" t="s">
        <v>45</v>
      </c>
      <c r="F12" s="172" t="s">
        <v>46</v>
      </c>
      <c r="G12" s="40">
        <v>6</v>
      </c>
      <c r="H12" s="7">
        <v>500000</v>
      </c>
      <c r="I12" s="7">
        <f t="shared" si="0"/>
        <v>3000000</v>
      </c>
      <c r="J12" s="8"/>
      <c r="K12" s="81">
        <f t="shared" si="1"/>
        <v>3000000</v>
      </c>
    </row>
    <row r="13" spans="1:11" ht="15.75" customHeight="1">
      <c r="A13" s="35">
        <v>44281</v>
      </c>
      <c r="B13" s="96" t="s">
        <v>47</v>
      </c>
      <c r="C13" s="127" t="str">
        <f t="shared" ref="C13" si="2">LEFT(B13,10)</f>
        <v>H105025303</v>
      </c>
      <c r="D13" s="96" t="s">
        <v>48</v>
      </c>
      <c r="E13" s="38" t="s">
        <v>17</v>
      </c>
      <c r="F13" s="68" t="s">
        <v>58</v>
      </c>
      <c r="G13" s="40">
        <v>6</v>
      </c>
      <c r="H13" s="7">
        <v>600000</v>
      </c>
      <c r="I13" s="7">
        <f t="shared" si="0"/>
        <v>3600000</v>
      </c>
      <c r="J13" s="8"/>
      <c r="K13" s="81">
        <f t="shared" si="1"/>
        <v>3600000</v>
      </c>
    </row>
    <row r="14" spans="1:11" ht="15.75" customHeight="1">
      <c r="A14" s="33" t="s">
        <v>51</v>
      </c>
      <c r="B14" s="96"/>
      <c r="C14" s="95"/>
      <c r="D14" s="96"/>
      <c r="E14" s="38"/>
      <c r="F14" s="68"/>
      <c r="G14" s="40"/>
      <c r="H14" s="7"/>
      <c r="I14" s="7"/>
      <c r="J14" s="8"/>
      <c r="K14" s="81"/>
    </row>
    <row r="15" spans="1:11" ht="15.75" customHeight="1">
      <c r="A15" s="34">
        <v>44292</v>
      </c>
      <c r="B15" s="96" t="s">
        <v>73</v>
      </c>
      <c r="C15" s="127"/>
      <c r="D15" s="127" t="s">
        <v>74</v>
      </c>
      <c r="E15" s="56" t="s">
        <v>75</v>
      </c>
      <c r="F15" s="55" t="s">
        <v>76</v>
      </c>
      <c r="G15" s="40">
        <v>6</v>
      </c>
      <c r="H15" s="7">
        <v>1320000</v>
      </c>
      <c r="I15" s="7">
        <f t="shared" si="0"/>
        <v>7920000</v>
      </c>
      <c r="J15" s="8"/>
      <c r="K15" s="81">
        <f t="shared" si="1"/>
        <v>7920000</v>
      </c>
    </row>
    <row r="16" spans="1:11" ht="21" customHeight="1">
      <c r="A16" s="34">
        <v>44297</v>
      </c>
      <c r="B16" s="96" t="s">
        <v>31</v>
      </c>
      <c r="C16" s="127" t="str">
        <f t="shared" ref="C16:C21" si="3">LEFT(B16,10)</f>
        <v>H105025343</v>
      </c>
      <c r="D16" s="55" t="s">
        <v>50</v>
      </c>
      <c r="E16" s="100" t="s">
        <v>17</v>
      </c>
      <c r="F16" s="56" t="s">
        <v>58</v>
      </c>
      <c r="G16" s="6">
        <v>24</v>
      </c>
      <c r="H16" s="7">
        <v>550000</v>
      </c>
      <c r="I16" s="7">
        <f t="shared" si="0"/>
        <v>13200000</v>
      </c>
      <c r="J16" s="8"/>
      <c r="K16" s="81">
        <f t="shared" si="1"/>
        <v>13200000</v>
      </c>
    </row>
    <row r="17" spans="1:12" ht="15.75" customHeight="1">
      <c r="A17" s="34">
        <v>44297</v>
      </c>
      <c r="B17" s="96" t="s">
        <v>77</v>
      </c>
      <c r="C17" s="127" t="str">
        <f t="shared" si="3"/>
        <v>H105007121</v>
      </c>
      <c r="D17" s="55" t="s">
        <v>219</v>
      </c>
      <c r="E17" s="100" t="s">
        <v>17</v>
      </c>
      <c r="F17" s="56" t="s">
        <v>58</v>
      </c>
      <c r="G17" s="6">
        <v>24</v>
      </c>
      <c r="H17" s="7">
        <v>170000</v>
      </c>
      <c r="I17" s="7">
        <f t="shared" si="0"/>
        <v>4080000</v>
      </c>
      <c r="J17" s="8"/>
      <c r="K17" s="81">
        <f t="shared" si="1"/>
        <v>4080000</v>
      </c>
    </row>
    <row r="18" spans="1:12" ht="15.75" customHeight="1">
      <c r="A18" s="34">
        <v>44292</v>
      </c>
      <c r="B18" s="99"/>
      <c r="C18" s="127" t="str">
        <f t="shared" si="3"/>
        <v/>
      </c>
      <c r="D18" s="55"/>
      <c r="E18" s="100"/>
      <c r="F18" s="56" t="s">
        <v>78</v>
      </c>
      <c r="G18" s="6"/>
      <c r="H18" s="7"/>
      <c r="I18" s="81">
        <v>25000</v>
      </c>
      <c r="J18" s="8"/>
      <c r="K18" s="81">
        <v>25000</v>
      </c>
    </row>
    <row r="19" spans="1:12" ht="15.75" customHeight="1">
      <c r="A19" s="34">
        <v>44297</v>
      </c>
      <c r="B19" s="99"/>
      <c r="C19" s="127" t="str">
        <f t="shared" si="3"/>
        <v/>
      </c>
      <c r="D19" s="55"/>
      <c r="E19" s="100"/>
      <c r="F19" s="56" t="s">
        <v>78</v>
      </c>
      <c r="G19" s="6"/>
      <c r="H19" s="7"/>
      <c r="I19" s="81">
        <v>30000</v>
      </c>
      <c r="J19" s="8"/>
      <c r="K19" s="81">
        <v>30000</v>
      </c>
    </row>
    <row r="20" spans="1:12" ht="15.75" customHeight="1">
      <c r="A20" s="34">
        <v>44297</v>
      </c>
      <c r="B20" s="99"/>
      <c r="C20" s="127" t="str">
        <f t="shared" si="3"/>
        <v/>
      </c>
      <c r="D20" s="55"/>
      <c r="E20" s="100"/>
      <c r="F20" s="56" t="s">
        <v>78</v>
      </c>
      <c r="G20" s="6"/>
      <c r="H20" s="7"/>
      <c r="I20" s="81">
        <v>30000</v>
      </c>
      <c r="J20" s="8"/>
      <c r="K20" s="81">
        <v>30000</v>
      </c>
    </row>
    <row r="21" spans="1:12" ht="15.75" customHeight="1">
      <c r="A21" s="33" t="s">
        <v>103</v>
      </c>
      <c r="B21" s="99"/>
      <c r="C21" s="127" t="str">
        <f t="shared" si="3"/>
        <v/>
      </c>
      <c r="D21" s="55"/>
      <c r="E21" s="100"/>
      <c r="F21" s="56"/>
      <c r="G21" s="6"/>
      <c r="H21" s="7"/>
      <c r="I21" s="7">
        <f t="shared" si="0"/>
        <v>0</v>
      </c>
      <c r="J21" s="8"/>
      <c r="K21" s="81"/>
    </row>
    <row r="22" spans="1:12" ht="15.75" customHeight="1">
      <c r="A22" s="34">
        <v>44324</v>
      </c>
      <c r="B22" s="126" t="s">
        <v>108</v>
      </c>
      <c r="D22" s="127" t="str">
        <f>LEFT(B22,10)</f>
        <v>F00RJ01727</v>
      </c>
      <c r="E22" s="105" t="s">
        <v>75</v>
      </c>
      <c r="F22" s="105" t="s">
        <v>109</v>
      </c>
      <c r="G22" s="6">
        <v>6</v>
      </c>
      <c r="H22" s="7">
        <v>870000</v>
      </c>
      <c r="I22" s="7">
        <f t="shared" si="0"/>
        <v>5220000</v>
      </c>
      <c r="J22" s="8"/>
      <c r="K22" s="81">
        <f>G22*H22</f>
        <v>5220000</v>
      </c>
    </row>
    <row r="23" spans="1:12" ht="15.75" customHeight="1">
      <c r="A23" s="34"/>
      <c r="B23" s="99"/>
      <c r="C23" s="55"/>
      <c r="D23" s="55"/>
      <c r="E23" s="100"/>
      <c r="F23" s="56" t="s">
        <v>78</v>
      </c>
      <c r="G23" s="6"/>
      <c r="H23" s="7"/>
      <c r="I23" s="81">
        <v>30000</v>
      </c>
      <c r="J23" s="8"/>
      <c r="K23" s="81">
        <v>30000</v>
      </c>
    </row>
    <row r="24" spans="1:12" ht="15.75" customHeight="1">
      <c r="A24" s="34">
        <v>44328</v>
      </c>
      <c r="B24" s="99" t="s">
        <v>77</v>
      </c>
      <c r="C24" s="127" t="str">
        <f t="shared" ref="C24" si="4">LEFT(B24,10)</f>
        <v>H105007121</v>
      </c>
      <c r="D24" s="55" t="s">
        <v>219</v>
      </c>
      <c r="E24" s="100" t="s">
        <v>17</v>
      </c>
      <c r="F24" s="56" t="s">
        <v>58</v>
      </c>
      <c r="G24" s="6">
        <v>36</v>
      </c>
      <c r="H24" s="7">
        <v>170000</v>
      </c>
      <c r="I24" s="7">
        <f t="shared" si="0"/>
        <v>6120000</v>
      </c>
      <c r="J24" s="8"/>
      <c r="K24" s="81">
        <f t="shared" ref="K24" si="5">G24*H24</f>
        <v>6120000</v>
      </c>
    </row>
    <row r="25" spans="1:12" ht="15.75" customHeight="1">
      <c r="A25" s="34"/>
      <c r="B25" s="99"/>
      <c r="C25" s="55"/>
      <c r="D25" s="55"/>
      <c r="E25" s="100"/>
      <c r="F25" s="56" t="s">
        <v>78</v>
      </c>
      <c r="G25" s="6"/>
      <c r="H25" s="7"/>
      <c r="I25" s="81">
        <v>30000</v>
      </c>
      <c r="J25" s="8"/>
      <c r="K25" s="81">
        <v>30000</v>
      </c>
    </row>
    <row r="26" spans="1:12" ht="15.75" customHeight="1">
      <c r="A26" s="34">
        <v>44333</v>
      </c>
      <c r="B26" s="126" t="s">
        <v>141</v>
      </c>
      <c r="C26" s="127" t="str">
        <f t="shared" ref="C26" si="6">LEFT(B26,10)</f>
        <v>0433172080</v>
      </c>
      <c r="D26" s="128" t="s">
        <v>142</v>
      </c>
      <c r="E26" s="100" t="s">
        <v>17</v>
      </c>
      <c r="F26" s="56" t="s">
        <v>58</v>
      </c>
      <c r="G26" s="6">
        <v>6</v>
      </c>
      <c r="H26" s="7">
        <v>1080000</v>
      </c>
      <c r="I26" s="7">
        <f t="shared" si="0"/>
        <v>6480000</v>
      </c>
      <c r="J26" s="8"/>
      <c r="K26" s="81">
        <f>I26</f>
        <v>6480000</v>
      </c>
    </row>
    <row r="27" spans="1:12" ht="15.75" customHeight="1">
      <c r="A27" s="34"/>
      <c r="B27" s="99"/>
      <c r="C27" s="55"/>
      <c r="D27" s="55"/>
      <c r="E27" s="100"/>
      <c r="F27" s="56" t="s">
        <v>78</v>
      </c>
      <c r="G27" s="6"/>
      <c r="H27" s="7"/>
      <c r="I27" s="81">
        <v>30000</v>
      </c>
      <c r="J27" s="8"/>
      <c r="K27" s="81">
        <v>30000</v>
      </c>
    </row>
    <row r="28" spans="1:12" ht="15.75" customHeight="1">
      <c r="A28" s="33" t="s">
        <v>144</v>
      </c>
      <c r="B28" s="99"/>
      <c r="D28" s="55"/>
      <c r="E28" s="100"/>
      <c r="F28" s="56"/>
      <c r="G28" s="6"/>
      <c r="H28" s="7"/>
      <c r="I28" s="7"/>
      <c r="J28" s="8"/>
      <c r="K28" s="81"/>
    </row>
    <row r="29" spans="1:12" ht="15.75" customHeight="1">
      <c r="A29" s="34">
        <v>44349</v>
      </c>
      <c r="B29" s="173" t="s">
        <v>108</v>
      </c>
      <c r="C29" s="21"/>
      <c r="D29" s="174" t="str">
        <f>LEFT(B29,10)</f>
        <v>F00RJ01727</v>
      </c>
      <c r="E29" s="123" t="s">
        <v>75</v>
      </c>
      <c r="F29" s="54" t="s">
        <v>76</v>
      </c>
      <c r="G29" s="6">
        <v>6</v>
      </c>
      <c r="H29" s="7">
        <v>870000</v>
      </c>
      <c r="I29" s="7">
        <f t="shared" si="0"/>
        <v>5220000</v>
      </c>
      <c r="J29" s="8"/>
      <c r="K29" s="81">
        <f t="shared" ref="K29:K34" si="7">I29</f>
        <v>5220000</v>
      </c>
    </row>
    <row r="30" spans="1:12" ht="15.75" customHeight="1">
      <c r="A30" s="34">
        <v>44349</v>
      </c>
      <c r="B30" s="175" t="s">
        <v>73</v>
      </c>
      <c r="C30" s="55"/>
      <c r="D30" s="176" t="str">
        <f>LEFT(B30,10)</f>
        <v>F00RJ02213</v>
      </c>
      <c r="E30" s="123" t="s">
        <v>75</v>
      </c>
      <c r="F30" s="54" t="s">
        <v>76</v>
      </c>
      <c r="G30" s="6">
        <v>12</v>
      </c>
      <c r="H30" s="7">
        <v>1320000</v>
      </c>
      <c r="I30" s="7">
        <f t="shared" si="0"/>
        <v>15840000</v>
      </c>
      <c r="J30" s="8"/>
      <c r="K30" s="81">
        <f t="shared" si="7"/>
        <v>15840000</v>
      </c>
    </row>
    <row r="31" spans="1:12" ht="15.75" customHeight="1">
      <c r="A31" s="34">
        <v>44349</v>
      </c>
      <c r="B31" s="126" t="s">
        <v>141</v>
      </c>
      <c r="C31" s="127" t="str">
        <f t="shared" ref="C31:C43" si="8">LEFT(B31,10)</f>
        <v>0433172080</v>
      </c>
      <c r="D31" s="177" t="s">
        <v>142</v>
      </c>
      <c r="E31" s="100" t="s">
        <v>17</v>
      </c>
      <c r="F31" s="56" t="s">
        <v>58</v>
      </c>
      <c r="G31" s="6">
        <v>12</v>
      </c>
      <c r="H31" s="7">
        <v>1080000</v>
      </c>
      <c r="I31" s="7">
        <f t="shared" si="0"/>
        <v>12960000</v>
      </c>
      <c r="J31" s="8"/>
      <c r="K31" s="81">
        <f t="shared" si="7"/>
        <v>12960000</v>
      </c>
    </row>
    <row r="32" spans="1:12" ht="15.75" customHeight="1">
      <c r="A32" s="34">
        <v>44349</v>
      </c>
      <c r="B32" s="99"/>
      <c r="C32" s="127" t="str">
        <f t="shared" si="8"/>
        <v/>
      </c>
      <c r="D32" s="55"/>
      <c r="E32" s="100"/>
      <c r="F32" s="56" t="s">
        <v>78</v>
      </c>
      <c r="G32" s="6"/>
      <c r="H32" s="7"/>
      <c r="I32" s="81">
        <v>30000</v>
      </c>
      <c r="J32" s="8"/>
      <c r="K32" s="81">
        <v>30000</v>
      </c>
      <c r="L32" s="64"/>
    </row>
    <row r="33" spans="1:12" ht="15.75" customHeight="1">
      <c r="A33" s="34">
        <v>44357</v>
      </c>
      <c r="B33" s="54" t="s">
        <v>77</v>
      </c>
      <c r="C33" s="127" t="str">
        <f t="shared" si="8"/>
        <v>H105007121</v>
      </c>
      <c r="D33" s="55" t="s">
        <v>219</v>
      </c>
      <c r="E33" s="100" t="s">
        <v>17</v>
      </c>
      <c r="F33" s="56" t="s">
        <v>58</v>
      </c>
      <c r="G33" s="6">
        <v>24</v>
      </c>
      <c r="H33" s="7">
        <v>170000</v>
      </c>
      <c r="I33" s="7">
        <f t="shared" si="0"/>
        <v>4080000</v>
      </c>
      <c r="J33" s="8"/>
      <c r="K33" s="81">
        <f t="shared" si="7"/>
        <v>4080000</v>
      </c>
    </row>
    <row r="34" spans="1:12" ht="15.75" customHeight="1">
      <c r="A34" s="34">
        <v>44357</v>
      </c>
      <c r="B34" s="102" t="s">
        <v>118</v>
      </c>
      <c r="C34" s="127" t="str">
        <f t="shared" si="8"/>
        <v>H105007112</v>
      </c>
      <c r="D34" s="102" t="s">
        <v>119</v>
      </c>
      <c r="E34" s="100" t="s">
        <v>17</v>
      </c>
      <c r="F34" s="56" t="s">
        <v>58</v>
      </c>
      <c r="G34" s="6">
        <v>24</v>
      </c>
      <c r="H34" s="7">
        <v>200000</v>
      </c>
      <c r="I34" s="7">
        <f t="shared" si="0"/>
        <v>4800000</v>
      </c>
      <c r="J34" s="8"/>
      <c r="K34" s="81">
        <f t="shared" si="7"/>
        <v>4800000</v>
      </c>
      <c r="L34" s="64"/>
    </row>
    <row r="35" spans="1:12" ht="15.75" customHeight="1">
      <c r="A35" s="34">
        <v>44357</v>
      </c>
      <c r="B35" s="99"/>
      <c r="C35" s="127" t="str">
        <f t="shared" si="8"/>
        <v/>
      </c>
      <c r="D35" s="102"/>
      <c r="E35" s="100"/>
      <c r="F35" s="56" t="s">
        <v>78</v>
      </c>
      <c r="G35" s="6"/>
      <c r="H35" s="7"/>
      <c r="I35" s="7"/>
      <c r="J35" s="8"/>
      <c r="K35" s="81">
        <v>30000</v>
      </c>
    </row>
    <row r="36" spans="1:12" ht="15.75" customHeight="1">
      <c r="A36" s="33" t="s">
        <v>175</v>
      </c>
      <c r="B36" s="99"/>
      <c r="C36" s="127" t="str">
        <f t="shared" si="8"/>
        <v/>
      </c>
      <c r="D36" s="102"/>
      <c r="E36" s="100"/>
      <c r="F36" s="56"/>
      <c r="G36" s="6"/>
      <c r="H36" s="7"/>
      <c r="I36" s="7"/>
      <c r="J36" s="8"/>
      <c r="K36" s="81"/>
    </row>
    <row r="37" spans="1:12" ht="15.75" customHeight="1">
      <c r="A37" s="34">
        <v>44383</v>
      </c>
      <c r="B37" s="126" t="s">
        <v>176</v>
      </c>
      <c r="D37" s="127" t="str">
        <f>LEFT(B37,10)</f>
        <v>F00VC01359</v>
      </c>
      <c r="E37" s="100"/>
      <c r="F37" s="54" t="s">
        <v>76</v>
      </c>
      <c r="G37" s="65">
        <v>24</v>
      </c>
      <c r="H37" s="84">
        <v>680000</v>
      </c>
      <c r="I37" s="84">
        <f>G37*H37</f>
        <v>16320000</v>
      </c>
      <c r="J37" s="134"/>
      <c r="K37" s="279">
        <f>I37</f>
        <v>16320000</v>
      </c>
    </row>
    <row r="38" spans="1:12" ht="15.75" customHeight="1">
      <c r="A38" s="34">
        <v>44383</v>
      </c>
      <c r="B38" s="99"/>
      <c r="C38" s="127" t="str">
        <f t="shared" si="8"/>
        <v/>
      </c>
      <c r="D38" s="55"/>
      <c r="E38" s="100"/>
      <c r="F38" s="54" t="s">
        <v>78</v>
      </c>
      <c r="G38" s="65"/>
      <c r="H38" s="84"/>
      <c r="I38" s="279">
        <v>30000</v>
      </c>
      <c r="J38" s="134"/>
      <c r="K38" s="279">
        <v>30000</v>
      </c>
    </row>
    <row r="39" spans="1:12" ht="15.75" customHeight="1">
      <c r="A39" s="34">
        <v>44385</v>
      </c>
      <c r="B39" s="178" t="s">
        <v>71</v>
      </c>
      <c r="C39" s="127" t="str">
        <f t="shared" si="8"/>
        <v>H105025029</v>
      </c>
      <c r="D39" s="178" t="s">
        <v>72</v>
      </c>
      <c r="E39" s="100" t="s">
        <v>17</v>
      </c>
      <c r="F39" s="56" t="s">
        <v>58</v>
      </c>
      <c r="G39" s="65">
        <v>6</v>
      </c>
      <c r="H39" s="84">
        <v>620000</v>
      </c>
      <c r="I39" s="84">
        <f t="shared" ref="I38:I44" si="9">G39*H39</f>
        <v>3720000</v>
      </c>
      <c r="J39" s="134"/>
      <c r="K39" s="279">
        <f>I39</f>
        <v>3720000</v>
      </c>
    </row>
    <row r="40" spans="1:12" ht="15.75" customHeight="1">
      <c r="A40" s="34">
        <v>44385</v>
      </c>
      <c r="B40" s="178" t="s">
        <v>120</v>
      </c>
      <c r="C40" s="127" t="str">
        <f t="shared" si="8"/>
        <v>H105017010</v>
      </c>
      <c r="D40" s="178" t="s">
        <v>121</v>
      </c>
      <c r="E40" s="100" t="s">
        <v>17</v>
      </c>
      <c r="F40" s="56" t="s">
        <v>58</v>
      </c>
      <c r="G40" s="65">
        <v>6</v>
      </c>
      <c r="H40" s="84">
        <v>530000</v>
      </c>
      <c r="I40" s="84">
        <f t="shared" si="9"/>
        <v>3180000</v>
      </c>
      <c r="J40" s="134"/>
      <c r="K40" s="279">
        <f t="shared" ref="K40:K42" si="10">I40</f>
        <v>3180000</v>
      </c>
    </row>
    <row r="41" spans="1:12" ht="15.75" customHeight="1">
      <c r="A41" s="34">
        <v>44385</v>
      </c>
      <c r="B41" s="179" t="s">
        <v>186</v>
      </c>
      <c r="C41" s="127" t="str">
        <f t="shared" si="8"/>
        <v>H105015869</v>
      </c>
      <c r="D41" s="179" t="s">
        <v>187</v>
      </c>
      <c r="E41" s="100" t="s">
        <v>17</v>
      </c>
      <c r="F41" s="56" t="s">
        <v>58</v>
      </c>
      <c r="G41" s="65">
        <v>6</v>
      </c>
      <c r="H41" s="84">
        <v>570000</v>
      </c>
      <c r="I41" s="84">
        <f t="shared" si="9"/>
        <v>3420000</v>
      </c>
      <c r="J41" s="134"/>
      <c r="K41" s="279">
        <f t="shared" si="10"/>
        <v>3420000</v>
      </c>
    </row>
    <row r="42" spans="1:12" ht="15.75" customHeight="1">
      <c r="A42" s="34">
        <v>44385</v>
      </c>
      <c r="B42" s="179" t="s">
        <v>188</v>
      </c>
      <c r="C42" s="127" t="str">
        <f t="shared" si="8"/>
        <v>0433171871</v>
      </c>
      <c r="D42" s="55" t="s">
        <v>189</v>
      </c>
      <c r="E42" s="100" t="s">
        <v>17</v>
      </c>
      <c r="F42" s="56" t="s">
        <v>58</v>
      </c>
      <c r="G42" s="65">
        <v>6</v>
      </c>
      <c r="H42" s="84">
        <v>935000</v>
      </c>
      <c r="I42" s="84">
        <f t="shared" si="9"/>
        <v>5610000</v>
      </c>
      <c r="J42" s="134"/>
      <c r="K42" s="279">
        <f t="shared" si="10"/>
        <v>5610000</v>
      </c>
    </row>
    <row r="43" spans="1:12" ht="15.75" customHeight="1">
      <c r="A43" s="34">
        <v>44385</v>
      </c>
      <c r="B43" s="99"/>
      <c r="C43" s="127" t="str">
        <f t="shared" si="8"/>
        <v/>
      </c>
      <c r="D43" s="55"/>
      <c r="E43" s="100"/>
      <c r="F43" s="54" t="s">
        <v>78</v>
      </c>
      <c r="G43" s="65"/>
      <c r="H43" s="84"/>
      <c r="I43" s="279">
        <v>30000</v>
      </c>
      <c r="J43" s="134"/>
      <c r="K43" s="279">
        <v>30000</v>
      </c>
    </row>
    <row r="44" spans="1:12" ht="15.75" customHeight="1">
      <c r="A44" s="34">
        <v>44385</v>
      </c>
      <c r="B44" s="173" t="s">
        <v>190</v>
      </c>
      <c r="D44" s="127" t="str">
        <f>LEFT(B44,10)</f>
        <v>F00RJ01941</v>
      </c>
      <c r="E44" s="123" t="s">
        <v>75</v>
      </c>
      <c r="F44" s="54" t="s">
        <v>76</v>
      </c>
      <c r="G44" s="135">
        <v>12</v>
      </c>
      <c r="H44" s="88">
        <v>1000000</v>
      </c>
      <c r="I44" s="88">
        <f t="shared" si="9"/>
        <v>12000000</v>
      </c>
      <c r="J44" s="67"/>
      <c r="K44" s="280">
        <f>I44</f>
        <v>12000000</v>
      </c>
    </row>
    <row r="45" spans="1:12" ht="15.75" customHeight="1">
      <c r="A45" s="33" t="s">
        <v>247</v>
      </c>
      <c r="B45" s="248"/>
      <c r="C45" s="249"/>
      <c r="E45" s="250"/>
      <c r="F45" s="56"/>
      <c r="G45" s="6"/>
      <c r="H45" s="7"/>
      <c r="I45" s="7"/>
      <c r="J45" s="8"/>
      <c r="K45" s="280">
        <f t="shared" ref="K45:K57" si="11">I45</f>
        <v>0</v>
      </c>
      <c r="L45" s="64"/>
    </row>
    <row r="46" spans="1:12" ht="15.75" customHeight="1">
      <c r="A46" s="34">
        <v>44445</v>
      </c>
      <c r="B46" s="251" t="s">
        <v>271</v>
      </c>
      <c r="C46" s="235" t="s">
        <v>278</v>
      </c>
      <c r="D46" s="21" t="s">
        <v>274</v>
      </c>
      <c r="E46" s="100" t="s">
        <v>17</v>
      </c>
      <c r="F46" s="56" t="s">
        <v>58</v>
      </c>
      <c r="G46" s="252">
        <v>24</v>
      </c>
      <c r="H46" s="253">
        <v>610000</v>
      </c>
      <c r="I46" s="253">
        <f t="shared" ref="I46:I57" si="12">G46*H46</f>
        <v>14640000</v>
      </c>
      <c r="J46" s="8"/>
      <c r="K46" s="280">
        <f t="shared" si="11"/>
        <v>14640000</v>
      </c>
    </row>
    <row r="47" spans="1:12" ht="15.75" customHeight="1">
      <c r="A47" s="34">
        <v>44445</v>
      </c>
      <c r="B47" s="204" t="s">
        <v>28</v>
      </c>
      <c r="C47" s="204" t="s">
        <v>279</v>
      </c>
      <c r="D47" s="21" t="s">
        <v>29</v>
      </c>
      <c r="E47" s="100" t="s">
        <v>17</v>
      </c>
      <c r="F47" s="56" t="s">
        <v>58</v>
      </c>
      <c r="G47" s="252">
        <v>12</v>
      </c>
      <c r="H47" s="253">
        <v>340000</v>
      </c>
      <c r="I47" s="253">
        <f t="shared" si="12"/>
        <v>4080000</v>
      </c>
      <c r="J47" s="8"/>
      <c r="K47" s="280">
        <f t="shared" si="11"/>
        <v>4080000</v>
      </c>
    </row>
    <row r="48" spans="1:12" ht="15.75" customHeight="1">
      <c r="A48" s="34">
        <v>44445</v>
      </c>
      <c r="B48" s="204" t="s">
        <v>41</v>
      </c>
      <c r="C48" s="204" t="s">
        <v>280</v>
      </c>
      <c r="D48" s="21" t="s">
        <v>275</v>
      </c>
      <c r="E48" s="100" t="s">
        <v>17</v>
      </c>
      <c r="F48" s="56" t="s">
        <v>58</v>
      </c>
      <c r="G48" s="252">
        <v>12</v>
      </c>
      <c r="H48" s="253">
        <v>360000</v>
      </c>
      <c r="I48" s="253">
        <f t="shared" si="12"/>
        <v>4320000</v>
      </c>
      <c r="J48" s="8"/>
      <c r="K48" s="280">
        <f t="shared" si="11"/>
        <v>4320000</v>
      </c>
    </row>
    <row r="49" spans="1:12" ht="15.75" customHeight="1">
      <c r="A49" s="34">
        <v>44445</v>
      </c>
      <c r="B49" s="204" t="s">
        <v>71</v>
      </c>
      <c r="C49" s="247" t="str">
        <f>LEFT(B49,10)</f>
        <v>H105025029</v>
      </c>
      <c r="D49" s="21" t="s">
        <v>72</v>
      </c>
      <c r="E49" s="100" t="s">
        <v>17</v>
      </c>
      <c r="F49" s="56" t="s">
        <v>58</v>
      </c>
      <c r="G49" s="252">
        <v>6</v>
      </c>
      <c r="H49" s="253">
        <v>620000</v>
      </c>
      <c r="I49" s="253">
        <f t="shared" si="12"/>
        <v>3720000</v>
      </c>
      <c r="J49" s="8"/>
      <c r="K49" s="280">
        <f t="shared" si="11"/>
        <v>3720000</v>
      </c>
    </row>
    <row r="50" spans="1:12" ht="15.75" customHeight="1">
      <c r="A50" s="34">
        <v>44445</v>
      </c>
      <c r="B50" s="204" t="s">
        <v>272</v>
      </c>
      <c r="C50" s="247" t="str">
        <f t="shared" ref="C50:C54" si="13">LEFT(B50,10)</f>
        <v>H105025224</v>
      </c>
      <c r="D50" s="21" t="s">
        <v>182</v>
      </c>
      <c r="E50" s="100" t="s">
        <v>17</v>
      </c>
      <c r="F50" s="56" t="s">
        <v>58</v>
      </c>
      <c r="G50" s="252">
        <v>12</v>
      </c>
      <c r="H50" s="253">
        <v>730000</v>
      </c>
      <c r="I50" s="253">
        <f t="shared" si="12"/>
        <v>8760000</v>
      </c>
      <c r="J50" s="8"/>
      <c r="K50" s="280">
        <f t="shared" si="11"/>
        <v>8760000</v>
      </c>
    </row>
    <row r="51" spans="1:12" ht="15.75" customHeight="1">
      <c r="A51" s="34">
        <v>44445</v>
      </c>
      <c r="B51" s="204" t="s">
        <v>47</v>
      </c>
      <c r="C51" s="247" t="str">
        <f t="shared" si="13"/>
        <v>H105025303</v>
      </c>
      <c r="D51" s="21" t="s">
        <v>48</v>
      </c>
      <c r="E51" s="100" t="s">
        <v>17</v>
      </c>
      <c r="F51" s="56" t="s">
        <v>58</v>
      </c>
      <c r="G51" s="252">
        <v>6</v>
      </c>
      <c r="H51" s="253">
        <v>600000</v>
      </c>
      <c r="I51" s="253">
        <f t="shared" si="12"/>
        <v>3600000</v>
      </c>
      <c r="J51" s="8"/>
      <c r="K51" s="280">
        <f t="shared" si="11"/>
        <v>3600000</v>
      </c>
    </row>
    <row r="52" spans="1:12" ht="15.75" customHeight="1">
      <c r="A52" s="34">
        <v>44445</v>
      </c>
      <c r="B52" s="204" t="s">
        <v>31</v>
      </c>
      <c r="C52" s="247" t="str">
        <f t="shared" si="13"/>
        <v>H105025343</v>
      </c>
      <c r="D52" s="21" t="s">
        <v>50</v>
      </c>
      <c r="E52" s="100" t="s">
        <v>17</v>
      </c>
      <c r="F52" s="56" t="s">
        <v>58</v>
      </c>
      <c r="G52" s="252">
        <v>30</v>
      </c>
      <c r="H52" s="253">
        <v>550000</v>
      </c>
      <c r="I52" s="253">
        <f t="shared" si="12"/>
        <v>16500000</v>
      </c>
      <c r="J52" s="8"/>
      <c r="K52" s="280">
        <f t="shared" si="11"/>
        <v>16500000</v>
      </c>
    </row>
    <row r="53" spans="1:12" ht="15.75" customHeight="1">
      <c r="A53" s="34">
        <v>44445</v>
      </c>
      <c r="B53" s="234" t="s">
        <v>273</v>
      </c>
      <c r="C53" s="235" t="s">
        <v>277</v>
      </c>
      <c r="D53" s="21" t="s">
        <v>276</v>
      </c>
      <c r="E53" s="100" t="s">
        <v>17</v>
      </c>
      <c r="F53" s="56" t="s">
        <v>58</v>
      </c>
      <c r="G53" s="252">
        <v>4</v>
      </c>
      <c r="H53" s="253">
        <v>460000</v>
      </c>
      <c r="I53" s="253">
        <f t="shared" si="12"/>
        <v>1840000</v>
      </c>
      <c r="J53" s="8"/>
      <c r="K53" s="280">
        <f t="shared" si="11"/>
        <v>1840000</v>
      </c>
    </row>
    <row r="54" spans="1:12" ht="15.75" customHeight="1">
      <c r="A54" s="34">
        <v>44445</v>
      </c>
      <c r="B54" s="234" t="s">
        <v>253</v>
      </c>
      <c r="C54" s="247" t="str">
        <f t="shared" si="13"/>
        <v>H105017354</v>
      </c>
      <c r="D54" s="21" t="s">
        <v>261</v>
      </c>
      <c r="E54" s="100" t="s">
        <v>17</v>
      </c>
      <c r="F54" s="56" t="s">
        <v>58</v>
      </c>
      <c r="G54" s="252">
        <v>4</v>
      </c>
      <c r="H54" s="253">
        <v>316000</v>
      </c>
      <c r="I54" s="253">
        <f t="shared" si="12"/>
        <v>1264000</v>
      </c>
      <c r="J54" s="8"/>
      <c r="K54" s="280">
        <f t="shared" si="11"/>
        <v>1264000</v>
      </c>
    </row>
    <row r="55" spans="1:12" ht="15.75" customHeight="1">
      <c r="A55" s="34">
        <v>44445</v>
      </c>
      <c r="B55" s="204" t="s">
        <v>59</v>
      </c>
      <c r="C55" s="204" t="s">
        <v>228</v>
      </c>
      <c r="D55" s="21" t="s">
        <v>63</v>
      </c>
      <c r="E55" s="38" t="s">
        <v>45</v>
      </c>
      <c r="F55" s="172" t="s">
        <v>46</v>
      </c>
      <c r="G55" s="252">
        <v>6</v>
      </c>
      <c r="H55" s="253">
        <v>500000</v>
      </c>
      <c r="I55" s="253">
        <f t="shared" si="12"/>
        <v>3000000</v>
      </c>
      <c r="J55" s="8"/>
      <c r="K55" s="280">
        <f t="shared" si="11"/>
        <v>3000000</v>
      </c>
      <c r="L55" s="64"/>
    </row>
    <row r="56" spans="1:12" ht="15.75" customHeight="1">
      <c r="A56" s="34">
        <v>44445</v>
      </c>
      <c r="B56" s="204" t="s">
        <v>60</v>
      </c>
      <c r="C56" s="204" t="s">
        <v>225</v>
      </c>
      <c r="D56" s="21" t="s">
        <v>64</v>
      </c>
      <c r="E56" s="38" t="s">
        <v>45</v>
      </c>
      <c r="F56" s="172" t="s">
        <v>46</v>
      </c>
      <c r="G56" s="252">
        <v>6</v>
      </c>
      <c r="H56" s="253">
        <v>510000</v>
      </c>
      <c r="I56" s="253">
        <f t="shared" si="12"/>
        <v>3060000</v>
      </c>
      <c r="J56" s="8"/>
      <c r="K56" s="280">
        <f t="shared" si="11"/>
        <v>3060000</v>
      </c>
    </row>
    <row r="57" spans="1:12" ht="15.75" customHeight="1">
      <c r="A57" s="34">
        <v>44445</v>
      </c>
      <c r="B57" s="204" t="s">
        <v>133</v>
      </c>
      <c r="C57" s="204" t="s">
        <v>231</v>
      </c>
      <c r="D57" s="21" t="s">
        <v>134</v>
      </c>
      <c r="E57" s="38" t="s">
        <v>45</v>
      </c>
      <c r="F57" s="172" t="s">
        <v>46</v>
      </c>
      <c r="G57" s="252">
        <v>6</v>
      </c>
      <c r="H57" s="253">
        <v>700000</v>
      </c>
      <c r="I57" s="253">
        <f t="shared" si="12"/>
        <v>4200000</v>
      </c>
      <c r="J57" s="8"/>
      <c r="K57" s="280">
        <f t="shared" si="11"/>
        <v>4200000</v>
      </c>
    </row>
    <row r="58" spans="1:12" ht="15.75" customHeight="1">
      <c r="A58" s="34"/>
      <c r="B58" s="50"/>
      <c r="C58" s="73"/>
      <c r="D58" s="73"/>
      <c r="E58" s="49"/>
      <c r="F58" s="46"/>
      <c r="G58" s="6"/>
      <c r="H58" s="7"/>
      <c r="I58" s="7"/>
      <c r="J58" s="8"/>
      <c r="K58" s="81"/>
    </row>
    <row r="59" spans="1:12" ht="15.75" customHeight="1">
      <c r="A59" s="34"/>
      <c r="B59" s="50"/>
      <c r="C59" s="47"/>
      <c r="D59" s="47"/>
      <c r="E59" s="49"/>
      <c r="F59" s="46"/>
      <c r="G59" s="6"/>
      <c r="H59" s="7"/>
      <c r="I59" s="7"/>
      <c r="J59" s="8"/>
      <c r="K59" s="81"/>
    </row>
    <row r="60" spans="1:12" ht="5.25" customHeight="1">
      <c r="A60" s="25"/>
      <c r="B60" s="25"/>
      <c r="C60" s="25"/>
      <c r="D60" s="25"/>
      <c r="E60" s="25"/>
      <c r="F60" s="25"/>
      <c r="G60" s="26"/>
      <c r="H60" s="25"/>
      <c r="I60" s="25"/>
      <c r="J60" s="25"/>
      <c r="K60" s="27"/>
    </row>
    <row r="61" spans="1:12" ht="16.5" customHeight="1">
      <c r="A61" s="21"/>
      <c r="B61" s="21"/>
      <c r="C61" s="21"/>
      <c r="D61" s="21"/>
      <c r="E61" s="21"/>
      <c r="F61" s="22" t="s">
        <v>21</v>
      </c>
      <c r="G61" s="307"/>
      <c r="H61" s="308"/>
      <c r="I61" s="308"/>
      <c r="J61" s="309"/>
      <c r="K61" s="23">
        <f>SUM(K10:K60)</f>
        <v>214449000</v>
      </c>
    </row>
    <row r="62" spans="1:12">
      <c r="A62" s="21"/>
      <c r="B62" s="21"/>
      <c r="C62" s="21"/>
      <c r="D62" s="21"/>
      <c r="E62" s="21"/>
      <c r="F62" s="24" t="s">
        <v>19</v>
      </c>
      <c r="H62" s="313"/>
      <c r="I62" s="313"/>
      <c r="J62" s="313">
        <v>44296</v>
      </c>
      <c r="K62" s="30">
        <v>22920000</v>
      </c>
      <c r="L62" s="10" t="s">
        <v>206</v>
      </c>
    </row>
    <row r="63" spans="1:12">
      <c r="A63" s="21"/>
      <c r="B63" s="21"/>
      <c r="C63" s="21"/>
      <c r="D63" s="21"/>
      <c r="E63" s="21"/>
      <c r="F63" s="24" t="s">
        <v>19</v>
      </c>
      <c r="H63" s="316"/>
      <c r="I63" s="316"/>
      <c r="J63" s="314">
        <v>44305</v>
      </c>
      <c r="K63" s="30">
        <v>17280000</v>
      </c>
      <c r="L63" s="10" t="s">
        <v>206</v>
      </c>
    </row>
    <row r="64" spans="1:12">
      <c r="A64" s="21"/>
      <c r="B64" s="21"/>
      <c r="C64" s="21"/>
      <c r="D64" s="21"/>
      <c r="E64" s="21"/>
      <c r="F64" s="24" t="s">
        <v>19</v>
      </c>
      <c r="H64" s="315"/>
      <c r="I64" s="315"/>
      <c r="J64" s="314">
        <v>44336</v>
      </c>
      <c r="K64" s="23">
        <v>5250000</v>
      </c>
      <c r="L64" s="10" t="s">
        <v>206</v>
      </c>
    </row>
    <row r="65" spans="1:12">
      <c r="A65" s="21"/>
      <c r="B65" s="21"/>
      <c r="C65" s="21"/>
      <c r="D65" s="21"/>
      <c r="E65" s="21"/>
      <c r="F65" s="24" t="s">
        <v>19</v>
      </c>
      <c r="H65" s="313"/>
      <c r="I65" s="313"/>
      <c r="J65" s="313">
        <v>44357</v>
      </c>
      <c r="K65" s="136">
        <v>34020000</v>
      </c>
      <c r="L65" s="10" t="s">
        <v>206</v>
      </c>
    </row>
    <row r="66" spans="1:12">
      <c r="A66" s="21"/>
      <c r="B66" s="21"/>
      <c r="C66" s="21"/>
      <c r="D66" s="21"/>
      <c r="E66" s="21"/>
      <c r="F66" s="24" t="s">
        <v>19</v>
      </c>
      <c r="H66" s="317"/>
      <c r="I66" s="317"/>
      <c r="J66" s="317">
        <v>44385</v>
      </c>
      <c r="K66" s="214">
        <v>23995000</v>
      </c>
      <c r="L66" s="10" t="s">
        <v>206</v>
      </c>
    </row>
    <row r="67" spans="1:12">
      <c r="A67" s="21"/>
      <c r="B67" s="21"/>
      <c r="C67" s="21"/>
      <c r="D67" s="21"/>
      <c r="E67" s="21"/>
      <c r="F67" s="24" t="s">
        <v>19</v>
      </c>
      <c r="G67" s="244"/>
      <c r="H67" s="245"/>
      <c r="I67" s="245"/>
      <c r="J67" s="246">
        <v>44407</v>
      </c>
      <c r="K67" s="214">
        <v>20000000</v>
      </c>
      <c r="L67" s="10" t="s">
        <v>206</v>
      </c>
    </row>
    <row r="68" spans="1:12">
      <c r="A68" s="21"/>
      <c r="B68" s="21"/>
      <c r="C68" s="21"/>
      <c r="D68" s="21"/>
      <c r="E68" s="21"/>
      <c r="F68" s="24" t="s">
        <v>19</v>
      </c>
      <c r="H68" s="315"/>
      <c r="I68" s="315"/>
      <c r="J68" s="314">
        <v>44431</v>
      </c>
      <c r="K68" s="281">
        <v>10000000</v>
      </c>
      <c r="L68" s="10" t="s">
        <v>206</v>
      </c>
    </row>
    <row r="69" spans="1:12">
      <c r="A69" s="21"/>
      <c r="B69" s="21"/>
      <c r="C69" s="21"/>
      <c r="D69" s="21"/>
      <c r="E69" s="21"/>
      <c r="F69" s="24" t="s">
        <v>19</v>
      </c>
      <c r="H69" s="316"/>
      <c r="I69" s="316"/>
      <c r="J69" s="314">
        <v>44450</v>
      </c>
      <c r="K69" s="281">
        <v>30000000</v>
      </c>
      <c r="L69" s="10" t="s">
        <v>281</v>
      </c>
    </row>
    <row r="70" spans="1:12">
      <c r="A70" s="21"/>
      <c r="B70" s="21"/>
      <c r="C70" s="21"/>
      <c r="D70" s="21"/>
      <c r="E70" s="21"/>
      <c r="F70" s="24" t="s">
        <v>19</v>
      </c>
      <c r="H70" s="316"/>
      <c r="I70" s="316"/>
      <c r="J70" s="314">
        <v>44454</v>
      </c>
      <c r="K70" s="281">
        <v>20000000</v>
      </c>
      <c r="L70" s="10" t="s">
        <v>281</v>
      </c>
    </row>
    <row r="71" spans="1:12">
      <c r="A71" s="21"/>
      <c r="B71" s="21"/>
      <c r="C71" s="21"/>
      <c r="D71" s="21"/>
      <c r="E71" s="21"/>
      <c r="F71" s="24" t="s">
        <v>19</v>
      </c>
      <c r="H71" s="316"/>
      <c r="I71" s="316"/>
      <c r="J71" s="314">
        <v>44461</v>
      </c>
      <c r="K71" s="281">
        <v>20000000</v>
      </c>
      <c r="L71" s="10" t="s">
        <v>281</v>
      </c>
    </row>
    <row r="72" spans="1:12" ht="15">
      <c r="A72" s="21"/>
      <c r="B72" s="21"/>
      <c r="C72" s="21"/>
      <c r="D72" s="21"/>
      <c r="E72" s="21"/>
      <c r="F72" s="24" t="s">
        <v>20</v>
      </c>
      <c r="G72" s="318"/>
      <c r="H72" s="318"/>
      <c r="I72" s="318"/>
      <c r="J72" s="318"/>
      <c r="K72" s="74">
        <f>K61-K62-K63-K64-K65-K67-K66-K68-K69-K70-K71</f>
        <v>10984000</v>
      </c>
      <c r="L72" s="64">
        <f>K61-SUM(K62:K71)</f>
        <v>10984000</v>
      </c>
    </row>
    <row r="73" spans="1:12">
      <c r="K73" s="362">
        <f>SUM(K62:K71)</f>
        <v>203465000</v>
      </c>
    </row>
  </sheetData>
  <mergeCells count="8">
    <mergeCell ref="J7:J8"/>
    <mergeCell ref="K7:K8"/>
    <mergeCell ref="I7:I8"/>
    <mergeCell ref="A7:A8"/>
    <mergeCell ref="B7:D7"/>
    <mergeCell ref="E7:F7"/>
    <mergeCell ref="G7:G8"/>
    <mergeCell ref="H7:H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43"/>
  <sheetViews>
    <sheetView workbookViewId="0">
      <selection activeCell="F34" sqref="F34:F37"/>
    </sheetView>
  </sheetViews>
  <sheetFormatPr defaultColWidth="9.140625" defaultRowHeight="14.25"/>
  <cols>
    <col min="1" max="1" width="16.85546875" style="3" bestFit="1" customWidth="1"/>
    <col min="2" max="2" width="16.85546875" style="3" customWidth="1"/>
    <col min="3" max="3" width="19.140625" style="3" customWidth="1"/>
    <col min="4" max="4" width="16.5703125" style="3" customWidth="1"/>
    <col min="5" max="5" width="18.42578125" style="3" customWidth="1"/>
    <col min="6" max="6" width="22.85546875" style="3" customWidth="1"/>
    <col min="7" max="7" width="7.5703125" style="197" bestFit="1" customWidth="1"/>
    <col min="8" max="8" width="12.7109375" style="3" bestFit="1" customWidth="1"/>
    <col min="9" max="9" width="12.85546875" style="3" bestFit="1" customWidth="1"/>
    <col min="10" max="10" width="11.7109375" style="3" customWidth="1"/>
    <col min="11" max="11" width="14.5703125" style="3" customWidth="1"/>
    <col min="12" max="12" width="14.140625" style="3" bestFit="1" customWidth="1"/>
    <col min="13" max="16384" width="9.140625" style="3"/>
  </cols>
  <sheetData>
    <row r="2" spans="1:12" ht="15">
      <c r="A2" s="11" t="s">
        <v>7</v>
      </c>
      <c r="B2" s="11" t="s">
        <v>6</v>
      </c>
      <c r="C2" s="10"/>
      <c r="D2" s="10"/>
    </row>
    <row r="3" spans="1:12" ht="15">
      <c r="A3" s="11" t="s">
        <v>8</v>
      </c>
      <c r="B3" s="10" t="s">
        <v>49</v>
      </c>
    </row>
    <row r="4" spans="1:12" ht="15">
      <c r="A4" s="11" t="s">
        <v>10</v>
      </c>
      <c r="B4" s="10"/>
    </row>
    <row r="5" spans="1:12" ht="15">
      <c r="A5" s="11" t="s">
        <v>11</v>
      </c>
      <c r="B5" s="111" t="s">
        <v>157</v>
      </c>
    </row>
    <row r="6" spans="1:12" ht="6.75" customHeight="1">
      <c r="A6" s="25"/>
      <c r="B6" s="25"/>
      <c r="C6" s="25"/>
      <c r="D6" s="25"/>
      <c r="E6" s="25"/>
      <c r="F6" s="25"/>
      <c r="G6" s="198"/>
      <c r="H6" s="25"/>
      <c r="I6" s="25"/>
      <c r="J6" s="25"/>
      <c r="K6" s="44"/>
    </row>
    <row r="7" spans="1:12" s="10" customFormat="1" ht="22.5" customHeight="1">
      <c r="A7" s="324" t="s">
        <v>24</v>
      </c>
      <c r="B7" s="334" t="s">
        <v>26</v>
      </c>
      <c r="C7" s="335"/>
      <c r="D7" s="336"/>
      <c r="E7" s="334" t="s">
        <v>25</v>
      </c>
      <c r="F7" s="336"/>
      <c r="G7" s="326" t="s">
        <v>23</v>
      </c>
      <c r="H7" s="324" t="s">
        <v>3</v>
      </c>
      <c r="I7" s="324" t="s">
        <v>4</v>
      </c>
      <c r="J7" s="326" t="s">
        <v>5</v>
      </c>
      <c r="K7" s="326" t="s">
        <v>0</v>
      </c>
    </row>
    <row r="8" spans="1:12" ht="19.5" customHeight="1">
      <c r="A8" s="325"/>
      <c r="B8" s="14" t="s">
        <v>12</v>
      </c>
      <c r="C8" s="14" t="s">
        <v>13</v>
      </c>
      <c r="D8" s="14" t="s">
        <v>14</v>
      </c>
      <c r="E8" s="15" t="s">
        <v>16</v>
      </c>
      <c r="F8" s="15" t="s">
        <v>22</v>
      </c>
      <c r="G8" s="327"/>
      <c r="H8" s="325"/>
      <c r="I8" s="325"/>
      <c r="J8" s="327"/>
      <c r="K8" s="327"/>
    </row>
    <row r="9" spans="1:12" ht="19.5" customHeight="1">
      <c r="A9" s="33" t="s">
        <v>36</v>
      </c>
      <c r="B9" s="14"/>
      <c r="C9" s="14"/>
      <c r="D9" s="14"/>
      <c r="E9" s="15"/>
      <c r="F9" s="15"/>
      <c r="G9" s="256"/>
      <c r="H9" s="255"/>
      <c r="I9" s="255"/>
      <c r="J9" s="256"/>
      <c r="K9" s="256"/>
    </row>
    <row r="10" spans="1:12" ht="15.75" customHeight="1">
      <c r="A10" s="35">
        <v>44281</v>
      </c>
      <c r="B10" s="59" t="s">
        <v>31</v>
      </c>
      <c r="C10" s="127" t="str">
        <f t="shared" ref="C10:C18" si="0">LEFT(B10,10)</f>
        <v>H105025343</v>
      </c>
      <c r="D10" s="59" t="s">
        <v>50</v>
      </c>
      <c r="E10" s="38" t="s">
        <v>17</v>
      </c>
      <c r="F10" s="68" t="s">
        <v>58</v>
      </c>
      <c r="G10" s="40">
        <v>36</v>
      </c>
      <c r="H10" s="7">
        <v>580000</v>
      </c>
      <c r="I10" s="7">
        <f t="shared" ref="I10:I20" si="1">H10*G10</f>
        <v>20880000</v>
      </c>
      <c r="J10" s="8"/>
      <c r="K10" s="8">
        <f t="shared" ref="K10:K28" si="2">SUM(I10:J10)</f>
        <v>20880000</v>
      </c>
    </row>
    <row r="11" spans="1:12" ht="15.75" customHeight="1">
      <c r="A11" s="33" t="s">
        <v>51</v>
      </c>
      <c r="B11" s="95"/>
      <c r="C11" s="127" t="str">
        <f t="shared" si="0"/>
        <v/>
      </c>
      <c r="D11" s="96"/>
      <c r="E11" s="38"/>
      <c r="F11" s="68"/>
      <c r="G11" s="40"/>
      <c r="H11" s="7"/>
      <c r="I11" s="7">
        <f t="shared" si="1"/>
        <v>0</v>
      </c>
      <c r="J11" s="8"/>
      <c r="K11" s="8">
        <f t="shared" si="2"/>
        <v>0</v>
      </c>
    </row>
    <row r="12" spans="1:12" ht="24" customHeight="1">
      <c r="A12" s="35">
        <v>44287</v>
      </c>
      <c r="B12" s="59" t="s">
        <v>1</v>
      </c>
      <c r="C12" s="127" t="str">
        <f t="shared" si="0"/>
        <v>0433175414</v>
      </c>
      <c r="D12" s="59" t="s">
        <v>18</v>
      </c>
      <c r="E12" s="38" t="s">
        <v>17</v>
      </c>
      <c r="F12" s="68" t="s">
        <v>58</v>
      </c>
      <c r="G12" s="40">
        <v>12</v>
      </c>
      <c r="H12" s="7">
        <v>780000</v>
      </c>
      <c r="I12" s="7">
        <f t="shared" si="1"/>
        <v>9360000</v>
      </c>
      <c r="J12" s="8"/>
      <c r="K12" s="8">
        <f t="shared" si="2"/>
        <v>9360000</v>
      </c>
    </row>
    <row r="13" spans="1:12" ht="15.75" customHeight="1">
      <c r="A13" s="33" t="s">
        <v>103</v>
      </c>
      <c r="B13" s="68"/>
      <c r="C13" s="127" t="str">
        <f t="shared" si="0"/>
        <v/>
      </c>
      <c r="D13" s="96"/>
      <c r="E13" s="38"/>
      <c r="F13" s="68"/>
      <c r="G13" s="40"/>
      <c r="H13" s="7"/>
      <c r="I13" s="7">
        <f t="shared" si="1"/>
        <v>0</v>
      </c>
      <c r="J13" s="8"/>
      <c r="K13" s="8">
        <f t="shared" si="2"/>
        <v>0</v>
      </c>
    </row>
    <row r="14" spans="1:12" ht="15.75" customHeight="1">
      <c r="A14" s="34">
        <v>44324</v>
      </c>
      <c r="B14" s="54" t="s">
        <v>71</v>
      </c>
      <c r="C14" s="127" t="str">
        <f t="shared" si="0"/>
        <v>H105025029</v>
      </c>
      <c r="D14" s="55" t="s">
        <v>72</v>
      </c>
      <c r="E14" s="100" t="s">
        <v>17</v>
      </c>
      <c r="F14" s="56" t="s">
        <v>58</v>
      </c>
      <c r="G14" s="259">
        <v>6</v>
      </c>
      <c r="H14" s="57">
        <v>620000</v>
      </c>
      <c r="I14" s="7">
        <f t="shared" si="1"/>
        <v>3720000</v>
      </c>
      <c r="J14" s="8"/>
      <c r="K14" s="8">
        <f t="shared" si="2"/>
        <v>3720000</v>
      </c>
    </row>
    <row r="15" spans="1:12" ht="15.75" customHeight="1">
      <c r="A15" s="34">
        <v>44324</v>
      </c>
      <c r="B15" s="202" t="s">
        <v>104</v>
      </c>
      <c r="C15" s="127" t="str">
        <f t="shared" si="0"/>
        <v>H105017259</v>
      </c>
      <c r="D15" s="102" t="s">
        <v>105</v>
      </c>
      <c r="E15" s="105" t="s">
        <v>17</v>
      </c>
      <c r="F15" s="113" t="s">
        <v>58</v>
      </c>
      <c r="G15" s="163">
        <v>12</v>
      </c>
      <c r="H15" s="163">
        <v>310000</v>
      </c>
      <c r="I15" s="7">
        <f t="shared" si="1"/>
        <v>3720000</v>
      </c>
      <c r="J15" s="115"/>
      <c r="K15" s="8">
        <f t="shared" si="2"/>
        <v>3720000</v>
      </c>
      <c r="L15" s="64"/>
    </row>
    <row r="16" spans="1:12" ht="15.75" customHeight="1">
      <c r="A16" s="34">
        <v>44324</v>
      </c>
      <c r="B16" s="203" t="s">
        <v>221</v>
      </c>
      <c r="C16" s="127" t="str">
        <f t="shared" si="0"/>
        <v>0433171743</v>
      </c>
      <c r="D16" s="112" t="s">
        <v>106</v>
      </c>
      <c r="E16" s="116" t="s">
        <v>107</v>
      </c>
      <c r="F16" s="113" t="s">
        <v>58</v>
      </c>
      <c r="G16" s="163">
        <v>24</v>
      </c>
      <c r="H16" s="254">
        <v>640000</v>
      </c>
      <c r="I16" s="7">
        <f t="shared" si="1"/>
        <v>15360000</v>
      </c>
      <c r="J16" s="115"/>
      <c r="K16" s="8">
        <f t="shared" si="2"/>
        <v>15360000</v>
      </c>
    </row>
    <row r="17" spans="1:12" ht="15.75" customHeight="1">
      <c r="A17" s="33" t="s">
        <v>144</v>
      </c>
      <c r="B17" s="202"/>
      <c r="C17" s="127" t="str">
        <f t="shared" si="0"/>
        <v/>
      </c>
      <c r="D17" s="104"/>
      <c r="E17" s="105"/>
      <c r="F17" s="113"/>
      <c r="G17" s="114"/>
      <c r="H17" s="101"/>
      <c r="I17" s="7">
        <f t="shared" si="1"/>
        <v>0</v>
      </c>
      <c r="J17" s="115"/>
      <c r="K17" s="8">
        <f t="shared" si="2"/>
        <v>0</v>
      </c>
    </row>
    <row r="18" spans="1:12" ht="15.75" customHeight="1">
      <c r="A18" s="34">
        <v>44356</v>
      </c>
      <c r="B18" s="54" t="s">
        <v>77</v>
      </c>
      <c r="C18" s="127" t="str">
        <f t="shared" si="0"/>
        <v>H105007121</v>
      </c>
      <c r="D18" s="55" t="s">
        <v>219</v>
      </c>
      <c r="E18" s="100" t="s">
        <v>17</v>
      </c>
      <c r="F18" s="56" t="s">
        <v>58</v>
      </c>
      <c r="G18" s="114">
        <v>80</v>
      </c>
      <c r="H18" s="114">
        <v>170000</v>
      </c>
      <c r="I18" s="7">
        <f t="shared" si="1"/>
        <v>13600000</v>
      </c>
      <c r="J18" s="115"/>
      <c r="K18" s="8">
        <f t="shared" si="2"/>
        <v>13600000</v>
      </c>
    </row>
    <row r="19" spans="1:12" ht="15.75" customHeight="1">
      <c r="A19" s="34">
        <v>44370</v>
      </c>
      <c r="B19" s="126" t="s">
        <v>141</v>
      </c>
      <c r="C19" s="127" t="str">
        <f t="shared" ref="C19:C20" si="3">LEFT(B19,10)</f>
        <v>0433172080</v>
      </c>
      <c r="D19" s="128" t="s">
        <v>142</v>
      </c>
      <c r="E19" s="100" t="s">
        <v>17</v>
      </c>
      <c r="F19" s="56" t="s">
        <v>58</v>
      </c>
      <c r="G19" s="6">
        <v>6</v>
      </c>
      <c r="H19" s="7">
        <v>1100000</v>
      </c>
      <c r="I19" s="7">
        <f t="shared" si="1"/>
        <v>6600000</v>
      </c>
      <c r="J19" s="115"/>
      <c r="K19" s="8">
        <f t="shared" si="2"/>
        <v>6600000</v>
      </c>
    </row>
    <row r="20" spans="1:12" ht="15.75" customHeight="1">
      <c r="A20" s="33" t="s">
        <v>175</v>
      </c>
      <c r="B20" s="126"/>
      <c r="C20" s="127" t="str">
        <f t="shared" si="3"/>
        <v/>
      </c>
      <c r="D20" s="128"/>
      <c r="E20" s="100"/>
      <c r="F20" s="56"/>
      <c r="G20" s="6"/>
      <c r="H20" s="7"/>
      <c r="I20" s="7">
        <f t="shared" si="1"/>
        <v>0</v>
      </c>
      <c r="J20" s="115"/>
      <c r="K20" s="8">
        <f t="shared" si="2"/>
        <v>0</v>
      </c>
    </row>
    <row r="21" spans="1:12" ht="15.75" customHeight="1">
      <c r="A21" s="34">
        <v>44384</v>
      </c>
      <c r="B21" s="126" t="s">
        <v>176</v>
      </c>
      <c r="C21" s="21"/>
      <c r="D21" s="127" t="str">
        <f>LEFT(B21,10)</f>
        <v>F00VC01359</v>
      </c>
      <c r="E21" s="100" t="s">
        <v>75</v>
      </c>
      <c r="F21" s="54" t="s">
        <v>76</v>
      </c>
      <c r="G21" s="6">
        <v>60</v>
      </c>
      <c r="H21" s="84">
        <v>680000</v>
      </c>
      <c r="I21" s="84">
        <f>G21*H21</f>
        <v>40800000</v>
      </c>
      <c r="J21" s="134"/>
      <c r="K21" s="84">
        <f>I21</f>
        <v>40800000</v>
      </c>
    </row>
    <row r="22" spans="1:12" ht="15.75" customHeight="1">
      <c r="A22" s="33" t="s">
        <v>247</v>
      </c>
      <c r="B22" s="126"/>
      <c r="C22" s="21"/>
      <c r="D22" s="127"/>
      <c r="E22" s="100"/>
      <c r="F22" s="54"/>
      <c r="G22" s="6"/>
      <c r="H22" s="84"/>
      <c r="I22" s="84">
        <f t="shared" ref="I22:I27" si="4">G22*H22</f>
        <v>0</v>
      </c>
      <c r="J22" s="134"/>
      <c r="K22" s="84">
        <f t="shared" ref="K22:K27" si="5">I22</f>
        <v>0</v>
      </c>
    </row>
    <row r="23" spans="1:12" ht="15.75" customHeight="1">
      <c r="A23" s="257">
        <v>44456</v>
      </c>
      <c r="B23" s="126" t="s">
        <v>176</v>
      </c>
      <c r="C23" s="21"/>
      <c r="D23" s="127" t="str">
        <f>LEFT(B23,10)</f>
        <v>F00VC01359</v>
      </c>
      <c r="E23" s="100" t="s">
        <v>75</v>
      </c>
      <c r="F23" s="54" t="s">
        <v>76</v>
      </c>
      <c r="G23" s="7">
        <v>32</v>
      </c>
      <c r="H23" s="84">
        <v>660000</v>
      </c>
      <c r="I23" s="84">
        <f t="shared" si="4"/>
        <v>21120000</v>
      </c>
      <c r="J23" s="134"/>
      <c r="K23" s="84">
        <f t="shared" si="5"/>
        <v>21120000</v>
      </c>
    </row>
    <row r="24" spans="1:12" ht="15.75" customHeight="1">
      <c r="A24" s="257">
        <v>44456</v>
      </c>
      <c r="B24" s="59" t="s">
        <v>31</v>
      </c>
      <c r="C24" s="127" t="str">
        <f t="shared" ref="C24" si="6">LEFT(B24,10)</f>
        <v>H105025343</v>
      </c>
      <c r="D24" s="59" t="s">
        <v>50</v>
      </c>
      <c r="E24" s="38" t="s">
        <v>17</v>
      </c>
      <c r="F24" s="68" t="s">
        <v>58</v>
      </c>
      <c r="G24" s="69">
        <v>36</v>
      </c>
      <c r="H24" s="7">
        <v>580000</v>
      </c>
      <c r="I24" s="84">
        <f t="shared" si="4"/>
        <v>20880000</v>
      </c>
      <c r="J24" s="134"/>
      <c r="K24" s="84">
        <f t="shared" si="5"/>
        <v>20880000</v>
      </c>
      <c r="L24" s="64"/>
    </row>
    <row r="25" spans="1:12" ht="15.75" customHeight="1">
      <c r="A25" s="257">
        <v>44456</v>
      </c>
      <c r="B25" s="204" t="s">
        <v>118</v>
      </c>
      <c r="C25" s="204" t="s">
        <v>282</v>
      </c>
      <c r="D25" s="204" t="s">
        <v>119</v>
      </c>
      <c r="E25" s="204" t="s">
        <v>17</v>
      </c>
      <c r="F25" s="204" t="s">
        <v>58</v>
      </c>
      <c r="G25" s="260">
        <v>24</v>
      </c>
      <c r="H25" s="7">
        <v>200000</v>
      </c>
      <c r="I25" s="84">
        <f t="shared" si="4"/>
        <v>4800000</v>
      </c>
      <c r="J25" s="115"/>
      <c r="K25" s="84">
        <f t="shared" si="5"/>
        <v>4800000</v>
      </c>
    </row>
    <row r="26" spans="1:12" ht="15.75" customHeight="1">
      <c r="A26" s="33" t="s">
        <v>289</v>
      </c>
      <c r="B26" s="126"/>
      <c r="C26" s="127"/>
      <c r="D26" s="128"/>
      <c r="E26" s="100"/>
      <c r="F26" s="56"/>
      <c r="G26" s="6"/>
      <c r="H26" s="7"/>
      <c r="I26" s="84">
        <f t="shared" si="4"/>
        <v>0</v>
      </c>
      <c r="J26" s="115"/>
      <c r="K26" s="84">
        <f t="shared" si="5"/>
        <v>0</v>
      </c>
    </row>
    <row r="27" spans="1:12" ht="15.75" customHeight="1">
      <c r="A27" s="34">
        <v>44472</v>
      </c>
      <c r="B27" s="204" t="s">
        <v>73</v>
      </c>
      <c r="C27" s="127" t="str">
        <f t="shared" ref="C27" si="7">LEFT(B27,10)</f>
        <v>F00RJ02213</v>
      </c>
      <c r="D27" s="128"/>
      <c r="E27" s="100" t="s">
        <v>75</v>
      </c>
      <c r="F27" s="54" t="s">
        <v>76</v>
      </c>
      <c r="G27" s="7">
        <v>24</v>
      </c>
      <c r="H27" s="84">
        <v>1300000</v>
      </c>
      <c r="I27" s="84">
        <f t="shared" si="4"/>
        <v>31200000</v>
      </c>
      <c r="J27" s="115"/>
      <c r="K27" s="84">
        <f t="shared" si="5"/>
        <v>31200000</v>
      </c>
    </row>
    <row r="28" spans="1:12" ht="15.75" customHeight="1">
      <c r="A28" s="34"/>
      <c r="B28" s="126"/>
      <c r="C28" s="127"/>
      <c r="D28" s="128"/>
      <c r="E28" s="100"/>
      <c r="F28" s="56"/>
      <c r="G28" s="6"/>
      <c r="H28" s="7"/>
      <c r="I28" s="7"/>
      <c r="J28" s="8"/>
      <c r="K28" s="8">
        <f t="shared" si="2"/>
        <v>0</v>
      </c>
    </row>
    <row r="29" spans="1:12" ht="6.75" customHeight="1">
      <c r="A29" s="25"/>
      <c r="B29" s="25"/>
      <c r="C29" s="25"/>
      <c r="D29" s="25"/>
      <c r="E29" s="25"/>
      <c r="F29" s="25"/>
      <c r="G29" s="198"/>
      <c r="H29" s="25"/>
      <c r="I29" s="25"/>
      <c r="J29" s="25"/>
      <c r="K29" s="44"/>
    </row>
    <row r="30" spans="1:12" ht="16.5" customHeight="1">
      <c r="A30" s="21"/>
      <c r="B30" s="21"/>
      <c r="C30" s="21"/>
      <c r="D30" s="21"/>
      <c r="E30" s="21"/>
      <c r="F30" s="60" t="s">
        <v>21</v>
      </c>
      <c r="G30" s="276"/>
      <c r="H30" s="277"/>
      <c r="I30" s="277"/>
      <c r="J30" s="278"/>
      <c r="K30" s="61">
        <f>SUM(K10:K29)</f>
        <v>192040000</v>
      </c>
    </row>
    <row r="31" spans="1:12">
      <c r="A31" s="21"/>
      <c r="B31" s="21"/>
      <c r="C31" s="21"/>
      <c r="D31" s="21"/>
      <c r="E31" s="21"/>
      <c r="F31" s="62" t="s">
        <v>19</v>
      </c>
      <c r="H31" s="299"/>
      <c r="I31" s="299"/>
      <c r="J31" s="299">
        <v>44281</v>
      </c>
      <c r="K31" s="81">
        <v>20800000</v>
      </c>
      <c r="L31" s="10" t="s">
        <v>110</v>
      </c>
    </row>
    <row r="32" spans="1:12">
      <c r="A32" s="21"/>
      <c r="B32" s="21"/>
      <c r="C32" s="21"/>
      <c r="D32" s="21"/>
      <c r="E32" s="21"/>
      <c r="F32" s="62" t="s">
        <v>19</v>
      </c>
      <c r="G32" s="261"/>
      <c r="H32" s="290"/>
      <c r="I32" s="290"/>
      <c r="J32" s="295"/>
      <c r="K32" s="81">
        <v>80000</v>
      </c>
    </row>
    <row r="33" spans="1:12">
      <c r="A33" s="21"/>
      <c r="B33" s="21"/>
      <c r="C33" s="21"/>
      <c r="D33" s="21"/>
      <c r="E33" s="21"/>
      <c r="F33" s="62" t="s">
        <v>19</v>
      </c>
      <c r="H33" s="300"/>
      <c r="I33" s="300"/>
      <c r="J33" s="310">
        <v>44287</v>
      </c>
      <c r="K33" s="81">
        <v>9360000</v>
      </c>
      <c r="L33" s="10" t="s">
        <v>207</v>
      </c>
    </row>
    <row r="34" spans="1:12">
      <c r="A34" s="21"/>
      <c r="B34" s="21"/>
      <c r="C34" s="21"/>
      <c r="D34" s="21"/>
      <c r="E34" s="21"/>
      <c r="F34" s="62" t="s">
        <v>19</v>
      </c>
      <c r="G34" s="261"/>
      <c r="H34" s="290"/>
      <c r="I34" s="290"/>
      <c r="J34" s="295">
        <v>44324</v>
      </c>
      <c r="K34" s="81">
        <v>22800000</v>
      </c>
      <c r="L34" s="10" t="s">
        <v>207</v>
      </c>
    </row>
    <row r="35" spans="1:12">
      <c r="A35" s="21"/>
      <c r="B35" s="21"/>
      <c r="C35" s="21"/>
      <c r="D35" s="21"/>
      <c r="E35" s="21"/>
      <c r="F35" s="62" t="s">
        <v>19</v>
      </c>
      <c r="G35" s="261"/>
      <c r="H35" s="290"/>
      <c r="I35" s="290"/>
      <c r="J35" s="295">
        <v>44341</v>
      </c>
      <c r="K35" s="81">
        <v>20200000</v>
      </c>
      <c r="L35" s="10" t="s">
        <v>207</v>
      </c>
    </row>
    <row r="36" spans="1:12">
      <c r="A36" s="21"/>
      <c r="B36" s="21"/>
      <c r="C36" s="21"/>
      <c r="D36" s="21"/>
      <c r="E36" s="21"/>
      <c r="F36" s="62" t="s">
        <v>19</v>
      </c>
      <c r="G36" s="261"/>
      <c r="H36" s="290"/>
      <c r="I36" s="290"/>
      <c r="J36" s="295">
        <v>44385</v>
      </c>
      <c r="K36" s="81">
        <v>40800000</v>
      </c>
      <c r="L36" s="10" t="s">
        <v>207</v>
      </c>
    </row>
    <row r="37" spans="1:12">
      <c r="A37" s="21"/>
      <c r="B37" s="21"/>
      <c r="C37" s="21"/>
      <c r="D37" s="21"/>
      <c r="E37" s="21"/>
      <c r="F37" s="62" t="s">
        <v>19</v>
      </c>
      <c r="G37" s="261"/>
      <c r="H37" s="290"/>
      <c r="I37" s="290"/>
      <c r="J37" s="295">
        <v>44456</v>
      </c>
      <c r="K37" s="81">
        <v>46800000</v>
      </c>
      <c r="L37" s="10" t="s">
        <v>81</v>
      </c>
    </row>
    <row r="38" spans="1:12" ht="15">
      <c r="A38" s="21"/>
      <c r="B38" s="21"/>
      <c r="C38" s="21"/>
      <c r="D38" s="21"/>
      <c r="E38" s="21"/>
      <c r="F38" s="62" t="s">
        <v>20</v>
      </c>
      <c r="G38" s="276"/>
      <c r="H38" s="277"/>
      <c r="I38" s="277"/>
      <c r="J38" s="278"/>
      <c r="K38" s="61">
        <f>K30-K31-K32-K33-K34-K35-K36-K37</f>
        <v>31200000</v>
      </c>
    </row>
    <row r="39" spans="1:12">
      <c r="F39" s="117"/>
      <c r="I39" s="9"/>
    </row>
    <row r="40" spans="1:12">
      <c r="I40" s="9"/>
    </row>
    <row r="41" spans="1:12">
      <c r="I41" s="9"/>
    </row>
    <row r="42" spans="1:12">
      <c r="I42" s="9"/>
    </row>
    <row r="43" spans="1:12">
      <c r="I43" s="9"/>
    </row>
  </sheetData>
  <mergeCells count="8">
    <mergeCell ref="J7:J8"/>
    <mergeCell ref="K7:K8"/>
    <mergeCell ref="I7:I8"/>
    <mergeCell ref="A7:A8"/>
    <mergeCell ref="B7:D7"/>
    <mergeCell ref="E7:F7"/>
    <mergeCell ref="G7:G8"/>
    <mergeCell ref="H7:H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7"/>
  <sheetViews>
    <sheetView topLeftCell="A16" workbookViewId="0">
      <selection activeCell="J46" sqref="J46"/>
    </sheetView>
  </sheetViews>
  <sheetFormatPr defaultRowHeight="12.75"/>
  <cols>
    <col min="1" max="1" width="15" customWidth="1"/>
    <col min="2" max="2" width="18" customWidth="1"/>
    <col min="3" max="3" width="15.42578125" customWidth="1"/>
    <col min="4" max="4" width="13.140625" customWidth="1"/>
    <col min="5" max="5" width="11.5703125" customWidth="1"/>
    <col min="6" max="6" width="21.42578125" customWidth="1"/>
    <col min="8" max="8" width="14" customWidth="1"/>
    <col min="9" max="9" width="15.7109375" customWidth="1"/>
    <col min="10" max="10" width="12.7109375" customWidth="1"/>
    <col min="11" max="11" width="17" customWidth="1"/>
  </cols>
  <sheetData>
    <row r="1" spans="1:13" ht="14.25">
      <c r="A1" s="3"/>
      <c r="B1" s="3"/>
      <c r="C1" s="3"/>
      <c r="D1" s="3"/>
      <c r="E1" s="3"/>
      <c r="F1" s="3"/>
      <c r="G1" s="16"/>
      <c r="H1" s="3"/>
      <c r="I1" s="3"/>
      <c r="J1" s="3"/>
      <c r="K1" s="3"/>
    </row>
    <row r="2" spans="1:13" ht="15">
      <c r="A2" s="11" t="s">
        <v>7</v>
      </c>
      <c r="B2" s="11" t="s">
        <v>6</v>
      </c>
      <c r="C2" s="10"/>
      <c r="D2" s="10"/>
      <c r="E2" s="3"/>
      <c r="F2" s="3"/>
      <c r="G2" s="16"/>
      <c r="H2" s="3"/>
      <c r="I2" s="3"/>
      <c r="J2" s="3"/>
      <c r="K2" s="3"/>
    </row>
    <row r="3" spans="1:13" ht="15">
      <c r="A3" s="11" t="s">
        <v>8</v>
      </c>
      <c r="B3" s="10" t="s">
        <v>162</v>
      </c>
      <c r="C3" s="3"/>
      <c r="D3" s="3"/>
      <c r="E3" s="3"/>
      <c r="F3" s="3"/>
      <c r="G3" s="16"/>
      <c r="H3" s="3"/>
      <c r="I3" s="3"/>
      <c r="J3" s="3"/>
      <c r="K3" s="3"/>
    </row>
    <row r="4" spans="1:13" ht="15">
      <c r="A4" s="11" t="s">
        <v>10</v>
      </c>
      <c r="B4" s="10"/>
      <c r="C4" s="3"/>
      <c r="D4" s="3"/>
      <c r="E4" s="3"/>
      <c r="F4" s="3"/>
      <c r="G4" s="16"/>
      <c r="H4" s="3"/>
      <c r="I4" s="3"/>
      <c r="J4" s="3"/>
      <c r="K4" s="3"/>
    </row>
    <row r="5" spans="1:13" ht="15">
      <c r="A5" s="11" t="s">
        <v>11</v>
      </c>
      <c r="B5" s="125" t="s">
        <v>167</v>
      </c>
      <c r="D5" s="3"/>
      <c r="E5" s="3"/>
      <c r="F5" s="3"/>
      <c r="G5" s="16"/>
      <c r="H5" s="3"/>
      <c r="I5" s="3"/>
      <c r="J5" s="3"/>
      <c r="K5" s="3"/>
    </row>
    <row r="6" spans="1:13" ht="14.25">
      <c r="A6" s="25"/>
      <c r="B6" s="25"/>
      <c r="C6" s="25"/>
      <c r="D6" s="25"/>
      <c r="E6" s="25"/>
      <c r="F6" s="25"/>
      <c r="G6" s="26"/>
      <c r="H6" s="25"/>
      <c r="I6" s="25"/>
      <c r="J6" s="25"/>
      <c r="K6" s="44"/>
    </row>
    <row r="7" spans="1:13" ht="14.25">
      <c r="A7" s="324" t="s">
        <v>24</v>
      </c>
      <c r="B7" s="334" t="s">
        <v>26</v>
      </c>
      <c r="C7" s="335"/>
      <c r="D7" s="336"/>
      <c r="E7" s="334" t="s">
        <v>25</v>
      </c>
      <c r="F7" s="336"/>
      <c r="G7" s="324" t="s">
        <v>23</v>
      </c>
      <c r="H7" s="324" t="s">
        <v>3</v>
      </c>
      <c r="I7" s="324" t="s">
        <v>4</v>
      </c>
      <c r="J7" s="326" t="s">
        <v>5</v>
      </c>
      <c r="K7" s="326" t="s">
        <v>0</v>
      </c>
      <c r="L7" s="131"/>
      <c r="M7" s="131"/>
    </row>
    <row r="8" spans="1:13" ht="28.5">
      <c r="A8" s="325"/>
      <c r="B8" s="14" t="s">
        <v>12</v>
      </c>
      <c r="C8" s="14" t="s">
        <v>13</v>
      </c>
      <c r="D8" s="14" t="s">
        <v>14</v>
      </c>
      <c r="E8" s="15" t="s">
        <v>16</v>
      </c>
      <c r="F8" s="15" t="s">
        <v>22</v>
      </c>
      <c r="G8" s="325"/>
      <c r="H8" s="325"/>
      <c r="I8" s="325"/>
      <c r="J8" s="327"/>
      <c r="K8" s="327"/>
      <c r="L8" s="131"/>
      <c r="M8" s="131"/>
    </row>
    <row r="9" spans="1:13" ht="28.5">
      <c r="A9" s="34">
        <v>44444</v>
      </c>
      <c r="B9" s="152" t="s">
        <v>140</v>
      </c>
      <c r="C9" s="127" t="str">
        <f t="shared" ref="C9:C21" si="0">LEFT(B9,10)</f>
        <v>0445020126</v>
      </c>
      <c r="D9" s="180" t="s">
        <v>93</v>
      </c>
      <c r="E9" s="13"/>
      <c r="F9" s="54" t="s">
        <v>86</v>
      </c>
      <c r="G9" s="6">
        <v>10</v>
      </c>
      <c r="H9" s="7">
        <v>37500000</v>
      </c>
      <c r="I9" s="7">
        <f t="shared" ref="I9:I12" si="1">H9*G9</f>
        <v>375000000</v>
      </c>
      <c r="J9" s="8"/>
      <c r="K9" s="8">
        <f t="shared" ref="K9:K13" si="2">SUM(I9:J9)</f>
        <v>375000000</v>
      </c>
      <c r="L9" s="131"/>
      <c r="M9" s="131"/>
    </row>
    <row r="10" spans="1:13" ht="14.25">
      <c r="A10" s="35"/>
      <c r="B10" s="58"/>
      <c r="C10" s="127" t="str">
        <f t="shared" si="0"/>
        <v/>
      </c>
      <c r="D10" s="181" t="s">
        <v>94</v>
      </c>
      <c r="E10" s="38"/>
      <c r="F10" s="58"/>
      <c r="G10" s="40"/>
      <c r="H10" s="7"/>
      <c r="I10" s="7"/>
      <c r="J10" s="8"/>
      <c r="K10" s="8"/>
      <c r="L10" s="131"/>
      <c r="M10" s="131"/>
    </row>
    <row r="11" spans="1:13" ht="14.25">
      <c r="A11" s="34"/>
      <c r="B11" s="58"/>
      <c r="C11" s="127" t="str">
        <f t="shared" si="0"/>
        <v/>
      </c>
      <c r="D11" s="181" t="s">
        <v>95</v>
      </c>
      <c r="E11" s="13"/>
      <c r="F11" s="58"/>
      <c r="G11" s="6"/>
      <c r="H11" s="7"/>
      <c r="I11" s="7">
        <f t="shared" si="1"/>
        <v>0</v>
      </c>
      <c r="J11" s="8"/>
      <c r="K11" s="8">
        <f t="shared" si="2"/>
        <v>0</v>
      </c>
      <c r="L11" s="131"/>
      <c r="M11" s="131"/>
    </row>
    <row r="12" spans="1:13" ht="14.25">
      <c r="A12" s="34"/>
      <c r="B12" s="58"/>
      <c r="C12" s="127" t="str">
        <f t="shared" si="0"/>
        <v/>
      </c>
      <c r="D12" s="181" t="s">
        <v>96</v>
      </c>
      <c r="E12" s="13"/>
      <c r="F12" s="58"/>
      <c r="G12" s="6"/>
      <c r="H12" s="7"/>
      <c r="I12" s="7">
        <f t="shared" si="1"/>
        <v>0</v>
      </c>
      <c r="J12" s="8"/>
      <c r="K12" s="8">
        <f t="shared" si="2"/>
        <v>0</v>
      </c>
      <c r="L12" s="131"/>
      <c r="M12" s="131"/>
    </row>
    <row r="13" spans="1:13" ht="14.25">
      <c r="A13" s="34"/>
      <c r="B13" s="58"/>
      <c r="C13" s="127" t="str">
        <f t="shared" si="0"/>
        <v/>
      </c>
      <c r="D13" s="181" t="s">
        <v>97</v>
      </c>
      <c r="E13" s="13"/>
      <c r="F13" s="58"/>
      <c r="G13" s="6"/>
      <c r="H13" s="7"/>
      <c r="I13" s="7"/>
      <c r="J13" s="8"/>
      <c r="K13" s="8">
        <f t="shared" si="2"/>
        <v>0</v>
      </c>
      <c r="L13" s="131"/>
      <c r="M13" s="131"/>
    </row>
    <row r="14" spans="1:13" ht="14.25">
      <c r="A14" s="34"/>
      <c r="B14" s="58"/>
      <c r="C14" s="127" t="str">
        <f t="shared" si="0"/>
        <v/>
      </c>
      <c r="D14" s="181" t="s">
        <v>98</v>
      </c>
      <c r="E14" s="13"/>
      <c r="F14" s="58"/>
      <c r="G14" s="6"/>
      <c r="H14" s="7"/>
      <c r="I14" s="7"/>
      <c r="J14" s="8"/>
      <c r="K14" s="8"/>
      <c r="L14" s="131"/>
      <c r="M14" s="131"/>
    </row>
    <row r="15" spans="1:13" ht="14.25">
      <c r="A15" s="34"/>
      <c r="B15" s="58"/>
      <c r="C15" s="127" t="str">
        <f t="shared" si="0"/>
        <v/>
      </c>
      <c r="D15" s="181" t="s">
        <v>99</v>
      </c>
      <c r="E15" s="13"/>
      <c r="F15" s="58"/>
      <c r="G15" s="6"/>
      <c r="H15" s="7"/>
      <c r="I15" s="7"/>
      <c r="J15" s="8"/>
      <c r="K15" s="8"/>
      <c r="L15" s="131"/>
      <c r="M15" s="131"/>
    </row>
    <row r="16" spans="1:13" ht="14.25">
      <c r="A16" s="34"/>
      <c r="B16" s="58"/>
      <c r="C16" s="127" t="str">
        <f t="shared" si="0"/>
        <v/>
      </c>
      <c r="D16" s="181" t="s">
        <v>100</v>
      </c>
      <c r="E16" s="13"/>
      <c r="F16" s="58"/>
      <c r="G16" s="6"/>
      <c r="H16" s="7"/>
      <c r="I16" s="7"/>
      <c r="J16" s="8"/>
      <c r="K16" s="8"/>
      <c r="L16" s="131"/>
      <c r="M16" s="131"/>
    </row>
    <row r="17" spans="1:13" ht="14.25">
      <c r="A17" s="34"/>
      <c r="B17" s="58"/>
      <c r="C17" s="127" t="str">
        <f t="shared" si="0"/>
        <v/>
      </c>
      <c r="D17" s="181" t="s">
        <v>101</v>
      </c>
      <c r="E17" s="13"/>
      <c r="F17" s="58"/>
      <c r="G17" s="6"/>
      <c r="H17" s="7"/>
      <c r="I17" s="7"/>
      <c r="J17" s="8"/>
      <c r="K17" s="8"/>
      <c r="L17" s="131"/>
      <c r="M17" s="131"/>
    </row>
    <row r="18" spans="1:13" ht="14.25">
      <c r="A18" s="34"/>
      <c r="B18" s="58"/>
      <c r="C18" s="127" t="str">
        <f t="shared" si="0"/>
        <v/>
      </c>
      <c r="D18" s="181" t="s">
        <v>102</v>
      </c>
      <c r="E18" s="13"/>
      <c r="F18" s="58"/>
      <c r="G18" s="6"/>
      <c r="H18" s="7"/>
      <c r="I18" s="7"/>
      <c r="J18" s="8"/>
      <c r="K18" s="8"/>
      <c r="L18" s="131"/>
      <c r="M18" s="131"/>
    </row>
    <row r="19" spans="1:13" ht="28.5">
      <c r="A19" s="34">
        <v>44336</v>
      </c>
      <c r="B19" s="152" t="s">
        <v>140</v>
      </c>
      <c r="C19" s="127" t="str">
        <f t="shared" si="0"/>
        <v>0445020126</v>
      </c>
      <c r="D19" s="181" t="s">
        <v>143</v>
      </c>
      <c r="E19" s="13"/>
      <c r="F19" s="54" t="s">
        <v>86</v>
      </c>
      <c r="G19" s="6">
        <v>1</v>
      </c>
      <c r="H19" s="7">
        <v>37500000</v>
      </c>
      <c r="I19" s="7">
        <f>G19*H19</f>
        <v>37500000</v>
      </c>
      <c r="J19" s="8"/>
      <c r="K19" s="8">
        <f>I19</f>
        <v>37500000</v>
      </c>
      <c r="L19" s="131"/>
      <c r="M19" s="131"/>
    </row>
    <row r="20" spans="1:13" ht="28.5" customHeight="1">
      <c r="A20" s="34">
        <v>44375</v>
      </c>
      <c r="B20" s="183" t="s">
        <v>169</v>
      </c>
      <c r="C20" s="127" t="str">
        <f t="shared" si="0"/>
        <v>0440050007</v>
      </c>
      <c r="D20" s="184"/>
      <c r="E20" s="13"/>
      <c r="F20" s="182" t="s">
        <v>185</v>
      </c>
      <c r="G20" s="6">
        <v>4</v>
      </c>
      <c r="H20" s="7">
        <v>2800000</v>
      </c>
      <c r="I20" s="7">
        <f>G20*H20</f>
        <v>11200000</v>
      </c>
      <c r="J20" s="8"/>
      <c r="K20" s="8">
        <f>I20</f>
        <v>11200000</v>
      </c>
      <c r="L20" s="132" t="s">
        <v>170</v>
      </c>
      <c r="M20" s="43" t="s">
        <v>193</v>
      </c>
    </row>
    <row r="21" spans="1:13" ht="70.5" customHeight="1">
      <c r="A21" s="34">
        <v>44383</v>
      </c>
      <c r="B21" s="152" t="s">
        <v>140</v>
      </c>
      <c r="C21" s="127" t="str">
        <f t="shared" si="0"/>
        <v>0445020126</v>
      </c>
      <c r="D21" s="181" t="s">
        <v>197</v>
      </c>
      <c r="E21" s="13"/>
      <c r="F21" s="54" t="s">
        <v>86</v>
      </c>
      <c r="G21" s="6">
        <v>5</v>
      </c>
      <c r="H21" s="7">
        <v>37500000</v>
      </c>
      <c r="I21" s="7">
        <f>G21*H21</f>
        <v>187500000</v>
      </c>
      <c r="J21" s="8"/>
      <c r="K21" s="8">
        <f>I21</f>
        <v>187500000</v>
      </c>
      <c r="L21" s="132"/>
      <c r="M21" s="131"/>
    </row>
    <row r="22" spans="1:13" ht="28.5" customHeight="1">
      <c r="A22" s="34"/>
      <c r="B22" s="129"/>
      <c r="C22" s="130"/>
      <c r="D22" s="72"/>
      <c r="E22" s="13"/>
      <c r="F22" s="1"/>
      <c r="G22" s="6"/>
      <c r="H22" s="7"/>
      <c r="I22" s="7"/>
      <c r="J22" s="8"/>
      <c r="K22" s="8"/>
      <c r="L22" s="70"/>
    </row>
    <row r="23" spans="1:13" ht="28.5" customHeight="1">
      <c r="A23" s="34"/>
      <c r="B23" s="129"/>
      <c r="C23" s="130"/>
      <c r="D23" s="72"/>
      <c r="E23" s="13"/>
      <c r="F23" s="1"/>
      <c r="G23" s="6"/>
      <c r="H23" s="7"/>
      <c r="I23" s="7"/>
      <c r="J23" s="8"/>
      <c r="K23" s="8"/>
      <c r="L23" s="70"/>
    </row>
    <row r="24" spans="1:13" ht="28.5" customHeight="1">
      <c r="A24" s="34"/>
      <c r="B24" s="129"/>
      <c r="C24" s="130"/>
      <c r="D24" s="72"/>
      <c r="E24" s="13"/>
      <c r="F24" s="1"/>
      <c r="G24" s="6"/>
      <c r="H24" s="7"/>
      <c r="I24" s="7"/>
      <c r="J24" s="8"/>
      <c r="K24" s="8"/>
      <c r="L24" s="70"/>
    </row>
    <row r="25" spans="1:13" ht="28.5" customHeight="1">
      <c r="A25" s="34"/>
      <c r="B25" s="129"/>
      <c r="C25" s="130"/>
      <c r="D25" s="72"/>
      <c r="E25" s="13"/>
      <c r="F25" s="1"/>
      <c r="G25" s="6"/>
      <c r="H25" s="7"/>
      <c r="I25" s="7"/>
      <c r="J25" s="8"/>
      <c r="K25" s="8"/>
      <c r="L25" s="70"/>
    </row>
    <row r="26" spans="1:13" ht="28.5" customHeight="1">
      <c r="A26" s="34"/>
      <c r="B26" s="129"/>
      <c r="C26" s="130"/>
      <c r="D26" s="72"/>
      <c r="E26" s="13"/>
      <c r="F26" s="1"/>
      <c r="G26" s="6"/>
      <c r="H26" s="7"/>
      <c r="I26" s="7"/>
      <c r="J26" s="8"/>
      <c r="K26" s="8"/>
      <c r="L26" s="70"/>
    </row>
    <row r="27" spans="1:13" ht="28.5" customHeight="1">
      <c r="A27" s="34"/>
      <c r="B27" s="129"/>
      <c r="C27" s="130"/>
      <c r="D27" s="72"/>
      <c r="E27" s="13"/>
      <c r="F27" s="1"/>
      <c r="G27" s="6"/>
      <c r="H27" s="7"/>
      <c r="I27" s="7"/>
      <c r="J27" s="8"/>
      <c r="K27" s="8"/>
      <c r="L27" s="70"/>
    </row>
    <row r="28" spans="1:13" ht="14.25">
      <c r="A28" s="34"/>
      <c r="B28" s="129"/>
      <c r="C28" s="130"/>
      <c r="D28" s="72"/>
      <c r="E28" s="13"/>
      <c r="F28" s="1"/>
      <c r="G28" s="6"/>
      <c r="H28" s="7"/>
      <c r="I28" s="7"/>
      <c r="J28" s="8"/>
      <c r="K28" s="8"/>
    </row>
    <row r="29" spans="1:13" ht="14.25">
      <c r="A29" s="25"/>
      <c r="B29" s="25"/>
      <c r="C29" s="25"/>
      <c r="D29" s="25"/>
      <c r="E29" s="25"/>
      <c r="F29" s="25"/>
      <c r="G29" s="26"/>
      <c r="H29" s="25"/>
      <c r="I29" s="25"/>
      <c r="J29" s="25"/>
      <c r="K29" s="44"/>
    </row>
    <row r="30" spans="1:13" ht="14.25">
      <c r="A30" s="21"/>
      <c r="B30" s="21"/>
      <c r="C30" s="21"/>
      <c r="D30" s="21"/>
      <c r="E30" s="21"/>
      <c r="F30" s="22" t="s">
        <v>21</v>
      </c>
      <c r="G30" s="307"/>
      <c r="H30" s="308"/>
      <c r="I30" s="308"/>
      <c r="J30" s="309"/>
      <c r="K30" s="23">
        <f>SUM(K9:K29)</f>
        <v>611200000</v>
      </c>
    </row>
    <row r="31" spans="1:13" ht="14.25">
      <c r="A31" s="21"/>
      <c r="B31" s="21"/>
      <c r="C31" s="21"/>
      <c r="D31" s="21"/>
      <c r="E31" s="21"/>
      <c r="F31" s="24" t="s">
        <v>19</v>
      </c>
      <c r="H31" s="312"/>
      <c r="I31" s="312"/>
      <c r="J31" s="312">
        <v>44325</v>
      </c>
      <c r="K31" s="30">
        <v>200000000</v>
      </c>
      <c r="L31" t="s">
        <v>149</v>
      </c>
    </row>
    <row r="32" spans="1:13" ht="14.25">
      <c r="A32" s="21"/>
      <c r="B32" s="21"/>
      <c r="C32" s="21"/>
      <c r="D32" s="21"/>
      <c r="E32" s="21"/>
      <c r="F32" s="24" t="s">
        <v>19</v>
      </c>
      <c r="H32" s="305"/>
      <c r="I32" s="305"/>
      <c r="J32" s="304">
        <v>44326</v>
      </c>
      <c r="K32" s="23">
        <v>175000000</v>
      </c>
      <c r="L32" t="s">
        <v>149</v>
      </c>
    </row>
    <row r="33" spans="1:12" ht="14.25">
      <c r="A33" s="21"/>
      <c r="B33" s="21"/>
      <c r="C33" s="21"/>
      <c r="D33" s="21"/>
      <c r="E33" s="21"/>
      <c r="F33" s="24" t="s">
        <v>19</v>
      </c>
      <c r="G33" s="291"/>
      <c r="H33" s="292"/>
      <c r="I33" s="292"/>
      <c r="J33" s="293">
        <v>44344</v>
      </c>
      <c r="K33" s="23">
        <v>37500000</v>
      </c>
      <c r="L33" t="s">
        <v>149</v>
      </c>
    </row>
    <row r="34" spans="1:12" ht="14.25">
      <c r="A34" s="21"/>
      <c r="B34" s="21"/>
      <c r="C34" s="21"/>
      <c r="D34" s="21"/>
      <c r="E34" s="21"/>
      <c r="F34" s="24" t="s">
        <v>19</v>
      </c>
      <c r="G34" s="291"/>
      <c r="H34" s="292"/>
      <c r="I34" s="292"/>
      <c r="J34" s="293">
        <v>44376</v>
      </c>
      <c r="K34" s="23">
        <v>11200000</v>
      </c>
      <c r="L34" t="s">
        <v>149</v>
      </c>
    </row>
    <row r="35" spans="1:12" ht="14.25">
      <c r="A35" s="21"/>
      <c r="B35" s="21"/>
      <c r="C35" s="21"/>
      <c r="D35" s="21"/>
      <c r="E35" s="21"/>
      <c r="F35" s="24" t="s">
        <v>19</v>
      </c>
      <c r="G35" s="291"/>
      <c r="H35" s="292"/>
      <c r="I35" s="292"/>
      <c r="J35" s="293">
        <v>44383</v>
      </c>
      <c r="K35" s="23">
        <v>187500000</v>
      </c>
      <c r="L35" t="s">
        <v>149</v>
      </c>
    </row>
    <row r="36" spans="1:12" ht="14.25">
      <c r="A36" s="21"/>
      <c r="B36" s="21"/>
      <c r="C36" s="21"/>
      <c r="D36" s="21"/>
      <c r="E36" s="21"/>
      <c r="F36" s="24"/>
      <c r="G36" s="291"/>
      <c r="H36" s="292"/>
      <c r="I36" s="292"/>
      <c r="J36" s="293"/>
      <c r="K36" s="23"/>
    </row>
    <row r="37" spans="1:12" ht="14.25">
      <c r="A37" s="21"/>
      <c r="B37" s="21"/>
      <c r="C37" s="21"/>
      <c r="D37" s="21"/>
      <c r="E37" s="21"/>
      <c r="F37" s="24" t="s">
        <v>20</v>
      </c>
      <c r="G37" s="307"/>
      <c r="H37" s="308"/>
      <c r="I37" s="308"/>
      <c r="J37" s="309"/>
      <c r="K37" s="23">
        <f>K30-K31-K32-K33-K36-K34-K35</f>
        <v>0</v>
      </c>
    </row>
  </sheetData>
  <mergeCells count="8">
    <mergeCell ref="K7:K8"/>
    <mergeCell ref="I7:I8"/>
    <mergeCell ref="J7:J8"/>
    <mergeCell ref="A7:A8"/>
    <mergeCell ref="B7:D7"/>
    <mergeCell ref="E7:F7"/>
    <mergeCell ref="G7:G8"/>
    <mergeCell ref="H7:H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52"/>
  <sheetViews>
    <sheetView topLeftCell="A7" workbookViewId="0">
      <selection activeCell="I53" sqref="I53"/>
    </sheetView>
  </sheetViews>
  <sheetFormatPr defaultColWidth="9.140625" defaultRowHeight="14.25"/>
  <cols>
    <col min="1" max="1" width="16.7109375" style="3" bestFit="1" customWidth="1"/>
    <col min="2" max="2" width="17.28515625" style="3" customWidth="1"/>
    <col min="3" max="3" width="19.140625" style="3" customWidth="1"/>
    <col min="4" max="4" width="19.7109375" style="3" customWidth="1"/>
    <col min="5" max="5" width="18.42578125" style="3" customWidth="1"/>
    <col min="6" max="6" width="21.7109375" style="3" customWidth="1"/>
    <col min="7" max="7" width="5.85546875" style="16" bestFit="1" customWidth="1"/>
    <col min="8" max="8" width="11.5703125" style="3" bestFit="1" customWidth="1"/>
    <col min="9" max="9" width="12.7109375" style="3" bestFit="1" customWidth="1"/>
    <col min="10" max="10" width="13.42578125" style="3" customWidth="1"/>
    <col min="11" max="11" width="12.7109375" style="3" bestFit="1" customWidth="1"/>
    <col min="12" max="12" width="15.85546875" style="3" customWidth="1"/>
    <col min="13" max="16384" width="9.140625" style="3"/>
  </cols>
  <sheetData>
    <row r="2" spans="1:12" ht="15">
      <c r="A2" s="11" t="s">
        <v>7</v>
      </c>
      <c r="B2" s="11" t="s">
        <v>6</v>
      </c>
      <c r="C2" s="10"/>
      <c r="D2" s="10"/>
    </row>
    <row r="3" spans="1:12" ht="15">
      <c r="A3" s="11" t="s">
        <v>8</v>
      </c>
      <c r="B3" s="10" t="s">
        <v>52</v>
      </c>
    </row>
    <row r="4" spans="1:12" ht="15">
      <c r="A4" s="11" t="s">
        <v>10</v>
      </c>
      <c r="B4" s="10"/>
    </row>
    <row r="5" spans="1:12" ht="15">
      <c r="A5" s="11" t="s">
        <v>11</v>
      </c>
      <c r="B5" s="10" t="s">
        <v>53</v>
      </c>
    </row>
    <row r="6" spans="1:12" ht="6.75" customHeight="1">
      <c r="A6" s="25"/>
      <c r="B6" s="25"/>
      <c r="C6" s="25"/>
      <c r="D6" s="25"/>
      <c r="E6" s="25"/>
      <c r="F6" s="25"/>
      <c r="G6" s="26"/>
      <c r="H6" s="25"/>
      <c r="I6" s="25"/>
      <c r="J6" s="25"/>
      <c r="K6" s="44"/>
    </row>
    <row r="7" spans="1:12" s="10" customFormat="1" ht="22.5" customHeight="1">
      <c r="A7" s="324" t="s">
        <v>24</v>
      </c>
      <c r="B7" s="334" t="s">
        <v>26</v>
      </c>
      <c r="C7" s="335"/>
      <c r="D7" s="336"/>
      <c r="E7" s="334" t="s">
        <v>25</v>
      </c>
      <c r="F7" s="336"/>
      <c r="G7" s="324" t="s">
        <v>23</v>
      </c>
      <c r="H7" s="324" t="s">
        <v>3</v>
      </c>
      <c r="I7" s="324" t="s">
        <v>4</v>
      </c>
      <c r="J7" s="326" t="s">
        <v>5</v>
      </c>
      <c r="K7" s="326" t="s">
        <v>0</v>
      </c>
    </row>
    <row r="8" spans="1:12" ht="19.5" customHeight="1">
      <c r="A8" s="325"/>
      <c r="B8" s="14" t="s">
        <v>12</v>
      </c>
      <c r="C8" s="14" t="s">
        <v>13</v>
      </c>
      <c r="D8" s="14" t="s">
        <v>14</v>
      </c>
      <c r="E8" s="15" t="s">
        <v>16</v>
      </c>
      <c r="F8" s="15" t="s">
        <v>22</v>
      </c>
      <c r="G8" s="325"/>
      <c r="H8" s="325"/>
      <c r="I8" s="325"/>
      <c r="J8" s="327"/>
      <c r="K8" s="327"/>
    </row>
    <row r="9" spans="1:12" ht="15.75" customHeight="1">
      <c r="A9" s="33" t="s">
        <v>51</v>
      </c>
      <c r="B9" s="95"/>
      <c r="C9" s="36"/>
      <c r="D9" s="96"/>
      <c r="E9" s="38"/>
      <c r="F9" s="68"/>
      <c r="G9" s="40"/>
      <c r="H9" s="7"/>
      <c r="I9" s="7">
        <f t="shared" ref="I9:I30" si="0">H9*G9</f>
        <v>0</v>
      </c>
      <c r="J9" s="8"/>
      <c r="K9" s="8">
        <f t="shared" ref="K9:K32" si="1">SUM(I9:J9)</f>
        <v>0</v>
      </c>
    </row>
    <row r="10" spans="1:12" ht="15.75" customHeight="1">
      <c r="A10" s="35">
        <v>44289</v>
      </c>
      <c r="B10" s="63" t="s">
        <v>54</v>
      </c>
      <c r="C10" s="171" t="s">
        <v>222</v>
      </c>
      <c r="D10" s="59" t="s">
        <v>55</v>
      </c>
      <c r="E10" s="38" t="s">
        <v>56</v>
      </c>
      <c r="F10" s="68" t="s">
        <v>46</v>
      </c>
      <c r="G10" s="40">
        <v>4</v>
      </c>
      <c r="H10" s="7">
        <v>480000</v>
      </c>
      <c r="I10" s="7">
        <f t="shared" si="0"/>
        <v>1920000</v>
      </c>
      <c r="J10" s="8"/>
      <c r="K10" s="8">
        <f t="shared" si="1"/>
        <v>1920000</v>
      </c>
    </row>
    <row r="11" spans="1:12" ht="18.75" customHeight="1">
      <c r="A11" s="35">
        <v>44293</v>
      </c>
      <c r="B11" s="54" t="s">
        <v>69</v>
      </c>
      <c r="C11" s="127" t="str">
        <f t="shared" ref="C11:C30" si="2">LEFT(B11,10)</f>
        <v>H105015419</v>
      </c>
      <c r="D11" s="55" t="s">
        <v>70</v>
      </c>
      <c r="E11" s="100" t="s">
        <v>17</v>
      </c>
      <c r="F11" s="56" t="s">
        <v>58</v>
      </c>
      <c r="G11" s="40">
        <v>12</v>
      </c>
      <c r="H11" s="7">
        <v>460000</v>
      </c>
      <c r="I11" s="7">
        <f t="shared" si="0"/>
        <v>5520000</v>
      </c>
      <c r="J11" s="8"/>
      <c r="K11" s="8">
        <f t="shared" si="1"/>
        <v>5520000</v>
      </c>
    </row>
    <row r="12" spans="1:12" ht="15.75" customHeight="1">
      <c r="A12" s="34">
        <v>44294</v>
      </c>
      <c r="B12" s="54" t="s">
        <v>33</v>
      </c>
      <c r="C12" s="127" t="str">
        <f t="shared" si="2"/>
        <v>H105017238</v>
      </c>
      <c r="D12" s="55" t="s">
        <v>34</v>
      </c>
      <c r="E12" s="100" t="s">
        <v>17</v>
      </c>
      <c r="F12" s="56" t="s">
        <v>58</v>
      </c>
      <c r="G12" s="6">
        <v>8</v>
      </c>
      <c r="H12" s="7">
        <v>400000</v>
      </c>
      <c r="I12" s="7">
        <f t="shared" si="0"/>
        <v>3200000</v>
      </c>
      <c r="J12" s="8"/>
      <c r="K12" s="8">
        <f t="shared" si="1"/>
        <v>3200000</v>
      </c>
    </row>
    <row r="13" spans="1:12" ht="15.75" customHeight="1">
      <c r="A13" s="34">
        <v>44303</v>
      </c>
      <c r="B13" s="63" t="s">
        <v>54</v>
      </c>
      <c r="C13" s="171" t="s">
        <v>222</v>
      </c>
      <c r="D13" s="59" t="s">
        <v>55</v>
      </c>
      <c r="E13" s="38" t="s">
        <v>56</v>
      </c>
      <c r="F13" s="68" t="s">
        <v>46</v>
      </c>
      <c r="G13" s="40">
        <v>12</v>
      </c>
      <c r="H13" s="7">
        <v>480000</v>
      </c>
      <c r="I13" s="7">
        <f t="shared" si="0"/>
        <v>5760000</v>
      </c>
      <c r="J13" s="8"/>
      <c r="K13" s="8">
        <f t="shared" si="1"/>
        <v>5760000</v>
      </c>
    </row>
    <row r="14" spans="1:12" ht="15.75" customHeight="1">
      <c r="A14" s="34">
        <v>44303</v>
      </c>
      <c r="B14" s="54" t="s">
        <v>69</v>
      </c>
      <c r="C14" s="127" t="str">
        <f t="shared" si="2"/>
        <v>H105015419</v>
      </c>
      <c r="D14" s="55" t="s">
        <v>70</v>
      </c>
      <c r="E14" s="100" t="s">
        <v>17</v>
      </c>
      <c r="F14" s="56" t="s">
        <v>58</v>
      </c>
      <c r="G14" s="40">
        <v>12</v>
      </c>
      <c r="H14" s="7">
        <v>460000</v>
      </c>
      <c r="I14" s="7">
        <f t="shared" si="0"/>
        <v>5520000</v>
      </c>
      <c r="J14" s="8"/>
      <c r="K14" s="8">
        <f t="shared" si="1"/>
        <v>5520000</v>
      </c>
      <c r="L14" s="64">
        <f>K13+K14+K15+K16</f>
        <v>19200000</v>
      </c>
    </row>
    <row r="15" spans="1:12" ht="15.75" customHeight="1">
      <c r="A15" s="34">
        <v>44306</v>
      </c>
      <c r="B15" s="123" t="s">
        <v>61</v>
      </c>
      <c r="C15" s="56" t="s">
        <v>83</v>
      </c>
      <c r="D15" s="56" t="s">
        <v>65</v>
      </c>
      <c r="E15" s="100" t="s">
        <v>45</v>
      </c>
      <c r="F15" s="100" t="s">
        <v>46</v>
      </c>
      <c r="G15" s="100">
        <v>12</v>
      </c>
      <c r="H15" s="7">
        <v>430000</v>
      </c>
      <c r="I15" s="7">
        <f t="shared" si="0"/>
        <v>5160000</v>
      </c>
      <c r="J15" s="8"/>
      <c r="K15" s="8">
        <f t="shared" si="1"/>
        <v>5160000</v>
      </c>
    </row>
    <row r="16" spans="1:12" ht="15.75" customHeight="1">
      <c r="A16" s="34">
        <v>44306</v>
      </c>
      <c r="B16" s="54" t="s">
        <v>69</v>
      </c>
      <c r="C16" s="127" t="str">
        <f t="shared" si="2"/>
        <v>H105015419</v>
      </c>
      <c r="D16" s="55" t="s">
        <v>70</v>
      </c>
      <c r="E16" s="100" t="s">
        <v>17</v>
      </c>
      <c r="F16" s="56" t="s">
        <v>58</v>
      </c>
      <c r="G16" s="40">
        <v>6</v>
      </c>
      <c r="H16" s="7">
        <v>460000</v>
      </c>
      <c r="I16" s="7">
        <f t="shared" si="0"/>
        <v>2760000</v>
      </c>
      <c r="J16" s="8"/>
      <c r="K16" s="8">
        <f t="shared" si="1"/>
        <v>2760000</v>
      </c>
    </row>
    <row r="17" spans="1:11" ht="15.75" customHeight="1">
      <c r="A17" s="33" t="s">
        <v>103</v>
      </c>
      <c r="B17" s="118"/>
      <c r="C17" s="127" t="str">
        <f t="shared" si="2"/>
        <v/>
      </c>
      <c r="D17" s="55"/>
      <c r="E17" s="100"/>
      <c r="F17" s="56"/>
      <c r="G17" s="40"/>
      <c r="H17" s="7"/>
      <c r="I17" s="7">
        <f t="shared" si="0"/>
        <v>0</v>
      </c>
      <c r="J17" s="8"/>
      <c r="K17" s="8">
        <f t="shared" si="1"/>
        <v>0</v>
      </c>
    </row>
    <row r="18" spans="1:11" ht="15.75" customHeight="1">
      <c r="A18" s="34">
        <v>44325</v>
      </c>
      <c r="B18" s="171" t="s">
        <v>128</v>
      </c>
      <c r="C18" s="127" t="str">
        <f t="shared" si="2"/>
        <v>F01G0V5000</v>
      </c>
      <c r="D18" s="102" t="s">
        <v>111</v>
      </c>
      <c r="E18" s="105" t="s">
        <v>17</v>
      </c>
      <c r="F18" s="113" t="s">
        <v>58</v>
      </c>
      <c r="G18" s="101">
        <v>12</v>
      </c>
      <c r="H18" s="7">
        <v>440000</v>
      </c>
      <c r="I18" s="7">
        <f t="shared" si="0"/>
        <v>5280000</v>
      </c>
      <c r="J18" s="115"/>
      <c r="K18" s="8">
        <f t="shared" si="1"/>
        <v>5280000</v>
      </c>
    </row>
    <row r="19" spans="1:11" ht="15.75" customHeight="1">
      <c r="A19" s="34">
        <v>44325</v>
      </c>
      <c r="B19" s="102" t="s">
        <v>112</v>
      </c>
      <c r="C19" s="127" t="str">
        <f t="shared" si="2"/>
        <v>H105025420</v>
      </c>
      <c r="D19" s="102" t="s">
        <v>113</v>
      </c>
      <c r="E19" s="116" t="s">
        <v>107</v>
      </c>
      <c r="F19" s="113" t="s">
        <v>58</v>
      </c>
      <c r="G19" s="113">
        <v>6</v>
      </c>
      <c r="H19" s="7">
        <v>630000</v>
      </c>
      <c r="I19" s="7">
        <f t="shared" si="0"/>
        <v>3780000</v>
      </c>
      <c r="J19" s="8"/>
      <c r="K19" s="8">
        <f t="shared" si="1"/>
        <v>3780000</v>
      </c>
    </row>
    <row r="20" spans="1:11" ht="15.75" customHeight="1">
      <c r="A20" s="34">
        <v>44326</v>
      </c>
      <c r="B20" s="103" t="s">
        <v>114</v>
      </c>
      <c r="C20" s="127" t="str">
        <f t="shared" si="2"/>
        <v>H105025190</v>
      </c>
      <c r="D20" s="102" t="s">
        <v>115</v>
      </c>
      <c r="E20" s="116" t="s">
        <v>107</v>
      </c>
      <c r="F20" s="113" t="s">
        <v>58</v>
      </c>
      <c r="G20" s="40">
        <v>12</v>
      </c>
      <c r="H20" s="7">
        <v>500000</v>
      </c>
      <c r="I20" s="7">
        <f t="shared" si="0"/>
        <v>6000000</v>
      </c>
      <c r="J20" s="8"/>
      <c r="K20" s="8">
        <f t="shared" si="1"/>
        <v>6000000</v>
      </c>
    </row>
    <row r="21" spans="1:11" ht="15.75" customHeight="1">
      <c r="A21" s="33" t="s">
        <v>144</v>
      </c>
      <c r="B21" s="119"/>
      <c r="C21" s="127" t="str">
        <f t="shared" si="2"/>
        <v/>
      </c>
      <c r="D21" s="55"/>
      <c r="E21" s="100"/>
      <c r="F21" s="56"/>
      <c r="G21" s="40"/>
      <c r="H21" s="7"/>
      <c r="I21" s="7">
        <f t="shared" si="0"/>
        <v>0</v>
      </c>
      <c r="J21" s="8"/>
      <c r="K21" s="8">
        <f t="shared" si="1"/>
        <v>0</v>
      </c>
    </row>
    <row r="22" spans="1:11" ht="15.75" customHeight="1">
      <c r="A22" s="34">
        <v>44349</v>
      </c>
      <c r="B22" s="102" t="s">
        <v>147</v>
      </c>
      <c r="C22" s="127" t="str">
        <f t="shared" si="2"/>
        <v>H105025304</v>
      </c>
      <c r="D22" s="105" t="s">
        <v>223</v>
      </c>
      <c r="E22" s="100" t="s">
        <v>17</v>
      </c>
      <c r="F22" s="56" t="s">
        <v>58</v>
      </c>
      <c r="G22" s="6">
        <v>12</v>
      </c>
      <c r="H22" s="98">
        <v>500000</v>
      </c>
      <c r="I22" s="7">
        <f t="shared" si="0"/>
        <v>6000000</v>
      </c>
      <c r="J22" s="8"/>
      <c r="K22" s="8">
        <f t="shared" si="1"/>
        <v>6000000</v>
      </c>
    </row>
    <row r="23" spans="1:11" ht="15.75" customHeight="1">
      <c r="A23" s="34">
        <v>44357</v>
      </c>
      <c r="B23" s="54" t="s">
        <v>77</v>
      </c>
      <c r="C23" s="127" t="str">
        <f t="shared" si="2"/>
        <v>H105007121</v>
      </c>
      <c r="D23" s="55" t="s">
        <v>219</v>
      </c>
      <c r="E23" s="100" t="s">
        <v>17</v>
      </c>
      <c r="F23" s="56" t="s">
        <v>58</v>
      </c>
      <c r="G23" s="120">
        <v>12</v>
      </c>
      <c r="H23" s="7">
        <v>170000</v>
      </c>
      <c r="I23" s="7">
        <f t="shared" si="0"/>
        <v>2040000</v>
      </c>
      <c r="J23" s="8"/>
      <c r="K23" s="8">
        <f t="shared" si="1"/>
        <v>2040000</v>
      </c>
    </row>
    <row r="24" spans="1:11" ht="28.5">
      <c r="A24" s="34">
        <v>44359</v>
      </c>
      <c r="B24" s="55" t="s">
        <v>122</v>
      </c>
      <c r="C24" s="127" t="str">
        <f t="shared" si="2"/>
        <v>H105015413</v>
      </c>
      <c r="D24" s="55" t="s">
        <v>123</v>
      </c>
      <c r="E24" s="100" t="s">
        <v>17</v>
      </c>
      <c r="F24" s="56" t="s">
        <v>58</v>
      </c>
      <c r="G24" s="120">
        <v>12</v>
      </c>
      <c r="H24" s="7">
        <v>400000</v>
      </c>
      <c r="I24" s="7">
        <f t="shared" si="0"/>
        <v>4800000</v>
      </c>
      <c r="J24" s="8"/>
      <c r="K24" s="8">
        <f t="shared" si="1"/>
        <v>4800000</v>
      </c>
    </row>
    <row r="25" spans="1:11" ht="15.75" customHeight="1">
      <c r="A25" s="34">
        <v>44372</v>
      </c>
      <c r="B25" s="152" t="s">
        <v>165</v>
      </c>
      <c r="C25" s="127" t="str">
        <f t="shared" si="2"/>
        <v>H105015595</v>
      </c>
      <c r="D25" s="102" t="s">
        <v>166</v>
      </c>
      <c r="E25" s="100" t="s">
        <v>17</v>
      </c>
      <c r="F25" s="56" t="s">
        <v>58</v>
      </c>
      <c r="G25" s="120">
        <v>12</v>
      </c>
      <c r="H25" s="7">
        <v>440000</v>
      </c>
      <c r="I25" s="7">
        <f t="shared" si="0"/>
        <v>5280000</v>
      </c>
      <c r="J25" s="8"/>
      <c r="K25" s="8">
        <f t="shared" si="1"/>
        <v>5280000</v>
      </c>
    </row>
    <row r="26" spans="1:11" ht="15.75" customHeight="1">
      <c r="A26" s="33" t="s">
        <v>175</v>
      </c>
      <c r="B26" s="152"/>
      <c r="C26" s="127" t="str">
        <f t="shared" si="2"/>
        <v/>
      </c>
      <c r="D26" s="102"/>
      <c r="E26" s="100"/>
      <c r="F26" s="56"/>
      <c r="G26" s="120"/>
      <c r="H26" s="7"/>
      <c r="I26" s="7">
        <f t="shared" si="0"/>
        <v>0</v>
      </c>
      <c r="J26" s="8"/>
      <c r="K26" s="8">
        <f t="shared" si="1"/>
        <v>0</v>
      </c>
    </row>
    <row r="27" spans="1:11" ht="15.75" customHeight="1">
      <c r="A27" s="34">
        <v>44383</v>
      </c>
      <c r="B27" s="139" t="s">
        <v>177</v>
      </c>
      <c r="C27" s="127" t="str">
        <f t="shared" si="2"/>
        <v>H105015615</v>
      </c>
      <c r="D27" s="68" t="s">
        <v>178</v>
      </c>
      <c r="E27" s="100" t="s">
        <v>17</v>
      </c>
      <c r="F27" s="56" t="s">
        <v>58</v>
      </c>
      <c r="G27" s="120">
        <v>6</v>
      </c>
      <c r="H27" s="7">
        <v>500000</v>
      </c>
      <c r="I27" s="7">
        <f t="shared" si="0"/>
        <v>3000000</v>
      </c>
      <c r="J27" s="8"/>
      <c r="K27" s="8">
        <f t="shared" si="1"/>
        <v>3000000</v>
      </c>
    </row>
    <row r="28" spans="1:11" ht="15.75" customHeight="1">
      <c r="A28" s="33" t="s">
        <v>289</v>
      </c>
      <c r="B28" s="118"/>
      <c r="C28" s="127" t="str">
        <f t="shared" si="2"/>
        <v/>
      </c>
      <c r="D28" s="39"/>
      <c r="E28" s="100"/>
      <c r="F28" s="56"/>
      <c r="G28" s="120"/>
      <c r="H28" s="7"/>
      <c r="I28" s="7">
        <f t="shared" si="0"/>
        <v>0</v>
      </c>
      <c r="J28" s="8"/>
      <c r="K28" s="8">
        <f t="shared" si="1"/>
        <v>0</v>
      </c>
    </row>
    <row r="29" spans="1:11" ht="15.75" customHeight="1">
      <c r="A29" s="34">
        <v>44472</v>
      </c>
      <c r="B29" s="268" t="s">
        <v>31</v>
      </c>
      <c r="C29" s="127" t="str">
        <f t="shared" si="2"/>
        <v>H105025343</v>
      </c>
      <c r="D29" s="268" t="s">
        <v>50</v>
      </c>
      <c r="E29" s="100" t="s">
        <v>17</v>
      </c>
      <c r="F29" s="56" t="s">
        <v>58</v>
      </c>
      <c r="G29" s="120">
        <v>12</v>
      </c>
      <c r="H29" s="7">
        <v>550000</v>
      </c>
      <c r="I29" s="7">
        <f t="shared" si="0"/>
        <v>6600000</v>
      </c>
      <c r="J29" s="8"/>
      <c r="K29" s="8">
        <f t="shared" si="1"/>
        <v>6600000</v>
      </c>
    </row>
    <row r="30" spans="1:11" ht="15.75" customHeight="1">
      <c r="A30" s="34">
        <v>44472</v>
      </c>
      <c r="B30" s="269" t="s">
        <v>290</v>
      </c>
      <c r="C30" s="127" t="str">
        <f t="shared" si="2"/>
        <v>0433171768</v>
      </c>
      <c r="D30" s="268" t="s">
        <v>291</v>
      </c>
      <c r="E30" s="100" t="s">
        <v>17</v>
      </c>
      <c r="F30" s="56" t="s">
        <v>58</v>
      </c>
      <c r="G30" s="120">
        <v>12</v>
      </c>
      <c r="H30" s="7">
        <v>450000</v>
      </c>
      <c r="I30" s="7">
        <f t="shared" si="0"/>
        <v>5400000</v>
      </c>
      <c r="J30" s="8"/>
      <c r="K30" s="8">
        <f t="shared" si="1"/>
        <v>5400000</v>
      </c>
    </row>
    <row r="31" spans="1:11" ht="15.75" customHeight="1">
      <c r="A31" s="34"/>
      <c r="B31" s="118"/>
      <c r="C31" s="133"/>
      <c r="D31" s="39"/>
      <c r="E31" s="100"/>
      <c r="F31" s="56"/>
      <c r="G31" s="120"/>
      <c r="H31" s="7"/>
      <c r="I31" s="7"/>
      <c r="J31" s="8"/>
      <c r="K31" s="8">
        <f t="shared" si="1"/>
        <v>0</v>
      </c>
    </row>
    <row r="32" spans="1:11" ht="15.75" customHeight="1">
      <c r="A32" s="34"/>
      <c r="B32" s="58"/>
      <c r="C32" s="102"/>
      <c r="D32" s="105"/>
      <c r="E32" s="100"/>
      <c r="F32" s="56"/>
      <c r="G32" s="6"/>
      <c r="H32" s="98"/>
      <c r="I32" s="7"/>
      <c r="J32" s="8"/>
      <c r="K32" s="8">
        <f t="shared" si="1"/>
        <v>0</v>
      </c>
    </row>
    <row r="33" spans="1:12" ht="6.75" customHeight="1">
      <c r="A33" s="25"/>
      <c r="B33" s="25"/>
      <c r="C33" s="25"/>
      <c r="D33" s="25"/>
      <c r="E33" s="25"/>
      <c r="F33" s="25"/>
      <c r="G33" s="26"/>
      <c r="H33" s="25"/>
      <c r="I33" s="25"/>
      <c r="J33" s="25"/>
      <c r="K33" s="44"/>
    </row>
    <row r="34" spans="1:12" ht="16.5" customHeight="1">
      <c r="A34" s="21"/>
      <c r="B34" s="21"/>
      <c r="C34" s="21"/>
      <c r="D34" s="21"/>
      <c r="E34" s="21"/>
      <c r="F34" s="60" t="s">
        <v>21</v>
      </c>
      <c r="G34" s="276"/>
      <c r="H34" s="277"/>
      <c r="I34" s="277"/>
      <c r="J34" s="278"/>
      <c r="K34" s="61">
        <f>SUM(K9:K33)</f>
        <v>78020000</v>
      </c>
    </row>
    <row r="35" spans="1:12">
      <c r="A35" s="21"/>
      <c r="B35" s="21"/>
      <c r="C35" s="21"/>
      <c r="D35" s="21"/>
      <c r="E35" s="21"/>
      <c r="F35" s="62" t="s">
        <v>19</v>
      </c>
      <c r="G35" s="299"/>
      <c r="H35" s="299"/>
      <c r="I35" s="299"/>
      <c r="J35" s="299"/>
      <c r="K35" s="81"/>
    </row>
    <row r="36" spans="1:12" ht="18.75" customHeight="1">
      <c r="A36" s="21"/>
      <c r="B36" s="21"/>
      <c r="C36" s="21"/>
      <c r="D36" s="21"/>
      <c r="E36" s="21"/>
      <c r="F36" s="62" t="s">
        <v>19</v>
      </c>
      <c r="H36" s="321"/>
      <c r="I36" s="321"/>
      <c r="J36" s="320">
        <v>44259</v>
      </c>
      <c r="K36" s="215">
        <v>1920000</v>
      </c>
      <c r="L36" s="45" t="s">
        <v>208</v>
      </c>
    </row>
    <row r="37" spans="1:12" ht="18.75" customHeight="1">
      <c r="A37" s="21"/>
      <c r="B37" s="21"/>
      <c r="C37" s="21"/>
      <c r="D37" s="21"/>
      <c r="E37" s="21"/>
      <c r="F37" s="62" t="s">
        <v>19</v>
      </c>
      <c r="G37" s="296"/>
      <c r="H37" s="297"/>
      <c r="I37" s="297"/>
      <c r="J37" s="298"/>
      <c r="K37" s="215">
        <v>5520000</v>
      </c>
      <c r="L37" s="45" t="s">
        <v>208</v>
      </c>
    </row>
    <row r="38" spans="1:12" ht="18.75" customHeight="1">
      <c r="A38" s="21"/>
      <c r="B38" s="21"/>
      <c r="C38" s="21"/>
      <c r="D38" s="21"/>
      <c r="E38" s="21"/>
      <c r="F38" s="62" t="s">
        <v>19</v>
      </c>
      <c r="G38" s="296"/>
      <c r="H38" s="297"/>
      <c r="I38" s="297"/>
      <c r="J38" s="298"/>
      <c r="K38" s="215">
        <v>3200000</v>
      </c>
      <c r="L38" s="45" t="s">
        <v>208</v>
      </c>
    </row>
    <row r="39" spans="1:12" ht="18.75" customHeight="1">
      <c r="A39" s="21"/>
      <c r="B39" s="21"/>
      <c r="C39" s="21"/>
      <c r="D39" s="21"/>
      <c r="E39" s="21"/>
      <c r="F39" s="62" t="s">
        <v>19</v>
      </c>
      <c r="G39" s="296"/>
      <c r="H39" s="297"/>
      <c r="I39" s="297"/>
      <c r="J39" s="298">
        <v>44306</v>
      </c>
      <c r="K39" s="215">
        <v>19200000</v>
      </c>
      <c r="L39" s="45" t="s">
        <v>208</v>
      </c>
    </row>
    <row r="40" spans="1:12" ht="18.75" customHeight="1">
      <c r="A40" s="21"/>
      <c r="B40" s="21"/>
      <c r="C40" s="21"/>
      <c r="D40" s="21"/>
      <c r="E40" s="21"/>
      <c r="F40" s="62" t="s">
        <v>19</v>
      </c>
      <c r="G40" s="296"/>
      <c r="H40" s="297"/>
      <c r="I40" s="297"/>
      <c r="J40" s="298">
        <v>44474</v>
      </c>
      <c r="K40" s="215">
        <v>9060000</v>
      </c>
      <c r="L40" s="45" t="s">
        <v>208</v>
      </c>
    </row>
    <row r="41" spans="1:12" ht="18.75" customHeight="1">
      <c r="A41" s="21"/>
      <c r="B41" s="21"/>
      <c r="C41" s="21"/>
      <c r="D41" s="21"/>
      <c r="E41" s="21"/>
      <c r="F41" s="62" t="s">
        <v>19</v>
      </c>
      <c r="G41" s="296"/>
      <c r="H41" s="297"/>
      <c r="I41" s="297"/>
      <c r="J41" s="298">
        <v>44474</v>
      </c>
      <c r="K41" s="215">
        <v>6000000</v>
      </c>
      <c r="L41" s="45" t="s">
        <v>208</v>
      </c>
    </row>
    <row r="42" spans="1:12" ht="18.75" customHeight="1">
      <c r="A42" s="21"/>
      <c r="B42" s="21"/>
      <c r="C42" s="21"/>
      <c r="D42" s="21"/>
      <c r="E42" s="21"/>
      <c r="F42" s="62" t="s">
        <v>19</v>
      </c>
      <c r="G42" s="296"/>
      <c r="H42" s="297"/>
      <c r="I42" s="297"/>
      <c r="J42" s="121">
        <v>44352</v>
      </c>
      <c r="K42" s="122">
        <v>6000000</v>
      </c>
      <c r="L42" s="45" t="s">
        <v>208</v>
      </c>
    </row>
    <row r="43" spans="1:12" ht="18.75" customHeight="1">
      <c r="A43" s="21"/>
      <c r="B43" s="21"/>
      <c r="C43" s="21"/>
      <c r="D43" s="21"/>
      <c r="E43" s="21"/>
      <c r="F43" s="62" t="s">
        <v>19</v>
      </c>
      <c r="G43" s="296"/>
      <c r="H43" s="297"/>
      <c r="I43" s="297"/>
      <c r="J43" s="121">
        <v>44362</v>
      </c>
      <c r="K43" s="122">
        <v>6840000</v>
      </c>
      <c r="L43" s="45" t="s">
        <v>208</v>
      </c>
    </row>
    <row r="44" spans="1:12" ht="18.75" customHeight="1">
      <c r="A44" s="21"/>
      <c r="B44" s="21"/>
      <c r="C44" s="21"/>
      <c r="D44" s="21"/>
      <c r="E44" s="21"/>
      <c r="F44" s="62" t="s">
        <v>19</v>
      </c>
      <c r="G44" s="296"/>
      <c r="H44" s="297"/>
      <c r="I44" s="297"/>
      <c r="J44" s="121">
        <v>44376</v>
      </c>
      <c r="K44" s="122">
        <v>5280000</v>
      </c>
      <c r="L44" s="45" t="s">
        <v>208</v>
      </c>
    </row>
    <row r="45" spans="1:12" ht="18.75" customHeight="1">
      <c r="A45" s="21"/>
      <c r="B45" s="21"/>
      <c r="C45" s="21"/>
      <c r="D45" s="21"/>
      <c r="E45" s="21"/>
      <c r="F45" s="62" t="s">
        <v>19</v>
      </c>
      <c r="G45" s="296"/>
      <c r="H45" s="297"/>
      <c r="I45" s="297"/>
      <c r="J45" s="121">
        <v>44383</v>
      </c>
      <c r="K45" s="122">
        <v>3000000</v>
      </c>
      <c r="L45" s="45" t="s">
        <v>208</v>
      </c>
    </row>
    <row r="46" spans="1:12" ht="18.75" customHeight="1">
      <c r="A46" s="21"/>
      <c r="B46" s="21"/>
      <c r="C46" s="21"/>
      <c r="D46" s="21"/>
      <c r="E46" s="21"/>
      <c r="F46" s="62" t="s">
        <v>19</v>
      </c>
      <c r="G46" s="294"/>
      <c r="H46" s="290"/>
      <c r="I46" s="290"/>
      <c r="J46" s="121">
        <v>44473</v>
      </c>
      <c r="K46" s="122">
        <v>12000000</v>
      </c>
      <c r="L46" s="45" t="s">
        <v>208</v>
      </c>
    </row>
    <row r="47" spans="1:12" ht="15">
      <c r="A47" s="21"/>
      <c r="B47" s="21"/>
      <c r="C47" s="21"/>
      <c r="D47" s="21"/>
      <c r="E47" s="21"/>
      <c r="F47" s="62" t="s">
        <v>20</v>
      </c>
      <c r="G47" s="310"/>
      <c r="H47" s="319"/>
      <c r="I47" s="319"/>
      <c r="J47" s="301"/>
      <c r="K47" s="61">
        <f>K34-K36-K37-K38-K39-K40-K41-K42-K43-K44-K45-K46</f>
        <v>0</v>
      </c>
      <c r="L47" s="87"/>
    </row>
    <row r="48" spans="1:12">
      <c r="F48" s="117"/>
      <c r="I48" s="9"/>
    </row>
    <row r="49" spans="9:9">
      <c r="I49" s="9"/>
    </row>
    <row r="50" spans="9:9">
      <c r="I50" s="9"/>
    </row>
    <row r="51" spans="9:9">
      <c r="I51" s="9"/>
    </row>
    <row r="52" spans="9:9">
      <c r="I52" s="9"/>
    </row>
  </sheetData>
  <mergeCells count="8">
    <mergeCell ref="J7:J8"/>
    <mergeCell ref="K7:K8"/>
    <mergeCell ref="I7:I8"/>
    <mergeCell ref="A7:A8"/>
    <mergeCell ref="B7:D7"/>
    <mergeCell ref="E7:F7"/>
    <mergeCell ref="G7:G8"/>
    <mergeCell ref="H7:H8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0"/>
  <sheetViews>
    <sheetView workbookViewId="0">
      <selection activeCell="J17" sqref="J17"/>
    </sheetView>
  </sheetViews>
  <sheetFormatPr defaultRowHeight="12.75"/>
  <cols>
    <col min="1" max="1" width="12.85546875" customWidth="1"/>
    <col min="2" max="2" width="16.5703125" customWidth="1"/>
    <col min="3" max="3" width="14.85546875" customWidth="1"/>
    <col min="4" max="4" width="15.7109375" customWidth="1"/>
    <col min="5" max="5" width="18.5703125" customWidth="1"/>
    <col min="6" max="6" width="20.42578125" customWidth="1"/>
    <col min="8" max="8" width="12.7109375" customWidth="1"/>
    <col min="9" max="9" width="12.42578125" customWidth="1"/>
    <col min="10" max="10" width="11" customWidth="1"/>
    <col min="11" max="11" width="14" customWidth="1"/>
  </cols>
  <sheetData>
    <row r="1" spans="1:11" ht="14.25">
      <c r="A1" s="3"/>
      <c r="B1" s="3"/>
      <c r="C1" s="3"/>
      <c r="D1" s="3"/>
      <c r="E1" s="3"/>
      <c r="F1" s="3"/>
      <c r="G1" s="16"/>
      <c r="H1" s="3"/>
      <c r="I1" s="3"/>
      <c r="J1" s="3"/>
      <c r="K1" s="3"/>
    </row>
    <row r="2" spans="1:11" ht="15">
      <c r="A2" s="11" t="s">
        <v>7</v>
      </c>
      <c r="B2" s="11" t="s">
        <v>6</v>
      </c>
      <c r="C2" s="10"/>
      <c r="D2" s="10"/>
      <c r="E2" s="3"/>
      <c r="F2" s="3"/>
      <c r="G2" s="16"/>
      <c r="H2" s="3"/>
      <c r="I2" s="3"/>
      <c r="J2" s="3"/>
      <c r="K2" s="3"/>
    </row>
    <row r="3" spans="1:11" ht="15">
      <c r="A3" s="11" t="s">
        <v>8</v>
      </c>
      <c r="B3" s="10" t="s">
        <v>85</v>
      </c>
      <c r="C3" s="3"/>
      <c r="D3" s="3"/>
      <c r="E3" s="3"/>
      <c r="F3" s="3"/>
      <c r="G3" s="16"/>
      <c r="H3" s="3"/>
      <c r="I3" s="3"/>
      <c r="J3" s="3"/>
      <c r="K3" s="3"/>
    </row>
    <row r="4" spans="1:11" ht="15">
      <c r="A4" s="11" t="s">
        <v>10</v>
      </c>
      <c r="B4" s="10"/>
      <c r="C4" s="3"/>
      <c r="D4" s="3"/>
      <c r="E4" s="3"/>
      <c r="F4" s="3"/>
      <c r="G4" s="16"/>
      <c r="H4" s="3"/>
      <c r="I4" s="3"/>
      <c r="J4" s="3"/>
      <c r="K4" s="3"/>
    </row>
    <row r="5" spans="1:11" ht="15">
      <c r="A5" s="11" t="s">
        <v>11</v>
      </c>
      <c r="B5" s="125" t="s">
        <v>168</v>
      </c>
      <c r="D5" s="3"/>
      <c r="E5" s="3"/>
      <c r="F5" s="3"/>
      <c r="G5" s="16"/>
      <c r="H5" s="3"/>
      <c r="I5" s="3"/>
      <c r="J5" s="3"/>
      <c r="K5" s="3"/>
    </row>
    <row r="6" spans="1:11" ht="14.25">
      <c r="A6" s="25"/>
      <c r="B6" s="25"/>
      <c r="C6" s="25"/>
      <c r="D6" s="25"/>
      <c r="E6" s="25"/>
      <c r="F6" s="25"/>
      <c r="G6" s="26"/>
      <c r="H6" s="25"/>
      <c r="I6" s="25"/>
      <c r="J6" s="25"/>
      <c r="K6" s="44"/>
    </row>
    <row r="7" spans="1:11" ht="14.25">
      <c r="A7" s="324" t="s">
        <v>24</v>
      </c>
      <c r="B7" s="334" t="s">
        <v>26</v>
      </c>
      <c r="C7" s="335"/>
      <c r="D7" s="336"/>
      <c r="E7" s="334" t="s">
        <v>25</v>
      </c>
      <c r="F7" s="336"/>
      <c r="G7" s="324" t="s">
        <v>23</v>
      </c>
      <c r="H7" s="324" t="s">
        <v>3</v>
      </c>
      <c r="I7" s="324" t="s">
        <v>4</v>
      </c>
      <c r="J7" s="326" t="s">
        <v>5</v>
      </c>
      <c r="K7" s="326" t="s">
        <v>0</v>
      </c>
    </row>
    <row r="8" spans="1:11" ht="28.5">
      <c r="A8" s="325"/>
      <c r="B8" s="14" t="s">
        <v>12</v>
      </c>
      <c r="C8" s="14" t="s">
        <v>13</v>
      </c>
      <c r="D8" s="14" t="s">
        <v>14</v>
      </c>
      <c r="E8" s="15" t="s">
        <v>16</v>
      </c>
      <c r="F8" s="15" t="s">
        <v>22</v>
      </c>
      <c r="G8" s="325"/>
      <c r="H8" s="325"/>
      <c r="I8" s="325"/>
      <c r="J8" s="327"/>
      <c r="K8" s="327"/>
    </row>
    <row r="9" spans="1:11" ht="14.25">
      <c r="A9" s="33" t="s">
        <v>51</v>
      </c>
      <c r="B9" s="95"/>
      <c r="C9" s="36"/>
      <c r="D9" s="96"/>
      <c r="E9" s="38"/>
      <c r="F9" s="68"/>
      <c r="G9" s="40"/>
      <c r="H9" s="7"/>
      <c r="I9" s="7">
        <f t="shared" ref="I9:I13" si="0">H9*G9</f>
        <v>0</v>
      </c>
      <c r="J9" s="8"/>
      <c r="K9" s="8">
        <f t="shared" ref="K9:K14" si="1">SUM(I9:J9)</f>
        <v>0</v>
      </c>
    </row>
    <row r="10" spans="1:11" ht="23.25" customHeight="1">
      <c r="A10" s="34">
        <v>44307</v>
      </c>
      <c r="B10" s="54" t="s">
        <v>2</v>
      </c>
      <c r="C10" s="127" t="str">
        <f t="shared" ref="C10" si="2">LEFT(B10,10)</f>
        <v>0433175413</v>
      </c>
      <c r="D10" s="55" t="s">
        <v>15</v>
      </c>
      <c r="E10" s="13" t="s">
        <v>17</v>
      </c>
      <c r="F10" s="56" t="s">
        <v>58</v>
      </c>
      <c r="G10" s="6">
        <v>12</v>
      </c>
      <c r="H10" s="7">
        <v>900000</v>
      </c>
      <c r="I10" s="7">
        <f t="shared" si="0"/>
        <v>10800000</v>
      </c>
      <c r="J10" s="8"/>
      <c r="K10" s="8">
        <f t="shared" si="1"/>
        <v>10800000</v>
      </c>
    </row>
    <row r="11" spans="1:11" ht="14.25">
      <c r="A11" s="35"/>
      <c r="B11" s="58"/>
      <c r="C11" s="97"/>
      <c r="D11" s="59"/>
      <c r="E11" s="38"/>
      <c r="F11" s="58"/>
      <c r="G11" s="40"/>
      <c r="H11" s="7"/>
      <c r="I11" s="7"/>
      <c r="J11" s="8"/>
      <c r="K11" s="8"/>
    </row>
    <row r="12" spans="1:11" ht="14.25">
      <c r="A12" s="34"/>
      <c r="B12" s="58"/>
      <c r="C12" s="5"/>
      <c r="D12" s="59"/>
      <c r="E12" s="13"/>
      <c r="F12" s="58"/>
      <c r="G12" s="6"/>
      <c r="H12" s="7"/>
      <c r="I12" s="7">
        <f t="shared" si="0"/>
        <v>0</v>
      </c>
      <c r="J12" s="8"/>
      <c r="K12" s="8">
        <f t="shared" si="1"/>
        <v>0</v>
      </c>
    </row>
    <row r="13" spans="1:11" ht="14.25">
      <c r="A13" s="34"/>
      <c r="B13" s="58"/>
      <c r="C13" s="5"/>
      <c r="D13" s="59"/>
      <c r="E13" s="13"/>
      <c r="F13" s="58"/>
      <c r="G13" s="6"/>
      <c r="H13" s="7"/>
      <c r="I13" s="7">
        <f t="shared" si="0"/>
        <v>0</v>
      </c>
      <c r="J13" s="8"/>
      <c r="K13" s="8">
        <f t="shared" si="1"/>
        <v>0</v>
      </c>
    </row>
    <row r="14" spans="1:11" ht="14.25">
      <c r="A14" s="34"/>
      <c r="B14" s="58"/>
      <c r="C14" s="5"/>
      <c r="D14" s="59"/>
      <c r="E14" s="13"/>
      <c r="F14" s="58"/>
      <c r="G14" s="6"/>
      <c r="H14" s="7"/>
      <c r="I14" s="7"/>
      <c r="J14" s="8"/>
      <c r="K14" s="8">
        <f t="shared" si="1"/>
        <v>0</v>
      </c>
    </row>
    <row r="15" spans="1:11" ht="14.25">
      <c r="A15" s="25"/>
      <c r="B15" s="25"/>
      <c r="C15" s="25"/>
      <c r="D15" s="25"/>
      <c r="E15" s="25"/>
      <c r="F15" s="25"/>
      <c r="G15" s="26"/>
      <c r="H15" s="25"/>
      <c r="I15" s="25"/>
      <c r="J15" s="25"/>
      <c r="K15" s="44"/>
    </row>
    <row r="16" spans="1:11" ht="14.25">
      <c r="A16" s="21"/>
      <c r="B16" s="21"/>
      <c r="C16" s="21"/>
      <c r="D16" s="21"/>
      <c r="E16" s="21"/>
      <c r="F16" s="22" t="s">
        <v>21</v>
      </c>
      <c r="G16" s="307"/>
      <c r="H16" s="308"/>
      <c r="I16" s="308"/>
      <c r="J16" s="309"/>
      <c r="K16" s="23">
        <f>SUM(K9:K15)</f>
        <v>10800000</v>
      </c>
    </row>
    <row r="17" spans="1:12" ht="14.25">
      <c r="A17" s="21"/>
      <c r="B17" s="21"/>
      <c r="C17" s="21"/>
      <c r="D17" s="21"/>
      <c r="E17" s="21"/>
      <c r="F17" s="24" t="s">
        <v>19</v>
      </c>
      <c r="H17" s="312"/>
      <c r="I17" s="312"/>
      <c r="J17" s="312">
        <v>44307</v>
      </c>
      <c r="K17" s="30">
        <v>10800000</v>
      </c>
      <c r="L17" t="s">
        <v>209</v>
      </c>
    </row>
    <row r="18" spans="1:12" ht="14.25">
      <c r="A18" s="21"/>
      <c r="B18" s="21"/>
      <c r="C18" s="21"/>
      <c r="D18" s="21"/>
      <c r="E18" s="21"/>
      <c r="F18" s="24"/>
      <c r="G18" s="304"/>
      <c r="H18" s="305"/>
      <c r="I18" s="305"/>
      <c r="J18" s="306"/>
      <c r="K18" s="23"/>
    </row>
    <row r="19" spans="1:12" ht="14.25">
      <c r="A19" s="21"/>
      <c r="B19" s="21"/>
      <c r="C19" s="21"/>
      <c r="D19" s="21"/>
      <c r="E19" s="21"/>
      <c r="F19" s="24"/>
      <c r="G19" s="291"/>
      <c r="H19" s="292"/>
      <c r="I19" s="292"/>
      <c r="J19" s="293"/>
      <c r="K19" s="23"/>
    </row>
    <row r="20" spans="1:12" ht="14.25">
      <c r="A20" s="21"/>
      <c r="B20" s="21"/>
      <c r="C20" s="21"/>
      <c r="D20" s="21"/>
      <c r="E20" s="21"/>
      <c r="F20" s="24" t="s">
        <v>20</v>
      </c>
      <c r="G20" s="307"/>
      <c r="H20" s="308"/>
      <c r="I20" s="308"/>
      <c r="J20" s="309"/>
      <c r="K20" s="23">
        <f>K16-K17-K18-K19</f>
        <v>0</v>
      </c>
    </row>
  </sheetData>
  <mergeCells count="8">
    <mergeCell ref="K7:K8"/>
    <mergeCell ref="I7:I8"/>
    <mergeCell ref="J7:J8"/>
    <mergeCell ref="A7:A8"/>
    <mergeCell ref="B7:D7"/>
    <mergeCell ref="E7:F7"/>
    <mergeCell ref="G7:G8"/>
    <mergeCell ref="H7:H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9"/>
  <sheetViews>
    <sheetView workbookViewId="0">
      <selection activeCell="F17" sqref="F17"/>
    </sheetView>
  </sheetViews>
  <sheetFormatPr defaultRowHeight="14.25"/>
  <cols>
    <col min="1" max="1" width="21.140625" style="131" customWidth="1"/>
    <col min="2" max="2" width="16" style="131" customWidth="1"/>
    <col min="3" max="3" width="13.7109375" style="131" customWidth="1"/>
    <col min="4" max="4" width="14.140625" style="131" customWidth="1"/>
    <col min="5" max="5" width="17.42578125" style="131" customWidth="1"/>
    <col min="6" max="6" width="19.28515625" style="131" customWidth="1"/>
    <col min="7" max="7" width="9.28515625" style="131" customWidth="1"/>
    <col min="8" max="8" width="12.5703125" style="131" customWidth="1"/>
    <col min="9" max="9" width="13.7109375" style="131" customWidth="1"/>
    <col min="10" max="10" width="9.140625" style="131"/>
    <col min="11" max="11" width="14.5703125" style="131" customWidth="1"/>
    <col min="12" max="16384" width="9.140625" style="131"/>
  </cols>
  <sheetData>
    <row r="1" spans="1:12">
      <c r="A1" s="3"/>
      <c r="B1" s="3"/>
      <c r="C1" s="3"/>
      <c r="D1" s="3"/>
      <c r="E1" s="3"/>
      <c r="F1" s="3"/>
      <c r="G1" s="16"/>
      <c r="H1" s="3"/>
      <c r="I1" s="3"/>
      <c r="J1" s="3"/>
      <c r="K1" s="3"/>
    </row>
    <row r="2" spans="1:12" ht="15">
      <c r="A2" s="11" t="s">
        <v>7</v>
      </c>
      <c r="B2" s="11" t="s">
        <v>6</v>
      </c>
      <c r="C2" s="10"/>
      <c r="D2" s="10"/>
      <c r="E2" s="3"/>
      <c r="F2" s="3"/>
      <c r="G2" s="16"/>
      <c r="H2" s="3"/>
      <c r="I2" s="3"/>
      <c r="J2" s="3"/>
      <c r="K2" s="3"/>
    </row>
    <row r="3" spans="1:12" ht="15">
      <c r="A3" s="11" t="s">
        <v>8</v>
      </c>
      <c r="B3" s="10" t="s">
        <v>183</v>
      </c>
      <c r="C3" s="111"/>
      <c r="D3" s="3"/>
      <c r="E3" s="3"/>
      <c r="F3" s="3"/>
      <c r="G3" s="16"/>
      <c r="H3" s="3"/>
      <c r="I3" s="3"/>
      <c r="J3" s="3"/>
      <c r="K3" s="3"/>
    </row>
    <row r="4" spans="1:12" ht="15">
      <c r="A4" s="11" t="s">
        <v>10</v>
      </c>
      <c r="B4" s="10"/>
      <c r="C4" s="3"/>
      <c r="D4" s="3"/>
      <c r="E4" s="3"/>
      <c r="F4" s="3"/>
      <c r="G4" s="16"/>
      <c r="H4" s="3"/>
      <c r="I4" s="3"/>
      <c r="J4" s="3"/>
      <c r="K4" s="3"/>
    </row>
    <row r="5" spans="1:12" ht="15">
      <c r="A5" s="11" t="s">
        <v>11</v>
      </c>
      <c r="B5" s="111" t="s">
        <v>184</v>
      </c>
      <c r="C5" s="3"/>
      <c r="D5" s="3"/>
      <c r="E5" s="3"/>
      <c r="F5" s="3"/>
      <c r="G5" s="16"/>
      <c r="H5" s="3"/>
      <c r="I5" s="3"/>
      <c r="J5" s="3"/>
      <c r="K5" s="3"/>
    </row>
    <row r="6" spans="1:12">
      <c r="A6" s="25"/>
      <c r="B6" s="25"/>
      <c r="C6" s="25"/>
      <c r="D6" s="25"/>
      <c r="E6" s="25"/>
      <c r="F6" s="25"/>
      <c r="G6" s="26"/>
      <c r="H6" s="25"/>
      <c r="I6" s="25"/>
      <c r="J6" s="25"/>
      <c r="K6" s="44"/>
    </row>
    <row r="7" spans="1:12">
      <c r="A7" s="324" t="s">
        <v>24</v>
      </c>
      <c r="B7" s="334" t="s">
        <v>26</v>
      </c>
      <c r="C7" s="335"/>
      <c r="D7" s="336"/>
      <c r="E7" s="334" t="s">
        <v>25</v>
      </c>
      <c r="F7" s="336"/>
      <c r="G7" s="324" t="s">
        <v>23</v>
      </c>
      <c r="H7" s="324" t="s">
        <v>3</v>
      </c>
      <c r="I7" s="324" t="s">
        <v>4</v>
      </c>
      <c r="J7" s="326" t="s">
        <v>5</v>
      </c>
      <c r="K7" s="326" t="s">
        <v>0</v>
      </c>
    </row>
    <row r="8" spans="1:12" ht="28.5">
      <c r="A8" s="325"/>
      <c r="B8" s="14" t="s">
        <v>12</v>
      </c>
      <c r="C8" s="14" t="s">
        <v>13</v>
      </c>
      <c r="D8" s="14" t="s">
        <v>14</v>
      </c>
      <c r="E8" s="15" t="s">
        <v>16</v>
      </c>
      <c r="F8" s="15" t="s">
        <v>22</v>
      </c>
      <c r="G8" s="325"/>
      <c r="H8" s="325"/>
      <c r="I8" s="325"/>
      <c r="J8" s="327"/>
      <c r="K8" s="327"/>
    </row>
    <row r="9" spans="1:12" ht="28.5">
      <c r="A9" s="34">
        <v>44383</v>
      </c>
      <c r="B9" s="152" t="s">
        <v>140</v>
      </c>
      <c r="C9" s="127" t="str">
        <f t="shared" ref="C9" si="0">LEFT(B9,10)</f>
        <v>0445020126</v>
      </c>
      <c r="D9" s="180" t="s">
        <v>196</v>
      </c>
      <c r="E9" s="13"/>
      <c r="F9" s="54" t="s">
        <v>86</v>
      </c>
      <c r="G9" s="6">
        <v>1</v>
      </c>
      <c r="H9" s="7">
        <v>40000000</v>
      </c>
      <c r="I9" s="7">
        <f t="shared" ref="I9:I12" si="1">H9*G9</f>
        <v>40000000</v>
      </c>
      <c r="J9" s="8"/>
      <c r="K9" s="8">
        <f t="shared" ref="K9:K13" si="2">SUM(I9:J9)</f>
        <v>40000000</v>
      </c>
    </row>
    <row r="10" spans="1:12">
      <c r="A10" s="35"/>
      <c r="B10" s="58"/>
      <c r="C10" s="97"/>
      <c r="D10" s="184"/>
      <c r="E10" s="38"/>
      <c r="F10" s="58"/>
      <c r="G10" s="40"/>
      <c r="H10" s="7"/>
      <c r="I10" s="7"/>
      <c r="J10" s="8"/>
      <c r="K10" s="8"/>
    </row>
    <row r="11" spans="1:12">
      <c r="A11" s="34"/>
      <c r="B11" s="58"/>
      <c r="C11" s="5"/>
      <c r="D11" s="184"/>
      <c r="E11" s="13"/>
      <c r="F11" s="58"/>
      <c r="G11" s="6"/>
      <c r="H11" s="7"/>
      <c r="I11" s="7">
        <f t="shared" si="1"/>
        <v>0</v>
      </c>
      <c r="J11" s="8"/>
      <c r="K11" s="8">
        <f t="shared" si="2"/>
        <v>0</v>
      </c>
    </row>
    <row r="12" spans="1:12">
      <c r="A12" s="34"/>
      <c r="B12" s="58"/>
      <c r="C12" s="5"/>
      <c r="D12" s="184"/>
      <c r="E12" s="13"/>
      <c r="F12" s="58"/>
      <c r="G12" s="6"/>
      <c r="H12" s="7"/>
      <c r="I12" s="7">
        <f t="shared" si="1"/>
        <v>0</v>
      </c>
      <c r="J12" s="8"/>
      <c r="K12" s="8">
        <f t="shared" si="2"/>
        <v>0</v>
      </c>
    </row>
    <row r="13" spans="1:12">
      <c r="A13" s="34"/>
      <c r="B13" s="58"/>
      <c r="C13" s="5"/>
      <c r="D13" s="184"/>
      <c r="E13" s="13"/>
      <c r="F13" s="58"/>
      <c r="G13" s="6"/>
      <c r="H13" s="7"/>
      <c r="I13" s="7"/>
      <c r="J13" s="8"/>
      <c r="K13" s="8">
        <f t="shared" si="2"/>
        <v>0</v>
      </c>
    </row>
    <row r="14" spans="1:12">
      <c r="A14" s="25"/>
      <c r="B14" s="25"/>
      <c r="C14" s="25"/>
      <c r="D14" s="25"/>
      <c r="E14" s="25"/>
      <c r="F14" s="25"/>
      <c r="G14" s="26"/>
      <c r="H14" s="25"/>
      <c r="I14" s="25"/>
      <c r="J14" s="25"/>
      <c r="K14" s="44"/>
    </row>
    <row r="15" spans="1:12" ht="15">
      <c r="A15" s="21"/>
      <c r="B15" s="21"/>
      <c r="C15" s="21"/>
      <c r="D15" s="21"/>
      <c r="E15" s="21"/>
      <c r="F15" s="60" t="s">
        <v>21</v>
      </c>
      <c r="G15" s="276"/>
      <c r="H15" s="277"/>
      <c r="I15" s="277"/>
      <c r="J15" s="278"/>
      <c r="K15" s="61">
        <f>SUM(K9:K14)</f>
        <v>40000000</v>
      </c>
    </row>
    <row r="16" spans="1:12">
      <c r="A16" s="21"/>
      <c r="B16" s="21"/>
      <c r="C16" s="21"/>
      <c r="D16" s="21"/>
      <c r="E16" s="21"/>
      <c r="F16" s="62" t="s">
        <v>19</v>
      </c>
      <c r="H16" s="299"/>
      <c r="I16" s="299"/>
      <c r="J16" s="299">
        <v>44389</v>
      </c>
      <c r="K16" s="81">
        <v>40000000</v>
      </c>
      <c r="L16" s="131" t="s">
        <v>248</v>
      </c>
    </row>
    <row r="17" spans="1:11" ht="15">
      <c r="A17" s="21"/>
      <c r="B17" s="21"/>
      <c r="C17" s="21"/>
      <c r="D17" s="21"/>
      <c r="E17" s="21"/>
      <c r="F17" s="62"/>
      <c r="G17" s="310"/>
      <c r="H17" s="300"/>
      <c r="I17" s="300"/>
      <c r="J17" s="311"/>
      <c r="K17" s="61"/>
    </row>
    <row r="18" spans="1:11" ht="15">
      <c r="A18" s="21"/>
      <c r="B18" s="21"/>
      <c r="C18" s="21"/>
      <c r="D18" s="21"/>
      <c r="E18" s="21"/>
      <c r="F18" s="62"/>
      <c r="G18" s="294"/>
      <c r="H18" s="290"/>
      <c r="I18" s="290"/>
      <c r="J18" s="295"/>
      <c r="K18" s="61"/>
    </row>
    <row r="19" spans="1:11" ht="15">
      <c r="A19" s="21"/>
      <c r="B19" s="21"/>
      <c r="C19" s="21"/>
      <c r="D19" s="21"/>
      <c r="E19" s="21"/>
      <c r="F19" s="62" t="s">
        <v>20</v>
      </c>
      <c r="G19" s="276"/>
      <c r="H19" s="277"/>
      <c r="I19" s="277"/>
      <c r="J19" s="278"/>
      <c r="K19" s="61">
        <f>K15-K16-K17-K18</f>
        <v>0</v>
      </c>
    </row>
  </sheetData>
  <mergeCells count="8">
    <mergeCell ref="K7:K8"/>
    <mergeCell ref="I7:I8"/>
    <mergeCell ref="J7:J8"/>
    <mergeCell ref="A7:A8"/>
    <mergeCell ref="B7:D7"/>
    <mergeCell ref="E7:F7"/>
    <mergeCell ref="G7:G8"/>
    <mergeCell ref="H7:H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25"/>
  <sheetViews>
    <sheetView workbookViewId="0">
      <selection activeCell="F24" sqref="F24"/>
    </sheetView>
  </sheetViews>
  <sheetFormatPr defaultRowHeight="14.25"/>
  <cols>
    <col min="1" max="1" width="14.140625" style="131" customWidth="1"/>
    <col min="2" max="2" width="16" style="131" customWidth="1"/>
    <col min="3" max="3" width="13.7109375" style="131" customWidth="1"/>
    <col min="4" max="4" width="14.140625" style="131" customWidth="1"/>
    <col min="5" max="5" width="17.42578125" style="131" customWidth="1"/>
    <col min="6" max="6" width="24.28515625" style="131" bestFit="1" customWidth="1"/>
    <col min="7" max="7" width="9.28515625" style="131" customWidth="1"/>
    <col min="8" max="8" width="12.5703125" style="131" customWidth="1"/>
    <col min="9" max="9" width="13.7109375" style="131" customWidth="1"/>
    <col min="10" max="10" width="9.140625" style="131"/>
    <col min="11" max="11" width="14.5703125" style="131" customWidth="1"/>
    <col min="12" max="16384" width="9.140625" style="131"/>
  </cols>
  <sheetData>
    <row r="1" spans="1:11">
      <c r="A1" s="3"/>
      <c r="B1" s="3"/>
      <c r="C1" s="3"/>
      <c r="D1" s="3"/>
      <c r="E1" s="3"/>
      <c r="F1" s="3"/>
      <c r="G1" s="16"/>
      <c r="H1" s="3"/>
      <c r="I1" s="3"/>
      <c r="J1" s="3"/>
      <c r="K1" s="3"/>
    </row>
    <row r="2" spans="1:11" ht="15">
      <c r="A2" s="11" t="s">
        <v>7</v>
      </c>
      <c r="B2" s="11" t="s">
        <v>6</v>
      </c>
      <c r="C2" s="10"/>
      <c r="D2" s="10"/>
      <c r="E2" s="3"/>
      <c r="F2" s="3"/>
      <c r="G2" s="16"/>
      <c r="H2" s="3"/>
      <c r="I2" s="3"/>
      <c r="J2" s="3"/>
      <c r="K2" s="3"/>
    </row>
    <row r="3" spans="1:11" ht="15">
      <c r="A3" s="11" t="s">
        <v>8</v>
      </c>
      <c r="B3" s="10" t="s">
        <v>158</v>
      </c>
      <c r="C3" s="111"/>
      <c r="D3" s="3"/>
      <c r="E3" s="3"/>
      <c r="F3" s="3"/>
      <c r="G3" s="16"/>
      <c r="H3" s="3"/>
      <c r="I3" s="3"/>
      <c r="J3" s="3"/>
      <c r="K3" s="3"/>
    </row>
    <row r="4" spans="1:11" ht="15">
      <c r="A4" s="11" t="s">
        <v>10</v>
      </c>
      <c r="B4" s="10"/>
      <c r="C4" s="3"/>
      <c r="D4" s="3"/>
      <c r="E4" s="3"/>
      <c r="F4" s="3"/>
      <c r="G4" s="16"/>
      <c r="H4" s="3"/>
      <c r="I4" s="3"/>
      <c r="J4" s="3"/>
      <c r="K4" s="3"/>
    </row>
    <row r="5" spans="1:11" ht="15">
      <c r="A5" s="11" t="s">
        <v>11</v>
      </c>
      <c r="B5" s="10" t="s">
        <v>301</v>
      </c>
      <c r="C5" s="3"/>
      <c r="D5" s="3"/>
      <c r="E5" s="3"/>
      <c r="F5" s="3"/>
      <c r="G5" s="16"/>
      <c r="H5" s="3"/>
      <c r="I5" s="3"/>
      <c r="J5" s="3"/>
      <c r="K5" s="3"/>
    </row>
    <row r="6" spans="1:11">
      <c r="A6" s="25"/>
      <c r="B6" s="25"/>
      <c r="C6" s="25"/>
      <c r="D6" s="25"/>
      <c r="E6" s="25"/>
      <c r="F6" s="25"/>
      <c r="G6" s="26"/>
      <c r="H6" s="25"/>
      <c r="I6" s="25"/>
      <c r="J6" s="25"/>
      <c r="K6" s="44"/>
    </row>
    <row r="7" spans="1:11">
      <c r="A7" s="324" t="s">
        <v>24</v>
      </c>
      <c r="B7" s="334" t="s">
        <v>26</v>
      </c>
      <c r="C7" s="335"/>
      <c r="D7" s="336"/>
      <c r="E7" s="334" t="s">
        <v>25</v>
      </c>
      <c r="F7" s="336"/>
      <c r="G7" s="324" t="s">
        <v>23</v>
      </c>
      <c r="H7" s="324" t="s">
        <v>3</v>
      </c>
      <c r="I7" s="324" t="s">
        <v>4</v>
      </c>
      <c r="J7" s="326" t="s">
        <v>5</v>
      </c>
      <c r="K7" s="326" t="s">
        <v>0</v>
      </c>
    </row>
    <row r="8" spans="1:11" ht="28.5">
      <c r="A8" s="325"/>
      <c r="B8" s="14" t="s">
        <v>12</v>
      </c>
      <c r="C8" s="14" t="s">
        <v>13</v>
      </c>
      <c r="D8" s="14" t="s">
        <v>14</v>
      </c>
      <c r="E8" s="15" t="s">
        <v>16</v>
      </c>
      <c r="F8" s="15" t="s">
        <v>22</v>
      </c>
      <c r="G8" s="325"/>
      <c r="H8" s="325"/>
      <c r="I8" s="325"/>
      <c r="J8" s="327"/>
      <c r="K8" s="327"/>
    </row>
    <row r="9" spans="1:11">
      <c r="A9" s="34">
        <v>44324</v>
      </c>
      <c r="B9" s="152" t="s">
        <v>140</v>
      </c>
      <c r="C9" s="127" t="str">
        <f t="shared" ref="C9" si="0">LEFT(B9,10)</f>
        <v>0445020126</v>
      </c>
      <c r="D9" s="180" t="s">
        <v>90</v>
      </c>
      <c r="E9" s="13"/>
      <c r="F9" s="54" t="s">
        <v>86</v>
      </c>
      <c r="G9" s="6">
        <v>5</v>
      </c>
      <c r="H9" s="7">
        <v>37500000</v>
      </c>
      <c r="I9" s="7">
        <f t="shared" ref="I9" si="1">H9*G9</f>
        <v>187500000</v>
      </c>
      <c r="J9" s="8"/>
      <c r="K9" s="8">
        <f t="shared" ref="K9:K14" si="2">SUM(I9:J9)</f>
        <v>187500000</v>
      </c>
    </row>
    <row r="10" spans="1:11">
      <c r="A10" s="35"/>
      <c r="B10" s="101"/>
      <c r="C10" s="101"/>
      <c r="D10" s="181" t="s">
        <v>91</v>
      </c>
      <c r="E10" s="38"/>
      <c r="F10" s="58"/>
      <c r="G10" s="40"/>
      <c r="H10" s="7"/>
      <c r="I10" s="7"/>
      <c r="J10" s="8"/>
      <c r="K10" s="8"/>
    </row>
    <row r="11" spans="1:11">
      <c r="A11" s="34"/>
      <c r="B11" s="58"/>
      <c r="C11" s="5"/>
      <c r="D11" s="181" t="s">
        <v>87</v>
      </c>
      <c r="E11" s="13"/>
      <c r="F11" s="58"/>
      <c r="G11" s="6"/>
      <c r="H11" s="7"/>
      <c r="I11" s="7"/>
      <c r="J11" s="8"/>
      <c r="K11" s="8"/>
    </row>
    <row r="12" spans="1:11">
      <c r="A12" s="34"/>
      <c r="B12" s="58"/>
      <c r="C12" s="5"/>
      <c r="D12" s="181" t="s">
        <v>88</v>
      </c>
      <c r="E12" s="13"/>
      <c r="F12" s="58"/>
      <c r="G12" s="6"/>
      <c r="H12" s="7"/>
      <c r="I12" s="7"/>
      <c r="J12" s="8"/>
      <c r="K12" s="8"/>
    </row>
    <row r="13" spans="1:11">
      <c r="A13" s="34"/>
      <c r="B13" s="58"/>
      <c r="C13" s="5"/>
      <c r="D13" s="181" t="s">
        <v>89</v>
      </c>
      <c r="E13" s="13"/>
      <c r="F13" s="58"/>
      <c r="G13" s="6"/>
      <c r="H13" s="7"/>
      <c r="I13" s="7"/>
      <c r="J13" s="8"/>
      <c r="K13" s="8"/>
    </row>
    <row r="14" spans="1:11" ht="42.75">
      <c r="A14" s="34">
        <v>44383</v>
      </c>
      <c r="B14" s="152" t="s">
        <v>140</v>
      </c>
      <c r="C14" s="127" t="str">
        <f t="shared" ref="C14" si="3">LEFT(B14,10)</f>
        <v>0445020126</v>
      </c>
      <c r="D14" s="181" t="s">
        <v>224</v>
      </c>
      <c r="E14" s="13"/>
      <c r="F14" s="54" t="s">
        <v>86</v>
      </c>
      <c r="G14" s="6">
        <v>3</v>
      </c>
      <c r="H14" s="7">
        <v>37500000</v>
      </c>
      <c r="I14" s="7">
        <f>G14*H14</f>
        <v>112500000</v>
      </c>
      <c r="J14" s="8"/>
      <c r="K14" s="8">
        <f t="shared" si="2"/>
        <v>112500000</v>
      </c>
    </row>
    <row r="15" spans="1:11">
      <c r="A15" s="34">
        <v>44457</v>
      </c>
      <c r="B15" s="161" t="s">
        <v>140</v>
      </c>
      <c r="C15" s="127" t="str">
        <f>LEFT(B15,10)</f>
        <v>0445020126</v>
      </c>
      <c r="D15" s="170" t="s">
        <v>211</v>
      </c>
      <c r="F15" s="162" t="s">
        <v>86</v>
      </c>
      <c r="G15" s="199">
        <v>1</v>
      </c>
      <c r="H15" s="76">
        <v>38500000</v>
      </c>
      <c r="I15" s="66">
        <f>G15*H15</f>
        <v>38500000</v>
      </c>
      <c r="J15" s="8"/>
      <c r="K15" s="8">
        <f>SUM(I15:J15)</f>
        <v>38500000</v>
      </c>
    </row>
    <row r="16" spans="1:11">
      <c r="A16" s="34">
        <v>44484</v>
      </c>
      <c r="B16" s="161" t="s">
        <v>140</v>
      </c>
      <c r="C16" s="5"/>
      <c r="D16" s="184"/>
      <c r="E16" s="13"/>
      <c r="F16" s="162" t="s">
        <v>86</v>
      </c>
      <c r="G16" s="6">
        <v>10</v>
      </c>
      <c r="H16" s="7">
        <v>38000000</v>
      </c>
      <c r="I16" s="66">
        <f>G16*H16</f>
        <v>380000000</v>
      </c>
      <c r="J16" s="8"/>
      <c r="K16" s="8">
        <f>SUM(I16:J16)</f>
        <v>380000000</v>
      </c>
    </row>
    <row r="17" spans="1:12">
      <c r="A17" s="34"/>
      <c r="B17" s="58"/>
      <c r="C17" s="5"/>
      <c r="D17" s="184"/>
      <c r="E17" s="13"/>
      <c r="F17" s="58"/>
      <c r="G17" s="6"/>
      <c r="H17" s="7"/>
      <c r="I17" s="7"/>
      <c r="J17" s="8"/>
      <c r="K17" s="8"/>
    </row>
    <row r="18" spans="1:12">
      <c r="A18" s="34"/>
      <c r="B18" s="58"/>
      <c r="C18" s="5"/>
      <c r="D18" s="184"/>
      <c r="E18" s="13"/>
      <c r="F18" s="58"/>
      <c r="G18" s="6"/>
      <c r="H18" s="7"/>
      <c r="I18" s="7"/>
      <c r="J18" s="8"/>
      <c r="K18" s="8"/>
    </row>
    <row r="19" spans="1:12">
      <c r="A19" s="34"/>
      <c r="B19" s="58"/>
      <c r="C19" s="5"/>
      <c r="D19" s="184"/>
      <c r="E19" s="13"/>
      <c r="F19" s="58"/>
      <c r="G19" s="6"/>
      <c r="H19" s="7"/>
      <c r="I19" s="7"/>
      <c r="J19" s="8"/>
      <c r="K19" s="8"/>
    </row>
    <row r="20" spans="1:12">
      <c r="A20" s="25"/>
      <c r="B20" s="25"/>
      <c r="C20" s="25"/>
      <c r="D20" s="25"/>
      <c r="E20" s="25"/>
      <c r="F20" s="25"/>
      <c r="G20" s="26"/>
      <c r="H20" s="25"/>
      <c r="I20" s="25"/>
      <c r="J20" s="25"/>
      <c r="K20" s="44"/>
    </row>
    <row r="21" spans="1:12" ht="15">
      <c r="A21" s="21"/>
      <c r="B21" s="21"/>
      <c r="C21" s="21"/>
      <c r="D21" s="21"/>
      <c r="E21" s="21"/>
      <c r="F21" s="60" t="s">
        <v>21</v>
      </c>
      <c r="G21" s="276"/>
      <c r="H21" s="277"/>
      <c r="I21" s="277"/>
      <c r="J21" s="278"/>
      <c r="K21" s="61">
        <f>SUM(K9:K20)</f>
        <v>718500000</v>
      </c>
    </row>
    <row r="22" spans="1:12">
      <c r="A22" s="21"/>
      <c r="B22" s="21"/>
      <c r="C22" s="21"/>
      <c r="D22" s="21"/>
      <c r="E22" s="21"/>
      <c r="F22" s="62" t="s">
        <v>19</v>
      </c>
      <c r="H22" s="299"/>
      <c r="I22" s="299"/>
      <c r="J22" s="299">
        <v>44324</v>
      </c>
      <c r="K22" s="81">
        <v>187500000</v>
      </c>
      <c r="L22" s="131" t="s">
        <v>92</v>
      </c>
    </row>
    <row r="23" spans="1:12" ht="15">
      <c r="A23" s="21"/>
      <c r="B23" s="21"/>
      <c r="C23" s="21"/>
      <c r="D23" s="21"/>
      <c r="E23" s="21"/>
      <c r="F23" s="62" t="s">
        <v>19</v>
      </c>
      <c r="H23" s="300"/>
      <c r="I23" s="300"/>
      <c r="J23" s="310">
        <v>44399</v>
      </c>
      <c r="K23" s="61">
        <v>112500000</v>
      </c>
      <c r="L23" s="131" t="s">
        <v>149</v>
      </c>
    </row>
    <row r="24" spans="1:12" ht="15">
      <c r="A24" s="21"/>
      <c r="B24" s="21"/>
      <c r="C24" s="21"/>
      <c r="D24" s="21"/>
      <c r="E24" s="21"/>
      <c r="F24" s="62" t="s">
        <v>19</v>
      </c>
      <c r="G24" s="310"/>
      <c r="H24" s="300"/>
      <c r="I24" s="300"/>
      <c r="J24" s="311"/>
      <c r="K24" s="61">
        <v>200000000</v>
      </c>
    </row>
    <row r="25" spans="1:12" ht="15">
      <c r="A25" s="21"/>
      <c r="B25" s="21"/>
      <c r="C25" s="21"/>
      <c r="D25" s="21"/>
      <c r="E25" s="21"/>
      <c r="F25" s="62" t="s">
        <v>20</v>
      </c>
      <c r="G25" s="276"/>
      <c r="H25" s="277"/>
      <c r="I25" s="277"/>
      <c r="J25" s="278"/>
      <c r="K25" s="61">
        <f>K21-K22-K23-K24</f>
        <v>218500000</v>
      </c>
    </row>
  </sheetData>
  <mergeCells count="8">
    <mergeCell ref="K7:K8"/>
    <mergeCell ref="I7:I8"/>
    <mergeCell ref="J7:J8"/>
    <mergeCell ref="A7:A8"/>
    <mergeCell ref="B7:D7"/>
    <mergeCell ref="E7:F7"/>
    <mergeCell ref="G7:G8"/>
    <mergeCell ref="H7:H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24"/>
  <sheetViews>
    <sheetView workbookViewId="0">
      <selection activeCell="J30" sqref="J30"/>
    </sheetView>
  </sheetViews>
  <sheetFormatPr defaultRowHeight="14.25"/>
  <cols>
    <col min="1" max="1" width="12.85546875" style="131" customWidth="1"/>
    <col min="2" max="2" width="17.42578125" style="131" customWidth="1"/>
    <col min="3" max="4" width="15.7109375" style="131" customWidth="1"/>
    <col min="5" max="5" width="18.5703125" style="131" customWidth="1"/>
    <col min="6" max="6" width="20.85546875" style="131" customWidth="1"/>
    <col min="7" max="7" width="9.140625" style="191"/>
    <col min="8" max="8" width="12.7109375" style="131" customWidth="1"/>
    <col min="9" max="9" width="12.42578125" style="131" customWidth="1"/>
    <col min="10" max="10" width="11" style="131" customWidth="1"/>
    <col min="11" max="11" width="14" style="131" customWidth="1"/>
    <col min="12" max="12" width="12.85546875" style="131" bestFit="1" customWidth="1"/>
    <col min="13" max="16384" width="9.140625" style="131"/>
  </cols>
  <sheetData>
    <row r="1" spans="1:14">
      <c r="A1" s="3"/>
      <c r="B1" s="3"/>
      <c r="C1" s="3"/>
      <c r="D1" s="3"/>
      <c r="E1" s="3"/>
      <c r="F1" s="3"/>
      <c r="G1" s="16"/>
      <c r="H1" s="3"/>
      <c r="I1" s="3"/>
      <c r="J1" s="3"/>
      <c r="K1" s="3"/>
    </row>
    <row r="2" spans="1:14" ht="15">
      <c r="A2" s="11" t="s">
        <v>7</v>
      </c>
      <c r="B2" s="11" t="s">
        <v>6</v>
      </c>
      <c r="C2" s="10"/>
      <c r="D2" s="10"/>
      <c r="E2" s="3"/>
      <c r="F2" s="3"/>
      <c r="G2" s="16"/>
      <c r="H2" s="3"/>
      <c r="I2" s="3"/>
      <c r="J2" s="3"/>
      <c r="K2" s="3"/>
    </row>
    <row r="3" spans="1:14" ht="15">
      <c r="A3" s="11" t="s">
        <v>8</v>
      </c>
      <c r="B3" s="10" t="s">
        <v>299</v>
      </c>
      <c r="C3" s="3"/>
      <c r="D3" s="3"/>
      <c r="E3" s="3"/>
      <c r="F3" s="3"/>
      <c r="G3" s="16"/>
      <c r="H3" s="3"/>
      <c r="I3" s="3"/>
      <c r="J3" s="3"/>
      <c r="K3" s="3"/>
    </row>
    <row r="4" spans="1:14" ht="15">
      <c r="A4" s="11" t="s">
        <v>10</v>
      </c>
      <c r="B4" s="10"/>
      <c r="C4" s="3"/>
      <c r="D4" s="3"/>
      <c r="E4" s="3"/>
      <c r="F4" s="3"/>
      <c r="G4" s="16"/>
      <c r="H4" s="3"/>
      <c r="I4" s="3"/>
      <c r="J4" s="3"/>
      <c r="K4" s="3"/>
    </row>
    <row r="5" spans="1:14" ht="15">
      <c r="A5" s="11" t="s">
        <v>11</v>
      </c>
      <c r="B5" s="288" t="s">
        <v>300</v>
      </c>
      <c r="C5" s="3"/>
      <c r="D5" s="3"/>
      <c r="E5" s="3"/>
      <c r="F5" s="3"/>
      <c r="G5" s="16"/>
      <c r="H5" s="3"/>
      <c r="I5" s="3"/>
      <c r="J5" s="3"/>
      <c r="K5" s="3"/>
    </row>
    <row r="6" spans="1:14">
      <c r="A6" s="25"/>
      <c r="B6" s="25"/>
      <c r="C6" s="25"/>
      <c r="D6" s="25"/>
      <c r="E6" s="25"/>
      <c r="F6" s="25"/>
      <c r="G6" s="26"/>
      <c r="H6" s="25"/>
      <c r="I6" s="25"/>
      <c r="J6" s="25"/>
      <c r="K6" s="44"/>
    </row>
    <row r="7" spans="1:14">
      <c r="A7" s="324" t="s">
        <v>24</v>
      </c>
      <c r="B7" s="334" t="s">
        <v>26</v>
      </c>
      <c r="C7" s="335"/>
      <c r="D7" s="336"/>
      <c r="E7" s="334" t="s">
        <v>25</v>
      </c>
      <c r="F7" s="336"/>
      <c r="G7" s="324" t="s">
        <v>23</v>
      </c>
      <c r="H7" s="324" t="s">
        <v>3</v>
      </c>
      <c r="I7" s="324" t="s">
        <v>4</v>
      </c>
      <c r="J7" s="326" t="s">
        <v>5</v>
      </c>
      <c r="K7" s="326" t="s">
        <v>0</v>
      </c>
    </row>
    <row r="8" spans="1:14" ht="28.5">
      <c r="A8" s="325"/>
      <c r="B8" s="14" t="s">
        <v>12</v>
      </c>
      <c r="C8" s="14" t="s">
        <v>13</v>
      </c>
      <c r="D8" s="14" t="s">
        <v>14</v>
      </c>
      <c r="E8" s="15" t="s">
        <v>16</v>
      </c>
      <c r="F8" s="15" t="s">
        <v>22</v>
      </c>
      <c r="G8" s="325"/>
      <c r="H8" s="325"/>
      <c r="I8" s="325"/>
      <c r="J8" s="327"/>
      <c r="K8" s="327"/>
    </row>
    <row r="9" spans="1:14">
      <c r="A9" s="33" t="s">
        <v>144</v>
      </c>
      <c r="B9" s="95"/>
      <c r="C9" s="36"/>
      <c r="D9" s="96"/>
      <c r="E9" s="38"/>
      <c r="F9" s="68"/>
      <c r="G9" s="40"/>
      <c r="H9" s="7"/>
      <c r="I9" s="7">
        <f t="shared" ref="I9:I13" si="0">H9*G9</f>
        <v>0</v>
      </c>
      <c r="J9" s="8"/>
      <c r="K9" s="8">
        <f t="shared" ref="K9:K17" si="1">SUM(I9:J9)</f>
        <v>0</v>
      </c>
    </row>
    <row r="10" spans="1:14" ht="23.25" customHeight="1">
      <c r="A10" s="34">
        <v>44366</v>
      </c>
      <c r="B10" s="102" t="s">
        <v>159</v>
      </c>
      <c r="C10" s="127" t="str">
        <f t="shared" ref="C10:C15" si="2">LEFT(B10,10)</f>
        <v>H105015569</v>
      </c>
      <c r="D10" s="102" t="s">
        <v>160</v>
      </c>
      <c r="E10" s="13" t="s">
        <v>17</v>
      </c>
      <c r="F10" s="56" t="s">
        <v>58</v>
      </c>
      <c r="G10" s="156">
        <v>6</v>
      </c>
      <c r="H10" s="7">
        <v>630000</v>
      </c>
      <c r="I10" s="7">
        <f t="shared" si="0"/>
        <v>3780000</v>
      </c>
      <c r="J10" s="8"/>
      <c r="K10" s="8">
        <f t="shared" si="1"/>
        <v>3780000</v>
      </c>
    </row>
    <row r="11" spans="1:14">
      <c r="A11" s="35">
        <v>44369</v>
      </c>
      <c r="B11" s="124" t="s">
        <v>120</v>
      </c>
      <c r="C11" s="127" t="str">
        <f t="shared" si="2"/>
        <v>H105017010</v>
      </c>
      <c r="D11" s="124" t="s">
        <v>121</v>
      </c>
      <c r="E11" s="123" t="s">
        <v>17</v>
      </c>
      <c r="F11" s="123" t="s">
        <v>58</v>
      </c>
      <c r="G11" s="159">
        <v>10</v>
      </c>
      <c r="H11" s="69">
        <v>530000</v>
      </c>
      <c r="I11" s="7">
        <f t="shared" si="0"/>
        <v>5300000</v>
      </c>
      <c r="J11" s="8"/>
      <c r="K11" s="8">
        <f t="shared" si="1"/>
        <v>5300000</v>
      </c>
    </row>
    <row r="12" spans="1:14" ht="17.25" customHeight="1">
      <c r="A12" s="35">
        <v>44369</v>
      </c>
      <c r="B12" s="185" t="s">
        <v>163</v>
      </c>
      <c r="C12" s="192" t="s">
        <v>226</v>
      </c>
      <c r="D12" s="68" t="s">
        <v>164</v>
      </c>
      <c r="E12" s="89" t="s">
        <v>56</v>
      </c>
      <c r="F12" s="89" t="s">
        <v>46</v>
      </c>
      <c r="G12" s="156">
        <v>10</v>
      </c>
      <c r="H12" s="7">
        <v>400000</v>
      </c>
      <c r="I12" s="7">
        <f t="shared" si="0"/>
        <v>4000000</v>
      </c>
      <c r="J12" s="8"/>
      <c r="K12" s="8">
        <f t="shared" si="1"/>
        <v>4000000</v>
      </c>
      <c r="L12" s="186"/>
      <c r="M12" s="187"/>
      <c r="N12" s="143"/>
    </row>
    <row r="13" spans="1:14" ht="15.75" customHeight="1">
      <c r="A13" s="35">
        <v>44376</v>
      </c>
      <c r="B13" s="56" t="s">
        <v>60</v>
      </c>
      <c r="C13" s="96" t="s">
        <v>225</v>
      </c>
      <c r="D13" s="59" t="s">
        <v>64</v>
      </c>
      <c r="E13" s="89" t="s">
        <v>56</v>
      </c>
      <c r="F13" s="89" t="s">
        <v>46</v>
      </c>
      <c r="G13" s="188">
        <v>4</v>
      </c>
      <c r="H13" s="7">
        <v>510000</v>
      </c>
      <c r="I13" s="7">
        <f t="shared" si="0"/>
        <v>2040000</v>
      </c>
      <c r="J13" s="8"/>
      <c r="K13" s="8">
        <f t="shared" si="1"/>
        <v>2040000</v>
      </c>
    </row>
    <row r="14" spans="1:14">
      <c r="A14" s="33" t="s">
        <v>175</v>
      </c>
      <c r="B14" s="102"/>
      <c r="C14" s="127" t="str">
        <f t="shared" si="2"/>
        <v/>
      </c>
      <c r="D14" s="102"/>
      <c r="E14" s="123"/>
      <c r="F14" s="123"/>
      <c r="G14" s="6"/>
      <c r="H14" s="7"/>
      <c r="I14" s="7"/>
      <c r="J14" s="8"/>
      <c r="K14" s="8"/>
    </row>
    <row r="15" spans="1:14">
      <c r="A15" s="34">
        <v>44396</v>
      </c>
      <c r="B15" s="102" t="s">
        <v>202</v>
      </c>
      <c r="C15" s="127" t="str">
        <f t="shared" si="2"/>
        <v>H105015783</v>
      </c>
      <c r="D15" s="102" t="s">
        <v>203</v>
      </c>
      <c r="E15" s="123" t="s">
        <v>17</v>
      </c>
      <c r="F15" s="123" t="s">
        <v>58</v>
      </c>
      <c r="G15" s="6">
        <v>6</v>
      </c>
      <c r="H15" s="7">
        <v>690000</v>
      </c>
      <c r="I15" s="7">
        <f t="shared" ref="I15" si="3">H15*G15</f>
        <v>4140000</v>
      </c>
      <c r="J15" s="8"/>
      <c r="K15" s="8">
        <f t="shared" ref="K15" si="4">SUM(I15:J15)</f>
        <v>4140000</v>
      </c>
    </row>
    <row r="16" spans="1:14">
      <c r="A16" s="34"/>
      <c r="B16" s="139"/>
      <c r="C16" s="153"/>
      <c r="D16" s="59"/>
      <c r="E16" s="89"/>
      <c r="F16" s="89"/>
      <c r="G16" s="6"/>
      <c r="H16" s="7"/>
      <c r="I16" s="7"/>
      <c r="J16" s="8"/>
      <c r="K16" s="8"/>
    </row>
    <row r="17" spans="1:12">
      <c r="A17" s="34"/>
      <c r="B17" s="126"/>
      <c r="C17" s="5"/>
      <c r="D17" s="59"/>
      <c r="E17" s="13"/>
      <c r="F17" s="58"/>
      <c r="G17" s="6"/>
      <c r="H17" s="7"/>
      <c r="I17" s="7"/>
      <c r="J17" s="8"/>
      <c r="K17" s="8">
        <f t="shared" si="1"/>
        <v>0</v>
      </c>
    </row>
    <row r="18" spans="1:12">
      <c r="A18" s="25"/>
      <c r="B18" s="25"/>
      <c r="C18" s="25"/>
      <c r="D18" s="25"/>
      <c r="E18" s="25"/>
      <c r="F18" s="25"/>
      <c r="G18" s="26"/>
      <c r="H18" s="25"/>
      <c r="I18" s="25"/>
      <c r="J18" s="25"/>
      <c r="K18" s="44"/>
    </row>
    <row r="19" spans="1:12" ht="15">
      <c r="A19" s="21"/>
      <c r="B19" s="21"/>
      <c r="C19" s="21"/>
      <c r="D19" s="21"/>
      <c r="E19" s="21"/>
      <c r="F19" s="60" t="s">
        <v>21</v>
      </c>
      <c r="G19" s="276"/>
      <c r="H19" s="277"/>
      <c r="I19" s="277"/>
      <c r="J19" s="278"/>
      <c r="K19" s="61">
        <f>SUM(K10:K17)</f>
        <v>19260000</v>
      </c>
      <c r="L19" s="189"/>
    </row>
    <row r="20" spans="1:12">
      <c r="A20" s="21"/>
      <c r="B20" s="21"/>
      <c r="C20" s="21"/>
      <c r="D20" s="21"/>
      <c r="E20" s="21"/>
      <c r="F20" s="62" t="s">
        <v>19</v>
      </c>
      <c r="H20" s="299"/>
      <c r="I20" s="299"/>
      <c r="J20" s="299">
        <v>44378</v>
      </c>
      <c r="K20" s="81">
        <v>9610000</v>
      </c>
    </row>
    <row r="21" spans="1:12" ht="15">
      <c r="A21" s="21"/>
      <c r="B21" s="21"/>
      <c r="C21" s="21"/>
      <c r="D21" s="21"/>
      <c r="E21" s="21"/>
      <c r="F21" s="62" t="s">
        <v>19</v>
      </c>
      <c r="H21" s="300"/>
      <c r="I21" s="300"/>
      <c r="J21" s="310">
        <v>44378</v>
      </c>
      <c r="K21" s="61">
        <v>3470000</v>
      </c>
      <c r="L21" s="131" t="s">
        <v>171</v>
      </c>
    </row>
    <row r="22" spans="1:12" ht="15">
      <c r="A22" s="21"/>
      <c r="B22" s="21"/>
      <c r="C22" s="21"/>
      <c r="D22" s="21"/>
      <c r="E22" s="21"/>
      <c r="F22" s="62" t="s">
        <v>19</v>
      </c>
      <c r="G22" s="294"/>
      <c r="H22" s="290"/>
      <c r="I22" s="290"/>
      <c r="J22" s="295">
        <v>44401</v>
      </c>
      <c r="K22" s="61">
        <v>6180000</v>
      </c>
      <c r="L22" s="131" t="s">
        <v>210</v>
      </c>
    </row>
    <row r="23" spans="1:12" ht="15">
      <c r="A23" s="21"/>
      <c r="B23" s="21"/>
      <c r="C23" s="21"/>
      <c r="D23" s="21"/>
      <c r="E23" s="21"/>
      <c r="F23" s="62"/>
      <c r="G23" s="190"/>
      <c r="H23" s="290"/>
      <c r="I23" s="290"/>
      <c r="J23" s="295"/>
      <c r="K23" s="61"/>
    </row>
    <row r="24" spans="1:12" ht="15">
      <c r="A24" s="21"/>
      <c r="B24" s="21"/>
      <c r="C24" s="21"/>
      <c r="D24" s="21"/>
      <c r="E24" s="21"/>
      <c r="F24" s="62" t="s">
        <v>20</v>
      </c>
      <c r="G24" s="276"/>
      <c r="H24" s="277"/>
      <c r="I24" s="277"/>
      <c r="J24" s="278"/>
      <c r="K24" s="61">
        <f>K19-K20-K21-K23-K22-K23</f>
        <v>0</v>
      </c>
    </row>
  </sheetData>
  <mergeCells count="8">
    <mergeCell ref="K7:K8"/>
    <mergeCell ref="I7:I8"/>
    <mergeCell ref="J7:J8"/>
    <mergeCell ref="A7:A8"/>
    <mergeCell ref="B7:D7"/>
    <mergeCell ref="E7:F7"/>
    <mergeCell ref="G7:G8"/>
    <mergeCell ref="H7:H8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2:L98"/>
  <sheetViews>
    <sheetView workbookViewId="0">
      <selection activeCell="J87" sqref="J87"/>
    </sheetView>
  </sheetViews>
  <sheetFormatPr defaultRowHeight="14.25"/>
  <cols>
    <col min="1" max="1" width="16.85546875" style="3" bestFit="1" customWidth="1"/>
    <col min="2" max="2" width="17.28515625" style="3" customWidth="1"/>
    <col min="3" max="4" width="19.140625" style="3" customWidth="1"/>
    <col min="5" max="5" width="21.28515625" style="3" customWidth="1"/>
    <col min="6" max="6" width="22.5703125" style="3" customWidth="1"/>
    <col min="7" max="7" width="7.5703125" style="154" bestFit="1" customWidth="1"/>
    <col min="8" max="8" width="14.5703125" style="9" bestFit="1" customWidth="1"/>
    <col min="9" max="9" width="14.140625" style="3" bestFit="1" customWidth="1"/>
    <col min="10" max="10" width="11.28515625" style="3" bestFit="1" customWidth="1"/>
    <col min="11" max="11" width="14" style="3" bestFit="1" customWidth="1"/>
    <col min="12" max="12" width="16" style="3" bestFit="1" customWidth="1"/>
    <col min="13" max="16384" width="9.140625" style="3"/>
  </cols>
  <sheetData>
    <row r="2" spans="1:11" ht="15">
      <c r="A2" s="11" t="s">
        <v>7</v>
      </c>
      <c r="B2" s="11" t="s">
        <v>6</v>
      </c>
      <c r="C2" s="10"/>
      <c r="D2" s="10"/>
    </row>
    <row r="3" spans="1:11" ht="15">
      <c r="A3" s="11" t="s">
        <v>8</v>
      </c>
      <c r="B3" s="10" t="s">
        <v>67</v>
      </c>
    </row>
    <row r="4" spans="1:11" ht="15">
      <c r="A4" s="11" t="s">
        <v>10</v>
      </c>
      <c r="B4" s="10"/>
    </row>
    <row r="5" spans="1:11" ht="15">
      <c r="A5" s="11" t="s">
        <v>11</v>
      </c>
      <c r="B5" s="10" t="s">
        <v>298</v>
      </c>
      <c r="C5" s="125"/>
    </row>
    <row r="6" spans="1:11" ht="6.75" customHeight="1">
      <c r="A6" s="25"/>
      <c r="B6" s="25"/>
      <c r="C6" s="25"/>
      <c r="D6" s="25"/>
      <c r="E6" s="25"/>
      <c r="F6" s="25"/>
      <c r="G6" s="155"/>
      <c r="H6" s="77"/>
      <c r="I6" s="25"/>
      <c r="J6" s="25"/>
      <c r="K6" s="44"/>
    </row>
    <row r="7" spans="1:11" s="10" customFormat="1" ht="22.5" customHeight="1">
      <c r="A7" s="352" t="s">
        <v>24</v>
      </c>
      <c r="B7" s="354" t="s">
        <v>26</v>
      </c>
      <c r="C7" s="355"/>
      <c r="D7" s="356"/>
      <c r="E7" s="354" t="s">
        <v>25</v>
      </c>
      <c r="F7" s="356"/>
      <c r="G7" s="352" t="s">
        <v>23</v>
      </c>
      <c r="H7" s="357" t="s">
        <v>3</v>
      </c>
      <c r="I7" s="352" t="s">
        <v>4</v>
      </c>
      <c r="J7" s="350" t="s">
        <v>5</v>
      </c>
      <c r="K7" s="350" t="s">
        <v>0</v>
      </c>
    </row>
    <row r="8" spans="1:11" ht="19.5" customHeight="1">
      <c r="A8" s="353"/>
      <c r="B8" s="193" t="s">
        <v>12</v>
      </c>
      <c r="C8" s="193" t="s">
        <v>13</v>
      </c>
      <c r="D8" s="193" t="s">
        <v>14</v>
      </c>
      <c r="E8" s="194" t="s">
        <v>16</v>
      </c>
      <c r="F8" s="194" t="s">
        <v>22</v>
      </c>
      <c r="G8" s="353"/>
      <c r="H8" s="358"/>
      <c r="I8" s="353"/>
      <c r="J8" s="351"/>
      <c r="K8" s="351"/>
    </row>
    <row r="9" spans="1:11" ht="15.75" customHeight="1">
      <c r="A9" s="263" t="s">
        <v>227</v>
      </c>
      <c r="B9" s="169"/>
      <c r="C9" s="169"/>
      <c r="D9" s="169"/>
      <c r="E9" s="169"/>
      <c r="F9" s="169"/>
      <c r="G9" s="169"/>
      <c r="H9" s="237"/>
      <c r="I9" s="169"/>
      <c r="J9" s="169"/>
      <c r="K9" s="169"/>
    </row>
    <row r="10" spans="1:11" ht="15.75" customHeight="1">
      <c r="A10" s="195">
        <v>44291</v>
      </c>
      <c r="B10" s="169" t="s">
        <v>59</v>
      </c>
      <c r="C10" s="169" t="s">
        <v>228</v>
      </c>
      <c r="D10" s="169" t="s">
        <v>63</v>
      </c>
      <c r="E10" s="169" t="s">
        <v>45</v>
      </c>
      <c r="F10" s="169" t="s">
        <v>46</v>
      </c>
      <c r="G10" s="196">
        <v>24</v>
      </c>
      <c r="H10" s="237">
        <v>500000</v>
      </c>
      <c r="I10" s="196">
        <v>12000000</v>
      </c>
      <c r="J10" s="196">
        <v>0</v>
      </c>
      <c r="K10" s="196">
        <v>12000000</v>
      </c>
    </row>
    <row r="11" spans="1:11" ht="15.75" customHeight="1">
      <c r="A11" s="195">
        <v>44291</v>
      </c>
      <c r="B11" s="169" t="s">
        <v>62</v>
      </c>
      <c r="C11" s="169" t="s">
        <v>229</v>
      </c>
      <c r="D11" s="169" t="s">
        <v>66</v>
      </c>
      <c r="E11" s="169" t="s">
        <v>45</v>
      </c>
      <c r="F11" s="169" t="s">
        <v>46</v>
      </c>
      <c r="G11" s="196">
        <v>12</v>
      </c>
      <c r="H11" s="237">
        <v>450000</v>
      </c>
      <c r="I11" s="196">
        <v>5400000</v>
      </c>
      <c r="J11" s="196">
        <v>0</v>
      </c>
      <c r="K11" s="196">
        <v>5400000</v>
      </c>
    </row>
    <row r="12" spans="1:11" ht="15.75" customHeight="1">
      <c r="A12" s="195">
        <v>44291</v>
      </c>
      <c r="B12" s="169" t="s">
        <v>54</v>
      </c>
      <c r="C12" s="169" t="s">
        <v>222</v>
      </c>
      <c r="D12" s="169" t="s">
        <v>55</v>
      </c>
      <c r="E12" s="169" t="s">
        <v>45</v>
      </c>
      <c r="F12" s="169" t="s">
        <v>46</v>
      </c>
      <c r="G12" s="196">
        <v>24</v>
      </c>
      <c r="H12" s="237">
        <v>480000</v>
      </c>
      <c r="I12" s="196">
        <v>11520000</v>
      </c>
      <c r="J12" s="196">
        <v>0</v>
      </c>
      <c r="K12" s="196">
        <v>11520000</v>
      </c>
    </row>
    <row r="13" spans="1:11" ht="15.75" customHeight="1">
      <c r="A13" s="195">
        <v>44291</v>
      </c>
      <c r="B13" s="169" t="s">
        <v>61</v>
      </c>
      <c r="C13" s="169" t="s">
        <v>83</v>
      </c>
      <c r="D13" s="169" t="s">
        <v>65</v>
      </c>
      <c r="E13" s="169" t="s">
        <v>45</v>
      </c>
      <c r="F13" s="169" t="s">
        <v>46</v>
      </c>
      <c r="G13" s="196">
        <v>12</v>
      </c>
      <c r="H13" s="237">
        <v>430000</v>
      </c>
      <c r="I13" s="196">
        <v>5160000</v>
      </c>
      <c r="J13" s="196">
        <v>0</v>
      </c>
      <c r="K13" s="196">
        <v>5160000</v>
      </c>
    </row>
    <row r="14" spans="1:11" ht="15.75" customHeight="1">
      <c r="A14" s="195">
        <v>44291</v>
      </c>
      <c r="B14" s="169" t="s">
        <v>43</v>
      </c>
      <c r="C14" s="169" t="s">
        <v>220</v>
      </c>
      <c r="D14" s="169" t="s">
        <v>44</v>
      </c>
      <c r="E14" s="169" t="s">
        <v>45</v>
      </c>
      <c r="F14" s="169" t="s">
        <v>46</v>
      </c>
      <c r="G14" s="196">
        <v>12</v>
      </c>
      <c r="H14" s="237">
        <v>500000</v>
      </c>
      <c r="I14" s="196">
        <v>6000000</v>
      </c>
      <c r="J14" s="196">
        <v>0</v>
      </c>
      <c r="K14" s="196">
        <v>6000000</v>
      </c>
    </row>
    <row r="15" spans="1:11" ht="15.75" customHeight="1">
      <c r="A15" s="195">
        <v>44291</v>
      </c>
      <c r="B15" s="169" t="s">
        <v>60</v>
      </c>
      <c r="C15" s="169" t="s">
        <v>225</v>
      </c>
      <c r="D15" s="169" t="s">
        <v>64</v>
      </c>
      <c r="E15" s="169" t="s">
        <v>45</v>
      </c>
      <c r="F15" s="169" t="s">
        <v>46</v>
      </c>
      <c r="G15" s="196">
        <v>12</v>
      </c>
      <c r="H15" s="237">
        <v>510000</v>
      </c>
      <c r="I15" s="196">
        <v>6120000</v>
      </c>
      <c r="J15" s="196">
        <v>0</v>
      </c>
      <c r="K15" s="196">
        <v>6120000</v>
      </c>
    </row>
    <row r="16" spans="1:11" ht="15.75" customHeight="1">
      <c r="A16" s="195">
        <v>44291</v>
      </c>
      <c r="B16" s="169" t="s">
        <v>69</v>
      </c>
      <c r="C16" s="127" t="str">
        <f t="shared" ref="C16:C20" si="0">LEFT(B16,10)</f>
        <v>H105015419</v>
      </c>
      <c r="D16" s="169" t="s">
        <v>70</v>
      </c>
      <c r="E16" s="169" t="s">
        <v>17</v>
      </c>
      <c r="F16" s="169" t="s">
        <v>58</v>
      </c>
      <c r="G16" s="196">
        <v>12</v>
      </c>
      <c r="H16" s="237">
        <v>460000</v>
      </c>
      <c r="I16" s="196">
        <v>5520000</v>
      </c>
      <c r="J16" s="196">
        <v>0</v>
      </c>
      <c r="K16" s="196">
        <v>5520000</v>
      </c>
    </row>
    <row r="17" spans="1:12" ht="15.75" customHeight="1">
      <c r="A17" s="195">
        <v>44291</v>
      </c>
      <c r="B17" s="169" t="s">
        <v>71</v>
      </c>
      <c r="C17" s="127" t="str">
        <f t="shared" si="0"/>
        <v>H105025029</v>
      </c>
      <c r="D17" s="169" t="s">
        <v>72</v>
      </c>
      <c r="E17" s="169" t="s">
        <v>17</v>
      </c>
      <c r="F17" s="169" t="s">
        <v>58</v>
      </c>
      <c r="G17" s="196">
        <v>12</v>
      </c>
      <c r="H17" s="237">
        <v>620000</v>
      </c>
      <c r="I17" s="196">
        <v>7440000</v>
      </c>
      <c r="J17" s="196">
        <v>0</v>
      </c>
      <c r="K17" s="196">
        <v>7440000</v>
      </c>
    </row>
    <row r="18" spans="1:12" ht="15.75" customHeight="1">
      <c r="A18" s="195">
        <v>44294</v>
      </c>
      <c r="B18" s="169"/>
      <c r="C18" s="127" t="str">
        <f t="shared" si="0"/>
        <v/>
      </c>
      <c r="D18" s="169"/>
      <c r="E18" s="169"/>
      <c r="F18" s="169" t="s">
        <v>215</v>
      </c>
      <c r="G18" s="196">
        <v>1</v>
      </c>
      <c r="H18" s="237">
        <v>2958000</v>
      </c>
      <c r="I18" s="196">
        <v>2958000</v>
      </c>
      <c r="J18" s="196"/>
      <c r="K18" s="196">
        <v>2958000</v>
      </c>
    </row>
    <row r="19" spans="1:12" ht="15.75" customHeight="1">
      <c r="A19" s="264" t="s">
        <v>230</v>
      </c>
      <c r="B19" s="169"/>
      <c r="C19" s="127" t="str">
        <f t="shared" si="0"/>
        <v/>
      </c>
      <c r="D19" s="169"/>
      <c r="E19" s="169"/>
      <c r="F19" s="169"/>
      <c r="G19" s="196"/>
      <c r="H19" s="237"/>
      <c r="I19" s="196"/>
      <c r="J19" s="196"/>
      <c r="K19" s="196"/>
    </row>
    <row r="20" spans="1:12" ht="15.75" customHeight="1">
      <c r="A20" s="195">
        <v>44321</v>
      </c>
      <c r="B20" s="169" t="s">
        <v>77</v>
      </c>
      <c r="C20" s="127" t="str">
        <f t="shared" si="0"/>
        <v>H105007121</v>
      </c>
      <c r="D20" s="169" t="s">
        <v>219</v>
      </c>
      <c r="E20" s="169" t="s">
        <v>17</v>
      </c>
      <c r="F20" s="169" t="s">
        <v>58</v>
      </c>
      <c r="G20" s="196">
        <v>24</v>
      </c>
      <c r="H20" s="237">
        <v>170000</v>
      </c>
      <c r="I20" s="196">
        <v>4080000</v>
      </c>
      <c r="J20" s="196">
        <v>0</v>
      </c>
      <c r="K20" s="196">
        <v>4080000</v>
      </c>
    </row>
    <row r="21" spans="1:12" ht="15.75" customHeight="1">
      <c r="A21" s="195">
        <v>44328</v>
      </c>
      <c r="B21" s="169" t="s">
        <v>133</v>
      </c>
      <c r="C21" s="169" t="s">
        <v>231</v>
      </c>
      <c r="D21" s="169" t="s">
        <v>134</v>
      </c>
      <c r="E21" s="169" t="s">
        <v>45</v>
      </c>
      <c r="F21" s="169" t="s">
        <v>46</v>
      </c>
      <c r="G21" s="196">
        <v>6</v>
      </c>
      <c r="H21" s="237">
        <v>700000</v>
      </c>
      <c r="I21" s="196">
        <v>4200000</v>
      </c>
      <c r="J21" s="196">
        <v>0</v>
      </c>
      <c r="K21" s="196">
        <v>4200000</v>
      </c>
    </row>
    <row r="22" spans="1:12" ht="15.75" customHeight="1">
      <c r="A22" s="195">
        <v>44328</v>
      </c>
      <c r="B22" s="169" t="s">
        <v>133</v>
      </c>
      <c r="C22" s="169" t="s">
        <v>231</v>
      </c>
      <c r="D22" s="169" t="s">
        <v>134</v>
      </c>
      <c r="E22" s="169" t="s">
        <v>45</v>
      </c>
      <c r="F22" s="169" t="s">
        <v>46</v>
      </c>
      <c r="G22" s="196">
        <v>48</v>
      </c>
      <c r="H22" s="237">
        <v>170000</v>
      </c>
      <c r="I22" s="196">
        <v>8160000</v>
      </c>
      <c r="J22" s="196">
        <v>0</v>
      </c>
      <c r="K22" s="196">
        <v>8160000</v>
      </c>
    </row>
    <row r="23" spans="1:12" ht="15.75" customHeight="1">
      <c r="A23" s="195">
        <v>44328</v>
      </c>
      <c r="B23" s="169" t="s">
        <v>135</v>
      </c>
      <c r="C23" s="169"/>
      <c r="D23" s="169"/>
      <c r="E23" s="169" t="s">
        <v>136</v>
      </c>
      <c r="F23" s="169" t="s">
        <v>232</v>
      </c>
      <c r="G23" s="196">
        <v>10</v>
      </c>
      <c r="H23" s="237">
        <v>110000</v>
      </c>
      <c r="I23" s="196">
        <v>1100000</v>
      </c>
      <c r="J23" s="196">
        <v>0</v>
      </c>
      <c r="K23" s="196">
        <v>1100000</v>
      </c>
    </row>
    <row r="24" spans="1:12" ht="15.75" customHeight="1">
      <c r="A24" s="195">
        <v>44328</v>
      </c>
      <c r="B24" s="169" t="s">
        <v>128</v>
      </c>
      <c r="C24" s="127" t="str">
        <f t="shared" ref="C24:C34" si="1">LEFT(B24,10)</f>
        <v>F01G0V5000</v>
      </c>
      <c r="D24" s="169" t="s">
        <v>111</v>
      </c>
      <c r="E24" s="169" t="s">
        <v>17</v>
      </c>
      <c r="F24" s="169" t="s">
        <v>58</v>
      </c>
      <c r="G24" s="196">
        <v>12</v>
      </c>
      <c r="H24" s="237">
        <v>440000</v>
      </c>
      <c r="I24" s="196">
        <v>5280000</v>
      </c>
      <c r="J24" s="196">
        <v>0</v>
      </c>
      <c r="K24" s="196">
        <v>5280000</v>
      </c>
    </row>
    <row r="25" spans="1:12" ht="15.75" customHeight="1">
      <c r="A25" s="195">
        <v>44328</v>
      </c>
      <c r="B25" s="169" t="s">
        <v>118</v>
      </c>
      <c r="C25" s="127" t="str">
        <f t="shared" si="1"/>
        <v>H105007112</v>
      </c>
      <c r="D25" s="169" t="s">
        <v>119</v>
      </c>
      <c r="E25" s="169" t="s">
        <v>17</v>
      </c>
      <c r="F25" s="169" t="s">
        <v>58</v>
      </c>
      <c r="G25" s="196">
        <v>48</v>
      </c>
      <c r="H25" s="237">
        <v>200000</v>
      </c>
      <c r="I25" s="196">
        <v>9600000</v>
      </c>
      <c r="J25" s="196">
        <v>0</v>
      </c>
      <c r="K25" s="196">
        <v>9600000</v>
      </c>
    </row>
    <row r="26" spans="1:12" ht="16.5" customHeight="1">
      <c r="A26" s="195">
        <v>44328</v>
      </c>
      <c r="B26" s="169" t="s">
        <v>124</v>
      </c>
      <c r="C26" s="127" t="str">
        <f t="shared" si="1"/>
        <v>H105015393</v>
      </c>
      <c r="D26" s="169" t="s">
        <v>125</v>
      </c>
      <c r="E26" s="169" t="s">
        <v>17</v>
      </c>
      <c r="F26" s="169" t="s">
        <v>58</v>
      </c>
      <c r="G26" s="196">
        <v>12</v>
      </c>
      <c r="H26" s="237">
        <v>540000</v>
      </c>
      <c r="I26" s="196">
        <v>6480000</v>
      </c>
      <c r="J26" s="196">
        <v>0</v>
      </c>
      <c r="K26" s="196">
        <v>6480000</v>
      </c>
    </row>
    <row r="27" spans="1:12" ht="15.75" customHeight="1">
      <c r="A27" s="195">
        <v>44328</v>
      </c>
      <c r="B27" s="169" t="s">
        <v>122</v>
      </c>
      <c r="C27" s="127" t="str">
        <f t="shared" si="1"/>
        <v>H105015413</v>
      </c>
      <c r="D27" s="169" t="s">
        <v>123</v>
      </c>
      <c r="E27" s="169" t="s">
        <v>17</v>
      </c>
      <c r="F27" s="169" t="s">
        <v>58</v>
      </c>
      <c r="G27" s="196">
        <v>12</v>
      </c>
      <c r="H27" s="237">
        <v>400000</v>
      </c>
      <c r="I27" s="196">
        <v>4800000</v>
      </c>
      <c r="J27" s="196">
        <v>0</v>
      </c>
      <c r="K27" s="196">
        <v>4800000</v>
      </c>
    </row>
    <row r="28" spans="1:12" ht="15.75" customHeight="1">
      <c r="A28" s="195">
        <v>44328</v>
      </c>
      <c r="B28" s="169" t="s">
        <v>69</v>
      </c>
      <c r="C28" s="127" t="str">
        <f t="shared" si="1"/>
        <v>H105015419</v>
      </c>
      <c r="D28" s="169" t="s">
        <v>70</v>
      </c>
      <c r="E28" s="169" t="s">
        <v>17</v>
      </c>
      <c r="F28" s="169" t="s">
        <v>58</v>
      </c>
      <c r="G28" s="196">
        <v>12</v>
      </c>
      <c r="H28" s="237">
        <v>460000</v>
      </c>
      <c r="I28" s="196">
        <v>5520000</v>
      </c>
      <c r="J28" s="196">
        <v>0</v>
      </c>
      <c r="K28" s="196">
        <v>5520000</v>
      </c>
    </row>
    <row r="29" spans="1:12" ht="15.75" customHeight="1">
      <c r="A29" s="195">
        <v>44328</v>
      </c>
      <c r="B29" s="169" t="s">
        <v>120</v>
      </c>
      <c r="C29" s="127" t="str">
        <f t="shared" si="1"/>
        <v>H105017010</v>
      </c>
      <c r="D29" s="169" t="s">
        <v>121</v>
      </c>
      <c r="E29" s="169" t="s">
        <v>17</v>
      </c>
      <c r="F29" s="169" t="s">
        <v>58</v>
      </c>
      <c r="G29" s="196">
        <v>12</v>
      </c>
      <c r="H29" s="237">
        <v>530000</v>
      </c>
      <c r="I29" s="196">
        <v>6360000</v>
      </c>
      <c r="J29" s="196">
        <v>0</v>
      </c>
      <c r="K29" s="196">
        <v>6360000</v>
      </c>
    </row>
    <row r="30" spans="1:12" ht="15.75" customHeight="1">
      <c r="A30" s="195">
        <v>44328</v>
      </c>
      <c r="B30" s="169" t="s">
        <v>126</v>
      </c>
      <c r="C30" s="127" t="str">
        <f t="shared" si="1"/>
        <v>H105025012</v>
      </c>
      <c r="D30" s="169" t="s">
        <v>127</v>
      </c>
      <c r="E30" s="169" t="s">
        <v>17</v>
      </c>
      <c r="F30" s="169" t="s">
        <v>58</v>
      </c>
      <c r="G30" s="196">
        <v>12</v>
      </c>
      <c r="H30" s="237">
        <v>610000</v>
      </c>
      <c r="I30" s="196">
        <v>7320000</v>
      </c>
      <c r="J30" s="196">
        <v>0</v>
      </c>
      <c r="K30" s="196">
        <v>7320000</v>
      </c>
    </row>
    <row r="31" spans="1:12" ht="15.75" customHeight="1">
      <c r="A31" s="195">
        <v>44328</v>
      </c>
      <c r="B31" s="169" t="s">
        <v>71</v>
      </c>
      <c r="C31" s="127" t="str">
        <f t="shared" si="1"/>
        <v>H105025029</v>
      </c>
      <c r="D31" s="169" t="s">
        <v>72</v>
      </c>
      <c r="E31" s="169" t="s">
        <v>17</v>
      </c>
      <c r="F31" s="169" t="s">
        <v>58</v>
      </c>
      <c r="G31" s="196">
        <v>12</v>
      </c>
      <c r="H31" s="237">
        <v>620000</v>
      </c>
      <c r="I31" s="196">
        <v>7440000</v>
      </c>
      <c r="J31" s="196">
        <v>0</v>
      </c>
      <c r="K31" s="196">
        <v>7440000</v>
      </c>
    </row>
    <row r="32" spans="1:12" ht="15.75" customHeight="1">
      <c r="A32" s="195">
        <v>44328</v>
      </c>
      <c r="B32" s="169" t="s">
        <v>129</v>
      </c>
      <c r="C32" s="127" t="str">
        <f t="shared" si="1"/>
        <v>H105025080</v>
      </c>
      <c r="D32" s="169" t="s">
        <v>130</v>
      </c>
      <c r="E32" s="169" t="s">
        <v>17</v>
      </c>
      <c r="F32" s="169" t="s">
        <v>58</v>
      </c>
      <c r="G32" s="196">
        <v>12</v>
      </c>
      <c r="H32" s="237">
        <v>810000</v>
      </c>
      <c r="I32" s="196">
        <v>9720000</v>
      </c>
      <c r="J32" s="196">
        <v>0</v>
      </c>
      <c r="K32" s="196">
        <v>9720000</v>
      </c>
      <c r="L32" s="64"/>
    </row>
    <row r="33" spans="1:12" ht="15.75" customHeight="1">
      <c r="A33" s="195">
        <v>44328</v>
      </c>
      <c r="B33" s="169" t="s">
        <v>131</v>
      </c>
      <c r="C33" s="127" t="str">
        <f t="shared" si="1"/>
        <v>H105025400</v>
      </c>
      <c r="D33" s="169" t="s">
        <v>132</v>
      </c>
      <c r="E33" s="169" t="s">
        <v>107</v>
      </c>
      <c r="F33" s="169" t="s">
        <v>58</v>
      </c>
      <c r="G33" s="196">
        <v>12</v>
      </c>
      <c r="H33" s="237">
        <v>510000</v>
      </c>
      <c r="I33" s="196">
        <v>6120000</v>
      </c>
      <c r="J33" s="196">
        <v>0</v>
      </c>
      <c r="K33" s="196">
        <v>6120000</v>
      </c>
    </row>
    <row r="34" spans="1:12" ht="15.75" customHeight="1">
      <c r="A34" s="195">
        <v>44328</v>
      </c>
      <c r="B34" s="169" t="s">
        <v>112</v>
      </c>
      <c r="C34" s="127" t="str">
        <f t="shared" si="1"/>
        <v>H105025420</v>
      </c>
      <c r="D34" s="169" t="s">
        <v>113</v>
      </c>
      <c r="E34" s="169" t="s">
        <v>107</v>
      </c>
      <c r="F34" s="169" t="s">
        <v>58</v>
      </c>
      <c r="G34" s="196">
        <v>6</v>
      </c>
      <c r="H34" s="237">
        <v>630000</v>
      </c>
      <c r="I34" s="196">
        <v>3780000</v>
      </c>
      <c r="J34" s="196">
        <v>0</v>
      </c>
      <c r="K34" s="196">
        <v>3780000</v>
      </c>
    </row>
    <row r="35" spans="1:12" ht="15.75" customHeight="1">
      <c r="A35" s="195">
        <v>44332</v>
      </c>
      <c r="B35" s="169"/>
      <c r="C35" s="169"/>
      <c r="D35" s="169"/>
      <c r="E35" s="169"/>
      <c r="F35" s="169" t="s">
        <v>233</v>
      </c>
      <c r="G35" s="196">
        <v>1</v>
      </c>
      <c r="H35" s="237">
        <v>4443200</v>
      </c>
      <c r="I35" s="196">
        <v>4443200</v>
      </c>
      <c r="J35" s="196"/>
      <c r="K35" s="196">
        <v>4443200</v>
      </c>
    </row>
    <row r="36" spans="1:12" ht="15.75" customHeight="1">
      <c r="A36" s="264" t="s">
        <v>234</v>
      </c>
      <c r="B36" s="169"/>
      <c r="C36" s="169"/>
      <c r="D36" s="169"/>
      <c r="E36" s="169"/>
      <c r="F36" s="169"/>
      <c r="G36" s="196"/>
      <c r="H36" s="237"/>
      <c r="I36" s="196"/>
      <c r="J36" s="196"/>
      <c r="K36" s="196"/>
    </row>
    <row r="37" spans="1:12" ht="15.75" customHeight="1">
      <c r="A37" s="195">
        <v>44349</v>
      </c>
      <c r="B37" s="169" t="s">
        <v>146</v>
      </c>
      <c r="C37" s="169" t="s">
        <v>235</v>
      </c>
      <c r="D37" s="169" t="s">
        <v>145</v>
      </c>
      <c r="E37" s="169" t="s">
        <v>45</v>
      </c>
      <c r="F37" s="169" t="s">
        <v>46</v>
      </c>
      <c r="G37" s="196">
        <v>6</v>
      </c>
      <c r="H37" s="237">
        <v>470000</v>
      </c>
      <c r="I37" s="196">
        <v>2820000</v>
      </c>
      <c r="J37" s="196">
        <v>0</v>
      </c>
      <c r="K37" s="196">
        <v>2820000</v>
      </c>
    </row>
    <row r="38" spans="1:12" ht="15.75" customHeight="1">
      <c r="A38" s="195">
        <v>44349</v>
      </c>
      <c r="B38" s="169" t="s">
        <v>147</v>
      </c>
      <c r="C38" s="127" t="str">
        <f t="shared" ref="C38:C40" si="2">LEFT(B38,10)</f>
        <v>H105025304</v>
      </c>
      <c r="D38" s="169" t="s">
        <v>223</v>
      </c>
      <c r="E38" s="169" t="s">
        <v>17</v>
      </c>
      <c r="F38" s="169" t="s">
        <v>58</v>
      </c>
      <c r="G38" s="196">
        <v>12</v>
      </c>
      <c r="H38" s="237">
        <v>500000</v>
      </c>
      <c r="I38" s="196">
        <v>6000000</v>
      </c>
      <c r="J38" s="196">
        <v>0</v>
      </c>
      <c r="K38" s="196">
        <v>6000000</v>
      </c>
    </row>
    <row r="39" spans="1:12" ht="15.75" customHeight="1">
      <c r="A39" s="195">
        <v>44356</v>
      </c>
      <c r="B39" s="169"/>
      <c r="C39" s="127" t="str">
        <f t="shared" si="2"/>
        <v/>
      </c>
      <c r="D39" s="169"/>
      <c r="E39" s="169"/>
      <c r="F39" s="169" t="s">
        <v>217</v>
      </c>
      <c r="G39" s="196">
        <v>1</v>
      </c>
      <c r="H39" s="237">
        <v>2236800</v>
      </c>
      <c r="I39" s="196">
        <v>2236800</v>
      </c>
      <c r="J39" s="196"/>
      <c r="K39" s="196">
        <v>2236800</v>
      </c>
    </row>
    <row r="40" spans="1:12" ht="15.75" customHeight="1">
      <c r="A40" s="195">
        <v>44359</v>
      </c>
      <c r="B40" s="169" t="s">
        <v>47</v>
      </c>
      <c r="C40" s="127" t="str">
        <f t="shared" si="2"/>
        <v>H105025303</v>
      </c>
      <c r="D40" s="169" t="s">
        <v>48</v>
      </c>
      <c r="E40" s="169" t="s">
        <v>17</v>
      </c>
      <c r="F40" s="169" t="s">
        <v>58</v>
      </c>
      <c r="G40" s="196">
        <v>6</v>
      </c>
      <c r="H40" s="237">
        <v>630000</v>
      </c>
      <c r="I40" s="196">
        <v>3780000</v>
      </c>
      <c r="J40" s="196">
        <v>0</v>
      </c>
      <c r="K40" s="196">
        <v>3780000</v>
      </c>
    </row>
    <row r="41" spans="1:12" ht="15.75" customHeight="1">
      <c r="A41" s="195">
        <v>44370</v>
      </c>
      <c r="B41" s="169" t="s">
        <v>54</v>
      </c>
      <c r="C41" s="169" t="s">
        <v>222</v>
      </c>
      <c r="D41" s="169" t="s">
        <v>55</v>
      </c>
      <c r="E41" s="169" t="s">
        <v>45</v>
      </c>
      <c r="F41" s="169" t="s">
        <v>46</v>
      </c>
      <c r="G41" s="196">
        <v>8</v>
      </c>
      <c r="H41" s="237">
        <v>480000</v>
      </c>
      <c r="I41" s="196">
        <v>3840000</v>
      </c>
      <c r="J41" s="196">
        <v>0</v>
      </c>
      <c r="K41" s="196">
        <v>3840000</v>
      </c>
      <c r="L41" s="9"/>
    </row>
    <row r="42" spans="1:12" ht="15.75" customHeight="1">
      <c r="A42" s="264" t="s">
        <v>236</v>
      </c>
      <c r="B42" s="169"/>
      <c r="C42" s="169"/>
      <c r="D42" s="169"/>
      <c r="E42" s="169"/>
      <c r="F42" s="169"/>
      <c r="G42" s="196"/>
      <c r="H42" s="237"/>
      <c r="I42" s="196"/>
      <c r="J42" s="196"/>
      <c r="K42" s="196"/>
      <c r="L42" s="9">
        <f>K42+K43+K44</f>
        <v>15120000</v>
      </c>
    </row>
    <row r="43" spans="1:12" ht="15.75" customHeight="1">
      <c r="A43" s="195">
        <v>44380</v>
      </c>
      <c r="B43" s="169" t="s">
        <v>71</v>
      </c>
      <c r="C43" s="127" t="str">
        <f t="shared" ref="C43:C49" si="3">LEFT(B43,10)</f>
        <v>H105025029</v>
      </c>
      <c r="D43" s="169" t="s">
        <v>72</v>
      </c>
      <c r="E43" s="169" t="s">
        <v>17</v>
      </c>
      <c r="F43" s="169" t="s">
        <v>58</v>
      </c>
      <c r="G43" s="196">
        <v>12</v>
      </c>
      <c r="H43" s="237">
        <v>620000</v>
      </c>
      <c r="I43" s="196">
        <v>7440000</v>
      </c>
      <c r="J43" s="196">
        <v>0</v>
      </c>
      <c r="K43" s="196">
        <v>7440000</v>
      </c>
      <c r="L43" s="9"/>
    </row>
    <row r="44" spans="1:12" ht="15.75" customHeight="1">
      <c r="A44" s="195">
        <v>44380</v>
      </c>
      <c r="B44" s="169" t="s">
        <v>172</v>
      </c>
      <c r="C44" s="127" t="str">
        <f t="shared" si="3"/>
        <v>H105025327</v>
      </c>
      <c r="D44" s="169" t="s">
        <v>173</v>
      </c>
      <c r="E44" s="169" t="s">
        <v>17</v>
      </c>
      <c r="F44" s="169" t="s">
        <v>58</v>
      </c>
      <c r="G44" s="196">
        <v>12</v>
      </c>
      <c r="H44" s="237">
        <v>640000</v>
      </c>
      <c r="I44" s="196">
        <v>7680000</v>
      </c>
      <c r="J44" s="196">
        <v>0</v>
      </c>
      <c r="K44" s="196">
        <v>7680000</v>
      </c>
      <c r="L44" s="9"/>
    </row>
    <row r="45" spans="1:12" ht="15.75" customHeight="1">
      <c r="A45" s="195">
        <v>44383</v>
      </c>
      <c r="B45" s="169" t="s">
        <v>177</v>
      </c>
      <c r="C45" s="127" t="str">
        <f t="shared" si="3"/>
        <v>H105015615</v>
      </c>
      <c r="D45" s="169" t="s">
        <v>178</v>
      </c>
      <c r="E45" s="169" t="s">
        <v>107</v>
      </c>
      <c r="F45" s="169" t="s">
        <v>58</v>
      </c>
      <c r="G45" s="196">
        <v>6</v>
      </c>
      <c r="H45" s="237">
        <v>500000</v>
      </c>
      <c r="I45" s="196">
        <v>3000000</v>
      </c>
      <c r="J45" s="196">
        <v>0</v>
      </c>
      <c r="K45" s="196">
        <v>3000000</v>
      </c>
      <c r="L45" s="9"/>
    </row>
    <row r="46" spans="1:12" ht="15.75" customHeight="1">
      <c r="A46" s="195">
        <v>44383</v>
      </c>
      <c r="B46" s="169" t="s">
        <v>179</v>
      </c>
      <c r="C46" s="127" t="str">
        <f t="shared" si="3"/>
        <v>H105025021</v>
      </c>
      <c r="D46" s="169" t="s">
        <v>180</v>
      </c>
      <c r="E46" s="169" t="s">
        <v>107</v>
      </c>
      <c r="F46" s="169" t="s">
        <v>58</v>
      </c>
      <c r="G46" s="196">
        <v>12</v>
      </c>
      <c r="H46" s="237">
        <v>650000</v>
      </c>
      <c r="I46" s="196">
        <v>7800000</v>
      </c>
      <c r="J46" s="196">
        <v>0</v>
      </c>
      <c r="K46" s="196">
        <v>7800000</v>
      </c>
      <c r="L46" s="9">
        <f>K45+K46+K47</f>
        <v>19560000</v>
      </c>
    </row>
    <row r="47" spans="1:12" ht="15.75" customHeight="1">
      <c r="A47" s="195">
        <v>44383</v>
      </c>
      <c r="B47" s="169" t="s">
        <v>181</v>
      </c>
      <c r="C47" s="127" t="str">
        <f t="shared" si="3"/>
        <v>H105025224</v>
      </c>
      <c r="D47" s="169" t="s">
        <v>182</v>
      </c>
      <c r="E47" s="169" t="s">
        <v>17</v>
      </c>
      <c r="F47" s="169" t="s">
        <v>58</v>
      </c>
      <c r="G47" s="196">
        <v>12</v>
      </c>
      <c r="H47" s="237">
        <v>730000</v>
      </c>
      <c r="I47" s="196">
        <v>8760000</v>
      </c>
      <c r="J47" s="196">
        <v>0</v>
      </c>
      <c r="K47" s="196">
        <v>8760000</v>
      </c>
      <c r="L47" s="9"/>
    </row>
    <row r="48" spans="1:12" ht="15.75" customHeight="1">
      <c r="A48" s="195">
        <v>44396</v>
      </c>
      <c r="B48" s="169" t="s">
        <v>198</v>
      </c>
      <c r="C48" s="127" t="str">
        <f t="shared" si="3"/>
        <v>H105025329</v>
      </c>
      <c r="D48" s="169" t="s">
        <v>199</v>
      </c>
      <c r="E48" s="169" t="s">
        <v>17</v>
      </c>
      <c r="F48" s="169" t="s">
        <v>58</v>
      </c>
      <c r="G48" s="196">
        <v>12</v>
      </c>
      <c r="H48" s="237">
        <v>500000</v>
      </c>
      <c r="I48" s="196">
        <v>6000000</v>
      </c>
      <c r="J48" s="196">
        <v>0</v>
      </c>
      <c r="K48" s="196">
        <v>6000000</v>
      </c>
      <c r="L48" s="9"/>
    </row>
    <row r="49" spans="1:12" ht="15.75" customHeight="1">
      <c r="A49" s="195">
        <v>44397</v>
      </c>
      <c r="B49" s="169" t="s">
        <v>200</v>
      </c>
      <c r="C49" s="127" t="str">
        <f t="shared" si="3"/>
        <v>H105015485</v>
      </c>
      <c r="D49" s="169" t="s">
        <v>201</v>
      </c>
      <c r="E49" s="169" t="s">
        <v>17</v>
      </c>
      <c r="F49" s="169" t="s">
        <v>58</v>
      </c>
      <c r="G49" s="196">
        <v>6</v>
      </c>
      <c r="H49" s="237">
        <v>420000</v>
      </c>
      <c r="I49" s="196">
        <v>2520000</v>
      </c>
      <c r="J49" s="196">
        <v>0</v>
      </c>
      <c r="K49" s="196">
        <v>2520000</v>
      </c>
      <c r="L49" s="9"/>
    </row>
    <row r="50" spans="1:12" ht="15.75" customHeight="1">
      <c r="A50" s="195">
        <v>44398</v>
      </c>
      <c r="B50" s="169" t="s">
        <v>176</v>
      </c>
      <c r="C50" s="169"/>
      <c r="D50" s="169"/>
      <c r="E50" s="169" t="s">
        <v>237</v>
      </c>
      <c r="F50" s="169" t="s">
        <v>238</v>
      </c>
      <c r="G50" s="196">
        <v>4</v>
      </c>
      <c r="H50" s="237">
        <v>680000</v>
      </c>
      <c r="I50" s="196">
        <v>2720000</v>
      </c>
      <c r="J50" s="196">
        <v>0</v>
      </c>
      <c r="K50" s="196">
        <v>2720000</v>
      </c>
      <c r="L50" s="9"/>
    </row>
    <row r="51" spans="1:12" ht="15.75" customHeight="1">
      <c r="A51" s="264" t="s">
        <v>239</v>
      </c>
      <c r="B51" s="169"/>
      <c r="C51" s="169"/>
      <c r="D51" s="169"/>
      <c r="E51" s="169"/>
      <c r="F51" s="169"/>
      <c r="G51" s="196"/>
      <c r="H51" s="237"/>
      <c r="I51" s="196"/>
      <c r="J51" s="196"/>
      <c r="K51" s="196"/>
      <c r="L51" s="9"/>
    </row>
    <row r="52" spans="1:12" ht="16.5" customHeight="1">
      <c r="A52" s="195">
        <v>44421</v>
      </c>
      <c r="B52" s="169" t="s">
        <v>62</v>
      </c>
      <c r="C52" s="169" t="s">
        <v>229</v>
      </c>
      <c r="D52" s="169" t="s">
        <v>66</v>
      </c>
      <c r="E52" s="169" t="s">
        <v>45</v>
      </c>
      <c r="F52" s="169" t="s">
        <v>46</v>
      </c>
      <c r="G52" s="196">
        <v>12</v>
      </c>
      <c r="H52" s="237">
        <v>450000</v>
      </c>
      <c r="I52" s="196">
        <v>5400000</v>
      </c>
      <c r="J52" s="196">
        <v>0</v>
      </c>
      <c r="K52" s="196">
        <v>5400000</v>
      </c>
      <c r="L52" s="9"/>
    </row>
    <row r="53" spans="1:12" ht="15.75" customHeight="1">
      <c r="A53" s="195">
        <v>44421</v>
      </c>
      <c r="B53" s="169" t="s">
        <v>43</v>
      </c>
      <c r="C53" s="169" t="s">
        <v>220</v>
      </c>
      <c r="D53" s="169" t="s">
        <v>44</v>
      </c>
      <c r="E53" s="169" t="s">
        <v>45</v>
      </c>
      <c r="F53" s="169" t="s">
        <v>46</v>
      </c>
      <c r="G53" s="196">
        <v>6</v>
      </c>
      <c r="H53" s="237">
        <v>500000</v>
      </c>
      <c r="I53" s="196">
        <v>3000000</v>
      </c>
      <c r="J53" s="196">
        <v>0</v>
      </c>
      <c r="K53" s="196">
        <v>3000000</v>
      </c>
      <c r="L53" s="9"/>
    </row>
    <row r="54" spans="1:12" ht="15.75" customHeight="1">
      <c r="A54" s="195">
        <v>44421</v>
      </c>
      <c r="B54" s="169" t="s">
        <v>214</v>
      </c>
      <c r="C54" s="169"/>
      <c r="D54" s="169"/>
      <c r="E54" s="169" t="s">
        <v>240</v>
      </c>
      <c r="F54" s="169" t="s">
        <v>238</v>
      </c>
      <c r="G54" s="196">
        <v>4</v>
      </c>
      <c r="H54" s="237">
        <v>1100000</v>
      </c>
      <c r="I54" s="196">
        <v>4400000</v>
      </c>
      <c r="J54" s="196">
        <v>0</v>
      </c>
      <c r="K54" s="196">
        <v>4400000</v>
      </c>
      <c r="L54" s="9"/>
    </row>
    <row r="55" spans="1:12" ht="15.75" customHeight="1">
      <c r="A55" s="216">
        <v>44421</v>
      </c>
      <c r="B55" s="217" t="s">
        <v>241</v>
      </c>
      <c r="C55" s="262" t="str">
        <f t="shared" ref="C55" si="4">LEFT(B55,10)</f>
        <v>H105015485</v>
      </c>
      <c r="D55" s="217" t="s">
        <v>201</v>
      </c>
      <c r="E55" s="217" t="s">
        <v>17</v>
      </c>
      <c r="F55" s="217" t="s">
        <v>58</v>
      </c>
      <c r="G55" s="218">
        <v>6</v>
      </c>
      <c r="H55" s="238">
        <v>420000</v>
      </c>
      <c r="I55" s="218">
        <v>2520000</v>
      </c>
      <c r="J55" s="218">
        <v>0</v>
      </c>
      <c r="K55" s="218">
        <v>2520000</v>
      </c>
      <c r="L55" s="94"/>
    </row>
    <row r="56" spans="1:12" ht="15">
      <c r="A56" s="223">
        <v>44438</v>
      </c>
      <c r="B56" s="234" t="s">
        <v>249</v>
      </c>
      <c r="C56" s="231"/>
      <c r="D56" s="232">
        <v>1480</v>
      </c>
      <c r="E56" s="204" t="s">
        <v>267</v>
      </c>
      <c r="F56" s="204" t="s">
        <v>268</v>
      </c>
      <c r="G56" s="210">
        <v>60</v>
      </c>
      <c r="H56" s="211">
        <v>90000</v>
      </c>
      <c r="I56" s="218">
        <f>G56*H56</f>
        <v>5400000</v>
      </c>
      <c r="J56" s="218">
        <v>0</v>
      </c>
      <c r="K56" s="225">
        <f>I56</f>
        <v>5400000</v>
      </c>
      <c r="L56" s="94"/>
    </row>
    <row r="57" spans="1:12" ht="15.75" customHeight="1">
      <c r="A57" s="223">
        <v>44438</v>
      </c>
      <c r="B57" s="235" t="s">
        <v>250</v>
      </c>
      <c r="C57" s="231"/>
      <c r="D57" s="231" t="s">
        <v>258</v>
      </c>
      <c r="E57" s="204" t="s">
        <v>267</v>
      </c>
      <c r="F57" s="204" t="s">
        <v>268</v>
      </c>
      <c r="G57" s="210">
        <v>60</v>
      </c>
      <c r="H57" s="211">
        <v>90000</v>
      </c>
      <c r="I57" s="218">
        <f t="shared" ref="I57:I72" si="5">G57*H57</f>
        <v>5400000</v>
      </c>
      <c r="J57" s="218">
        <v>0</v>
      </c>
      <c r="K57" s="225">
        <f t="shared" ref="K57:K72" si="6">I57</f>
        <v>5400000</v>
      </c>
      <c r="L57" s="94"/>
    </row>
    <row r="58" spans="1:12" ht="15.75" customHeight="1">
      <c r="A58" s="223">
        <v>44438</v>
      </c>
      <c r="B58" s="236" t="s">
        <v>251</v>
      </c>
      <c r="C58" s="204" t="s">
        <v>285</v>
      </c>
      <c r="D58" s="231" t="s">
        <v>259</v>
      </c>
      <c r="E58" s="169" t="s">
        <v>45</v>
      </c>
      <c r="F58" s="169" t="s">
        <v>46</v>
      </c>
      <c r="G58" s="210">
        <v>26</v>
      </c>
      <c r="H58" s="211">
        <v>490000</v>
      </c>
      <c r="I58" s="218">
        <f t="shared" si="5"/>
        <v>12740000</v>
      </c>
      <c r="J58" s="218">
        <v>0</v>
      </c>
      <c r="K58" s="225">
        <f t="shared" si="6"/>
        <v>12740000</v>
      </c>
      <c r="L58" s="94"/>
    </row>
    <row r="59" spans="1:12" ht="15.75" customHeight="1">
      <c r="A59" s="223">
        <v>44438</v>
      </c>
      <c r="B59" s="235" t="s">
        <v>252</v>
      </c>
      <c r="C59" s="127" t="str">
        <f t="shared" ref="C59:C72" si="7">LEFT(B59,10)</f>
        <v>H105015718</v>
      </c>
      <c r="D59" s="204" t="s">
        <v>260</v>
      </c>
      <c r="E59" s="217" t="s">
        <v>17</v>
      </c>
      <c r="F59" s="217" t="s">
        <v>58</v>
      </c>
      <c r="G59" s="210">
        <v>12</v>
      </c>
      <c r="H59" s="211">
        <v>380000</v>
      </c>
      <c r="I59" s="218">
        <f t="shared" si="5"/>
        <v>4560000</v>
      </c>
      <c r="J59" s="218">
        <v>0</v>
      </c>
      <c r="K59" s="225">
        <f t="shared" si="6"/>
        <v>4560000</v>
      </c>
      <c r="L59" s="94"/>
    </row>
    <row r="60" spans="1:12" ht="15.75" customHeight="1">
      <c r="A60" s="223">
        <v>44438</v>
      </c>
      <c r="B60" s="234" t="s">
        <v>253</v>
      </c>
      <c r="C60" s="127" t="str">
        <f t="shared" si="7"/>
        <v>H105017354</v>
      </c>
      <c r="D60" s="204" t="s">
        <v>261</v>
      </c>
      <c r="E60" s="217" t="s">
        <v>17</v>
      </c>
      <c r="F60" s="217" t="s">
        <v>58</v>
      </c>
      <c r="G60" s="210">
        <v>6</v>
      </c>
      <c r="H60" s="211">
        <v>316000</v>
      </c>
      <c r="I60" s="218">
        <f t="shared" si="5"/>
        <v>1896000</v>
      </c>
      <c r="J60" s="218">
        <v>0</v>
      </c>
      <c r="K60" s="225">
        <f t="shared" si="6"/>
        <v>1896000</v>
      </c>
      <c r="L60" s="94"/>
    </row>
    <row r="61" spans="1:12" ht="15.75" customHeight="1">
      <c r="A61" s="223">
        <v>44438</v>
      </c>
      <c r="B61" s="234" t="s">
        <v>254</v>
      </c>
      <c r="C61" s="127" t="str">
        <f t="shared" si="7"/>
        <v>H105025407</v>
      </c>
      <c r="D61" s="204" t="s">
        <v>262</v>
      </c>
      <c r="E61" s="217" t="s">
        <v>17</v>
      </c>
      <c r="F61" s="217" t="s">
        <v>58</v>
      </c>
      <c r="G61" s="210">
        <v>6</v>
      </c>
      <c r="H61" s="211">
        <v>523000</v>
      </c>
      <c r="I61" s="218">
        <f t="shared" si="5"/>
        <v>3138000</v>
      </c>
      <c r="J61" s="218">
        <v>0</v>
      </c>
      <c r="K61" s="225">
        <f t="shared" si="6"/>
        <v>3138000</v>
      </c>
      <c r="L61" s="94"/>
    </row>
    <row r="62" spans="1:12" ht="15.75" customHeight="1">
      <c r="A62" s="223">
        <v>44438</v>
      </c>
      <c r="B62" s="234" t="s">
        <v>255</v>
      </c>
      <c r="C62" s="127" t="str">
        <f t="shared" si="7"/>
        <v>H105025099</v>
      </c>
      <c r="D62" s="204" t="s">
        <v>264</v>
      </c>
      <c r="E62" s="217" t="s">
        <v>17</v>
      </c>
      <c r="F62" s="217" t="s">
        <v>58</v>
      </c>
      <c r="G62" s="210">
        <v>12</v>
      </c>
      <c r="H62" s="211">
        <v>510000</v>
      </c>
      <c r="I62" s="218">
        <f t="shared" si="5"/>
        <v>6120000</v>
      </c>
      <c r="J62" s="218">
        <v>0</v>
      </c>
      <c r="K62" s="225">
        <f t="shared" si="6"/>
        <v>6120000</v>
      </c>
      <c r="L62" s="94"/>
    </row>
    <row r="63" spans="1:12" ht="15.75" customHeight="1">
      <c r="A63" s="223">
        <v>44438</v>
      </c>
      <c r="B63" s="96" t="s">
        <v>77</v>
      </c>
      <c r="C63" s="127" t="str">
        <f t="shared" si="7"/>
        <v>H105007121</v>
      </c>
      <c r="D63" s="233" t="s">
        <v>265</v>
      </c>
      <c r="E63" s="217" t="s">
        <v>17</v>
      </c>
      <c r="F63" s="217" t="s">
        <v>58</v>
      </c>
      <c r="G63" s="210">
        <v>12</v>
      </c>
      <c r="H63" s="211">
        <v>170000</v>
      </c>
      <c r="I63" s="218">
        <f t="shared" si="5"/>
        <v>2040000</v>
      </c>
      <c r="J63" s="218">
        <v>0</v>
      </c>
      <c r="K63" s="225">
        <f t="shared" si="6"/>
        <v>2040000</v>
      </c>
      <c r="L63" s="94"/>
    </row>
    <row r="64" spans="1:12" ht="15.75" customHeight="1">
      <c r="A64" s="223">
        <v>44438</v>
      </c>
      <c r="B64" s="96" t="s">
        <v>47</v>
      </c>
      <c r="C64" s="127" t="str">
        <f t="shared" si="7"/>
        <v>H105025303</v>
      </c>
      <c r="D64" s="204" t="s">
        <v>48</v>
      </c>
      <c r="E64" s="217" t="s">
        <v>17</v>
      </c>
      <c r="F64" s="217" t="s">
        <v>58</v>
      </c>
      <c r="G64" s="210">
        <v>6</v>
      </c>
      <c r="H64" s="211">
        <v>600000</v>
      </c>
      <c r="I64" s="218">
        <f t="shared" si="5"/>
        <v>3600000</v>
      </c>
      <c r="J64" s="218">
        <v>0</v>
      </c>
      <c r="K64" s="225">
        <f t="shared" si="6"/>
        <v>3600000</v>
      </c>
      <c r="L64" s="94"/>
    </row>
    <row r="65" spans="1:12" ht="15.75" customHeight="1">
      <c r="A65" s="223">
        <v>44438</v>
      </c>
      <c r="B65" s="234" t="s">
        <v>256</v>
      </c>
      <c r="C65" s="127" t="str">
        <f t="shared" si="7"/>
        <v>H105015649</v>
      </c>
      <c r="D65" s="204" t="s">
        <v>266</v>
      </c>
      <c r="E65" s="217" t="s">
        <v>17</v>
      </c>
      <c r="F65" s="217" t="s">
        <v>58</v>
      </c>
      <c r="G65" s="210">
        <v>12</v>
      </c>
      <c r="H65" s="211">
        <v>510000</v>
      </c>
      <c r="I65" s="218">
        <f t="shared" si="5"/>
        <v>6120000</v>
      </c>
      <c r="J65" s="218">
        <v>0</v>
      </c>
      <c r="K65" s="225">
        <f t="shared" si="6"/>
        <v>6120000</v>
      </c>
      <c r="L65" s="94"/>
    </row>
    <row r="66" spans="1:12" ht="15.75" customHeight="1">
      <c r="A66" s="264" t="s">
        <v>269</v>
      </c>
      <c r="B66" s="234"/>
      <c r="C66" s="127" t="str">
        <f t="shared" si="7"/>
        <v/>
      </c>
      <c r="D66" s="204"/>
      <c r="E66" s="217"/>
      <c r="F66" s="217"/>
      <c r="G66" s="210"/>
      <c r="H66" s="211"/>
      <c r="I66" s="218"/>
      <c r="J66" s="218"/>
      <c r="K66" s="225"/>
      <c r="L66" s="94"/>
    </row>
    <row r="67" spans="1:12" ht="15.75" customHeight="1">
      <c r="A67" s="223">
        <v>44442</v>
      </c>
      <c r="B67" s="234" t="s">
        <v>257</v>
      </c>
      <c r="C67" s="127" t="str">
        <f t="shared" si="7"/>
        <v>H105017267</v>
      </c>
      <c r="D67" s="204" t="s">
        <v>263</v>
      </c>
      <c r="E67" s="217" t="s">
        <v>17</v>
      </c>
      <c r="F67" s="217" t="s">
        <v>58</v>
      </c>
      <c r="G67" s="211">
        <v>4</v>
      </c>
      <c r="H67" s="211">
        <v>540000</v>
      </c>
      <c r="I67" s="218">
        <f t="shared" si="5"/>
        <v>2160000</v>
      </c>
      <c r="J67" s="218">
        <v>0</v>
      </c>
      <c r="K67" s="225">
        <f t="shared" si="6"/>
        <v>2160000</v>
      </c>
      <c r="L67" s="94"/>
    </row>
    <row r="68" spans="1:12" ht="15.75" customHeight="1">
      <c r="A68" s="223">
        <v>44442</v>
      </c>
      <c r="B68" s="96" t="s">
        <v>31</v>
      </c>
      <c r="C68" s="127" t="str">
        <f t="shared" si="7"/>
        <v>H105025343</v>
      </c>
      <c r="D68" s="204" t="s">
        <v>50</v>
      </c>
      <c r="E68" s="217" t="s">
        <v>17</v>
      </c>
      <c r="F68" s="217" t="s">
        <v>58</v>
      </c>
      <c r="G68" s="211">
        <v>24</v>
      </c>
      <c r="H68" s="211">
        <v>580000</v>
      </c>
      <c r="I68" s="218">
        <f t="shared" si="5"/>
        <v>13920000</v>
      </c>
      <c r="J68" s="218">
        <v>0</v>
      </c>
      <c r="K68" s="225">
        <f t="shared" si="6"/>
        <v>13920000</v>
      </c>
      <c r="L68" s="94"/>
    </row>
    <row r="69" spans="1:12" ht="15.75" customHeight="1">
      <c r="A69" s="223">
        <v>44462</v>
      </c>
      <c r="B69" s="234" t="s">
        <v>283</v>
      </c>
      <c r="C69" s="234">
        <v>9412038595</v>
      </c>
      <c r="D69" s="204" t="s">
        <v>284</v>
      </c>
      <c r="E69" s="265" t="s">
        <v>267</v>
      </c>
      <c r="F69" s="204" t="s">
        <v>268</v>
      </c>
      <c r="G69" s="211">
        <v>60</v>
      </c>
      <c r="H69" s="239">
        <v>80000</v>
      </c>
      <c r="I69" s="225">
        <f t="shared" si="5"/>
        <v>4800000</v>
      </c>
      <c r="J69" s="225"/>
      <c r="K69" s="225">
        <f t="shared" si="6"/>
        <v>4800000</v>
      </c>
      <c r="L69" s="94"/>
    </row>
    <row r="70" spans="1:12" ht="15.75" customHeight="1">
      <c r="A70" s="223">
        <v>44462</v>
      </c>
      <c r="B70" s="204" t="s">
        <v>186</v>
      </c>
      <c r="C70" s="127" t="str">
        <f t="shared" si="7"/>
        <v>H105015869</v>
      </c>
      <c r="D70" s="204" t="s">
        <v>187</v>
      </c>
      <c r="E70" s="204" t="s">
        <v>17</v>
      </c>
      <c r="F70" s="204" t="s">
        <v>58</v>
      </c>
      <c r="G70" s="211">
        <v>8</v>
      </c>
      <c r="H70" s="239">
        <v>570000</v>
      </c>
      <c r="I70" s="225">
        <f t="shared" si="5"/>
        <v>4560000</v>
      </c>
      <c r="J70" s="225"/>
      <c r="K70" s="225">
        <f t="shared" si="6"/>
        <v>4560000</v>
      </c>
      <c r="L70" s="94"/>
    </row>
    <row r="71" spans="1:12" ht="15.75" customHeight="1">
      <c r="A71" s="223">
        <v>44466</v>
      </c>
      <c r="B71" s="266" t="s">
        <v>286</v>
      </c>
      <c r="C71" s="127" t="str">
        <f t="shared" si="7"/>
        <v>0433171444</v>
      </c>
      <c r="D71" s="204" t="s">
        <v>288</v>
      </c>
      <c r="E71" s="204" t="s">
        <v>17</v>
      </c>
      <c r="F71" s="204" t="s">
        <v>58</v>
      </c>
      <c r="G71" s="225">
        <v>12</v>
      </c>
      <c r="H71" s="239">
        <v>610000</v>
      </c>
      <c r="I71" s="225">
        <f t="shared" si="5"/>
        <v>7320000</v>
      </c>
      <c r="J71" s="225"/>
      <c r="K71" s="225">
        <f t="shared" si="6"/>
        <v>7320000</v>
      </c>
      <c r="L71" s="94"/>
    </row>
    <row r="72" spans="1:12" ht="15.75" customHeight="1">
      <c r="A72" s="223">
        <v>44466</v>
      </c>
      <c r="B72" s="267" t="s">
        <v>118</v>
      </c>
      <c r="C72" s="127" t="str">
        <f t="shared" si="7"/>
        <v>H105007112</v>
      </c>
      <c r="D72" s="224" t="s">
        <v>287</v>
      </c>
      <c r="E72" s="204" t="s">
        <v>17</v>
      </c>
      <c r="F72" s="204" t="s">
        <v>58</v>
      </c>
      <c r="G72" s="225">
        <v>20</v>
      </c>
      <c r="H72" s="239">
        <v>200000</v>
      </c>
      <c r="I72" s="225">
        <f t="shared" si="5"/>
        <v>4000000</v>
      </c>
      <c r="J72" s="225"/>
      <c r="K72" s="225">
        <f t="shared" si="6"/>
        <v>4000000</v>
      </c>
      <c r="L72" s="94"/>
    </row>
    <row r="73" spans="1:12" ht="15.75" customHeight="1">
      <c r="A73" s="223"/>
      <c r="B73" s="224"/>
      <c r="C73" s="127"/>
      <c r="D73" s="224"/>
      <c r="E73" s="224"/>
      <c r="F73" s="224"/>
      <c r="G73" s="225"/>
      <c r="H73" s="239"/>
      <c r="I73" s="225"/>
      <c r="J73" s="225"/>
      <c r="K73" s="225"/>
      <c r="L73" s="94"/>
    </row>
    <row r="74" spans="1:12" ht="6.75" customHeight="1">
      <c r="A74" s="226"/>
      <c r="B74" s="227"/>
      <c r="C74" s="140"/>
      <c r="D74" s="140"/>
      <c r="E74" s="226"/>
      <c r="F74" s="226"/>
      <c r="G74" s="228"/>
      <c r="H74" s="229"/>
      <c r="I74" s="226"/>
      <c r="J74" s="226"/>
      <c r="K74" s="230"/>
    </row>
    <row r="75" spans="1:12" ht="16.5" customHeight="1">
      <c r="A75" s="219"/>
      <c r="B75" s="131"/>
      <c r="C75" s="220"/>
      <c r="D75" s="220"/>
      <c r="E75" s="219"/>
      <c r="F75" s="221" t="s">
        <v>21</v>
      </c>
      <c r="G75" s="273"/>
      <c r="H75" s="274"/>
      <c r="I75" s="274"/>
      <c r="J75" s="275"/>
      <c r="K75" s="222">
        <f>SUM(K9:K74)</f>
        <v>324212000</v>
      </c>
      <c r="L75" s="64"/>
    </row>
    <row r="76" spans="1:12">
      <c r="A76" s="21"/>
      <c r="B76" s="21"/>
      <c r="C76" s="21"/>
      <c r="D76" s="21"/>
      <c r="E76" s="21"/>
      <c r="F76" s="62" t="s">
        <v>19</v>
      </c>
      <c r="H76" s="300"/>
      <c r="I76" s="300"/>
      <c r="J76" s="310">
        <v>44355</v>
      </c>
      <c r="K76" s="81">
        <v>65076000</v>
      </c>
      <c r="L76" s="3" t="s">
        <v>80</v>
      </c>
    </row>
    <row r="77" spans="1:12">
      <c r="A77" s="21"/>
      <c r="B77" s="21"/>
      <c r="C77" s="21"/>
      <c r="D77" s="21"/>
      <c r="E77" s="21"/>
      <c r="F77" s="62" t="s">
        <v>19</v>
      </c>
      <c r="H77" s="300"/>
      <c r="I77" s="300"/>
      <c r="J77" s="310">
        <v>44356</v>
      </c>
      <c r="K77" s="81">
        <v>61094000</v>
      </c>
      <c r="L77" s="3" t="s">
        <v>80</v>
      </c>
    </row>
    <row r="78" spans="1:12">
      <c r="A78" s="21"/>
      <c r="B78" s="21"/>
      <c r="C78" s="21"/>
      <c r="D78" s="21"/>
      <c r="E78" s="21"/>
      <c r="F78" s="62" t="s">
        <v>19</v>
      </c>
      <c r="H78" s="300"/>
      <c r="I78" s="300"/>
      <c r="J78" s="310">
        <v>44381</v>
      </c>
      <c r="K78" s="81">
        <v>30756000</v>
      </c>
      <c r="L78" s="3" t="s">
        <v>80</v>
      </c>
    </row>
    <row r="79" spans="1:12">
      <c r="A79" s="21"/>
      <c r="B79" s="21"/>
      <c r="C79" s="21"/>
      <c r="D79" s="21"/>
      <c r="E79" s="21"/>
      <c r="F79" s="62" t="s">
        <v>19</v>
      </c>
      <c r="G79" s="160"/>
      <c r="H79" s="240"/>
      <c r="I79" s="290"/>
      <c r="J79" s="295">
        <v>44453</v>
      </c>
      <c r="K79" s="81">
        <v>60000000</v>
      </c>
      <c r="L79" s="3" t="s">
        <v>80</v>
      </c>
    </row>
    <row r="80" spans="1:12">
      <c r="A80" s="21"/>
      <c r="B80" s="21"/>
      <c r="C80" s="21"/>
      <c r="D80" s="21"/>
      <c r="E80" s="21"/>
      <c r="F80" s="62"/>
      <c r="G80" s="160"/>
      <c r="H80" s="240"/>
      <c r="I80" s="290"/>
      <c r="J80" s="295"/>
      <c r="K80" s="81"/>
    </row>
    <row r="81" spans="1:12" ht="15">
      <c r="A81" s="21"/>
      <c r="B81" s="21"/>
      <c r="C81" s="21"/>
      <c r="D81" s="21"/>
      <c r="E81" s="21"/>
      <c r="F81" s="141" t="s">
        <v>20</v>
      </c>
      <c r="G81" s="276"/>
      <c r="H81" s="277"/>
      <c r="I81" s="277"/>
      <c r="J81" s="278"/>
      <c r="K81" s="61">
        <f>K75-K76-K77-K78-K79-K80</f>
        <v>107286000</v>
      </c>
      <c r="L81" s="9"/>
    </row>
    <row r="82" spans="1:12">
      <c r="F82" s="117"/>
      <c r="I82" s="9"/>
      <c r="L82" s="64"/>
    </row>
    <row r="83" spans="1:12">
      <c r="D83" s="142"/>
      <c r="I83" s="9"/>
      <c r="K83" s="64"/>
      <c r="L83" s="64"/>
    </row>
    <row r="84" spans="1:12">
      <c r="D84" s="142"/>
      <c r="I84" s="9"/>
      <c r="K84" s="64"/>
    </row>
    <row r="85" spans="1:12">
      <c r="D85" s="143"/>
      <c r="E85" s="144"/>
      <c r="F85" s="145"/>
      <c r="G85" s="157"/>
      <c r="H85" s="78"/>
      <c r="I85" s="78"/>
      <c r="J85" s="79"/>
      <c r="K85" s="79"/>
    </row>
    <row r="86" spans="1:12">
      <c r="D86" s="143"/>
      <c r="E86" s="144"/>
      <c r="F86" s="145"/>
      <c r="G86" s="157"/>
      <c r="H86" s="78"/>
      <c r="I86" s="143"/>
      <c r="J86" s="144"/>
      <c r="K86" s="145"/>
    </row>
    <row r="87" spans="1:12">
      <c r="D87" s="143"/>
      <c r="E87" s="144"/>
      <c r="F87" s="145"/>
      <c r="G87" s="157"/>
      <c r="H87" s="78"/>
      <c r="I87" s="143"/>
      <c r="J87" s="144"/>
      <c r="K87" s="145"/>
    </row>
    <row r="88" spans="1:12">
      <c r="D88" s="143"/>
      <c r="E88" s="146"/>
      <c r="F88" s="146"/>
      <c r="G88" s="157"/>
      <c r="H88" s="78"/>
      <c r="I88" s="143"/>
      <c r="J88" s="144"/>
      <c r="K88" s="145"/>
    </row>
    <row r="89" spans="1:12">
      <c r="D89" s="143"/>
      <c r="E89" s="146"/>
      <c r="F89" s="146"/>
      <c r="G89" s="157"/>
      <c r="H89" s="78"/>
      <c r="I89" s="143"/>
      <c r="J89" s="146"/>
      <c r="K89" s="146"/>
    </row>
    <row r="90" spans="1:12">
      <c r="D90" s="143"/>
      <c r="E90" s="146"/>
      <c r="F90" s="146"/>
      <c r="G90" s="157"/>
      <c r="H90" s="78"/>
      <c r="I90" s="143"/>
      <c r="J90" s="146"/>
      <c r="K90" s="146"/>
    </row>
    <row r="91" spans="1:12">
      <c r="D91" s="143"/>
      <c r="E91" s="146"/>
      <c r="F91" s="146"/>
      <c r="G91" s="157"/>
      <c r="H91" s="78"/>
      <c r="I91" s="143"/>
      <c r="J91" s="146"/>
      <c r="K91" s="146"/>
    </row>
    <row r="92" spans="1:12">
      <c r="D92" s="143"/>
      <c r="E92" s="146"/>
      <c r="F92" s="146"/>
      <c r="G92" s="157"/>
      <c r="H92" s="78"/>
      <c r="I92" s="143"/>
      <c r="J92" s="146"/>
      <c r="K92" s="146"/>
    </row>
    <row r="93" spans="1:12">
      <c r="D93" s="143"/>
      <c r="E93" s="147"/>
      <c r="F93" s="148"/>
      <c r="G93" s="158"/>
      <c r="H93" s="80"/>
      <c r="I93" s="149"/>
      <c r="J93" s="148"/>
      <c r="K93" s="148"/>
    </row>
    <row r="94" spans="1:12">
      <c r="D94" s="143"/>
      <c r="E94" s="147"/>
      <c r="F94" s="148"/>
      <c r="G94" s="158"/>
      <c r="H94" s="80"/>
      <c r="I94" s="149"/>
      <c r="J94" s="147"/>
      <c r="K94" s="148"/>
    </row>
    <row r="95" spans="1:12">
      <c r="D95" s="143"/>
      <c r="E95" s="146"/>
      <c r="F95" s="146"/>
      <c r="G95" s="157"/>
      <c r="H95" s="78"/>
      <c r="I95" s="143"/>
      <c r="J95" s="150"/>
      <c r="K95" s="146"/>
    </row>
    <row r="96" spans="1:12">
      <c r="D96" s="143"/>
      <c r="E96" s="146"/>
      <c r="F96" s="146"/>
      <c r="G96" s="157"/>
      <c r="H96" s="78"/>
      <c r="I96" s="143"/>
      <c r="J96" s="146"/>
      <c r="K96" s="146"/>
    </row>
    <row r="97" spans="4:11">
      <c r="D97" s="146"/>
      <c r="E97" s="143"/>
      <c r="F97" s="146"/>
      <c r="G97" s="157"/>
      <c r="H97" s="78"/>
      <c r="I97" s="143"/>
      <c r="J97" s="146"/>
      <c r="K97" s="146"/>
    </row>
    <row r="98" spans="4:11">
      <c r="D98" s="79"/>
      <c r="E98" s="79"/>
      <c r="F98" s="79"/>
      <c r="G98" s="157"/>
      <c r="H98" s="78"/>
      <c r="I98" s="146"/>
      <c r="J98" s="143"/>
      <c r="K98" s="146"/>
    </row>
  </sheetData>
  <mergeCells count="8">
    <mergeCell ref="J7:J8"/>
    <mergeCell ref="K7:K8"/>
    <mergeCell ref="I7:I8"/>
    <mergeCell ref="A7:A8"/>
    <mergeCell ref="B7:D7"/>
    <mergeCell ref="E7:F7"/>
    <mergeCell ref="G7:G8"/>
    <mergeCell ref="H7:H8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349B-BCC7-473C-B738-B6D290FD3502}">
  <dimension ref="A1:L16"/>
  <sheetViews>
    <sheetView tabSelected="1" workbookViewId="0">
      <selection activeCell="G24" sqref="G24"/>
    </sheetView>
  </sheetViews>
  <sheetFormatPr defaultRowHeight="12.75"/>
  <cols>
    <col min="1" max="1" width="15.28515625" customWidth="1"/>
    <col min="2" max="2" width="17.5703125" customWidth="1"/>
    <col min="3" max="3" width="17.42578125" customWidth="1"/>
    <col min="4" max="4" width="17.28515625" customWidth="1"/>
    <col min="5" max="5" width="19.5703125" bestFit="1" customWidth="1"/>
    <col min="6" max="6" width="22.140625" customWidth="1"/>
    <col min="8" max="8" width="11.42578125" customWidth="1"/>
    <col min="9" max="9" width="13.85546875" customWidth="1"/>
    <col min="10" max="10" width="10.140625" bestFit="1" customWidth="1"/>
    <col min="11" max="11" width="17.7109375" style="284" customWidth="1"/>
    <col min="12" max="12" width="24.140625" bestFit="1" customWidth="1"/>
  </cols>
  <sheetData>
    <row r="1" spans="1:12" ht="14.25">
      <c r="A1" s="3"/>
      <c r="B1" s="3"/>
      <c r="C1" s="3"/>
      <c r="D1" s="3"/>
      <c r="E1" s="3"/>
      <c r="F1" s="3"/>
      <c r="G1" s="16"/>
      <c r="H1" s="3"/>
      <c r="I1" s="3"/>
      <c r="J1" s="3"/>
      <c r="K1" s="10"/>
    </row>
    <row r="2" spans="1:12" ht="15">
      <c r="A2" s="11" t="s">
        <v>7</v>
      </c>
      <c r="B2" s="11" t="s">
        <v>6</v>
      </c>
      <c r="C2" s="10"/>
      <c r="D2" s="10"/>
      <c r="E2" s="3"/>
      <c r="F2" s="3"/>
      <c r="G2" s="16"/>
      <c r="H2" s="3"/>
      <c r="I2" s="3"/>
      <c r="J2" s="3"/>
      <c r="K2" s="10"/>
    </row>
    <row r="3" spans="1:12" ht="15">
      <c r="A3" s="11" t="s">
        <v>8</v>
      </c>
      <c r="B3" s="10" t="s">
        <v>296</v>
      </c>
      <c r="C3" s="3"/>
      <c r="D3" s="3"/>
      <c r="E3" s="3"/>
      <c r="F3" s="3"/>
      <c r="G3" s="16"/>
      <c r="H3" s="3"/>
      <c r="I3" s="3"/>
      <c r="J3" s="3"/>
      <c r="K3" s="10"/>
    </row>
    <row r="4" spans="1:12" ht="15">
      <c r="A4" s="11" t="s">
        <v>10</v>
      </c>
      <c r="B4" s="3"/>
      <c r="C4" s="125"/>
      <c r="D4" s="3"/>
      <c r="E4" s="3"/>
      <c r="F4" s="3"/>
      <c r="G4" s="16"/>
      <c r="H4" s="3"/>
      <c r="I4" s="3"/>
      <c r="J4" s="3"/>
      <c r="K4" s="10"/>
    </row>
    <row r="5" spans="1:12" ht="15">
      <c r="A5" s="11" t="s">
        <v>11</v>
      </c>
      <c r="B5" s="10" t="s">
        <v>297</v>
      </c>
      <c r="C5" s="3"/>
      <c r="D5" s="3"/>
      <c r="E5" s="3"/>
      <c r="F5" s="3"/>
      <c r="G5" s="16"/>
      <c r="H5" s="3"/>
      <c r="I5" s="3"/>
      <c r="J5" s="3"/>
      <c r="K5" s="10"/>
    </row>
    <row r="6" spans="1:12" ht="14.25">
      <c r="A6" s="25"/>
      <c r="B6" s="25"/>
      <c r="C6" s="25"/>
      <c r="D6" s="25"/>
      <c r="E6" s="25"/>
      <c r="F6" s="25"/>
      <c r="G6" s="26"/>
      <c r="H6" s="25"/>
      <c r="I6" s="25"/>
      <c r="J6" s="25"/>
      <c r="K6" s="27"/>
    </row>
    <row r="7" spans="1:12" ht="14.25">
      <c r="A7" s="324" t="s">
        <v>24</v>
      </c>
      <c r="B7" s="334" t="s">
        <v>26</v>
      </c>
      <c r="C7" s="335"/>
      <c r="D7" s="336"/>
      <c r="E7" s="334" t="s">
        <v>25</v>
      </c>
      <c r="F7" s="336"/>
      <c r="G7" s="324" t="s">
        <v>23</v>
      </c>
      <c r="H7" s="324" t="s">
        <v>3</v>
      </c>
      <c r="I7" s="324" t="s">
        <v>4</v>
      </c>
      <c r="J7" s="326" t="s">
        <v>5</v>
      </c>
      <c r="K7" s="326" t="s">
        <v>0</v>
      </c>
    </row>
    <row r="8" spans="1:12" ht="14.25">
      <c r="A8" s="325"/>
      <c r="B8" s="14" t="s">
        <v>12</v>
      </c>
      <c r="C8" s="14" t="s">
        <v>13</v>
      </c>
      <c r="D8" s="14" t="s">
        <v>14</v>
      </c>
      <c r="E8" s="15" t="s">
        <v>16</v>
      </c>
      <c r="F8" s="15" t="s">
        <v>22</v>
      </c>
      <c r="G8" s="325"/>
      <c r="H8" s="325"/>
      <c r="I8" s="325"/>
      <c r="J8" s="327"/>
      <c r="K8" s="327"/>
    </row>
    <row r="9" spans="1:12" ht="42.75" customHeight="1">
      <c r="A9" s="34">
        <v>44480</v>
      </c>
      <c r="B9" s="282" t="s">
        <v>292</v>
      </c>
      <c r="C9" s="207"/>
      <c r="D9" s="96"/>
      <c r="E9" s="283" t="s">
        <v>293</v>
      </c>
      <c r="F9" s="282" t="s">
        <v>294</v>
      </c>
      <c r="G9" s="259">
        <v>2</v>
      </c>
      <c r="H9" s="271">
        <v>1100000</v>
      </c>
      <c r="I9" s="7">
        <f t="shared" ref="I9" si="0">G9*H9</f>
        <v>2200000</v>
      </c>
      <c r="J9" s="8"/>
      <c r="K9" s="81">
        <f t="shared" ref="K9:K10" si="1">SUM(I9:J9)</f>
        <v>2200000</v>
      </c>
    </row>
    <row r="10" spans="1:12" ht="14.25">
      <c r="A10" s="4"/>
      <c r="B10" s="58"/>
      <c r="C10" s="5"/>
      <c r="D10" s="59"/>
      <c r="E10" s="13"/>
      <c r="F10" s="58"/>
      <c r="G10" s="6"/>
      <c r="H10" s="7"/>
      <c r="I10" s="7"/>
      <c r="J10" s="8"/>
      <c r="K10" s="81">
        <f t="shared" si="1"/>
        <v>0</v>
      </c>
    </row>
    <row r="11" spans="1:12" ht="14.25">
      <c r="A11" s="25"/>
      <c r="B11" s="25"/>
      <c r="C11" s="25"/>
      <c r="D11" s="25"/>
      <c r="E11" s="25"/>
      <c r="F11" s="25"/>
      <c r="G11" s="26"/>
      <c r="H11" s="25"/>
      <c r="I11" s="25"/>
      <c r="J11" s="25"/>
      <c r="K11" s="27"/>
    </row>
    <row r="12" spans="1:12" ht="14.25">
      <c r="A12" s="21"/>
      <c r="B12" s="21"/>
      <c r="C12" s="21"/>
      <c r="D12" s="21"/>
      <c r="E12" s="21"/>
      <c r="F12" s="22" t="s">
        <v>21</v>
      </c>
      <c r="G12" s="347"/>
      <c r="H12" s="348"/>
      <c r="I12" s="348"/>
      <c r="J12" s="349"/>
      <c r="K12" s="23">
        <f>SUM(K9:K11)</f>
        <v>2200000</v>
      </c>
    </row>
    <row r="13" spans="1:12" ht="14.25">
      <c r="A13" s="21"/>
      <c r="B13" s="21"/>
      <c r="C13" s="21"/>
      <c r="D13" s="21"/>
      <c r="E13" s="21"/>
      <c r="F13" s="24"/>
      <c r="G13" s="359"/>
      <c r="H13" s="360"/>
      <c r="I13" s="360"/>
      <c r="J13" s="361"/>
      <c r="K13" s="23"/>
      <c r="L13" s="2"/>
    </row>
    <row r="14" spans="1:12" ht="14.25">
      <c r="A14" s="21"/>
      <c r="B14" s="21"/>
      <c r="C14" s="21"/>
      <c r="D14" s="21"/>
      <c r="E14" s="21"/>
      <c r="F14" s="24"/>
      <c r="G14" s="359"/>
      <c r="H14" s="360"/>
      <c r="I14" s="360"/>
      <c r="J14" s="361"/>
      <c r="K14" s="23"/>
      <c r="L14" s="2"/>
    </row>
    <row r="15" spans="1:12" ht="14.25">
      <c r="A15" s="21"/>
      <c r="B15" s="21"/>
      <c r="C15" s="21"/>
      <c r="D15" s="21"/>
      <c r="E15" s="21"/>
      <c r="F15" s="24"/>
      <c r="G15" s="359"/>
      <c r="H15" s="360"/>
      <c r="I15" s="360"/>
      <c r="J15" s="361"/>
      <c r="K15" s="23"/>
    </row>
    <row r="16" spans="1:12" ht="14.25">
      <c r="A16" s="21"/>
      <c r="B16" s="21"/>
      <c r="C16" s="21"/>
      <c r="D16" s="21"/>
      <c r="E16" s="21"/>
      <c r="F16" s="24" t="s">
        <v>20</v>
      </c>
      <c r="G16" s="347"/>
      <c r="H16" s="348"/>
      <c r="I16" s="348"/>
      <c r="J16" s="349"/>
      <c r="K16" s="23">
        <f>K12-K13-K15-K14</f>
        <v>2200000</v>
      </c>
      <c r="L16" s="270"/>
    </row>
  </sheetData>
  <mergeCells count="13">
    <mergeCell ref="A7:A8"/>
    <mergeCell ref="B7:D7"/>
    <mergeCell ref="E7:F7"/>
    <mergeCell ref="G7:G8"/>
    <mergeCell ref="H7:H8"/>
    <mergeCell ref="K7:K8"/>
    <mergeCell ref="G12:J12"/>
    <mergeCell ref="G13:J13"/>
    <mergeCell ref="G15:J15"/>
    <mergeCell ref="G16:J16"/>
    <mergeCell ref="G14:J14"/>
    <mergeCell ref="I7:I8"/>
    <mergeCell ref="J7:J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topLeftCell="A4" workbookViewId="0">
      <selection activeCell="I31" sqref="I31"/>
    </sheetView>
  </sheetViews>
  <sheetFormatPr defaultRowHeight="12.75"/>
  <cols>
    <col min="1" max="1" width="15.28515625" customWidth="1"/>
    <col min="2" max="2" width="17.5703125" customWidth="1"/>
    <col min="3" max="3" width="17.42578125" customWidth="1"/>
    <col min="4" max="4" width="17.28515625" customWidth="1"/>
    <col min="5" max="5" width="19.5703125" bestFit="1" customWidth="1"/>
    <col min="6" max="6" width="20.85546875" customWidth="1"/>
    <col min="8" max="8" width="11.42578125" customWidth="1"/>
    <col min="9" max="9" width="13.85546875" customWidth="1"/>
    <col min="10" max="10" width="10.140625" bestFit="1" customWidth="1"/>
    <col min="11" max="11" width="17.7109375" customWidth="1"/>
    <col min="12" max="12" width="24.140625" bestFit="1" customWidth="1"/>
  </cols>
  <sheetData>
    <row r="1" spans="1:12" ht="14.25">
      <c r="A1" s="3"/>
      <c r="B1" s="3"/>
      <c r="C1" s="3"/>
      <c r="D1" s="3"/>
      <c r="E1" s="3"/>
      <c r="F1" s="3"/>
      <c r="G1" s="16"/>
      <c r="H1" s="3"/>
      <c r="I1" s="3"/>
      <c r="J1" s="3"/>
      <c r="K1" s="3"/>
    </row>
    <row r="2" spans="1:12" ht="15">
      <c r="A2" s="11" t="s">
        <v>7</v>
      </c>
      <c r="B2" s="11" t="s">
        <v>6</v>
      </c>
      <c r="C2" s="10"/>
      <c r="D2" s="10"/>
      <c r="E2" s="3"/>
      <c r="F2" s="3"/>
      <c r="G2" s="16"/>
      <c r="H2" s="3"/>
      <c r="I2" s="3"/>
      <c r="J2" s="3"/>
      <c r="K2" s="3"/>
    </row>
    <row r="3" spans="1:12" ht="15">
      <c r="A3" s="11" t="s">
        <v>8</v>
      </c>
      <c r="B3" s="10" t="s">
        <v>174</v>
      </c>
      <c r="C3" s="3"/>
      <c r="D3" s="3"/>
      <c r="E3" s="3"/>
      <c r="F3" s="3"/>
      <c r="G3" s="16"/>
      <c r="H3" s="3"/>
      <c r="I3" s="3"/>
      <c r="J3" s="3"/>
      <c r="K3" s="3"/>
    </row>
    <row r="4" spans="1:12" ht="15">
      <c r="A4" s="11" t="s">
        <v>10</v>
      </c>
      <c r="B4" s="3"/>
      <c r="C4" s="125"/>
      <c r="D4" s="3"/>
      <c r="E4" s="3"/>
      <c r="F4" s="3"/>
      <c r="G4" s="16"/>
      <c r="H4" s="3"/>
      <c r="I4" s="3"/>
      <c r="J4" s="3"/>
      <c r="K4" s="3"/>
    </row>
    <row r="5" spans="1:12" ht="15">
      <c r="A5" s="11" t="s">
        <v>11</v>
      </c>
      <c r="B5" s="10"/>
      <c r="C5" s="3"/>
      <c r="D5" s="3"/>
      <c r="E5" s="3"/>
      <c r="F5" s="3"/>
      <c r="G5" s="16"/>
      <c r="H5" s="3"/>
      <c r="I5" s="3"/>
      <c r="J5" s="3"/>
      <c r="K5" s="3"/>
    </row>
    <row r="6" spans="1:12" ht="14.25">
      <c r="A6" s="25"/>
      <c r="B6" s="25"/>
      <c r="C6" s="25"/>
      <c r="D6" s="25"/>
      <c r="E6" s="25"/>
      <c r="F6" s="25"/>
      <c r="G6" s="26"/>
      <c r="H6" s="25"/>
      <c r="I6" s="25"/>
      <c r="J6" s="25"/>
      <c r="K6" s="27"/>
    </row>
    <row r="7" spans="1:12" ht="14.25">
      <c r="A7" s="324" t="s">
        <v>24</v>
      </c>
      <c r="B7" s="334" t="s">
        <v>26</v>
      </c>
      <c r="C7" s="335"/>
      <c r="D7" s="336"/>
      <c r="E7" s="334" t="s">
        <v>25</v>
      </c>
      <c r="F7" s="336"/>
      <c r="G7" s="324" t="s">
        <v>23</v>
      </c>
      <c r="H7" s="324" t="s">
        <v>3</v>
      </c>
      <c r="I7" s="324" t="s">
        <v>4</v>
      </c>
      <c r="J7" s="326" t="s">
        <v>5</v>
      </c>
      <c r="K7" s="326" t="s">
        <v>0</v>
      </c>
    </row>
    <row r="8" spans="1:12" ht="14.25">
      <c r="A8" s="325"/>
      <c r="B8" s="14" t="s">
        <v>12</v>
      </c>
      <c r="C8" s="14" t="s">
        <v>13</v>
      </c>
      <c r="D8" s="14" t="s">
        <v>14</v>
      </c>
      <c r="E8" s="15" t="s">
        <v>16</v>
      </c>
      <c r="F8" s="15" t="s">
        <v>22</v>
      </c>
      <c r="G8" s="325"/>
      <c r="H8" s="325"/>
      <c r="I8" s="325"/>
      <c r="J8" s="327"/>
      <c r="K8" s="327"/>
    </row>
    <row r="9" spans="1:12" ht="14.25">
      <c r="A9" s="32" t="s">
        <v>175</v>
      </c>
      <c r="B9" s="14"/>
      <c r="C9" s="14"/>
      <c r="D9" s="14"/>
      <c r="E9" s="15"/>
      <c r="F9" s="15"/>
      <c r="G9" s="167"/>
      <c r="H9" s="167"/>
      <c r="I9" s="167"/>
      <c r="J9" s="168"/>
      <c r="K9" s="168"/>
    </row>
    <row r="10" spans="1:12" ht="14.25">
      <c r="A10" s="34">
        <v>44383</v>
      </c>
      <c r="B10" s="207" t="s">
        <v>176</v>
      </c>
      <c r="C10" s="207" t="s">
        <v>242</v>
      </c>
      <c r="D10" s="96"/>
      <c r="E10" s="38" t="s">
        <v>75</v>
      </c>
      <c r="F10" s="208" t="s">
        <v>109</v>
      </c>
      <c r="G10" s="6">
        <v>60</v>
      </c>
      <c r="H10" s="212">
        <v>680000</v>
      </c>
      <c r="I10" s="7">
        <f>G10*H10</f>
        <v>40800000</v>
      </c>
      <c r="J10" s="8"/>
      <c r="K10" s="8">
        <f>I10+J10</f>
        <v>40800000</v>
      </c>
    </row>
    <row r="11" spans="1:12" ht="14.25">
      <c r="A11" s="32" t="s">
        <v>247</v>
      </c>
      <c r="B11" s="207"/>
      <c r="C11" s="207"/>
      <c r="D11" s="96"/>
      <c r="E11" s="38"/>
      <c r="F11" s="208"/>
      <c r="G11" s="6"/>
      <c r="H11" s="212"/>
      <c r="I11" s="7"/>
      <c r="J11" s="8"/>
      <c r="K11" s="8"/>
    </row>
    <row r="12" spans="1:12" ht="14.25">
      <c r="A12" s="34">
        <v>44443</v>
      </c>
      <c r="B12" s="209" t="s">
        <v>245</v>
      </c>
      <c r="C12" s="5"/>
      <c r="D12" s="204" t="s">
        <v>194</v>
      </c>
      <c r="E12" s="100" t="s">
        <v>17</v>
      </c>
      <c r="F12" s="56" t="s">
        <v>58</v>
      </c>
      <c r="G12" s="210">
        <v>48</v>
      </c>
      <c r="H12" s="213">
        <v>350000</v>
      </c>
      <c r="I12" s="7">
        <f t="shared" ref="I12:I19" si="0">G12*H12</f>
        <v>16800000</v>
      </c>
      <c r="J12" s="8"/>
      <c r="K12" s="8">
        <f t="shared" ref="K12:K15" si="1">I12+J12</f>
        <v>16800000</v>
      </c>
    </row>
    <row r="13" spans="1:12" ht="14.25">
      <c r="A13" s="34">
        <v>44443</v>
      </c>
      <c r="B13" s="209" t="s">
        <v>2</v>
      </c>
      <c r="C13" s="127"/>
      <c r="D13" s="204" t="s">
        <v>15</v>
      </c>
      <c r="E13" s="100" t="s">
        <v>17</v>
      </c>
      <c r="F13" s="56" t="s">
        <v>58</v>
      </c>
      <c r="G13" s="210">
        <v>48</v>
      </c>
      <c r="H13" s="213">
        <v>780000</v>
      </c>
      <c r="I13" s="7">
        <f t="shared" si="0"/>
        <v>37440000</v>
      </c>
      <c r="J13" s="8"/>
      <c r="K13" s="8">
        <f t="shared" si="1"/>
        <v>37440000</v>
      </c>
      <c r="L13" s="241">
        <f>SUM(K12:K15)</f>
        <v>144480000</v>
      </c>
    </row>
    <row r="14" spans="1:12" ht="14.25">
      <c r="A14" s="34">
        <v>44443</v>
      </c>
      <c r="B14" s="209" t="s">
        <v>1</v>
      </c>
      <c r="C14" s="5"/>
      <c r="D14" s="204" t="s">
        <v>18</v>
      </c>
      <c r="E14" s="100" t="s">
        <v>17</v>
      </c>
      <c r="F14" s="56" t="s">
        <v>58</v>
      </c>
      <c r="G14" s="210">
        <v>48</v>
      </c>
      <c r="H14" s="213">
        <v>780000</v>
      </c>
      <c r="I14" s="7">
        <f t="shared" si="0"/>
        <v>37440000</v>
      </c>
      <c r="J14" s="8"/>
      <c r="K14" s="8">
        <f t="shared" si="1"/>
        <v>37440000</v>
      </c>
    </row>
    <row r="15" spans="1:12" ht="14.25">
      <c r="A15" s="34">
        <v>44443</v>
      </c>
      <c r="B15" s="207" t="s">
        <v>176</v>
      </c>
      <c r="C15" s="207" t="s">
        <v>242</v>
      </c>
      <c r="D15" s="96"/>
      <c r="E15" s="38" t="s">
        <v>75</v>
      </c>
      <c r="F15" s="208" t="s">
        <v>109</v>
      </c>
      <c r="G15" s="40">
        <v>80</v>
      </c>
      <c r="H15" s="212">
        <v>660000</v>
      </c>
      <c r="I15" s="7">
        <f t="shared" si="0"/>
        <v>52800000</v>
      </c>
      <c r="J15" s="8"/>
      <c r="K15" s="8">
        <f t="shared" si="1"/>
        <v>52800000</v>
      </c>
    </row>
    <row r="16" spans="1:12" ht="28.5">
      <c r="A16" s="34">
        <v>44476</v>
      </c>
      <c r="B16" s="207" t="s">
        <v>31</v>
      </c>
      <c r="C16" s="207"/>
      <c r="D16" s="96" t="s">
        <v>50</v>
      </c>
      <c r="E16" s="38" t="s">
        <v>17</v>
      </c>
      <c r="F16" s="208" t="s">
        <v>58</v>
      </c>
      <c r="G16" s="40">
        <v>12</v>
      </c>
      <c r="H16" s="212">
        <v>580000</v>
      </c>
      <c r="I16" s="7">
        <f t="shared" si="0"/>
        <v>6960000</v>
      </c>
      <c r="J16" s="8"/>
      <c r="K16" s="8">
        <f t="shared" ref="K16:K20" si="2">SUM(I16:J16)</f>
        <v>6960000</v>
      </c>
    </row>
    <row r="17" spans="1:12" ht="28.5">
      <c r="A17" s="34">
        <v>44479</v>
      </c>
      <c r="B17" s="282" t="s">
        <v>41</v>
      </c>
      <c r="C17" s="207"/>
      <c r="D17" s="282" t="s">
        <v>42</v>
      </c>
      <c r="E17" s="38" t="s">
        <v>17</v>
      </c>
      <c r="F17" s="208" t="s">
        <v>58</v>
      </c>
      <c r="G17" s="259">
        <v>12</v>
      </c>
      <c r="H17" s="271">
        <v>360000</v>
      </c>
      <c r="I17" s="7">
        <f t="shared" si="0"/>
        <v>4320000</v>
      </c>
      <c r="J17" s="8"/>
      <c r="K17" s="8">
        <f t="shared" si="2"/>
        <v>4320000</v>
      </c>
    </row>
    <row r="18" spans="1:12" ht="28.5">
      <c r="A18" s="34">
        <v>44479</v>
      </c>
      <c r="B18" s="282" t="s">
        <v>28</v>
      </c>
      <c r="C18" s="207"/>
      <c r="D18" s="282" t="s">
        <v>29</v>
      </c>
      <c r="E18" s="38" t="s">
        <v>17</v>
      </c>
      <c r="F18" s="208" t="s">
        <v>58</v>
      </c>
      <c r="G18" s="259">
        <v>12</v>
      </c>
      <c r="H18" s="271">
        <v>340000</v>
      </c>
      <c r="I18" s="7">
        <f t="shared" si="0"/>
        <v>4080000</v>
      </c>
      <c r="J18" s="8"/>
      <c r="K18" s="8">
        <f t="shared" si="2"/>
        <v>4080000</v>
      </c>
    </row>
    <row r="19" spans="1:12" ht="38.25">
      <c r="A19" s="34">
        <v>44480</v>
      </c>
      <c r="B19" s="282" t="s">
        <v>292</v>
      </c>
      <c r="C19" s="207"/>
      <c r="D19" s="96"/>
      <c r="E19" s="283" t="s">
        <v>293</v>
      </c>
      <c r="F19" s="282" t="s">
        <v>294</v>
      </c>
      <c r="G19" s="259">
        <v>2</v>
      </c>
      <c r="H19" s="271">
        <v>1100000</v>
      </c>
      <c r="I19" s="7">
        <f t="shared" si="0"/>
        <v>2200000</v>
      </c>
      <c r="J19" s="8"/>
      <c r="K19" s="8">
        <f t="shared" si="2"/>
        <v>2200000</v>
      </c>
    </row>
    <row r="20" spans="1:12" ht="14.25">
      <c r="A20" s="4"/>
      <c r="B20" s="58"/>
      <c r="C20" s="5"/>
      <c r="D20" s="59"/>
      <c r="E20" s="13"/>
      <c r="F20" s="58"/>
      <c r="G20" s="6"/>
      <c r="H20" s="7"/>
      <c r="I20" s="7"/>
      <c r="J20" s="8"/>
      <c r="K20" s="8">
        <f t="shared" si="2"/>
        <v>0</v>
      </c>
    </row>
    <row r="21" spans="1:12" ht="14.25">
      <c r="A21" s="25"/>
      <c r="B21" s="25"/>
      <c r="C21" s="25"/>
      <c r="D21" s="25"/>
      <c r="E21" s="25"/>
      <c r="F21" s="25"/>
      <c r="G21" s="26"/>
      <c r="H21" s="25"/>
      <c r="I21" s="25"/>
      <c r="J21" s="25"/>
      <c r="K21" s="27"/>
    </row>
    <row r="22" spans="1:12" ht="14.25">
      <c r="A22" s="21"/>
      <c r="B22" s="21"/>
      <c r="C22" s="21"/>
      <c r="D22" s="21"/>
      <c r="E22" s="21"/>
      <c r="F22" s="22" t="s">
        <v>21</v>
      </c>
      <c r="G22" s="347"/>
      <c r="H22" s="348"/>
      <c r="I22" s="348"/>
      <c r="J22" s="349"/>
      <c r="K22" s="23">
        <f>SUM(K10:K21)</f>
        <v>202840000</v>
      </c>
    </row>
    <row r="23" spans="1:12" ht="14.25">
      <c r="A23" s="21"/>
      <c r="B23" s="21"/>
      <c r="C23" s="21"/>
      <c r="D23" s="21"/>
      <c r="E23" s="21"/>
      <c r="F23" s="24" t="s">
        <v>19</v>
      </c>
      <c r="H23" s="305"/>
      <c r="I23" s="305"/>
      <c r="J23" s="304">
        <v>44433</v>
      </c>
      <c r="K23" s="23">
        <v>20000000</v>
      </c>
      <c r="L23" s="2" t="s">
        <v>246</v>
      </c>
    </row>
    <row r="24" spans="1:12" ht="14.25">
      <c r="A24" s="21"/>
      <c r="B24" s="21"/>
      <c r="C24" s="21"/>
      <c r="D24" s="21"/>
      <c r="E24" s="21"/>
      <c r="F24" s="24" t="s">
        <v>19</v>
      </c>
      <c r="G24" s="291"/>
      <c r="H24" s="292"/>
      <c r="I24" s="292"/>
      <c r="J24" s="293">
        <v>44450</v>
      </c>
      <c r="K24" s="23">
        <v>20800000</v>
      </c>
      <c r="L24" s="2" t="s">
        <v>246</v>
      </c>
    </row>
    <row r="25" spans="1:12" ht="14.25">
      <c r="A25" s="21"/>
      <c r="B25" s="21"/>
      <c r="C25" s="21"/>
      <c r="D25" s="21"/>
      <c r="E25" s="21"/>
      <c r="F25" s="24" t="s">
        <v>19</v>
      </c>
      <c r="H25" s="305"/>
      <c r="I25" s="305"/>
      <c r="J25" s="304">
        <v>44477</v>
      </c>
      <c r="K25" s="23">
        <v>80000000</v>
      </c>
      <c r="L25" t="s">
        <v>295</v>
      </c>
    </row>
    <row r="26" spans="1:12" ht="14.25">
      <c r="A26" s="21"/>
      <c r="B26" s="21"/>
      <c r="C26" s="21"/>
      <c r="D26" s="21"/>
      <c r="E26" s="21"/>
      <c r="F26" s="24" t="s">
        <v>20</v>
      </c>
      <c r="G26" s="347"/>
      <c r="H26" s="348"/>
      <c r="I26" s="348"/>
      <c r="J26" s="349"/>
      <c r="K26" s="23">
        <f>K22-K23-K25-K24</f>
        <v>82040000</v>
      </c>
      <c r="L26" s="270"/>
    </row>
  </sheetData>
  <mergeCells count="10">
    <mergeCell ref="A7:A8"/>
    <mergeCell ref="B7:D7"/>
    <mergeCell ref="E7:F7"/>
    <mergeCell ref="G7:G8"/>
    <mergeCell ref="H7:H8"/>
    <mergeCell ref="K7:K8"/>
    <mergeCell ref="G22:J22"/>
    <mergeCell ref="G26:J26"/>
    <mergeCell ref="I7:I8"/>
    <mergeCell ref="J7:J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27"/>
  <sheetViews>
    <sheetView workbookViewId="0">
      <selection activeCell="F20" sqref="F20"/>
    </sheetView>
  </sheetViews>
  <sheetFormatPr defaultColWidth="9.140625" defaultRowHeight="14.25"/>
  <cols>
    <col min="1" max="1" width="16.7109375" style="3" bestFit="1" customWidth="1"/>
    <col min="2" max="2" width="16" style="3" customWidth="1"/>
    <col min="3" max="3" width="14.140625" style="3" customWidth="1"/>
    <col min="4" max="4" width="17.28515625" style="3" customWidth="1"/>
    <col min="5" max="5" width="19.7109375" style="3" customWidth="1"/>
    <col min="6" max="6" width="21.7109375" style="3" customWidth="1"/>
    <col min="7" max="7" width="4.7109375" style="16" bestFit="1" customWidth="1"/>
    <col min="8" max="8" width="14" style="3" customWidth="1"/>
    <col min="9" max="9" width="11.5703125" style="3" bestFit="1" customWidth="1"/>
    <col min="10" max="10" width="15.7109375" style="3" customWidth="1"/>
    <col min="11" max="11" width="12.28515625" style="3" bestFit="1" customWidth="1"/>
    <col min="12" max="16384" width="9.140625" style="3"/>
  </cols>
  <sheetData>
    <row r="2" spans="1:11" ht="15">
      <c r="A2" s="11" t="s">
        <v>7</v>
      </c>
      <c r="B2" s="11" t="s">
        <v>6</v>
      </c>
      <c r="C2" s="10"/>
      <c r="D2" s="10"/>
    </row>
    <row r="3" spans="1:11" ht="15">
      <c r="A3" s="11" t="s">
        <v>8</v>
      </c>
      <c r="B3" s="10" t="s">
        <v>27</v>
      </c>
    </row>
    <row r="4" spans="1:11" ht="15">
      <c r="A4" s="11" t="s">
        <v>10</v>
      </c>
      <c r="C4" s="125"/>
    </row>
    <row r="5" spans="1:11" ht="15">
      <c r="A5" s="11" t="s">
        <v>11</v>
      </c>
      <c r="B5" s="10" t="s">
        <v>309</v>
      </c>
    </row>
    <row r="6" spans="1:11" ht="6.75" customHeight="1">
      <c r="A6" s="25"/>
      <c r="B6" s="25"/>
      <c r="C6" s="25"/>
      <c r="D6" s="25"/>
      <c r="E6" s="25"/>
      <c r="F6" s="25"/>
      <c r="G6" s="26"/>
      <c r="H6" s="25"/>
      <c r="I6" s="25"/>
      <c r="J6" s="25"/>
      <c r="K6" s="27"/>
    </row>
    <row r="7" spans="1:11" s="10" customFormat="1" ht="22.5" customHeight="1">
      <c r="A7" s="324" t="s">
        <v>24</v>
      </c>
      <c r="B7" s="334" t="s">
        <v>26</v>
      </c>
      <c r="C7" s="335"/>
      <c r="D7" s="336"/>
      <c r="E7" s="334" t="s">
        <v>25</v>
      </c>
      <c r="F7" s="336"/>
      <c r="G7" s="324" t="s">
        <v>23</v>
      </c>
      <c r="H7" s="324" t="s">
        <v>3</v>
      </c>
      <c r="I7" s="324" t="s">
        <v>4</v>
      </c>
      <c r="J7" s="326" t="s">
        <v>5</v>
      </c>
      <c r="K7" s="326" t="s">
        <v>0</v>
      </c>
    </row>
    <row r="8" spans="1:11" ht="19.5" customHeight="1">
      <c r="A8" s="325"/>
      <c r="B8" s="14" t="s">
        <v>12</v>
      </c>
      <c r="C8" s="14" t="s">
        <v>13</v>
      </c>
      <c r="D8" s="14" t="s">
        <v>14</v>
      </c>
      <c r="E8" s="15" t="s">
        <v>16</v>
      </c>
      <c r="F8" s="15" t="s">
        <v>22</v>
      </c>
      <c r="G8" s="325"/>
      <c r="H8" s="325"/>
      <c r="I8" s="325"/>
      <c r="J8" s="327"/>
      <c r="K8" s="327"/>
    </row>
    <row r="9" spans="1:11" ht="15.75" customHeight="1">
      <c r="A9" s="32" t="s">
        <v>36</v>
      </c>
      <c r="B9" s="14"/>
      <c r="C9" s="14"/>
      <c r="D9" s="14"/>
      <c r="E9" s="15"/>
      <c r="F9" s="15"/>
      <c r="G9" s="29"/>
      <c r="H9" s="29"/>
      <c r="I9" s="29"/>
      <c r="J9" s="28"/>
      <c r="K9" s="28"/>
    </row>
    <row r="10" spans="1:11">
      <c r="A10" s="34">
        <v>44280</v>
      </c>
      <c r="B10" s="1" t="s">
        <v>28</v>
      </c>
      <c r="C10" s="5"/>
      <c r="D10" s="12" t="s">
        <v>29</v>
      </c>
      <c r="E10" s="13" t="s">
        <v>17</v>
      </c>
      <c r="F10" s="1" t="s">
        <v>58</v>
      </c>
      <c r="G10" s="6">
        <v>12</v>
      </c>
      <c r="H10" s="7">
        <v>340000</v>
      </c>
      <c r="I10" s="7">
        <f t="shared" ref="I10:I12" si="0">H10*G10</f>
        <v>4080000</v>
      </c>
      <c r="J10" s="8"/>
      <c r="K10" s="8">
        <f t="shared" ref="K10:K17" si="1">SUM(I10:J10)</f>
        <v>4080000</v>
      </c>
    </row>
    <row r="11" spans="1:11">
      <c r="A11" s="52" t="s">
        <v>51</v>
      </c>
      <c r="B11" s="1"/>
      <c r="C11" s="5"/>
      <c r="D11" s="12"/>
      <c r="E11" s="13"/>
      <c r="F11" s="1"/>
      <c r="G11" s="6"/>
      <c r="H11" s="7"/>
      <c r="I11" s="7"/>
      <c r="J11" s="8"/>
      <c r="K11" s="8"/>
    </row>
    <row r="12" spans="1:11">
      <c r="A12" s="34">
        <v>44299</v>
      </c>
      <c r="B12" s="37" t="s">
        <v>73</v>
      </c>
      <c r="C12" s="48"/>
      <c r="D12" s="48" t="s">
        <v>74</v>
      </c>
      <c r="E12" s="46" t="s">
        <v>75</v>
      </c>
      <c r="F12" s="47" t="s">
        <v>76</v>
      </c>
      <c r="G12" s="40">
        <v>6</v>
      </c>
      <c r="H12" s="7">
        <v>1320000</v>
      </c>
      <c r="I12" s="7">
        <f t="shared" si="0"/>
        <v>7920000</v>
      </c>
      <c r="J12" s="8"/>
      <c r="K12" s="8">
        <f t="shared" si="1"/>
        <v>7920000</v>
      </c>
    </row>
    <row r="13" spans="1:11">
      <c r="A13" s="52" t="s">
        <v>144</v>
      </c>
      <c r="B13" s="1"/>
      <c r="C13" s="5"/>
      <c r="D13" s="12"/>
      <c r="E13" s="13"/>
      <c r="F13" s="1"/>
      <c r="G13" s="6"/>
      <c r="H13" s="7"/>
      <c r="I13" s="7"/>
      <c r="J13" s="8"/>
      <c r="K13" s="8">
        <f t="shared" si="1"/>
        <v>0</v>
      </c>
    </row>
    <row r="14" spans="1:11">
      <c r="A14" s="34">
        <v>44350</v>
      </c>
      <c r="B14" s="37" t="s">
        <v>73</v>
      </c>
      <c r="C14" s="48"/>
      <c r="D14" s="48" t="s">
        <v>74</v>
      </c>
      <c r="E14" s="46" t="s">
        <v>75</v>
      </c>
      <c r="F14" s="47" t="s">
        <v>76</v>
      </c>
      <c r="G14" s="40">
        <v>6</v>
      </c>
      <c r="H14" s="7">
        <v>1320000</v>
      </c>
      <c r="I14" s="7">
        <f t="shared" ref="I14" si="2">H14*G14</f>
        <v>7920000</v>
      </c>
      <c r="J14" s="8"/>
      <c r="K14" s="8">
        <f t="shared" ref="K14" si="3">SUM(I14:J14)</f>
        <v>7920000</v>
      </c>
    </row>
    <row r="15" spans="1:11">
      <c r="A15" s="4"/>
      <c r="B15" s="1"/>
      <c r="C15" s="5"/>
      <c r="D15" s="12"/>
      <c r="E15" s="13"/>
      <c r="F15" s="1"/>
      <c r="G15" s="6"/>
      <c r="H15" s="7"/>
      <c r="I15" s="7"/>
      <c r="J15" s="8"/>
      <c r="K15" s="8">
        <f t="shared" si="1"/>
        <v>0</v>
      </c>
    </row>
    <row r="16" spans="1:11">
      <c r="A16" s="4"/>
      <c r="B16" s="1"/>
      <c r="C16" s="5"/>
      <c r="D16" s="12"/>
      <c r="E16" s="13"/>
      <c r="F16" s="1"/>
      <c r="G16" s="6"/>
      <c r="H16" s="7"/>
      <c r="I16" s="7"/>
      <c r="J16" s="8"/>
      <c r="K16" s="8">
        <f t="shared" si="1"/>
        <v>0</v>
      </c>
    </row>
    <row r="17" spans="1:12">
      <c r="A17" s="4"/>
      <c r="B17" s="1"/>
      <c r="C17" s="5"/>
      <c r="D17" s="12"/>
      <c r="E17" s="13"/>
      <c r="F17" s="1"/>
      <c r="G17" s="6"/>
      <c r="H17" s="7"/>
      <c r="I17" s="7"/>
      <c r="J17" s="8"/>
      <c r="K17" s="8">
        <f t="shared" si="1"/>
        <v>0</v>
      </c>
    </row>
    <row r="18" spans="1:12" ht="6.75" customHeight="1">
      <c r="A18" s="25"/>
      <c r="B18" s="25"/>
      <c r="C18" s="25"/>
      <c r="D18" s="25"/>
      <c r="E18" s="25"/>
      <c r="F18" s="25"/>
      <c r="G18" s="26"/>
      <c r="H18" s="25"/>
      <c r="I18" s="25"/>
      <c r="J18" s="25"/>
      <c r="K18" s="27"/>
    </row>
    <row r="19" spans="1:12" ht="16.5" customHeight="1">
      <c r="A19" s="21"/>
      <c r="B19" s="21"/>
      <c r="C19" s="21"/>
      <c r="D19" s="21"/>
      <c r="E19" s="21"/>
      <c r="F19" s="22" t="s">
        <v>21</v>
      </c>
      <c r="G19" s="307"/>
      <c r="H19" s="308"/>
      <c r="I19" s="308"/>
      <c r="J19" s="309"/>
      <c r="K19" s="23">
        <f>SUM(K10:K18)</f>
        <v>19920000</v>
      </c>
    </row>
    <row r="20" spans="1:12">
      <c r="A20" s="21"/>
      <c r="B20" s="21"/>
      <c r="C20" s="21"/>
      <c r="D20" s="21"/>
      <c r="E20" s="21"/>
      <c r="F20" s="24" t="s">
        <v>19</v>
      </c>
      <c r="H20" s="305"/>
      <c r="I20" s="305"/>
      <c r="J20" s="304">
        <v>44313</v>
      </c>
      <c r="K20" s="23">
        <v>12000000</v>
      </c>
    </row>
    <row r="21" spans="1:12">
      <c r="A21" s="21"/>
      <c r="B21" s="21"/>
      <c r="C21" s="21"/>
      <c r="D21" s="21"/>
      <c r="E21" s="21"/>
      <c r="F21" s="24" t="s">
        <v>19</v>
      </c>
      <c r="H21" s="305"/>
      <c r="I21" s="305"/>
      <c r="J21" s="304">
        <v>44377</v>
      </c>
      <c r="K21" s="23">
        <v>7920000</v>
      </c>
      <c r="L21" s="3" t="s">
        <v>191</v>
      </c>
    </row>
    <row r="22" spans="1:12">
      <c r="A22" s="21"/>
      <c r="B22" s="21"/>
      <c r="C22" s="21"/>
      <c r="D22" s="21"/>
      <c r="E22" s="21"/>
      <c r="F22" s="24" t="s">
        <v>20</v>
      </c>
      <c r="G22" s="307"/>
      <c r="H22" s="308"/>
      <c r="I22" s="308"/>
      <c r="J22" s="309"/>
      <c r="K22" s="23">
        <f>K19-K20-K21</f>
        <v>0</v>
      </c>
    </row>
    <row r="23" spans="1:12">
      <c r="F23" s="19"/>
      <c r="G23" s="17"/>
      <c r="H23" s="18"/>
      <c r="I23" s="20"/>
      <c r="J23" s="18"/>
      <c r="K23" s="18"/>
    </row>
    <row r="24" spans="1:12">
      <c r="I24" s="9"/>
    </row>
    <row r="25" spans="1:12">
      <c r="I25" s="9"/>
    </row>
    <row r="26" spans="1:12">
      <c r="I26" s="9"/>
    </row>
    <row r="27" spans="1:12">
      <c r="I27" s="9"/>
    </row>
  </sheetData>
  <mergeCells count="8">
    <mergeCell ref="J7:J8"/>
    <mergeCell ref="K7:K8"/>
    <mergeCell ref="I7:I8"/>
    <mergeCell ref="A7:A8"/>
    <mergeCell ref="B7:D7"/>
    <mergeCell ref="E7:F7"/>
    <mergeCell ref="G7:G8"/>
    <mergeCell ref="H7:H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"/>
  <sheetViews>
    <sheetView workbookViewId="0">
      <selection activeCell="F32" sqref="F32"/>
    </sheetView>
  </sheetViews>
  <sheetFormatPr defaultRowHeight="12.75"/>
  <cols>
    <col min="1" max="1" width="15.7109375" customWidth="1"/>
    <col min="2" max="2" width="16" customWidth="1"/>
    <col min="3" max="3" width="18.140625" customWidth="1"/>
    <col min="4" max="4" width="16.85546875" customWidth="1"/>
    <col min="5" max="5" width="21.140625" customWidth="1"/>
    <col min="6" max="6" width="31.140625" customWidth="1"/>
    <col min="8" max="8" width="11.42578125" customWidth="1"/>
    <col min="9" max="9" width="16" customWidth="1"/>
    <col min="10" max="10" width="10.140625" bestFit="1" customWidth="1"/>
    <col min="11" max="11" width="14.85546875" customWidth="1"/>
  </cols>
  <sheetData>
    <row r="1" spans="1:11" ht="15">
      <c r="A1" s="11" t="s">
        <v>7</v>
      </c>
      <c r="B1" s="11" t="s">
        <v>6</v>
      </c>
      <c r="C1" s="10"/>
      <c r="D1" s="10"/>
      <c r="E1" s="3"/>
      <c r="F1" s="3"/>
      <c r="G1" s="16"/>
      <c r="H1" s="3"/>
      <c r="I1" s="3"/>
      <c r="J1" s="3"/>
      <c r="K1" s="3"/>
    </row>
    <row r="2" spans="1:11" ht="15">
      <c r="A2" s="11" t="s">
        <v>8</v>
      </c>
      <c r="B2" s="10" t="s">
        <v>150</v>
      </c>
      <c r="C2" s="3"/>
      <c r="D2" s="3"/>
      <c r="E2" s="3"/>
      <c r="F2" s="3"/>
      <c r="G2" s="16"/>
      <c r="H2" s="3"/>
      <c r="I2" s="3"/>
      <c r="J2" s="3"/>
      <c r="K2" s="3"/>
    </row>
    <row r="3" spans="1:11" ht="15">
      <c r="A3" s="11" t="s">
        <v>10</v>
      </c>
      <c r="B3" s="3"/>
      <c r="C3" s="3"/>
      <c r="D3" s="3"/>
      <c r="E3" s="3"/>
      <c r="F3" s="3"/>
      <c r="G3" s="16"/>
      <c r="H3" s="3"/>
      <c r="I3" s="3"/>
      <c r="J3" s="3"/>
      <c r="K3" s="3"/>
    </row>
    <row r="4" spans="1:11" ht="15">
      <c r="A4" s="11" t="s">
        <v>11</v>
      </c>
      <c r="B4" s="10" t="s">
        <v>308</v>
      </c>
      <c r="C4" s="3"/>
      <c r="D4" s="3"/>
      <c r="E4" s="3"/>
      <c r="F4" s="3"/>
      <c r="G4" s="16"/>
      <c r="H4" s="3"/>
      <c r="I4" s="3"/>
      <c r="J4" s="3"/>
      <c r="K4" s="3"/>
    </row>
    <row r="5" spans="1:11" ht="14.25">
      <c r="A5" s="25"/>
      <c r="B5" s="25"/>
      <c r="C5" s="25"/>
      <c r="D5" s="25"/>
      <c r="E5" s="25"/>
      <c r="F5" s="25"/>
      <c r="G5" s="26"/>
      <c r="H5" s="25"/>
      <c r="I5" s="25"/>
      <c r="J5" s="25"/>
      <c r="K5" s="27"/>
    </row>
    <row r="6" spans="1:11" ht="14.25">
      <c r="A6" s="324" t="s">
        <v>24</v>
      </c>
      <c r="B6" s="334" t="s">
        <v>26</v>
      </c>
      <c r="C6" s="335"/>
      <c r="D6" s="336"/>
      <c r="E6" s="334" t="s">
        <v>25</v>
      </c>
      <c r="F6" s="336"/>
      <c r="G6" s="324" t="s">
        <v>23</v>
      </c>
      <c r="H6" s="324" t="s">
        <v>3</v>
      </c>
      <c r="I6" s="324" t="s">
        <v>4</v>
      </c>
      <c r="J6" s="326" t="s">
        <v>5</v>
      </c>
      <c r="K6" s="326" t="s">
        <v>0</v>
      </c>
    </row>
    <row r="7" spans="1:11" ht="14.25">
      <c r="A7" s="325"/>
      <c r="B7" s="14" t="s">
        <v>12</v>
      </c>
      <c r="C7" s="14" t="s">
        <v>13</v>
      </c>
      <c r="D7" s="14" t="s">
        <v>14</v>
      </c>
      <c r="E7" s="15" t="s">
        <v>16</v>
      </c>
      <c r="F7" s="15" t="s">
        <v>22</v>
      </c>
      <c r="G7" s="325"/>
      <c r="H7" s="325"/>
      <c r="I7" s="325"/>
      <c r="J7" s="327"/>
      <c r="K7" s="327"/>
    </row>
    <row r="8" spans="1:11" ht="14.25">
      <c r="A8" s="32" t="s">
        <v>144</v>
      </c>
      <c r="B8" s="14"/>
      <c r="C8" s="14"/>
      <c r="D8" s="14"/>
      <c r="E8" s="15"/>
      <c r="F8" s="15"/>
      <c r="G8" s="90"/>
      <c r="H8" s="90"/>
      <c r="I8" s="90"/>
      <c r="J8" s="91"/>
      <c r="K8" s="91"/>
    </row>
    <row r="9" spans="1:11" ht="14.25">
      <c r="A9" s="34">
        <v>44359</v>
      </c>
      <c r="B9" s="108" t="s">
        <v>152</v>
      </c>
      <c r="C9" s="127" t="str">
        <f t="shared" ref="C9:C12" si="0">LEFT(B9,10)</f>
        <v>0281002942</v>
      </c>
      <c r="D9" s="86" t="str">
        <f t="shared" ref="D9" si="1">LEFT(C9,10)</f>
        <v>0281002942</v>
      </c>
      <c r="E9" s="107" t="s">
        <v>156</v>
      </c>
      <c r="F9" s="107" t="s">
        <v>151</v>
      </c>
      <c r="G9" s="6">
        <v>2</v>
      </c>
      <c r="H9" s="7">
        <v>800000</v>
      </c>
      <c r="I9" s="7">
        <f>G9*H9</f>
        <v>1600000</v>
      </c>
      <c r="J9" s="8"/>
      <c r="K9" s="8">
        <f>I9</f>
        <v>1600000</v>
      </c>
    </row>
    <row r="10" spans="1:11" ht="14.25">
      <c r="A10" s="34">
        <v>44359</v>
      </c>
      <c r="B10" s="108" t="s">
        <v>153</v>
      </c>
      <c r="C10" s="127" t="str">
        <f t="shared" si="0"/>
        <v>0281006117</v>
      </c>
      <c r="D10" s="108" t="s">
        <v>154</v>
      </c>
      <c r="E10" s="107" t="s">
        <v>156</v>
      </c>
      <c r="F10" s="107" t="s">
        <v>155</v>
      </c>
      <c r="G10" s="6">
        <v>4</v>
      </c>
      <c r="H10" s="7">
        <v>1000000</v>
      </c>
      <c r="I10" s="7">
        <f>G10*H10</f>
        <v>4000000</v>
      </c>
      <c r="J10" s="8"/>
      <c r="K10" s="8">
        <f t="shared" ref="K10:K11" si="2">I10</f>
        <v>4000000</v>
      </c>
    </row>
    <row r="11" spans="1:11" ht="14.25">
      <c r="A11" s="52" t="s">
        <v>175</v>
      </c>
      <c r="B11" s="73"/>
      <c r="C11" s="127" t="str">
        <f t="shared" si="0"/>
        <v/>
      </c>
      <c r="D11" s="48"/>
      <c r="E11" s="109"/>
      <c r="F11" s="73"/>
      <c r="G11" s="6"/>
      <c r="H11" s="7"/>
      <c r="I11" s="7">
        <f t="shared" ref="I11" si="3">G11*H11</f>
        <v>0</v>
      </c>
      <c r="J11" s="8"/>
      <c r="K11" s="8">
        <f t="shared" si="2"/>
        <v>0</v>
      </c>
    </row>
    <row r="12" spans="1:11" ht="14.25">
      <c r="A12" s="34">
        <v>44390</v>
      </c>
      <c r="B12" s="108" t="s">
        <v>153</v>
      </c>
      <c r="C12" s="127" t="str">
        <f t="shared" si="0"/>
        <v>0281006117</v>
      </c>
      <c r="D12" s="108" t="s">
        <v>154</v>
      </c>
      <c r="E12" s="107" t="s">
        <v>156</v>
      </c>
      <c r="F12" s="107" t="s">
        <v>155</v>
      </c>
      <c r="G12" s="6">
        <v>4</v>
      </c>
      <c r="H12" s="7">
        <v>1000000</v>
      </c>
      <c r="I12" s="7">
        <f>G12*H12</f>
        <v>4000000</v>
      </c>
      <c r="J12" s="8"/>
      <c r="K12" s="8">
        <f t="shared" ref="K12" si="4">I12</f>
        <v>4000000</v>
      </c>
    </row>
    <row r="13" spans="1:11" ht="14.25">
      <c r="A13" s="4"/>
      <c r="B13" s="1"/>
      <c r="C13" s="5"/>
      <c r="D13" s="12"/>
      <c r="E13" s="13"/>
      <c r="F13" s="1"/>
      <c r="G13" s="6"/>
      <c r="H13" s="7"/>
      <c r="I13" s="7"/>
      <c r="J13" s="8"/>
      <c r="K13" s="8"/>
    </row>
    <row r="14" spans="1:11" ht="14.25">
      <c r="A14" s="4"/>
      <c r="B14" s="1"/>
      <c r="C14" s="5"/>
      <c r="D14" s="12"/>
      <c r="E14" s="13"/>
      <c r="F14" s="1"/>
      <c r="G14" s="6"/>
      <c r="H14" s="7"/>
      <c r="I14" s="7"/>
      <c r="J14" s="8"/>
      <c r="K14" s="8">
        <f t="shared" ref="K14:K15" si="5">SUM(I14:J14)</f>
        <v>0</v>
      </c>
    </row>
    <row r="15" spans="1:11" ht="14.25">
      <c r="A15" s="4"/>
      <c r="B15" s="1"/>
      <c r="C15" s="5"/>
      <c r="D15" s="12"/>
      <c r="E15" s="13"/>
      <c r="F15" s="1"/>
      <c r="G15" s="6"/>
      <c r="H15" s="7"/>
      <c r="I15" s="7"/>
      <c r="J15" s="8"/>
      <c r="K15" s="8">
        <f t="shared" si="5"/>
        <v>0</v>
      </c>
    </row>
    <row r="16" spans="1:11" ht="14.25">
      <c r="A16" s="25"/>
      <c r="B16" s="25"/>
      <c r="C16" s="25"/>
      <c r="D16" s="25"/>
      <c r="E16" s="25"/>
      <c r="F16" s="25"/>
      <c r="G16" s="26"/>
      <c r="H16" s="25"/>
      <c r="I16" s="25"/>
      <c r="J16" s="25"/>
      <c r="K16" s="27"/>
    </row>
    <row r="17" spans="1:11" ht="14.25">
      <c r="A17" s="21"/>
      <c r="B17" s="21"/>
      <c r="C17" s="21"/>
      <c r="D17" s="21"/>
      <c r="E17" s="21"/>
      <c r="F17" s="22" t="s">
        <v>21</v>
      </c>
      <c r="G17" s="307"/>
      <c r="H17" s="308"/>
      <c r="I17" s="308"/>
      <c r="J17" s="309"/>
      <c r="K17" s="23">
        <f>SUM(K9:K16)</f>
        <v>9600000</v>
      </c>
    </row>
    <row r="18" spans="1:11" ht="14.25">
      <c r="A18" s="21"/>
      <c r="B18" s="21"/>
      <c r="C18" s="21"/>
      <c r="D18" s="21"/>
      <c r="E18" s="21"/>
      <c r="F18" s="24" t="s">
        <v>19</v>
      </c>
      <c r="H18" s="305"/>
      <c r="I18" s="305"/>
      <c r="J18" s="304">
        <v>44385</v>
      </c>
      <c r="K18" s="23">
        <v>5600000</v>
      </c>
    </row>
    <row r="19" spans="1:11" ht="14.25">
      <c r="A19" s="21"/>
      <c r="B19" s="21"/>
      <c r="C19" s="21"/>
      <c r="D19" s="21"/>
      <c r="E19" s="21"/>
      <c r="F19" s="24" t="s">
        <v>19</v>
      </c>
      <c r="G19" s="291"/>
      <c r="H19" s="292"/>
      <c r="I19" s="292"/>
      <c r="J19" s="293">
        <v>44453</v>
      </c>
      <c r="K19" s="23">
        <v>4000000</v>
      </c>
    </row>
    <row r="20" spans="1:11" ht="14.25">
      <c r="A20" s="21"/>
      <c r="B20" s="21"/>
      <c r="C20" s="21"/>
      <c r="D20" s="21"/>
      <c r="E20" s="21"/>
      <c r="F20" s="24" t="s">
        <v>20</v>
      </c>
      <c r="G20" s="307"/>
      <c r="H20" s="308"/>
      <c r="I20" s="308"/>
      <c r="J20" s="309"/>
      <c r="K20" s="23">
        <f>K17-K18-K19</f>
        <v>0</v>
      </c>
    </row>
  </sheetData>
  <mergeCells count="8">
    <mergeCell ref="J6:J7"/>
    <mergeCell ref="K6:K7"/>
    <mergeCell ref="I6:I7"/>
    <mergeCell ref="A6:A7"/>
    <mergeCell ref="B6:D6"/>
    <mergeCell ref="E6:F6"/>
    <mergeCell ref="G6:G7"/>
    <mergeCell ref="H6:H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35"/>
  <sheetViews>
    <sheetView workbookViewId="0">
      <selection activeCell="E36" sqref="E36"/>
    </sheetView>
  </sheetViews>
  <sheetFormatPr defaultColWidth="9.140625" defaultRowHeight="14.25"/>
  <cols>
    <col min="1" max="1" width="16.7109375" style="3" bestFit="1" customWidth="1"/>
    <col min="2" max="2" width="18.140625" style="3" customWidth="1"/>
    <col min="3" max="3" width="15.140625" style="3" customWidth="1"/>
    <col min="4" max="4" width="17.28515625" style="3" customWidth="1"/>
    <col min="5" max="5" width="19.7109375" style="3" customWidth="1"/>
    <col min="6" max="6" width="21.7109375" style="3" customWidth="1"/>
    <col min="7" max="7" width="4.7109375" style="16" bestFit="1" customWidth="1"/>
    <col min="8" max="9" width="12.7109375" style="3" bestFit="1" customWidth="1"/>
    <col min="10" max="10" width="18.140625" style="3" customWidth="1"/>
    <col min="11" max="11" width="14" style="3" bestFit="1" customWidth="1"/>
    <col min="12" max="12" width="14.140625" style="3" bestFit="1" customWidth="1"/>
    <col min="13" max="16384" width="9.140625" style="3"/>
  </cols>
  <sheetData>
    <row r="2" spans="1:12" ht="15">
      <c r="A2" s="11" t="s">
        <v>7</v>
      </c>
      <c r="B2" s="11" t="s">
        <v>6</v>
      </c>
      <c r="C2" s="10"/>
      <c r="D2" s="10"/>
    </row>
    <row r="3" spans="1:12" ht="15">
      <c r="A3" s="11" t="s">
        <v>8</v>
      </c>
      <c r="B3" s="10" t="s">
        <v>30</v>
      </c>
      <c r="C3" s="111" t="s">
        <v>243</v>
      </c>
    </row>
    <row r="4" spans="1:12" ht="15">
      <c r="A4" s="11" t="s">
        <v>10</v>
      </c>
      <c r="B4" s="10"/>
    </row>
    <row r="5" spans="1:12" ht="15">
      <c r="A5" s="11" t="s">
        <v>11</v>
      </c>
      <c r="B5" s="10" t="s">
        <v>307</v>
      </c>
    </row>
    <row r="6" spans="1:12" ht="6.75" customHeight="1">
      <c r="A6" s="25"/>
      <c r="B6" s="25"/>
      <c r="C6" s="25"/>
      <c r="D6" s="25"/>
      <c r="E6" s="25"/>
      <c r="F6" s="25"/>
      <c r="G6" s="26"/>
      <c r="H6" s="25"/>
      <c r="I6" s="25"/>
      <c r="J6" s="25"/>
      <c r="K6" s="27"/>
    </row>
    <row r="7" spans="1:12" s="10" customFormat="1" ht="22.5" customHeight="1">
      <c r="A7" s="324" t="s">
        <v>24</v>
      </c>
      <c r="B7" s="334" t="s">
        <v>26</v>
      </c>
      <c r="C7" s="335"/>
      <c r="D7" s="336"/>
      <c r="E7" s="334" t="s">
        <v>25</v>
      </c>
      <c r="F7" s="336"/>
      <c r="G7" s="324" t="s">
        <v>23</v>
      </c>
      <c r="H7" s="324" t="s">
        <v>3</v>
      </c>
      <c r="I7" s="324" t="s">
        <v>4</v>
      </c>
      <c r="J7" s="326" t="s">
        <v>5</v>
      </c>
      <c r="K7" s="326" t="s">
        <v>0</v>
      </c>
    </row>
    <row r="8" spans="1:12" ht="19.5" customHeight="1">
      <c r="A8" s="325"/>
      <c r="B8" s="14" t="s">
        <v>12</v>
      </c>
      <c r="C8" s="14" t="s">
        <v>13</v>
      </c>
      <c r="D8" s="14" t="s">
        <v>14</v>
      </c>
      <c r="E8" s="15" t="s">
        <v>16</v>
      </c>
      <c r="F8" s="15" t="s">
        <v>22</v>
      </c>
      <c r="G8" s="325"/>
      <c r="H8" s="325"/>
      <c r="I8" s="325"/>
      <c r="J8" s="327"/>
      <c r="K8" s="327"/>
    </row>
    <row r="9" spans="1:12" ht="19.5" customHeight="1">
      <c r="A9" s="31" t="s">
        <v>36</v>
      </c>
      <c r="B9" s="14"/>
      <c r="C9" s="14"/>
      <c r="D9" s="14"/>
      <c r="E9" s="15"/>
      <c r="F9" s="15"/>
      <c r="G9" s="165"/>
      <c r="H9" s="165"/>
      <c r="I9" s="165"/>
      <c r="J9" s="166"/>
      <c r="K9" s="166"/>
    </row>
    <row r="10" spans="1:12">
      <c r="A10" s="34">
        <v>44280</v>
      </c>
      <c r="B10" s="58" t="s">
        <v>1</v>
      </c>
      <c r="C10" s="127" t="str">
        <f t="shared" ref="C10:C15" si="0">LEFT(B10,10)</f>
        <v>0433175414</v>
      </c>
      <c r="D10" s="59" t="s">
        <v>18</v>
      </c>
      <c r="E10" s="13" t="s">
        <v>17</v>
      </c>
      <c r="F10" s="58" t="s">
        <v>58</v>
      </c>
      <c r="G10" s="6">
        <v>60</v>
      </c>
      <c r="H10" s="7">
        <v>780000</v>
      </c>
      <c r="I10" s="7">
        <f t="shared" ref="I10" si="1">H10*G10</f>
        <v>46800000</v>
      </c>
      <c r="J10" s="8"/>
      <c r="K10" s="81">
        <f t="shared" ref="K10:K13" si="2">SUM(I10:J10)</f>
        <v>46800000</v>
      </c>
    </row>
    <row r="11" spans="1:12">
      <c r="A11" s="52" t="s">
        <v>51</v>
      </c>
      <c r="B11" s="58"/>
      <c r="C11" s="127" t="str">
        <f t="shared" si="0"/>
        <v/>
      </c>
      <c r="D11" s="59"/>
      <c r="E11" s="13"/>
      <c r="F11" s="58"/>
      <c r="G11" s="6"/>
      <c r="H11" s="7"/>
      <c r="I11" s="7"/>
      <c r="J11" s="8"/>
      <c r="K11" s="8"/>
    </row>
    <row r="12" spans="1:12">
      <c r="A12" s="34">
        <v>44299</v>
      </c>
      <c r="B12" s="54" t="s">
        <v>2</v>
      </c>
      <c r="C12" s="127" t="str">
        <f t="shared" si="0"/>
        <v>0433175413</v>
      </c>
      <c r="D12" s="55" t="s">
        <v>15</v>
      </c>
      <c r="E12" s="13" t="s">
        <v>17</v>
      </c>
      <c r="F12" s="56" t="s">
        <v>58</v>
      </c>
      <c r="G12" s="6">
        <v>30</v>
      </c>
      <c r="H12" s="7">
        <v>780000</v>
      </c>
      <c r="I12" s="7">
        <f>G12*H12</f>
        <v>23400000</v>
      </c>
      <c r="J12" s="8"/>
      <c r="K12" s="8">
        <f t="shared" si="2"/>
        <v>23400000</v>
      </c>
    </row>
    <row r="13" spans="1:12">
      <c r="A13" s="52" t="s">
        <v>103</v>
      </c>
      <c r="B13" s="58"/>
      <c r="C13" s="127" t="str">
        <f t="shared" si="0"/>
        <v/>
      </c>
      <c r="D13" s="59"/>
      <c r="E13" s="13"/>
      <c r="F13" s="58"/>
      <c r="G13" s="6"/>
      <c r="H13" s="7"/>
      <c r="I13" s="7"/>
      <c r="J13" s="8"/>
      <c r="K13" s="8">
        <f t="shared" si="2"/>
        <v>0</v>
      </c>
    </row>
    <row r="14" spans="1:12">
      <c r="A14" s="34">
        <v>44325</v>
      </c>
      <c r="B14" s="58" t="s">
        <v>1</v>
      </c>
      <c r="C14" s="127" t="str">
        <f t="shared" si="0"/>
        <v>0433175414</v>
      </c>
      <c r="D14" s="59" t="s">
        <v>18</v>
      </c>
      <c r="E14" s="13" t="s">
        <v>17</v>
      </c>
      <c r="F14" s="58" t="s">
        <v>58</v>
      </c>
      <c r="G14" s="6">
        <v>60</v>
      </c>
      <c r="H14" s="7">
        <v>780000</v>
      </c>
      <c r="I14" s="7">
        <f t="shared" ref="I14:I15" si="3">H14*G14</f>
        <v>46800000</v>
      </c>
      <c r="J14" s="8"/>
      <c r="K14" s="8">
        <f t="shared" ref="K14:K15" si="4">SUM(I14:J14)</f>
        <v>46800000</v>
      </c>
    </row>
    <row r="15" spans="1:12">
      <c r="A15" s="34">
        <v>44341</v>
      </c>
      <c r="B15" s="54" t="s">
        <v>2</v>
      </c>
      <c r="C15" s="127" t="str">
        <f t="shared" si="0"/>
        <v>0433175413</v>
      </c>
      <c r="D15" s="55" t="s">
        <v>15</v>
      </c>
      <c r="E15" s="13" t="s">
        <v>17</v>
      </c>
      <c r="F15" s="56" t="s">
        <v>58</v>
      </c>
      <c r="G15" s="6">
        <v>6</v>
      </c>
      <c r="H15" s="7">
        <v>780000</v>
      </c>
      <c r="I15" s="7">
        <f t="shared" si="3"/>
        <v>4680000</v>
      </c>
      <c r="J15" s="8"/>
      <c r="K15" s="8">
        <f t="shared" si="4"/>
        <v>4680000</v>
      </c>
      <c r="L15" s="64"/>
    </row>
    <row r="16" spans="1:12">
      <c r="A16" s="52" t="s">
        <v>212</v>
      </c>
      <c r="B16" s="54"/>
      <c r="C16" s="138"/>
      <c r="D16" s="55"/>
      <c r="E16" s="13"/>
      <c r="F16" s="56"/>
      <c r="G16" s="6"/>
      <c r="H16" s="7"/>
      <c r="I16" s="7"/>
      <c r="J16" s="8"/>
      <c r="K16" s="8"/>
      <c r="L16" s="64"/>
    </row>
    <row r="17" spans="1:12">
      <c r="A17" s="34">
        <v>44415</v>
      </c>
      <c r="B17" s="54"/>
      <c r="C17" s="138"/>
      <c r="D17" s="55"/>
      <c r="E17" s="13"/>
      <c r="F17" s="56" t="s">
        <v>213</v>
      </c>
      <c r="G17" s="6">
        <v>2</v>
      </c>
      <c r="H17" s="7">
        <v>14000000</v>
      </c>
      <c r="I17" s="7">
        <f t="shared" ref="I17:I20" si="5">H17*G17</f>
        <v>28000000</v>
      </c>
      <c r="J17" s="8"/>
      <c r="K17" s="8">
        <f t="shared" ref="K17:K20" si="6">SUM(I17:J17)</f>
        <v>28000000</v>
      </c>
      <c r="L17" s="64"/>
    </row>
    <row r="18" spans="1:12">
      <c r="A18" s="52" t="s">
        <v>289</v>
      </c>
      <c r="B18" s="54"/>
      <c r="C18" s="138"/>
      <c r="D18" s="55"/>
      <c r="E18" s="13"/>
      <c r="F18" s="56"/>
      <c r="G18" s="6"/>
      <c r="H18" s="7"/>
      <c r="I18" s="7">
        <f t="shared" si="5"/>
        <v>0</v>
      </c>
      <c r="J18" s="8"/>
      <c r="K18" s="8">
        <f t="shared" si="6"/>
        <v>0</v>
      </c>
      <c r="L18" s="64"/>
    </row>
    <row r="19" spans="1:12">
      <c r="A19" s="106">
        <v>44470</v>
      </c>
      <c r="B19" s="204" t="s">
        <v>2</v>
      </c>
      <c r="C19" s="127" t="str">
        <f t="shared" ref="C19:C20" si="7">LEFT(B19,10)</f>
        <v>0433175413</v>
      </c>
      <c r="D19" s="204" t="s">
        <v>15</v>
      </c>
      <c r="E19" s="13" t="s">
        <v>17</v>
      </c>
      <c r="F19" s="58" t="s">
        <v>58</v>
      </c>
      <c r="G19" s="199">
        <v>30</v>
      </c>
      <c r="H19" s="76">
        <v>780000</v>
      </c>
      <c r="I19" s="7">
        <f t="shared" si="5"/>
        <v>23400000</v>
      </c>
      <c r="J19" s="8"/>
      <c r="K19" s="8">
        <f t="shared" si="6"/>
        <v>23400000</v>
      </c>
      <c r="L19" s="64"/>
    </row>
    <row r="20" spans="1:12">
      <c r="A20" s="106">
        <v>44470</v>
      </c>
      <c r="B20" s="204" t="s">
        <v>1</v>
      </c>
      <c r="C20" s="127" t="str">
        <f t="shared" si="7"/>
        <v>0433175414</v>
      </c>
      <c r="D20" s="204" t="s">
        <v>18</v>
      </c>
      <c r="E20" s="13" t="s">
        <v>17</v>
      </c>
      <c r="F20" s="58" t="s">
        <v>58</v>
      </c>
      <c r="G20" s="199">
        <v>30</v>
      </c>
      <c r="H20" s="76">
        <v>780000</v>
      </c>
      <c r="I20" s="7">
        <f t="shared" si="5"/>
        <v>23400000</v>
      </c>
      <c r="J20" s="8"/>
      <c r="K20" s="8">
        <f t="shared" si="6"/>
        <v>23400000</v>
      </c>
      <c r="L20" s="64"/>
    </row>
    <row r="21" spans="1:12">
      <c r="A21" s="106"/>
      <c r="B21" s="204"/>
      <c r="C21" s="127"/>
      <c r="D21" s="204"/>
      <c r="E21" s="13"/>
      <c r="F21" s="58"/>
      <c r="G21" s="199"/>
      <c r="H21" s="76"/>
      <c r="I21" s="7"/>
      <c r="J21" s="8"/>
      <c r="K21" s="8"/>
      <c r="L21" s="64"/>
    </row>
    <row r="22" spans="1:12" ht="6.75" customHeight="1">
      <c r="A22" s="25"/>
      <c r="B22" s="25"/>
      <c r="C22" s="25"/>
      <c r="D22" s="25"/>
      <c r="E22" s="25"/>
      <c r="F22" s="25"/>
      <c r="G22" s="26"/>
      <c r="H22" s="25"/>
      <c r="I22" s="25"/>
      <c r="J22" s="25"/>
      <c r="K22" s="27"/>
    </row>
    <row r="23" spans="1:12" ht="16.5" customHeight="1">
      <c r="A23" s="21"/>
      <c r="B23" s="21"/>
      <c r="C23" s="21"/>
      <c r="D23" s="21"/>
      <c r="E23" s="21"/>
      <c r="F23" s="60" t="s">
        <v>21</v>
      </c>
      <c r="G23" s="276"/>
      <c r="H23" s="277"/>
      <c r="I23" s="277"/>
      <c r="J23" s="278"/>
      <c r="K23" s="61">
        <f>SUM(K10:K22)</f>
        <v>196480000</v>
      </c>
    </row>
    <row r="24" spans="1:12">
      <c r="A24" s="21"/>
      <c r="B24" s="21"/>
      <c r="C24" s="21"/>
      <c r="D24" s="21"/>
      <c r="E24" s="21"/>
      <c r="F24" s="62" t="s">
        <v>19</v>
      </c>
      <c r="H24" s="299"/>
      <c r="I24" s="299"/>
      <c r="J24" s="299">
        <v>44280</v>
      </c>
      <c r="K24" s="81">
        <v>46800000</v>
      </c>
      <c r="L24" s="10" t="s">
        <v>204</v>
      </c>
    </row>
    <row r="25" spans="1:12">
      <c r="A25" s="21"/>
      <c r="B25" s="21"/>
      <c r="C25" s="21"/>
      <c r="D25" s="21"/>
      <c r="E25" s="21"/>
      <c r="F25" s="62" t="s">
        <v>19</v>
      </c>
      <c r="H25" s="300"/>
      <c r="I25" s="300"/>
      <c r="J25" s="310">
        <v>44336</v>
      </c>
      <c r="K25" s="81">
        <v>30200000</v>
      </c>
      <c r="L25" s="10" t="s">
        <v>204</v>
      </c>
    </row>
    <row r="26" spans="1:12">
      <c r="A26" s="21"/>
      <c r="B26" s="21"/>
      <c r="C26" s="21"/>
      <c r="D26" s="21"/>
      <c r="E26" s="21"/>
      <c r="F26" s="62" t="s">
        <v>19</v>
      </c>
      <c r="H26" s="300"/>
      <c r="I26" s="300"/>
      <c r="J26" s="310">
        <v>44385</v>
      </c>
      <c r="K26" s="81">
        <v>19680000</v>
      </c>
      <c r="L26" s="10" t="s">
        <v>204</v>
      </c>
    </row>
    <row r="27" spans="1:12">
      <c r="A27" s="21"/>
      <c r="B27" s="21"/>
      <c r="C27" s="21"/>
      <c r="D27" s="21"/>
      <c r="E27" s="21"/>
      <c r="F27" s="62" t="s">
        <v>19</v>
      </c>
      <c r="H27" s="300"/>
      <c r="I27" s="300"/>
      <c r="J27" s="310">
        <v>44385</v>
      </c>
      <c r="K27" s="81">
        <v>10800000</v>
      </c>
      <c r="L27" s="10" t="s">
        <v>192</v>
      </c>
    </row>
    <row r="28" spans="1:12">
      <c r="A28" s="21"/>
      <c r="B28" s="21"/>
      <c r="C28" s="21"/>
      <c r="D28" s="21"/>
      <c r="E28" s="21"/>
      <c r="F28" s="62" t="s">
        <v>19</v>
      </c>
      <c r="H28" s="300"/>
      <c r="I28" s="300"/>
      <c r="J28" s="310">
        <v>44419</v>
      </c>
      <c r="K28" s="81">
        <v>5000000</v>
      </c>
      <c r="L28" s="10" t="s">
        <v>204</v>
      </c>
    </row>
    <row r="29" spans="1:12">
      <c r="A29" s="21"/>
      <c r="B29" s="21"/>
      <c r="C29" s="21"/>
      <c r="D29" s="21"/>
      <c r="E29" s="21"/>
      <c r="F29" s="62"/>
      <c r="G29" s="294"/>
      <c r="H29" s="290"/>
      <c r="I29" s="290"/>
      <c r="J29" s="295"/>
      <c r="K29" s="81"/>
      <c r="L29" s="10"/>
    </row>
    <row r="30" spans="1:12" ht="15">
      <c r="A30" s="21"/>
      <c r="B30" s="21"/>
      <c r="C30" s="21"/>
      <c r="D30" s="21"/>
      <c r="E30" s="21"/>
      <c r="F30" s="62" t="s">
        <v>20</v>
      </c>
      <c r="G30" s="276"/>
      <c r="H30" s="277"/>
      <c r="I30" s="277"/>
      <c r="J30" s="278"/>
      <c r="K30" s="61">
        <f>K23-K24-K25-K26-K27-K28</f>
        <v>84000000</v>
      </c>
    </row>
    <row r="31" spans="1:12">
      <c r="F31" s="117"/>
      <c r="I31" s="9"/>
    </row>
    <row r="32" spans="1:12">
      <c r="I32" s="9"/>
    </row>
    <row r="33" spans="9:9">
      <c r="I33" s="9"/>
    </row>
    <row r="34" spans="9:9">
      <c r="I34" s="9"/>
    </row>
    <row r="35" spans="9:9">
      <c r="I35" s="9"/>
    </row>
  </sheetData>
  <mergeCells count="8">
    <mergeCell ref="J7:J8"/>
    <mergeCell ref="K7:K8"/>
    <mergeCell ref="I7:I8"/>
    <mergeCell ref="A7:A8"/>
    <mergeCell ref="B7:D7"/>
    <mergeCell ref="E7:F7"/>
    <mergeCell ref="G7:G8"/>
    <mergeCell ref="H7:H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1"/>
  <sheetViews>
    <sheetView workbookViewId="0">
      <selection activeCell="H30" sqref="H30"/>
    </sheetView>
  </sheetViews>
  <sheetFormatPr defaultRowHeight="12.75"/>
  <cols>
    <col min="1" max="1" width="12.7109375" customWidth="1"/>
    <col min="2" max="2" width="18.5703125" customWidth="1"/>
    <col min="3" max="3" width="14" customWidth="1"/>
    <col min="4" max="4" width="19.85546875" customWidth="1"/>
    <col min="5" max="5" width="19.140625" customWidth="1"/>
    <col min="6" max="6" width="20.42578125" customWidth="1"/>
    <col min="8" max="8" width="12.7109375" customWidth="1"/>
    <col min="9" max="9" width="15.28515625" customWidth="1"/>
    <col min="10" max="10" width="10.42578125" customWidth="1"/>
    <col min="11" max="11" width="15.7109375" customWidth="1"/>
  </cols>
  <sheetData>
    <row r="1" spans="1:11" ht="14.25">
      <c r="A1" s="3"/>
      <c r="B1" s="3"/>
      <c r="C1" s="3"/>
      <c r="D1" s="3"/>
      <c r="E1" s="3"/>
      <c r="F1" s="3"/>
      <c r="G1" s="16"/>
      <c r="H1" s="3"/>
      <c r="I1" s="3"/>
      <c r="J1" s="3"/>
      <c r="K1" s="3"/>
    </row>
    <row r="2" spans="1:11" ht="15">
      <c r="A2" s="11" t="s">
        <v>7</v>
      </c>
      <c r="B2" s="11" t="s">
        <v>6</v>
      </c>
      <c r="C2" s="10"/>
      <c r="D2" s="10"/>
      <c r="E2" s="3"/>
      <c r="F2" s="3"/>
      <c r="G2" s="16"/>
      <c r="H2" s="3"/>
      <c r="I2" s="3"/>
      <c r="J2" s="3"/>
      <c r="K2" s="3"/>
    </row>
    <row r="3" spans="1:11" ht="15">
      <c r="A3" s="11" t="s">
        <v>8</v>
      </c>
      <c r="B3" s="10" t="s">
        <v>161</v>
      </c>
      <c r="C3" s="3"/>
      <c r="D3" s="3"/>
      <c r="E3" s="3"/>
      <c r="F3" s="3"/>
      <c r="G3" s="16"/>
      <c r="H3" s="3"/>
      <c r="I3" s="3"/>
      <c r="J3" s="3"/>
      <c r="K3" s="3"/>
    </row>
    <row r="4" spans="1:11" ht="15">
      <c r="A4" s="11" t="s">
        <v>10</v>
      </c>
      <c r="B4" s="10"/>
      <c r="C4" s="3"/>
      <c r="D4" s="3"/>
      <c r="E4" s="3"/>
      <c r="F4" s="3"/>
      <c r="G4" s="16"/>
      <c r="H4" s="3"/>
      <c r="I4" s="3"/>
      <c r="J4" s="3"/>
      <c r="K4" s="3"/>
    </row>
    <row r="5" spans="1:11" ht="15">
      <c r="A5" s="11" t="s">
        <v>11</v>
      </c>
      <c r="B5" s="10"/>
      <c r="C5" s="3"/>
      <c r="D5" s="3"/>
      <c r="E5" s="3"/>
      <c r="F5" s="3"/>
      <c r="G5" s="16"/>
      <c r="H5" s="3"/>
      <c r="I5" s="3"/>
      <c r="J5" s="3"/>
      <c r="K5" s="3"/>
    </row>
    <row r="6" spans="1:11" ht="14.25">
      <c r="A6" s="25"/>
      <c r="B6" s="25"/>
      <c r="C6" s="25"/>
      <c r="D6" s="25"/>
      <c r="E6" s="25"/>
      <c r="F6" s="25"/>
      <c r="G6" s="26"/>
      <c r="H6" s="25"/>
      <c r="I6" s="25"/>
      <c r="J6" s="25"/>
      <c r="K6" s="27"/>
    </row>
    <row r="7" spans="1:11" ht="14.25">
      <c r="A7" s="324" t="s">
        <v>24</v>
      </c>
      <c r="B7" s="334" t="s">
        <v>26</v>
      </c>
      <c r="C7" s="335"/>
      <c r="D7" s="336"/>
      <c r="E7" s="334" t="s">
        <v>25</v>
      </c>
      <c r="F7" s="336"/>
      <c r="G7" s="324" t="s">
        <v>23</v>
      </c>
      <c r="H7" s="324" t="s">
        <v>3</v>
      </c>
      <c r="I7" s="324" t="s">
        <v>4</v>
      </c>
      <c r="J7" s="326" t="s">
        <v>5</v>
      </c>
      <c r="K7" s="326" t="s">
        <v>0</v>
      </c>
    </row>
    <row r="8" spans="1:11" ht="14.25">
      <c r="A8" s="325"/>
      <c r="B8" s="14" t="s">
        <v>12</v>
      </c>
      <c r="C8" s="14" t="s">
        <v>13</v>
      </c>
      <c r="D8" s="14" t="s">
        <v>14</v>
      </c>
      <c r="E8" s="15" t="s">
        <v>16</v>
      </c>
      <c r="F8" s="15" t="s">
        <v>22</v>
      </c>
      <c r="G8" s="325"/>
      <c r="H8" s="325"/>
      <c r="I8" s="325"/>
      <c r="J8" s="327"/>
      <c r="K8" s="327"/>
    </row>
    <row r="9" spans="1:11" ht="14.25">
      <c r="A9" s="31" t="s">
        <v>103</v>
      </c>
      <c r="B9" s="14"/>
      <c r="C9" s="14"/>
      <c r="D9" s="14"/>
      <c r="E9" s="15"/>
      <c r="F9" s="15"/>
      <c r="G9" s="83"/>
      <c r="H9" s="83"/>
      <c r="I9" s="83"/>
      <c r="J9" s="82"/>
      <c r="K9" s="82"/>
    </row>
    <row r="10" spans="1:11" ht="14.25">
      <c r="A10" s="34">
        <v>44339</v>
      </c>
      <c r="B10" s="1" t="s">
        <v>1</v>
      </c>
      <c r="C10" s="127" t="str">
        <f t="shared" ref="C10:C11" si="0">LEFT(B10,10)</f>
        <v>0433175414</v>
      </c>
      <c r="D10" s="12" t="s">
        <v>18</v>
      </c>
      <c r="E10" s="13" t="s">
        <v>17</v>
      </c>
      <c r="F10" s="1" t="s">
        <v>58</v>
      </c>
      <c r="G10" s="6">
        <v>30</v>
      </c>
      <c r="H10" s="7">
        <v>780000</v>
      </c>
      <c r="I10" s="7">
        <f t="shared" ref="I10" si="1">H10*G10</f>
        <v>23400000</v>
      </c>
      <c r="J10" s="8"/>
      <c r="K10" s="81">
        <f t="shared" ref="K10:K15" si="2">SUM(I10:J10)</f>
        <v>23400000</v>
      </c>
    </row>
    <row r="11" spans="1:11" ht="14.25">
      <c r="A11" s="34">
        <v>44339</v>
      </c>
      <c r="B11" s="51" t="s">
        <v>2</v>
      </c>
      <c r="C11" s="127" t="str">
        <f t="shared" si="0"/>
        <v>0433175413</v>
      </c>
      <c r="D11" s="47" t="s">
        <v>15</v>
      </c>
      <c r="E11" s="13" t="s">
        <v>17</v>
      </c>
      <c r="F11" s="46" t="s">
        <v>58</v>
      </c>
      <c r="G11" s="6">
        <v>30</v>
      </c>
      <c r="H11" s="7">
        <v>780000</v>
      </c>
      <c r="I11" s="7">
        <f>G11*H11</f>
        <v>23400000</v>
      </c>
      <c r="J11" s="8"/>
      <c r="K11" s="8">
        <f t="shared" si="2"/>
        <v>23400000</v>
      </c>
    </row>
    <row r="12" spans="1:11" ht="14.25">
      <c r="A12" s="52"/>
      <c r="B12" s="1"/>
      <c r="C12" s="5"/>
      <c r="D12" s="12"/>
      <c r="E12" s="13"/>
      <c r="F12" s="1"/>
      <c r="G12" s="6"/>
      <c r="H12" s="7"/>
      <c r="I12" s="7"/>
      <c r="J12" s="8"/>
      <c r="K12" s="8"/>
    </row>
    <row r="13" spans="1:11" ht="14.25">
      <c r="A13" s="34"/>
      <c r="B13" s="1"/>
      <c r="C13" s="5"/>
      <c r="D13" s="12"/>
      <c r="E13" s="13"/>
      <c r="F13" s="1"/>
      <c r="G13" s="6"/>
      <c r="H13" s="7"/>
      <c r="I13" s="7"/>
      <c r="J13" s="8"/>
      <c r="K13" s="8"/>
    </row>
    <row r="14" spans="1:11" ht="14.25">
      <c r="A14" s="34"/>
      <c r="B14" s="1"/>
      <c r="C14" s="5"/>
      <c r="D14" s="12"/>
      <c r="E14" s="13"/>
      <c r="F14" s="1"/>
      <c r="G14" s="6"/>
      <c r="H14" s="7"/>
      <c r="I14" s="7"/>
      <c r="J14" s="8"/>
      <c r="K14" s="8">
        <f t="shared" si="2"/>
        <v>0</v>
      </c>
    </row>
    <row r="15" spans="1:11" ht="14.25">
      <c r="A15" s="34"/>
      <c r="B15" s="1"/>
      <c r="C15" s="5"/>
      <c r="D15" s="12"/>
      <c r="E15" s="13"/>
      <c r="F15" s="1"/>
      <c r="G15" s="6"/>
      <c r="H15" s="7"/>
      <c r="I15" s="7"/>
      <c r="J15" s="8"/>
      <c r="K15" s="8">
        <f t="shared" si="2"/>
        <v>0</v>
      </c>
    </row>
    <row r="16" spans="1:11" ht="14.25">
      <c r="A16" s="25"/>
      <c r="B16" s="25"/>
      <c r="C16" s="25"/>
      <c r="D16" s="25"/>
      <c r="E16" s="25"/>
      <c r="F16" s="25"/>
      <c r="G16" s="26"/>
      <c r="H16" s="25"/>
      <c r="I16" s="25"/>
      <c r="J16" s="25"/>
      <c r="K16" s="27"/>
    </row>
    <row r="17" spans="1:12" ht="14.25">
      <c r="A17" s="21"/>
      <c r="B17" s="21"/>
      <c r="C17" s="21"/>
      <c r="D17" s="21"/>
      <c r="E17" s="21"/>
      <c r="F17" s="22" t="s">
        <v>21</v>
      </c>
      <c r="G17" s="307"/>
      <c r="H17" s="308"/>
      <c r="I17" s="308"/>
      <c r="J17" s="309"/>
      <c r="K17" s="23">
        <f>SUM(K10:K16)</f>
        <v>46800000</v>
      </c>
    </row>
    <row r="18" spans="1:12" ht="14.25">
      <c r="A18" s="21"/>
      <c r="B18" s="21"/>
      <c r="C18" s="21"/>
      <c r="D18" s="21"/>
      <c r="E18" s="21"/>
      <c r="F18" s="24" t="s">
        <v>19</v>
      </c>
      <c r="G18" s="312"/>
      <c r="H18" s="312"/>
      <c r="I18" s="312"/>
      <c r="J18" s="312"/>
      <c r="K18" s="30">
        <v>46800000</v>
      </c>
      <c r="L18" s="2" t="s">
        <v>148</v>
      </c>
    </row>
    <row r="19" spans="1:12" ht="14.25">
      <c r="A19" s="21"/>
      <c r="B19" s="21"/>
      <c r="C19" s="21"/>
      <c r="D19" s="21"/>
      <c r="E19" s="21"/>
      <c r="F19" s="24"/>
      <c r="G19" s="291"/>
      <c r="H19" s="292"/>
      <c r="I19" s="292"/>
      <c r="J19" s="293"/>
      <c r="K19" s="30"/>
    </row>
    <row r="20" spans="1:12" ht="14.25">
      <c r="A20" s="21"/>
      <c r="B20" s="21"/>
      <c r="C20" s="21"/>
      <c r="D20" s="21"/>
      <c r="E20" s="21"/>
      <c r="F20" s="24"/>
      <c r="G20" s="291"/>
      <c r="H20" s="292"/>
      <c r="I20" s="292"/>
      <c r="J20" s="293"/>
      <c r="K20" s="30"/>
    </row>
    <row r="21" spans="1:12" ht="14.25">
      <c r="A21" s="21"/>
      <c r="B21" s="21"/>
      <c r="C21" s="21"/>
      <c r="D21" s="21"/>
      <c r="E21" s="21"/>
      <c r="F21" s="24" t="s">
        <v>20</v>
      </c>
      <c r="G21" s="307"/>
      <c r="H21" s="308"/>
      <c r="I21" s="308"/>
      <c r="J21" s="309"/>
      <c r="K21" s="23">
        <f>K17-K18</f>
        <v>0</v>
      </c>
    </row>
  </sheetData>
  <mergeCells count="8">
    <mergeCell ref="J7:J8"/>
    <mergeCell ref="K7:K8"/>
    <mergeCell ref="I7:I8"/>
    <mergeCell ref="A7:A8"/>
    <mergeCell ref="B7:D7"/>
    <mergeCell ref="E7:F7"/>
    <mergeCell ref="G7:G8"/>
    <mergeCell ref="H7:H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28"/>
  <sheetViews>
    <sheetView workbookViewId="0">
      <selection activeCell="I29" sqref="I29"/>
    </sheetView>
  </sheetViews>
  <sheetFormatPr defaultColWidth="9.140625" defaultRowHeight="14.25"/>
  <cols>
    <col min="1" max="1" width="16.7109375" style="3" bestFit="1" customWidth="1"/>
    <col min="2" max="2" width="17.42578125" style="3" customWidth="1"/>
    <col min="3" max="3" width="19.140625" style="3" customWidth="1"/>
    <col min="4" max="4" width="16.5703125" style="3" customWidth="1"/>
    <col min="5" max="5" width="18.42578125" style="3" customWidth="1"/>
    <col min="6" max="6" width="21.7109375" style="3" customWidth="1"/>
    <col min="7" max="7" width="5.85546875" style="16" bestFit="1" customWidth="1"/>
    <col min="8" max="8" width="9.85546875" style="3" bestFit="1" customWidth="1"/>
    <col min="9" max="9" width="12.7109375" style="3" bestFit="1" customWidth="1"/>
    <col min="10" max="10" width="10.140625" style="3" bestFit="1" customWidth="1"/>
    <col min="11" max="11" width="14" style="3" bestFit="1" customWidth="1"/>
    <col min="12" max="12" width="12.28515625" style="3" bestFit="1" customWidth="1"/>
    <col min="13" max="16384" width="9.140625" style="3"/>
  </cols>
  <sheetData>
    <row r="2" spans="1:11" ht="15">
      <c r="A2" s="11" t="s">
        <v>7</v>
      </c>
      <c r="B2" s="11" t="s">
        <v>6</v>
      </c>
      <c r="C2" s="10"/>
      <c r="D2" s="10"/>
    </row>
    <row r="3" spans="1:11" ht="15">
      <c r="A3" s="11" t="s">
        <v>8</v>
      </c>
      <c r="B3" s="10" t="s">
        <v>32</v>
      </c>
      <c r="C3" s="125"/>
    </row>
    <row r="4" spans="1:11" ht="15">
      <c r="A4" s="11" t="s">
        <v>10</v>
      </c>
      <c r="B4" s="10"/>
    </row>
    <row r="5" spans="1:11" ht="15">
      <c r="A5" s="11" t="s">
        <v>11</v>
      </c>
      <c r="B5" s="10" t="s">
        <v>306</v>
      </c>
    </row>
    <row r="6" spans="1:11" ht="6.75" customHeight="1">
      <c r="A6" s="25"/>
      <c r="B6" s="25"/>
      <c r="C6" s="25"/>
      <c r="D6" s="25"/>
      <c r="E6" s="25"/>
      <c r="F6" s="25"/>
      <c r="G6" s="26"/>
      <c r="H6" s="25"/>
      <c r="I6" s="25"/>
      <c r="J6" s="25"/>
      <c r="K6" s="27"/>
    </row>
    <row r="7" spans="1:11" s="10" customFormat="1" ht="22.5" customHeight="1">
      <c r="A7" s="324" t="s">
        <v>24</v>
      </c>
      <c r="B7" s="334" t="s">
        <v>26</v>
      </c>
      <c r="C7" s="335"/>
      <c r="D7" s="336"/>
      <c r="E7" s="334" t="s">
        <v>25</v>
      </c>
      <c r="F7" s="336"/>
      <c r="G7" s="324" t="s">
        <v>23</v>
      </c>
      <c r="H7" s="324" t="s">
        <v>3</v>
      </c>
      <c r="I7" s="324" t="s">
        <v>4</v>
      </c>
      <c r="J7" s="326" t="s">
        <v>5</v>
      </c>
      <c r="K7" s="326" t="s">
        <v>0</v>
      </c>
    </row>
    <row r="8" spans="1:11" ht="19.5" customHeight="1">
      <c r="A8" s="325"/>
      <c r="B8" s="14" t="s">
        <v>12</v>
      </c>
      <c r="C8" s="14" t="s">
        <v>13</v>
      </c>
      <c r="D8" s="14" t="s">
        <v>14</v>
      </c>
      <c r="E8" s="15" t="s">
        <v>16</v>
      </c>
      <c r="F8" s="15" t="s">
        <v>22</v>
      </c>
      <c r="G8" s="325"/>
      <c r="H8" s="325"/>
      <c r="I8" s="325"/>
      <c r="J8" s="327"/>
      <c r="K8" s="327"/>
    </row>
    <row r="9" spans="1:11" ht="19.5" customHeight="1">
      <c r="A9" s="33" t="s">
        <v>36</v>
      </c>
      <c r="B9" s="14"/>
      <c r="C9" s="14"/>
      <c r="D9" s="14"/>
      <c r="E9" s="15"/>
      <c r="F9" s="15"/>
      <c r="G9" s="167"/>
      <c r="H9" s="167"/>
      <c r="I9" s="167"/>
      <c r="J9" s="168"/>
      <c r="K9" s="168"/>
    </row>
    <row r="10" spans="1:11" ht="15.75" customHeight="1">
      <c r="A10" s="34">
        <v>44280</v>
      </c>
      <c r="B10" s="5" t="s">
        <v>31</v>
      </c>
      <c r="C10" s="127" t="str">
        <f t="shared" ref="C10" si="0">LEFT(B10,10)</f>
        <v>H105025343</v>
      </c>
      <c r="D10" s="59" t="s">
        <v>50</v>
      </c>
      <c r="E10" s="13" t="s">
        <v>17</v>
      </c>
      <c r="F10" s="58" t="s">
        <v>58</v>
      </c>
      <c r="G10" s="6">
        <v>120</v>
      </c>
      <c r="H10" s="7">
        <v>550000</v>
      </c>
      <c r="I10" s="7">
        <f t="shared" ref="I10:I13" si="1">H10*G10</f>
        <v>66000000</v>
      </c>
      <c r="J10" s="8"/>
      <c r="K10" s="8">
        <f t="shared" ref="K10:K17" si="2">SUM(I10:J10)</f>
        <v>66000000</v>
      </c>
    </row>
    <row r="11" spans="1:11" ht="15.75" customHeight="1">
      <c r="A11" s="33" t="s">
        <v>212</v>
      </c>
      <c r="B11" s="5"/>
      <c r="C11" s="127"/>
      <c r="D11" s="59"/>
      <c r="E11" s="13"/>
      <c r="F11" s="58"/>
      <c r="G11" s="6"/>
      <c r="H11" s="7"/>
      <c r="I11" s="7"/>
      <c r="J11" s="8"/>
      <c r="K11" s="8"/>
    </row>
    <row r="12" spans="1:11" ht="15.75" customHeight="1">
      <c r="A12" s="34">
        <v>44437</v>
      </c>
      <c r="B12" s="204" t="s">
        <v>176</v>
      </c>
      <c r="C12" s="204" t="s">
        <v>242</v>
      </c>
      <c r="D12" s="204" t="s">
        <v>243</v>
      </c>
      <c r="E12" s="204" t="s">
        <v>237</v>
      </c>
      <c r="F12" s="204" t="s">
        <v>109</v>
      </c>
      <c r="G12" s="205">
        <v>20</v>
      </c>
      <c r="H12" s="7">
        <v>680000</v>
      </c>
      <c r="I12" s="7">
        <f t="shared" si="1"/>
        <v>13600000</v>
      </c>
      <c r="J12" s="8"/>
      <c r="K12" s="8">
        <f t="shared" si="2"/>
        <v>13600000</v>
      </c>
    </row>
    <row r="13" spans="1:11" ht="15.75" customHeight="1">
      <c r="A13" s="34">
        <v>44437</v>
      </c>
      <c r="B13" s="5" t="s">
        <v>31</v>
      </c>
      <c r="C13" s="127" t="str">
        <f t="shared" ref="C13" si="3">LEFT(B13,10)</f>
        <v>H105025343</v>
      </c>
      <c r="D13" s="59" t="s">
        <v>50</v>
      </c>
      <c r="E13" s="13" t="s">
        <v>17</v>
      </c>
      <c r="F13" s="58" t="s">
        <v>58</v>
      </c>
      <c r="G13" s="6">
        <v>120</v>
      </c>
      <c r="H13" s="7">
        <v>550000</v>
      </c>
      <c r="I13" s="7">
        <f t="shared" si="1"/>
        <v>66000000</v>
      </c>
      <c r="J13" s="8"/>
      <c r="K13" s="8">
        <f t="shared" si="2"/>
        <v>66000000</v>
      </c>
    </row>
    <row r="14" spans="1:11" ht="15.75" customHeight="1">
      <c r="A14" s="34"/>
      <c r="B14" s="58"/>
      <c r="C14" s="5"/>
      <c r="D14" s="59"/>
      <c r="E14" s="13"/>
      <c r="F14" s="58"/>
      <c r="G14" s="6"/>
      <c r="H14" s="7"/>
      <c r="I14" s="7"/>
      <c r="J14" s="8"/>
      <c r="K14" s="8">
        <f t="shared" si="2"/>
        <v>0</v>
      </c>
    </row>
    <row r="15" spans="1:11" ht="15.75" customHeight="1">
      <c r="A15" s="34"/>
      <c r="B15" s="58"/>
      <c r="C15" s="5"/>
      <c r="D15" s="59"/>
      <c r="E15" s="13"/>
      <c r="F15" s="58"/>
      <c r="G15" s="6"/>
      <c r="H15" s="7"/>
      <c r="I15" s="7"/>
      <c r="J15" s="8"/>
      <c r="K15" s="8">
        <f t="shared" si="2"/>
        <v>0</v>
      </c>
    </row>
    <row r="16" spans="1:11" ht="15.75" customHeight="1">
      <c r="A16" s="34"/>
      <c r="B16" s="58"/>
      <c r="C16" s="5"/>
      <c r="D16" s="59"/>
      <c r="E16" s="13"/>
      <c r="F16" s="58"/>
      <c r="G16" s="6"/>
      <c r="H16" s="7"/>
      <c r="I16" s="7"/>
      <c r="J16" s="8"/>
      <c r="K16" s="8">
        <f t="shared" si="2"/>
        <v>0</v>
      </c>
    </row>
    <row r="17" spans="1:12" ht="15.75" customHeight="1">
      <c r="A17" s="34"/>
      <c r="B17" s="58"/>
      <c r="C17" s="5"/>
      <c r="D17" s="59"/>
      <c r="E17" s="13"/>
      <c r="F17" s="58"/>
      <c r="G17" s="6"/>
      <c r="H17" s="7"/>
      <c r="I17" s="7"/>
      <c r="J17" s="8"/>
      <c r="K17" s="8">
        <f t="shared" si="2"/>
        <v>0</v>
      </c>
    </row>
    <row r="18" spans="1:12" ht="6.75" customHeight="1">
      <c r="A18" s="25"/>
      <c r="B18" s="25"/>
      <c r="C18" s="25"/>
      <c r="D18" s="25"/>
      <c r="E18" s="25"/>
      <c r="F18" s="25"/>
      <c r="G18" s="26"/>
      <c r="H18" s="25"/>
      <c r="I18" s="25"/>
      <c r="J18" s="25"/>
      <c r="K18" s="27"/>
    </row>
    <row r="19" spans="1:12" ht="16.5" customHeight="1">
      <c r="A19" s="21"/>
      <c r="B19" s="21"/>
      <c r="C19" s="21"/>
      <c r="D19" s="21"/>
      <c r="E19" s="21"/>
      <c r="F19" s="22" t="s">
        <v>21</v>
      </c>
      <c r="G19" s="307"/>
      <c r="H19" s="308"/>
      <c r="I19" s="308"/>
      <c r="J19" s="309"/>
      <c r="K19" s="23">
        <f>SUM(K10:K18)</f>
        <v>145600000</v>
      </c>
    </row>
    <row r="20" spans="1:12">
      <c r="A20" s="21"/>
      <c r="B20" s="21"/>
      <c r="C20" s="21"/>
      <c r="D20" s="21"/>
      <c r="E20" s="21"/>
      <c r="F20" s="24" t="s">
        <v>19</v>
      </c>
      <c r="H20" s="312"/>
      <c r="I20" s="312"/>
      <c r="J20" s="312">
        <v>44280</v>
      </c>
      <c r="K20" s="30">
        <v>10000000</v>
      </c>
      <c r="L20" s="10" t="s">
        <v>81</v>
      </c>
    </row>
    <row r="21" spans="1:12">
      <c r="A21" s="21"/>
      <c r="B21" s="21"/>
      <c r="C21" s="21"/>
      <c r="D21" s="21"/>
      <c r="E21" s="21"/>
      <c r="F21" s="24" t="s">
        <v>19</v>
      </c>
      <c r="G21" s="206"/>
      <c r="H21" s="292"/>
      <c r="I21" s="292"/>
      <c r="J21" s="293">
        <v>44296</v>
      </c>
      <c r="K21" s="30">
        <v>56000000</v>
      </c>
      <c r="L21" s="10" t="s">
        <v>82</v>
      </c>
    </row>
    <row r="22" spans="1:12">
      <c r="A22" s="21"/>
      <c r="B22" s="21"/>
      <c r="C22" s="21"/>
      <c r="D22" s="21"/>
      <c r="E22" s="21"/>
      <c r="F22" s="24" t="s">
        <v>19</v>
      </c>
      <c r="G22" s="206"/>
      <c r="H22" s="292"/>
      <c r="I22" s="292"/>
      <c r="J22" s="293">
        <v>44430</v>
      </c>
      <c r="K22" s="30">
        <v>10000000</v>
      </c>
      <c r="L22" s="10" t="s">
        <v>244</v>
      </c>
    </row>
    <row r="23" spans="1:12">
      <c r="A23" s="21"/>
      <c r="B23" s="21"/>
      <c r="C23" s="21"/>
      <c r="D23" s="21"/>
      <c r="E23" s="21"/>
      <c r="F23" s="24" t="s">
        <v>20</v>
      </c>
      <c r="G23" s="307"/>
      <c r="H23" s="308"/>
      <c r="I23" s="308"/>
      <c r="J23" s="309"/>
      <c r="K23" s="23">
        <f>K19-K20-K21-K22</f>
        <v>69600000</v>
      </c>
    </row>
    <row r="24" spans="1:12">
      <c r="F24" s="19"/>
      <c r="G24" s="17"/>
      <c r="H24" s="18"/>
      <c r="I24" s="20"/>
      <c r="J24" s="18"/>
      <c r="K24" s="18"/>
    </row>
    <row r="25" spans="1:12">
      <c r="I25" s="9"/>
    </row>
    <row r="26" spans="1:12">
      <c r="I26" s="9"/>
    </row>
    <row r="27" spans="1:12">
      <c r="I27" s="9"/>
    </row>
    <row r="28" spans="1:12">
      <c r="I28" s="9"/>
    </row>
  </sheetData>
  <mergeCells count="8">
    <mergeCell ref="J7:J8"/>
    <mergeCell ref="K7:K8"/>
    <mergeCell ref="I7:I8"/>
    <mergeCell ref="A7:A8"/>
    <mergeCell ref="B7:D7"/>
    <mergeCell ref="E7:F7"/>
    <mergeCell ref="G7:G8"/>
    <mergeCell ref="H7:H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0"/>
  <sheetViews>
    <sheetView workbookViewId="0">
      <selection activeCell="H27" sqref="H27"/>
    </sheetView>
  </sheetViews>
  <sheetFormatPr defaultRowHeight="12.75"/>
  <cols>
    <col min="1" max="1" width="15" customWidth="1"/>
    <col min="2" max="2" width="15.85546875" customWidth="1"/>
    <col min="3" max="3" width="14.140625" customWidth="1"/>
    <col min="4" max="4" width="14.7109375" customWidth="1"/>
    <col min="5" max="5" width="17.85546875" customWidth="1"/>
    <col min="6" max="6" width="21.42578125" customWidth="1"/>
    <col min="7" max="7" width="8.28515625" customWidth="1"/>
    <col min="8" max="9" width="13.140625" customWidth="1"/>
    <col min="10" max="10" width="11.42578125" customWidth="1"/>
    <col min="11" max="11" width="14.42578125" customWidth="1"/>
  </cols>
  <sheetData>
    <row r="1" spans="1:11" ht="14.25">
      <c r="A1" s="3"/>
      <c r="B1" s="3"/>
      <c r="C1" s="3"/>
      <c r="D1" s="3"/>
      <c r="E1" s="3"/>
      <c r="F1" s="3"/>
      <c r="G1" s="16"/>
      <c r="H1" s="3"/>
      <c r="I1" s="3"/>
      <c r="J1" s="3"/>
      <c r="K1" s="3"/>
    </row>
    <row r="2" spans="1:11" ht="15">
      <c r="A2" s="11" t="s">
        <v>7</v>
      </c>
      <c r="B2" s="11" t="s">
        <v>6</v>
      </c>
      <c r="C2" s="10"/>
      <c r="D2" s="10"/>
      <c r="E2" s="3"/>
      <c r="F2" s="3"/>
      <c r="G2" s="16"/>
      <c r="H2" s="3"/>
      <c r="I2" s="3"/>
      <c r="J2" s="3"/>
      <c r="K2" s="3"/>
    </row>
    <row r="3" spans="1:11" ht="15">
      <c r="A3" s="11" t="s">
        <v>8</v>
      </c>
      <c r="B3" s="10" t="s">
        <v>84</v>
      </c>
      <c r="C3" s="3"/>
      <c r="D3" s="3"/>
      <c r="E3" s="3"/>
      <c r="F3" s="3"/>
      <c r="G3" s="16"/>
      <c r="H3" s="3"/>
      <c r="I3" s="3"/>
      <c r="J3" s="3"/>
      <c r="K3" s="3"/>
    </row>
    <row r="4" spans="1:11" ht="15">
      <c r="A4" s="11" t="s">
        <v>10</v>
      </c>
      <c r="B4" s="10" t="s">
        <v>305</v>
      </c>
      <c r="C4" s="3"/>
      <c r="D4" s="3"/>
      <c r="E4" s="3"/>
      <c r="F4" s="3"/>
      <c r="G4" s="16"/>
      <c r="H4" s="3"/>
      <c r="I4" s="3"/>
      <c r="J4" s="3"/>
      <c r="K4" s="3"/>
    </row>
    <row r="5" spans="1:11" ht="15">
      <c r="A5" s="11" t="s">
        <v>11</v>
      </c>
      <c r="B5" s="10" t="s">
        <v>304</v>
      </c>
      <c r="C5" s="3"/>
      <c r="D5" s="3"/>
      <c r="E5" s="3"/>
      <c r="F5" s="3"/>
      <c r="G5" s="16"/>
      <c r="H5" s="3"/>
      <c r="I5" s="3"/>
      <c r="J5" s="3"/>
      <c r="K5" s="3"/>
    </row>
    <row r="6" spans="1:11" ht="14.25">
      <c r="A6" s="25"/>
      <c r="B6" s="25"/>
      <c r="C6" s="25"/>
      <c r="D6" s="25"/>
      <c r="E6" s="25"/>
      <c r="F6" s="25"/>
      <c r="G6" s="26"/>
      <c r="H6" s="25"/>
      <c r="I6" s="25"/>
      <c r="J6" s="25"/>
      <c r="K6" s="44"/>
    </row>
    <row r="7" spans="1:11" ht="14.25">
      <c r="A7" s="324" t="s">
        <v>24</v>
      </c>
      <c r="B7" s="334" t="s">
        <v>26</v>
      </c>
      <c r="C7" s="335"/>
      <c r="D7" s="336"/>
      <c r="E7" s="334" t="s">
        <v>25</v>
      </c>
      <c r="F7" s="336"/>
      <c r="G7" s="324" t="s">
        <v>23</v>
      </c>
      <c r="H7" s="324" t="s">
        <v>3</v>
      </c>
      <c r="I7" s="324" t="s">
        <v>4</v>
      </c>
      <c r="J7" s="326" t="s">
        <v>5</v>
      </c>
      <c r="K7" s="326" t="s">
        <v>0</v>
      </c>
    </row>
    <row r="8" spans="1:11" ht="28.5">
      <c r="A8" s="325"/>
      <c r="B8" s="14" t="s">
        <v>12</v>
      </c>
      <c r="C8" s="14" t="s">
        <v>13</v>
      </c>
      <c r="D8" s="14" t="s">
        <v>14</v>
      </c>
      <c r="E8" s="15" t="s">
        <v>16</v>
      </c>
      <c r="F8" s="15" t="s">
        <v>22</v>
      </c>
      <c r="G8" s="325"/>
      <c r="H8" s="325"/>
      <c r="I8" s="325"/>
      <c r="J8" s="327"/>
      <c r="K8" s="327"/>
    </row>
    <row r="9" spans="1:11" ht="14.25">
      <c r="A9" s="33" t="s">
        <v>51</v>
      </c>
      <c r="B9" s="41"/>
      <c r="C9" s="36"/>
      <c r="D9" s="37"/>
      <c r="E9" s="38"/>
      <c r="F9" s="39"/>
      <c r="G9" s="40"/>
      <c r="H9" s="7"/>
      <c r="I9" s="7">
        <f t="shared" ref="I9:I13" si="0">H9*G9</f>
        <v>0</v>
      </c>
      <c r="J9" s="8"/>
      <c r="K9" s="8">
        <f t="shared" ref="K9:K14" si="1">SUM(I9:J9)</f>
        <v>0</v>
      </c>
    </row>
    <row r="10" spans="1:11" ht="14.25">
      <c r="A10" s="35">
        <v>44305</v>
      </c>
      <c r="B10" s="37" t="s">
        <v>31</v>
      </c>
      <c r="C10" s="127" t="str">
        <f t="shared" ref="C10" si="2">LEFT(B10,10)</f>
        <v>H105025343</v>
      </c>
      <c r="D10" s="47" t="s">
        <v>50</v>
      </c>
      <c r="E10" s="49" t="s">
        <v>17</v>
      </c>
      <c r="F10" s="46" t="s">
        <v>58</v>
      </c>
      <c r="G10" s="6">
        <v>12</v>
      </c>
      <c r="H10" s="7">
        <v>580000</v>
      </c>
      <c r="I10" s="7">
        <f t="shared" si="0"/>
        <v>6960000</v>
      </c>
      <c r="J10" s="8"/>
      <c r="K10" s="8">
        <f t="shared" si="1"/>
        <v>6960000</v>
      </c>
    </row>
    <row r="11" spans="1:11" ht="14.25">
      <c r="A11" s="35"/>
      <c r="B11" s="1"/>
      <c r="C11" s="42"/>
      <c r="D11" s="12"/>
      <c r="E11" s="38"/>
      <c r="F11" s="1"/>
      <c r="G11" s="40"/>
      <c r="H11" s="7"/>
      <c r="I11" s="7"/>
      <c r="J11" s="8"/>
      <c r="K11" s="8"/>
    </row>
    <row r="12" spans="1:11" ht="14.25">
      <c r="A12" s="34"/>
      <c r="B12" s="1"/>
      <c r="C12" s="5"/>
      <c r="D12" s="12"/>
      <c r="E12" s="13"/>
      <c r="F12" s="1"/>
      <c r="G12" s="6"/>
      <c r="H12" s="7"/>
      <c r="I12" s="7">
        <f t="shared" si="0"/>
        <v>0</v>
      </c>
      <c r="J12" s="8"/>
      <c r="K12" s="8">
        <f t="shared" si="1"/>
        <v>0</v>
      </c>
    </row>
    <row r="13" spans="1:11" ht="14.25">
      <c r="A13" s="34"/>
      <c r="B13" s="1"/>
      <c r="C13" s="5"/>
      <c r="D13" s="12"/>
      <c r="E13" s="13"/>
      <c r="F13" s="1"/>
      <c r="G13" s="6"/>
      <c r="H13" s="7"/>
      <c r="I13" s="7">
        <f t="shared" si="0"/>
        <v>0</v>
      </c>
      <c r="J13" s="8"/>
      <c r="K13" s="8">
        <f t="shared" si="1"/>
        <v>0</v>
      </c>
    </row>
    <row r="14" spans="1:11" ht="14.25">
      <c r="A14" s="34"/>
      <c r="B14" s="1"/>
      <c r="C14" s="5"/>
      <c r="D14" s="12"/>
      <c r="E14" s="13"/>
      <c r="F14" s="1"/>
      <c r="G14" s="6"/>
      <c r="H14" s="7"/>
      <c r="I14" s="7"/>
      <c r="J14" s="8"/>
      <c r="K14" s="8">
        <f t="shared" si="1"/>
        <v>0</v>
      </c>
    </row>
    <row r="15" spans="1:11" ht="14.25">
      <c r="A15" s="25"/>
      <c r="B15" s="25"/>
      <c r="C15" s="25"/>
      <c r="D15" s="25"/>
      <c r="E15" s="25"/>
      <c r="F15" s="25"/>
      <c r="G15" s="26"/>
      <c r="H15" s="25"/>
      <c r="I15" s="25"/>
      <c r="J15" s="25"/>
      <c r="K15" s="44"/>
    </row>
    <row r="16" spans="1:11" ht="14.25">
      <c r="A16" s="21"/>
      <c r="B16" s="21"/>
      <c r="C16" s="21"/>
      <c r="D16" s="21"/>
      <c r="E16" s="21"/>
      <c r="F16" s="22" t="s">
        <v>21</v>
      </c>
      <c r="G16" s="307"/>
      <c r="H16" s="308"/>
      <c r="I16" s="308"/>
      <c r="J16" s="309"/>
      <c r="K16" s="23">
        <f>SUM(K9:K15)</f>
        <v>6960000</v>
      </c>
    </row>
    <row r="17" spans="1:12" ht="14.25">
      <c r="A17" s="21"/>
      <c r="B17" s="21"/>
      <c r="C17" s="21"/>
      <c r="D17" s="21"/>
      <c r="E17" s="21"/>
      <c r="F17" s="24" t="s">
        <v>19</v>
      </c>
      <c r="H17" s="312"/>
      <c r="I17" s="312"/>
      <c r="J17" s="312">
        <v>44320</v>
      </c>
      <c r="K17" s="30">
        <v>6960000</v>
      </c>
      <c r="L17" t="s">
        <v>205</v>
      </c>
    </row>
    <row r="18" spans="1:12" ht="14.25">
      <c r="A18" s="21"/>
      <c r="B18" s="21"/>
      <c r="C18" s="21"/>
      <c r="D18" s="21"/>
      <c r="E18" s="21"/>
      <c r="F18" s="24"/>
      <c r="G18" s="304"/>
      <c r="H18" s="305"/>
      <c r="I18" s="305"/>
      <c r="J18" s="306"/>
      <c r="K18" s="23"/>
    </row>
    <row r="19" spans="1:12" ht="14.25">
      <c r="A19" s="21"/>
      <c r="B19" s="21"/>
      <c r="C19" s="21"/>
      <c r="D19" s="21"/>
      <c r="E19" s="21"/>
      <c r="F19" s="24"/>
      <c r="G19" s="291"/>
      <c r="H19" s="292"/>
      <c r="I19" s="292"/>
      <c r="J19" s="293"/>
      <c r="K19" s="23"/>
    </row>
    <row r="20" spans="1:12" ht="14.25">
      <c r="A20" s="21"/>
      <c r="B20" s="21"/>
      <c r="C20" s="21"/>
      <c r="D20" s="21"/>
      <c r="E20" s="21"/>
      <c r="F20" s="24" t="s">
        <v>20</v>
      </c>
      <c r="G20" s="307"/>
      <c r="H20" s="308"/>
      <c r="I20" s="308"/>
      <c r="J20" s="309"/>
      <c r="K20" s="23">
        <f>K16-K17-K18-K19</f>
        <v>0</v>
      </c>
    </row>
  </sheetData>
  <mergeCells count="8">
    <mergeCell ref="K7:K8"/>
    <mergeCell ref="I7:I8"/>
    <mergeCell ref="J7:J8"/>
    <mergeCell ref="A7:A8"/>
    <mergeCell ref="B7:D7"/>
    <mergeCell ref="E7:F7"/>
    <mergeCell ref="G7:G8"/>
    <mergeCell ref="H7:H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L25"/>
  <sheetViews>
    <sheetView workbookViewId="0">
      <selection activeCell="F25" sqref="F25"/>
    </sheetView>
  </sheetViews>
  <sheetFormatPr defaultColWidth="9.140625" defaultRowHeight="14.25"/>
  <cols>
    <col min="1" max="1" width="16.7109375" style="3" bestFit="1" customWidth="1"/>
    <col min="2" max="2" width="16" style="3" customWidth="1"/>
    <col min="3" max="3" width="19.140625" style="3" customWidth="1"/>
    <col min="4" max="4" width="16.5703125" style="3" customWidth="1"/>
    <col min="5" max="5" width="18.42578125" style="3" customWidth="1"/>
    <col min="6" max="6" width="21.7109375" style="3" customWidth="1"/>
    <col min="7" max="7" width="5.85546875" style="16" bestFit="1" customWidth="1"/>
    <col min="8" max="8" width="11.5703125" style="3" bestFit="1" customWidth="1"/>
    <col min="9" max="9" width="12.7109375" style="3" bestFit="1" customWidth="1"/>
    <col min="10" max="10" width="10.140625" style="3" bestFit="1" customWidth="1"/>
    <col min="11" max="11" width="12.7109375" style="3" bestFit="1" customWidth="1"/>
    <col min="12" max="12" width="12.28515625" style="3" bestFit="1" customWidth="1"/>
    <col min="13" max="16384" width="9.140625" style="3"/>
  </cols>
  <sheetData>
    <row r="2" spans="1:11" ht="15">
      <c r="A2" s="11" t="s">
        <v>7</v>
      </c>
      <c r="B2" s="11" t="s">
        <v>6</v>
      </c>
      <c r="C2" s="10"/>
      <c r="D2" s="10"/>
    </row>
    <row r="3" spans="1:11" ht="15">
      <c r="A3" s="11" t="s">
        <v>8</v>
      </c>
      <c r="B3" s="10" t="s">
        <v>68</v>
      </c>
      <c r="C3" s="110"/>
    </row>
    <row r="4" spans="1:11" ht="15">
      <c r="A4" s="11" t="s">
        <v>10</v>
      </c>
      <c r="B4" s="10"/>
    </row>
    <row r="5" spans="1:11" ht="15">
      <c r="A5" s="11" t="s">
        <v>11</v>
      </c>
      <c r="B5" s="10" t="s">
        <v>303</v>
      </c>
    </row>
    <row r="6" spans="1:11" ht="6.75" customHeight="1">
      <c r="A6" s="25"/>
      <c r="B6" s="25"/>
      <c r="C6" s="25"/>
      <c r="D6" s="25"/>
      <c r="E6" s="25"/>
      <c r="F6" s="25"/>
      <c r="G6" s="26"/>
      <c r="H6" s="25"/>
      <c r="I6" s="25"/>
      <c r="J6" s="25"/>
      <c r="K6" s="44"/>
    </row>
    <row r="7" spans="1:11" s="10" customFormat="1" ht="22.5" customHeight="1">
      <c r="A7" s="324" t="s">
        <v>24</v>
      </c>
      <c r="B7" s="334" t="s">
        <v>26</v>
      </c>
      <c r="C7" s="335"/>
      <c r="D7" s="336"/>
      <c r="E7" s="334" t="s">
        <v>25</v>
      </c>
      <c r="F7" s="336"/>
      <c r="G7" s="324" t="s">
        <v>23</v>
      </c>
      <c r="H7" s="324" t="s">
        <v>3</v>
      </c>
      <c r="I7" s="324" t="s">
        <v>4</v>
      </c>
      <c r="J7" s="326" t="s">
        <v>5</v>
      </c>
      <c r="K7" s="326" t="s">
        <v>0</v>
      </c>
    </row>
    <row r="8" spans="1:11" ht="19.5" customHeight="1">
      <c r="A8" s="325"/>
      <c r="B8" s="14" t="s">
        <v>12</v>
      </c>
      <c r="C8" s="14" t="s">
        <v>13</v>
      </c>
      <c r="D8" s="14" t="s">
        <v>14</v>
      </c>
      <c r="E8" s="15" t="s">
        <v>16</v>
      </c>
      <c r="F8" s="15" t="s">
        <v>22</v>
      </c>
      <c r="G8" s="325"/>
      <c r="H8" s="325"/>
      <c r="I8" s="325"/>
      <c r="J8" s="327"/>
      <c r="K8" s="327"/>
    </row>
    <row r="9" spans="1:11" ht="15.75" customHeight="1">
      <c r="A9" s="33" t="s">
        <v>51</v>
      </c>
      <c r="B9" s="41"/>
      <c r="C9" s="36"/>
      <c r="D9" s="37"/>
      <c r="E9" s="38"/>
      <c r="F9" s="39"/>
      <c r="G9" s="40"/>
      <c r="H9" s="7"/>
      <c r="I9" s="7">
        <f t="shared" ref="I9:I13" si="0">H9*G9</f>
        <v>0</v>
      </c>
      <c r="J9" s="8"/>
      <c r="K9" s="8">
        <f t="shared" ref="K9:K14" si="1">SUM(I9:J9)</f>
        <v>0</v>
      </c>
    </row>
    <row r="10" spans="1:11" ht="15.75" customHeight="1">
      <c r="A10" s="35">
        <v>44291</v>
      </c>
      <c r="B10" s="1" t="s">
        <v>1</v>
      </c>
      <c r="C10" s="127" t="str">
        <f t="shared" ref="C10:C11" si="2">LEFT(B10,10)</f>
        <v>0433175414</v>
      </c>
      <c r="D10" s="12" t="s">
        <v>18</v>
      </c>
      <c r="E10" s="38" t="s">
        <v>17</v>
      </c>
      <c r="F10" s="1" t="s">
        <v>58</v>
      </c>
      <c r="G10" s="40">
        <v>6</v>
      </c>
      <c r="H10" s="7">
        <v>1000000</v>
      </c>
      <c r="I10" s="7">
        <f t="shared" si="0"/>
        <v>6000000</v>
      </c>
      <c r="J10" s="8"/>
      <c r="K10" s="8">
        <f t="shared" si="1"/>
        <v>6000000</v>
      </c>
    </row>
    <row r="11" spans="1:11" ht="15.75" customHeight="1">
      <c r="A11" s="35">
        <v>44299</v>
      </c>
      <c r="B11" s="1" t="s">
        <v>1</v>
      </c>
      <c r="C11" s="127" t="str">
        <f t="shared" si="2"/>
        <v>0433175414</v>
      </c>
      <c r="D11" s="12" t="s">
        <v>18</v>
      </c>
      <c r="E11" s="38" t="s">
        <v>17</v>
      </c>
      <c r="F11" s="1" t="s">
        <v>58</v>
      </c>
      <c r="G11" s="40">
        <v>6</v>
      </c>
      <c r="H11" s="7">
        <v>1000000</v>
      </c>
      <c r="I11" s="7">
        <f t="shared" ref="I11" si="3">H11*G11</f>
        <v>6000000</v>
      </c>
      <c r="J11" s="8"/>
      <c r="K11" s="8">
        <f t="shared" ref="K11" si="4">SUM(I11:J11)</f>
        <v>6000000</v>
      </c>
    </row>
    <row r="12" spans="1:11" ht="15.75" customHeight="1">
      <c r="A12" s="34"/>
      <c r="B12" s="1"/>
      <c r="C12" s="5"/>
      <c r="D12" s="12"/>
      <c r="E12" s="13"/>
      <c r="F12" s="1"/>
      <c r="G12" s="6"/>
      <c r="H12" s="7"/>
      <c r="I12" s="7">
        <f t="shared" si="0"/>
        <v>0</v>
      </c>
      <c r="J12" s="8"/>
      <c r="K12" s="8">
        <f t="shared" si="1"/>
        <v>0</v>
      </c>
    </row>
    <row r="13" spans="1:11" ht="15.75" customHeight="1">
      <c r="A13" s="34"/>
      <c r="B13" s="1"/>
      <c r="C13" s="5"/>
      <c r="D13" s="12"/>
      <c r="E13" s="13"/>
      <c r="F13" s="1"/>
      <c r="G13" s="6"/>
      <c r="H13" s="7"/>
      <c r="I13" s="7">
        <f t="shared" si="0"/>
        <v>0</v>
      </c>
      <c r="J13" s="8"/>
      <c r="K13" s="8">
        <f t="shared" si="1"/>
        <v>0</v>
      </c>
    </row>
    <row r="14" spans="1:11" ht="15.75" customHeight="1">
      <c r="A14" s="34"/>
      <c r="B14" s="1"/>
      <c r="C14" s="5"/>
      <c r="D14" s="12"/>
      <c r="E14" s="13"/>
      <c r="F14" s="1"/>
      <c r="G14" s="6"/>
      <c r="H14" s="7"/>
      <c r="I14" s="7"/>
      <c r="J14" s="8"/>
      <c r="K14" s="8">
        <f t="shared" si="1"/>
        <v>0</v>
      </c>
    </row>
    <row r="15" spans="1:11" ht="6.75" customHeight="1">
      <c r="A15" s="25"/>
      <c r="B15" s="25"/>
      <c r="C15" s="25"/>
      <c r="D15" s="25"/>
      <c r="E15" s="25"/>
      <c r="F15" s="25"/>
      <c r="G15" s="26"/>
      <c r="H15" s="25"/>
      <c r="I15" s="25"/>
      <c r="J15" s="25"/>
      <c r="K15" s="44"/>
    </row>
    <row r="16" spans="1:11" ht="16.5" customHeight="1">
      <c r="A16" s="21"/>
      <c r="B16" s="21"/>
      <c r="C16" s="21"/>
      <c r="D16" s="21"/>
      <c r="E16" s="21"/>
      <c r="F16" s="22" t="s">
        <v>21</v>
      </c>
      <c r="G16" s="307"/>
      <c r="H16" s="308"/>
      <c r="I16" s="308"/>
      <c r="J16" s="309"/>
      <c r="K16" s="23">
        <f>SUM(K9:K15)</f>
        <v>12000000</v>
      </c>
    </row>
    <row r="17" spans="1:12">
      <c r="A17" s="21"/>
      <c r="B17" s="21"/>
      <c r="C17" s="21"/>
      <c r="D17" s="21"/>
      <c r="E17" s="21"/>
      <c r="F17" s="24" t="s">
        <v>19</v>
      </c>
      <c r="H17" s="305"/>
      <c r="I17" s="305"/>
      <c r="J17" s="304">
        <v>44291</v>
      </c>
      <c r="K17" s="23">
        <f>SUM(K11:K14)</f>
        <v>6000000</v>
      </c>
    </row>
    <row r="18" spans="1:12" ht="18.75" customHeight="1">
      <c r="A18" s="21"/>
      <c r="B18" s="21"/>
      <c r="C18" s="21"/>
      <c r="D18" s="21"/>
      <c r="E18" s="21"/>
      <c r="F18" s="24" t="s">
        <v>19</v>
      </c>
      <c r="G18" s="291"/>
      <c r="H18" s="292"/>
      <c r="I18" s="292"/>
      <c r="J18" s="293">
        <v>44299</v>
      </c>
      <c r="K18" s="23">
        <v>6000000</v>
      </c>
      <c r="L18" s="45" t="s">
        <v>57</v>
      </c>
    </row>
    <row r="19" spans="1:12" ht="18.75" customHeight="1">
      <c r="A19" s="21"/>
      <c r="B19" s="21"/>
      <c r="C19" s="21"/>
      <c r="D19" s="21"/>
      <c r="E19" s="21"/>
      <c r="L19" s="45" t="s">
        <v>79</v>
      </c>
    </row>
    <row r="20" spans="1:12">
      <c r="A20" s="21"/>
      <c r="B20" s="21"/>
      <c r="C20" s="21"/>
      <c r="D20" s="21"/>
      <c r="E20" s="21"/>
      <c r="F20" s="24" t="s">
        <v>20</v>
      </c>
      <c r="G20" s="307"/>
      <c r="H20" s="308"/>
      <c r="I20" s="308"/>
      <c r="J20" s="309"/>
      <c r="K20" s="23">
        <f>K16-K17-K18</f>
        <v>0</v>
      </c>
    </row>
    <row r="21" spans="1:12">
      <c r="F21" s="19"/>
      <c r="G21" s="17"/>
      <c r="H21" s="18"/>
      <c r="I21" s="20"/>
      <c r="J21" s="18"/>
      <c r="K21" s="18"/>
    </row>
    <row r="22" spans="1:12">
      <c r="I22" s="9"/>
    </row>
    <row r="23" spans="1:12">
      <c r="I23" s="9"/>
    </row>
    <row r="24" spans="1:12">
      <c r="I24" s="9"/>
    </row>
    <row r="25" spans="1:12">
      <c r="I25" s="9"/>
    </row>
  </sheetData>
  <mergeCells count="8">
    <mergeCell ref="J7:J8"/>
    <mergeCell ref="K7:K8"/>
    <mergeCell ref="I7:I8"/>
    <mergeCell ref="A7:A8"/>
    <mergeCell ref="B7:D7"/>
    <mergeCell ref="E7:F7"/>
    <mergeCell ref="G7:G8"/>
    <mergeCell ref="H7:H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Dong</vt:lpstr>
      <vt:lpstr>Chi</vt:lpstr>
      <vt:lpstr>Cuong_Da_Nang</vt:lpstr>
      <vt:lpstr>Chương_thodien</vt:lpstr>
      <vt:lpstr>Tuan_Hai_Day</vt:lpstr>
      <vt:lpstr>Hiep_HaiPhong</vt:lpstr>
      <vt:lpstr>Ly_Bien_Hoa</vt:lpstr>
      <vt:lpstr>Tung_Hai_Phong</vt:lpstr>
      <vt:lpstr>Son Hue</vt:lpstr>
      <vt:lpstr>Kim_Da_Lat</vt:lpstr>
      <vt:lpstr>Phong_Tam</vt:lpstr>
      <vt:lpstr>Bi 146</vt:lpstr>
      <vt:lpstr>Dat_QL13</vt:lpstr>
      <vt:lpstr>Hoa_Vinh</vt:lpstr>
      <vt:lpstr>Lan Hương</vt:lpstr>
      <vt:lpstr>Thanh Triều</vt:lpstr>
      <vt:lpstr>Anh Nhiên</vt:lpstr>
      <vt:lpstr>Vinabosch</vt:lpstr>
      <vt:lpstr>Tòng_Long_An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Tuyet Nga</dc:creator>
  <cp:lastModifiedBy>Hai Nam Nguyen Van</cp:lastModifiedBy>
  <cp:lastPrinted>2020-10-07T02:22:56Z</cp:lastPrinted>
  <dcterms:created xsi:type="dcterms:W3CDTF">2018-07-12T13:39:28Z</dcterms:created>
  <dcterms:modified xsi:type="dcterms:W3CDTF">2021-10-26T10:25:33Z</dcterms:modified>
</cp:coreProperties>
</file>