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9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/var/mobile/Containers/Data/Application/7FE3BF75-3075-4322-BF7A-904018F16C09/Library/Application Support/Drafts/"/>
    </mc:Choice>
  </mc:AlternateContent>
  <xr:revisionPtr revIDLastSave="194" documentId="8_{360371AD-DEB9-2A47-880D-DCCBD7B528E6}" xr6:coauthVersionLast="47" xr6:coauthVersionMax="47" xr10:uidLastSave="{C4A8E663-57EF-974D-9049-DCB7B60677B4}"/>
  <bookViews>
    <workbookView xWindow="0" yWindow="0" windowWidth="0" windowHeight="0" xr2:uid="{00000000-000D-0000-FFFF-FFFF00000000}"/>
  </bookViews>
  <sheets>
    <sheet name="Plan" sheetId="1" r:id="rId1"/>
    <sheet name="Studienreglement " sheetId="2" r:id="rId2"/>
    <sheet name="Internships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D44" i="1"/>
  <c r="E44" i="1"/>
  <c r="D47" i="1"/>
  <c r="E47" i="1"/>
  <c r="D48" i="1"/>
  <c r="E48" i="1"/>
  <c r="D49" i="1"/>
  <c r="E49" i="1"/>
  <c r="D42" i="1"/>
  <c r="D43" i="1"/>
  <c r="D45" i="1"/>
  <c r="D46" i="1"/>
  <c r="D41" i="1"/>
  <c r="E41" i="1"/>
  <c r="D50" i="1"/>
  <c r="B13" i="1"/>
  <c r="E50" i="1"/>
</calcChain>
</file>

<file path=xl/sharedStrings.xml><?xml version="1.0" encoding="utf-8"?>
<sst xmlns="http://schemas.openxmlformats.org/spreadsheetml/2006/main" count="76" uniqueCount="66">
  <si>
    <t xml:space="preserve">Plan Master Physik </t>
  </si>
  <si>
    <t>Credits</t>
  </si>
  <si>
    <t>Link</t>
  </si>
  <si>
    <t>Studienreglement</t>
  </si>
  <si>
    <t xml:space="preserve">HS 2024 </t>
  </si>
  <si>
    <t>30 credits</t>
  </si>
  <si>
    <t>20 credits</t>
  </si>
  <si>
    <t>Proseminars and semester projects</t>
  </si>
  <si>
    <t>8 credits</t>
  </si>
  <si>
    <t>GESS Science in Perspective</t>
  </si>
  <si>
    <t>2 credits</t>
  </si>
  <si>
    <t>Master's thesis
Scientific Works in Physics 10</t>
  </si>
  <si>
    <t>Total</t>
  </si>
  <si>
    <t>90 credits</t>
  </si>
  <si>
    <t>Core courses</t>
  </si>
  <si>
    <t>Elective courses</t>
  </si>
  <si>
    <t xml:space="preserve">
*Theoretical core subjects (at least 10 credits)
*Experimental core subjects (at least 10 credits)</t>
  </si>
  <si>
    <t>*Electives in Physics and Mathematics (at least 10 credits)
*General electives</t>
  </si>
  <si>
    <t xml:space="preserve">Category </t>
  </si>
  <si>
    <t>Subject</t>
  </si>
  <si>
    <t>FS 2025</t>
  </si>
  <si>
    <t>HS 2025</t>
  </si>
  <si>
    <t xml:space="preserve">Check </t>
  </si>
  <si>
    <t>Core courses, Theoretical</t>
  </si>
  <si>
    <t>Astrophysics II</t>
  </si>
  <si>
    <t>Theoretical Cosmology</t>
  </si>
  <si>
    <t>Extrasolar Planets</t>
  </si>
  <si>
    <t>Elective Courses, Math and Physics</t>
  </si>
  <si>
    <t>FS 2026</t>
  </si>
  <si>
    <t>Soll</t>
  </si>
  <si>
    <t>Core courses total</t>
  </si>
  <si>
    <t>Master's thesis</t>
  </si>
  <si>
    <t xml:space="preserve">Semester Projekt </t>
  </si>
  <si>
    <t xml:space="preserve">Core course, Experimental </t>
  </si>
  <si>
    <t xml:space="preserve">Geplant </t>
  </si>
  <si>
    <t>Diff.</t>
  </si>
  <si>
    <t>Core course, Theoretical</t>
  </si>
  <si>
    <t>Core Course, Experimental</t>
  </si>
  <si>
    <t>Elective Course, General</t>
  </si>
  <si>
    <t>Master Arbeit</t>
  </si>
  <si>
    <t>Lecture Series: Space Research and Exploration</t>
  </si>
  <si>
    <t>September 2024 - Januar 2026</t>
  </si>
  <si>
    <t>Completed</t>
  </si>
  <si>
    <t>Bayesian Statistical Methods and Data Analysis</t>
  </si>
  <si>
    <t>Programming Techniques for Scientific Simulations I</t>
  </si>
  <si>
    <t>https://www.lehrbetrieb.ethz.ch/myStudies/studEinschreibenFaecher.view#</t>
  </si>
  <si>
    <t>Sessionsprüfung</t>
  </si>
  <si>
    <t>unbenotete Semesterleistung</t>
  </si>
  <si>
    <t>benotete Semesterleistung</t>
  </si>
  <si>
    <t>Timing</t>
  </si>
  <si>
    <t>Typ</t>
  </si>
  <si>
    <t>Written</t>
  </si>
  <si>
    <t>Spoken</t>
  </si>
  <si>
    <t>—</t>
  </si>
  <si>
    <t>Uni</t>
  </si>
  <si>
    <t>Professor</t>
  </si>
  <si>
    <t xml:space="preserve">Mail </t>
  </si>
  <si>
    <t>Message</t>
  </si>
  <si>
    <t>Department</t>
  </si>
  <si>
    <t xml:space="preserve"> Statistical Physics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</si>
</sst>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F3F3F"/>
      <name val="Calibri"/>
      <family val="2"/>
      <scheme val="minor"/>
    </font>
    <font>
      <sz val="6"/>
      <name val="Yu Gothic"/>
      <family val="2"/>
      <charset val="128"/>
    </font>
    <font>
      <sz val="11"/>
      <color rgb="FF33333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rgb="FF505050"/>
      </left>
      <right style="thin">
        <color rgb="FF505050"/>
      </right>
      <top style="medium">
        <color rgb="FF505050"/>
      </top>
      <bottom style="medium">
        <color rgb="FF505050"/>
      </bottom>
      <diagonal/>
    </border>
    <border>
      <left/>
      <right/>
      <top style="medium">
        <color rgb="FF505050"/>
      </top>
      <bottom style="medium">
        <color rgb="FF505050"/>
      </bottom>
      <diagonal/>
    </border>
    <border>
      <left/>
      <right style="medium">
        <color rgb="FF505050"/>
      </right>
      <top style="medium">
        <color rgb="FF505050"/>
      </top>
      <bottom style="medium">
        <color rgb="FF505050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/>
      <bottom/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3F3F3F"/>
      </top>
      <bottom style="thin">
        <color rgb="FF3F3F3F"/>
      </bottom>
      <diagonal/>
    </border>
    <border>
      <left style="medium">
        <color rgb="FF505050"/>
      </left>
      <right style="thin">
        <color rgb="FF505050"/>
      </right>
      <top style="thin">
        <color rgb="FF3F3F3F"/>
      </top>
      <bottom style="medium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7" fillId="0" borderId="0" applyNumberFormat="0" applyFill="0" applyBorder="0" applyAlignment="0" applyProtection="0"/>
  </cellStyleXfs>
  <cellXfs count="43">
    <xf numFmtId="0" fontId="0" fillId="0" borderId="0" xfId="0"/>
    <xf numFmtId="0" fontId="6" fillId="0" borderId="0" xfId="0" applyFont="1"/>
    <xf numFmtId="0" fontId="7" fillId="0" borderId="0" xfId="3"/>
    <xf numFmtId="0" fontId="2" fillId="2" borderId="1" xfId="1"/>
    <xf numFmtId="0" fontId="2" fillId="2" borderId="1" xfId="1" applyAlignment="1">
      <alignment wrapText="1"/>
    </xf>
    <xf numFmtId="0" fontId="0" fillId="0" borderId="0" xfId="0" applyFill="1"/>
    <xf numFmtId="0" fontId="1" fillId="3" borderId="1" xfId="2" applyBorder="1"/>
    <xf numFmtId="0" fontId="0" fillId="5" borderId="0" xfId="0" applyFill="1"/>
    <xf numFmtId="0" fontId="0" fillId="0" borderId="0" xfId="0" applyFont="1" applyFill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0" borderId="0" xfId="0" applyFill="1" applyBorder="1"/>
    <xf numFmtId="0" fontId="4" fillId="0" borderId="0" xfId="0" applyFont="1"/>
    <xf numFmtId="0" fontId="5" fillId="8" borderId="0" xfId="0" applyFont="1" applyFill="1"/>
    <xf numFmtId="0" fontId="2" fillId="7" borderId="5" xfId="1" applyFill="1" applyBorder="1"/>
    <xf numFmtId="0" fontId="2" fillId="6" borderId="5" xfId="1" applyFill="1" applyBorder="1"/>
    <xf numFmtId="0" fontId="3" fillId="8" borderId="5" xfId="1" applyFont="1" applyFill="1" applyBorder="1"/>
    <xf numFmtId="0" fontId="0" fillId="5" borderId="6" xfId="0" applyFill="1" applyBorder="1"/>
    <xf numFmtId="0" fontId="0" fillId="0" borderId="7" xfId="0" applyBorder="1"/>
    <xf numFmtId="0" fontId="0" fillId="5" borderId="8" xfId="0" applyFill="1" applyBorder="1"/>
    <xf numFmtId="0" fontId="0" fillId="5" borderId="7" xfId="0" applyFill="1" applyBorder="1"/>
    <xf numFmtId="0" fontId="2" fillId="7" borderId="9" xfId="1" applyFill="1" applyBorder="1"/>
    <xf numFmtId="0" fontId="2" fillId="6" borderId="9" xfId="1" applyFill="1" applyBorder="1"/>
    <xf numFmtId="0" fontId="2" fillId="7" borderId="9" xfId="1" applyFill="1" applyBorder="1" applyAlignment="1">
      <alignment wrapText="1"/>
    </xf>
    <xf numFmtId="0" fontId="3" fillId="8" borderId="10" xfId="1" applyFont="1" applyFill="1" applyBorder="1"/>
    <xf numFmtId="0" fontId="2" fillId="0" borderId="5" xfId="1" applyFill="1" applyBorder="1"/>
    <xf numFmtId="0" fontId="8" fillId="0" borderId="9" xfId="1" applyFont="1" applyFill="1" applyBorder="1"/>
    <xf numFmtId="0" fontId="0" fillId="4" borderId="0" xfId="0" applyFill="1" applyBorder="1"/>
    <xf numFmtId="0" fontId="1" fillId="3" borderId="12" xfId="2" applyBorder="1"/>
    <xf numFmtId="0" fontId="0" fillId="9" borderId="0" xfId="0" applyFill="1" applyBorder="1"/>
    <xf numFmtId="0" fontId="0" fillId="9" borderId="0" xfId="0" applyFill="1"/>
    <xf numFmtId="0" fontId="0" fillId="9" borderId="0" xfId="0" applyNumberFormat="1" applyFill="1" applyBorder="1"/>
    <xf numFmtId="0" fontId="7" fillId="0" borderId="0" xfId="3" applyFill="1" applyBorder="1"/>
    <xf numFmtId="0" fontId="1" fillId="3" borderId="13" xfId="2" applyBorder="1"/>
    <xf numFmtId="0" fontId="0" fillId="0" borderId="0" xfId="0" applyFont="1"/>
    <xf numFmtId="0" fontId="0" fillId="3" borderId="11" xfId="2" applyFont="1" applyBorder="1"/>
    <xf numFmtId="0" fontId="0" fillId="5" borderId="0" xfId="0" applyFont="1" applyFill="1"/>
    <xf numFmtId="0" fontId="0" fillId="0" borderId="0" xfId="0" applyFont="1" applyFill="1" applyBorder="1"/>
    <xf numFmtId="0" fontId="0" fillId="4" borderId="0" xfId="0" applyFont="1" applyFill="1" applyBorder="1"/>
    <xf numFmtId="0" fontId="10" fillId="0" borderId="0" xfId="0" applyFont="1" applyAlignment="1">
      <alignment wrapText="1"/>
    </xf>
    <xf numFmtId="0" fontId="0" fillId="3" borderId="13" xfId="2" applyFont="1" applyBorder="1"/>
    <xf numFmtId="0" fontId="11" fillId="0" borderId="0" xfId="0" applyFont="1"/>
  </cellXfs>
  <cellStyles count="4">
    <cellStyle name="40% - Accent1" xfId="2" builtinId="31"/>
    <cellStyle name="Hyperlink" xfId="3" builtinId="8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ehrbetrieb.ethz.ch/myStudies/studEinschreibenFaecher.view#" TargetMode="External"/><Relationship Id="rId2" Type="http://schemas.openxmlformats.org/officeDocument/2006/relationships/hyperlink" Target="https://www.lehrbetrieb.ethz.ch/myStudies/studEinschreibenFaecher.view#" TargetMode="External"/><Relationship Id="rId1" Type="http://schemas.openxmlformats.org/officeDocument/2006/relationships/hyperlink" Target="https://ethz.ch/content/dam/ethz/special-interest/phys/department/studies/Wegl_Master_Physik_A5_2022-Korr-2023-KJK_27%20Sept%202023.pdf" TargetMode="External"/><Relationship Id="rId4" Type="http://schemas.openxmlformats.org/officeDocument/2006/relationships/hyperlink" Target="https://www.lehrbetrieb.ethz.ch/myStudies/studEinschreibenFaecher.view#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B5F80-0D81-804E-BEF3-192351BBA696}">
  <dimension ref="B2:I50"/>
  <sheetViews>
    <sheetView tabSelected="1" topLeftCell="A4" zoomScaleNormal="150" zoomScaleSheetLayoutView="100" workbookViewId="0">
      <selection activeCell="G13" sqref="G13"/>
    </sheetView>
  </sheetViews>
  <sheetFormatPr defaultRowHeight="15" x14ac:dyDescent="0.2"/>
  <cols>
    <col min="2" max="2" width="29.7265625" bestFit="1" customWidth="1"/>
    <col min="3" max="3" width="28.921875" bestFit="1" customWidth="1"/>
    <col min="4" max="4" width="40.0859375" bestFit="1" customWidth="1"/>
    <col min="6" max="6" width="11.43359375" customWidth="1"/>
    <col min="7" max="7" width="21.7890625" style="35" bestFit="1" customWidth="1"/>
    <col min="8" max="8" width="21.7890625" style="35" customWidth="1"/>
    <col min="9" max="9" width="10.0859375" bestFit="1" customWidth="1"/>
  </cols>
  <sheetData>
    <row r="2" spans="2:9" x14ac:dyDescent="0.2">
      <c r="B2" s="1" t="s">
        <v>0</v>
      </c>
    </row>
    <row r="3" spans="2:9" x14ac:dyDescent="0.2">
      <c r="B3" t="s">
        <v>41</v>
      </c>
    </row>
    <row r="4" spans="2:9" x14ac:dyDescent="0.2">
      <c r="B4" s="2" t="s">
        <v>3</v>
      </c>
    </row>
    <row r="5" spans="2:9" ht="15.75" thickBot="1" x14ac:dyDescent="0.25">
      <c r="C5" s="6" t="s">
        <v>18</v>
      </c>
      <c r="D5" s="6" t="s">
        <v>19</v>
      </c>
      <c r="E5" s="6" t="s">
        <v>1</v>
      </c>
      <c r="F5" s="29" t="s">
        <v>2</v>
      </c>
      <c r="G5" s="36" t="s">
        <v>49</v>
      </c>
      <c r="H5" s="41" t="s">
        <v>50</v>
      </c>
      <c r="I5" s="34" t="s">
        <v>42</v>
      </c>
    </row>
    <row r="6" spans="2:9" x14ac:dyDescent="0.2">
      <c r="B6" s="18" t="s">
        <v>4</v>
      </c>
      <c r="C6" s="7"/>
      <c r="D6" s="7"/>
      <c r="E6" s="7"/>
      <c r="F6" s="7"/>
      <c r="G6" s="37"/>
      <c r="H6" s="37"/>
      <c r="I6" s="7"/>
    </row>
    <row r="7" spans="2:9" ht="27.75" x14ac:dyDescent="0.2">
      <c r="B7" s="19">
        <f>SUM(E7:E11)</f>
        <v>30</v>
      </c>
      <c r="C7" s="31" t="s">
        <v>27</v>
      </c>
      <c r="D7" s="31" t="s">
        <v>40</v>
      </c>
      <c r="E7">
        <v>1</v>
      </c>
      <c r="F7" s="2" t="s">
        <v>45</v>
      </c>
      <c r="G7" s="40" t="s">
        <v>47</v>
      </c>
      <c r="H7" s="40" t="s">
        <v>53</v>
      </c>
      <c r="I7" s="7"/>
    </row>
    <row r="8" spans="2:9" ht="27.75" x14ac:dyDescent="0.2">
      <c r="B8" s="19"/>
      <c r="C8" s="31" t="s">
        <v>27</v>
      </c>
      <c r="D8" s="31" t="s">
        <v>43</v>
      </c>
      <c r="E8">
        <v>6</v>
      </c>
      <c r="F8" s="33" t="s">
        <v>45</v>
      </c>
      <c r="G8" s="40" t="s">
        <v>48</v>
      </c>
      <c r="H8" s="40" t="s">
        <v>53</v>
      </c>
      <c r="I8" s="7"/>
    </row>
    <row r="9" spans="2:9" x14ac:dyDescent="0.2">
      <c r="B9" s="19"/>
      <c r="C9" s="31" t="s">
        <v>27</v>
      </c>
      <c r="D9" s="31" t="s">
        <v>44</v>
      </c>
      <c r="E9">
        <v>5</v>
      </c>
      <c r="F9" s="33" t="s">
        <v>45</v>
      </c>
      <c r="G9" s="38" t="s">
        <v>46</v>
      </c>
      <c r="H9" s="38" t="s">
        <v>51</v>
      </c>
      <c r="I9" s="7"/>
    </row>
    <row r="10" spans="2:9" x14ac:dyDescent="0.2">
      <c r="B10" s="19"/>
      <c r="C10" s="31" t="s">
        <v>36</v>
      </c>
      <c r="D10" s="31" t="s">
        <v>59</v>
      </c>
      <c r="E10">
        <v>10</v>
      </c>
      <c r="F10" s="33"/>
      <c r="G10" s="38" t="s">
        <v>46</v>
      </c>
      <c r="H10" s="38" t="s">
        <v>52</v>
      </c>
      <c r="I10" s="7"/>
    </row>
    <row r="11" spans="2:9" x14ac:dyDescent="0.2">
      <c r="B11" s="19"/>
      <c r="C11" s="32" t="s">
        <v>32</v>
      </c>
      <c r="D11" s="30"/>
      <c r="E11" s="12">
        <v>8</v>
      </c>
      <c r="F11" s="12"/>
      <c r="G11" s="38"/>
      <c r="H11" s="38" t="s">
        <v>53</v>
      </c>
      <c r="I11" s="7"/>
    </row>
    <row r="12" spans="2:9" x14ac:dyDescent="0.2">
      <c r="B12" s="20" t="s">
        <v>20</v>
      </c>
      <c r="C12" s="7"/>
      <c r="D12" s="7"/>
      <c r="E12" s="7"/>
      <c r="F12" s="7"/>
      <c r="G12" s="37"/>
      <c r="H12" s="37"/>
      <c r="I12" s="7"/>
    </row>
    <row r="13" spans="2:9" x14ac:dyDescent="0.2">
      <c r="B13" s="19">
        <f>SUM(E13:E21)</f>
        <v>28</v>
      </c>
      <c r="C13" s="8" t="s">
        <v>33</v>
      </c>
      <c r="D13" s="5" t="s">
        <v>24</v>
      </c>
      <c r="E13" s="5">
        <v>10</v>
      </c>
      <c r="F13" s="5"/>
      <c r="G13" s="8"/>
      <c r="H13" s="8"/>
      <c r="I13" s="7"/>
    </row>
    <row r="14" spans="2:9" x14ac:dyDescent="0.2">
      <c r="B14" s="19"/>
      <c r="C14" s="5" t="s">
        <v>36</v>
      </c>
      <c r="D14" s="5" t="s">
        <v>25</v>
      </c>
      <c r="E14" s="5">
        <v>10</v>
      </c>
      <c r="F14" s="5"/>
      <c r="G14" s="8"/>
      <c r="H14" s="8"/>
      <c r="I14" s="7"/>
    </row>
    <row r="15" spans="2:9" x14ac:dyDescent="0.2">
      <c r="B15" s="19"/>
      <c r="C15" t="s">
        <v>27</v>
      </c>
      <c r="D15" s="5" t="s">
        <v>26</v>
      </c>
      <c r="E15">
        <v>6</v>
      </c>
      <c r="F15" s="5"/>
      <c r="G15" s="8"/>
      <c r="H15" s="8"/>
      <c r="I15" s="7"/>
    </row>
    <row r="16" spans="2:9" x14ac:dyDescent="0.2">
      <c r="B16" s="19"/>
      <c r="C16" s="5" t="s">
        <v>9</v>
      </c>
      <c r="D16" s="5"/>
      <c r="E16" s="5">
        <v>2</v>
      </c>
      <c r="F16" s="5"/>
      <c r="G16" s="8"/>
      <c r="H16" s="8"/>
      <c r="I16" s="7"/>
    </row>
    <row r="17" spans="2:9" x14ac:dyDescent="0.2">
      <c r="B17" s="19"/>
      <c r="C17" s="5"/>
      <c r="D17" s="5"/>
      <c r="E17" s="5"/>
      <c r="F17" s="5"/>
      <c r="G17" s="8"/>
      <c r="H17" s="8"/>
      <c r="I17" s="7"/>
    </row>
    <row r="18" spans="2:9" x14ac:dyDescent="0.2">
      <c r="B18" s="19"/>
      <c r="C18" s="5"/>
      <c r="D18" s="5"/>
      <c r="E18" s="5"/>
      <c r="F18" s="5"/>
      <c r="G18" s="8"/>
      <c r="H18" s="8"/>
      <c r="I18" s="7"/>
    </row>
    <row r="19" spans="2:9" x14ac:dyDescent="0.2">
      <c r="B19" s="19"/>
      <c r="C19" s="5"/>
      <c r="D19" s="5"/>
      <c r="E19" s="5"/>
      <c r="F19" s="5"/>
      <c r="G19" s="8"/>
      <c r="H19" s="8"/>
      <c r="I19" s="7"/>
    </row>
    <row r="20" spans="2:9" x14ac:dyDescent="0.2">
      <c r="B20" s="19"/>
      <c r="C20" s="5"/>
      <c r="D20" s="5"/>
      <c r="E20" s="5"/>
      <c r="F20" s="5"/>
      <c r="G20" s="8"/>
      <c r="H20" s="8"/>
      <c r="I20" s="7"/>
    </row>
    <row r="21" spans="2:9" x14ac:dyDescent="0.2">
      <c r="B21" s="19"/>
      <c r="C21" s="5"/>
      <c r="D21" s="5"/>
      <c r="E21" s="5"/>
      <c r="F21" s="5"/>
      <c r="G21" s="8"/>
      <c r="H21" s="8"/>
      <c r="I21" s="7"/>
    </row>
    <row r="22" spans="2:9" x14ac:dyDescent="0.2">
      <c r="B22" s="20" t="s">
        <v>21</v>
      </c>
      <c r="C22" s="7"/>
      <c r="D22" s="7"/>
      <c r="E22" s="7"/>
      <c r="F22" s="7"/>
      <c r="G22" s="37"/>
      <c r="H22" s="37"/>
      <c r="I22" s="7"/>
    </row>
    <row r="23" spans="2:9" x14ac:dyDescent="0.2">
      <c r="B23" s="19">
        <v>30</v>
      </c>
      <c r="C23" s="5" t="s">
        <v>39</v>
      </c>
      <c r="D23" s="5"/>
      <c r="E23" s="5">
        <v>30</v>
      </c>
      <c r="F23" s="5"/>
      <c r="G23" s="8"/>
      <c r="H23" s="8"/>
      <c r="I23" s="7"/>
    </row>
    <row r="24" spans="2:9" x14ac:dyDescent="0.2">
      <c r="B24" s="19"/>
      <c r="C24" s="5"/>
      <c r="D24" s="5"/>
      <c r="E24" s="5"/>
      <c r="F24" s="5"/>
      <c r="G24" s="8"/>
      <c r="H24" s="8"/>
      <c r="I24" s="7"/>
    </row>
    <row r="25" spans="2:9" x14ac:dyDescent="0.2">
      <c r="B25" s="19"/>
      <c r="C25" s="5"/>
      <c r="D25" s="5"/>
      <c r="E25" s="5"/>
      <c r="F25" s="5"/>
      <c r="G25" s="8"/>
      <c r="H25" s="8"/>
      <c r="I25" s="7"/>
    </row>
    <row r="26" spans="2:9" x14ac:dyDescent="0.2">
      <c r="B26" s="19"/>
      <c r="C26" s="5"/>
      <c r="D26" s="5"/>
      <c r="E26" s="5"/>
      <c r="F26" s="5"/>
      <c r="G26" s="8"/>
      <c r="H26" s="8"/>
      <c r="I26" s="7"/>
    </row>
    <row r="27" spans="2:9" x14ac:dyDescent="0.2">
      <c r="B27" s="19"/>
      <c r="C27" s="5"/>
      <c r="D27" s="5"/>
      <c r="E27" s="5"/>
      <c r="F27" s="5"/>
      <c r="G27" s="8"/>
      <c r="H27" s="8"/>
      <c r="I27" s="7"/>
    </row>
    <row r="28" spans="2:9" x14ac:dyDescent="0.2">
      <c r="B28" s="19"/>
      <c r="C28" s="5"/>
      <c r="D28" s="5"/>
      <c r="E28" s="5"/>
      <c r="F28" s="5"/>
      <c r="G28" s="8"/>
      <c r="H28" s="8"/>
      <c r="I28" s="7"/>
    </row>
    <row r="29" spans="2:9" x14ac:dyDescent="0.2">
      <c r="B29" s="19"/>
      <c r="C29" s="5"/>
      <c r="D29" s="5"/>
      <c r="E29" s="5"/>
      <c r="F29" s="5"/>
      <c r="G29" s="8"/>
      <c r="H29" s="8"/>
      <c r="I29" s="7"/>
    </row>
    <row r="30" spans="2:9" x14ac:dyDescent="0.2">
      <c r="B30" s="21" t="s">
        <v>28</v>
      </c>
      <c r="C30" s="7"/>
      <c r="D30" s="7"/>
      <c r="E30" s="7"/>
      <c r="F30" s="7"/>
      <c r="G30" s="37"/>
      <c r="H30" s="37"/>
      <c r="I30" s="7"/>
    </row>
    <row r="31" spans="2:9" x14ac:dyDescent="0.2">
      <c r="B31" s="19"/>
      <c r="I31" s="7"/>
    </row>
    <row r="32" spans="2:9" x14ac:dyDescent="0.2">
      <c r="B32" s="19"/>
      <c r="I32" s="7"/>
    </row>
    <row r="33" spans="2:9" x14ac:dyDescent="0.2">
      <c r="B33" s="19"/>
      <c r="I33" s="7"/>
    </row>
    <row r="34" spans="2:9" x14ac:dyDescent="0.2">
      <c r="B34" s="19"/>
      <c r="I34" s="7"/>
    </row>
    <row r="35" spans="2:9" x14ac:dyDescent="0.2">
      <c r="B35" s="19"/>
      <c r="I35" s="7"/>
    </row>
    <row r="36" spans="2:9" x14ac:dyDescent="0.2">
      <c r="B36" s="19"/>
      <c r="I36" s="7"/>
    </row>
    <row r="37" spans="2:9" x14ac:dyDescent="0.2">
      <c r="B37" s="19"/>
      <c r="I37" s="7"/>
    </row>
    <row r="38" spans="2:9" x14ac:dyDescent="0.2">
      <c r="B38" s="19"/>
      <c r="I38" s="7"/>
    </row>
    <row r="39" spans="2:9" ht="15.75" thickBot="1" x14ac:dyDescent="0.25">
      <c r="B39" s="19"/>
      <c r="I39" s="7"/>
    </row>
    <row r="40" spans="2:9" ht="15.75" thickBot="1" x14ac:dyDescent="0.25">
      <c r="B40" s="9" t="s">
        <v>22</v>
      </c>
      <c r="C40" s="10" t="s">
        <v>29</v>
      </c>
      <c r="D40" s="10" t="s">
        <v>34</v>
      </c>
      <c r="E40" s="10" t="s">
        <v>35</v>
      </c>
      <c r="F40" s="11"/>
      <c r="G40" s="39"/>
      <c r="H40" s="39"/>
      <c r="I40" s="28"/>
    </row>
    <row r="41" spans="2:9" x14ac:dyDescent="0.2">
      <c r="B41" s="22" t="s">
        <v>30</v>
      </c>
      <c r="C41" s="15">
        <v>30</v>
      </c>
      <c r="D41">
        <f ca="1">SUMIF(C6:D39,"Core course*",E6:E39)</f>
        <v>30</v>
      </c>
      <c r="E41" s="13">
        <f ca="1">D41-C41</f>
        <v>0</v>
      </c>
    </row>
    <row r="42" spans="2:9" x14ac:dyDescent="0.2">
      <c r="B42" s="23" t="s">
        <v>23</v>
      </c>
      <c r="C42" s="16">
        <v>10</v>
      </c>
      <c r="D42">
        <f ca="1">SUMIF(C6:D39,"*tical",E6:E39)</f>
        <v>20</v>
      </c>
      <c r="E42" s="13"/>
    </row>
    <row r="43" spans="2:9" x14ac:dyDescent="0.2">
      <c r="B43" s="23" t="s">
        <v>37</v>
      </c>
      <c r="C43" s="16">
        <v>10</v>
      </c>
      <c r="D43">
        <f ca="1">SUMIF(C6:D39,"Core Course, E*",E6:E39)</f>
        <v>10</v>
      </c>
      <c r="E43" s="13"/>
    </row>
    <row r="44" spans="2:9" x14ac:dyDescent="0.2">
      <c r="B44" s="22" t="s">
        <v>15</v>
      </c>
      <c r="C44" s="15">
        <v>20</v>
      </c>
      <c r="D44">
        <f ca="1">SUMIF(C6:D39,"Elective*",E6:E39)</f>
        <v>18</v>
      </c>
      <c r="E44" s="13">
        <f ca="1">C44-D44</f>
        <v>2</v>
      </c>
    </row>
    <row r="45" spans="2:9" x14ac:dyDescent="0.2">
      <c r="B45" s="27" t="s">
        <v>27</v>
      </c>
      <c r="C45" s="26">
        <v>10</v>
      </c>
      <c r="D45">
        <f ca="1">SUMIF(C6:D39,"*ics",E6:E39)</f>
        <v>18</v>
      </c>
      <c r="E45" s="13"/>
    </row>
    <row r="46" spans="2:9" x14ac:dyDescent="0.2">
      <c r="B46" s="27" t="s">
        <v>38</v>
      </c>
      <c r="C46" s="26"/>
      <c r="D46">
        <f ca="1">SUMIF(C6:D39,"*General",E6:E39)</f>
        <v>0</v>
      </c>
      <c r="E46" s="13"/>
    </row>
    <row r="47" spans="2:9" x14ac:dyDescent="0.2">
      <c r="B47" s="22" t="s">
        <v>7</v>
      </c>
      <c r="C47" s="15">
        <v>8</v>
      </c>
      <c r="D47">
        <f ca="1">SUMIF(C6:D39,"Semeste*",E6:E39)</f>
        <v>8</v>
      </c>
      <c r="E47" s="13">
        <f t="shared" ref="E47:E49" ca="1" si="0">C47-D47</f>
        <v>0</v>
      </c>
    </row>
    <row r="48" spans="2:9" x14ac:dyDescent="0.2">
      <c r="B48" s="22" t="s">
        <v>9</v>
      </c>
      <c r="C48" s="15">
        <v>2</v>
      </c>
      <c r="D48">
        <f ca="1">SUMIF(C6:D39,"GESS*",E6:E39)</f>
        <v>2</v>
      </c>
      <c r="E48" s="13">
        <f t="shared" ca="1" si="0"/>
        <v>0</v>
      </c>
    </row>
    <row r="49" spans="2:9" x14ac:dyDescent="0.2">
      <c r="B49" s="24" t="s">
        <v>31</v>
      </c>
      <c r="C49" s="15">
        <v>30</v>
      </c>
      <c r="D49">
        <f>SUMIF(C6:C39,"Master*",E6:E39)</f>
        <v>30</v>
      </c>
      <c r="E49" s="13">
        <f t="shared" si="0"/>
        <v>0</v>
      </c>
    </row>
    <row r="50" spans="2:9" ht="15.75" thickBot="1" x14ac:dyDescent="0.25">
      <c r="B50" s="25" t="s">
        <v>12</v>
      </c>
      <c r="C50" s="17">
        <v>90</v>
      </c>
      <c r="D50" s="14">
        <f ca="1">SUM(D41:D49)-SUM(D42:D43)-SUM(D45:D46)</f>
        <v>88</v>
      </c>
      <c r="E50" s="14">
        <f ca="1">SUM(E41:E49)</f>
        <v>2</v>
      </c>
      <c r="F50" s="14"/>
      <c r="G50" s="14"/>
      <c r="H50" s="14"/>
      <c r="I50" s="14"/>
    </row>
  </sheetData>
  <phoneticPr fontId="9" alignment="center"/>
  <conditionalFormatting sqref="E41:E49">
    <cfRule type="colorScale" priority="1">
      <colorScale>
        <cfvo type="min"/>
        <cfvo type="max"/>
        <color rgb="FF63BE7B"/>
        <color rgb="FFFFEF9C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4" r:id="rId1" xr:uid="{44D31EF3-5A4A-EB40-900D-819BC2D0F0AA}"/>
    <hyperlink ref="F7" r:id="rId2" xr:uid="{A07D0084-89C6-B74D-872C-9A2116CB0C5B}"/>
    <hyperlink ref="F8" r:id="rId3" xr:uid="{323DF84A-593E-944F-9DFF-098C424BB3D3}"/>
    <hyperlink ref="F9" r:id="rId4" xr:uid="{F9B921F0-47C1-BB42-AB83-3161D2811EC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49C26-7B12-E64C-AAD9-41E5B85C773C}">
  <dimension ref="C3:E8"/>
  <sheetViews>
    <sheetView zoomScaleNormal="150" zoomScaleSheetLayoutView="100" workbookViewId="0">
      <selection activeCell="D22" sqref="D22"/>
    </sheetView>
  </sheetViews>
  <sheetFormatPr defaultRowHeight="15" x14ac:dyDescent="0.2"/>
  <cols>
    <col min="3" max="3" width="29.32421875" bestFit="1" customWidth="1"/>
    <col min="4" max="4" width="48.0234375" customWidth="1"/>
    <col min="5" max="5" width="8.7421875" bestFit="1" customWidth="1"/>
  </cols>
  <sheetData>
    <row r="3" spans="3:5" ht="41.25" x14ac:dyDescent="0.2">
      <c r="C3" s="3" t="s">
        <v>14</v>
      </c>
      <c r="D3" s="4" t="s">
        <v>16</v>
      </c>
      <c r="E3" s="3" t="s">
        <v>5</v>
      </c>
    </row>
    <row r="4" spans="3:5" ht="41.25" x14ac:dyDescent="0.2">
      <c r="C4" s="3" t="s">
        <v>15</v>
      </c>
      <c r="D4" s="4" t="s">
        <v>17</v>
      </c>
      <c r="E4" s="3" t="s">
        <v>6</v>
      </c>
    </row>
    <row r="5" spans="3:5" x14ac:dyDescent="0.2">
      <c r="C5" s="3" t="s">
        <v>7</v>
      </c>
      <c r="D5" s="3"/>
      <c r="E5" s="3" t="s">
        <v>8</v>
      </c>
    </row>
    <row r="6" spans="3:5" x14ac:dyDescent="0.2">
      <c r="C6" s="3" t="s">
        <v>9</v>
      </c>
      <c r="D6" s="3"/>
      <c r="E6" s="3" t="s">
        <v>10</v>
      </c>
    </row>
    <row r="7" spans="3:5" ht="27.75" x14ac:dyDescent="0.2">
      <c r="C7" s="4" t="s">
        <v>11</v>
      </c>
      <c r="D7" s="3"/>
      <c r="E7" s="3" t="s">
        <v>5</v>
      </c>
    </row>
    <row r="8" spans="3:5" x14ac:dyDescent="0.2">
      <c r="C8" s="3" t="s">
        <v>12</v>
      </c>
      <c r="D8" s="3"/>
      <c r="E8" s="3" t="s">
        <v>13</v>
      </c>
    </row>
  </sheetData>
  <phoneticPr fontId="9" alignment="center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1C15D-2602-3A40-8C23-72A8739CF0FD}">
  <dimension ref="B2:G5"/>
  <sheetViews>
    <sheetView zoomScaleNormal="150" zoomScaleSheetLayoutView="100" workbookViewId="0">
      <selection activeCell="C4" sqref="C4"/>
    </sheetView>
  </sheetViews>
  <sheetFormatPr defaultRowHeight="15" x14ac:dyDescent="0.2"/>
  <cols>
    <col min="2" max="2" width="16.8125" bestFit="1" customWidth="1"/>
    <col min="3" max="3" width="13.5859375" bestFit="1" customWidth="1"/>
    <col min="4" max="4" width="34.4375" bestFit="1" customWidth="1"/>
    <col min="5" max="5" width="19.1015625" bestFit="1" customWidth="1"/>
    <col min="6" max="6" width="36.9921875" customWidth="1"/>
    <col min="7" max="7" width="8.0703125" bestFit="1" customWidth="1"/>
  </cols>
  <sheetData>
    <row r="2" spans="2:7" x14ac:dyDescent="0.2">
      <c r="B2" s="42"/>
    </row>
    <row r="4" spans="2:7" x14ac:dyDescent="0.2">
      <c r="C4" s="42" t="s">
        <v>54</v>
      </c>
      <c r="D4" s="42" t="s">
        <v>55</v>
      </c>
      <c r="E4" s="42" t="s">
        <v>58</v>
      </c>
      <c r="F4" s="42" t="s">
        <v>56</v>
      </c>
      <c r="G4" s="42" t="s">
        <v>57</v>
      </c>
    </row>
    <row r="5" spans="2:7" x14ac:dyDescent="0.2">
      <c r="F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</vt:lpstr>
      <vt:lpstr>Studienreglement </vt:lpstr>
      <vt:lpstr>Internships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Viebig  Niklas</dc:creator>
  <dcterms:created xsi:type="dcterms:W3CDTF">2024-04-27T16:54:44Z</dcterms:created>
</cp:coreProperties>
</file>