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4ece16061\Desktop\"/>
    </mc:Choice>
  </mc:AlternateContent>
  <bookViews>
    <workbookView xWindow="0" yWindow="0" windowWidth="15360" windowHeight="7755" activeTab="6"/>
  </bookViews>
  <sheets>
    <sheet name="2.1" sheetId="1" r:id="rId1"/>
    <sheet name="2.2" sheetId="8" r:id="rId2"/>
    <sheet name="2.3" sheetId="2" r:id="rId3"/>
    <sheet name="2.4" sheetId="3" r:id="rId4"/>
    <sheet name="2.5" sheetId="4" r:id="rId5"/>
    <sheet name="2.6" sheetId="5" r:id="rId6"/>
    <sheet name="2.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8" l="1"/>
  <c r="D23" i="8"/>
  <c r="D22" i="8"/>
  <c r="D10" i="5"/>
  <c r="D5" i="5"/>
  <c r="D5" i="7" l="1"/>
  <c r="D6" i="7"/>
  <c r="E9" i="7" s="1"/>
  <c r="D7" i="7"/>
  <c r="D8" i="7"/>
  <c r="D9" i="7"/>
  <c r="D4" i="7"/>
  <c r="E10" i="7"/>
  <c r="E5" i="7"/>
  <c r="D6" i="5"/>
  <c r="D7" i="5"/>
  <c r="D8" i="5"/>
  <c r="D9" i="5"/>
  <c r="E7" i="7" l="1"/>
  <c r="E6" i="7"/>
  <c r="E8" i="7"/>
  <c r="E20" i="4"/>
  <c r="E21" i="4" s="1"/>
  <c r="D20" i="4"/>
  <c r="D21" i="4" s="1"/>
  <c r="E15" i="4"/>
  <c r="E8" i="4"/>
  <c r="C21" i="4"/>
  <c r="C20" i="4"/>
  <c r="D15" i="4"/>
  <c r="C15" i="4"/>
  <c r="D8" i="4"/>
  <c r="C8" i="4"/>
  <c r="E29" i="3"/>
  <c r="D29" i="3"/>
  <c r="C29" i="3"/>
  <c r="F24" i="3"/>
  <c r="F25" i="3"/>
  <c r="F22" i="3"/>
  <c r="F27" i="3"/>
  <c r="F23" i="3"/>
  <c r="F26" i="3"/>
  <c r="F9" i="3"/>
  <c r="F10" i="3"/>
  <c r="F11" i="3"/>
  <c r="F7" i="3"/>
  <c r="F8" i="3"/>
  <c r="F6" i="3"/>
  <c r="E13" i="3"/>
  <c r="D13" i="3"/>
  <c r="C13" i="3"/>
  <c r="G9" i="2" l="1"/>
  <c r="F9" i="2"/>
  <c r="E9" i="2"/>
  <c r="D9" i="2"/>
  <c r="H3" i="2"/>
  <c r="H8" i="2"/>
  <c r="H6" i="2"/>
  <c r="I3" i="1"/>
  <c r="H3" i="1"/>
  <c r="G3" i="1"/>
  <c r="D14" i="2" l="1"/>
  <c r="D11" i="2"/>
  <c r="D21" i="2"/>
  <c r="D16" i="2"/>
  <c r="D15" i="2"/>
  <c r="D19" i="2"/>
  <c r="D18" i="2"/>
  <c r="D12" i="2"/>
  <c r="D20" i="2"/>
  <c r="H10" i="2"/>
  <c r="D13" i="2"/>
  <c r="D17" i="2"/>
</calcChain>
</file>

<file path=xl/sharedStrings.xml><?xml version="1.0" encoding="utf-8"?>
<sst xmlns="http://schemas.openxmlformats.org/spreadsheetml/2006/main" count="101" uniqueCount="91">
  <si>
    <t>Monthly income</t>
  </si>
  <si>
    <t>Electricity</t>
  </si>
  <si>
    <t>Food</t>
  </si>
  <si>
    <t>Rent</t>
  </si>
  <si>
    <t>Phone</t>
  </si>
  <si>
    <t>Cable TV</t>
  </si>
  <si>
    <t>Total Monthly Expenses</t>
  </si>
  <si>
    <t>Leftover Money Per Month</t>
  </si>
  <si>
    <t>Left Over Money Per Day</t>
  </si>
  <si>
    <t>SNO</t>
  </si>
  <si>
    <t>ROLL NO</t>
  </si>
  <si>
    <t>NAME</t>
  </si>
  <si>
    <t>C1(25)</t>
  </si>
  <si>
    <t>C2(25)</t>
  </si>
  <si>
    <t>C3(40)</t>
  </si>
  <si>
    <t>C4(10)</t>
  </si>
  <si>
    <t>RAMA</t>
  </si>
  <si>
    <t>SITA</t>
  </si>
  <si>
    <t>TOM</t>
  </si>
  <si>
    <t>PHANI</t>
  </si>
  <si>
    <t>RAVI</t>
  </si>
  <si>
    <t>VENKATESH</t>
  </si>
  <si>
    <t>INTERNALS(100)</t>
  </si>
  <si>
    <t>MINIMUM INTERNAL MARKS SCORED</t>
  </si>
  <si>
    <t>MAXIMUM INTERNAL MARKS SCORED</t>
  </si>
  <si>
    <t xml:space="preserve">SUM OF ALL INTERNAL MARKS </t>
  </si>
  <si>
    <t>AVERAGE MARKS OF THE CLASS</t>
  </si>
  <si>
    <t>MEDIAN</t>
  </si>
  <si>
    <t>STANDARD DEVIATION</t>
  </si>
  <si>
    <t>SUM OF THE COMPONENTS</t>
  </si>
  <si>
    <t>NUMBER OF STUDENTS SCORING LESS THAN 50 MARKS</t>
  </si>
  <si>
    <t>NUMBER OF STUDENTS SCORING BETWEEN 51 AND 60</t>
  </si>
  <si>
    <t>NUMBER OF STUDENTS SCORING BETWEEN 61 AND 70</t>
  </si>
  <si>
    <t>NUMBER OF STUDENTS SCORING BETWEEN 71 AND 80</t>
  </si>
  <si>
    <t>NUMBER OF STUDENTS SCORING BETWEEN 91 AND 100</t>
  </si>
  <si>
    <t>NUMBER OF STUDENTS SCORING BETWEEN 81 AND 90</t>
  </si>
  <si>
    <t>FIRST SEMESTER RESULTS</t>
  </si>
  <si>
    <t>STUDENT</t>
  </si>
  <si>
    <t>TEST 1</t>
  </si>
  <si>
    <t>TEST 2</t>
  </si>
  <si>
    <t xml:space="preserve"> TEST 3</t>
  </si>
  <si>
    <t>TOTAL</t>
  </si>
  <si>
    <t>CLASS AVERAGE</t>
  </si>
  <si>
    <t>TEST WEIGHTS</t>
  </si>
  <si>
    <t>CAR PURCHASE OPTIONS</t>
  </si>
  <si>
    <t>INITIAL COST</t>
  </si>
  <si>
    <t>OPTION 1</t>
  </si>
  <si>
    <t>OPTION 2</t>
  </si>
  <si>
    <t>OPTION3</t>
  </si>
  <si>
    <t>RESALE</t>
  </si>
  <si>
    <t>YEARS</t>
  </si>
  <si>
    <t>AVERAGE DEPRECIATION PER YEAR</t>
  </si>
  <si>
    <t>RUNNING COSTS</t>
  </si>
  <si>
    <t>SERVICE/REPAIRS PER YEAR</t>
  </si>
  <si>
    <t>MILES PER YEAR</t>
  </si>
  <si>
    <t>FUEL COST PER MILE</t>
  </si>
  <si>
    <t>FUEL COST PER YEAR</t>
  </si>
  <si>
    <t>TAX</t>
  </si>
  <si>
    <t>INSURANCE</t>
  </si>
  <si>
    <t>TOTAL RUNNING COSTS</t>
  </si>
  <si>
    <t>TOTAL COST PER YEAR</t>
  </si>
  <si>
    <t>TIME(s)</t>
  </si>
  <si>
    <t>SPEED(KMPH)</t>
  </si>
  <si>
    <t>ACCELERATION</t>
  </si>
  <si>
    <t>TIME(S)</t>
  </si>
  <si>
    <t>DISTANCE TRAVELLED IN TIME STEP(KM)</t>
  </si>
  <si>
    <t>DISTANCE TRAVELLED(KM)</t>
  </si>
  <si>
    <t>DATE</t>
  </si>
  <si>
    <t>DETAILS OF EXPENDITURE</t>
  </si>
  <si>
    <t>AMOUNT SPENT</t>
  </si>
  <si>
    <t>MAINTANCE</t>
  </si>
  <si>
    <t>PHONE</t>
  </si>
  <si>
    <t>GENERATOR</t>
  </si>
  <si>
    <t>BIKE REPAIR</t>
  </si>
  <si>
    <t>PETROL</t>
  </si>
  <si>
    <t>CAR SERVICING</t>
  </si>
  <si>
    <t>MILK</t>
  </si>
  <si>
    <t>RESTAURANT</t>
  </si>
  <si>
    <t>SHOPPING</t>
  </si>
  <si>
    <t>13/5/2015</t>
  </si>
  <si>
    <t>14/5/2015</t>
  </si>
  <si>
    <t>15/5/2015</t>
  </si>
  <si>
    <t>RENT</t>
  </si>
  <si>
    <t>SERVANT MAID</t>
  </si>
  <si>
    <t>ELECTRICITY BILL</t>
  </si>
  <si>
    <t>GROCERY</t>
  </si>
  <si>
    <t>APPLICATIONS</t>
  </si>
  <si>
    <t>MOVIES</t>
  </si>
  <si>
    <t>LATEST ELECTRONICS</t>
  </si>
  <si>
    <t>SUB TOTAL OF 10 DAYS</t>
  </si>
  <si>
    <t>AVERAGE MONEY SPENT IN A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</si>
</sst>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00"/>
    <numFmt numFmtId="165" formatCode="_([$€-2]\ * #,##0.00_);_([$€-2]\ * \(#,##0.00\);_([$€-2]\ * &quot;-&quot;??_);_(@_)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0099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CC3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18E6C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56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2" fontId="2" fillId="2" borderId="0" xfId="0" applyNumberFormat="1" applyFont="1" applyFill="1"/>
    <xf numFmtId="2" fontId="0" fillId="3" borderId="0" xfId="0" applyNumberFormat="1" applyFill="1"/>
    <xf numFmtId="2" fontId="0" fillId="4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Font="1"/>
    <xf numFmtId="0" fontId="0" fillId="0" borderId="0" xfId="0" applyNumberFormat="1"/>
    <xf numFmtId="0" fontId="13" fillId="0" borderId="0" xfId="0" applyFont="1" applyAlignment="1"/>
    <xf numFmtId="0" fontId="0" fillId="0" borderId="0" xfId="0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14" fillId="0" borderId="0" xfId="0" applyNumberFormat="1" applyFont="1"/>
    <xf numFmtId="10" fontId="0" fillId="0" borderId="0" xfId="0" applyNumberFormat="1"/>
    <xf numFmtId="165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13" fillId="0" borderId="0" xfId="0" applyNumberFormat="1" applyFont="1"/>
    <xf numFmtId="165" fontId="13" fillId="0" borderId="2" xfId="0" applyNumberFormat="1" applyFont="1" applyBorder="1" applyAlignment="1">
      <alignment horizontal="center"/>
    </xf>
    <xf numFmtId="165" fontId="13" fillId="0" borderId="2" xfId="0" applyNumberFormat="1" applyFont="1" applyBorder="1" applyAlignment="1">
      <alignment horizontal="left" indent="1"/>
    </xf>
    <xf numFmtId="165" fontId="13" fillId="0" borderId="2" xfId="0" applyNumberFormat="1" applyFont="1" applyBorder="1"/>
    <xf numFmtId="0" fontId="1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3" fillId="0" borderId="0" xfId="0" applyFont="1" applyAlignment="1"/>
    <xf numFmtId="0" fontId="0" fillId="0" borderId="0" xfId="0" applyAlignment="1"/>
    <xf numFmtId="0" fontId="15" fillId="0" borderId="0" xfId="0" applyFont="1" applyAlignment="1">
      <alignment horizontal="center"/>
    </xf>
    <xf numFmtId="0" fontId="0" fillId="8" borderId="1" xfId="0" applyFill="1" applyBorder="1"/>
    <xf numFmtId="0" fontId="1" fillId="8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19" fillId="5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1" fillId="6" borderId="1" xfId="0" applyFont="1" applyFill="1" applyBorder="1"/>
    <xf numFmtId="0" fontId="20" fillId="7" borderId="1" xfId="0" applyFon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8" fillId="2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18E6CD"/>
      <color rgb="FFCC0099"/>
      <color rgb="FF0099FF"/>
      <color rgb="FF00FF99"/>
      <color rgb="FF33CC33"/>
      <color rgb="FF66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'2.6'!$B$4:$B$10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'2.6'!$D$4:$D$10</c:f>
              <c:numCache>
                <c:formatCode>General</c:formatCode>
                <c:ptCount val="7"/>
                <c:pt idx="0">
                  <c:v>0</c:v>
                </c:pt>
                <c:pt idx="1">
                  <c:v>17.5</c:v>
                </c:pt>
                <c:pt idx="2">
                  <c:v>6.25</c:v>
                </c:pt>
                <c:pt idx="3">
                  <c:v>3</c:v>
                </c:pt>
                <c:pt idx="4">
                  <c:v>2.125</c:v>
                </c:pt>
                <c:pt idx="5">
                  <c:v>1.5</c:v>
                </c:pt>
                <c:pt idx="6">
                  <c:v>0.83333333333333337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8727040"/>
        <c:axId val="-1318721600"/>
      </c:lineChart>
      <c:catAx>
        <c:axId val="-131872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721600"/>
        <c:crosses val="autoZero"/>
        <c:auto val="1"/>
        <c:lblAlgn val="ctr"/>
        <c:lblOffset val="100"/>
        <c:noMultiLvlLbl val="0"/>
      </c:catAx>
      <c:valAx>
        <c:axId val="-131872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7270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3263342082239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3648293963254E-2"/>
          <c:y val="0.16431722076407113"/>
          <c:w val="0.9017524059492563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TIME(s)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'2.6'!$B$4:$B$10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v>TIME(S)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'2.6'!$B$4:$B$10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v>ACCELERATION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'2.6'!$D$4:$D$10</c:f>
              <c:numCache>
                <c:formatCode>General</c:formatCode>
                <c:ptCount val="7"/>
                <c:pt idx="0">
                  <c:v>0</c:v>
                </c:pt>
                <c:pt idx="1">
                  <c:v>17.5</c:v>
                </c:pt>
                <c:pt idx="2">
                  <c:v>6.25</c:v>
                </c:pt>
                <c:pt idx="3">
                  <c:v>3</c:v>
                </c:pt>
                <c:pt idx="4">
                  <c:v>2.125</c:v>
                </c:pt>
                <c:pt idx="5">
                  <c:v>1.5</c:v>
                </c:pt>
                <c:pt idx="6">
                  <c:v>0.83333333333333337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318723776"/>
        <c:axId val="-1318717792"/>
      </c:lineChart>
      <c:catAx>
        <c:axId val="-131872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717792"/>
        <c:crosses val="autoZero"/>
        <c:auto val="1"/>
        <c:lblAlgn val="ctr"/>
        <c:lblOffset val="100"/>
        <c:noMultiLvlLbl val="0"/>
      </c:catAx>
      <c:valAx>
        <c:axId val="-131871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7237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V/S TIME GRAPH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5045122484689412"/>
          <c:y val="3.4408602150537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TIME(S)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'2.6'!$B$4:$B$10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v>ACCELERATION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'2.6'!$D$4:$D$10</c:f>
              <c:numCache>
                <c:formatCode>General</c:formatCode>
                <c:ptCount val="7"/>
                <c:pt idx="0">
                  <c:v>0</c:v>
                </c:pt>
                <c:pt idx="1">
                  <c:v>17.5</c:v>
                </c:pt>
                <c:pt idx="2">
                  <c:v>6.25</c:v>
                </c:pt>
                <c:pt idx="3">
                  <c:v>3</c:v>
                </c:pt>
                <c:pt idx="4">
                  <c:v>2.125</c:v>
                </c:pt>
                <c:pt idx="5">
                  <c:v>1.5</c:v>
                </c:pt>
                <c:pt idx="6">
                  <c:v>0.83333333333333337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318716704"/>
        <c:axId val="-1318714528"/>
      </c:lineChart>
      <c:catAx>
        <c:axId val="-131871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714528"/>
        <c:crosses val="autoZero"/>
        <c:auto val="1"/>
        <c:lblAlgn val="ctr"/>
        <c:lblOffset val="100"/>
        <c:noMultiLvlLbl val="0"/>
      </c:catAx>
      <c:valAx>
        <c:axId val="-1318714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187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8E6CD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V/S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'2.7'!$B$4:$B$10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'2.7'!$E$4:$E$10</c:f>
              <c:numCache>
                <c:formatCode>General</c:formatCode>
                <c:ptCount val="7"/>
                <c:pt idx="0">
                  <c:v>0</c:v>
                </c:pt>
                <c:pt idx="1">
                  <c:v>9.7222222222222224E-3</c:v>
                </c:pt>
                <c:pt idx="2">
                  <c:v>3.6111111111111108E-2</c:v>
                </c:pt>
                <c:pt idx="3">
                  <c:v>7.4444444444444438E-2</c:v>
                </c:pt>
                <c:pt idx="4">
                  <c:v>0.1225</c:v>
                </c:pt>
                <c:pt idx="5">
                  <c:v>0.17944444444444443</c:v>
                </c:pt>
                <c:pt idx="6">
                  <c:v>0.24333333333333332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8713984"/>
        <c:axId val="-1318719968"/>
      </c:lineChart>
      <c:catAx>
        <c:axId val="-131871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719968"/>
        <c:crosses val="autoZero"/>
        <c:auto val="1"/>
        <c:lblAlgn val="ctr"/>
        <c:lblOffset val="100"/>
        <c:noMultiLvlLbl val="0"/>
      </c:catAx>
      <c:valAx>
        <c:axId val="-13187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7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226</xdr:row>
      <xdr:rowOff>0</xdr:rowOff>
    </xdr:from>
    <xdr:to>
      <xdr:col>7</xdr:col>
      <xdr:colOff>323850</xdr:colOff>
      <xdr:row>240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20</xdr:col>
      <xdr:colOff>304800</xdr:colOff>
      <xdr:row>246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200025</xdr:colOff>
      <xdr:row>0</xdr:row>
      <xdr:rowOff>109537</xdr:rowOff>
    </xdr:from>
    <xdr:to>
      <xdr:col>12</xdr:col>
      <xdr:colOff>504825</xdr:colOff>
      <xdr:row>14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33337</xdr:rowOff>
    </xdr:from>
    <xdr:to>
      <xdr:col>13</xdr:col>
      <xdr:colOff>266700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M12" sqref="M12"/>
    </sheetView>
  </sheetViews>
  <sheetFormatPr defaultRowHeight="15" x14ac:dyDescent="0.25"/>
  <cols>
    <col min="1" max="1" width="16.85546875" customWidth="1"/>
    <col min="2" max="2" width="10.5703125" customWidth="1"/>
    <col min="3" max="3" width="9.28515625" customWidth="1"/>
    <col min="4" max="4" width="11" customWidth="1"/>
    <col min="5" max="5" width="10.5703125" customWidth="1"/>
    <col min="6" max="6" width="10.85546875" customWidth="1"/>
    <col min="7" max="7" width="23.85546875" customWidth="1"/>
    <col min="8" max="8" width="27" customWidth="1"/>
    <col min="9" max="9" width="27.28515625" customWidth="1"/>
  </cols>
  <sheetData>
    <row r="1" spans="1:9" x14ac:dyDescent="0.25">
      <c r="A1" s="3" t="s">
        <v>0</v>
      </c>
      <c r="B1" s="4" t="s">
        <v>3</v>
      </c>
      <c r="C1" s="2" t="s">
        <v>2</v>
      </c>
      <c r="D1" s="5" t="s">
        <v>1</v>
      </c>
      <c r="E1" s="6" t="s">
        <v>4</v>
      </c>
      <c r="F1" s="7" t="s">
        <v>5</v>
      </c>
      <c r="G1" s="8" t="s">
        <v>6</v>
      </c>
      <c r="H1" s="9" t="s">
        <v>7</v>
      </c>
      <c r="I1" s="10" t="s">
        <v>8</v>
      </c>
    </row>
    <row r="3" spans="1:9" x14ac:dyDescent="0.25">
      <c r="A3" s="11">
        <v>1100</v>
      </c>
      <c r="B3" s="1">
        <v>500</v>
      </c>
      <c r="C3" s="1">
        <v>300</v>
      </c>
      <c r="D3" s="1">
        <v>40</v>
      </c>
      <c r="E3" s="1">
        <v>60</v>
      </c>
      <c r="F3" s="1">
        <v>30</v>
      </c>
      <c r="G3" s="12">
        <f>SUM(B3+C3+D3+E3+F3)</f>
        <v>930</v>
      </c>
      <c r="H3" s="13">
        <f>SUM(A3-G3)</f>
        <v>170</v>
      </c>
      <c r="I3" s="14">
        <f>(H3/30)</f>
        <v>5.666666666666667</v>
      </c>
    </row>
    <row r="5" spans="1:9" ht="31.5" x14ac:dyDescent="0.5">
      <c r="A5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topLeftCell="A3" workbookViewId="0">
      <selection activeCell="B2" sqref="B2"/>
    </sheetView>
  </sheetViews>
  <sheetFormatPr defaultRowHeight="15" x14ac:dyDescent="0.25"/>
  <cols>
    <col min="2" max="2" width="17" customWidth="1"/>
    <col min="3" max="3" width="46" customWidth="1"/>
    <col min="4" max="4" width="33.42578125" customWidth="1"/>
  </cols>
  <sheetData>
    <row r="2" spans="2:4" ht="31.5" x14ac:dyDescent="0.5">
      <c r="B2" s="35"/>
    </row>
    <row r="4" spans="2:4" ht="23.25" x14ac:dyDescent="0.35">
      <c r="B4" s="46" t="s">
        <v>67</v>
      </c>
      <c r="C4" s="46" t="s">
        <v>68</v>
      </c>
      <c r="D4" s="46" t="s">
        <v>69</v>
      </c>
    </row>
    <row r="5" spans="2:4" x14ac:dyDescent="0.25">
      <c r="B5" s="47">
        <v>42009</v>
      </c>
      <c r="C5" s="48" t="s">
        <v>82</v>
      </c>
      <c r="D5" s="48">
        <v>5000</v>
      </c>
    </row>
    <row r="6" spans="2:4" x14ac:dyDescent="0.25">
      <c r="B6" s="47">
        <v>42009</v>
      </c>
      <c r="C6" s="48" t="s">
        <v>83</v>
      </c>
      <c r="D6" s="48">
        <v>2000</v>
      </c>
    </row>
    <row r="7" spans="2:4" x14ac:dyDescent="0.25">
      <c r="B7" s="47">
        <v>42040</v>
      </c>
      <c r="C7" s="48" t="s">
        <v>84</v>
      </c>
      <c r="D7" s="48">
        <v>1000</v>
      </c>
    </row>
    <row r="8" spans="2:4" x14ac:dyDescent="0.25">
      <c r="B8" s="47">
        <v>42068</v>
      </c>
      <c r="C8" s="48" t="s">
        <v>85</v>
      </c>
      <c r="D8" s="48">
        <v>5000</v>
      </c>
    </row>
    <row r="9" spans="2:4" x14ac:dyDescent="0.25">
      <c r="B9" s="47">
        <v>42099</v>
      </c>
      <c r="C9" s="48" t="s">
        <v>86</v>
      </c>
      <c r="D9" s="48">
        <v>700</v>
      </c>
    </row>
    <row r="10" spans="2:4" x14ac:dyDescent="0.25">
      <c r="B10" s="47">
        <v>42129</v>
      </c>
      <c r="C10" s="48" t="s">
        <v>87</v>
      </c>
      <c r="D10" s="48">
        <v>500</v>
      </c>
    </row>
    <row r="11" spans="2:4" x14ac:dyDescent="0.25">
      <c r="B11" s="47">
        <v>42160</v>
      </c>
      <c r="C11" s="48" t="s">
        <v>88</v>
      </c>
      <c r="D11" s="48">
        <v>4000</v>
      </c>
    </row>
    <row r="12" spans="2:4" x14ac:dyDescent="0.25">
      <c r="B12" s="47">
        <v>42190</v>
      </c>
      <c r="C12" s="48" t="s">
        <v>78</v>
      </c>
      <c r="D12" s="48">
        <v>5000</v>
      </c>
    </row>
    <row r="13" spans="2:4" x14ac:dyDescent="0.25">
      <c r="B13" s="47">
        <v>42221</v>
      </c>
      <c r="C13" s="48" t="s">
        <v>77</v>
      </c>
      <c r="D13" s="48">
        <v>1750</v>
      </c>
    </row>
    <row r="14" spans="2:4" x14ac:dyDescent="0.25">
      <c r="B14" s="47">
        <v>42252</v>
      </c>
      <c r="C14" s="48" t="s">
        <v>76</v>
      </c>
      <c r="D14" s="48">
        <v>325</v>
      </c>
    </row>
    <row r="15" spans="2:4" x14ac:dyDescent="0.25">
      <c r="B15" s="47">
        <v>42282</v>
      </c>
      <c r="C15" s="48" t="s">
        <v>75</v>
      </c>
      <c r="D15" s="48">
        <v>750</v>
      </c>
    </row>
    <row r="16" spans="2:4" x14ac:dyDescent="0.25">
      <c r="B16" s="47">
        <v>42313</v>
      </c>
      <c r="C16" s="48" t="s">
        <v>74</v>
      </c>
      <c r="D16" s="48">
        <v>3200</v>
      </c>
    </row>
    <row r="17" spans="2:4" x14ac:dyDescent="0.25">
      <c r="B17" s="47">
        <v>42343</v>
      </c>
      <c r="C17" s="48" t="s">
        <v>73</v>
      </c>
      <c r="D17" s="48">
        <v>1000</v>
      </c>
    </row>
    <row r="18" spans="2:4" x14ac:dyDescent="0.25">
      <c r="B18" s="47" t="s">
        <v>79</v>
      </c>
      <c r="C18" s="48" t="s">
        <v>72</v>
      </c>
      <c r="D18" s="48">
        <v>800</v>
      </c>
    </row>
    <row r="19" spans="2:4" x14ac:dyDescent="0.25">
      <c r="B19" s="47" t="s">
        <v>80</v>
      </c>
      <c r="C19" s="48" t="s">
        <v>71</v>
      </c>
      <c r="D19" s="48">
        <v>30000</v>
      </c>
    </row>
    <row r="20" spans="2:4" x14ac:dyDescent="0.25">
      <c r="B20" s="47" t="s">
        <v>81</v>
      </c>
      <c r="C20" s="48" t="s">
        <v>70</v>
      </c>
      <c r="D20" s="48">
        <v>15000</v>
      </c>
    </row>
    <row r="22" spans="2:4" ht="15.75" x14ac:dyDescent="0.25">
      <c r="C22" s="50" t="s">
        <v>41</v>
      </c>
      <c r="D22" s="48">
        <f>SUM(D5:D20)</f>
        <v>76025</v>
      </c>
    </row>
    <row r="23" spans="2:4" ht="15.75" x14ac:dyDescent="0.25">
      <c r="C23" s="50" t="s">
        <v>89</v>
      </c>
      <c r="D23" s="51">
        <f>SUBTOTAL(9,D5:D14)</f>
        <v>25275</v>
      </c>
    </row>
    <row r="24" spans="2:4" ht="15.75" x14ac:dyDescent="0.25">
      <c r="C24" s="50" t="s">
        <v>90</v>
      </c>
      <c r="D24" s="48">
        <f>AVERAGE(D5:D20)</f>
        <v>4751.5625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/>
  </sheetViews>
  <sheetFormatPr defaultRowHeight="15" x14ac:dyDescent="0.25"/>
  <cols>
    <col min="1" max="1" width="9.140625" customWidth="1"/>
    <col min="2" max="2" width="12.28515625" customWidth="1"/>
    <col min="3" max="3" width="33.7109375" customWidth="1"/>
    <col min="7" max="7" width="10.85546875" customWidth="1"/>
    <col min="8" max="8" width="33" customWidth="1"/>
    <col min="9" max="9" width="31.85546875" customWidth="1"/>
  </cols>
  <sheetData>
    <row r="1" spans="1:8" ht="31.5" x14ac:dyDescent="0.5">
      <c r="A1" s="35"/>
    </row>
    <row r="2" spans="1:8" ht="18.75" x14ac:dyDescent="0.3">
      <c r="A2" s="54" t="s">
        <v>9</v>
      </c>
      <c r="B2" s="54" t="s">
        <v>10</v>
      </c>
      <c r="C2" s="54" t="s">
        <v>11</v>
      </c>
      <c r="D2" s="54" t="s">
        <v>12</v>
      </c>
      <c r="E2" s="54" t="s">
        <v>13</v>
      </c>
      <c r="F2" s="54" t="s">
        <v>14</v>
      </c>
      <c r="G2" s="54" t="s">
        <v>15</v>
      </c>
      <c r="H2" s="54" t="s">
        <v>22</v>
      </c>
    </row>
    <row r="3" spans="1:8" x14ac:dyDescent="0.25">
      <c r="A3" s="52">
        <v>1</v>
      </c>
      <c r="B3" s="53">
        <v>1</v>
      </c>
      <c r="C3" s="52" t="s">
        <v>16</v>
      </c>
      <c r="D3" s="52">
        <v>12</v>
      </c>
      <c r="E3" s="52">
        <v>12</v>
      </c>
      <c r="F3" s="52">
        <v>40</v>
      </c>
      <c r="G3" s="52">
        <v>10</v>
      </c>
      <c r="H3" s="52">
        <f>SUM(D3+E3+F3+G3)</f>
        <v>74</v>
      </c>
    </row>
    <row r="4" spans="1:8" x14ac:dyDescent="0.25">
      <c r="A4" s="52">
        <v>2</v>
      </c>
      <c r="B4" s="53">
        <v>4</v>
      </c>
      <c r="C4" s="52" t="s">
        <v>19</v>
      </c>
      <c r="D4" s="52">
        <v>18</v>
      </c>
      <c r="E4" s="52">
        <v>17</v>
      </c>
      <c r="F4" s="52">
        <v>35</v>
      </c>
      <c r="G4" s="52">
        <v>9</v>
      </c>
      <c r="H4" s="52">
        <v>74</v>
      </c>
    </row>
    <row r="5" spans="1:8" x14ac:dyDescent="0.25">
      <c r="A5" s="52">
        <v>3</v>
      </c>
      <c r="B5" s="53">
        <v>3</v>
      </c>
      <c r="C5" s="52" t="s">
        <v>18</v>
      </c>
      <c r="D5" s="52">
        <v>20</v>
      </c>
      <c r="E5" s="52">
        <v>22</v>
      </c>
      <c r="F5" s="52">
        <v>35</v>
      </c>
      <c r="G5" s="52">
        <v>10</v>
      </c>
      <c r="H5" s="52">
        <v>70</v>
      </c>
    </row>
    <row r="6" spans="1:8" x14ac:dyDescent="0.25">
      <c r="A6" s="52">
        <v>4</v>
      </c>
      <c r="B6" s="53">
        <v>6</v>
      </c>
      <c r="C6" s="52" t="s">
        <v>21</v>
      </c>
      <c r="D6" s="52">
        <v>10</v>
      </c>
      <c r="E6" s="52">
        <v>10</v>
      </c>
      <c r="F6" s="52">
        <v>40</v>
      </c>
      <c r="G6" s="52">
        <v>10</v>
      </c>
      <c r="H6" s="52">
        <f>SUM(D6+E6+F6+G6)</f>
        <v>70</v>
      </c>
    </row>
    <row r="7" spans="1:8" x14ac:dyDescent="0.25">
      <c r="A7" s="52">
        <v>5</v>
      </c>
      <c r="B7" s="53">
        <v>2</v>
      </c>
      <c r="C7" s="52" t="s">
        <v>17</v>
      </c>
      <c r="D7" s="52">
        <v>23</v>
      </c>
      <c r="E7" s="52">
        <v>19</v>
      </c>
      <c r="F7" s="52">
        <v>40</v>
      </c>
      <c r="G7" s="52">
        <v>10</v>
      </c>
      <c r="H7" s="52">
        <v>64</v>
      </c>
    </row>
    <row r="8" spans="1:8" x14ac:dyDescent="0.25">
      <c r="A8" s="52">
        <v>6</v>
      </c>
      <c r="B8" s="53">
        <v>5</v>
      </c>
      <c r="C8" s="52" t="s">
        <v>20</v>
      </c>
      <c r="D8" s="52">
        <v>12</v>
      </c>
      <c r="E8" s="52">
        <v>12</v>
      </c>
      <c r="F8" s="52">
        <v>30</v>
      </c>
      <c r="G8" s="52">
        <v>10</v>
      </c>
      <c r="H8" s="52">
        <f>SUM(D8+E8+F8+G8)</f>
        <v>64</v>
      </c>
    </row>
    <row r="9" spans="1:8" x14ac:dyDescent="0.25">
      <c r="A9" s="37" t="s">
        <v>29</v>
      </c>
      <c r="B9" s="37"/>
      <c r="C9" s="37"/>
      <c r="D9" s="24">
        <f>SUM(D3:D8)</f>
        <v>95</v>
      </c>
      <c r="E9" s="24">
        <f>SUM(E3:E8)</f>
        <v>92</v>
      </c>
      <c r="F9" s="24">
        <f>SUM(F3:F8)</f>
        <v>220</v>
      </c>
      <c r="G9" s="24">
        <f>SUM(G3:G8)</f>
        <v>59</v>
      </c>
      <c r="H9" s="23"/>
    </row>
    <row r="10" spans="1:8" x14ac:dyDescent="0.25">
      <c r="A10" s="36" t="s">
        <v>25</v>
      </c>
      <c r="B10" s="36"/>
      <c r="C10" s="36"/>
      <c r="D10" s="15"/>
      <c r="E10" s="15"/>
      <c r="F10" s="15"/>
      <c r="G10" s="15"/>
      <c r="H10" s="16">
        <f>SUM(H3+H4+H5+H6+H7+H8)</f>
        <v>416</v>
      </c>
    </row>
    <row r="11" spans="1:8" x14ac:dyDescent="0.25">
      <c r="A11" s="36" t="s">
        <v>23</v>
      </c>
      <c r="B11" s="36"/>
      <c r="C11" s="36"/>
      <c r="D11" s="2">
        <f>MIN(H7,H8,H6,H5,H4,H3)</f>
        <v>64</v>
      </c>
    </row>
    <row r="12" spans="1:8" x14ac:dyDescent="0.25">
      <c r="A12" s="36" t="s">
        <v>24</v>
      </c>
      <c r="B12" s="36"/>
      <c r="C12" s="36"/>
      <c r="D12" s="2">
        <f>MAX(H3,H4,H5,H6,H7,H8)</f>
        <v>74</v>
      </c>
    </row>
    <row r="13" spans="1:8" x14ac:dyDescent="0.25">
      <c r="A13" s="36" t="s">
        <v>26</v>
      </c>
      <c r="B13" s="36"/>
      <c r="C13" s="36"/>
      <c r="D13" s="2">
        <f>AVERAGE(H3:H8)</f>
        <v>69.333333333333329</v>
      </c>
    </row>
    <row r="14" spans="1:8" x14ac:dyDescent="0.25">
      <c r="A14" s="36" t="s">
        <v>27</v>
      </c>
      <c r="B14" s="36"/>
      <c r="C14" s="36"/>
      <c r="D14" s="2">
        <f>MEDIAN(H3:H8)</f>
        <v>70</v>
      </c>
    </row>
    <row r="15" spans="1:8" x14ac:dyDescent="0.25">
      <c r="A15" s="36" t="s">
        <v>28</v>
      </c>
      <c r="B15" s="36"/>
      <c r="C15" s="36"/>
      <c r="D15" s="2">
        <f>_xlfn.STDEV.S(H3,H4,H5,H6,H7,H8)</f>
        <v>4.5018514709691022</v>
      </c>
    </row>
    <row r="16" spans="1:8" x14ac:dyDescent="0.25">
      <c r="A16" s="36" t="s">
        <v>30</v>
      </c>
      <c r="B16" s="36"/>
      <c r="C16" s="36"/>
      <c r="D16" s="2">
        <f>COUNTIF(H3:H8,"&lt;50")</f>
        <v>0</v>
      </c>
    </row>
    <row r="17" spans="1:4" x14ac:dyDescent="0.25">
      <c r="A17" s="36" t="s">
        <v>31</v>
      </c>
      <c r="B17" s="36"/>
      <c r="C17" s="36"/>
      <c r="D17" s="2">
        <f>COUNTIFS(H3:H8,"&gt;=51",H3:H8,"&lt;=60")</f>
        <v>0</v>
      </c>
    </row>
    <row r="18" spans="1:4" x14ac:dyDescent="0.25">
      <c r="A18" s="36" t="s">
        <v>32</v>
      </c>
      <c r="B18" s="36"/>
      <c r="C18" s="36"/>
      <c r="D18" s="2">
        <f>COUNTIFS(H3:H8,"&gt;=61",H3:H8,"&lt;=70")</f>
        <v>4</v>
      </c>
    </row>
    <row r="19" spans="1:4" x14ac:dyDescent="0.25">
      <c r="A19" s="36" t="s">
        <v>33</v>
      </c>
      <c r="B19" s="36"/>
      <c r="C19" s="36"/>
      <c r="D19" s="2">
        <f>COUNTIFS(H3:H8,"&gt;=71",H3:H8,"&lt;=80")</f>
        <v>2</v>
      </c>
    </row>
    <row r="20" spans="1:4" x14ac:dyDescent="0.25">
      <c r="A20" s="36" t="s">
        <v>35</v>
      </c>
      <c r="B20" s="36"/>
      <c r="C20" s="36"/>
      <c r="D20" s="2">
        <f>COUNTIFS(H3:H8,"&gt;=81",H3:H8,"&lt;=90")</f>
        <v>0</v>
      </c>
    </row>
    <row r="21" spans="1:4" x14ac:dyDescent="0.25">
      <c r="A21" s="36" t="s">
        <v>34</v>
      </c>
      <c r="B21" s="36"/>
      <c r="C21" s="36"/>
      <c r="D21" s="2">
        <f>COUNTIFS(H3:H8,"&gt;=91",H3:H8,"&lt;=100")</f>
        <v>0</v>
      </c>
    </row>
    <row r="1048576" spans="1:3" x14ac:dyDescent="0.25">
      <c r="A1048576" s="36"/>
      <c r="B1048576" s="36"/>
      <c r="C1048576" s="36"/>
    </row>
  </sheetData>
  <sortState ref="B3:H8">
    <sortCondition descending="1" ref="H3:H8"/>
  </sortState>
  <mergeCells count="14">
    <mergeCell ref="A1048576:C1048576"/>
    <mergeCell ref="A9:C9"/>
    <mergeCell ref="A15:C15"/>
    <mergeCell ref="A14:C14"/>
    <mergeCell ref="A13:C13"/>
    <mergeCell ref="A16:C16"/>
    <mergeCell ref="A11:C11"/>
    <mergeCell ref="A12:C12"/>
    <mergeCell ref="A10:C10"/>
    <mergeCell ref="A17:C17"/>
    <mergeCell ref="A18:C18"/>
    <mergeCell ref="A19:C19"/>
    <mergeCell ref="A20:C20"/>
    <mergeCell ref="A21:C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topLeftCell="A4" workbookViewId="0">
      <selection activeCell="B1" sqref="B1"/>
    </sheetView>
  </sheetViews>
  <sheetFormatPr defaultRowHeight="15" x14ac:dyDescent="0.25"/>
  <cols>
    <col min="2" max="2" width="17.28515625" customWidth="1"/>
    <col min="3" max="3" width="11.85546875" customWidth="1"/>
  </cols>
  <sheetData>
    <row r="1" spans="2:13" ht="31.5" x14ac:dyDescent="0.5">
      <c r="B1" s="35"/>
    </row>
    <row r="3" spans="2:13" x14ac:dyDescent="0.25">
      <c r="B3" s="38" t="s">
        <v>36</v>
      </c>
      <c r="C3" s="39"/>
      <c r="I3" s="21"/>
      <c r="J3" s="22"/>
      <c r="K3" s="22"/>
    </row>
    <row r="5" spans="2:13" ht="21" x14ac:dyDescent="0.35">
      <c r="B5" s="45" t="s">
        <v>37</v>
      </c>
      <c r="C5" s="45" t="s">
        <v>38</v>
      </c>
      <c r="D5" s="45" t="s">
        <v>39</v>
      </c>
      <c r="E5" s="45" t="s">
        <v>40</v>
      </c>
      <c r="F5" s="45" t="s">
        <v>41</v>
      </c>
      <c r="I5" s="15"/>
      <c r="J5" s="15"/>
      <c r="K5" s="15"/>
      <c r="L5" s="15"/>
      <c r="M5" s="15"/>
    </row>
    <row r="6" spans="2:13" x14ac:dyDescent="0.25">
      <c r="B6" s="41">
        <v>1</v>
      </c>
      <c r="C6" s="41">
        <v>45</v>
      </c>
      <c r="D6" s="41">
        <v>50</v>
      </c>
      <c r="E6" s="41">
        <v>45</v>
      </c>
      <c r="F6" s="42">
        <f>SUM(C$14*C6+D$14*D6+E$14*E6)</f>
        <v>46.25</v>
      </c>
    </row>
    <row r="7" spans="2:13" x14ac:dyDescent="0.25">
      <c r="B7" s="41">
        <v>2</v>
      </c>
      <c r="C7" s="41">
        <v>60</v>
      </c>
      <c r="D7" s="41">
        <v>65</v>
      </c>
      <c r="E7" s="41">
        <v>55</v>
      </c>
      <c r="F7" s="42">
        <f t="shared" ref="F7:F11" si="0">SUM(C$14*C7+D$14*D7+E$14*E7)</f>
        <v>58.75</v>
      </c>
    </row>
    <row r="8" spans="2:13" x14ac:dyDescent="0.25">
      <c r="B8" s="41">
        <v>3</v>
      </c>
      <c r="C8" s="41">
        <v>35</v>
      </c>
      <c r="D8" s="41">
        <v>45</v>
      </c>
      <c r="E8" s="41">
        <v>30</v>
      </c>
      <c r="F8" s="42">
        <f t="shared" si="0"/>
        <v>35</v>
      </c>
    </row>
    <row r="9" spans="2:13" x14ac:dyDescent="0.25">
      <c r="B9" s="41">
        <v>4</v>
      </c>
      <c r="C9" s="41">
        <v>70</v>
      </c>
      <c r="D9" s="41">
        <v>65</v>
      </c>
      <c r="E9" s="41">
        <v>75</v>
      </c>
      <c r="F9" s="42">
        <f>SUM(C$14*C9+D$14*D9+E$14*E9)</f>
        <v>71.25</v>
      </c>
    </row>
    <row r="10" spans="2:13" x14ac:dyDescent="0.25">
      <c r="B10" s="41">
        <v>5</v>
      </c>
      <c r="C10" s="41">
        <v>50</v>
      </c>
      <c r="D10" s="41">
        <v>50</v>
      </c>
      <c r="E10" s="41">
        <v>60</v>
      </c>
      <c r="F10" s="42">
        <f t="shared" si="0"/>
        <v>55</v>
      </c>
    </row>
    <row r="11" spans="2:13" x14ac:dyDescent="0.25">
      <c r="B11" s="41">
        <v>6</v>
      </c>
      <c r="C11" s="41">
        <v>55</v>
      </c>
      <c r="D11" s="41">
        <v>60</v>
      </c>
      <c r="E11" s="41">
        <v>55</v>
      </c>
      <c r="F11" s="42">
        <f t="shared" si="0"/>
        <v>56.25</v>
      </c>
    </row>
    <row r="13" spans="2:13" x14ac:dyDescent="0.25">
      <c r="B13" s="17" t="s">
        <v>42</v>
      </c>
      <c r="C13" s="2">
        <f>AVERAGE(C6:C11)</f>
        <v>52.5</v>
      </c>
      <c r="D13" s="2">
        <f>AVERAGE(D6:D11)</f>
        <v>55.833333333333336</v>
      </c>
      <c r="E13" s="2">
        <f>AVERAGE(E6:E11)</f>
        <v>53.333333333333336</v>
      </c>
      <c r="I13" s="17"/>
    </row>
    <row r="14" spans="2:13" x14ac:dyDescent="0.25">
      <c r="B14" s="17" t="s">
        <v>43</v>
      </c>
      <c r="C14" s="25">
        <v>0.25</v>
      </c>
      <c r="D14" s="25">
        <v>0.25</v>
      </c>
      <c r="E14" s="25">
        <v>0.5</v>
      </c>
      <c r="I14" s="17"/>
      <c r="J14" s="20"/>
    </row>
    <row r="19" spans="2:6" x14ac:dyDescent="0.25">
      <c r="B19" s="38" t="s">
        <v>36</v>
      </c>
      <c r="C19" s="39"/>
    </row>
    <row r="21" spans="2:6" ht="21" x14ac:dyDescent="0.35">
      <c r="B21" s="45" t="s">
        <v>37</v>
      </c>
      <c r="C21" s="45" t="s">
        <v>38</v>
      </c>
      <c r="D21" s="45" t="s">
        <v>39</v>
      </c>
      <c r="E21" s="45" t="s">
        <v>40</v>
      </c>
      <c r="F21" s="45" t="s">
        <v>41</v>
      </c>
    </row>
    <row r="22" spans="2:6" x14ac:dyDescent="0.25">
      <c r="B22" s="41">
        <v>1</v>
      </c>
      <c r="C22" s="41">
        <v>70</v>
      </c>
      <c r="D22" s="41">
        <v>65</v>
      </c>
      <c r="E22" s="41">
        <v>75</v>
      </c>
      <c r="F22" s="42">
        <f t="shared" ref="F22:F27" si="1">SUM(C$14*C22+D$14*D22+E$14*E22)</f>
        <v>71.25</v>
      </c>
    </row>
    <row r="23" spans="2:6" x14ac:dyDescent="0.25">
      <c r="B23" s="41">
        <v>2</v>
      </c>
      <c r="C23" s="41">
        <v>60</v>
      </c>
      <c r="D23" s="41">
        <v>65</v>
      </c>
      <c r="E23" s="41">
        <v>55</v>
      </c>
      <c r="F23" s="42">
        <f t="shared" si="1"/>
        <v>58.75</v>
      </c>
    </row>
    <row r="24" spans="2:6" x14ac:dyDescent="0.25">
      <c r="B24" s="41">
        <v>3</v>
      </c>
      <c r="C24" s="41">
        <v>55</v>
      </c>
      <c r="D24" s="41">
        <v>60</v>
      </c>
      <c r="E24" s="41">
        <v>55</v>
      </c>
      <c r="F24" s="42">
        <f t="shared" si="1"/>
        <v>56.25</v>
      </c>
    </row>
    <row r="25" spans="2:6" x14ac:dyDescent="0.25">
      <c r="B25" s="41">
        <v>4</v>
      </c>
      <c r="C25" s="41">
        <v>50</v>
      </c>
      <c r="D25" s="41">
        <v>50</v>
      </c>
      <c r="E25" s="41">
        <v>60</v>
      </c>
      <c r="F25" s="42">
        <f t="shared" si="1"/>
        <v>55</v>
      </c>
    </row>
    <row r="26" spans="2:6" x14ac:dyDescent="0.25">
      <c r="B26" s="41">
        <v>5</v>
      </c>
      <c r="C26" s="41">
        <v>45</v>
      </c>
      <c r="D26" s="41">
        <v>50</v>
      </c>
      <c r="E26" s="41">
        <v>45</v>
      </c>
      <c r="F26" s="42">
        <f t="shared" si="1"/>
        <v>46.25</v>
      </c>
    </row>
    <row r="27" spans="2:6" x14ac:dyDescent="0.25">
      <c r="B27" s="41">
        <v>6</v>
      </c>
      <c r="C27" s="41">
        <v>35</v>
      </c>
      <c r="D27" s="41">
        <v>45</v>
      </c>
      <c r="E27" s="41">
        <v>30</v>
      </c>
      <c r="F27" s="42">
        <f t="shared" si="1"/>
        <v>35</v>
      </c>
    </row>
    <row r="29" spans="2:6" x14ac:dyDescent="0.25">
      <c r="B29" s="17" t="s">
        <v>42</v>
      </c>
      <c r="C29" s="2">
        <f>AVERAGE(C22:C27)</f>
        <v>52.5</v>
      </c>
      <c r="D29" s="2">
        <f>AVERAGE(D22:D27)</f>
        <v>55.833333333333336</v>
      </c>
      <c r="E29" s="2">
        <f>AVERAGE(E22:E27)</f>
        <v>53.333333333333336</v>
      </c>
    </row>
    <row r="30" spans="2:6" x14ac:dyDescent="0.25">
      <c r="B30" s="17" t="s">
        <v>43</v>
      </c>
      <c r="C30" s="25">
        <v>0.25</v>
      </c>
      <c r="D30" s="25">
        <v>0.25</v>
      </c>
      <c r="E30" s="25">
        <v>0.5</v>
      </c>
      <c r="F30" s="26"/>
    </row>
  </sheetData>
  <sortState ref="C22:F27">
    <sortCondition descending="1" ref="C22"/>
  </sortState>
  <mergeCells count="2">
    <mergeCell ref="B3:C3"/>
    <mergeCell ref="B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>
      <selection activeCell="B1" sqref="B1"/>
    </sheetView>
  </sheetViews>
  <sheetFormatPr defaultRowHeight="15" x14ac:dyDescent="0.25"/>
  <cols>
    <col min="2" max="2" width="36.7109375" customWidth="1"/>
    <col min="3" max="3" width="22.7109375" customWidth="1"/>
    <col min="4" max="4" width="18.85546875" customWidth="1"/>
    <col min="5" max="5" width="15.140625" customWidth="1"/>
  </cols>
  <sheetData>
    <row r="1" spans="2:5" ht="31.5" x14ac:dyDescent="0.5">
      <c r="B1" s="35"/>
    </row>
    <row r="3" spans="2:5" ht="23.25" x14ac:dyDescent="0.35">
      <c r="B3" s="40" t="s">
        <v>44</v>
      </c>
      <c r="C3" s="40"/>
      <c r="D3" s="40"/>
      <c r="E3" s="40"/>
    </row>
    <row r="4" spans="2:5" x14ac:dyDescent="0.25">
      <c r="C4" s="18" t="s">
        <v>46</v>
      </c>
      <c r="D4" s="18" t="s">
        <v>47</v>
      </c>
      <c r="E4" s="18" t="s">
        <v>48</v>
      </c>
    </row>
    <row r="5" spans="2:5" x14ac:dyDescent="0.25">
      <c r="B5" t="s">
        <v>45</v>
      </c>
      <c r="C5" s="28">
        <v>10000</v>
      </c>
      <c r="D5" s="29">
        <v>17000</v>
      </c>
      <c r="E5" s="27">
        <v>17000</v>
      </c>
    </row>
    <row r="6" spans="2:5" x14ac:dyDescent="0.25">
      <c r="B6" t="s">
        <v>49</v>
      </c>
      <c r="C6" s="29">
        <v>1000</v>
      </c>
      <c r="D6" s="29">
        <v>12000</v>
      </c>
      <c r="E6" s="27">
        <v>1000</v>
      </c>
    </row>
    <row r="7" spans="2:5" x14ac:dyDescent="0.25">
      <c r="B7" t="s">
        <v>50</v>
      </c>
      <c r="C7" s="30">
        <v>10</v>
      </c>
      <c r="D7" s="30">
        <v>4</v>
      </c>
      <c r="E7" s="20">
        <v>14</v>
      </c>
    </row>
    <row r="8" spans="2:5" ht="15.75" thickBot="1" x14ac:dyDescent="0.3">
      <c r="B8" t="s">
        <v>51</v>
      </c>
      <c r="C8" s="33">
        <f>SUM((C5-C6)/10)</f>
        <v>900</v>
      </c>
      <c r="D8" s="32">
        <f>SUM((D5-D6)/4)</f>
        <v>1250</v>
      </c>
      <c r="E8" s="32">
        <f>SUM((E5-E6)/14)</f>
        <v>1142.8571428571429</v>
      </c>
    </row>
    <row r="10" spans="2:5" x14ac:dyDescent="0.25">
      <c r="B10" s="18" t="s">
        <v>52</v>
      </c>
    </row>
    <row r="11" spans="2:5" x14ac:dyDescent="0.25">
      <c r="B11" t="s">
        <v>53</v>
      </c>
      <c r="C11" s="27">
        <v>350</v>
      </c>
      <c r="D11" s="27">
        <v>250</v>
      </c>
      <c r="E11" s="27">
        <v>320</v>
      </c>
    </row>
    <row r="13" spans="2:5" x14ac:dyDescent="0.25">
      <c r="B13" s="19" t="s">
        <v>54</v>
      </c>
      <c r="C13">
        <v>5000</v>
      </c>
      <c r="D13">
        <v>5000</v>
      </c>
      <c r="E13">
        <v>5000</v>
      </c>
    </row>
    <row r="14" spans="2:5" x14ac:dyDescent="0.25">
      <c r="B14" s="19" t="s">
        <v>55</v>
      </c>
      <c r="C14" s="27">
        <v>0.2</v>
      </c>
      <c r="D14" s="27">
        <v>0.17</v>
      </c>
      <c r="E14" s="27">
        <v>0.18</v>
      </c>
    </row>
    <row r="15" spans="2:5" x14ac:dyDescent="0.25">
      <c r="B15" s="18" t="s">
        <v>56</v>
      </c>
      <c r="C15" s="31">
        <f>SUM(C13*C14)</f>
        <v>1000</v>
      </c>
      <c r="D15" s="31">
        <f>SUM(D13*D14)</f>
        <v>850.00000000000011</v>
      </c>
      <c r="E15" s="31">
        <f>SUM(E13*E14)</f>
        <v>900</v>
      </c>
    </row>
    <row r="17" spans="2:5" x14ac:dyDescent="0.25">
      <c r="B17" s="18" t="s">
        <v>57</v>
      </c>
      <c r="C17" s="27">
        <v>450</v>
      </c>
      <c r="D17" s="27">
        <v>450</v>
      </c>
      <c r="E17" s="27">
        <v>450</v>
      </c>
    </row>
    <row r="18" spans="2:5" x14ac:dyDescent="0.25">
      <c r="B18" s="18" t="s">
        <v>58</v>
      </c>
      <c r="C18" s="27">
        <v>800</v>
      </c>
      <c r="D18" s="27">
        <v>800</v>
      </c>
      <c r="E18" s="27">
        <v>800</v>
      </c>
    </row>
    <row r="20" spans="2:5" ht="15.75" thickBot="1" x14ac:dyDescent="0.3">
      <c r="B20" s="18" t="s">
        <v>59</v>
      </c>
      <c r="C20" s="34">
        <f>SUM(C17+C15+C11+C18)</f>
        <v>2600</v>
      </c>
      <c r="D20" s="34">
        <f>SUM(D11+D15+D17+D18)</f>
        <v>2350</v>
      </c>
      <c r="E20" s="34">
        <f>SUM(E17+E15+E11+E18)</f>
        <v>2470</v>
      </c>
    </row>
    <row r="21" spans="2:5" x14ac:dyDescent="0.25">
      <c r="B21" s="18" t="s">
        <v>60</v>
      </c>
      <c r="C21" s="31">
        <f>SUM(C20+C8)</f>
        <v>3500</v>
      </c>
      <c r="D21" s="31">
        <f>SUM(D8+D20)</f>
        <v>3600</v>
      </c>
      <c r="E21" s="31">
        <f>SUM(E20+E8)</f>
        <v>3612.8571428571431</v>
      </c>
    </row>
  </sheetData>
  <mergeCells count="1">
    <mergeCell ref="B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E16" sqref="E16"/>
    </sheetView>
  </sheetViews>
  <sheetFormatPr defaultRowHeight="15" x14ac:dyDescent="0.25"/>
  <cols>
    <col min="2" max="2" width="14.42578125" customWidth="1"/>
    <col min="3" max="3" width="24.5703125" customWidth="1"/>
    <col min="4" max="4" width="29.42578125" customWidth="1"/>
  </cols>
  <sheetData>
    <row r="1" spans="2:4" ht="31.5" x14ac:dyDescent="0.5">
      <c r="B1" s="35"/>
    </row>
    <row r="3" spans="2:4" ht="21" x14ac:dyDescent="0.35">
      <c r="B3" s="55" t="s">
        <v>61</v>
      </c>
      <c r="C3" s="55" t="s">
        <v>62</v>
      </c>
      <c r="D3" s="55" t="s">
        <v>63</v>
      </c>
    </row>
    <row r="4" spans="2:4" x14ac:dyDescent="0.25">
      <c r="B4" s="44">
        <v>0</v>
      </c>
      <c r="C4" s="44">
        <v>0</v>
      </c>
      <c r="D4" s="44">
        <v>0</v>
      </c>
    </row>
    <row r="5" spans="2:4" x14ac:dyDescent="0.25">
      <c r="B5" s="44">
        <v>2</v>
      </c>
      <c r="C5" s="44">
        <v>35</v>
      </c>
      <c r="D5" s="44">
        <f>SUM(($C5-$C4)/$B5)</f>
        <v>17.5</v>
      </c>
    </row>
    <row r="6" spans="2:4" x14ac:dyDescent="0.25">
      <c r="B6" s="44">
        <v>4</v>
      </c>
      <c r="C6" s="44">
        <v>60</v>
      </c>
      <c r="D6" s="44">
        <f t="shared" ref="D6:D10" si="0">SUM(($C6-$C5)/$B6)</f>
        <v>6.25</v>
      </c>
    </row>
    <row r="7" spans="2:4" x14ac:dyDescent="0.25">
      <c r="B7" s="44">
        <v>6</v>
      </c>
      <c r="C7" s="44">
        <v>78</v>
      </c>
      <c r="D7" s="44">
        <f t="shared" si="0"/>
        <v>3</v>
      </c>
    </row>
    <row r="8" spans="2:4" x14ac:dyDescent="0.25">
      <c r="B8" s="44">
        <v>8</v>
      </c>
      <c r="C8" s="44">
        <v>95</v>
      </c>
      <c r="D8" s="44">
        <f t="shared" si="0"/>
        <v>2.125</v>
      </c>
    </row>
    <row r="9" spans="2:4" x14ac:dyDescent="0.25">
      <c r="B9" s="44">
        <v>10</v>
      </c>
      <c r="C9" s="44">
        <v>110</v>
      </c>
      <c r="D9" s="44">
        <f t="shared" si="0"/>
        <v>1.5</v>
      </c>
    </row>
    <row r="10" spans="2:4" x14ac:dyDescent="0.25">
      <c r="B10" s="44">
        <v>12</v>
      </c>
      <c r="C10" s="44">
        <v>120</v>
      </c>
      <c r="D10" s="44">
        <f t="shared" si="0"/>
        <v>0.83333333333333337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5" x14ac:dyDescent="0.25"/>
  <cols>
    <col min="2" max="2" width="14.85546875" customWidth="1"/>
    <col min="3" max="3" width="24.28515625" customWidth="1"/>
    <col min="4" max="4" width="59.5703125" customWidth="1"/>
    <col min="5" max="5" width="41.85546875" customWidth="1"/>
  </cols>
  <sheetData>
    <row r="1" spans="1:5" ht="31.5" x14ac:dyDescent="0.5">
      <c r="A1" s="35"/>
    </row>
    <row r="3" spans="1:5" ht="23.25" x14ac:dyDescent="0.35">
      <c r="B3" s="49" t="s">
        <v>64</v>
      </c>
      <c r="C3" s="49" t="s">
        <v>62</v>
      </c>
      <c r="D3" s="49" t="s">
        <v>65</v>
      </c>
      <c r="E3" s="49" t="s">
        <v>66</v>
      </c>
    </row>
    <row r="4" spans="1:5" x14ac:dyDescent="0.25">
      <c r="B4" s="43">
        <v>0</v>
      </c>
      <c r="C4" s="43">
        <v>0</v>
      </c>
      <c r="D4" s="43">
        <f>(C5+C4)*2/2/3600</f>
        <v>9.7222222222222224E-3</v>
      </c>
      <c r="E4" s="43">
        <v>0</v>
      </c>
    </row>
    <row r="5" spans="1:5" x14ac:dyDescent="0.25">
      <c r="B5" s="43">
        <v>2</v>
      </c>
      <c r="C5" s="43">
        <v>35</v>
      </c>
      <c r="D5" s="43">
        <f t="shared" ref="D5:D9" si="0">(C6+C5)*2/2/3600</f>
        <v>2.6388888888888889E-2</v>
      </c>
      <c r="E5" s="43">
        <f>SUM(D4+E4)</f>
        <v>9.7222222222222224E-3</v>
      </c>
    </row>
    <row r="6" spans="1:5" x14ac:dyDescent="0.25">
      <c r="B6" s="43">
        <v>4</v>
      </c>
      <c r="C6" s="43">
        <v>60</v>
      </c>
      <c r="D6" s="43">
        <f t="shared" si="0"/>
        <v>3.833333333333333E-2</v>
      </c>
      <c r="E6" s="43">
        <f>SUM(D4+D5)</f>
        <v>3.6111111111111108E-2</v>
      </c>
    </row>
    <row r="7" spans="1:5" x14ac:dyDescent="0.25">
      <c r="B7" s="43">
        <v>6</v>
      </c>
      <c r="C7" s="43">
        <v>78</v>
      </c>
      <c r="D7" s="43">
        <f t="shared" si="0"/>
        <v>4.8055555555555553E-2</v>
      </c>
      <c r="E7" s="43">
        <f>SUM(D4+D5+D6)</f>
        <v>7.4444444444444438E-2</v>
      </c>
    </row>
    <row r="8" spans="1:5" x14ac:dyDescent="0.25">
      <c r="B8" s="43">
        <v>8</v>
      </c>
      <c r="C8" s="43">
        <v>95</v>
      </c>
      <c r="D8" s="43">
        <f t="shared" si="0"/>
        <v>5.6944444444444443E-2</v>
      </c>
      <c r="E8" s="43">
        <f>SUM(D4+D5+D6+D7)</f>
        <v>0.1225</v>
      </c>
    </row>
    <row r="9" spans="1:5" x14ac:dyDescent="0.25">
      <c r="B9" s="43">
        <v>10</v>
      </c>
      <c r="C9" s="43">
        <v>110</v>
      </c>
      <c r="D9" s="43">
        <f t="shared" si="0"/>
        <v>6.3888888888888884E-2</v>
      </c>
      <c r="E9" s="43">
        <f>SUM(D4+D5+D6+D7+D8)</f>
        <v>0.17944444444444443</v>
      </c>
    </row>
    <row r="10" spans="1:5" x14ac:dyDescent="0.25">
      <c r="B10" s="43">
        <v>12</v>
      </c>
      <c r="C10" s="43">
        <v>120</v>
      </c>
      <c r="D10" s="43"/>
      <c r="E10" s="43">
        <f>SUM(D4+D5+D6+D7+D8+D9)</f>
        <v>0.24333333333333332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2.1</vt:lpstr>
      <vt:lpstr>2.2</vt:lpstr>
      <vt:lpstr>2.3</vt:lpstr>
      <vt:lpstr>2.4</vt:lpstr>
      <vt:lpstr>2.5</vt:lpstr>
      <vt:lpstr>2.6</vt:lpstr>
      <vt:lpstr>2.7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Varma Nadimpalli</dc:creator>
  <cp:lastModifiedBy>Vinay Varma Nadimpalli</cp:lastModifiedBy>
  <dcterms:created xsi:type="dcterms:W3CDTF">2016-08-04T01:52:06Z</dcterms:created>
  <dcterms:modified xsi:type="dcterms:W3CDTF">2016-08-10T06:55:15Z</dcterms:modified>
</cp:coreProperties>
</file>