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B1C7E9-99DC-4227-AB58-E6DAF88FBB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 Khoi 9" sheetId="1" r:id="rId1"/>
    <sheet name="9A1" sheetId="2" r:id="rId2"/>
    <sheet name="9A2" sheetId="3" r:id="rId3"/>
    <sheet name="9A3" sheetId="4" r:id="rId4"/>
    <sheet name="9A4" sheetId="5" r:id="rId5"/>
    <sheet name="9A5" sheetId="6" r:id="rId6"/>
    <sheet name="9A6" sheetId="7" r:id="rId7"/>
    <sheet name="9A7" sheetId="8" r:id="rId8"/>
    <sheet name="9A8" sheetId="9" r:id="rId9"/>
    <sheet name="9A9" sheetId="10" r:id="rId10"/>
    <sheet name="9A10" sheetId="11" r:id="rId11"/>
    <sheet name="9A11" sheetId="12" r:id="rId12"/>
    <sheet name="9A12" sheetId="13" r:id="rId13"/>
    <sheet name="9A15" sheetId="14" r:id="rId14"/>
    <sheet name="9A16" sheetId="15" r:id="rId15"/>
    <sheet name="9SB1" sheetId="16" r:id="rId16"/>
    <sheet name="9SB2" sheetId="17" r:id="rId17"/>
    <sheet name="XH 9" sheetId="18" r:id="rId18"/>
    <sheet name="Trang tính6" sheetId="19" r:id="rId19"/>
  </sheets>
  <calcPr calcId="181029"/>
</workbook>
</file>

<file path=xl/calcChain.xml><?xml version="1.0" encoding="utf-8"?>
<calcChain xmlns="http://schemas.openxmlformats.org/spreadsheetml/2006/main">
  <c r="S51" i="1" l="1"/>
  <c r="E65" i="15"/>
  <c r="F65" i="15" s="1"/>
  <c r="I71" i="4"/>
  <c r="G71" i="4"/>
  <c r="G64" i="4"/>
  <c r="K64" i="4"/>
  <c r="I64" i="4"/>
  <c r="E64" i="4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38" i="1"/>
  <c r="I65" i="15"/>
  <c r="K65" i="15"/>
  <c r="G65" i="15"/>
  <c r="K75" i="15"/>
  <c r="I75" i="15"/>
  <c r="G75" i="15"/>
  <c r="V19" i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T65" i="15" l="1"/>
  <c r="T64" i="4"/>
  <c r="G29" i="1"/>
  <c r="I29" i="1"/>
  <c r="I79" i="11"/>
  <c r="D79" i="11"/>
  <c r="B71" i="9"/>
  <c r="B64" i="9"/>
  <c r="B57" i="9"/>
  <c r="B3" i="9"/>
  <c r="E70" i="8"/>
  <c r="E29" i="1" s="1"/>
  <c r="Q70" i="8"/>
  <c r="Q29" i="1" s="1"/>
  <c r="O70" i="8"/>
  <c r="O29" i="1" s="1"/>
  <c r="M70" i="8"/>
  <c r="K70" i="8"/>
  <c r="I70" i="8"/>
  <c r="Q70" i="7"/>
  <c r="O70" i="7"/>
  <c r="O28" i="1" s="1"/>
  <c r="M70" i="7"/>
  <c r="K70" i="7"/>
  <c r="I70" i="7"/>
  <c r="I28" i="1" s="1"/>
  <c r="E70" i="7"/>
  <c r="Q78" i="4"/>
  <c r="O78" i="4"/>
  <c r="O42" i="1" s="1"/>
  <c r="M78" i="4"/>
  <c r="K78" i="4"/>
  <c r="I78" i="4"/>
  <c r="G78" i="4"/>
  <c r="E78" i="4"/>
  <c r="E42" i="1" s="1"/>
  <c r="D78" i="4"/>
  <c r="G58" i="4" s="1"/>
  <c r="S42" i="1" s="1"/>
  <c r="Q81" i="3"/>
  <c r="O81" i="3"/>
  <c r="O41" i="1" s="1"/>
  <c r="M81" i="3"/>
  <c r="K81" i="3"/>
  <c r="K41" i="1" s="1"/>
  <c r="I81" i="3"/>
  <c r="I41" i="1" s="1"/>
  <c r="G81" i="3"/>
  <c r="G41" i="1" s="1"/>
  <c r="E81" i="3"/>
  <c r="D81" i="3"/>
  <c r="Q74" i="3"/>
  <c r="Q24" i="1" s="1"/>
  <c r="O74" i="3"/>
  <c r="O24" i="1" s="1"/>
  <c r="M74" i="3"/>
  <c r="K74" i="3"/>
  <c r="I74" i="3"/>
  <c r="I24" i="1" s="1"/>
  <c r="G74" i="3"/>
  <c r="G24" i="1" s="1"/>
  <c r="E74" i="3"/>
  <c r="D74" i="3"/>
  <c r="E61" i="3" s="1"/>
  <c r="S24" i="1" s="1"/>
  <c r="Q67" i="3"/>
  <c r="O67" i="3"/>
  <c r="O7" i="1" s="1"/>
  <c r="M67" i="3"/>
  <c r="K67" i="3"/>
  <c r="I67" i="3"/>
  <c r="G67" i="3"/>
  <c r="E67" i="3"/>
  <c r="E7" i="1" s="1"/>
  <c r="D67" i="3"/>
  <c r="D75" i="16"/>
  <c r="E62" i="16" s="1"/>
  <c r="S37" i="1" s="1"/>
  <c r="H48" i="15"/>
  <c r="H49" i="15"/>
  <c r="H50" i="15"/>
  <c r="H51" i="15"/>
  <c r="H52" i="15"/>
  <c r="H53" i="15"/>
  <c r="H54" i="15"/>
  <c r="H55" i="15"/>
  <c r="H56" i="15"/>
  <c r="H57" i="15"/>
  <c r="H58" i="15"/>
  <c r="H49" i="14"/>
  <c r="H50" i="14"/>
  <c r="H51" i="14"/>
  <c r="H52" i="14"/>
  <c r="H53" i="14"/>
  <c r="H54" i="14"/>
  <c r="H55" i="14"/>
  <c r="H56" i="14"/>
  <c r="H57" i="14"/>
  <c r="H48" i="13"/>
  <c r="H49" i="13"/>
  <c r="H50" i="13"/>
  <c r="H51" i="13"/>
  <c r="H52" i="13"/>
  <c r="H53" i="13"/>
  <c r="H54" i="13"/>
  <c r="H55" i="13"/>
  <c r="H50" i="11"/>
  <c r="H51" i="11"/>
  <c r="H52" i="11"/>
  <c r="H53" i="11"/>
  <c r="H54" i="11"/>
  <c r="H554" i="18" s="1"/>
  <c r="H55" i="11"/>
  <c r="H7" i="9"/>
  <c r="H8" i="9"/>
  <c r="H394" i="18" s="1"/>
  <c r="H9" i="9"/>
  <c r="H10" i="9"/>
  <c r="H397" i="18" s="1"/>
  <c r="H11" i="9"/>
  <c r="H12" i="9"/>
  <c r="H400" i="18" s="1"/>
  <c r="H13" i="9"/>
  <c r="H401" i="18" s="1"/>
  <c r="H14" i="9"/>
  <c r="H406" i="18" s="1"/>
  <c r="H15" i="9"/>
  <c r="H407" i="18" s="1"/>
  <c r="H16" i="9"/>
  <c r="H408" i="18" s="1"/>
  <c r="H17" i="9"/>
  <c r="H18" i="9"/>
  <c r="H411" i="18" s="1"/>
  <c r="H19" i="9"/>
  <c r="H412" i="18" s="1"/>
  <c r="H20" i="9"/>
  <c r="H414" i="18" s="1"/>
  <c r="H21" i="9"/>
  <c r="H22" i="9"/>
  <c r="H416" i="18" s="1"/>
  <c r="H23" i="9"/>
  <c r="H24" i="9"/>
  <c r="H419" i="18" s="1"/>
  <c r="H25" i="9"/>
  <c r="H26" i="9"/>
  <c r="H421" i="18" s="1"/>
  <c r="H27" i="9"/>
  <c r="H422" i="18" s="1"/>
  <c r="H28" i="9"/>
  <c r="H29" i="9"/>
  <c r="H30" i="9"/>
  <c r="H426" i="18" s="1"/>
  <c r="H31" i="9"/>
  <c r="H427" i="18" s="1"/>
  <c r="H32" i="9"/>
  <c r="H428" i="18" s="1"/>
  <c r="H33" i="9"/>
  <c r="H34" i="9"/>
  <c r="H432" i="18" s="1"/>
  <c r="H35" i="9"/>
  <c r="H433" i="18" s="1"/>
  <c r="H36" i="9"/>
  <c r="H434" i="18" s="1"/>
  <c r="H37" i="9"/>
  <c r="H38" i="9"/>
  <c r="H437" i="18" s="1"/>
  <c r="H39" i="9"/>
  <c r="H438" i="18" s="1"/>
  <c r="H40" i="9"/>
  <c r="H439" i="18" s="1"/>
  <c r="H41" i="9"/>
  <c r="H42" i="9"/>
  <c r="H442" i="18" s="1"/>
  <c r="H43" i="9"/>
  <c r="H443" i="18" s="1"/>
  <c r="H44" i="9"/>
  <c r="H45" i="9"/>
  <c r="H46" i="9"/>
  <c r="H47" i="9"/>
  <c r="H444" i="18" s="1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7" i="7"/>
  <c r="H282" i="18" s="1"/>
  <c r="H8" i="7"/>
  <c r="H283" i="18" s="1"/>
  <c r="H9" i="7"/>
  <c r="H10" i="7"/>
  <c r="H286" i="18" s="1"/>
  <c r="H11" i="7"/>
  <c r="H12" i="7"/>
  <c r="H288" i="18" s="1"/>
  <c r="H13" i="7"/>
  <c r="H14" i="7"/>
  <c r="H290" i="18" s="1"/>
  <c r="H15" i="7"/>
  <c r="H291" i="18" s="1"/>
  <c r="H16" i="7"/>
  <c r="H17" i="7"/>
  <c r="H18" i="7"/>
  <c r="H295" i="18" s="1"/>
  <c r="H19" i="7"/>
  <c r="H296" i="18" s="1"/>
  <c r="H20" i="7"/>
  <c r="H297" i="18" s="1"/>
  <c r="H21" i="7"/>
  <c r="H22" i="7"/>
  <c r="H299" i="18" s="1"/>
  <c r="H23" i="7"/>
  <c r="H300" i="18" s="1"/>
  <c r="H24" i="7"/>
  <c r="H301" i="18" s="1"/>
  <c r="H25" i="7"/>
  <c r="H26" i="7"/>
  <c r="H303" i="18" s="1"/>
  <c r="H27" i="7"/>
  <c r="H304" i="18" s="1"/>
  <c r="H28" i="7"/>
  <c r="H305" i="18" s="1"/>
  <c r="H29" i="7"/>
  <c r="H30" i="7"/>
  <c r="H307" i="18" s="1"/>
  <c r="H31" i="7"/>
  <c r="H308" i="18" s="1"/>
  <c r="H32" i="7"/>
  <c r="H33" i="7"/>
  <c r="H34" i="7"/>
  <c r="H311" i="18" s="1"/>
  <c r="H35" i="7"/>
  <c r="H312" i="18" s="1"/>
  <c r="H36" i="7"/>
  <c r="H313" i="18" s="1"/>
  <c r="H37" i="7"/>
  <c r="H38" i="7"/>
  <c r="H315" i="18" s="1"/>
  <c r="H39" i="7"/>
  <c r="H40" i="7"/>
  <c r="H317" i="18" s="1"/>
  <c r="H41" i="7"/>
  <c r="H42" i="7"/>
  <c r="H319" i="18" s="1"/>
  <c r="H43" i="7"/>
  <c r="H322" i="18" s="1"/>
  <c r="H44" i="7"/>
  <c r="H323" i="18" s="1"/>
  <c r="H45" i="7"/>
  <c r="H46" i="7"/>
  <c r="H326" i="18" s="1"/>
  <c r="H47" i="7"/>
  <c r="H327" i="18" s="1"/>
  <c r="H48" i="7"/>
  <c r="H49" i="7"/>
  <c r="H50" i="7"/>
  <c r="H330" i="18" s="1"/>
  <c r="H51" i="7"/>
  <c r="H331" i="18" s="1"/>
  <c r="H52" i="7"/>
  <c r="H332" i="18" s="1"/>
  <c r="H53" i="7"/>
  <c r="H49" i="6"/>
  <c r="H50" i="6"/>
  <c r="H51" i="6"/>
  <c r="H52" i="6"/>
  <c r="H276" i="18" s="1"/>
  <c r="H7" i="6"/>
  <c r="H8" i="6"/>
  <c r="H228" i="18" s="1"/>
  <c r="H9" i="6"/>
  <c r="H230" i="18" s="1"/>
  <c r="H10" i="6"/>
  <c r="H231" i="18" s="1"/>
  <c r="H11" i="6"/>
  <c r="H12" i="6"/>
  <c r="H233" i="18" s="1"/>
  <c r="H13" i="6"/>
  <c r="H234" i="18" s="1"/>
  <c r="H14" i="6"/>
  <c r="H235" i="18" s="1"/>
  <c r="H15" i="6"/>
  <c r="H16" i="6"/>
  <c r="H237" i="18" s="1"/>
  <c r="H17" i="6"/>
  <c r="H238" i="18" s="1"/>
  <c r="H18" i="6"/>
  <c r="H240" i="18" s="1"/>
  <c r="H19" i="6"/>
  <c r="H20" i="6"/>
  <c r="H242" i="18" s="1"/>
  <c r="H21" i="6"/>
  <c r="H243" i="18" s="1"/>
  <c r="H22" i="6"/>
  <c r="H244" i="18" s="1"/>
  <c r="H23" i="6"/>
  <c r="H24" i="6"/>
  <c r="H246" i="18" s="1"/>
  <c r="H25" i="6"/>
  <c r="H247" i="18" s="1"/>
  <c r="H26" i="6"/>
  <c r="H248" i="18" s="1"/>
  <c r="H27" i="6"/>
  <c r="H28" i="6"/>
  <c r="H250" i="18" s="1"/>
  <c r="H29" i="6"/>
  <c r="H252" i="18" s="1"/>
  <c r="H30" i="6"/>
  <c r="H253" i="18" s="1"/>
  <c r="H31" i="6"/>
  <c r="H32" i="6"/>
  <c r="H255" i="18" s="1"/>
  <c r="H33" i="6"/>
  <c r="H256" i="18" s="1"/>
  <c r="H34" i="6"/>
  <c r="H257" i="18" s="1"/>
  <c r="H35" i="6"/>
  <c r="H36" i="6"/>
  <c r="H259" i="18" s="1"/>
  <c r="H37" i="6"/>
  <c r="H260" i="18" s="1"/>
  <c r="H38" i="6"/>
  <c r="H261" i="18" s="1"/>
  <c r="H39" i="6"/>
  <c r="H40" i="6"/>
  <c r="H263" i="18" s="1"/>
  <c r="H41" i="6"/>
  <c r="H264" i="18" s="1"/>
  <c r="H42" i="6"/>
  <c r="H265" i="18" s="1"/>
  <c r="H43" i="6"/>
  <c r="H44" i="6"/>
  <c r="H267" i="18" s="1"/>
  <c r="H45" i="6"/>
  <c r="H46" i="6"/>
  <c r="H270" i="18" s="1"/>
  <c r="H47" i="6"/>
  <c r="H48" i="6"/>
  <c r="H272" i="18" s="1"/>
  <c r="H39" i="5"/>
  <c r="H40" i="5"/>
  <c r="H41" i="5"/>
  <c r="H212" i="18" s="1"/>
  <c r="H42" i="5"/>
  <c r="H43" i="5"/>
  <c r="H44" i="5"/>
  <c r="H45" i="5"/>
  <c r="H216" i="18" s="1"/>
  <c r="H46" i="5"/>
  <c r="H47" i="5"/>
  <c r="H48" i="5"/>
  <c r="H49" i="5"/>
  <c r="H221" i="18" s="1"/>
  <c r="H50" i="5"/>
  <c r="H51" i="5"/>
  <c r="H52" i="5"/>
  <c r="H53" i="5"/>
  <c r="H54" i="5"/>
  <c r="H55" i="5"/>
  <c r="H24" i="5"/>
  <c r="H8" i="5"/>
  <c r="H173" i="18" s="1"/>
  <c r="Q64" i="4"/>
  <c r="Q8" i="1" s="1"/>
  <c r="O64" i="4"/>
  <c r="O8" i="1" s="1"/>
  <c r="M64" i="4"/>
  <c r="M8" i="1" s="1"/>
  <c r="Q71" i="4"/>
  <c r="O71" i="4"/>
  <c r="O25" i="1" s="1"/>
  <c r="M71" i="4"/>
  <c r="M25" i="1" s="1"/>
  <c r="K71" i="4"/>
  <c r="I25" i="1"/>
  <c r="E71" i="4"/>
  <c r="D71" i="4"/>
  <c r="E58" i="4" s="1"/>
  <c r="H57" i="4"/>
  <c r="H56" i="2"/>
  <c r="H57" i="2"/>
  <c r="H58" i="2"/>
  <c r="H59" i="2"/>
  <c r="H888" i="18"/>
  <c r="J888" i="18" s="1"/>
  <c r="G888" i="18"/>
  <c r="F888" i="18"/>
  <c r="E888" i="18"/>
  <c r="D888" i="18"/>
  <c r="C888" i="18"/>
  <c r="B888" i="18"/>
  <c r="A888" i="18"/>
  <c r="H887" i="18"/>
  <c r="J887" i="18" s="1"/>
  <c r="G887" i="18"/>
  <c r="F887" i="18"/>
  <c r="E887" i="18"/>
  <c r="D887" i="18"/>
  <c r="C887" i="18"/>
  <c r="B887" i="18"/>
  <c r="A887" i="18"/>
  <c r="J886" i="18"/>
  <c r="I886" i="18"/>
  <c r="H886" i="18"/>
  <c r="G886" i="18"/>
  <c r="F886" i="18"/>
  <c r="E886" i="18"/>
  <c r="D886" i="18"/>
  <c r="C886" i="18"/>
  <c r="B886" i="18"/>
  <c r="A886" i="18"/>
  <c r="H885" i="18"/>
  <c r="J885" i="18" s="1"/>
  <c r="G885" i="18"/>
  <c r="F885" i="18"/>
  <c r="E885" i="18"/>
  <c r="D885" i="18"/>
  <c r="C885" i="18"/>
  <c r="B885" i="18"/>
  <c r="A885" i="18"/>
  <c r="J884" i="18"/>
  <c r="I884" i="18"/>
  <c r="H884" i="18"/>
  <c r="G884" i="18"/>
  <c r="F884" i="18"/>
  <c r="E884" i="18"/>
  <c r="D884" i="18"/>
  <c r="C884" i="18"/>
  <c r="B884" i="18"/>
  <c r="A884" i="18"/>
  <c r="H883" i="18"/>
  <c r="J883" i="18" s="1"/>
  <c r="G883" i="18"/>
  <c r="F883" i="18"/>
  <c r="E883" i="18"/>
  <c r="D883" i="18"/>
  <c r="C883" i="18"/>
  <c r="B883" i="18"/>
  <c r="A883" i="18"/>
  <c r="J882" i="18"/>
  <c r="I882" i="18"/>
  <c r="H882" i="18"/>
  <c r="G882" i="18"/>
  <c r="F882" i="18"/>
  <c r="E882" i="18"/>
  <c r="D882" i="18"/>
  <c r="C882" i="18"/>
  <c r="B882" i="18"/>
  <c r="A882" i="18"/>
  <c r="H881" i="18"/>
  <c r="J881" i="18" s="1"/>
  <c r="G881" i="18"/>
  <c r="F881" i="18"/>
  <c r="E881" i="18"/>
  <c r="D881" i="18"/>
  <c r="C881" i="18"/>
  <c r="B881" i="18"/>
  <c r="A881" i="18"/>
  <c r="J880" i="18"/>
  <c r="I880" i="18"/>
  <c r="H880" i="18"/>
  <c r="G880" i="18"/>
  <c r="F880" i="18"/>
  <c r="E880" i="18"/>
  <c r="D880" i="18"/>
  <c r="C880" i="18"/>
  <c r="B880" i="18"/>
  <c r="A880" i="18"/>
  <c r="H879" i="18"/>
  <c r="J879" i="18" s="1"/>
  <c r="G879" i="18"/>
  <c r="F879" i="18"/>
  <c r="E879" i="18"/>
  <c r="D879" i="18"/>
  <c r="C879" i="18"/>
  <c r="B879" i="18"/>
  <c r="A879" i="18"/>
  <c r="J878" i="18"/>
  <c r="I878" i="18"/>
  <c r="H878" i="18"/>
  <c r="G878" i="18"/>
  <c r="F878" i="18"/>
  <c r="E878" i="18"/>
  <c r="D878" i="18"/>
  <c r="C878" i="18"/>
  <c r="B878" i="18"/>
  <c r="A878" i="18"/>
  <c r="H877" i="18"/>
  <c r="J877" i="18" s="1"/>
  <c r="G877" i="18"/>
  <c r="F877" i="18"/>
  <c r="E877" i="18"/>
  <c r="D877" i="18"/>
  <c r="C877" i="18"/>
  <c r="B877" i="18"/>
  <c r="A877" i="18"/>
  <c r="J876" i="18"/>
  <c r="I876" i="18"/>
  <c r="H876" i="18"/>
  <c r="G876" i="18"/>
  <c r="F876" i="18"/>
  <c r="E876" i="18"/>
  <c r="D876" i="18"/>
  <c r="C876" i="18"/>
  <c r="B876" i="18"/>
  <c r="A876" i="18"/>
  <c r="H875" i="18"/>
  <c r="J875" i="18" s="1"/>
  <c r="G875" i="18"/>
  <c r="F875" i="18"/>
  <c r="E875" i="18"/>
  <c r="D875" i="18"/>
  <c r="C875" i="18"/>
  <c r="B875" i="18"/>
  <c r="A875" i="18"/>
  <c r="J874" i="18"/>
  <c r="I874" i="18"/>
  <c r="H874" i="18"/>
  <c r="G874" i="18"/>
  <c r="F874" i="18"/>
  <c r="E874" i="18"/>
  <c r="D874" i="18"/>
  <c r="C874" i="18"/>
  <c r="B874" i="18"/>
  <c r="A874" i="18"/>
  <c r="H873" i="18"/>
  <c r="J873" i="18" s="1"/>
  <c r="G873" i="18"/>
  <c r="F873" i="18"/>
  <c r="E873" i="18"/>
  <c r="D873" i="18"/>
  <c r="C873" i="18"/>
  <c r="B873" i="18"/>
  <c r="A873" i="18"/>
  <c r="J872" i="18"/>
  <c r="I872" i="18"/>
  <c r="H872" i="18"/>
  <c r="G872" i="18"/>
  <c r="F872" i="18"/>
  <c r="E872" i="18"/>
  <c r="D872" i="18"/>
  <c r="C872" i="18"/>
  <c r="B872" i="18"/>
  <c r="A872" i="18"/>
  <c r="H871" i="18"/>
  <c r="J871" i="18" s="1"/>
  <c r="G871" i="18"/>
  <c r="F871" i="18"/>
  <c r="E871" i="18"/>
  <c r="D871" i="18"/>
  <c r="C871" i="18"/>
  <c r="B871" i="18"/>
  <c r="A871" i="18"/>
  <c r="J870" i="18"/>
  <c r="I870" i="18"/>
  <c r="H870" i="18"/>
  <c r="G870" i="18"/>
  <c r="F870" i="18"/>
  <c r="E870" i="18"/>
  <c r="D870" i="18"/>
  <c r="C870" i="18"/>
  <c r="B870" i="18"/>
  <c r="A870" i="18"/>
  <c r="H869" i="18"/>
  <c r="J869" i="18" s="1"/>
  <c r="G869" i="18"/>
  <c r="F869" i="18"/>
  <c r="E869" i="18"/>
  <c r="D869" i="18"/>
  <c r="C869" i="18"/>
  <c r="B869" i="18"/>
  <c r="A869" i="18"/>
  <c r="J868" i="18"/>
  <c r="I868" i="18"/>
  <c r="H868" i="18"/>
  <c r="G868" i="18"/>
  <c r="F868" i="18"/>
  <c r="E868" i="18"/>
  <c r="D868" i="18"/>
  <c r="C868" i="18"/>
  <c r="B868" i="18"/>
  <c r="A868" i="18"/>
  <c r="H867" i="18"/>
  <c r="J867" i="18" s="1"/>
  <c r="G867" i="18"/>
  <c r="F867" i="18"/>
  <c r="E867" i="18"/>
  <c r="D867" i="18"/>
  <c r="C867" i="18"/>
  <c r="B867" i="18"/>
  <c r="A867" i="18"/>
  <c r="J866" i="18"/>
  <c r="I866" i="18"/>
  <c r="H866" i="18"/>
  <c r="G866" i="18"/>
  <c r="F866" i="18"/>
  <c r="E866" i="18"/>
  <c r="D866" i="18"/>
  <c r="C866" i="18"/>
  <c r="B866" i="18"/>
  <c r="A866" i="18"/>
  <c r="H865" i="18"/>
  <c r="J865" i="18" s="1"/>
  <c r="G865" i="18"/>
  <c r="F865" i="18"/>
  <c r="E865" i="18"/>
  <c r="D865" i="18"/>
  <c r="C865" i="18"/>
  <c r="B865" i="18"/>
  <c r="A865" i="18"/>
  <c r="J864" i="18"/>
  <c r="I864" i="18"/>
  <c r="H864" i="18"/>
  <c r="G864" i="18"/>
  <c r="F864" i="18"/>
  <c r="E864" i="18"/>
  <c r="D864" i="18"/>
  <c r="C864" i="18"/>
  <c r="B864" i="18"/>
  <c r="A864" i="18"/>
  <c r="H863" i="18"/>
  <c r="J863" i="18" s="1"/>
  <c r="G863" i="18"/>
  <c r="F863" i="18"/>
  <c r="E863" i="18"/>
  <c r="D863" i="18"/>
  <c r="C863" i="18"/>
  <c r="B863" i="18"/>
  <c r="A863" i="18"/>
  <c r="J862" i="18"/>
  <c r="I862" i="18"/>
  <c r="H862" i="18"/>
  <c r="G862" i="18"/>
  <c r="F862" i="18"/>
  <c r="E862" i="18"/>
  <c r="D862" i="18"/>
  <c r="C862" i="18"/>
  <c r="B862" i="18"/>
  <c r="A862" i="18"/>
  <c r="H861" i="18"/>
  <c r="J861" i="18" s="1"/>
  <c r="G861" i="18"/>
  <c r="F861" i="18"/>
  <c r="E861" i="18"/>
  <c r="D861" i="18"/>
  <c r="C861" i="18"/>
  <c r="B861" i="18"/>
  <c r="A861" i="18"/>
  <c r="J860" i="18"/>
  <c r="I860" i="18"/>
  <c r="H860" i="18"/>
  <c r="G860" i="18"/>
  <c r="F860" i="18"/>
  <c r="E860" i="18"/>
  <c r="D860" i="18"/>
  <c r="C860" i="18"/>
  <c r="B860" i="18"/>
  <c r="A860" i="18"/>
  <c r="H859" i="18"/>
  <c r="J859" i="18" s="1"/>
  <c r="G859" i="18"/>
  <c r="F859" i="18"/>
  <c r="E859" i="18"/>
  <c r="D859" i="18"/>
  <c r="C859" i="18"/>
  <c r="B859" i="18"/>
  <c r="A859" i="18"/>
  <c r="J858" i="18"/>
  <c r="I858" i="18"/>
  <c r="H858" i="18"/>
  <c r="G858" i="18"/>
  <c r="F858" i="18"/>
  <c r="E858" i="18"/>
  <c r="D858" i="18"/>
  <c r="C858" i="18"/>
  <c r="B858" i="18"/>
  <c r="A858" i="18"/>
  <c r="H857" i="18"/>
  <c r="J857" i="18" s="1"/>
  <c r="G857" i="18"/>
  <c r="F857" i="18"/>
  <c r="E857" i="18"/>
  <c r="D857" i="18"/>
  <c r="C857" i="18"/>
  <c r="B857" i="18"/>
  <c r="A857" i="18"/>
  <c r="J856" i="18"/>
  <c r="I856" i="18"/>
  <c r="H856" i="18"/>
  <c r="G856" i="18"/>
  <c r="F856" i="18"/>
  <c r="E856" i="18"/>
  <c r="D856" i="18"/>
  <c r="C856" i="18"/>
  <c r="B856" i="18"/>
  <c r="A856" i="18"/>
  <c r="H855" i="18"/>
  <c r="J855" i="18" s="1"/>
  <c r="G855" i="18"/>
  <c r="F855" i="18"/>
  <c r="E855" i="18"/>
  <c r="D855" i="18"/>
  <c r="C855" i="18"/>
  <c r="B855" i="18"/>
  <c r="A855" i="18"/>
  <c r="J854" i="18"/>
  <c r="I854" i="18"/>
  <c r="H854" i="18"/>
  <c r="G854" i="18"/>
  <c r="F854" i="18"/>
  <c r="E854" i="18"/>
  <c r="D854" i="18"/>
  <c r="C854" i="18"/>
  <c r="B854" i="18"/>
  <c r="A854" i="18"/>
  <c r="H853" i="18"/>
  <c r="J853" i="18" s="1"/>
  <c r="G853" i="18"/>
  <c r="F853" i="18"/>
  <c r="E853" i="18"/>
  <c r="D853" i="18"/>
  <c r="C853" i="18"/>
  <c r="B853" i="18"/>
  <c r="A853" i="18"/>
  <c r="J852" i="18"/>
  <c r="I852" i="18"/>
  <c r="H852" i="18"/>
  <c r="G852" i="18"/>
  <c r="F852" i="18"/>
  <c r="E852" i="18"/>
  <c r="D852" i="18"/>
  <c r="C852" i="18"/>
  <c r="B852" i="18"/>
  <c r="A852" i="18"/>
  <c r="H851" i="18"/>
  <c r="J851" i="18" s="1"/>
  <c r="G851" i="18"/>
  <c r="F851" i="18"/>
  <c r="E851" i="18"/>
  <c r="D851" i="18"/>
  <c r="C851" i="18"/>
  <c r="B851" i="18"/>
  <c r="A851" i="18"/>
  <c r="J850" i="18"/>
  <c r="I850" i="18"/>
  <c r="H850" i="18"/>
  <c r="G850" i="18"/>
  <c r="F850" i="18"/>
  <c r="E850" i="18"/>
  <c r="D850" i="18"/>
  <c r="C850" i="18"/>
  <c r="B850" i="18"/>
  <c r="A850" i="18"/>
  <c r="H849" i="18"/>
  <c r="J849" i="18" s="1"/>
  <c r="G849" i="18"/>
  <c r="F849" i="18"/>
  <c r="E849" i="18"/>
  <c r="D849" i="18"/>
  <c r="C849" i="18"/>
  <c r="B849" i="18"/>
  <c r="A849" i="18"/>
  <c r="J848" i="18"/>
  <c r="I848" i="18"/>
  <c r="H848" i="18"/>
  <c r="G848" i="18"/>
  <c r="F848" i="18"/>
  <c r="E848" i="18"/>
  <c r="D848" i="18"/>
  <c r="C848" i="18"/>
  <c r="B848" i="18"/>
  <c r="A848" i="18"/>
  <c r="H847" i="18"/>
  <c r="J847" i="18" s="1"/>
  <c r="G847" i="18"/>
  <c r="F847" i="18"/>
  <c r="E847" i="18"/>
  <c r="D847" i="18"/>
  <c r="C847" i="18"/>
  <c r="B847" i="18"/>
  <c r="A847" i="18"/>
  <c r="J846" i="18"/>
  <c r="I846" i="18"/>
  <c r="H846" i="18"/>
  <c r="G846" i="18"/>
  <c r="F846" i="18"/>
  <c r="E846" i="18"/>
  <c r="D846" i="18"/>
  <c r="C846" i="18"/>
  <c r="B846" i="18"/>
  <c r="A846" i="18"/>
  <c r="H845" i="18"/>
  <c r="J845" i="18" s="1"/>
  <c r="G845" i="18"/>
  <c r="F845" i="18"/>
  <c r="E845" i="18"/>
  <c r="D845" i="18"/>
  <c r="C845" i="18"/>
  <c r="B845" i="18"/>
  <c r="A845" i="18"/>
  <c r="J844" i="18"/>
  <c r="I844" i="18"/>
  <c r="H844" i="18"/>
  <c r="G844" i="18"/>
  <c r="F844" i="18"/>
  <c r="E844" i="18"/>
  <c r="D844" i="18"/>
  <c r="C844" i="18"/>
  <c r="B844" i="18"/>
  <c r="A844" i="18"/>
  <c r="H843" i="18"/>
  <c r="J843" i="18" s="1"/>
  <c r="G843" i="18"/>
  <c r="F843" i="18"/>
  <c r="E843" i="18"/>
  <c r="D843" i="18"/>
  <c r="C843" i="18"/>
  <c r="B843" i="18"/>
  <c r="A843" i="18"/>
  <c r="J842" i="18"/>
  <c r="I842" i="18"/>
  <c r="H842" i="18"/>
  <c r="G842" i="18"/>
  <c r="F842" i="18"/>
  <c r="E842" i="18"/>
  <c r="D842" i="18"/>
  <c r="C842" i="18"/>
  <c r="B842" i="18"/>
  <c r="A842" i="18"/>
  <c r="H841" i="18"/>
  <c r="J841" i="18" s="1"/>
  <c r="G841" i="18"/>
  <c r="F841" i="18"/>
  <c r="E841" i="18"/>
  <c r="D841" i="18"/>
  <c r="C841" i="18"/>
  <c r="B841" i="18"/>
  <c r="A841" i="18"/>
  <c r="J840" i="18"/>
  <c r="I840" i="18"/>
  <c r="H840" i="18"/>
  <c r="G840" i="18"/>
  <c r="F840" i="18"/>
  <c r="E840" i="18"/>
  <c r="D840" i="18"/>
  <c r="C840" i="18"/>
  <c r="B840" i="18"/>
  <c r="A840" i="18"/>
  <c r="H839" i="18"/>
  <c r="J839" i="18" s="1"/>
  <c r="G839" i="18"/>
  <c r="F839" i="18"/>
  <c r="E839" i="18"/>
  <c r="D839" i="18"/>
  <c r="C839" i="18"/>
  <c r="B839" i="18"/>
  <c r="A839" i="18"/>
  <c r="J838" i="18"/>
  <c r="I838" i="18"/>
  <c r="H838" i="18"/>
  <c r="G838" i="18"/>
  <c r="F838" i="18"/>
  <c r="E838" i="18"/>
  <c r="D838" i="18"/>
  <c r="C838" i="18"/>
  <c r="B838" i="18"/>
  <c r="A838" i="18"/>
  <c r="H837" i="18"/>
  <c r="J837" i="18" s="1"/>
  <c r="G837" i="18"/>
  <c r="F837" i="18"/>
  <c r="E837" i="18"/>
  <c r="D837" i="18"/>
  <c r="C837" i="18"/>
  <c r="B837" i="18"/>
  <c r="A837" i="18"/>
  <c r="J836" i="18"/>
  <c r="I836" i="18"/>
  <c r="H836" i="18"/>
  <c r="G836" i="18"/>
  <c r="F836" i="18"/>
  <c r="E836" i="18"/>
  <c r="D836" i="18"/>
  <c r="C836" i="18"/>
  <c r="B836" i="18"/>
  <c r="A836" i="18"/>
  <c r="H835" i="18"/>
  <c r="J835" i="18" s="1"/>
  <c r="G835" i="18"/>
  <c r="F835" i="18"/>
  <c r="E835" i="18"/>
  <c r="D835" i="18"/>
  <c r="C835" i="18"/>
  <c r="B835" i="18"/>
  <c r="A835" i="18"/>
  <c r="J830" i="18"/>
  <c r="H830" i="18"/>
  <c r="I830" i="18" s="1"/>
  <c r="G830" i="18"/>
  <c r="F830" i="18"/>
  <c r="E830" i="18"/>
  <c r="D830" i="18"/>
  <c r="C830" i="18"/>
  <c r="B830" i="18"/>
  <c r="A830" i="18"/>
  <c r="H829" i="18"/>
  <c r="I829" i="18" s="1"/>
  <c r="G829" i="18"/>
  <c r="F829" i="18"/>
  <c r="E829" i="18"/>
  <c r="D829" i="18"/>
  <c r="C829" i="18"/>
  <c r="B829" i="18"/>
  <c r="A829" i="18"/>
  <c r="H828" i="18"/>
  <c r="I828" i="18" s="1"/>
  <c r="G828" i="18"/>
  <c r="F828" i="18"/>
  <c r="E828" i="18"/>
  <c r="D828" i="18"/>
  <c r="C828" i="18"/>
  <c r="B828" i="18"/>
  <c r="A828" i="18"/>
  <c r="J827" i="18"/>
  <c r="H827" i="18"/>
  <c r="I827" i="18" s="1"/>
  <c r="G827" i="18"/>
  <c r="F827" i="18"/>
  <c r="E827" i="18"/>
  <c r="D827" i="18"/>
  <c r="C827" i="18"/>
  <c r="B827" i="18"/>
  <c r="A827" i="18"/>
  <c r="J826" i="18"/>
  <c r="H826" i="18"/>
  <c r="I826" i="18" s="1"/>
  <c r="G826" i="18"/>
  <c r="F826" i="18"/>
  <c r="E826" i="18"/>
  <c r="D826" i="18"/>
  <c r="C826" i="18"/>
  <c r="B826" i="18"/>
  <c r="A826" i="18"/>
  <c r="H825" i="18"/>
  <c r="I825" i="18" s="1"/>
  <c r="G825" i="18"/>
  <c r="F825" i="18"/>
  <c r="E825" i="18"/>
  <c r="D825" i="18"/>
  <c r="C825" i="18"/>
  <c r="B825" i="18"/>
  <c r="A825" i="18"/>
  <c r="H824" i="18"/>
  <c r="I824" i="18" s="1"/>
  <c r="G824" i="18"/>
  <c r="F824" i="18"/>
  <c r="E824" i="18"/>
  <c r="D824" i="18"/>
  <c r="C824" i="18"/>
  <c r="B824" i="18"/>
  <c r="A824" i="18"/>
  <c r="J823" i="18"/>
  <c r="H823" i="18"/>
  <c r="I823" i="18" s="1"/>
  <c r="G823" i="18"/>
  <c r="F823" i="18"/>
  <c r="E823" i="18"/>
  <c r="D823" i="18"/>
  <c r="C823" i="18"/>
  <c r="B823" i="18"/>
  <c r="A823" i="18"/>
  <c r="J822" i="18"/>
  <c r="H822" i="18"/>
  <c r="I822" i="18" s="1"/>
  <c r="G822" i="18"/>
  <c r="F822" i="18"/>
  <c r="E822" i="18"/>
  <c r="D822" i="18"/>
  <c r="C822" i="18"/>
  <c r="B822" i="18"/>
  <c r="A822" i="18"/>
  <c r="H821" i="18"/>
  <c r="I821" i="18" s="1"/>
  <c r="G821" i="18"/>
  <c r="F821" i="18"/>
  <c r="E821" i="18"/>
  <c r="D821" i="18"/>
  <c r="C821" i="18"/>
  <c r="B821" i="18"/>
  <c r="A821" i="18"/>
  <c r="H820" i="18"/>
  <c r="I820" i="18" s="1"/>
  <c r="G820" i="18"/>
  <c r="F820" i="18"/>
  <c r="E820" i="18"/>
  <c r="D820" i="18"/>
  <c r="C820" i="18"/>
  <c r="B820" i="18"/>
  <c r="A820" i="18"/>
  <c r="J819" i="18"/>
  <c r="H819" i="18"/>
  <c r="I819" i="18" s="1"/>
  <c r="G819" i="18"/>
  <c r="F819" i="18"/>
  <c r="E819" i="18"/>
  <c r="D819" i="18"/>
  <c r="C819" i="18"/>
  <c r="B819" i="18"/>
  <c r="A819" i="18"/>
  <c r="J818" i="18"/>
  <c r="H818" i="18"/>
  <c r="I818" i="18" s="1"/>
  <c r="G818" i="18"/>
  <c r="F818" i="18"/>
  <c r="E818" i="18"/>
  <c r="D818" i="18"/>
  <c r="C818" i="18"/>
  <c r="B818" i="18"/>
  <c r="A818" i="18"/>
  <c r="H817" i="18"/>
  <c r="I817" i="18" s="1"/>
  <c r="G817" i="18"/>
  <c r="F817" i="18"/>
  <c r="E817" i="18"/>
  <c r="D817" i="18"/>
  <c r="C817" i="18"/>
  <c r="B817" i="18"/>
  <c r="A817" i="18"/>
  <c r="H816" i="18"/>
  <c r="I816" i="18" s="1"/>
  <c r="G816" i="18"/>
  <c r="F816" i="18"/>
  <c r="E816" i="18"/>
  <c r="D816" i="18"/>
  <c r="C816" i="18"/>
  <c r="B816" i="18"/>
  <c r="A816" i="18"/>
  <c r="J815" i="18"/>
  <c r="H815" i="18"/>
  <c r="I815" i="18" s="1"/>
  <c r="G815" i="18"/>
  <c r="F815" i="18"/>
  <c r="E815" i="18"/>
  <c r="D815" i="18"/>
  <c r="C815" i="18"/>
  <c r="B815" i="18"/>
  <c r="A815" i="18"/>
  <c r="J814" i="18"/>
  <c r="H814" i="18"/>
  <c r="I814" i="18" s="1"/>
  <c r="G814" i="18"/>
  <c r="F814" i="18"/>
  <c r="E814" i="18"/>
  <c r="D814" i="18"/>
  <c r="C814" i="18"/>
  <c r="B814" i="18"/>
  <c r="A814" i="18"/>
  <c r="H813" i="18"/>
  <c r="I813" i="18" s="1"/>
  <c r="G813" i="18"/>
  <c r="F813" i="18"/>
  <c r="E813" i="18"/>
  <c r="D813" i="18"/>
  <c r="C813" i="18"/>
  <c r="B813" i="18"/>
  <c r="A813" i="18"/>
  <c r="H812" i="18"/>
  <c r="I812" i="18" s="1"/>
  <c r="G812" i="18"/>
  <c r="F812" i="18"/>
  <c r="E812" i="18"/>
  <c r="D812" i="18"/>
  <c r="C812" i="18"/>
  <c r="B812" i="18"/>
  <c r="A812" i="18"/>
  <c r="J811" i="18"/>
  <c r="H811" i="18"/>
  <c r="I811" i="18" s="1"/>
  <c r="G811" i="18"/>
  <c r="F811" i="18"/>
  <c r="E811" i="18"/>
  <c r="D811" i="18"/>
  <c r="C811" i="18"/>
  <c r="B811" i="18"/>
  <c r="A811" i="18"/>
  <c r="J810" i="18"/>
  <c r="H810" i="18"/>
  <c r="I810" i="18" s="1"/>
  <c r="G810" i="18"/>
  <c r="F810" i="18"/>
  <c r="E810" i="18"/>
  <c r="D810" i="18"/>
  <c r="C810" i="18"/>
  <c r="B810" i="18"/>
  <c r="A810" i="18"/>
  <c r="H809" i="18"/>
  <c r="I809" i="18" s="1"/>
  <c r="G809" i="18"/>
  <c r="F809" i="18"/>
  <c r="E809" i="18"/>
  <c r="D809" i="18"/>
  <c r="C809" i="18"/>
  <c r="B809" i="18"/>
  <c r="A809" i="18"/>
  <c r="H808" i="18"/>
  <c r="I808" i="18" s="1"/>
  <c r="G808" i="18"/>
  <c r="F808" i="18"/>
  <c r="E808" i="18"/>
  <c r="D808" i="18"/>
  <c r="C808" i="18"/>
  <c r="B808" i="18"/>
  <c r="A808" i="18"/>
  <c r="J807" i="18"/>
  <c r="H807" i="18"/>
  <c r="I807" i="18" s="1"/>
  <c r="G807" i="18"/>
  <c r="F807" i="18"/>
  <c r="E807" i="18"/>
  <c r="D807" i="18"/>
  <c r="C807" i="18"/>
  <c r="B807" i="18"/>
  <c r="A807" i="18"/>
  <c r="J806" i="18"/>
  <c r="H806" i="18"/>
  <c r="I806" i="18" s="1"/>
  <c r="G806" i="18"/>
  <c r="F806" i="18"/>
  <c r="E806" i="18"/>
  <c r="D806" i="18"/>
  <c r="C806" i="18"/>
  <c r="B806" i="18"/>
  <c r="A806" i="18"/>
  <c r="H805" i="18"/>
  <c r="I805" i="18" s="1"/>
  <c r="G805" i="18"/>
  <c r="F805" i="18"/>
  <c r="E805" i="18"/>
  <c r="D805" i="18"/>
  <c r="C805" i="18"/>
  <c r="B805" i="18"/>
  <c r="A805" i="18"/>
  <c r="H804" i="18"/>
  <c r="I804" i="18" s="1"/>
  <c r="G804" i="18"/>
  <c r="F804" i="18"/>
  <c r="E804" i="18"/>
  <c r="D804" i="18"/>
  <c r="C804" i="18"/>
  <c r="B804" i="18"/>
  <c r="A804" i="18"/>
  <c r="J803" i="18"/>
  <c r="H803" i="18"/>
  <c r="I803" i="18" s="1"/>
  <c r="G803" i="18"/>
  <c r="F803" i="18"/>
  <c r="E803" i="18"/>
  <c r="D803" i="18"/>
  <c r="C803" i="18"/>
  <c r="B803" i="18"/>
  <c r="A803" i="18"/>
  <c r="J802" i="18"/>
  <c r="H802" i="18"/>
  <c r="I802" i="18" s="1"/>
  <c r="G802" i="18"/>
  <c r="F802" i="18"/>
  <c r="E802" i="18"/>
  <c r="D802" i="18"/>
  <c r="C802" i="18"/>
  <c r="B802" i="18"/>
  <c r="A802" i="18"/>
  <c r="H801" i="18"/>
  <c r="I801" i="18" s="1"/>
  <c r="G801" i="18"/>
  <c r="F801" i="18"/>
  <c r="E801" i="18"/>
  <c r="D801" i="18"/>
  <c r="C801" i="18"/>
  <c r="B801" i="18"/>
  <c r="A801" i="18"/>
  <c r="H800" i="18"/>
  <c r="I800" i="18" s="1"/>
  <c r="G800" i="18"/>
  <c r="F800" i="18"/>
  <c r="E800" i="18"/>
  <c r="D800" i="18"/>
  <c r="C800" i="18"/>
  <c r="B800" i="18"/>
  <c r="A800" i="18"/>
  <c r="J799" i="18"/>
  <c r="H799" i="18"/>
  <c r="I799" i="18" s="1"/>
  <c r="G799" i="18"/>
  <c r="F799" i="18"/>
  <c r="E799" i="18"/>
  <c r="D799" i="18"/>
  <c r="C799" i="18"/>
  <c r="B799" i="18"/>
  <c r="A799" i="18"/>
  <c r="J798" i="18"/>
  <c r="H798" i="18"/>
  <c r="I798" i="18" s="1"/>
  <c r="G798" i="18"/>
  <c r="F798" i="18"/>
  <c r="E798" i="18"/>
  <c r="D798" i="18"/>
  <c r="C798" i="18"/>
  <c r="B798" i="18"/>
  <c r="A798" i="18"/>
  <c r="H797" i="18"/>
  <c r="I797" i="18" s="1"/>
  <c r="G797" i="18"/>
  <c r="F797" i="18"/>
  <c r="E797" i="18"/>
  <c r="D797" i="18"/>
  <c r="C797" i="18"/>
  <c r="B797" i="18"/>
  <c r="A797" i="18"/>
  <c r="H796" i="18"/>
  <c r="I796" i="18" s="1"/>
  <c r="G796" i="18"/>
  <c r="F796" i="18"/>
  <c r="E796" i="18"/>
  <c r="D796" i="18"/>
  <c r="C796" i="18"/>
  <c r="B796" i="18"/>
  <c r="A796" i="18"/>
  <c r="J795" i="18"/>
  <c r="H795" i="18"/>
  <c r="I795" i="18" s="1"/>
  <c r="G795" i="18"/>
  <c r="F795" i="18"/>
  <c r="E795" i="18"/>
  <c r="D795" i="18"/>
  <c r="C795" i="18"/>
  <c r="B795" i="18"/>
  <c r="A795" i="18"/>
  <c r="J794" i="18"/>
  <c r="H794" i="18"/>
  <c r="I794" i="18" s="1"/>
  <c r="G794" i="18"/>
  <c r="F794" i="18"/>
  <c r="E794" i="18"/>
  <c r="D794" i="18"/>
  <c r="C794" i="18"/>
  <c r="B794" i="18"/>
  <c r="A794" i="18"/>
  <c r="H793" i="18"/>
  <c r="I793" i="18" s="1"/>
  <c r="G793" i="18"/>
  <c r="F793" i="18"/>
  <c r="E793" i="18"/>
  <c r="D793" i="18"/>
  <c r="C793" i="18"/>
  <c r="B793" i="18"/>
  <c r="A793" i="18"/>
  <c r="H792" i="18"/>
  <c r="I792" i="18" s="1"/>
  <c r="G792" i="18"/>
  <c r="F792" i="18"/>
  <c r="E792" i="18"/>
  <c r="D792" i="18"/>
  <c r="C792" i="18"/>
  <c r="B792" i="18"/>
  <c r="A792" i="18"/>
  <c r="J791" i="18"/>
  <c r="H791" i="18"/>
  <c r="I791" i="18" s="1"/>
  <c r="G791" i="18"/>
  <c r="F791" i="18"/>
  <c r="E791" i="18"/>
  <c r="D791" i="18"/>
  <c r="C791" i="18"/>
  <c r="B791" i="18"/>
  <c r="A791" i="18"/>
  <c r="J790" i="18"/>
  <c r="H790" i="18"/>
  <c r="I790" i="18" s="1"/>
  <c r="G790" i="18"/>
  <c r="F790" i="18"/>
  <c r="E790" i="18"/>
  <c r="D790" i="18"/>
  <c r="C790" i="18"/>
  <c r="B790" i="18"/>
  <c r="A790" i="18"/>
  <c r="H789" i="18"/>
  <c r="I789" i="18" s="1"/>
  <c r="G789" i="18"/>
  <c r="F789" i="18"/>
  <c r="E789" i="18"/>
  <c r="D789" i="18"/>
  <c r="C789" i="18"/>
  <c r="B789" i="18"/>
  <c r="A789" i="18"/>
  <c r="H788" i="18"/>
  <c r="I788" i="18" s="1"/>
  <c r="G788" i="18"/>
  <c r="F788" i="18"/>
  <c r="E788" i="18"/>
  <c r="D788" i="18"/>
  <c r="C788" i="18"/>
  <c r="B788" i="18"/>
  <c r="A788" i="18"/>
  <c r="J787" i="18"/>
  <c r="H787" i="18"/>
  <c r="I787" i="18" s="1"/>
  <c r="G787" i="18"/>
  <c r="F787" i="18"/>
  <c r="E787" i="18"/>
  <c r="D787" i="18"/>
  <c r="C787" i="18"/>
  <c r="B787" i="18"/>
  <c r="A787" i="18"/>
  <c r="J786" i="18"/>
  <c r="H786" i="18"/>
  <c r="I786" i="18" s="1"/>
  <c r="G786" i="18"/>
  <c r="F786" i="18"/>
  <c r="E786" i="18"/>
  <c r="D786" i="18"/>
  <c r="C786" i="18"/>
  <c r="B786" i="18"/>
  <c r="A786" i="18"/>
  <c r="H785" i="18"/>
  <c r="I785" i="18" s="1"/>
  <c r="G785" i="18"/>
  <c r="F785" i="18"/>
  <c r="E785" i="18"/>
  <c r="D785" i="18"/>
  <c r="C785" i="18"/>
  <c r="B785" i="18"/>
  <c r="A785" i="18"/>
  <c r="H784" i="18"/>
  <c r="I784" i="18" s="1"/>
  <c r="G784" i="18"/>
  <c r="F784" i="18"/>
  <c r="E784" i="18"/>
  <c r="D784" i="18"/>
  <c r="C784" i="18"/>
  <c r="B784" i="18"/>
  <c r="A784" i="18"/>
  <c r="J783" i="18"/>
  <c r="H783" i="18"/>
  <c r="I783" i="18" s="1"/>
  <c r="G783" i="18"/>
  <c r="F783" i="18"/>
  <c r="E783" i="18"/>
  <c r="D783" i="18"/>
  <c r="C783" i="18"/>
  <c r="B783" i="18"/>
  <c r="A783" i="18"/>
  <c r="J782" i="18"/>
  <c r="H782" i="18"/>
  <c r="I782" i="18" s="1"/>
  <c r="G782" i="18"/>
  <c r="F782" i="18"/>
  <c r="E782" i="18"/>
  <c r="D782" i="18"/>
  <c r="C782" i="18"/>
  <c r="B782" i="18"/>
  <c r="A782" i="18"/>
  <c r="H781" i="18"/>
  <c r="I781" i="18" s="1"/>
  <c r="G781" i="18"/>
  <c r="F781" i="18"/>
  <c r="E781" i="18"/>
  <c r="D781" i="18"/>
  <c r="C781" i="18"/>
  <c r="B781" i="18"/>
  <c r="A781" i="18"/>
  <c r="H780" i="18"/>
  <c r="I780" i="18" s="1"/>
  <c r="G780" i="18"/>
  <c r="F780" i="18"/>
  <c r="E780" i="18"/>
  <c r="D780" i="18"/>
  <c r="C780" i="18"/>
  <c r="B780" i="18"/>
  <c r="A780" i="18"/>
  <c r="J779" i="18"/>
  <c r="H779" i="18"/>
  <c r="I779" i="18" s="1"/>
  <c r="G779" i="18"/>
  <c r="F779" i="18"/>
  <c r="E779" i="18"/>
  <c r="D779" i="18"/>
  <c r="C779" i="18"/>
  <c r="B779" i="18"/>
  <c r="A779" i="18"/>
  <c r="J778" i="18"/>
  <c r="H778" i="18"/>
  <c r="I778" i="18" s="1"/>
  <c r="G778" i="18"/>
  <c r="F778" i="18"/>
  <c r="E778" i="18"/>
  <c r="D778" i="18"/>
  <c r="C778" i="18"/>
  <c r="B778" i="18"/>
  <c r="A778" i="18"/>
  <c r="H777" i="18"/>
  <c r="I777" i="18" s="1"/>
  <c r="G777" i="18"/>
  <c r="F777" i="18"/>
  <c r="E777" i="18"/>
  <c r="D777" i="18"/>
  <c r="C777" i="18"/>
  <c r="B777" i="18"/>
  <c r="A777" i="18"/>
  <c r="L776" i="18"/>
  <c r="I776" i="18"/>
  <c r="H776" i="18"/>
  <c r="J776" i="18" s="1"/>
  <c r="G776" i="18"/>
  <c r="F776" i="18"/>
  <c r="E776" i="18"/>
  <c r="D776" i="18"/>
  <c r="C776" i="18"/>
  <c r="B776" i="18"/>
  <c r="A776" i="18"/>
  <c r="I775" i="18"/>
  <c r="H775" i="18"/>
  <c r="J775" i="18" s="1"/>
  <c r="G775" i="18"/>
  <c r="F775" i="18"/>
  <c r="E775" i="18"/>
  <c r="D775" i="18"/>
  <c r="C775" i="18"/>
  <c r="B775" i="18"/>
  <c r="A775" i="18"/>
  <c r="I774" i="18"/>
  <c r="H774" i="18"/>
  <c r="J774" i="18" s="1"/>
  <c r="G774" i="18"/>
  <c r="F774" i="18"/>
  <c r="E774" i="18"/>
  <c r="D774" i="18"/>
  <c r="C774" i="18"/>
  <c r="B774" i="18"/>
  <c r="A774" i="18"/>
  <c r="I773" i="18"/>
  <c r="H773" i="18"/>
  <c r="J773" i="18" s="1"/>
  <c r="G773" i="18"/>
  <c r="F773" i="18"/>
  <c r="E773" i="18"/>
  <c r="D773" i="18"/>
  <c r="C773" i="18"/>
  <c r="B773" i="18"/>
  <c r="A773" i="18"/>
  <c r="I772" i="18"/>
  <c r="H772" i="18"/>
  <c r="J772" i="18" s="1"/>
  <c r="G772" i="18"/>
  <c r="F772" i="18"/>
  <c r="E772" i="18"/>
  <c r="D772" i="18"/>
  <c r="C772" i="18"/>
  <c r="B772" i="18"/>
  <c r="A772" i="18"/>
  <c r="I771" i="18"/>
  <c r="H771" i="18"/>
  <c r="J771" i="18" s="1"/>
  <c r="G771" i="18"/>
  <c r="F771" i="18"/>
  <c r="E771" i="18"/>
  <c r="D771" i="18"/>
  <c r="C771" i="18"/>
  <c r="B771" i="18"/>
  <c r="A771" i="18"/>
  <c r="I770" i="18"/>
  <c r="H770" i="18"/>
  <c r="J770" i="18" s="1"/>
  <c r="G770" i="18"/>
  <c r="F770" i="18"/>
  <c r="E770" i="18"/>
  <c r="D770" i="18"/>
  <c r="C770" i="18"/>
  <c r="B770" i="18"/>
  <c r="A770" i="18"/>
  <c r="I769" i="18"/>
  <c r="H769" i="18"/>
  <c r="J769" i="18" s="1"/>
  <c r="G769" i="18"/>
  <c r="F769" i="18"/>
  <c r="E769" i="18"/>
  <c r="D769" i="18"/>
  <c r="C769" i="18"/>
  <c r="B769" i="18"/>
  <c r="A769" i="18"/>
  <c r="I768" i="18"/>
  <c r="H768" i="18"/>
  <c r="J768" i="18" s="1"/>
  <c r="G768" i="18"/>
  <c r="F768" i="18"/>
  <c r="E768" i="18"/>
  <c r="D768" i="18"/>
  <c r="C768" i="18"/>
  <c r="B768" i="18"/>
  <c r="A768" i="18"/>
  <c r="I767" i="18"/>
  <c r="H767" i="18"/>
  <c r="J767" i="18" s="1"/>
  <c r="G767" i="18"/>
  <c r="F767" i="18"/>
  <c r="E767" i="18"/>
  <c r="D767" i="18"/>
  <c r="C767" i="18"/>
  <c r="B767" i="18"/>
  <c r="A767" i="18"/>
  <c r="I766" i="18"/>
  <c r="H766" i="18"/>
  <c r="J766" i="18" s="1"/>
  <c r="G766" i="18"/>
  <c r="F766" i="18"/>
  <c r="E766" i="18"/>
  <c r="D766" i="18"/>
  <c r="C766" i="18"/>
  <c r="B766" i="18"/>
  <c r="A766" i="18"/>
  <c r="I765" i="18"/>
  <c r="H765" i="18"/>
  <c r="J765" i="18" s="1"/>
  <c r="G765" i="18"/>
  <c r="F765" i="18"/>
  <c r="E765" i="18"/>
  <c r="D765" i="18"/>
  <c r="C765" i="18"/>
  <c r="B765" i="18"/>
  <c r="A765" i="18"/>
  <c r="I764" i="18"/>
  <c r="H764" i="18"/>
  <c r="J764" i="18" s="1"/>
  <c r="G764" i="18"/>
  <c r="F764" i="18"/>
  <c r="E764" i="18"/>
  <c r="D764" i="18"/>
  <c r="C764" i="18"/>
  <c r="B764" i="18"/>
  <c r="A764" i="18"/>
  <c r="I763" i="18"/>
  <c r="H763" i="18"/>
  <c r="J763" i="18" s="1"/>
  <c r="G763" i="18"/>
  <c r="F763" i="18"/>
  <c r="E763" i="18"/>
  <c r="D763" i="18"/>
  <c r="C763" i="18"/>
  <c r="B763" i="18"/>
  <c r="A763" i="18"/>
  <c r="I762" i="18"/>
  <c r="H762" i="18"/>
  <c r="J762" i="18" s="1"/>
  <c r="G762" i="18"/>
  <c r="F762" i="18"/>
  <c r="E762" i="18"/>
  <c r="D762" i="18"/>
  <c r="C762" i="18"/>
  <c r="B762" i="18"/>
  <c r="A762" i="18"/>
  <c r="I761" i="18"/>
  <c r="H761" i="18"/>
  <c r="J761" i="18" s="1"/>
  <c r="G761" i="18"/>
  <c r="F761" i="18"/>
  <c r="E761" i="18"/>
  <c r="D761" i="18"/>
  <c r="C761" i="18"/>
  <c r="B761" i="18"/>
  <c r="A761" i="18"/>
  <c r="I760" i="18"/>
  <c r="H760" i="18"/>
  <c r="J760" i="18" s="1"/>
  <c r="G760" i="18"/>
  <c r="F760" i="18"/>
  <c r="E760" i="18"/>
  <c r="D760" i="18"/>
  <c r="C760" i="18"/>
  <c r="B760" i="18"/>
  <c r="A760" i="18"/>
  <c r="I759" i="18"/>
  <c r="H759" i="18"/>
  <c r="J759" i="18" s="1"/>
  <c r="G759" i="18"/>
  <c r="F759" i="18"/>
  <c r="E759" i="18"/>
  <c r="D759" i="18"/>
  <c r="C759" i="18"/>
  <c r="B759" i="18"/>
  <c r="A759" i="18"/>
  <c r="I758" i="18"/>
  <c r="H758" i="18"/>
  <c r="J758" i="18" s="1"/>
  <c r="G758" i="18"/>
  <c r="F758" i="18"/>
  <c r="E758" i="18"/>
  <c r="D758" i="18"/>
  <c r="C758" i="18"/>
  <c r="B758" i="18"/>
  <c r="A758" i="18"/>
  <c r="I757" i="18"/>
  <c r="H757" i="18"/>
  <c r="J757" i="18" s="1"/>
  <c r="G757" i="18"/>
  <c r="F757" i="18"/>
  <c r="E757" i="18"/>
  <c r="D757" i="18"/>
  <c r="C757" i="18"/>
  <c r="B757" i="18"/>
  <c r="A757" i="18"/>
  <c r="I756" i="18"/>
  <c r="H756" i="18"/>
  <c r="J756" i="18" s="1"/>
  <c r="G756" i="18"/>
  <c r="F756" i="18"/>
  <c r="E756" i="18"/>
  <c r="D756" i="18"/>
  <c r="C756" i="18"/>
  <c r="B756" i="18"/>
  <c r="A756" i="18"/>
  <c r="I755" i="18"/>
  <c r="H755" i="18"/>
  <c r="J755" i="18" s="1"/>
  <c r="G755" i="18"/>
  <c r="F755" i="18"/>
  <c r="E755" i="18"/>
  <c r="D755" i="18"/>
  <c r="C755" i="18"/>
  <c r="B755" i="18"/>
  <c r="A755" i="18"/>
  <c r="I754" i="18"/>
  <c r="H754" i="18"/>
  <c r="J754" i="18" s="1"/>
  <c r="G754" i="18"/>
  <c r="F754" i="18"/>
  <c r="E754" i="18"/>
  <c r="D754" i="18"/>
  <c r="C754" i="18"/>
  <c r="B754" i="18"/>
  <c r="A754" i="18"/>
  <c r="I753" i="18"/>
  <c r="H753" i="18"/>
  <c r="J753" i="18" s="1"/>
  <c r="G753" i="18"/>
  <c r="F753" i="18"/>
  <c r="E753" i="18"/>
  <c r="D753" i="18"/>
  <c r="C753" i="18"/>
  <c r="B753" i="18"/>
  <c r="A753" i="18"/>
  <c r="I752" i="18"/>
  <c r="H752" i="18"/>
  <c r="J752" i="18" s="1"/>
  <c r="G752" i="18"/>
  <c r="F752" i="18"/>
  <c r="E752" i="18"/>
  <c r="D752" i="18"/>
  <c r="C752" i="18"/>
  <c r="B752" i="18"/>
  <c r="A752" i="18"/>
  <c r="I751" i="18"/>
  <c r="H751" i="18"/>
  <c r="J751" i="18" s="1"/>
  <c r="G751" i="18"/>
  <c r="F751" i="18"/>
  <c r="E751" i="18"/>
  <c r="D751" i="18"/>
  <c r="C751" i="18"/>
  <c r="B751" i="18"/>
  <c r="A751" i="18"/>
  <c r="J750" i="18"/>
  <c r="I750" i="18"/>
  <c r="H750" i="18"/>
  <c r="G750" i="18"/>
  <c r="F750" i="18"/>
  <c r="E750" i="18"/>
  <c r="D750" i="18"/>
  <c r="C750" i="18"/>
  <c r="B750" i="18"/>
  <c r="A750" i="18"/>
  <c r="I749" i="18"/>
  <c r="H749" i="18"/>
  <c r="J749" i="18" s="1"/>
  <c r="G749" i="18"/>
  <c r="F749" i="18"/>
  <c r="E749" i="18"/>
  <c r="D749" i="18"/>
  <c r="C749" i="18"/>
  <c r="B749" i="18"/>
  <c r="A749" i="18"/>
  <c r="J748" i="18"/>
  <c r="I748" i="18"/>
  <c r="H748" i="18"/>
  <c r="G748" i="18"/>
  <c r="F748" i="18"/>
  <c r="E748" i="18"/>
  <c r="D748" i="18"/>
  <c r="C748" i="18"/>
  <c r="B748" i="18"/>
  <c r="A748" i="18"/>
  <c r="I747" i="18"/>
  <c r="H747" i="18"/>
  <c r="J747" i="18" s="1"/>
  <c r="G747" i="18"/>
  <c r="F747" i="18"/>
  <c r="E747" i="18"/>
  <c r="D747" i="18"/>
  <c r="C747" i="18"/>
  <c r="B747" i="18"/>
  <c r="A747" i="18"/>
  <c r="J746" i="18"/>
  <c r="I746" i="18"/>
  <c r="H746" i="18"/>
  <c r="G746" i="18"/>
  <c r="F746" i="18"/>
  <c r="E746" i="18"/>
  <c r="D746" i="18"/>
  <c r="C746" i="18"/>
  <c r="B746" i="18"/>
  <c r="A746" i="18"/>
  <c r="I745" i="18"/>
  <c r="H745" i="18"/>
  <c r="J745" i="18" s="1"/>
  <c r="G745" i="18"/>
  <c r="F745" i="18"/>
  <c r="E745" i="18"/>
  <c r="D745" i="18"/>
  <c r="C745" i="18"/>
  <c r="B745" i="18"/>
  <c r="A745" i="18"/>
  <c r="J744" i="18"/>
  <c r="I744" i="18"/>
  <c r="H744" i="18"/>
  <c r="G744" i="18"/>
  <c r="F744" i="18"/>
  <c r="E744" i="18"/>
  <c r="D744" i="18"/>
  <c r="C744" i="18"/>
  <c r="B744" i="18"/>
  <c r="A744" i="18"/>
  <c r="I743" i="18"/>
  <c r="H743" i="18"/>
  <c r="J743" i="18" s="1"/>
  <c r="G743" i="18"/>
  <c r="F743" i="18"/>
  <c r="E743" i="18"/>
  <c r="D743" i="18"/>
  <c r="C743" i="18"/>
  <c r="B743" i="18"/>
  <c r="A743" i="18"/>
  <c r="J742" i="18"/>
  <c r="I742" i="18"/>
  <c r="H742" i="18"/>
  <c r="G742" i="18"/>
  <c r="F742" i="18"/>
  <c r="E742" i="18"/>
  <c r="D742" i="18"/>
  <c r="C742" i="18"/>
  <c r="B742" i="18"/>
  <c r="A742" i="18"/>
  <c r="I741" i="18"/>
  <c r="H741" i="18"/>
  <c r="J741" i="18" s="1"/>
  <c r="G741" i="18"/>
  <c r="F741" i="18"/>
  <c r="E741" i="18"/>
  <c r="D741" i="18"/>
  <c r="C741" i="18"/>
  <c r="B741" i="18"/>
  <c r="A741" i="18"/>
  <c r="J740" i="18"/>
  <c r="I740" i="18"/>
  <c r="H740" i="18"/>
  <c r="G740" i="18"/>
  <c r="F740" i="18"/>
  <c r="E740" i="18"/>
  <c r="D740" i="18"/>
  <c r="C740" i="18"/>
  <c r="B740" i="18"/>
  <c r="A740" i="18"/>
  <c r="I739" i="18"/>
  <c r="H739" i="18"/>
  <c r="J739" i="18" s="1"/>
  <c r="G739" i="18"/>
  <c r="F739" i="18"/>
  <c r="E739" i="18"/>
  <c r="D739" i="18"/>
  <c r="C739" i="18"/>
  <c r="B739" i="18"/>
  <c r="A739" i="18"/>
  <c r="J738" i="18"/>
  <c r="I738" i="18"/>
  <c r="H738" i="18"/>
  <c r="G738" i="18"/>
  <c r="F738" i="18"/>
  <c r="E738" i="18"/>
  <c r="D738" i="18"/>
  <c r="C738" i="18"/>
  <c r="B738" i="18"/>
  <c r="A738" i="18"/>
  <c r="I737" i="18"/>
  <c r="H737" i="18"/>
  <c r="J737" i="18" s="1"/>
  <c r="G737" i="18"/>
  <c r="F737" i="18"/>
  <c r="E737" i="18"/>
  <c r="D737" i="18"/>
  <c r="C737" i="18"/>
  <c r="B737" i="18"/>
  <c r="A737" i="18"/>
  <c r="J736" i="18"/>
  <c r="I736" i="18"/>
  <c r="H736" i="18"/>
  <c r="G736" i="18"/>
  <c r="F736" i="18"/>
  <c r="E736" i="18"/>
  <c r="D736" i="18"/>
  <c r="C736" i="18"/>
  <c r="B736" i="18"/>
  <c r="A736" i="18"/>
  <c r="I735" i="18"/>
  <c r="H735" i="18"/>
  <c r="J735" i="18" s="1"/>
  <c r="G735" i="18"/>
  <c r="F735" i="18"/>
  <c r="E735" i="18"/>
  <c r="D735" i="18"/>
  <c r="C735" i="18"/>
  <c r="B735" i="18"/>
  <c r="A735" i="18"/>
  <c r="J734" i="18"/>
  <c r="I734" i="18"/>
  <c r="H734" i="18"/>
  <c r="G734" i="18"/>
  <c r="F734" i="18"/>
  <c r="E734" i="18"/>
  <c r="D734" i="18"/>
  <c r="C734" i="18"/>
  <c r="B734" i="18"/>
  <c r="A734" i="18"/>
  <c r="I733" i="18"/>
  <c r="H733" i="18"/>
  <c r="J733" i="18" s="1"/>
  <c r="G733" i="18"/>
  <c r="F733" i="18"/>
  <c r="E733" i="18"/>
  <c r="D733" i="18"/>
  <c r="C733" i="18"/>
  <c r="B733" i="18"/>
  <c r="A733" i="18"/>
  <c r="J732" i="18"/>
  <c r="I732" i="18"/>
  <c r="H732" i="18"/>
  <c r="G732" i="18"/>
  <c r="F732" i="18"/>
  <c r="E732" i="18"/>
  <c r="D732" i="18"/>
  <c r="C732" i="18"/>
  <c r="B732" i="18"/>
  <c r="A732" i="18"/>
  <c r="I731" i="18"/>
  <c r="H731" i="18"/>
  <c r="J731" i="18" s="1"/>
  <c r="G731" i="18"/>
  <c r="F731" i="18"/>
  <c r="E731" i="18"/>
  <c r="D731" i="18"/>
  <c r="C731" i="18"/>
  <c r="B731" i="18"/>
  <c r="A731" i="18"/>
  <c r="J730" i="18"/>
  <c r="I730" i="18"/>
  <c r="H730" i="18"/>
  <c r="G730" i="18"/>
  <c r="F730" i="18"/>
  <c r="E730" i="18"/>
  <c r="D730" i="18"/>
  <c r="C730" i="18"/>
  <c r="B730" i="18"/>
  <c r="A730" i="18"/>
  <c r="I729" i="18"/>
  <c r="H729" i="18"/>
  <c r="J729" i="18" s="1"/>
  <c r="G729" i="18"/>
  <c r="F729" i="18"/>
  <c r="E729" i="18"/>
  <c r="D729" i="18"/>
  <c r="C729" i="18"/>
  <c r="B729" i="18"/>
  <c r="A729" i="18"/>
  <c r="J728" i="18"/>
  <c r="I728" i="18"/>
  <c r="H728" i="18"/>
  <c r="G728" i="18"/>
  <c r="F728" i="18"/>
  <c r="E728" i="18"/>
  <c r="D728" i="18"/>
  <c r="C728" i="18"/>
  <c r="B728" i="18"/>
  <c r="A728" i="18"/>
  <c r="I727" i="18"/>
  <c r="H727" i="18"/>
  <c r="J727" i="18" s="1"/>
  <c r="G727" i="18"/>
  <c r="F727" i="18"/>
  <c r="E727" i="18"/>
  <c r="D727" i="18"/>
  <c r="C727" i="18"/>
  <c r="B727" i="18"/>
  <c r="A727" i="18"/>
  <c r="J726" i="18"/>
  <c r="I726" i="18"/>
  <c r="H726" i="18"/>
  <c r="G726" i="18"/>
  <c r="F726" i="18"/>
  <c r="E726" i="18"/>
  <c r="D726" i="18"/>
  <c r="C726" i="18"/>
  <c r="B726" i="18"/>
  <c r="A726" i="18"/>
  <c r="I725" i="18"/>
  <c r="H725" i="18"/>
  <c r="J725" i="18" s="1"/>
  <c r="G725" i="18"/>
  <c r="F725" i="18"/>
  <c r="E725" i="18"/>
  <c r="D725" i="18"/>
  <c r="C725" i="18"/>
  <c r="B725" i="18"/>
  <c r="A725" i="18"/>
  <c r="J724" i="18"/>
  <c r="I724" i="18"/>
  <c r="H724" i="18"/>
  <c r="G724" i="18"/>
  <c r="F724" i="18"/>
  <c r="E724" i="18"/>
  <c r="D724" i="18"/>
  <c r="C724" i="18"/>
  <c r="B724" i="18"/>
  <c r="A724" i="18"/>
  <c r="H723" i="18"/>
  <c r="J723" i="18" s="1"/>
  <c r="G723" i="18"/>
  <c r="F723" i="18"/>
  <c r="E723" i="18"/>
  <c r="D723" i="18"/>
  <c r="C723" i="18"/>
  <c r="B723" i="18"/>
  <c r="A723" i="18"/>
  <c r="J722" i="18"/>
  <c r="I722" i="18"/>
  <c r="H722" i="18"/>
  <c r="G722" i="18"/>
  <c r="F722" i="18"/>
  <c r="E722" i="18"/>
  <c r="D722" i="18"/>
  <c r="C722" i="18"/>
  <c r="B722" i="18"/>
  <c r="A722" i="18"/>
  <c r="H721" i="18"/>
  <c r="J721" i="18" s="1"/>
  <c r="G721" i="18"/>
  <c r="F721" i="18"/>
  <c r="E721" i="18"/>
  <c r="D721" i="18"/>
  <c r="C721" i="18"/>
  <c r="B721" i="18"/>
  <c r="A721" i="18"/>
  <c r="J720" i="18"/>
  <c r="I720" i="18"/>
  <c r="H720" i="18"/>
  <c r="G720" i="18"/>
  <c r="F720" i="18"/>
  <c r="E720" i="18"/>
  <c r="D720" i="18"/>
  <c r="C720" i="18"/>
  <c r="B720" i="18"/>
  <c r="A720" i="18"/>
  <c r="I719" i="18"/>
  <c r="H719" i="18"/>
  <c r="J719" i="18" s="1"/>
  <c r="G719" i="18"/>
  <c r="F719" i="18"/>
  <c r="E719" i="18"/>
  <c r="D719" i="18"/>
  <c r="C719" i="18"/>
  <c r="B719" i="18"/>
  <c r="A719" i="18"/>
  <c r="J718" i="18"/>
  <c r="I718" i="18"/>
  <c r="H718" i="18"/>
  <c r="G718" i="18"/>
  <c r="F718" i="18"/>
  <c r="E718" i="18"/>
  <c r="D718" i="18"/>
  <c r="C718" i="18"/>
  <c r="B718" i="18"/>
  <c r="A718" i="18"/>
  <c r="I717" i="18"/>
  <c r="H717" i="18"/>
  <c r="J717" i="18" s="1"/>
  <c r="G717" i="18"/>
  <c r="F717" i="18"/>
  <c r="E717" i="18"/>
  <c r="D717" i="18"/>
  <c r="C717" i="18"/>
  <c r="B717" i="18"/>
  <c r="A717" i="18"/>
  <c r="H716" i="18"/>
  <c r="J716" i="18" s="1"/>
  <c r="G716" i="18"/>
  <c r="F716" i="18"/>
  <c r="E716" i="18"/>
  <c r="D716" i="18"/>
  <c r="C716" i="18"/>
  <c r="B716" i="18"/>
  <c r="A716" i="18"/>
  <c r="J715" i="18"/>
  <c r="I715" i="18"/>
  <c r="H715" i="18"/>
  <c r="G715" i="18"/>
  <c r="F715" i="18"/>
  <c r="E715" i="18"/>
  <c r="D715" i="18"/>
  <c r="C715" i="18"/>
  <c r="B715" i="18"/>
  <c r="A715" i="18"/>
  <c r="H714" i="18"/>
  <c r="J714" i="18" s="1"/>
  <c r="G714" i="18"/>
  <c r="F714" i="18"/>
  <c r="E714" i="18"/>
  <c r="D714" i="18"/>
  <c r="C714" i="18"/>
  <c r="B714" i="18"/>
  <c r="A714" i="18"/>
  <c r="J713" i="18"/>
  <c r="I713" i="18"/>
  <c r="H713" i="18"/>
  <c r="G713" i="18"/>
  <c r="F713" i="18"/>
  <c r="E713" i="18"/>
  <c r="D713" i="18"/>
  <c r="C713" i="18"/>
  <c r="B713" i="18"/>
  <c r="A713" i="18"/>
  <c r="H712" i="18"/>
  <c r="J712" i="18" s="1"/>
  <c r="G712" i="18"/>
  <c r="F712" i="18"/>
  <c r="E712" i="18"/>
  <c r="D712" i="18"/>
  <c r="C712" i="18"/>
  <c r="B712" i="18"/>
  <c r="A712" i="18"/>
  <c r="J711" i="18"/>
  <c r="I711" i="18"/>
  <c r="H711" i="18"/>
  <c r="G711" i="18"/>
  <c r="F711" i="18"/>
  <c r="E711" i="18"/>
  <c r="D711" i="18"/>
  <c r="C711" i="18"/>
  <c r="B711" i="18"/>
  <c r="A711" i="18"/>
  <c r="H710" i="18"/>
  <c r="J710" i="18" s="1"/>
  <c r="G710" i="18"/>
  <c r="F710" i="18"/>
  <c r="E710" i="18"/>
  <c r="D710" i="18"/>
  <c r="C710" i="18"/>
  <c r="B710" i="18"/>
  <c r="A710" i="18"/>
  <c r="J709" i="18"/>
  <c r="I709" i="18"/>
  <c r="H709" i="18"/>
  <c r="G709" i="18"/>
  <c r="F709" i="18"/>
  <c r="E709" i="18"/>
  <c r="D709" i="18"/>
  <c r="C709" i="18"/>
  <c r="B709" i="18"/>
  <c r="A709" i="18"/>
  <c r="H708" i="18"/>
  <c r="J708" i="18" s="1"/>
  <c r="G708" i="18"/>
  <c r="F708" i="18"/>
  <c r="E708" i="18"/>
  <c r="D708" i="18"/>
  <c r="C708" i="18"/>
  <c r="B708" i="18"/>
  <c r="A708" i="18"/>
  <c r="J707" i="18"/>
  <c r="I707" i="18"/>
  <c r="H707" i="18"/>
  <c r="G707" i="18"/>
  <c r="F707" i="18"/>
  <c r="E707" i="18"/>
  <c r="D707" i="18"/>
  <c r="C707" i="18"/>
  <c r="B707" i="18"/>
  <c r="A707" i="18"/>
  <c r="H706" i="18"/>
  <c r="J706" i="18" s="1"/>
  <c r="G706" i="18"/>
  <c r="F706" i="18"/>
  <c r="E706" i="18"/>
  <c r="D706" i="18"/>
  <c r="C706" i="18"/>
  <c r="B706" i="18"/>
  <c r="A706" i="18"/>
  <c r="J705" i="18"/>
  <c r="I705" i="18"/>
  <c r="H705" i="18"/>
  <c r="G705" i="18"/>
  <c r="F705" i="18"/>
  <c r="E705" i="18"/>
  <c r="D705" i="18"/>
  <c r="C705" i="18"/>
  <c r="B705" i="18"/>
  <c r="A705" i="18"/>
  <c r="H704" i="18"/>
  <c r="J704" i="18" s="1"/>
  <c r="G704" i="18"/>
  <c r="F704" i="18"/>
  <c r="E704" i="18"/>
  <c r="D704" i="18"/>
  <c r="C704" i="18"/>
  <c r="B704" i="18"/>
  <c r="A704" i="18"/>
  <c r="J703" i="18"/>
  <c r="I703" i="18"/>
  <c r="H703" i="18"/>
  <c r="G703" i="18"/>
  <c r="F703" i="18"/>
  <c r="E703" i="18"/>
  <c r="D703" i="18"/>
  <c r="C703" i="18"/>
  <c r="B703" i="18"/>
  <c r="A703" i="18"/>
  <c r="H702" i="18"/>
  <c r="J702" i="18" s="1"/>
  <c r="G702" i="18"/>
  <c r="F702" i="18"/>
  <c r="E702" i="18"/>
  <c r="D702" i="18"/>
  <c r="C702" i="18"/>
  <c r="B702" i="18"/>
  <c r="A702" i="18"/>
  <c r="J701" i="18"/>
  <c r="I701" i="18"/>
  <c r="H701" i="18"/>
  <c r="G701" i="18"/>
  <c r="F701" i="18"/>
  <c r="E701" i="18"/>
  <c r="D701" i="18"/>
  <c r="C701" i="18"/>
  <c r="B701" i="18"/>
  <c r="A701" i="18"/>
  <c r="H700" i="18"/>
  <c r="J700" i="18" s="1"/>
  <c r="G700" i="18"/>
  <c r="F700" i="18"/>
  <c r="E700" i="18"/>
  <c r="D700" i="18"/>
  <c r="C700" i="18"/>
  <c r="B700" i="18"/>
  <c r="A700" i="18"/>
  <c r="J699" i="18"/>
  <c r="I699" i="18"/>
  <c r="H699" i="18"/>
  <c r="G699" i="18"/>
  <c r="F699" i="18"/>
  <c r="E699" i="18"/>
  <c r="D699" i="18"/>
  <c r="C699" i="18"/>
  <c r="B699" i="18"/>
  <c r="A699" i="18"/>
  <c r="H698" i="18"/>
  <c r="J698" i="18" s="1"/>
  <c r="G698" i="18"/>
  <c r="F698" i="18"/>
  <c r="E698" i="18"/>
  <c r="D698" i="18"/>
  <c r="C698" i="18"/>
  <c r="B698" i="18"/>
  <c r="A698" i="18"/>
  <c r="J697" i="18"/>
  <c r="I697" i="18"/>
  <c r="H697" i="18"/>
  <c r="G697" i="18"/>
  <c r="F697" i="18"/>
  <c r="E697" i="18"/>
  <c r="D697" i="18"/>
  <c r="C697" i="18"/>
  <c r="B697" i="18"/>
  <c r="A697" i="18"/>
  <c r="H696" i="18"/>
  <c r="J696" i="18" s="1"/>
  <c r="G696" i="18"/>
  <c r="F696" i="18"/>
  <c r="E696" i="18"/>
  <c r="D696" i="18"/>
  <c r="C696" i="18"/>
  <c r="B696" i="18"/>
  <c r="A696" i="18"/>
  <c r="J695" i="18"/>
  <c r="I695" i="18"/>
  <c r="H695" i="18"/>
  <c r="G695" i="18"/>
  <c r="F695" i="18"/>
  <c r="E695" i="18"/>
  <c r="D695" i="18"/>
  <c r="C695" i="18"/>
  <c r="B695" i="18"/>
  <c r="A695" i="18"/>
  <c r="H694" i="18"/>
  <c r="J694" i="18" s="1"/>
  <c r="G694" i="18"/>
  <c r="F694" i="18"/>
  <c r="E694" i="18"/>
  <c r="D694" i="18"/>
  <c r="C694" i="18"/>
  <c r="B694" i="18"/>
  <c r="A694" i="18"/>
  <c r="J693" i="18"/>
  <c r="I693" i="18"/>
  <c r="H693" i="18"/>
  <c r="G693" i="18"/>
  <c r="F693" i="18"/>
  <c r="E693" i="18"/>
  <c r="D693" i="18"/>
  <c r="C693" i="18"/>
  <c r="B693" i="18"/>
  <c r="A693" i="18"/>
  <c r="H692" i="18"/>
  <c r="J692" i="18" s="1"/>
  <c r="G692" i="18"/>
  <c r="F692" i="18"/>
  <c r="E692" i="18"/>
  <c r="D692" i="18"/>
  <c r="C692" i="18"/>
  <c r="B692" i="18"/>
  <c r="A692" i="18"/>
  <c r="J691" i="18"/>
  <c r="I691" i="18"/>
  <c r="H691" i="18"/>
  <c r="G691" i="18"/>
  <c r="F691" i="18"/>
  <c r="E691" i="18"/>
  <c r="D691" i="18"/>
  <c r="C691" i="18"/>
  <c r="B691" i="18"/>
  <c r="A691" i="18"/>
  <c r="H690" i="18"/>
  <c r="J690" i="18" s="1"/>
  <c r="G690" i="18"/>
  <c r="F690" i="18"/>
  <c r="E690" i="18"/>
  <c r="D690" i="18"/>
  <c r="C690" i="18"/>
  <c r="B690" i="18"/>
  <c r="A690" i="18"/>
  <c r="J689" i="18"/>
  <c r="I689" i="18"/>
  <c r="H689" i="18"/>
  <c r="G689" i="18"/>
  <c r="F689" i="18"/>
  <c r="E689" i="18"/>
  <c r="D689" i="18"/>
  <c r="C689" i="18"/>
  <c r="B689" i="18"/>
  <c r="A689" i="18"/>
  <c r="H688" i="18"/>
  <c r="J688" i="18" s="1"/>
  <c r="G688" i="18"/>
  <c r="F688" i="18"/>
  <c r="E688" i="18"/>
  <c r="D688" i="18"/>
  <c r="C688" i="18"/>
  <c r="B688" i="18"/>
  <c r="A688" i="18"/>
  <c r="J687" i="18"/>
  <c r="I687" i="18"/>
  <c r="H687" i="18"/>
  <c r="G687" i="18"/>
  <c r="F687" i="18"/>
  <c r="E687" i="18"/>
  <c r="D687" i="18"/>
  <c r="C687" i="18"/>
  <c r="B687" i="18"/>
  <c r="A687" i="18"/>
  <c r="H686" i="18"/>
  <c r="J686" i="18" s="1"/>
  <c r="G686" i="18"/>
  <c r="F686" i="18"/>
  <c r="E686" i="18"/>
  <c r="D686" i="18"/>
  <c r="C686" i="18"/>
  <c r="B686" i="18"/>
  <c r="A686" i="18"/>
  <c r="J685" i="18"/>
  <c r="I685" i="18"/>
  <c r="H685" i="18"/>
  <c r="G685" i="18"/>
  <c r="F685" i="18"/>
  <c r="E685" i="18"/>
  <c r="D685" i="18"/>
  <c r="C685" i="18"/>
  <c r="B685" i="18"/>
  <c r="A685" i="18"/>
  <c r="H684" i="18"/>
  <c r="J684" i="18" s="1"/>
  <c r="G684" i="18"/>
  <c r="F684" i="18"/>
  <c r="E684" i="18"/>
  <c r="D684" i="18"/>
  <c r="C684" i="18"/>
  <c r="B684" i="18"/>
  <c r="A684" i="18"/>
  <c r="J683" i="18"/>
  <c r="I683" i="18"/>
  <c r="H683" i="18"/>
  <c r="G683" i="18"/>
  <c r="F683" i="18"/>
  <c r="E683" i="18"/>
  <c r="D683" i="18"/>
  <c r="C683" i="18"/>
  <c r="B683" i="18"/>
  <c r="A683" i="18"/>
  <c r="H682" i="18"/>
  <c r="J682" i="18" s="1"/>
  <c r="G682" i="18"/>
  <c r="F682" i="18"/>
  <c r="E682" i="18"/>
  <c r="D682" i="18"/>
  <c r="C682" i="18"/>
  <c r="B682" i="18"/>
  <c r="A682" i="18"/>
  <c r="J681" i="18"/>
  <c r="I681" i="18"/>
  <c r="H681" i="18"/>
  <c r="G681" i="18"/>
  <c r="F681" i="18"/>
  <c r="E681" i="18"/>
  <c r="D681" i="18"/>
  <c r="C681" i="18"/>
  <c r="B681" i="18"/>
  <c r="A681" i="18"/>
  <c r="H680" i="18"/>
  <c r="J680" i="18" s="1"/>
  <c r="G680" i="18"/>
  <c r="F680" i="18"/>
  <c r="E680" i="18"/>
  <c r="D680" i="18"/>
  <c r="C680" i="18"/>
  <c r="B680" i="18"/>
  <c r="A680" i="18"/>
  <c r="J679" i="18"/>
  <c r="I679" i="18"/>
  <c r="H679" i="18"/>
  <c r="G679" i="18"/>
  <c r="F679" i="18"/>
  <c r="E679" i="18"/>
  <c r="D679" i="18"/>
  <c r="C679" i="18"/>
  <c r="B679" i="18"/>
  <c r="A679" i="18"/>
  <c r="H678" i="18"/>
  <c r="J678" i="18" s="1"/>
  <c r="G678" i="18"/>
  <c r="F678" i="18"/>
  <c r="E678" i="18"/>
  <c r="D678" i="18"/>
  <c r="C678" i="18"/>
  <c r="B678" i="18"/>
  <c r="A678" i="18"/>
  <c r="J677" i="18"/>
  <c r="I677" i="18"/>
  <c r="H677" i="18"/>
  <c r="G677" i="18"/>
  <c r="F677" i="18"/>
  <c r="E677" i="18"/>
  <c r="D677" i="18"/>
  <c r="C677" i="18"/>
  <c r="B677" i="18"/>
  <c r="A677" i="18"/>
  <c r="H676" i="18"/>
  <c r="J676" i="18" s="1"/>
  <c r="G676" i="18"/>
  <c r="F676" i="18"/>
  <c r="E676" i="18"/>
  <c r="D676" i="18"/>
  <c r="C676" i="18"/>
  <c r="B676" i="18"/>
  <c r="A676" i="18"/>
  <c r="J675" i="18"/>
  <c r="I675" i="18"/>
  <c r="H675" i="18"/>
  <c r="G675" i="18"/>
  <c r="F675" i="18"/>
  <c r="E675" i="18"/>
  <c r="D675" i="18"/>
  <c r="C675" i="18"/>
  <c r="B675" i="18"/>
  <c r="A675" i="18"/>
  <c r="H674" i="18"/>
  <c r="J674" i="18" s="1"/>
  <c r="G674" i="18"/>
  <c r="F674" i="18"/>
  <c r="E674" i="18"/>
  <c r="D674" i="18"/>
  <c r="C674" i="18"/>
  <c r="B674" i="18"/>
  <c r="A674" i="18"/>
  <c r="J673" i="18"/>
  <c r="I673" i="18"/>
  <c r="H673" i="18"/>
  <c r="G673" i="18"/>
  <c r="F673" i="18"/>
  <c r="E673" i="18"/>
  <c r="D673" i="18"/>
  <c r="C673" i="18"/>
  <c r="B673" i="18"/>
  <c r="A673" i="18"/>
  <c r="H672" i="18"/>
  <c r="J672" i="18" s="1"/>
  <c r="G672" i="18"/>
  <c r="F672" i="18"/>
  <c r="E672" i="18"/>
  <c r="D672" i="18"/>
  <c r="C672" i="18"/>
  <c r="B672" i="18"/>
  <c r="A672" i="18"/>
  <c r="J671" i="18"/>
  <c r="I671" i="18"/>
  <c r="H671" i="18"/>
  <c r="G671" i="18"/>
  <c r="F671" i="18"/>
  <c r="E671" i="18"/>
  <c r="D671" i="18"/>
  <c r="C671" i="18"/>
  <c r="B671" i="18"/>
  <c r="A671" i="18"/>
  <c r="H670" i="18"/>
  <c r="J670" i="18" s="1"/>
  <c r="G670" i="18"/>
  <c r="F670" i="18"/>
  <c r="E670" i="18"/>
  <c r="D670" i="18"/>
  <c r="C670" i="18"/>
  <c r="B670" i="18"/>
  <c r="A670" i="18"/>
  <c r="J669" i="18"/>
  <c r="I669" i="18"/>
  <c r="H669" i="18"/>
  <c r="G669" i="18"/>
  <c r="F669" i="18"/>
  <c r="E669" i="18"/>
  <c r="D669" i="18"/>
  <c r="C669" i="18"/>
  <c r="B669" i="18"/>
  <c r="A669" i="18"/>
  <c r="H668" i="18"/>
  <c r="J668" i="18" s="1"/>
  <c r="G668" i="18"/>
  <c r="F668" i="18"/>
  <c r="E668" i="18"/>
  <c r="D668" i="18"/>
  <c r="C668" i="18"/>
  <c r="B668" i="18"/>
  <c r="A668" i="18"/>
  <c r="J667" i="18"/>
  <c r="I667" i="18"/>
  <c r="H667" i="18"/>
  <c r="G667" i="18"/>
  <c r="F667" i="18"/>
  <c r="E667" i="18"/>
  <c r="D667" i="18"/>
  <c r="C667" i="18"/>
  <c r="B667" i="18"/>
  <c r="A667" i="18"/>
  <c r="L666" i="18"/>
  <c r="H666" i="18"/>
  <c r="J666" i="18" s="1"/>
  <c r="G666" i="18"/>
  <c r="F666" i="18"/>
  <c r="E666" i="18"/>
  <c r="D666" i="18"/>
  <c r="C666" i="18"/>
  <c r="B666" i="18"/>
  <c r="A666" i="18"/>
  <c r="J665" i="18"/>
  <c r="I665" i="18"/>
  <c r="H665" i="18"/>
  <c r="G665" i="18"/>
  <c r="F665" i="18"/>
  <c r="E665" i="18"/>
  <c r="D665" i="18"/>
  <c r="C665" i="18"/>
  <c r="B665" i="18"/>
  <c r="A665" i="18"/>
  <c r="H664" i="18"/>
  <c r="J664" i="18" s="1"/>
  <c r="G664" i="18"/>
  <c r="F664" i="18"/>
  <c r="E664" i="18"/>
  <c r="D664" i="18"/>
  <c r="C664" i="18"/>
  <c r="B664" i="18"/>
  <c r="A664" i="18"/>
  <c r="J663" i="18"/>
  <c r="I663" i="18"/>
  <c r="H663" i="18"/>
  <c r="G663" i="18"/>
  <c r="F663" i="18"/>
  <c r="E663" i="18"/>
  <c r="D663" i="18"/>
  <c r="C663" i="18"/>
  <c r="B663" i="18"/>
  <c r="A663" i="18"/>
  <c r="H662" i="18"/>
  <c r="J662" i="18" s="1"/>
  <c r="G662" i="18"/>
  <c r="F662" i="18"/>
  <c r="E662" i="18"/>
  <c r="D662" i="18"/>
  <c r="C662" i="18"/>
  <c r="B662" i="18"/>
  <c r="A662" i="18"/>
  <c r="J661" i="18"/>
  <c r="I661" i="18"/>
  <c r="H661" i="18"/>
  <c r="G661" i="18"/>
  <c r="F661" i="18"/>
  <c r="E661" i="18"/>
  <c r="D661" i="18"/>
  <c r="C661" i="18"/>
  <c r="B661" i="18"/>
  <c r="A661" i="18"/>
  <c r="H660" i="18"/>
  <c r="J660" i="18" s="1"/>
  <c r="G660" i="18"/>
  <c r="F660" i="18"/>
  <c r="E660" i="18"/>
  <c r="D660" i="18"/>
  <c r="C660" i="18"/>
  <c r="B660" i="18"/>
  <c r="A660" i="18"/>
  <c r="J659" i="18"/>
  <c r="I659" i="18"/>
  <c r="H659" i="18"/>
  <c r="G659" i="18"/>
  <c r="F659" i="18"/>
  <c r="E659" i="18"/>
  <c r="D659" i="18"/>
  <c r="C659" i="18"/>
  <c r="B659" i="18"/>
  <c r="A659" i="18"/>
  <c r="H658" i="18"/>
  <c r="J658" i="18" s="1"/>
  <c r="G658" i="18"/>
  <c r="F658" i="18"/>
  <c r="E658" i="18"/>
  <c r="D658" i="18"/>
  <c r="C658" i="18"/>
  <c r="B658" i="18"/>
  <c r="A658" i="18"/>
  <c r="J657" i="18"/>
  <c r="I657" i="18"/>
  <c r="H657" i="18"/>
  <c r="G657" i="18"/>
  <c r="F657" i="18"/>
  <c r="E657" i="18"/>
  <c r="D657" i="18"/>
  <c r="C657" i="18"/>
  <c r="B657" i="18"/>
  <c r="A657" i="18"/>
  <c r="H656" i="18"/>
  <c r="J656" i="18" s="1"/>
  <c r="G656" i="18"/>
  <c r="F656" i="18"/>
  <c r="E656" i="18"/>
  <c r="D656" i="18"/>
  <c r="C656" i="18"/>
  <c r="B656" i="18"/>
  <c r="A656" i="18"/>
  <c r="J655" i="18"/>
  <c r="I655" i="18"/>
  <c r="H655" i="18"/>
  <c r="G655" i="18"/>
  <c r="F655" i="18"/>
  <c r="E655" i="18"/>
  <c r="D655" i="18"/>
  <c r="C655" i="18"/>
  <c r="B655" i="18"/>
  <c r="A655" i="18"/>
  <c r="H654" i="18"/>
  <c r="J654" i="18" s="1"/>
  <c r="G654" i="18"/>
  <c r="F654" i="18"/>
  <c r="E654" i="18"/>
  <c r="D654" i="18"/>
  <c r="C654" i="18"/>
  <c r="B654" i="18"/>
  <c r="A654" i="18"/>
  <c r="J653" i="18"/>
  <c r="I653" i="18"/>
  <c r="H653" i="18"/>
  <c r="G653" i="18"/>
  <c r="F653" i="18"/>
  <c r="E653" i="18"/>
  <c r="D653" i="18"/>
  <c r="C653" i="18"/>
  <c r="B653" i="18"/>
  <c r="A653" i="18"/>
  <c r="H652" i="18"/>
  <c r="J652" i="18" s="1"/>
  <c r="G652" i="18"/>
  <c r="F652" i="18"/>
  <c r="E652" i="18"/>
  <c r="D652" i="18"/>
  <c r="C652" i="18"/>
  <c r="B652" i="18"/>
  <c r="A652" i="18"/>
  <c r="J651" i="18"/>
  <c r="I651" i="18"/>
  <c r="H651" i="18"/>
  <c r="G651" i="18"/>
  <c r="F651" i="18"/>
  <c r="E651" i="18"/>
  <c r="D651" i="18"/>
  <c r="C651" i="18"/>
  <c r="B651" i="18"/>
  <c r="A651" i="18"/>
  <c r="H650" i="18"/>
  <c r="J650" i="18" s="1"/>
  <c r="G650" i="18"/>
  <c r="F650" i="18"/>
  <c r="E650" i="18"/>
  <c r="D650" i="18"/>
  <c r="C650" i="18"/>
  <c r="B650" i="18"/>
  <c r="A650" i="18"/>
  <c r="J649" i="18"/>
  <c r="I649" i="18"/>
  <c r="H649" i="18"/>
  <c r="G649" i="18"/>
  <c r="F649" i="18"/>
  <c r="E649" i="18"/>
  <c r="D649" i="18"/>
  <c r="C649" i="18"/>
  <c r="B649" i="18"/>
  <c r="A649" i="18"/>
  <c r="H648" i="18"/>
  <c r="J648" i="18" s="1"/>
  <c r="G648" i="18"/>
  <c r="F648" i="18"/>
  <c r="E648" i="18"/>
  <c r="D648" i="18"/>
  <c r="C648" i="18"/>
  <c r="B648" i="18"/>
  <c r="A648" i="18"/>
  <c r="J647" i="18"/>
  <c r="I647" i="18"/>
  <c r="H647" i="18"/>
  <c r="G647" i="18"/>
  <c r="F647" i="18"/>
  <c r="E647" i="18"/>
  <c r="D647" i="18"/>
  <c r="C647" i="18"/>
  <c r="B647" i="18"/>
  <c r="A647" i="18"/>
  <c r="H646" i="18"/>
  <c r="J646" i="18" s="1"/>
  <c r="G646" i="18"/>
  <c r="F646" i="18"/>
  <c r="E646" i="18"/>
  <c r="D646" i="18"/>
  <c r="C646" i="18"/>
  <c r="B646" i="18"/>
  <c r="A646" i="18"/>
  <c r="J645" i="18"/>
  <c r="I645" i="18"/>
  <c r="H645" i="18"/>
  <c r="G645" i="18"/>
  <c r="F645" i="18"/>
  <c r="E645" i="18"/>
  <c r="D645" i="18"/>
  <c r="C645" i="18"/>
  <c r="B645" i="18"/>
  <c r="A645" i="18"/>
  <c r="H644" i="18"/>
  <c r="J644" i="18" s="1"/>
  <c r="G644" i="18"/>
  <c r="F644" i="18"/>
  <c r="E644" i="18"/>
  <c r="D644" i="18"/>
  <c r="C644" i="18"/>
  <c r="B644" i="18"/>
  <c r="A644" i="18"/>
  <c r="J643" i="18"/>
  <c r="I643" i="18"/>
  <c r="H643" i="18"/>
  <c r="G643" i="18"/>
  <c r="F643" i="18"/>
  <c r="E643" i="18"/>
  <c r="D643" i="18"/>
  <c r="C643" i="18"/>
  <c r="B643" i="18"/>
  <c r="A643" i="18"/>
  <c r="H642" i="18"/>
  <c r="J642" i="18" s="1"/>
  <c r="G642" i="18"/>
  <c r="F642" i="18"/>
  <c r="E642" i="18"/>
  <c r="D642" i="18"/>
  <c r="C642" i="18"/>
  <c r="B642" i="18"/>
  <c r="A642" i="18"/>
  <c r="J641" i="18"/>
  <c r="I641" i="18"/>
  <c r="H641" i="18"/>
  <c r="G641" i="18"/>
  <c r="F641" i="18"/>
  <c r="E641" i="18"/>
  <c r="D641" i="18"/>
  <c r="C641" i="18"/>
  <c r="B641" i="18"/>
  <c r="A641" i="18"/>
  <c r="H640" i="18"/>
  <c r="J640" i="18" s="1"/>
  <c r="G640" i="18"/>
  <c r="F640" i="18"/>
  <c r="E640" i="18"/>
  <c r="D640" i="18"/>
  <c r="C640" i="18"/>
  <c r="B640" i="18"/>
  <c r="A640" i="18"/>
  <c r="J639" i="18"/>
  <c r="I639" i="18"/>
  <c r="H639" i="18"/>
  <c r="G639" i="18"/>
  <c r="F639" i="18"/>
  <c r="E639" i="18"/>
  <c r="D639" i="18"/>
  <c r="C639" i="18"/>
  <c r="B639" i="18"/>
  <c r="A639" i="18"/>
  <c r="H638" i="18"/>
  <c r="J638" i="18" s="1"/>
  <c r="G638" i="18"/>
  <c r="F638" i="18"/>
  <c r="E638" i="18"/>
  <c r="D638" i="18"/>
  <c r="C638" i="18"/>
  <c r="B638" i="18"/>
  <c r="A638" i="18"/>
  <c r="J637" i="18"/>
  <c r="I637" i="18"/>
  <c r="H637" i="18"/>
  <c r="G637" i="18"/>
  <c r="F637" i="18"/>
  <c r="E637" i="18"/>
  <c r="D637" i="18"/>
  <c r="C637" i="18"/>
  <c r="B637" i="18"/>
  <c r="A637" i="18"/>
  <c r="H636" i="18"/>
  <c r="J636" i="18" s="1"/>
  <c r="G636" i="18"/>
  <c r="F636" i="18"/>
  <c r="E636" i="18"/>
  <c r="D636" i="18"/>
  <c r="C636" i="18"/>
  <c r="B636" i="18"/>
  <c r="A636" i="18"/>
  <c r="J635" i="18"/>
  <c r="I635" i="18"/>
  <c r="H635" i="18"/>
  <c r="G635" i="18"/>
  <c r="F635" i="18"/>
  <c r="E635" i="18"/>
  <c r="D635" i="18"/>
  <c r="C635" i="18"/>
  <c r="B635" i="18"/>
  <c r="A635" i="18"/>
  <c r="H634" i="18"/>
  <c r="J634" i="18" s="1"/>
  <c r="G634" i="18"/>
  <c r="F634" i="18"/>
  <c r="E634" i="18"/>
  <c r="D634" i="18"/>
  <c r="C634" i="18"/>
  <c r="B634" i="18"/>
  <c r="A634" i="18"/>
  <c r="J633" i="18"/>
  <c r="I633" i="18"/>
  <c r="H633" i="18"/>
  <c r="G633" i="18"/>
  <c r="F633" i="18"/>
  <c r="E633" i="18"/>
  <c r="D633" i="18"/>
  <c r="C633" i="18"/>
  <c r="B633" i="18"/>
  <c r="A633" i="18"/>
  <c r="H632" i="18"/>
  <c r="J632" i="18" s="1"/>
  <c r="G632" i="18"/>
  <c r="F632" i="18"/>
  <c r="E632" i="18"/>
  <c r="D632" i="18"/>
  <c r="C632" i="18"/>
  <c r="B632" i="18"/>
  <c r="A632" i="18"/>
  <c r="J631" i="18"/>
  <c r="I631" i="18"/>
  <c r="H631" i="18"/>
  <c r="G631" i="18"/>
  <c r="F631" i="18"/>
  <c r="E631" i="18"/>
  <c r="D631" i="18"/>
  <c r="C631" i="18"/>
  <c r="B631" i="18"/>
  <c r="A631" i="18"/>
  <c r="H630" i="18"/>
  <c r="J630" i="18" s="1"/>
  <c r="G630" i="18"/>
  <c r="F630" i="18"/>
  <c r="E630" i="18"/>
  <c r="D630" i="18"/>
  <c r="C630" i="18"/>
  <c r="B630" i="18"/>
  <c r="A630" i="18"/>
  <c r="J629" i="18"/>
  <c r="I629" i="18"/>
  <c r="H629" i="18"/>
  <c r="G629" i="18"/>
  <c r="F629" i="18"/>
  <c r="E629" i="18"/>
  <c r="D629" i="18"/>
  <c r="C629" i="18"/>
  <c r="B629" i="18"/>
  <c r="A629" i="18"/>
  <c r="H628" i="18"/>
  <c r="J628" i="18" s="1"/>
  <c r="G628" i="18"/>
  <c r="F628" i="18"/>
  <c r="E628" i="18"/>
  <c r="D628" i="18"/>
  <c r="C628" i="18"/>
  <c r="B628" i="18"/>
  <c r="A628" i="18"/>
  <c r="J627" i="18"/>
  <c r="I627" i="18"/>
  <c r="H627" i="18"/>
  <c r="G627" i="18"/>
  <c r="F627" i="18"/>
  <c r="E627" i="18"/>
  <c r="D627" i="18"/>
  <c r="C627" i="18"/>
  <c r="B627" i="18"/>
  <c r="A627" i="18"/>
  <c r="H626" i="18"/>
  <c r="J626" i="18" s="1"/>
  <c r="G626" i="18"/>
  <c r="F626" i="18"/>
  <c r="E626" i="18"/>
  <c r="D626" i="18"/>
  <c r="C626" i="18"/>
  <c r="B626" i="18"/>
  <c r="A626" i="18"/>
  <c r="J625" i="18"/>
  <c r="I625" i="18"/>
  <c r="H625" i="18"/>
  <c r="G625" i="18"/>
  <c r="F625" i="18"/>
  <c r="E625" i="18"/>
  <c r="D625" i="18"/>
  <c r="C625" i="18"/>
  <c r="B625" i="18"/>
  <c r="A625" i="18"/>
  <c r="H624" i="18"/>
  <c r="J624" i="18" s="1"/>
  <c r="G624" i="18"/>
  <c r="F624" i="18"/>
  <c r="E624" i="18"/>
  <c r="D624" i="18"/>
  <c r="C624" i="18"/>
  <c r="B624" i="18"/>
  <c r="A624" i="18"/>
  <c r="J623" i="18"/>
  <c r="I623" i="18"/>
  <c r="H623" i="18"/>
  <c r="G623" i="18"/>
  <c r="F623" i="18"/>
  <c r="E623" i="18"/>
  <c r="D623" i="18"/>
  <c r="C623" i="18"/>
  <c r="B623" i="18"/>
  <c r="A623" i="18"/>
  <c r="H622" i="18"/>
  <c r="J622" i="18" s="1"/>
  <c r="G622" i="18"/>
  <c r="F622" i="18"/>
  <c r="E622" i="18"/>
  <c r="D622" i="18"/>
  <c r="C622" i="18"/>
  <c r="B622" i="18"/>
  <c r="A622" i="18"/>
  <c r="J621" i="18"/>
  <c r="I621" i="18"/>
  <c r="H621" i="18"/>
  <c r="G621" i="18"/>
  <c r="F621" i="18"/>
  <c r="E621" i="18"/>
  <c r="D621" i="18"/>
  <c r="C621" i="18"/>
  <c r="B621" i="18"/>
  <c r="A621" i="18"/>
  <c r="H620" i="18"/>
  <c r="J620" i="18" s="1"/>
  <c r="G620" i="18"/>
  <c r="F620" i="18"/>
  <c r="E620" i="18"/>
  <c r="D620" i="18"/>
  <c r="C620" i="18"/>
  <c r="B620" i="18"/>
  <c r="A620" i="18"/>
  <c r="J619" i="18"/>
  <c r="I619" i="18"/>
  <c r="H619" i="18"/>
  <c r="G619" i="18"/>
  <c r="F619" i="18"/>
  <c r="E619" i="18"/>
  <c r="D619" i="18"/>
  <c r="C619" i="18"/>
  <c r="B619" i="18"/>
  <c r="A619" i="18"/>
  <c r="H618" i="18"/>
  <c r="J618" i="18" s="1"/>
  <c r="G618" i="18"/>
  <c r="F618" i="18"/>
  <c r="E618" i="18"/>
  <c r="D618" i="18"/>
  <c r="C618" i="18"/>
  <c r="B618" i="18"/>
  <c r="A618" i="18"/>
  <c r="J617" i="18"/>
  <c r="I617" i="18"/>
  <c r="H617" i="18"/>
  <c r="G617" i="18"/>
  <c r="F617" i="18"/>
  <c r="E617" i="18"/>
  <c r="D617" i="18"/>
  <c r="C617" i="18"/>
  <c r="B617" i="18"/>
  <c r="A617" i="18"/>
  <c r="H616" i="18"/>
  <c r="J616" i="18" s="1"/>
  <c r="G616" i="18"/>
  <c r="F616" i="18"/>
  <c r="E616" i="18"/>
  <c r="D616" i="18"/>
  <c r="C616" i="18"/>
  <c r="B616" i="18"/>
  <c r="A616" i="18"/>
  <c r="J615" i="18"/>
  <c r="I615" i="18"/>
  <c r="H615" i="18"/>
  <c r="G615" i="18"/>
  <c r="F615" i="18"/>
  <c r="E615" i="18"/>
  <c r="D615" i="18"/>
  <c r="C615" i="18"/>
  <c r="B615" i="18"/>
  <c r="A615" i="18"/>
  <c r="H614" i="18"/>
  <c r="J614" i="18" s="1"/>
  <c r="G614" i="18"/>
  <c r="F614" i="18"/>
  <c r="E614" i="18"/>
  <c r="D614" i="18"/>
  <c r="C614" i="18"/>
  <c r="B614" i="18"/>
  <c r="A614" i="18"/>
  <c r="J613" i="18"/>
  <c r="I613" i="18"/>
  <c r="H613" i="18"/>
  <c r="G613" i="18"/>
  <c r="F613" i="18"/>
  <c r="E613" i="18"/>
  <c r="D613" i="18"/>
  <c r="C613" i="18"/>
  <c r="B613" i="18"/>
  <c r="A613" i="18"/>
  <c r="H612" i="18"/>
  <c r="J612" i="18" s="1"/>
  <c r="G612" i="18"/>
  <c r="F612" i="18"/>
  <c r="E612" i="18"/>
  <c r="D612" i="18"/>
  <c r="C612" i="18"/>
  <c r="B612" i="18"/>
  <c r="A612" i="18"/>
  <c r="K611" i="18"/>
  <c r="H611" i="18"/>
  <c r="J611" i="18" s="1"/>
  <c r="G611" i="18"/>
  <c r="F611" i="18"/>
  <c r="E611" i="18"/>
  <c r="D611" i="18"/>
  <c r="C611" i="18"/>
  <c r="B611" i="18"/>
  <c r="A611" i="18"/>
  <c r="J610" i="18"/>
  <c r="J57" i="14" s="1"/>
  <c r="I610" i="18"/>
  <c r="H610" i="18"/>
  <c r="G610" i="18"/>
  <c r="F610" i="18"/>
  <c r="E610" i="18"/>
  <c r="D610" i="18"/>
  <c r="C610" i="18"/>
  <c r="B610" i="18"/>
  <c r="A610" i="18"/>
  <c r="H609" i="18"/>
  <c r="J609" i="18" s="1"/>
  <c r="J61" i="17" s="1"/>
  <c r="G609" i="18"/>
  <c r="F609" i="18"/>
  <c r="E609" i="18"/>
  <c r="D609" i="18"/>
  <c r="C609" i="18"/>
  <c r="B609" i="18"/>
  <c r="A609" i="18"/>
  <c r="J608" i="18"/>
  <c r="J55" i="14" s="1"/>
  <c r="I608" i="18"/>
  <c r="H608" i="18"/>
  <c r="G608" i="18"/>
  <c r="F608" i="18"/>
  <c r="E608" i="18"/>
  <c r="D608" i="18"/>
  <c r="C608" i="18"/>
  <c r="B608" i="18"/>
  <c r="A608" i="18"/>
  <c r="G607" i="18"/>
  <c r="F607" i="18"/>
  <c r="E607" i="18"/>
  <c r="D607" i="18"/>
  <c r="C607" i="18"/>
  <c r="B607" i="18"/>
  <c r="A607" i="18"/>
  <c r="G606" i="18"/>
  <c r="F606" i="18"/>
  <c r="E606" i="18"/>
  <c r="D606" i="18"/>
  <c r="C606" i="18"/>
  <c r="B606" i="18"/>
  <c r="A606" i="18"/>
  <c r="G605" i="18"/>
  <c r="F605" i="18"/>
  <c r="E605" i="18"/>
  <c r="D605" i="18"/>
  <c r="C605" i="18"/>
  <c r="B605" i="18"/>
  <c r="A605" i="18"/>
  <c r="G604" i="18"/>
  <c r="F604" i="18"/>
  <c r="E604" i="18"/>
  <c r="D604" i="18"/>
  <c r="C604" i="18"/>
  <c r="B604" i="18"/>
  <c r="A604" i="18"/>
  <c r="G603" i="18"/>
  <c r="F603" i="18"/>
  <c r="E603" i="18"/>
  <c r="D603" i="18"/>
  <c r="C603" i="18"/>
  <c r="B603" i="18"/>
  <c r="A603" i="18"/>
  <c r="G602" i="18"/>
  <c r="F602" i="18"/>
  <c r="E602" i="18"/>
  <c r="D602" i="18"/>
  <c r="C602" i="18"/>
  <c r="B602" i="18"/>
  <c r="A602" i="18"/>
  <c r="G601" i="18"/>
  <c r="F601" i="18"/>
  <c r="E601" i="18"/>
  <c r="D601" i="18"/>
  <c r="C601" i="18"/>
  <c r="B601" i="18"/>
  <c r="A601" i="18"/>
  <c r="H600" i="18"/>
  <c r="G600" i="18"/>
  <c r="F600" i="18"/>
  <c r="E600" i="18"/>
  <c r="D600" i="18"/>
  <c r="C600" i="18"/>
  <c r="B600" i="18"/>
  <c r="A600" i="18"/>
  <c r="G599" i="18"/>
  <c r="F599" i="18"/>
  <c r="E599" i="18"/>
  <c r="D599" i="18"/>
  <c r="C599" i="18"/>
  <c r="B599" i="18"/>
  <c r="A599" i="18"/>
  <c r="G598" i="18"/>
  <c r="F598" i="18"/>
  <c r="E598" i="18"/>
  <c r="D598" i="18"/>
  <c r="C598" i="18"/>
  <c r="B598" i="18"/>
  <c r="A598" i="18"/>
  <c r="G597" i="18"/>
  <c r="F597" i="18"/>
  <c r="E597" i="18"/>
  <c r="D597" i="18"/>
  <c r="C597" i="18"/>
  <c r="B597" i="18"/>
  <c r="A597" i="18"/>
  <c r="G596" i="18"/>
  <c r="F596" i="18"/>
  <c r="E596" i="18"/>
  <c r="D596" i="18"/>
  <c r="C596" i="18"/>
  <c r="B596" i="18"/>
  <c r="A596" i="18"/>
  <c r="G595" i="18"/>
  <c r="F595" i="18"/>
  <c r="E595" i="18"/>
  <c r="D595" i="18"/>
  <c r="C595" i="18"/>
  <c r="B595" i="18"/>
  <c r="A595" i="18"/>
  <c r="G594" i="18"/>
  <c r="F594" i="18"/>
  <c r="E594" i="18"/>
  <c r="D594" i="18"/>
  <c r="C594" i="18"/>
  <c r="B594" i="18"/>
  <c r="A594" i="18"/>
  <c r="J593" i="18"/>
  <c r="J42" i="17" s="1"/>
  <c r="I593" i="18"/>
  <c r="H593" i="18"/>
  <c r="G593" i="18"/>
  <c r="F593" i="18"/>
  <c r="E593" i="18"/>
  <c r="D593" i="18"/>
  <c r="C593" i="18"/>
  <c r="B593" i="18"/>
  <c r="A593" i="18"/>
  <c r="G592" i="18"/>
  <c r="F592" i="18"/>
  <c r="E592" i="18"/>
  <c r="D592" i="18"/>
  <c r="C592" i="18"/>
  <c r="B592" i="18"/>
  <c r="A592" i="18"/>
  <c r="G591" i="18"/>
  <c r="F591" i="18"/>
  <c r="E591" i="18"/>
  <c r="D591" i="18"/>
  <c r="C591" i="18"/>
  <c r="B591" i="18"/>
  <c r="A591" i="18"/>
  <c r="G590" i="18"/>
  <c r="F590" i="18"/>
  <c r="E590" i="18"/>
  <c r="D590" i="18"/>
  <c r="C590" i="18"/>
  <c r="B590" i="18"/>
  <c r="A590" i="18"/>
  <c r="G589" i="18"/>
  <c r="F589" i="18"/>
  <c r="E589" i="18"/>
  <c r="D589" i="18"/>
  <c r="C589" i="18"/>
  <c r="B589" i="18"/>
  <c r="A589" i="18"/>
  <c r="G588" i="18"/>
  <c r="F588" i="18"/>
  <c r="E588" i="18"/>
  <c r="D588" i="18"/>
  <c r="C588" i="18"/>
  <c r="B588" i="18"/>
  <c r="A588" i="18"/>
  <c r="G587" i="18"/>
  <c r="F587" i="18"/>
  <c r="E587" i="18"/>
  <c r="D587" i="18"/>
  <c r="C587" i="18"/>
  <c r="B587" i="18"/>
  <c r="A587" i="18"/>
  <c r="G586" i="18"/>
  <c r="F586" i="18"/>
  <c r="E586" i="18"/>
  <c r="D586" i="18"/>
  <c r="C586" i="18"/>
  <c r="B586" i="18"/>
  <c r="A586" i="18"/>
  <c r="G585" i="18"/>
  <c r="F585" i="18"/>
  <c r="E585" i="18"/>
  <c r="D585" i="18"/>
  <c r="C585" i="18"/>
  <c r="B585" i="18"/>
  <c r="A585" i="18"/>
  <c r="G584" i="18"/>
  <c r="F584" i="18"/>
  <c r="E584" i="18"/>
  <c r="D584" i="18"/>
  <c r="C584" i="18"/>
  <c r="B584" i="18"/>
  <c r="A584" i="18"/>
  <c r="G583" i="18"/>
  <c r="F583" i="18"/>
  <c r="E583" i="18"/>
  <c r="D583" i="18"/>
  <c r="C583" i="18"/>
  <c r="B583" i="18"/>
  <c r="A583" i="18"/>
  <c r="G582" i="18"/>
  <c r="F582" i="18"/>
  <c r="E582" i="18"/>
  <c r="D582" i="18"/>
  <c r="C582" i="18"/>
  <c r="B582" i="18"/>
  <c r="A582" i="18"/>
  <c r="G581" i="18"/>
  <c r="F581" i="18"/>
  <c r="E581" i="18"/>
  <c r="D581" i="18"/>
  <c r="C581" i="18"/>
  <c r="B581" i="18"/>
  <c r="A581" i="18"/>
  <c r="G580" i="18"/>
  <c r="F580" i="18"/>
  <c r="E580" i="18"/>
  <c r="D580" i="18"/>
  <c r="C580" i="18"/>
  <c r="B580" i="18"/>
  <c r="A580" i="18"/>
  <c r="G579" i="18"/>
  <c r="F579" i="18"/>
  <c r="E579" i="18"/>
  <c r="D579" i="18"/>
  <c r="C579" i="18"/>
  <c r="B579" i="18"/>
  <c r="A579" i="18"/>
  <c r="G578" i="18"/>
  <c r="F578" i="18"/>
  <c r="E578" i="18"/>
  <c r="D578" i="18"/>
  <c r="C578" i="18"/>
  <c r="B578" i="18"/>
  <c r="A578" i="18"/>
  <c r="J577" i="18"/>
  <c r="J24" i="15" s="1"/>
  <c r="I577" i="18"/>
  <c r="H577" i="18"/>
  <c r="G577" i="18"/>
  <c r="F577" i="18"/>
  <c r="E577" i="18"/>
  <c r="D577" i="18"/>
  <c r="C577" i="18"/>
  <c r="B577" i="18"/>
  <c r="A577" i="18"/>
  <c r="H576" i="18"/>
  <c r="G576" i="18"/>
  <c r="F576" i="18"/>
  <c r="E576" i="18"/>
  <c r="D576" i="18"/>
  <c r="C576" i="18"/>
  <c r="B576" i="18"/>
  <c r="A576" i="18"/>
  <c r="G575" i="18"/>
  <c r="F575" i="18"/>
  <c r="E575" i="18"/>
  <c r="D575" i="18"/>
  <c r="C575" i="18"/>
  <c r="B575" i="18"/>
  <c r="A575" i="18"/>
  <c r="G574" i="18"/>
  <c r="F574" i="18"/>
  <c r="E574" i="18"/>
  <c r="D574" i="18"/>
  <c r="C574" i="18"/>
  <c r="B574" i="18"/>
  <c r="A574" i="18"/>
  <c r="G573" i="18"/>
  <c r="F573" i="18"/>
  <c r="E573" i="18"/>
  <c r="D573" i="18"/>
  <c r="C573" i="18"/>
  <c r="B573" i="18"/>
  <c r="A573" i="18"/>
  <c r="G572" i="18"/>
  <c r="F572" i="18"/>
  <c r="E572" i="18"/>
  <c r="D572" i="18"/>
  <c r="C572" i="18"/>
  <c r="B572" i="18"/>
  <c r="A572" i="18"/>
  <c r="G571" i="18"/>
  <c r="F571" i="18"/>
  <c r="E571" i="18"/>
  <c r="D571" i="18"/>
  <c r="C571" i="18"/>
  <c r="B571" i="18"/>
  <c r="A571" i="18"/>
  <c r="G570" i="18"/>
  <c r="F570" i="18"/>
  <c r="E570" i="18"/>
  <c r="D570" i="18"/>
  <c r="C570" i="18"/>
  <c r="B570" i="18"/>
  <c r="A570" i="18"/>
  <c r="J569" i="18"/>
  <c r="J19" i="13" s="1"/>
  <c r="I569" i="18"/>
  <c r="H569" i="18"/>
  <c r="G569" i="18"/>
  <c r="F569" i="18"/>
  <c r="E569" i="18"/>
  <c r="D569" i="18"/>
  <c r="C569" i="18"/>
  <c r="B569" i="18"/>
  <c r="A569" i="18"/>
  <c r="G568" i="18"/>
  <c r="F568" i="18"/>
  <c r="E568" i="18"/>
  <c r="D568" i="18"/>
  <c r="C568" i="18"/>
  <c r="B568" i="18"/>
  <c r="A568" i="18"/>
  <c r="G567" i="18"/>
  <c r="F567" i="18"/>
  <c r="E567" i="18"/>
  <c r="D567" i="18"/>
  <c r="C567" i="18"/>
  <c r="B567" i="18"/>
  <c r="A567" i="18"/>
  <c r="G566" i="18"/>
  <c r="F566" i="18"/>
  <c r="E566" i="18"/>
  <c r="D566" i="18"/>
  <c r="C566" i="18"/>
  <c r="B566" i="18"/>
  <c r="A566" i="18"/>
  <c r="G565" i="18"/>
  <c r="F565" i="18"/>
  <c r="E565" i="18"/>
  <c r="D565" i="18"/>
  <c r="C565" i="18"/>
  <c r="B565" i="18"/>
  <c r="A565" i="18"/>
  <c r="G564" i="18"/>
  <c r="F564" i="18"/>
  <c r="E564" i="18"/>
  <c r="D564" i="18"/>
  <c r="C564" i="18"/>
  <c r="B564" i="18"/>
  <c r="A564" i="18"/>
  <c r="G563" i="18"/>
  <c r="F563" i="18"/>
  <c r="E563" i="18"/>
  <c r="D563" i="18"/>
  <c r="C563" i="18"/>
  <c r="B563" i="18"/>
  <c r="A563" i="18"/>
  <c r="G562" i="18"/>
  <c r="F562" i="18"/>
  <c r="E562" i="18"/>
  <c r="D562" i="18"/>
  <c r="C562" i="18"/>
  <c r="B562" i="18"/>
  <c r="A562" i="18"/>
  <c r="J561" i="18"/>
  <c r="J11" i="17" s="1"/>
  <c r="H561" i="18"/>
  <c r="I561" i="18" s="1"/>
  <c r="I10" i="16" s="1"/>
  <c r="G561" i="18"/>
  <c r="F561" i="18"/>
  <c r="E561" i="18"/>
  <c r="D561" i="18"/>
  <c r="C561" i="18"/>
  <c r="B561" i="18"/>
  <c r="A561" i="18"/>
  <c r="G560" i="18"/>
  <c r="F560" i="18"/>
  <c r="E560" i="18"/>
  <c r="D560" i="18"/>
  <c r="C560" i="18"/>
  <c r="B560" i="18"/>
  <c r="A560" i="18"/>
  <c r="I559" i="18"/>
  <c r="I9" i="17" s="1"/>
  <c r="H559" i="18"/>
  <c r="J559" i="18" s="1"/>
  <c r="J9" i="17" s="1"/>
  <c r="G559" i="18"/>
  <c r="F559" i="18"/>
  <c r="E559" i="18"/>
  <c r="D559" i="18"/>
  <c r="C559" i="18"/>
  <c r="B559" i="18"/>
  <c r="A559" i="18"/>
  <c r="G558" i="18"/>
  <c r="F558" i="18"/>
  <c r="E558" i="18"/>
  <c r="D558" i="18"/>
  <c r="C558" i="18"/>
  <c r="B558" i="18"/>
  <c r="A558" i="18"/>
  <c r="G557" i="18"/>
  <c r="F557" i="18"/>
  <c r="E557" i="18"/>
  <c r="D557" i="18"/>
  <c r="C557" i="18"/>
  <c r="B557" i="18"/>
  <c r="A557" i="18"/>
  <c r="L556" i="18"/>
  <c r="G556" i="18"/>
  <c r="F556" i="18"/>
  <c r="E556" i="18"/>
  <c r="D556" i="18"/>
  <c r="C556" i="18"/>
  <c r="B556" i="18"/>
  <c r="A556" i="18"/>
  <c r="H555" i="18"/>
  <c r="G555" i="18"/>
  <c r="F555" i="18"/>
  <c r="E555" i="18"/>
  <c r="D555" i="18"/>
  <c r="C555" i="18"/>
  <c r="B555" i="18"/>
  <c r="A555" i="18"/>
  <c r="G554" i="18"/>
  <c r="F554" i="18"/>
  <c r="E554" i="18"/>
  <c r="D554" i="18"/>
  <c r="C554" i="18"/>
  <c r="B554" i="18"/>
  <c r="A554" i="18"/>
  <c r="G553" i="18"/>
  <c r="F553" i="18"/>
  <c r="E553" i="18"/>
  <c r="D553" i="18"/>
  <c r="C553" i="18"/>
  <c r="B553" i="18"/>
  <c r="A553" i="18"/>
  <c r="G552" i="18"/>
  <c r="F552" i="18"/>
  <c r="E552" i="18"/>
  <c r="D552" i="18"/>
  <c r="C552" i="18"/>
  <c r="B552" i="18"/>
  <c r="A552" i="18"/>
  <c r="G551" i="18"/>
  <c r="F551" i="18"/>
  <c r="E551" i="18"/>
  <c r="D551" i="18"/>
  <c r="C551" i="18"/>
  <c r="B551" i="18"/>
  <c r="A551" i="18"/>
  <c r="G550" i="18"/>
  <c r="F550" i="18"/>
  <c r="E550" i="18"/>
  <c r="D550" i="18"/>
  <c r="C550" i="18"/>
  <c r="B550" i="18"/>
  <c r="A550" i="18"/>
  <c r="G549" i="18"/>
  <c r="F549" i="18"/>
  <c r="E549" i="18"/>
  <c r="D549" i="18"/>
  <c r="C549" i="18"/>
  <c r="B549" i="18"/>
  <c r="A549" i="18"/>
  <c r="G548" i="18"/>
  <c r="F548" i="18"/>
  <c r="E548" i="18"/>
  <c r="D548" i="18"/>
  <c r="C548" i="18"/>
  <c r="B548" i="18"/>
  <c r="A548" i="18"/>
  <c r="G547" i="18"/>
  <c r="F547" i="18"/>
  <c r="E547" i="18"/>
  <c r="D547" i="18"/>
  <c r="C547" i="18"/>
  <c r="B547" i="18"/>
  <c r="A547" i="18"/>
  <c r="G546" i="18"/>
  <c r="F546" i="18"/>
  <c r="E546" i="18"/>
  <c r="D546" i="18"/>
  <c r="C546" i="18"/>
  <c r="B546" i="18"/>
  <c r="A546" i="18"/>
  <c r="G545" i="18"/>
  <c r="F545" i="18"/>
  <c r="E545" i="18"/>
  <c r="D545" i="18"/>
  <c r="C545" i="18"/>
  <c r="B545" i="18"/>
  <c r="A545" i="18"/>
  <c r="G544" i="18"/>
  <c r="F544" i="18"/>
  <c r="E544" i="18"/>
  <c r="D544" i="18"/>
  <c r="C544" i="18"/>
  <c r="B544" i="18"/>
  <c r="A544" i="18"/>
  <c r="G543" i="18"/>
  <c r="F543" i="18"/>
  <c r="E543" i="18"/>
  <c r="D543" i="18"/>
  <c r="C543" i="18"/>
  <c r="B543" i="18"/>
  <c r="A543" i="18"/>
  <c r="G542" i="18"/>
  <c r="F542" i="18"/>
  <c r="E542" i="18"/>
  <c r="D542" i="18"/>
  <c r="C542" i="18"/>
  <c r="B542" i="18"/>
  <c r="A542" i="18"/>
  <c r="G541" i="18"/>
  <c r="F541" i="18"/>
  <c r="E541" i="18"/>
  <c r="D541" i="18"/>
  <c r="C541" i="18"/>
  <c r="B541" i="18"/>
  <c r="A541" i="18"/>
  <c r="G540" i="18"/>
  <c r="F540" i="18"/>
  <c r="E540" i="18"/>
  <c r="D540" i="18"/>
  <c r="C540" i="18"/>
  <c r="B540" i="18"/>
  <c r="A540" i="18"/>
  <c r="G539" i="18"/>
  <c r="F539" i="18"/>
  <c r="E539" i="18"/>
  <c r="D539" i="18"/>
  <c r="C539" i="18"/>
  <c r="B539" i="18"/>
  <c r="A539" i="18"/>
  <c r="G538" i="18"/>
  <c r="F538" i="18"/>
  <c r="E538" i="18"/>
  <c r="D538" i="18"/>
  <c r="C538" i="18"/>
  <c r="B538" i="18"/>
  <c r="A538" i="18"/>
  <c r="G537" i="18"/>
  <c r="F537" i="18"/>
  <c r="E537" i="18"/>
  <c r="D537" i="18"/>
  <c r="C537" i="18"/>
  <c r="B537" i="18"/>
  <c r="A537" i="18"/>
  <c r="G536" i="18"/>
  <c r="F536" i="18"/>
  <c r="E536" i="18"/>
  <c r="D536" i="18"/>
  <c r="C536" i="18"/>
  <c r="B536" i="18"/>
  <c r="A536" i="18"/>
  <c r="J535" i="18"/>
  <c r="H535" i="18"/>
  <c r="I535" i="18" s="1"/>
  <c r="G535" i="18"/>
  <c r="F535" i="18"/>
  <c r="E535" i="18"/>
  <c r="D535" i="18"/>
  <c r="C535" i="18"/>
  <c r="B535" i="18"/>
  <c r="A535" i="18"/>
  <c r="G534" i="18"/>
  <c r="F534" i="18"/>
  <c r="E534" i="18"/>
  <c r="D534" i="18"/>
  <c r="C534" i="18"/>
  <c r="B534" i="18"/>
  <c r="A534" i="18"/>
  <c r="G533" i="18"/>
  <c r="F533" i="18"/>
  <c r="E533" i="18"/>
  <c r="D533" i="18"/>
  <c r="C533" i="18"/>
  <c r="B533" i="18"/>
  <c r="A533" i="18"/>
  <c r="G532" i="18"/>
  <c r="F532" i="18"/>
  <c r="E532" i="18"/>
  <c r="D532" i="18"/>
  <c r="C532" i="18"/>
  <c r="B532" i="18"/>
  <c r="A532" i="18"/>
  <c r="G531" i="18"/>
  <c r="F531" i="18"/>
  <c r="E531" i="18"/>
  <c r="D531" i="18"/>
  <c r="C531" i="18"/>
  <c r="B531" i="18"/>
  <c r="A531" i="18"/>
  <c r="G530" i="18"/>
  <c r="F530" i="18"/>
  <c r="E530" i="18"/>
  <c r="D530" i="18"/>
  <c r="C530" i="18"/>
  <c r="B530" i="18"/>
  <c r="A530" i="18"/>
  <c r="G529" i="18"/>
  <c r="F529" i="18"/>
  <c r="E529" i="18"/>
  <c r="D529" i="18"/>
  <c r="C529" i="18"/>
  <c r="B529" i="18"/>
  <c r="A529" i="18"/>
  <c r="G528" i="18"/>
  <c r="F528" i="18"/>
  <c r="E528" i="18"/>
  <c r="D528" i="18"/>
  <c r="C528" i="18"/>
  <c r="B528" i="18"/>
  <c r="A528" i="18"/>
  <c r="G527" i="18"/>
  <c r="F527" i="18"/>
  <c r="E527" i="18"/>
  <c r="D527" i="18"/>
  <c r="C527" i="18"/>
  <c r="B527" i="18"/>
  <c r="A527" i="18"/>
  <c r="G526" i="18"/>
  <c r="F526" i="18"/>
  <c r="E526" i="18"/>
  <c r="D526" i="18"/>
  <c r="C526" i="18"/>
  <c r="B526" i="18"/>
  <c r="A526" i="18"/>
  <c r="G525" i="18"/>
  <c r="F525" i="18"/>
  <c r="E525" i="18"/>
  <c r="D525" i="18"/>
  <c r="C525" i="18"/>
  <c r="B525" i="18"/>
  <c r="A525" i="18"/>
  <c r="G524" i="18"/>
  <c r="F524" i="18"/>
  <c r="E524" i="18"/>
  <c r="D524" i="18"/>
  <c r="C524" i="18"/>
  <c r="B524" i="18"/>
  <c r="A524" i="18"/>
  <c r="G523" i="18"/>
  <c r="F523" i="18"/>
  <c r="E523" i="18"/>
  <c r="D523" i="18"/>
  <c r="C523" i="18"/>
  <c r="B523" i="18"/>
  <c r="A523" i="18"/>
  <c r="G522" i="18"/>
  <c r="F522" i="18"/>
  <c r="E522" i="18"/>
  <c r="D522" i="18"/>
  <c r="C522" i="18"/>
  <c r="B522" i="18"/>
  <c r="A522" i="18"/>
  <c r="G521" i="18"/>
  <c r="F521" i="18"/>
  <c r="E521" i="18"/>
  <c r="D521" i="18"/>
  <c r="C521" i="18"/>
  <c r="B521" i="18"/>
  <c r="A521" i="18"/>
  <c r="G520" i="18"/>
  <c r="F520" i="18"/>
  <c r="E520" i="18"/>
  <c r="D520" i="18"/>
  <c r="C520" i="18"/>
  <c r="B520" i="18"/>
  <c r="A520" i="18"/>
  <c r="G519" i="18"/>
  <c r="F519" i="18"/>
  <c r="E519" i="18"/>
  <c r="D519" i="18"/>
  <c r="C519" i="18"/>
  <c r="B519" i="18"/>
  <c r="A519" i="18"/>
  <c r="H518" i="18"/>
  <c r="G518" i="18"/>
  <c r="F518" i="18"/>
  <c r="E518" i="18"/>
  <c r="D518" i="18"/>
  <c r="C518" i="18"/>
  <c r="B518" i="18"/>
  <c r="A518" i="18"/>
  <c r="G517" i="18"/>
  <c r="F517" i="18"/>
  <c r="E517" i="18"/>
  <c r="D517" i="18"/>
  <c r="C517" i="18"/>
  <c r="B517" i="18"/>
  <c r="A517" i="18"/>
  <c r="G516" i="18"/>
  <c r="F516" i="18"/>
  <c r="E516" i="18"/>
  <c r="D516" i="18"/>
  <c r="C516" i="18"/>
  <c r="B516" i="18"/>
  <c r="A516" i="18"/>
  <c r="G515" i="18"/>
  <c r="F515" i="18"/>
  <c r="E515" i="18"/>
  <c r="D515" i="18"/>
  <c r="C515" i="18"/>
  <c r="B515" i="18"/>
  <c r="A515" i="18"/>
  <c r="G514" i="18"/>
  <c r="F514" i="18"/>
  <c r="E514" i="18"/>
  <c r="D514" i="18"/>
  <c r="C514" i="18"/>
  <c r="B514" i="18"/>
  <c r="A514" i="18"/>
  <c r="G513" i="18"/>
  <c r="F513" i="18"/>
  <c r="E513" i="18"/>
  <c r="D513" i="18"/>
  <c r="C513" i="18"/>
  <c r="B513" i="18"/>
  <c r="A513" i="18"/>
  <c r="G512" i="18"/>
  <c r="F512" i="18"/>
  <c r="E512" i="18"/>
  <c r="D512" i="18"/>
  <c r="C512" i="18"/>
  <c r="B512" i="18"/>
  <c r="A512" i="18"/>
  <c r="G511" i="18"/>
  <c r="F511" i="18"/>
  <c r="E511" i="18"/>
  <c r="D511" i="18"/>
  <c r="C511" i="18"/>
  <c r="B511" i="18"/>
  <c r="A511" i="18"/>
  <c r="H510" i="18"/>
  <c r="G510" i="18"/>
  <c r="F510" i="18"/>
  <c r="E510" i="18"/>
  <c r="D510" i="18"/>
  <c r="C510" i="18"/>
  <c r="B510" i="18"/>
  <c r="A510" i="18"/>
  <c r="J509" i="18"/>
  <c r="H509" i="18"/>
  <c r="I509" i="18" s="1"/>
  <c r="G509" i="18"/>
  <c r="F509" i="18"/>
  <c r="E509" i="18"/>
  <c r="D509" i="18"/>
  <c r="C509" i="18"/>
  <c r="B509" i="18"/>
  <c r="A509" i="18"/>
  <c r="G508" i="18"/>
  <c r="F508" i="18"/>
  <c r="E508" i="18"/>
  <c r="D508" i="18"/>
  <c r="C508" i="18"/>
  <c r="B508" i="18"/>
  <c r="A508" i="18"/>
  <c r="J507" i="18"/>
  <c r="H507" i="18"/>
  <c r="I507" i="18" s="1"/>
  <c r="G507" i="18"/>
  <c r="F507" i="18"/>
  <c r="E507" i="18"/>
  <c r="D507" i="18"/>
  <c r="C507" i="18"/>
  <c r="B507" i="18"/>
  <c r="A507" i="18"/>
  <c r="H506" i="18"/>
  <c r="G506" i="18"/>
  <c r="F506" i="18"/>
  <c r="E506" i="18"/>
  <c r="D506" i="18"/>
  <c r="C506" i="18"/>
  <c r="B506" i="18"/>
  <c r="A506" i="18"/>
  <c r="G505" i="18"/>
  <c r="F505" i="18"/>
  <c r="E505" i="18"/>
  <c r="D505" i="18"/>
  <c r="C505" i="18"/>
  <c r="B505" i="18"/>
  <c r="A505" i="18"/>
  <c r="H504" i="18"/>
  <c r="G504" i="18"/>
  <c r="F504" i="18"/>
  <c r="E504" i="18"/>
  <c r="D504" i="18"/>
  <c r="C504" i="18"/>
  <c r="B504" i="18"/>
  <c r="A504" i="18"/>
  <c r="G503" i="18"/>
  <c r="F503" i="18"/>
  <c r="E503" i="18"/>
  <c r="D503" i="18"/>
  <c r="C503" i="18"/>
  <c r="B503" i="18"/>
  <c r="A503" i="18"/>
  <c r="H502" i="18"/>
  <c r="G502" i="18"/>
  <c r="F502" i="18"/>
  <c r="E502" i="18"/>
  <c r="D502" i="18"/>
  <c r="C502" i="18"/>
  <c r="B502" i="18"/>
  <c r="A502" i="18"/>
  <c r="G501" i="18"/>
  <c r="F501" i="18"/>
  <c r="E501" i="18"/>
  <c r="D501" i="18"/>
  <c r="C501" i="18"/>
  <c r="B501" i="18"/>
  <c r="A501" i="18"/>
  <c r="H500" i="18"/>
  <c r="G500" i="18"/>
  <c r="F500" i="18"/>
  <c r="E500" i="18"/>
  <c r="D500" i="18"/>
  <c r="C500" i="18"/>
  <c r="B500" i="18"/>
  <c r="A500" i="18"/>
  <c r="J499" i="18"/>
  <c r="H499" i="18"/>
  <c r="I499" i="18" s="1"/>
  <c r="G499" i="18"/>
  <c r="F499" i="18"/>
  <c r="E499" i="18"/>
  <c r="D499" i="18"/>
  <c r="C499" i="18"/>
  <c r="B499" i="18"/>
  <c r="A499" i="18"/>
  <c r="H498" i="18"/>
  <c r="G498" i="18"/>
  <c r="F498" i="18"/>
  <c r="E498" i="18"/>
  <c r="D498" i="18"/>
  <c r="C498" i="18"/>
  <c r="B498" i="18"/>
  <c r="A498" i="18"/>
  <c r="G497" i="18"/>
  <c r="F497" i="18"/>
  <c r="E497" i="18"/>
  <c r="D497" i="18"/>
  <c r="C497" i="18"/>
  <c r="B497" i="18"/>
  <c r="A497" i="18"/>
  <c r="G496" i="18"/>
  <c r="F496" i="18"/>
  <c r="E496" i="18"/>
  <c r="D496" i="18"/>
  <c r="C496" i="18"/>
  <c r="B496" i="18"/>
  <c r="A496" i="18"/>
  <c r="L495" i="18"/>
  <c r="G495" i="18"/>
  <c r="F495" i="18"/>
  <c r="E495" i="18"/>
  <c r="D495" i="18"/>
  <c r="C495" i="18"/>
  <c r="B495" i="18"/>
  <c r="A495" i="18"/>
  <c r="G494" i="18"/>
  <c r="F494" i="18"/>
  <c r="E494" i="18"/>
  <c r="D494" i="18"/>
  <c r="C494" i="18"/>
  <c r="B494" i="18"/>
  <c r="A494" i="18"/>
  <c r="G493" i="18"/>
  <c r="F493" i="18"/>
  <c r="E493" i="18"/>
  <c r="D493" i="18"/>
  <c r="C493" i="18"/>
  <c r="B493" i="18"/>
  <c r="A493" i="18"/>
  <c r="G492" i="18"/>
  <c r="F492" i="18"/>
  <c r="E492" i="18"/>
  <c r="D492" i="18"/>
  <c r="C492" i="18"/>
  <c r="B492" i="18"/>
  <c r="A492" i="18"/>
  <c r="G491" i="18"/>
  <c r="F491" i="18"/>
  <c r="E491" i="18"/>
  <c r="D491" i="18"/>
  <c r="C491" i="18"/>
  <c r="B491" i="18"/>
  <c r="A491" i="18"/>
  <c r="G490" i="18"/>
  <c r="F490" i="18"/>
  <c r="E490" i="18"/>
  <c r="D490" i="18"/>
  <c r="C490" i="18"/>
  <c r="B490" i="18"/>
  <c r="A490" i="18"/>
  <c r="G489" i="18"/>
  <c r="F489" i="18"/>
  <c r="E489" i="18"/>
  <c r="D489" i="18"/>
  <c r="C489" i="18"/>
  <c r="B489" i="18"/>
  <c r="A489" i="18"/>
  <c r="G488" i="18"/>
  <c r="F488" i="18"/>
  <c r="E488" i="18"/>
  <c r="D488" i="18"/>
  <c r="C488" i="18"/>
  <c r="B488" i="18"/>
  <c r="A488" i="18"/>
  <c r="G487" i="18"/>
  <c r="F487" i="18"/>
  <c r="E487" i="18"/>
  <c r="D487" i="18"/>
  <c r="C487" i="18"/>
  <c r="B487" i="18"/>
  <c r="A487" i="18"/>
  <c r="G486" i="18"/>
  <c r="F486" i="18"/>
  <c r="E486" i="18"/>
  <c r="D486" i="18"/>
  <c r="C486" i="18"/>
  <c r="B486" i="18"/>
  <c r="A486" i="18"/>
  <c r="G485" i="18"/>
  <c r="F485" i="18"/>
  <c r="E485" i="18"/>
  <c r="D485" i="18"/>
  <c r="C485" i="18"/>
  <c r="B485" i="18"/>
  <c r="A485" i="18"/>
  <c r="G484" i="18"/>
  <c r="F484" i="18"/>
  <c r="E484" i="18"/>
  <c r="D484" i="18"/>
  <c r="C484" i="18"/>
  <c r="B484" i="18"/>
  <c r="A484" i="18"/>
  <c r="G483" i="18"/>
  <c r="F483" i="18"/>
  <c r="E483" i="18"/>
  <c r="D483" i="18"/>
  <c r="C483" i="18"/>
  <c r="B483" i="18"/>
  <c r="A483" i="18"/>
  <c r="G482" i="18"/>
  <c r="F482" i="18"/>
  <c r="E482" i="18"/>
  <c r="D482" i="18"/>
  <c r="C482" i="18"/>
  <c r="B482" i="18"/>
  <c r="A482" i="18"/>
  <c r="G481" i="18"/>
  <c r="F481" i="18"/>
  <c r="E481" i="18"/>
  <c r="D481" i="18"/>
  <c r="C481" i="18"/>
  <c r="B481" i="18"/>
  <c r="A481" i="18"/>
  <c r="G480" i="18"/>
  <c r="F480" i="18"/>
  <c r="E480" i="18"/>
  <c r="D480" i="18"/>
  <c r="C480" i="18"/>
  <c r="B480" i="18"/>
  <c r="A480" i="18"/>
  <c r="G479" i="18"/>
  <c r="F479" i="18"/>
  <c r="E479" i="18"/>
  <c r="D479" i="18"/>
  <c r="C479" i="18"/>
  <c r="B479" i="18"/>
  <c r="A479" i="18"/>
  <c r="G478" i="18"/>
  <c r="F478" i="18"/>
  <c r="E478" i="18"/>
  <c r="D478" i="18"/>
  <c r="C478" i="18"/>
  <c r="B478" i="18"/>
  <c r="A478" i="18"/>
  <c r="G477" i="18"/>
  <c r="F477" i="18"/>
  <c r="E477" i="18"/>
  <c r="D477" i="18"/>
  <c r="C477" i="18"/>
  <c r="B477" i="18"/>
  <c r="A477" i="18"/>
  <c r="G476" i="18"/>
  <c r="F476" i="18"/>
  <c r="E476" i="18"/>
  <c r="D476" i="18"/>
  <c r="C476" i="18"/>
  <c r="B476" i="18"/>
  <c r="A476" i="18"/>
  <c r="G475" i="18"/>
  <c r="F475" i="18"/>
  <c r="E475" i="18"/>
  <c r="D475" i="18"/>
  <c r="C475" i="18"/>
  <c r="B475" i="18"/>
  <c r="A475" i="18"/>
  <c r="G474" i="18"/>
  <c r="F474" i="18"/>
  <c r="E474" i="18"/>
  <c r="D474" i="18"/>
  <c r="C474" i="18"/>
  <c r="B474" i="18"/>
  <c r="A474" i="18"/>
  <c r="G473" i="18"/>
  <c r="F473" i="18"/>
  <c r="E473" i="18"/>
  <c r="D473" i="18"/>
  <c r="C473" i="18"/>
  <c r="B473" i="18"/>
  <c r="A473" i="18"/>
  <c r="G472" i="18"/>
  <c r="F472" i="18"/>
  <c r="E472" i="18"/>
  <c r="D472" i="18"/>
  <c r="C472" i="18"/>
  <c r="B472" i="18"/>
  <c r="A472" i="18"/>
  <c r="G471" i="18"/>
  <c r="F471" i="18"/>
  <c r="E471" i="18"/>
  <c r="D471" i="18"/>
  <c r="C471" i="18"/>
  <c r="B471" i="18"/>
  <c r="A471" i="18"/>
  <c r="G470" i="18"/>
  <c r="F470" i="18"/>
  <c r="E470" i="18"/>
  <c r="D470" i="18"/>
  <c r="C470" i="18"/>
  <c r="B470" i="18"/>
  <c r="A470" i="18"/>
  <c r="G469" i="18"/>
  <c r="F469" i="18"/>
  <c r="E469" i="18"/>
  <c r="D469" i="18"/>
  <c r="C469" i="18"/>
  <c r="B469" i="18"/>
  <c r="A469" i="18"/>
  <c r="G468" i="18"/>
  <c r="F468" i="18"/>
  <c r="E468" i="18"/>
  <c r="D468" i="18"/>
  <c r="C468" i="18"/>
  <c r="B468" i="18"/>
  <c r="A468" i="18"/>
  <c r="G467" i="18"/>
  <c r="F467" i="18"/>
  <c r="E467" i="18"/>
  <c r="D467" i="18"/>
  <c r="C467" i="18"/>
  <c r="B467" i="18"/>
  <c r="A467" i="18"/>
  <c r="G466" i="18"/>
  <c r="F466" i="18"/>
  <c r="E466" i="18"/>
  <c r="D466" i="18"/>
  <c r="C466" i="18"/>
  <c r="B466" i="18"/>
  <c r="A466" i="18"/>
  <c r="G465" i="18"/>
  <c r="F465" i="18"/>
  <c r="E465" i="18"/>
  <c r="D465" i="18"/>
  <c r="C465" i="18"/>
  <c r="B465" i="18"/>
  <c r="A465" i="18"/>
  <c r="G464" i="18"/>
  <c r="F464" i="18"/>
  <c r="E464" i="18"/>
  <c r="D464" i="18"/>
  <c r="C464" i="18"/>
  <c r="B464" i="18"/>
  <c r="A464" i="18"/>
  <c r="G463" i="18"/>
  <c r="F463" i="18"/>
  <c r="E463" i="18"/>
  <c r="D463" i="18"/>
  <c r="C463" i="18"/>
  <c r="B463" i="18"/>
  <c r="A463" i="18"/>
  <c r="G462" i="18"/>
  <c r="F462" i="18"/>
  <c r="E462" i="18"/>
  <c r="D462" i="18"/>
  <c r="C462" i="18"/>
  <c r="B462" i="18"/>
  <c r="A462" i="18"/>
  <c r="G461" i="18"/>
  <c r="F461" i="18"/>
  <c r="E461" i="18"/>
  <c r="D461" i="18"/>
  <c r="C461" i="18"/>
  <c r="B461" i="18"/>
  <c r="A461" i="18"/>
  <c r="G460" i="18"/>
  <c r="F460" i="18"/>
  <c r="E460" i="18"/>
  <c r="D460" i="18"/>
  <c r="C460" i="18"/>
  <c r="B460" i="18"/>
  <c r="A460" i="18"/>
  <c r="H459" i="18"/>
  <c r="G459" i="18"/>
  <c r="F459" i="18"/>
  <c r="E459" i="18"/>
  <c r="D459" i="18"/>
  <c r="C459" i="18"/>
  <c r="B459" i="18"/>
  <c r="A459" i="18"/>
  <c r="G458" i="18"/>
  <c r="F458" i="18"/>
  <c r="E458" i="18"/>
  <c r="D458" i="18"/>
  <c r="C458" i="18"/>
  <c r="B458" i="18"/>
  <c r="A458" i="18"/>
  <c r="G457" i="18"/>
  <c r="F457" i="18"/>
  <c r="E457" i="18"/>
  <c r="D457" i="18"/>
  <c r="C457" i="18"/>
  <c r="B457" i="18"/>
  <c r="A457" i="18"/>
  <c r="G456" i="18"/>
  <c r="F456" i="18"/>
  <c r="E456" i="18"/>
  <c r="D456" i="18"/>
  <c r="C456" i="18"/>
  <c r="B456" i="18"/>
  <c r="A456" i="18"/>
  <c r="G455" i="18"/>
  <c r="F455" i="18"/>
  <c r="E455" i="18"/>
  <c r="D455" i="18"/>
  <c r="C455" i="18"/>
  <c r="B455" i="18"/>
  <c r="A455" i="18"/>
  <c r="J454" i="18"/>
  <c r="I454" i="18"/>
  <c r="H454" i="18"/>
  <c r="G454" i="18"/>
  <c r="F454" i="18"/>
  <c r="E454" i="18"/>
  <c r="D454" i="18"/>
  <c r="C454" i="18"/>
  <c r="B454" i="18"/>
  <c r="A454" i="18"/>
  <c r="G453" i="18"/>
  <c r="F453" i="18"/>
  <c r="E453" i="18"/>
  <c r="D453" i="18"/>
  <c r="C453" i="18"/>
  <c r="B453" i="18"/>
  <c r="A453" i="18"/>
  <c r="G452" i="18"/>
  <c r="F452" i="18"/>
  <c r="E452" i="18"/>
  <c r="D452" i="18"/>
  <c r="C452" i="18"/>
  <c r="B452" i="18"/>
  <c r="A452" i="18"/>
  <c r="G451" i="18"/>
  <c r="F451" i="18"/>
  <c r="E451" i="18"/>
  <c r="D451" i="18"/>
  <c r="C451" i="18"/>
  <c r="B451" i="18"/>
  <c r="A451" i="18"/>
  <c r="G450" i="18"/>
  <c r="F450" i="18"/>
  <c r="E450" i="18"/>
  <c r="D450" i="18"/>
  <c r="C450" i="18"/>
  <c r="B450" i="18"/>
  <c r="A450" i="18"/>
  <c r="G449" i="18"/>
  <c r="F449" i="18"/>
  <c r="E449" i="18"/>
  <c r="D449" i="18"/>
  <c r="C449" i="18"/>
  <c r="B449" i="18"/>
  <c r="A449" i="18"/>
  <c r="G448" i="18"/>
  <c r="F448" i="18"/>
  <c r="E448" i="18"/>
  <c r="D448" i="18"/>
  <c r="C448" i="18"/>
  <c r="B448" i="18"/>
  <c r="A448" i="18"/>
  <c r="G447" i="18"/>
  <c r="F447" i="18"/>
  <c r="E447" i="18"/>
  <c r="D447" i="18"/>
  <c r="C447" i="18"/>
  <c r="B447" i="18"/>
  <c r="A447" i="18"/>
  <c r="J446" i="18"/>
  <c r="I446" i="18"/>
  <c r="H446" i="18"/>
  <c r="G446" i="18"/>
  <c r="F446" i="18"/>
  <c r="E446" i="18"/>
  <c r="D446" i="18"/>
  <c r="C446" i="18"/>
  <c r="B446" i="18"/>
  <c r="A446" i="18"/>
  <c r="H445" i="18"/>
  <c r="G445" i="18"/>
  <c r="F445" i="18"/>
  <c r="E445" i="18"/>
  <c r="D445" i="18"/>
  <c r="C445" i="18"/>
  <c r="B445" i="18"/>
  <c r="A445" i="18"/>
  <c r="G444" i="18"/>
  <c r="F444" i="18"/>
  <c r="E444" i="18"/>
  <c r="D444" i="18"/>
  <c r="C444" i="18"/>
  <c r="B444" i="18"/>
  <c r="A444" i="18"/>
  <c r="G443" i="18"/>
  <c r="F443" i="18"/>
  <c r="E443" i="18"/>
  <c r="D443" i="18"/>
  <c r="C443" i="18"/>
  <c r="B443" i="18"/>
  <c r="A443" i="18"/>
  <c r="G442" i="18"/>
  <c r="F442" i="18"/>
  <c r="E442" i="18"/>
  <c r="D442" i="18"/>
  <c r="C442" i="18"/>
  <c r="B442" i="18"/>
  <c r="A442" i="18"/>
  <c r="G441" i="18"/>
  <c r="F441" i="18"/>
  <c r="E441" i="18"/>
  <c r="D441" i="18"/>
  <c r="C441" i="18"/>
  <c r="B441" i="18"/>
  <c r="A441" i="18"/>
  <c r="J440" i="18"/>
  <c r="H440" i="18"/>
  <c r="I440" i="18" s="1"/>
  <c r="G440" i="18"/>
  <c r="F440" i="18"/>
  <c r="E440" i="18"/>
  <c r="D440" i="18"/>
  <c r="C440" i="18"/>
  <c r="B440" i="18"/>
  <c r="A440" i="18"/>
  <c r="G439" i="18"/>
  <c r="F439" i="18"/>
  <c r="E439" i="18"/>
  <c r="D439" i="18"/>
  <c r="C439" i="18"/>
  <c r="B439" i="18"/>
  <c r="A439" i="18"/>
  <c r="G438" i="18"/>
  <c r="F438" i="18"/>
  <c r="E438" i="18"/>
  <c r="D438" i="18"/>
  <c r="C438" i="18"/>
  <c r="B438" i="18"/>
  <c r="A438" i="18"/>
  <c r="G437" i="18"/>
  <c r="F437" i="18"/>
  <c r="E437" i="18"/>
  <c r="D437" i="18"/>
  <c r="C437" i="18"/>
  <c r="B437" i="18"/>
  <c r="A437" i="18"/>
  <c r="J436" i="18"/>
  <c r="H436" i="18"/>
  <c r="I436" i="18" s="1"/>
  <c r="G436" i="18"/>
  <c r="F436" i="18"/>
  <c r="E436" i="18"/>
  <c r="D436" i="18"/>
  <c r="C436" i="18"/>
  <c r="B436" i="18"/>
  <c r="A436" i="18"/>
  <c r="G435" i="18"/>
  <c r="F435" i="18"/>
  <c r="E435" i="18"/>
  <c r="D435" i="18"/>
  <c r="C435" i="18"/>
  <c r="B435" i="18"/>
  <c r="A435" i="18"/>
  <c r="G434" i="18"/>
  <c r="F434" i="18"/>
  <c r="E434" i="18"/>
  <c r="D434" i="18"/>
  <c r="C434" i="18"/>
  <c r="B434" i="18"/>
  <c r="A434" i="18"/>
  <c r="G433" i="18"/>
  <c r="F433" i="18"/>
  <c r="E433" i="18"/>
  <c r="D433" i="18"/>
  <c r="C433" i="18"/>
  <c r="B433" i="18"/>
  <c r="A433" i="18"/>
  <c r="G432" i="18"/>
  <c r="F432" i="18"/>
  <c r="E432" i="18"/>
  <c r="D432" i="18"/>
  <c r="C432" i="18"/>
  <c r="B432" i="18"/>
  <c r="A432" i="18"/>
  <c r="H431" i="18"/>
  <c r="G431" i="18"/>
  <c r="F431" i="18"/>
  <c r="E431" i="18"/>
  <c r="D431" i="18"/>
  <c r="C431" i="18"/>
  <c r="B431" i="18"/>
  <c r="A431" i="18"/>
  <c r="G430" i="18"/>
  <c r="F430" i="18"/>
  <c r="E430" i="18"/>
  <c r="D430" i="18"/>
  <c r="C430" i="18"/>
  <c r="B430" i="18"/>
  <c r="A430" i="18"/>
  <c r="H429" i="18"/>
  <c r="G429" i="18"/>
  <c r="F429" i="18"/>
  <c r="E429" i="18"/>
  <c r="D429" i="18"/>
  <c r="C429" i="18"/>
  <c r="B429" i="18"/>
  <c r="A429" i="18"/>
  <c r="G428" i="18"/>
  <c r="F428" i="18"/>
  <c r="E428" i="18"/>
  <c r="D428" i="18"/>
  <c r="C428" i="18"/>
  <c r="B428" i="18"/>
  <c r="A428" i="18"/>
  <c r="G427" i="18"/>
  <c r="F427" i="18"/>
  <c r="E427" i="18"/>
  <c r="D427" i="18"/>
  <c r="C427" i="18"/>
  <c r="B427" i="18"/>
  <c r="A427" i="18"/>
  <c r="G426" i="18"/>
  <c r="F426" i="18"/>
  <c r="E426" i="18"/>
  <c r="D426" i="18"/>
  <c r="C426" i="18"/>
  <c r="B426" i="18"/>
  <c r="A426" i="18"/>
  <c r="G425" i="18"/>
  <c r="F425" i="18"/>
  <c r="E425" i="18"/>
  <c r="D425" i="18"/>
  <c r="C425" i="18"/>
  <c r="B425" i="18"/>
  <c r="A425" i="18"/>
  <c r="J424" i="18"/>
  <c r="H424" i="18"/>
  <c r="I424" i="18" s="1"/>
  <c r="G424" i="18"/>
  <c r="F424" i="18"/>
  <c r="E424" i="18"/>
  <c r="D424" i="18"/>
  <c r="C424" i="18"/>
  <c r="B424" i="18"/>
  <c r="A424" i="18"/>
  <c r="G423" i="18"/>
  <c r="F423" i="18"/>
  <c r="E423" i="18"/>
  <c r="D423" i="18"/>
  <c r="C423" i="18"/>
  <c r="B423" i="18"/>
  <c r="A423" i="18"/>
  <c r="G422" i="18"/>
  <c r="F422" i="18"/>
  <c r="E422" i="18"/>
  <c r="D422" i="18"/>
  <c r="C422" i="18"/>
  <c r="B422" i="18"/>
  <c r="A422" i="18"/>
  <c r="G421" i="18"/>
  <c r="F421" i="18"/>
  <c r="E421" i="18"/>
  <c r="D421" i="18"/>
  <c r="C421" i="18"/>
  <c r="B421" i="18"/>
  <c r="A421" i="18"/>
  <c r="G420" i="18"/>
  <c r="F420" i="18"/>
  <c r="E420" i="18"/>
  <c r="D420" i="18"/>
  <c r="C420" i="18"/>
  <c r="B420" i="18"/>
  <c r="A420" i="18"/>
  <c r="G419" i="18"/>
  <c r="F419" i="18"/>
  <c r="E419" i="18"/>
  <c r="D419" i="18"/>
  <c r="C419" i="18"/>
  <c r="B419" i="18"/>
  <c r="A419" i="18"/>
  <c r="J418" i="18"/>
  <c r="H418" i="18"/>
  <c r="I418" i="18" s="1"/>
  <c r="G418" i="18"/>
  <c r="F418" i="18"/>
  <c r="E418" i="18"/>
  <c r="D418" i="18"/>
  <c r="C418" i="18"/>
  <c r="B418" i="18"/>
  <c r="A418" i="18"/>
  <c r="G417" i="18"/>
  <c r="F417" i="18"/>
  <c r="E417" i="18"/>
  <c r="D417" i="18"/>
  <c r="C417" i="18"/>
  <c r="B417" i="18"/>
  <c r="A417" i="18"/>
  <c r="G416" i="18"/>
  <c r="F416" i="18"/>
  <c r="E416" i="18"/>
  <c r="D416" i="18"/>
  <c r="C416" i="18"/>
  <c r="B416" i="18"/>
  <c r="A416" i="18"/>
  <c r="G415" i="18"/>
  <c r="F415" i="18"/>
  <c r="E415" i="18"/>
  <c r="D415" i="18"/>
  <c r="C415" i="18"/>
  <c r="B415" i="18"/>
  <c r="A415" i="18"/>
  <c r="G414" i="18"/>
  <c r="F414" i="18"/>
  <c r="E414" i="18"/>
  <c r="D414" i="18"/>
  <c r="C414" i="18"/>
  <c r="B414" i="18"/>
  <c r="A414" i="18"/>
  <c r="H413" i="18"/>
  <c r="G413" i="18"/>
  <c r="F413" i="18"/>
  <c r="E413" i="18"/>
  <c r="D413" i="18"/>
  <c r="C413" i="18"/>
  <c r="B413" i="18"/>
  <c r="A413" i="18"/>
  <c r="G412" i="18"/>
  <c r="F412" i="18"/>
  <c r="E412" i="18"/>
  <c r="D412" i="18"/>
  <c r="C412" i="18"/>
  <c r="B412" i="18"/>
  <c r="A412" i="18"/>
  <c r="G411" i="18"/>
  <c r="F411" i="18"/>
  <c r="E411" i="18"/>
  <c r="D411" i="18"/>
  <c r="C411" i="18"/>
  <c r="B411" i="18"/>
  <c r="A411" i="18"/>
  <c r="G410" i="18"/>
  <c r="F410" i="18"/>
  <c r="E410" i="18"/>
  <c r="D410" i="18"/>
  <c r="C410" i="18"/>
  <c r="B410" i="18"/>
  <c r="A410" i="18"/>
  <c r="H409" i="18"/>
  <c r="G409" i="18"/>
  <c r="F409" i="18"/>
  <c r="E409" i="18"/>
  <c r="D409" i="18"/>
  <c r="C409" i="18"/>
  <c r="B409" i="18"/>
  <c r="A409" i="18"/>
  <c r="G408" i="18"/>
  <c r="F408" i="18"/>
  <c r="E408" i="18"/>
  <c r="D408" i="18"/>
  <c r="C408" i="18"/>
  <c r="B408" i="18"/>
  <c r="A408" i="18"/>
  <c r="G407" i="18"/>
  <c r="F407" i="18"/>
  <c r="E407" i="18"/>
  <c r="D407" i="18"/>
  <c r="C407" i="18"/>
  <c r="B407" i="18"/>
  <c r="A407" i="18"/>
  <c r="G406" i="18"/>
  <c r="F406" i="18"/>
  <c r="E406" i="18"/>
  <c r="D406" i="18"/>
  <c r="C406" i="18"/>
  <c r="B406" i="18"/>
  <c r="A406" i="18"/>
  <c r="H405" i="18"/>
  <c r="G405" i="18"/>
  <c r="F405" i="18"/>
  <c r="E405" i="18"/>
  <c r="D405" i="18"/>
  <c r="C405" i="18"/>
  <c r="B405" i="18"/>
  <c r="A405" i="18"/>
  <c r="J404" i="18"/>
  <c r="H404" i="18"/>
  <c r="I404" i="18" s="1"/>
  <c r="G404" i="18"/>
  <c r="F404" i="18"/>
  <c r="E404" i="18"/>
  <c r="D404" i="18"/>
  <c r="C404" i="18"/>
  <c r="B404" i="18"/>
  <c r="A404" i="18"/>
  <c r="H403" i="18"/>
  <c r="G403" i="18"/>
  <c r="F403" i="18"/>
  <c r="E403" i="18"/>
  <c r="D403" i="18"/>
  <c r="C403" i="18"/>
  <c r="B403" i="18"/>
  <c r="A403" i="18"/>
  <c r="J402" i="18"/>
  <c r="H402" i="18"/>
  <c r="I402" i="18" s="1"/>
  <c r="G402" i="18"/>
  <c r="F402" i="18"/>
  <c r="E402" i="18"/>
  <c r="D402" i="18"/>
  <c r="C402" i="18"/>
  <c r="B402" i="18"/>
  <c r="A402" i="18"/>
  <c r="G401" i="18"/>
  <c r="F401" i="18"/>
  <c r="E401" i="18"/>
  <c r="D401" i="18"/>
  <c r="C401" i="18"/>
  <c r="B401" i="18"/>
  <c r="A401" i="18"/>
  <c r="G400" i="18"/>
  <c r="F400" i="18"/>
  <c r="E400" i="18"/>
  <c r="D400" i="18"/>
  <c r="C400" i="18"/>
  <c r="B400" i="18"/>
  <c r="A400" i="18"/>
  <c r="H399" i="18"/>
  <c r="G399" i="18"/>
  <c r="F399" i="18"/>
  <c r="E399" i="18"/>
  <c r="D399" i="18"/>
  <c r="C399" i="18"/>
  <c r="B399" i="18"/>
  <c r="A399" i="18"/>
  <c r="G398" i="18"/>
  <c r="F398" i="18"/>
  <c r="E398" i="18"/>
  <c r="D398" i="18"/>
  <c r="C398" i="18"/>
  <c r="B398" i="18"/>
  <c r="A398" i="18"/>
  <c r="G397" i="18"/>
  <c r="F397" i="18"/>
  <c r="E397" i="18"/>
  <c r="D397" i="18"/>
  <c r="C397" i="18"/>
  <c r="B397" i="18"/>
  <c r="A397" i="18"/>
  <c r="J396" i="18"/>
  <c r="H396" i="18"/>
  <c r="I396" i="18" s="1"/>
  <c r="G396" i="18"/>
  <c r="F396" i="18"/>
  <c r="E396" i="18"/>
  <c r="D396" i="18"/>
  <c r="C396" i="18"/>
  <c r="B396" i="18"/>
  <c r="A396" i="18"/>
  <c r="G395" i="18"/>
  <c r="F395" i="18"/>
  <c r="E395" i="18"/>
  <c r="D395" i="18"/>
  <c r="C395" i="18"/>
  <c r="B395" i="18"/>
  <c r="A395" i="18"/>
  <c r="G394" i="18"/>
  <c r="F394" i="18"/>
  <c r="E394" i="18"/>
  <c r="D394" i="18"/>
  <c r="C394" i="18"/>
  <c r="B394" i="18"/>
  <c r="A394" i="18"/>
  <c r="G393" i="18"/>
  <c r="F393" i="18"/>
  <c r="E393" i="18"/>
  <c r="D393" i="18"/>
  <c r="C393" i="18"/>
  <c r="B393" i="18"/>
  <c r="A393" i="18"/>
  <c r="G392" i="18"/>
  <c r="F392" i="18"/>
  <c r="E392" i="18"/>
  <c r="D392" i="18"/>
  <c r="C392" i="18"/>
  <c r="B392" i="18"/>
  <c r="A392" i="18"/>
  <c r="H391" i="18"/>
  <c r="G391" i="18"/>
  <c r="F391" i="18"/>
  <c r="E391" i="18"/>
  <c r="D391" i="18"/>
  <c r="C391" i="18"/>
  <c r="B391" i="18"/>
  <c r="A391" i="18"/>
  <c r="J390" i="18"/>
  <c r="H390" i="18"/>
  <c r="I390" i="18" s="1"/>
  <c r="G390" i="18"/>
  <c r="F390" i="18"/>
  <c r="E390" i="18"/>
  <c r="D390" i="18"/>
  <c r="C390" i="18"/>
  <c r="B390" i="18"/>
  <c r="A390" i="18"/>
  <c r="H389" i="18"/>
  <c r="G389" i="18"/>
  <c r="F389" i="18"/>
  <c r="E389" i="18"/>
  <c r="D389" i="18"/>
  <c r="C389" i="18"/>
  <c r="B389" i="18"/>
  <c r="A389" i="18"/>
  <c r="J388" i="18"/>
  <c r="H388" i="18"/>
  <c r="I388" i="18" s="1"/>
  <c r="G388" i="18"/>
  <c r="F388" i="18"/>
  <c r="E388" i="18"/>
  <c r="D388" i="18"/>
  <c r="C388" i="18"/>
  <c r="B388" i="18"/>
  <c r="A388" i="18"/>
  <c r="H387" i="18"/>
  <c r="G387" i="18"/>
  <c r="F387" i="18"/>
  <c r="E387" i="18"/>
  <c r="D387" i="18"/>
  <c r="C387" i="18"/>
  <c r="B387" i="18"/>
  <c r="A387" i="18"/>
  <c r="J386" i="18"/>
  <c r="H386" i="18"/>
  <c r="I386" i="18" s="1"/>
  <c r="G386" i="18"/>
  <c r="F386" i="18"/>
  <c r="E386" i="18"/>
  <c r="D386" i="18"/>
  <c r="C386" i="18"/>
  <c r="B386" i="18"/>
  <c r="A386" i="18"/>
  <c r="H385" i="18"/>
  <c r="G385" i="18"/>
  <c r="F385" i="18"/>
  <c r="E385" i="18"/>
  <c r="D385" i="18"/>
  <c r="C385" i="18"/>
  <c r="B385" i="18"/>
  <c r="A385" i="18"/>
  <c r="J384" i="18"/>
  <c r="H384" i="18"/>
  <c r="I384" i="18" s="1"/>
  <c r="G384" i="18"/>
  <c r="F384" i="18"/>
  <c r="E384" i="18"/>
  <c r="D384" i="18"/>
  <c r="C384" i="18"/>
  <c r="B384" i="18"/>
  <c r="A384" i="18"/>
  <c r="H383" i="18"/>
  <c r="G383" i="18"/>
  <c r="F383" i="18"/>
  <c r="E383" i="18"/>
  <c r="D383" i="18"/>
  <c r="C383" i="18"/>
  <c r="B383" i="18"/>
  <c r="A383" i="18"/>
  <c r="J382" i="18"/>
  <c r="H382" i="18"/>
  <c r="I382" i="18" s="1"/>
  <c r="G382" i="18"/>
  <c r="F382" i="18"/>
  <c r="E382" i="18"/>
  <c r="D382" i="18"/>
  <c r="C382" i="18"/>
  <c r="B382" i="18"/>
  <c r="A382" i="18"/>
  <c r="H381" i="18"/>
  <c r="G381" i="18"/>
  <c r="F381" i="18"/>
  <c r="E381" i="18"/>
  <c r="D381" i="18"/>
  <c r="C381" i="18"/>
  <c r="B381" i="18"/>
  <c r="A381" i="18"/>
  <c r="J380" i="18"/>
  <c r="H380" i="18"/>
  <c r="I380" i="18" s="1"/>
  <c r="G380" i="18"/>
  <c r="F380" i="18"/>
  <c r="E380" i="18"/>
  <c r="D380" i="18"/>
  <c r="C380" i="18"/>
  <c r="B380" i="18"/>
  <c r="A380" i="18"/>
  <c r="H379" i="18"/>
  <c r="G379" i="18"/>
  <c r="F379" i="18"/>
  <c r="E379" i="18"/>
  <c r="D379" i="18"/>
  <c r="C379" i="18"/>
  <c r="B379" i="18"/>
  <c r="A379" i="18"/>
  <c r="J378" i="18"/>
  <c r="H378" i="18"/>
  <c r="I378" i="18" s="1"/>
  <c r="G378" i="18"/>
  <c r="F378" i="18"/>
  <c r="E378" i="18"/>
  <c r="D378" i="18"/>
  <c r="C378" i="18"/>
  <c r="B378" i="18"/>
  <c r="A378" i="18"/>
  <c r="H377" i="18"/>
  <c r="G377" i="18"/>
  <c r="F377" i="18"/>
  <c r="E377" i="18"/>
  <c r="D377" i="18"/>
  <c r="C377" i="18"/>
  <c r="B377" i="18"/>
  <c r="A377" i="18"/>
  <c r="J376" i="18"/>
  <c r="H376" i="18"/>
  <c r="I376" i="18" s="1"/>
  <c r="G376" i="18"/>
  <c r="F376" i="18"/>
  <c r="E376" i="18"/>
  <c r="D376" i="18"/>
  <c r="C376" i="18"/>
  <c r="B376" i="18"/>
  <c r="A376" i="18"/>
  <c r="H375" i="18"/>
  <c r="G375" i="18"/>
  <c r="F375" i="18"/>
  <c r="E375" i="18"/>
  <c r="D375" i="18"/>
  <c r="C375" i="18"/>
  <c r="B375" i="18"/>
  <c r="A375" i="18"/>
  <c r="J374" i="18"/>
  <c r="H374" i="18"/>
  <c r="I374" i="18" s="1"/>
  <c r="G374" i="18"/>
  <c r="F374" i="18"/>
  <c r="E374" i="18"/>
  <c r="D374" i="18"/>
  <c r="C374" i="18"/>
  <c r="B374" i="18"/>
  <c r="A374" i="18"/>
  <c r="I373" i="18"/>
  <c r="H373" i="18"/>
  <c r="J373" i="18" s="1"/>
  <c r="G373" i="18"/>
  <c r="F373" i="18"/>
  <c r="E373" i="18"/>
  <c r="D373" i="18"/>
  <c r="C373" i="18"/>
  <c r="B373" i="18"/>
  <c r="A373" i="18"/>
  <c r="J372" i="18"/>
  <c r="H372" i="18"/>
  <c r="I372" i="18" s="1"/>
  <c r="G372" i="18"/>
  <c r="F372" i="18"/>
  <c r="E372" i="18"/>
  <c r="D372" i="18"/>
  <c r="C372" i="18"/>
  <c r="B372" i="18"/>
  <c r="A372" i="18"/>
  <c r="I371" i="18"/>
  <c r="H371" i="18"/>
  <c r="J371" i="18" s="1"/>
  <c r="G371" i="18"/>
  <c r="F371" i="18"/>
  <c r="E371" i="18"/>
  <c r="D371" i="18"/>
  <c r="C371" i="18"/>
  <c r="B371" i="18"/>
  <c r="A371" i="18"/>
  <c r="J370" i="18"/>
  <c r="H370" i="18"/>
  <c r="I370" i="18" s="1"/>
  <c r="G370" i="18"/>
  <c r="F370" i="18"/>
  <c r="E370" i="18"/>
  <c r="D370" i="18"/>
  <c r="C370" i="18"/>
  <c r="B370" i="18"/>
  <c r="A370" i="18"/>
  <c r="I369" i="18"/>
  <c r="H369" i="18"/>
  <c r="J369" i="18" s="1"/>
  <c r="G369" i="18"/>
  <c r="F369" i="18"/>
  <c r="E369" i="18"/>
  <c r="D369" i="18"/>
  <c r="C369" i="18"/>
  <c r="B369" i="18"/>
  <c r="A369" i="18"/>
  <c r="J368" i="18"/>
  <c r="H368" i="18"/>
  <c r="I368" i="18" s="1"/>
  <c r="G368" i="18"/>
  <c r="F368" i="18"/>
  <c r="E368" i="18"/>
  <c r="D368" i="18"/>
  <c r="C368" i="18"/>
  <c r="B368" i="18"/>
  <c r="A368" i="18"/>
  <c r="I367" i="18"/>
  <c r="H367" i="18"/>
  <c r="J367" i="18" s="1"/>
  <c r="G367" i="18"/>
  <c r="F367" i="18"/>
  <c r="E367" i="18"/>
  <c r="D367" i="18"/>
  <c r="C367" i="18"/>
  <c r="B367" i="18"/>
  <c r="A367" i="18"/>
  <c r="J366" i="18"/>
  <c r="H366" i="18"/>
  <c r="I366" i="18" s="1"/>
  <c r="G366" i="18"/>
  <c r="F366" i="18"/>
  <c r="E366" i="18"/>
  <c r="D366" i="18"/>
  <c r="C366" i="18"/>
  <c r="B366" i="18"/>
  <c r="A366" i="18"/>
  <c r="I365" i="18"/>
  <c r="H365" i="18"/>
  <c r="J365" i="18" s="1"/>
  <c r="G365" i="18"/>
  <c r="F365" i="18"/>
  <c r="E365" i="18"/>
  <c r="D365" i="18"/>
  <c r="C365" i="18"/>
  <c r="B365" i="18"/>
  <c r="A365" i="18"/>
  <c r="J364" i="18"/>
  <c r="H364" i="18"/>
  <c r="I364" i="18" s="1"/>
  <c r="G364" i="18"/>
  <c r="F364" i="18"/>
  <c r="E364" i="18"/>
  <c r="D364" i="18"/>
  <c r="C364" i="18"/>
  <c r="B364" i="18"/>
  <c r="A364" i="18"/>
  <c r="I363" i="18"/>
  <c r="H363" i="18"/>
  <c r="J363" i="18" s="1"/>
  <c r="G363" i="18"/>
  <c r="F363" i="18"/>
  <c r="E363" i="18"/>
  <c r="D363" i="18"/>
  <c r="C363" i="18"/>
  <c r="B363" i="18"/>
  <c r="A363" i="18"/>
  <c r="J362" i="18"/>
  <c r="H362" i="18"/>
  <c r="I362" i="18" s="1"/>
  <c r="G362" i="18"/>
  <c r="F362" i="18"/>
  <c r="E362" i="18"/>
  <c r="D362" i="18"/>
  <c r="C362" i="18"/>
  <c r="B362" i="18"/>
  <c r="A362" i="18"/>
  <c r="I361" i="18"/>
  <c r="H361" i="18"/>
  <c r="J361" i="18" s="1"/>
  <c r="G361" i="18"/>
  <c r="F361" i="18"/>
  <c r="E361" i="18"/>
  <c r="D361" i="18"/>
  <c r="C361" i="18"/>
  <c r="B361" i="18"/>
  <c r="A361" i="18"/>
  <c r="J360" i="18"/>
  <c r="H360" i="18"/>
  <c r="I360" i="18" s="1"/>
  <c r="G360" i="18"/>
  <c r="F360" i="18"/>
  <c r="E360" i="18"/>
  <c r="D360" i="18"/>
  <c r="C360" i="18"/>
  <c r="B360" i="18"/>
  <c r="A360" i="18"/>
  <c r="I359" i="18"/>
  <c r="H359" i="18"/>
  <c r="J359" i="18" s="1"/>
  <c r="G359" i="18"/>
  <c r="F359" i="18"/>
  <c r="E359" i="18"/>
  <c r="D359" i="18"/>
  <c r="C359" i="18"/>
  <c r="B359" i="18"/>
  <c r="A359" i="18"/>
  <c r="J358" i="18"/>
  <c r="H358" i="18"/>
  <c r="I358" i="18" s="1"/>
  <c r="G358" i="18"/>
  <c r="F358" i="18"/>
  <c r="E358" i="18"/>
  <c r="D358" i="18"/>
  <c r="C358" i="18"/>
  <c r="B358" i="18"/>
  <c r="A358" i="18"/>
  <c r="I357" i="18"/>
  <c r="H357" i="18"/>
  <c r="J357" i="18" s="1"/>
  <c r="G357" i="18"/>
  <c r="F357" i="18"/>
  <c r="E357" i="18"/>
  <c r="D357" i="18"/>
  <c r="C357" i="18"/>
  <c r="B357" i="18"/>
  <c r="A357" i="18"/>
  <c r="J356" i="18"/>
  <c r="H356" i="18"/>
  <c r="I356" i="18" s="1"/>
  <c r="G356" i="18"/>
  <c r="F356" i="18"/>
  <c r="E356" i="18"/>
  <c r="D356" i="18"/>
  <c r="C356" i="18"/>
  <c r="B356" i="18"/>
  <c r="A356" i="18"/>
  <c r="I355" i="18"/>
  <c r="H355" i="18"/>
  <c r="J355" i="18" s="1"/>
  <c r="G355" i="18"/>
  <c r="F355" i="18"/>
  <c r="E355" i="18"/>
  <c r="D355" i="18"/>
  <c r="C355" i="18"/>
  <c r="B355" i="18"/>
  <c r="A355" i="18"/>
  <c r="J354" i="18"/>
  <c r="H354" i="18"/>
  <c r="I354" i="18" s="1"/>
  <c r="G354" i="18"/>
  <c r="F354" i="18"/>
  <c r="E354" i="18"/>
  <c r="D354" i="18"/>
  <c r="C354" i="18"/>
  <c r="B354" i="18"/>
  <c r="A354" i="18"/>
  <c r="I353" i="18"/>
  <c r="H353" i="18"/>
  <c r="J353" i="18" s="1"/>
  <c r="G353" i="18"/>
  <c r="F353" i="18"/>
  <c r="E353" i="18"/>
  <c r="D353" i="18"/>
  <c r="C353" i="18"/>
  <c r="B353" i="18"/>
  <c r="A353" i="18"/>
  <c r="H352" i="18"/>
  <c r="I352" i="18" s="1"/>
  <c r="G352" i="18"/>
  <c r="F352" i="18"/>
  <c r="E352" i="18"/>
  <c r="D352" i="18"/>
  <c r="C352" i="18"/>
  <c r="B352" i="18"/>
  <c r="A352" i="18"/>
  <c r="H351" i="18"/>
  <c r="G351" i="18"/>
  <c r="F351" i="18"/>
  <c r="E351" i="18"/>
  <c r="D351" i="18"/>
  <c r="C351" i="18"/>
  <c r="B351" i="18"/>
  <c r="A351" i="18"/>
  <c r="J350" i="18"/>
  <c r="H350" i="18"/>
  <c r="I350" i="18" s="1"/>
  <c r="G350" i="18"/>
  <c r="F350" i="18"/>
  <c r="E350" i="18"/>
  <c r="D350" i="18"/>
  <c r="C350" i="18"/>
  <c r="B350" i="18"/>
  <c r="A350" i="18"/>
  <c r="I349" i="18"/>
  <c r="H349" i="18"/>
  <c r="J349" i="18" s="1"/>
  <c r="G349" i="18"/>
  <c r="F349" i="18"/>
  <c r="E349" i="18"/>
  <c r="D349" i="18"/>
  <c r="C349" i="18"/>
  <c r="B349" i="18"/>
  <c r="A349" i="18"/>
  <c r="H348" i="18"/>
  <c r="G348" i="18"/>
  <c r="F348" i="18"/>
  <c r="E348" i="18"/>
  <c r="D348" i="18"/>
  <c r="C348" i="18"/>
  <c r="B348" i="18"/>
  <c r="A348" i="18"/>
  <c r="J347" i="18"/>
  <c r="H347" i="18"/>
  <c r="I347" i="18" s="1"/>
  <c r="G347" i="18"/>
  <c r="F347" i="18"/>
  <c r="E347" i="18"/>
  <c r="D347" i="18"/>
  <c r="C347" i="18"/>
  <c r="B347" i="18"/>
  <c r="A347" i="18"/>
  <c r="J346" i="18"/>
  <c r="H346" i="18"/>
  <c r="I346" i="18" s="1"/>
  <c r="G346" i="18"/>
  <c r="F346" i="18"/>
  <c r="E346" i="18"/>
  <c r="D346" i="18"/>
  <c r="C346" i="18"/>
  <c r="B346" i="18"/>
  <c r="A346" i="18"/>
  <c r="J345" i="18"/>
  <c r="I345" i="18"/>
  <c r="H345" i="18"/>
  <c r="G345" i="18"/>
  <c r="F345" i="18"/>
  <c r="E345" i="18"/>
  <c r="D345" i="18"/>
  <c r="C345" i="18"/>
  <c r="B345" i="18"/>
  <c r="A345" i="18"/>
  <c r="H344" i="18"/>
  <c r="I344" i="18" s="1"/>
  <c r="G344" i="18"/>
  <c r="F344" i="18"/>
  <c r="E344" i="18"/>
  <c r="D344" i="18"/>
  <c r="C344" i="18"/>
  <c r="B344" i="18"/>
  <c r="A344" i="18"/>
  <c r="H343" i="18"/>
  <c r="G343" i="18"/>
  <c r="F343" i="18"/>
  <c r="E343" i="18"/>
  <c r="D343" i="18"/>
  <c r="C343" i="18"/>
  <c r="B343" i="18"/>
  <c r="A343" i="18"/>
  <c r="J342" i="18"/>
  <c r="H342" i="18"/>
  <c r="I342" i="18" s="1"/>
  <c r="G342" i="18"/>
  <c r="F342" i="18"/>
  <c r="E342" i="18"/>
  <c r="D342" i="18"/>
  <c r="C342" i="18"/>
  <c r="B342" i="18"/>
  <c r="A342" i="18"/>
  <c r="I341" i="18"/>
  <c r="H341" i="18"/>
  <c r="J341" i="18" s="1"/>
  <c r="G341" i="18"/>
  <c r="F341" i="18"/>
  <c r="E341" i="18"/>
  <c r="D341" i="18"/>
  <c r="C341" i="18"/>
  <c r="B341" i="18"/>
  <c r="A341" i="18"/>
  <c r="H340" i="18"/>
  <c r="G340" i="18"/>
  <c r="F340" i="18"/>
  <c r="E340" i="18"/>
  <c r="D340" i="18"/>
  <c r="C340" i="18"/>
  <c r="B340" i="18"/>
  <c r="A340" i="18"/>
  <c r="J339" i="18"/>
  <c r="H339" i="18"/>
  <c r="I339" i="18" s="1"/>
  <c r="G339" i="18"/>
  <c r="F339" i="18"/>
  <c r="E339" i="18"/>
  <c r="D339" i="18"/>
  <c r="C339" i="18"/>
  <c r="B339" i="18"/>
  <c r="A339" i="18"/>
  <c r="J338" i="18"/>
  <c r="H338" i="18"/>
  <c r="I338" i="18" s="1"/>
  <c r="G338" i="18"/>
  <c r="F338" i="18"/>
  <c r="E338" i="18"/>
  <c r="D338" i="18"/>
  <c r="C338" i="18"/>
  <c r="B338" i="18"/>
  <c r="A338" i="18"/>
  <c r="J337" i="18"/>
  <c r="I337" i="18"/>
  <c r="H337" i="18"/>
  <c r="G337" i="18"/>
  <c r="F337" i="18"/>
  <c r="E337" i="18"/>
  <c r="D337" i="18"/>
  <c r="C337" i="18"/>
  <c r="B337" i="18"/>
  <c r="A337" i="18"/>
  <c r="H336" i="18"/>
  <c r="I336" i="18" s="1"/>
  <c r="G336" i="18"/>
  <c r="F336" i="18"/>
  <c r="E336" i="18"/>
  <c r="D336" i="18"/>
  <c r="C336" i="18"/>
  <c r="B336" i="18"/>
  <c r="A336" i="18"/>
  <c r="H335" i="18"/>
  <c r="G335" i="18"/>
  <c r="F335" i="18"/>
  <c r="E335" i="18"/>
  <c r="D335" i="18"/>
  <c r="C335" i="18"/>
  <c r="B335" i="18"/>
  <c r="A335" i="18"/>
  <c r="J334" i="18"/>
  <c r="H334" i="18"/>
  <c r="I334" i="18" s="1"/>
  <c r="G334" i="18"/>
  <c r="F334" i="18"/>
  <c r="E334" i="18"/>
  <c r="D334" i="18"/>
  <c r="C334" i="18"/>
  <c r="B334" i="18"/>
  <c r="A334" i="18"/>
  <c r="G333" i="18"/>
  <c r="F333" i="18"/>
  <c r="E333" i="18"/>
  <c r="D333" i="18"/>
  <c r="C333" i="18"/>
  <c r="B333" i="18"/>
  <c r="A333" i="18"/>
  <c r="G332" i="18"/>
  <c r="F332" i="18"/>
  <c r="E332" i="18"/>
  <c r="D332" i="18"/>
  <c r="C332" i="18"/>
  <c r="B332" i="18"/>
  <c r="A332" i="18"/>
  <c r="G331" i="18"/>
  <c r="F331" i="18"/>
  <c r="E331" i="18"/>
  <c r="D331" i="18"/>
  <c r="C331" i="18"/>
  <c r="B331" i="18"/>
  <c r="A331" i="18"/>
  <c r="G330" i="18"/>
  <c r="F330" i="18"/>
  <c r="E330" i="18"/>
  <c r="D330" i="18"/>
  <c r="C330" i="18"/>
  <c r="B330" i="18"/>
  <c r="A330" i="18"/>
  <c r="G329" i="18"/>
  <c r="F329" i="18"/>
  <c r="E329" i="18"/>
  <c r="D329" i="18"/>
  <c r="C329" i="18"/>
  <c r="B329" i="18"/>
  <c r="A329" i="18"/>
  <c r="G328" i="18"/>
  <c r="F328" i="18"/>
  <c r="E328" i="18"/>
  <c r="D328" i="18"/>
  <c r="C328" i="18"/>
  <c r="B328" i="18"/>
  <c r="A328" i="18"/>
  <c r="G327" i="18"/>
  <c r="F327" i="18"/>
  <c r="E327" i="18"/>
  <c r="D327" i="18"/>
  <c r="C327" i="18"/>
  <c r="B327" i="18"/>
  <c r="A327" i="18"/>
  <c r="G326" i="18"/>
  <c r="F326" i="18"/>
  <c r="E326" i="18"/>
  <c r="D326" i="18"/>
  <c r="C326" i="18"/>
  <c r="B326" i="18"/>
  <c r="A326" i="18"/>
  <c r="I325" i="18"/>
  <c r="H325" i="18"/>
  <c r="J325" i="18" s="1"/>
  <c r="G325" i="18"/>
  <c r="F325" i="18"/>
  <c r="E325" i="18"/>
  <c r="D325" i="18"/>
  <c r="C325" i="18"/>
  <c r="B325" i="18"/>
  <c r="A325" i="18"/>
  <c r="G324" i="18"/>
  <c r="F324" i="18"/>
  <c r="E324" i="18"/>
  <c r="D324" i="18"/>
  <c r="C324" i="18"/>
  <c r="B324" i="18"/>
  <c r="A324" i="18"/>
  <c r="G323" i="18"/>
  <c r="F323" i="18"/>
  <c r="E323" i="18"/>
  <c r="D323" i="18"/>
  <c r="C323" i="18"/>
  <c r="B323" i="18"/>
  <c r="A323" i="18"/>
  <c r="G322" i="18"/>
  <c r="F322" i="18"/>
  <c r="E322" i="18"/>
  <c r="D322" i="18"/>
  <c r="C322" i="18"/>
  <c r="B322" i="18"/>
  <c r="A322" i="18"/>
  <c r="J321" i="18"/>
  <c r="I321" i="18"/>
  <c r="H321" i="18"/>
  <c r="G321" i="18"/>
  <c r="F321" i="18"/>
  <c r="E321" i="18"/>
  <c r="D321" i="18"/>
  <c r="C321" i="18"/>
  <c r="B321" i="18"/>
  <c r="A321" i="18"/>
  <c r="H320" i="18"/>
  <c r="I320" i="18" s="1"/>
  <c r="G320" i="18"/>
  <c r="F320" i="18"/>
  <c r="E320" i="18"/>
  <c r="D320" i="18"/>
  <c r="C320" i="18"/>
  <c r="B320" i="18"/>
  <c r="A320" i="18"/>
  <c r="G319" i="18"/>
  <c r="F319" i="18"/>
  <c r="E319" i="18"/>
  <c r="D319" i="18"/>
  <c r="C319" i="18"/>
  <c r="B319" i="18"/>
  <c r="A319" i="18"/>
  <c r="G318" i="18"/>
  <c r="F318" i="18"/>
  <c r="E318" i="18"/>
  <c r="D318" i="18"/>
  <c r="C318" i="18"/>
  <c r="B318" i="18"/>
  <c r="A318" i="18"/>
  <c r="G317" i="18"/>
  <c r="F317" i="18"/>
  <c r="E317" i="18"/>
  <c r="D317" i="18"/>
  <c r="C317" i="18"/>
  <c r="B317" i="18"/>
  <c r="A317" i="18"/>
  <c r="G316" i="18"/>
  <c r="F316" i="18"/>
  <c r="E316" i="18"/>
  <c r="D316" i="18"/>
  <c r="C316" i="18"/>
  <c r="B316" i="18"/>
  <c r="A316" i="18"/>
  <c r="G315" i="18"/>
  <c r="F315" i="18"/>
  <c r="E315" i="18"/>
  <c r="D315" i="18"/>
  <c r="C315" i="18"/>
  <c r="B315" i="18"/>
  <c r="A315" i="18"/>
  <c r="G314" i="18"/>
  <c r="F314" i="18"/>
  <c r="E314" i="18"/>
  <c r="D314" i="18"/>
  <c r="C314" i="18"/>
  <c r="B314" i="18"/>
  <c r="A314" i="18"/>
  <c r="G313" i="18"/>
  <c r="F313" i="18"/>
  <c r="E313" i="18"/>
  <c r="D313" i="18"/>
  <c r="C313" i="18"/>
  <c r="B313" i="18"/>
  <c r="A313" i="18"/>
  <c r="G312" i="18"/>
  <c r="F312" i="18"/>
  <c r="E312" i="18"/>
  <c r="D312" i="18"/>
  <c r="C312" i="18"/>
  <c r="B312" i="18"/>
  <c r="A312" i="18"/>
  <c r="G311" i="18"/>
  <c r="F311" i="18"/>
  <c r="E311" i="18"/>
  <c r="D311" i="18"/>
  <c r="C311" i="18"/>
  <c r="B311" i="18"/>
  <c r="A311" i="18"/>
  <c r="G310" i="18"/>
  <c r="F310" i="18"/>
  <c r="E310" i="18"/>
  <c r="D310" i="18"/>
  <c r="C310" i="18"/>
  <c r="B310" i="18"/>
  <c r="A310" i="18"/>
  <c r="G309" i="18"/>
  <c r="F309" i="18"/>
  <c r="E309" i="18"/>
  <c r="D309" i="18"/>
  <c r="C309" i="18"/>
  <c r="B309" i="18"/>
  <c r="A309" i="18"/>
  <c r="G308" i="18"/>
  <c r="F308" i="18"/>
  <c r="E308" i="18"/>
  <c r="D308" i="18"/>
  <c r="C308" i="18"/>
  <c r="B308" i="18"/>
  <c r="A308" i="18"/>
  <c r="G307" i="18"/>
  <c r="F307" i="18"/>
  <c r="E307" i="18"/>
  <c r="D307" i="18"/>
  <c r="C307" i="18"/>
  <c r="B307" i="18"/>
  <c r="A307" i="18"/>
  <c r="G306" i="18"/>
  <c r="F306" i="18"/>
  <c r="E306" i="18"/>
  <c r="D306" i="18"/>
  <c r="C306" i="18"/>
  <c r="B306" i="18"/>
  <c r="A306" i="18"/>
  <c r="G305" i="18"/>
  <c r="F305" i="18"/>
  <c r="E305" i="18"/>
  <c r="D305" i="18"/>
  <c r="C305" i="18"/>
  <c r="B305" i="18"/>
  <c r="A305" i="18"/>
  <c r="G304" i="18"/>
  <c r="F304" i="18"/>
  <c r="E304" i="18"/>
  <c r="D304" i="18"/>
  <c r="C304" i="18"/>
  <c r="B304" i="18"/>
  <c r="A304" i="18"/>
  <c r="G303" i="18"/>
  <c r="F303" i="18"/>
  <c r="E303" i="18"/>
  <c r="D303" i="18"/>
  <c r="C303" i="18"/>
  <c r="B303" i="18"/>
  <c r="A303" i="18"/>
  <c r="G302" i="18"/>
  <c r="F302" i="18"/>
  <c r="E302" i="18"/>
  <c r="D302" i="18"/>
  <c r="C302" i="18"/>
  <c r="B302" i="18"/>
  <c r="A302" i="18"/>
  <c r="G301" i="18"/>
  <c r="F301" i="18"/>
  <c r="E301" i="18"/>
  <c r="D301" i="18"/>
  <c r="C301" i="18"/>
  <c r="B301" i="18"/>
  <c r="A301" i="18"/>
  <c r="G300" i="18"/>
  <c r="F300" i="18"/>
  <c r="E300" i="18"/>
  <c r="D300" i="18"/>
  <c r="C300" i="18"/>
  <c r="B300" i="18"/>
  <c r="A300" i="18"/>
  <c r="G299" i="18"/>
  <c r="F299" i="18"/>
  <c r="E299" i="18"/>
  <c r="D299" i="18"/>
  <c r="C299" i="18"/>
  <c r="B299" i="18"/>
  <c r="A299" i="18"/>
  <c r="G298" i="18"/>
  <c r="F298" i="18"/>
  <c r="E298" i="18"/>
  <c r="D298" i="18"/>
  <c r="C298" i="18"/>
  <c r="B298" i="18"/>
  <c r="A298" i="18"/>
  <c r="G297" i="18"/>
  <c r="F297" i="18"/>
  <c r="E297" i="18"/>
  <c r="D297" i="18"/>
  <c r="C297" i="18"/>
  <c r="B297" i="18"/>
  <c r="A297" i="18"/>
  <c r="G296" i="18"/>
  <c r="F296" i="18"/>
  <c r="E296" i="18"/>
  <c r="D296" i="18"/>
  <c r="C296" i="18"/>
  <c r="B296" i="18"/>
  <c r="A296" i="18"/>
  <c r="G295" i="18"/>
  <c r="F295" i="18"/>
  <c r="E295" i="18"/>
  <c r="D295" i="18"/>
  <c r="C295" i="18"/>
  <c r="B295" i="18"/>
  <c r="A295" i="18"/>
  <c r="G294" i="18"/>
  <c r="F294" i="18"/>
  <c r="E294" i="18"/>
  <c r="D294" i="18"/>
  <c r="C294" i="18"/>
  <c r="B294" i="18"/>
  <c r="A294" i="18"/>
  <c r="G293" i="18"/>
  <c r="F293" i="18"/>
  <c r="E293" i="18"/>
  <c r="D293" i="18"/>
  <c r="C293" i="18"/>
  <c r="B293" i="18"/>
  <c r="A293" i="18"/>
  <c r="J292" i="18"/>
  <c r="H292" i="18"/>
  <c r="I292" i="18" s="1"/>
  <c r="G292" i="18"/>
  <c r="F292" i="18"/>
  <c r="E292" i="18"/>
  <c r="D292" i="18"/>
  <c r="C292" i="18"/>
  <c r="B292" i="18"/>
  <c r="A292" i="18"/>
  <c r="G291" i="18"/>
  <c r="F291" i="18"/>
  <c r="E291" i="18"/>
  <c r="D291" i="18"/>
  <c r="C291" i="18"/>
  <c r="B291" i="18"/>
  <c r="A291" i="18"/>
  <c r="G290" i="18"/>
  <c r="F290" i="18"/>
  <c r="E290" i="18"/>
  <c r="D290" i="18"/>
  <c r="C290" i="18"/>
  <c r="B290" i="18"/>
  <c r="A290" i="18"/>
  <c r="G289" i="18"/>
  <c r="F289" i="18"/>
  <c r="E289" i="18"/>
  <c r="D289" i="18"/>
  <c r="C289" i="18"/>
  <c r="B289" i="18"/>
  <c r="A289" i="18"/>
  <c r="G288" i="18"/>
  <c r="F288" i="18"/>
  <c r="E288" i="18"/>
  <c r="D288" i="18"/>
  <c r="C288" i="18"/>
  <c r="B288" i="18"/>
  <c r="A288" i="18"/>
  <c r="G287" i="18"/>
  <c r="F287" i="18"/>
  <c r="E287" i="18"/>
  <c r="D287" i="18"/>
  <c r="C287" i="18"/>
  <c r="B287" i="18"/>
  <c r="A287" i="18"/>
  <c r="G286" i="18"/>
  <c r="F286" i="18"/>
  <c r="E286" i="18"/>
  <c r="D286" i="18"/>
  <c r="C286" i="18"/>
  <c r="B286" i="18"/>
  <c r="A286" i="18"/>
  <c r="G285" i="18"/>
  <c r="F285" i="18"/>
  <c r="E285" i="18"/>
  <c r="D285" i="18"/>
  <c r="C285" i="18"/>
  <c r="B285" i="18"/>
  <c r="A285" i="18"/>
  <c r="J284" i="18"/>
  <c r="H284" i="18"/>
  <c r="I284" i="18" s="1"/>
  <c r="G284" i="18"/>
  <c r="F284" i="18"/>
  <c r="E284" i="18"/>
  <c r="D284" i="18"/>
  <c r="C284" i="18"/>
  <c r="B284" i="18"/>
  <c r="A284" i="18"/>
  <c r="G283" i="18"/>
  <c r="F283" i="18"/>
  <c r="E283" i="18"/>
  <c r="D283" i="18"/>
  <c r="C283" i="18"/>
  <c r="B283" i="18"/>
  <c r="A283" i="18"/>
  <c r="G282" i="18"/>
  <c r="F282" i="18"/>
  <c r="E282" i="18"/>
  <c r="D282" i="18"/>
  <c r="C282" i="18"/>
  <c r="B282" i="18"/>
  <c r="A282" i="18"/>
  <c r="G281" i="18"/>
  <c r="F281" i="18"/>
  <c r="E281" i="18"/>
  <c r="D281" i="18"/>
  <c r="C281" i="18"/>
  <c r="B281" i="18"/>
  <c r="A281" i="18"/>
  <c r="J280" i="18"/>
  <c r="H280" i="18"/>
  <c r="I280" i="18" s="1"/>
  <c r="G280" i="18"/>
  <c r="F280" i="18"/>
  <c r="E280" i="18"/>
  <c r="D280" i="18"/>
  <c r="C280" i="18"/>
  <c r="B280" i="18"/>
  <c r="A280" i="18"/>
  <c r="H279" i="18"/>
  <c r="G279" i="18"/>
  <c r="F279" i="18"/>
  <c r="E279" i="18"/>
  <c r="D279" i="18"/>
  <c r="C279" i="18"/>
  <c r="B279" i="18"/>
  <c r="A279" i="18"/>
  <c r="J278" i="18"/>
  <c r="H278" i="18"/>
  <c r="I278" i="18" s="1"/>
  <c r="G278" i="18"/>
  <c r="F278" i="18"/>
  <c r="E278" i="18"/>
  <c r="D278" i="18"/>
  <c r="C278" i="18"/>
  <c r="B278" i="18"/>
  <c r="A278" i="18"/>
  <c r="H277" i="18"/>
  <c r="G277" i="18"/>
  <c r="F277" i="18"/>
  <c r="E277" i="18"/>
  <c r="D277" i="18"/>
  <c r="C277" i="18"/>
  <c r="B277" i="18"/>
  <c r="A277" i="18"/>
  <c r="G276" i="18"/>
  <c r="F276" i="18"/>
  <c r="E276" i="18"/>
  <c r="D276" i="18"/>
  <c r="C276" i="18"/>
  <c r="B276" i="18"/>
  <c r="A276" i="18"/>
  <c r="H275" i="18"/>
  <c r="G275" i="18"/>
  <c r="F275" i="18"/>
  <c r="E275" i="18"/>
  <c r="D275" i="18"/>
  <c r="C275" i="18"/>
  <c r="B275" i="18"/>
  <c r="A275" i="18"/>
  <c r="H274" i="18"/>
  <c r="G274" i="18"/>
  <c r="F274" i="18"/>
  <c r="E274" i="18"/>
  <c r="D274" i="18"/>
  <c r="C274" i="18"/>
  <c r="B274" i="18"/>
  <c r="A274" i="18"/>
  <c r="H273" i="18"/>
  <c r="G273" i="18"/>
  <c r="F273" i="18"/>
  <c r="E273" i="18"/>
  <c r="D273" i="18"/>
  <c r="C273" i="18"/>
  <c r="B273" i="18"/>
  <c r="A273" i="18"/>
  <c r="G272" i="18"/>
  <c r="F272" i="18"/>
  <c r="E272" i="18"/>
  <c r="D272" i="18"/>
  <c r="C272" i="18"/>
  <c r="B272" i="18"/>
  <c r="A272" i="18"/>
  <c r="G271" i="18"/>
  <c r="F271" i="18"/>
  <c r="E271" i="18"/>
  <c r="D271" i="18"/>
  <c r="C271" i="18"/>
  <c r="B271" i="18"/>
  <c r="A271" i="18"/>
  <c r="G270" i="18"/>
  <c r="F270" i="18"/>
  <c r="E270" i="18"/>
  <c r="D270" i="18"/>
  <c r="C270" i="18"/>
  <c r="B270" i="18"/>
  <c r="A270" i="18"/>
  <c r="G269" i="18"/>
  <c r="F269" i="18"/>
  <c r="E269" i="18"/>
  <c r="D269" i="18"/>
  <c r="C269" i="18"/>
  <c r="B269" i="18"/>
  <c r="A269" i="18"/>
  <c r="J268" i="18"/>
  <c r="H268" i="18"/>
  <c r="I268" i="18" s="1"/>
  <c r="G268" i="18"/>
  <c r="F268" i="18"/>
  <c r="E268" i="18"/>
  <c r="D268" i="18"/>
  <c r="C268" i="18"/>
  <c r="B268" i="18"/>
  <c r="A268" i="18"/>
  <c r="G267" i="18"/>
  <c r="F267" i="18"/>
  <c r="E267" i="18"/>
  <c r="D267" i="18"/>
  <c r="C267" i="18"/>
  <c r="B267" i="18"/>
  <c r="A267" i="18"/>
  <c r="G266" i="18"/>
  <c r="F266" i="18"/>
  <c r="E266" i="18"/>
  <c r="D266" i="18"/>
  <c r="C266" i="18"/>
  <c r="B266" i="18"/>
  <c r="A266" i="18"/>
  <c r="G265" i="18"/>
  <c r="F265" i="18"/>
  <c r="E265" i="18"/>
  <c r="D265" i="18"/>
  <c r="C265" i="18"/>
  <c r="B265" i="18"/>
  <c r="A265" i="18"/>
  <c r="G264" i="18"/>
  <c r="F264" i="18"/>
  <c r="E264" i="18"/>
  <c r="D264" i="18"/>
  <c r="C264" i="18"/>
  <c r="B264" i="18"/>
  <c r="A264" i="18"/>
  <c r="G263" i="18"/>
  <c r="F263" i="18"/>
  <c r="E263" i="18"/>
  <c r="D263" i="18"/>
  <c r="C263" i="18"/>
  <c r="B263" i="18"/>
  <c r="A263" i="18"/>
  <c r="G262" i="18"/>
  <c r="F262" i="18"/>
  <c r="E262" i="18"/>
  <c r="D262" i="18"/>
  <c r="C262" i="18"/>
  <c r="B262" i="18"/>
  <c r="A262" i="18"/>
  <c r="G261" i="18"/>
  <c r="F261" i="18"/>
  <c r="E261" i="18"/>
  <c r="D261" i="18"/>
  <c r="C261" i="18"/>
  <c r="B261" i="18"/>
  <c r="A261" i="18"/>
  <c r="G260" i="18"/>
  <c r="F260" i="18"/>
  <c r="E260" i="18"/>
  <c r="D260" i="18"/>
  <c r="C260" i="18"/>
  <c r="B260" i="18"/>
  <c r="A260" i="18"/>
  <c r="G259" i="18"/>
  <c r="F259" i="18"/>
  <c r="E259" i="18"/>
  <c r="D259" i="18"/>
  <c r="C259" i="18"/>
  <c r="B259" i="18"/>
  <c r="A259" i="18"/>
  <c r="G258" i="18"/>
  <c r="F258" i="18"/>
  <c r="E258" i="18"/>
  <c r="D258" i="18"/>
  <c r="C258" i="18"/>
  <c r="B258" i="18"/>
  <c r="A258" i="18"/>
  <c r="G257" i="18"/>
  <c r="F257" i="18"/>
  <c r="E257" i="18"/>
  <c r="D257" i="18"/>
  <c r="C257" i="18"/>
  <c r="B257" i="18"/>
  <c r="A257" i="18"/>
  <c r="G256" i="18"/>
  <c r="F256" i="18"/>
  <c r="E256" i="18"/>
  <c r="D256" i="18"/>
  <c r="C256" i="18"/>
  <c r="B256" i="18"/>
  <c r="A256" i="18"/>
  <c r="G255" i="18"/>
  <c r="F255" i="18"/>
  <c r="E255" i="18"/>
  <c r="D255" i="18"/>
  <c r="C255" i="18"/>
  <c r="B255" i="18"/>
  <c r="A255" i="18"/>
  <c r="G254" i="18"/>
  <c r="F254" i="18"/>
  <c r="E254" i="18"/>
  <c r="D254" i="18"/>
  <c r="C254" i="18"/>
  <c r="B254" i="18"/>
  <c r="A254" i="18"/>
  <c r="G253" i="18"/>
  <c r="F253" i="18"/>
  <c r="E253" i="18"/>
  <c r="D253" i="18"/>
  <c r="C253" i="18"/>
  <c r="B253" i="18"/>
  <c r="A253" i="18"/>
  <c r="G252" i="18"/>
  <c r="F252" i="18"/>
  <c r="E252" i="18"/>
  <c r="D252" i="18"/>
  <c r="C252" i="18"/>
  <c r="B252" i="18"/>
  <c r="A252" i="18"/>
  <c r="H251" i="18"/>
  <c r="G251" i="18"/>
  <c r="F251" i="18"/>
  <c r="E251" i="18"/>
  <c r="D251" i="18"/>
  <c r="C251" i="18"/>
  <c r="B251" i="18"/>
  <c r="A251" i="18"/>
  <c r="G250" i="18"/>
  <c r="F250" i="18"/>
  <c r="E250" i="18"/>
  <c r="D250" i="18"/>
  <c r="C250" i="18"/>
  <c r="B250" i="18"/>
  <c r="A250" i="18"/>
  <c r="G249" i="18"/>
  <c r="F249" i="18"/>
  <c r="E249" i="18"/>
  <c r="D249" i="18"/>
  <c r="C249" i="18"/>
  <c r="B249" i="18"/>
  <c r="A249" i="18"/>
  <c r="G248" i="18"/>
  <c r="F248" i="18"/>
  <c r="E248" i="18"/>
  <c r="D248" i="18"/>
  <c r="C248" i="18"/>
  <c r="B248" i="18"/>
  <c r="A248" i="18"/>
  <c r="G247" i="18"/>
  <c r="F247" i="18"/>
  <c r="E247" i="18"/>
  <c r="D247" i="18"/>
  <c r="C247" i="18"/>
  <c r="B247" i="18"/>
  <c r="A247" i="18"/>
  <c r="G246" i="18"/>
  <c r="F246" i="18"/>
  <c r="E246" i="18"/>
  <c r="D246" i="18"/>
  <c r="C246" i="18"/>
  <c r="B246" i="18"/>
  <c r="A246" i="18"/>
  <c r="G245" i="18"/>
  <c r="F245" i="18"/>
  <c r="E245" i="18"/>
  <c r="D245" i="18"/>
  <c r="C245" i="18"/>
  <c r="B245" i="18"/>
  <c r="A245" i="18"/>
  <c r="G244" i="18"/>
  <c r="F244" i="18"/>
  <c r="E244" i="18"/>
  <c r="D244" i="18"/>
  <c r="C244" i="18"/>
  <c r="B244" i="18"/>
  <c r="A244" i="18"/>
  <c r="G243" i="18"/>
  <c r="F243" i="18"/>
  <c r="E243" i="18"/>
  <c r="D243" i="18"/>
  <c r="C243" i="18"/>
  <c r="B243" i="18"/>
  <c r="A243" i="18"/>
  <c r="G242" i="18"/>
  <c r="F242" i="18"/>
  <c r="E242" i="18"/>
  <c r="D242" i="18"/>
  <c r="C242" i="18"/>
  <c r="B242" i="18"/>
  <c r="A242" i="18"/>
  <c r="G241" i="18"/>
  <c r="F241" i="18"/>
  <c r="E241" i="18"/>
  <c r="D241" i="18"/>
  <c r="C241" i="18"/>
  <c r="B241" i="18"/>
  <c r="A241" i="18"/>
  <c r="G240" i="18"/>
  <c r="F240" i="18"/>
  <c r="E240" i="18"/>
  <c r="D240" i="18"/>
  <c r="C240" i="18"/>
  <c r="B240" i="18"/>
  <c r="A240" i="18"/>
  <c r="H239" i="18"/>
  <c r="G239" i="18"/>
  <c r="F239" i="18"/>
  <c r="E239" i="18"/>
  <c r="D239" i="18"/>
  <c r="C239" i="18"/>
  <c r="B239" i="18"/>
  <c r="A239" i="18"/>
  <c r="G238" i="18"/>
  <c r="F238" i="18"/>
  <c r="E238" i="18"/>
  <c r="D238" i="18"/>
  <c r="C238" i="18"/>
  <c r="B238" i="18"/>
  <c r="A238" i="18"/>
  <c r="G237" i="18"/>
  <c r="F237" i="18"/>
  <c r="E237" i="18"/>
  <c r="D237" i="18"/>
  <c r="C237" i="18"/>
  <c r="B237" i="18"/>
  <c r="A237" i="18"/>
  <c r="G236" i="18"/>
  <c r="F236" i="18"/>
  <c r="E236" i="18"/>
  <c r="D236" i="18"/>
  <c r="C236" i="18"/>
  <c r="B236" i="18"/>
  <c r="A236" i="18"/>
  <c r="G235" i="18"/>
  <c r="F235" i="18"/>
  <c r="E235" i="18"/>
  <c r="D235" i="18"/>
  <c r="C235" i="18"/>
  <c r="B235" i="18"/>
  <c r="A235" i="18"/>
  <c r="G234" i="18"/>
  <c r="F234" i="18"/>
  <c r="E234" i="18"/>
  <c r="D234" i="18"/>
  <c r="C234" i="18"/>
  <c r="B234" i="18"/>
  <c r="A234" i="18"/>
  <c r="G233" i="18"/>
  <c r="F233" i="18"/>
  <c r="E233" i="18"/>
  <c r="D233" i="18"/>
  <c r="C233" i="18"/>
  <c r="B233" i="18"/>
  <c r="A233" i="18"/>
  <c r="G232" i="18"/>
  <c r="F232" i="18"/>
  <c r="E232" i="18"/>
  <c r="D232" i="18"/>
  <c r="C232" i="18"/>
  <c r="B232" i="18"/>
  <c r="A232" i="18"/>
  <c r="G231" i="18"/>
  <c r="F231" i="18"/>
  <c r="E231" i="18"/>
  <c r="D231" i="18"/>
  <c r="C231" i="18"/>
  <c r="B231" i="18"/>
  <c r="A231" i="18"/>
  <c r="G230" i="18"/>
  <c r="F230" i="18"/>
  <c r="E230" i="18"/>
  <c r="D230" i="18"/>
  <c r="C230" i="18"/>
  <c r="B230" i="18"/>
  <c r="A230" i="18"/>
  <c r="H229" i="18"/>
  <c r="G229" i="18"/>
  <c r="F229" i="18"/>
  <c r="E229" i="18"/>
  <c r="D229" i="18"/>
  <c r="C229" i="18"/>
  <c r="B229" i="18"/>
  <c r="A229" i="18"/>
  <c r="G228" i="18"/>
  <c r="F228" i="18"/>
  <c r="E228" i="18"/>
  <c r="D228" i="18"/>
  <c r="C228" i="18"/>
  <c r="B228" i="18"/>
  <c r="A228" i="18"/>
  <c r="G227" i="18"/>
  <c r="F227" i="18"/>
  <c r="E227" i="18"/>
  <c r="D227" i="18"/>
  <c r="C227" i="18"/>
  <c r="B227" i="18"/>
  <c r="A227" i="18"/>
  <c r="G226" i="18"/>
  <c r="F226" i="18"/>
  <c r="E226" i="18"/>
  <c r="D226" i="18"/>
  <c r="C226" i="18"/>
  <c r="B226" i="18"/>
  <c r="A226" i="18"/>
  <c r="H225" i="18"/>
  <c r="G225" i="18"/>
  <c r="F225" i="18"/>
  <c r="E225" i="18"/>
  <c r="D225" i="18"/>
  <c r="C225" i="18"/>
  <c r="B225" i="18"/>
  <c r="A225" i="18"/>
  <c r="J224" i="18"/>
  <c r="J52" i="5" s="1"/>
  <c r="H224" i="18"/>
  <c r="I224" i="18" s="1"/>
  <c r="I52" i="5" s="1"/>
  <c r="G224" i="18"/>
  <c r="F224" i="18"/>
  <c r="E224" i="18"/>
  <c r="D224" i="18"/>
  <c r="C224" i="18"/>
  <c r="B224" i="18"/>
  <c r="A224" i="18"/>
  <c r="G223" i="18"/>
  <c r="F223" i="18"/>
  <c r="E223" i="18"/>
  <c r="D223" i="18"/>
  <c r="C223" i="18"/>
  <c r="B223" i="18"/>
  <c r="A223" i="18"/>
  <c r="G222" i="18"/>
  <c r="F222" i="18"/>
  <c r="E222" i="18"/>
  <c r="D222" i="18"/>
  <c r="C222" i="18"/>
  <c r="B222" i="18"/>
  <c r="A222" i="18"/>
  <c r="G221" i="18"/>
  <c r="F221" i="18"/>
  <c r="E221" i="18"/>
  <c r="D221" i="18"/>
  <c r="C221" i="18"/>
  <c r="B221" i="18"/>
  <c r="A221" i="18"/>
  <c r="J220" i="18"/>
  <c r="H220" i="18"/>
  <c r="I220" i="18" s="1"/>
  <c r="G220" i="18"/>
  <c r="F220" i="18"/>
  <c r="E220" i="18"/>
  <c r="D220" i="18"/>
  <c r="C220" i="18"/>
  <c r="B220" i="18"/>
  <c r="A220" i="18"/>
  <c r="G219" i="18"/>
  <c r="F219" i="18"/>
  <c r="E219" i="18"/>
  <c r="D219" i="18"/>
  <c r="C219" i="18"/>
  <c r="B219" i="18"/>
  <c r="A219" i="18"/>
  <c r="G218" i="18"/>
  <c r="F218" i="18"/>
  <c r="E218" i="18"/>
  <c r="D218" i="18"/>
  <c r="C218" i="18"/>
  <c r="B218" i="18"/>
  <c r="A218" i="18"/>
  <c r="G217" i="18"/>
  <c r="F217" i="18"/>
  <c r="E217" i="18"/>
  <c r="D217" i="18"/>
  <c r="C217" i="18"/>
  <c r="B217" i="18"/>
  <c r="A217" i="18"/>
  <c r="G216" i="18"/>
  <c r="F216" i="18"/>
  <c r="E216" i="18"/>
  <c r="D216" i="18"/>
  <c r="C216" i="18"/>
  <c r="B216" i="18"/>
  <c r="A216" i="18"/>
  <c r="G215" i="18"/>
  <c r="F215" i="18"/>
  <c r="E215" i="18"/>
  <c r="D215" i="18"/>
  <c r="C215" i="18"/>
  <c r="B215" i="18"/>
  <c r="A215" i="18"/>
  <c r="G214" i="18"/>
  <c r="F214" i="18"/>
  <c r="E214" i="18"/>
  <c r="D214" i="18"/>
  <c r="C214" i="18"/>
  <c r="B214" i="18"/>
  <c r="A214" i="18"/>
  <c r="G213" i="18"/>
  <c r="F213" i="18"/>
  <c r="E213" i="18"/>
  <c r="D213" i="18"/>
  <c r="C213" i="18"/>
  <c r="B213" i="18"/>
  <c r="A213" i="18"/>
  <c r="G212" i="18"/>
  <c r="F212" i="18"/>
  <c r="E212" i="18"/>
  <c r="D212" i="18"/>
  <c r="C212" i="18"/>
  <c r="B212" i="18"/>
  <c r="A212" i="18"/>
  <c r="G211" i="18"/>
  <c r="F211" i="18"/>
  <c r="E211" i="18"/>
  <c r="D211" i="18"/>
  <c r="C211" i="18"/>
  <c r="B211" i="18"/>
  <c r="A211" i="18"/>
  <c r="G210" i="18"/>
  <c r="F210" i="18"/>
  <c r="E210" i="18"/>
  <c r="D210" i="18"/>
  <c r="C210" i="18"/>
  <c r="B210" i="18"/>
  <c r="A210" i="18"/>
  <c r="G209" i="18"/>
  <c r="F209" i="18"/>
  <c r="E209" i="18"/>
  <c r="D209" i="18"/>
  <c r="C209" i="18"/>
  <c r="B209" i="18"/>
  <c r="A209" i="18"/>
  <c r="G208" i="18"/>
  <c r="F208" i="18"/>
  <c r="E208" i="18"/>
  <c r="D208" i="18"/>
  <c r="C208" i="18"/>
  <c r="B208" i="18"/>
  <c r="A208" i="18"/>
  <c r="G207" i="18"/>
  <c r="F207" i="18"/>
  <c r="E207" i="18"/>
  <c r="D207" i="18"/>
  <c r="C207" i="18"/>
  <c r="B207" i="18"/>
  <c r="A207" i="18"/>
  <c r="G206" i="18"/>
  <c r="F206" i="18"/>
  <c r="E206" i="18"/>
  <c r="D206" i="18"/>
  <c r="C206" i="18"/>
  <c r="B206" i="18"/>
  <c r="A206" i="18"/>
  <c r="G205" i="18"/>
  <c r="F205" i="18"/>
  <c r="E205" i="18"/>
  <c r="D205" i="18"/>
  <c r="C205" i="18"/>
  <c r="B205" i="18"/>
  <c r="A205" i="18"/>
  <c r="G204" i="18"/>
  <c r="F204" i="18"/>
  <c r="E204" i="18"/>
  <c r="D204" i="18"/>
  <c r="C204" i="18"/>
  <c r="B204" i="18"/>
  <c r="A204" i="18"/>
  <c r="G203" i="18"/>
  <c r="F203" i="18"/>
  <c r="E203" i="18"/>
  <c r="D203" i="18"/>
  <c r="C203" i="18"/>
  <c r="B203" i="18"/>
  <c r="A203" i="18"/>
  <c r="J202" i="18"/>
  <c r="H202" i="18"/>
  <c r="I202" i="18" s="1"/>
  <c r="G202" i="18"/>
  <c r="F202" i="18"/>
  <c r="E202" i="18"/>
  <c r="D202" i="18"/>
  <c r="C202" i="18"/>
  <c r="B202" i="18"/>
  <c r="A202" i="18"/>
  <c r="G201" i="18"/>
  <c r="F201" i="18"/>
  <c r="E201" i="18"/>
  <c r="D201" i="18"/>
  <c r="C201" i="18"/>
  <c r="B201" i="18"/>
  <c r="A201" i="18"/>
  <c r="J200" i="18"/>
  <c r="H200" i="18"/>
  <c r="I200" i="18" s="1"/>
  <c r="G200" i="18"/>
  <c r="F200" i="18"/>
  <c r="E200" i="18"/>
  <c r="D200" i="18"/>
  <c r="C200" i="18"/>
  <c r="B200" i="18"/>
  <c r="A200" i="18"/>
  <c r="G199" i="18"/>
  <c r="F199" i="18"/>
  <c r="E199" i="18"/>
  <c r="D199" i="18"/>
  <c r="C199" i="18"/>
  <c r="B199" i="18"/>
  <c r="A199" i="18"/>
  <c r="G198" i="18"/>
  <c r="F198" i="18"/>
  <c r="E198" i="18"/>
  <c r="D198" i="18"/>
  <c r="C198" i="18"/>
  <c r="B198" i="18"/>
  <c r="A198" i="18"/>
  <c r="G197" i="18"/>
  <c r="F197" i="18"/>
  <c r="E197" i="18"/>
  <c r="D197" i="18"/>
  <c r="C197" i="18"/>
  <c r="B197" i="18"/>
  <c r="A197" i="18"/>
  <c r="G196" i="18"/>
  <c r="F196" i="18"/>
  <c r="E196" i="18"/>
  <c r="D196" i="18"/>
  <c r="C196" i="18"/>
  <c r="B196" i="18"/>
  <c r="A196" i="18"/>
  <c r="G195" i="18"/>
  <c r="F195" i="18"/>
  <c r="E195" i="18"/>
  <c r="D195" i="18"/>
  <c r="C195" i="18"/>
  <c r="B195" i="18"/>
  <c r="A195" i="18"/>
  <c r="G194" i="18"/>
  <c r="F194" i="18"/>
  <c r="E194" i="18"/>
  <c r="D194" i="18"/>
  <c r="C194" i="18"/>
  <c r="B194" i="18"/>
  <c r="A194" i="18"/>
  <c r="G193" i="18"/>
  <c r="F193" i="18"/>
  <c r="E193" i="18"/>
  <c r="D193" i="18"/>
  <c r="C193" i="18"/>
  <c r="B193" i="18"/>
  <c r="A193" i="18"/>
  <c r="G192" i="18"/>
  <c r="F192" i="18"/>
  <c r="E192" i="18"/>
  <c r="D192" i="18"/>
  <c r="C192" i="18"/>
  <c r="B192" i="18"/>
  <c r="A192" i="18"/>
  <c r="G191" i="18"/>
  <c r="F191" i="18"/>
  <c r="E191" i="18"/>
  <c r="D191" i="18"/>
  <c r="C191" i="18"/>
  <c r="B191" i="18"/>
  <c r="A191" i="18"/>
  <c r="G190" i="18"/>
  <c r="F190" i="18"/>
  <c r="E190" i="18"/>
  <c r="D190" i="18"/>
  <c r="C190" i="18"/>
  <c r="B190" i="18"/>
  <c r="A190" i="18"/>
  <c r="H189" i="18"/>
  <c r="G189" i="18"/>
  <c r="F189" i="18"/>
  <c r="E189" i="18"/>
  <c r="D189" i="18"/>
  <c r="C189" i="18"/>
  <c r="B189" i="18"/>
  <c r="A189" i="18"/>
  <c r="J188" i="18"/>
  <c r="H188" i="18"/>
  <c r="I188" i="18" s="1"/>
  <c r="G188" i="18"/>
  <c r="F188" i="18"/>
  <c r="E188" i="18"/>
  <c r="D188" i="18"/>
  <c r="C188" i="18"/>
  <c r="B188" i="18"/>
  <c r="A188" i="18"/>
  <c r="G187" i="18"/>
  <c r="F187" i="18"/>
  <c r="E187" i="18"/>
  <c r="D187" i="18"/>
  <c r="C187" i="18"/>
  <c r="B187" i="18"/>
  <c r="A187" i="18"/>
  <c r="J186" i="18"/>
  <c r="H186" i="18"/>
  <c r="I186" i="18" s="1"/>
  <c r="G186" i="18"/>
  <c r="F186" i="18"/>
  <c r="E186" i="18"/>
  <c r="D186" i="18"/>
  <c r="C186" i="18"/>
  <c r="B186" i="18"/>
  <c r="A186" i="18"/>
  <c r="H185" i="18"/>
  <c r="G185" i="18"/>
  <c r="F185" i="18"/>
  <c r="E185" i="18"/>
  <c r="D185" i="18"/>
  <c r="C185" i="18"/>
  <c r="B185" i="18"/>
  <c r="A185" i="18"/>
  <c r="G184" i="18"/>
  <c r="F184" i="18"/>
  <c r="E184" i="18"/>
  <c r="D184" i="18"/>
  <c r="C184" i="18"/>
  <c r="B184" i="18"/>
  <c r="A184" i="18"/>
  <c r="G183" i="18"/>
  <c r="F183" i="18"/>
  <c r="E183" i="18"/>
  <c r="D183" i="18"/>
  <c r="C183" i="18"/>
  <c r="B183" i="18"/>
  <c r="A183" i="18"/>
  <c r="G182" i="18"/>
  <c r="F182" i="18"/>
  <c r="E182" i="18"/>
  <c r="D182" i="18"/>
  <c r="C182" i="18"/>
  <c r="B182" i="18"/>
  <c r="A182" i="18"/>
  <c r="G181" i="18"/>
  <c r="F181" i="18"/>
  <c r="E181" i="18"/>
  <c r="D181" i="18"/>
  <c r="C181" i="18"/>
  <c r="B181" i="18"/>
  <c r="A181" i="18"/>
  <c r="G180" i="18"/>
  <c r="F180" i="18"/>
  <c r="E180" i="18"/>
  <c r="D180" i="18"/>
  <c r="C180" i="18"/>
  <c r="B180" i="18"/>
  <c r="A180" i="18"/>
  <c r="G179" i="18"/>
  <c r="F179" i="18"/>
  <c r="E179" i="18"/>
  <c r="D179" i="18"/>
  <c r="C179" i="18"/>
  <c r="B179" i="18"/>
  <c r="A179" i="18"/>
  <c r="G178" i="18"/>
  <c r="F178" i="18"/>
  <c r="E178" i="18"/>
  <c r="D178" i="18"/>
  <c r="C178" i="18"/>
  <c r="B178" i="18"/>
  <c r="A178" i="18"/>
  <c r="G177" i="18"/>
  <c r="F177" i="18"/>
  <c r="E177" i="18"/>
  <c r="D177" i="18"/>
  <c r="C177" i="18"/>
  <c r="B177" i="18"/>
  <c r="A177" i="18"/>
  <c r="G176" i="18"/>
  <c r="F176" i="18"/>
  <c r="E176" i="18"/>
  <c r="D176" i="18"/>
  <c r="C176" i="18"/>
  <c r="B176" i="18"/>
  <c r="A176" i="18"/>
  <c r="G175" i="18"/>
  <c r="F175" i="18"/>
  <c r="E175" i="18"/>
  <c r="D175" i="18"/>
  <c r="C175" i="18"/>
  <c r="B175" i="18"/>
  <c r="A175" i="18"/>
  <c r="G174" i="18"/>
  <c r="F174" i="18"/>
  <c r="E174" i="18"/>
  <c r="D174" i="18"/>
  <c r="C174" i="18"/>
  <c r="B174" i="18"/>
  <c r="A174" i="18"/>
  <c r="G173" i="18"/>
  <c r="F173" i="18"/>
  <c r="E173" i="18"/>
  <c r="D173" i="18"/>
  <c r="C173" i="18"/>
  <c r="B173" i="18"/>
  <c r="A173" i="18"/>
  <c r="G172" i="18"/>
  <c r="F172" i="18"/>
  <c r="E172" i="18"/>
  <c r="D172" i="18"/>
  <c r="C172" i="18"/>
  <c r="B172" i="18"/>
  <c r="A172" i="18"/>
  <c r="G171" i="18"/>
  <c r="F171" i="18"/>
  <c r="E171" i="18"/>
  <c r="D171" i="18"/>
  <c r="C171" i="18"/>
  <c r="B171" i="18"/>
  <c r="A171" i="18"/>
  <c r="J170" i="18"/>
  <c r="H170" i="18"/>
  <c r="I170" i="18" s="1"/>
  <c r="G170" i="18"/>
  <c r="F170" i="18"/>
  <c r="E170" i="18"/>
  <c r="D170" i="18"/>
  <c r="C170" i="18"/>
  <c r="B170" i="18"/>
  <c r="A170" i="18"/>
  <c r="H169" i="18"/>
  <c r="G169" i="18"/>
  <c r="F169" i="18"/>
  <c r="E169" i="18"/>
  <c r="D169" i="18"/>
  <c r="C169" i="18"/>
  <c r="B169" i="18"/>
  <c r="A169" i="18"/>
  <c r="J168" i="18"/>
  <c r="H168" i="18"/>
  <c r="I168" i="18" s="1"/>
  <c r="G168" i="18"/>
  <c r="F168" i="18"/>
  <c r="E168" i="18"/>
  <c r="D168" i="18"/>
  <c r="C168" i="18"/>
  <c r="B168" i="18"/>
  <c r="A168" i="18"/>
  <c r="H167" i="18"/>
  <c r="G167" i="18"/>
  <c r="F167" i="18"/>
  <c r="E167" i="18"/>
  <c r="D167" i="18"/>
  <c r="C167" i="18"/>
  <c r="B167" i="18"/>
  <c r="A167" i="18"/>
  <c r="G166" i="18"/>
  <c r="F166" i="18"/>
  <c r="E166" i="18"/>
  <c r="D166" i="18"/>
  <c r="C166" i="18"/>
  <c r="B166" i="18"/>
  <c r="A166" i="18"/>
  <c r="G165" i="18"/>
  <c r="F165" i="18"/>
  <c r="E165" i="18"/>
  <c r="D165" i="18"/>
  <c r="C165" i="18"/>
  <c r="B165" i="18"/>
  <c r="A165" i="18"/>
  <c r="J164" i="18"/>
  <c r="H164" i="18"/>
  <c r="I164" i="18" s="1"/>
  <c r="G164" i="18"/>
  <c r="F164" i="18"/>
  <c r="E164" i="18"/>
  <c r="D164" i="18"/>
  <c r="C164" i="18"/>
  <c r="B164" i="18"/>
  <c r="A164" i="18"/>
  <c r="G163" i="18"/>
  <c r="F163" i="18"/>
  <c r="E163" i="18"/>
  <c r="D163" i="18"/>
  <c r="C163" i="18"/>
  <c r="B163" i="18"/>
  <c r="A163" i="18"/>
  <c r="G162" i="18"/>
  <c r="F162" i="18"/>
  <c r="E162" i="18"/>
  <c r="D162" i="18"/>
  <c r="C162" i="18"/>
  <c r="B162" i="18"/>
  <c r="A162" i="18"/>
  <c r="G161" i="18"/>
  <c r="F161" i="18"/>
  <c r="E161" i="18"/>
  <c r="D161" i="18"/>
  <c r="C161" i="18"/>
  <c r="B161" i="18"/>
  <c r="A161" i="18"/>
  <c r="G160" i="18"/>
  <c r="F160" i="18"/>
  <c r="E160" i="18"/>
  <c r="D160" i="18"/>
  <c r="C160" i="18"/>
  <c r="B160" i="18"/>
  <c r="A160" i="18"/>
  <c r="G159" i="18"/>
  <c r="F159" i="18"/>
  <c r="E159" i="18"/>
  <c r="D159" i="18"/>
  <c r="C159" i="18"/>
  <c r="B159" i="18"/>
  <c r="A159" i="18"/>
  <c r="G158" i="18"/>
  <c r="F158" i="18"/>
  <c r="E158" i="18"/>
  <c r="D158" i="18"/>
  <c r="C158" i="18"/>
  <c r="B158" i="18"/>
  <c r="A158" i="18"/>
  <c r="G157" i="18"/>
  <c r="F157" i="18"/>
  <c r="E157" i="18"/>
  <c r="D157" i="18"/>
  <c r="C157" i="18"/>
  <c r="B157" i="18"/>
  <c r="A157" i="18"/>
  <c r="G156" i="18"/>
  <c r="F156" i="18"/>
  <c r="E156" i="18"/>
  <c r="D156" i="18"/>
  <c r="C156" i="18"/>
  <c r="B156" i="18"/>
  <c r="A156" i="18"/>
  <c r="G155" i="18"/>
  <c r="F155" i="18"/>
  <c r="E155" i="18"/>
  <c r="D155" i="18"/>
  <c r="C155" i="18"/>
  <c r="B155" i="18"/>
  <c r="A155" i="18"/>
  <c r="G154" i="18"/>
  <c r="F154" i="18"/>
  <c r="E154" i="18"/>
  <c r="D154" i="18"/>
  <c r="C154" i="18"/>
  <c r="B154" i="18"/>
  <c r="A154" i="18"/>
  <c r="G153" i="18"/>
  <c r="F153" i="18"/>
  <c r="E153" i="18"/>
  <c r="D153" i="18"/>
  <c r="C153" i="18"/>
  <c r="B153" i="18"/>
  <c r="A153" i="18"/>
  <c r="G152" i="18"/>
  <c r="F152" i="18"/>
  <c r="E152" i="18"/>
  <c r="D152" i="18"/>
  <c r="C152" i="18"/>
  <c r="B152" i="18"/>
  <c r="A152" i="18"/>
  <c r="G151" i="18"/>
  <c r="F151" i="18"/>
  <c r="E151" i="18"/>
  <c r="D151" i="18"/>
  <c r="C151" i="18"/>
  <c r="B151" i="18"/>
  <c r="A151" i="18"/>
  <c r="G150" i="18"/>
  <c r="F150" i="18"/>
  <c r="E150" i="18"/>
  <c r="D150" i="18"/>
  <c r="C150" i="18"/>
  <c r="B150" i="18"/>
  <c r="A150" i="18"/>
  <c r="G149" i="18"/>
  <c r="F149" i="18"/>
  <c r="E149" i="18"/>
  <c r="D149" i="18"/>
  <c r="C149" i="18"/>
  <c r="B149" i="18"/>
  <c r="A149" i="18"/>
  <c r="G148" i="18"/>
  <c r="F148" i="18"/>
  <c r="E148" i="18"/>
  <c r="D148" i="18"/>
  <c r="C148" i="18"/>
  <c r="B148" i="18"/>
  <c r="A148" i="18"/>
  <c r="G147" i="18"/>
  <c r="F147" i="18"/>
  <c r="E147" i="18"/>
  <c r="D147" i="18"/>
  <c r="C147" i="18"/>
  <c r="B147" i="18"/>
  <c r="A147" i="18"/>
  <c r="G146" i="18"/>
  <c r="F146" i="18"/>
  <c r="E146" i="18"/>
  <c r="D146" i="18"/>
  <c r="C146" i="18"/>
  <c r="B146" i="18"/>
  <c r="A146" i="18"/>
  <c r="G145" i="18"/>
  <c r="F145" i="18"/>
  <c r="E145" i="18"/>
  <c r="D145" i="18"/>
  <c r="C145" i="18"/>
  <c r="B145" i="18"/>
  <c r="A145" i="18"/>
  <c r="G144" i="18"/>
  <c r="F144" i="18"/>
  <c r="E144" i="18"/>
  <c r="D144" i="18"/>
  <c r="C144" i="18"/>
  <c r="B144" i="18"/>
  <c r="A144" i="18"/>
  <c r="G143" i="18"/>
  <c r="F143" i="18"/>
  <c r="E143" i="18"/>
  <c r="D143" i="18"/>
  <c r="C143" i="18"/>
  <c r="B143" i="18"/>
  <c r="A143" i="18"/>
  <c r="G142" i="18"/>
  <c r="F142" i="18"/>
  <c r="E142" i="18"/>
  <c r="D142" i="18"/>
  <c r="C142" i="18"/>
  <c r="B142" i="18"/>
  <c r="A142" i="18"/>
  <c r="G141" i="18"/>
  <c r="F141" i="18"/>
  <c r="E141" i="18"/>
  <c r="D141" i="18"/>
  <c r="C141" i="18"/>
  <c r="B141" i="18"/>
  <c r="A141" i="18"/>
  <c r="G140" i="18"/>
  <c r="F140" i="18"/>
  <c r="E140" i="18"/>
  <c r="D140" i="18"/>
  <c r="C140" i="18"/>
  <c r="B140" i="18"/>
  <c r="A140" i="18"/>
  <c r="G139" i="18"/>
  <c r="F139" i="18"/>
  <c r="E139" i="18"/>
  <c r="D139" i="18"/>
  <c r="C139" i="18"/>
  <c r="B139" i="18"/>
  <c r="A139" i="18"/>
  <c r="G138" i="18"/>
  <c r="F138" i="18"/>
  <c r="E138" i="18"/>
  <c r="D138" i="18"/>
  <c r="C138" i="18"/>
  <c r="B138" i="18"/>
  <c r="A138" i="18"/>
  <c r="G137" i="18"/>
  <c r="F137" i="18"/>
  <c r="E137" i="18"/>
  <c r="D137" i="18"/>
  <c r="C137" i="18"/>
  <c r="B137" i="18"/>
  <c r="A137" i="18"/>
  <c r="G136" i="18"/>
  <c r="F136" i="18"/>
  <c r="E136" i="18"/>
  <c r="D136" i="18"/>
  <c r="C136" i="18"/>
  <c r="B136" i="18"/>
  <c r="A136" i="18"/>
  <c r="G135" i="18"/>
  <c r="F135" i="18"/>
  <c r="E135" i="18"/>
  <c r="D135" i="18"/>
  <c r="C135" i="18"/>
  <c r="B135" i="18"/>
  <c r="A135" i="18"/>
  <c r="G134" i="18"/>
  <c r="F134" i="18"/>
  <c r="E134" i="18"/>
  <c r="D134" i="18"/>
  <c r="C134" i="18"/>
  <c r="B134" i="18"/>
  <c r="A134" i="18"/>
  <c r="G133" i="18"/>
  <c r="F133" i="18"/>
  <c r="E133" i="18"/>
  <c r="D133" i="18"/>
  <c r="C133" i="18"/>
  <c r="B133" i="18"/>
  <c r="A133" i="18"/>
  <c r="G132" i="18"/>
  <c r="F132" i="18"/>
  <c r="E132" i="18"/>
  <c r="D132" i="18"/>
  <c r="C132" i="18"/>
  <c r="B132" i="18"/>
  <c r="A132" i="18"/>
  <c r="G131" i="18"/>
  <c r="F131" i="18"/>
  <c r="E131" i="18"/>
  <c r="D131" i="18"/>
  <c r="C131" i="18"/>
  <c r="B131" i="18"/>
  <c r="A131" i="18"/>
  <c r="G130" i="18"/>
  <c r="F130" i="18"/>
  <c r="E130" i="18"/>
  <c r="D130" i="18"/>
  <c r="C130" i="18"/>
  <c r="B130" i="18"/>
  <c r="A130" i="18"/>
  <c r="G129" i="18"/>
  <c r="F129" i="18"/>
  <c r="E129" i="18"/>
  <c r="D129" i="18"/>
  <c r="C129" i="18"/>
  <c r="B129" i="18"/>
  <c r="A129" i="18"/>
  <c r="G128" i="18"/>
  <c r="F128" i="18"/>
  <c r="E128" i="18"/>
  <c r="D128" i="18"/>
  <c r="C128" i="18"/>
  <c r="B128" i="18"/>
  <c r="A128" i="18"/>
  <c r="G127" i="18"/>
  <c r="F127" i="18"/>
  <c r="E127" i="18"/>
  <c r="D127" i="18"/>
  <c r="C127" i="18"/>
  <c r="B127" i="18"/>
  <c r="A127" i="18"/>
  <c r="G126" i="18"/>
  <c r="F126" i="18"/>
  <c r="E126" i="18"/>
  <c r="D126" i="18"/>
  <c r="C126" i="18"/>
  <c r="B126" i="18"/>
  <c r="A126" i="18"/>
  <c r="G125" i="18"/>
  <c r="F125" i="18"/>
  <c r="E125" i="18"/>
  <c r="D125" i="18"/>
  <c r="C125" i="18"/>
  <c r="B125" i="18"/>
  <c r="A125" i="18"/>
  <c r="G124" i="18"/>
  <c r="F124" i="18"/>
  <c r="E124" i="18"/>
  <c r="D124" i="18"/>
  <c r="C124" i="18"/>
  <c r="B124" i="18"/>
  <c r="A124" i="18"/>
  <c r="G123" i="18"/>
  <c r="F123" i="18"/>
  <c r="E123" i="18"/>
  <c r="D123" i="18"/>
  <c r="C123" i="18"/>
  <c r="B123" i="18"/>
  <c r="A123" i="18"/>
  <c r="G122" i="18"/>
  <c r="F122" i="18"/>
  <c r="E122" i="18"/>
  <c r="D122" i="18"/>
  <c r="C122" i="18"/>
  <c r="B122" i="18"/>
  <c r="A122" i="18"/>
  <c r="H121" i="18"/>
  <c r="J121" i="18" s="1"/>
  <c r="G121" i="18"/>
  <c r="F121" i="18"/>
  <c r="E121" i="18"/>
  <c r="D121" i="18"/>
  <c r="C121" i="18"/>
  <c r="B121" i="18"/>
  <c r="A121" i="18"/>
  <c r="G120" i="18"/>
  <c r="F120" i="18"/>
  <c r="E120" i="18"/>
  <c r="D120" i="18"/>
  <c r="C120" i="18"/>
  <c r="B120" i="18"/>
  <c r="A120" i="18"/>
  <c r="G119" i="18"/>
  <c r="F119" i="18"/>
  <c r="E119" i="18"/>
  <c r="D119" i="18"/>
  <c r="C119" i="18"/>
  <c r="B119" i="18"/>
  <c r="A119" i="18"/>
  <c r="G118" i="18"/>
  <c r="F118" i="18"/>
  <c r="E118" i="18"/>
  <c r="D118" i="18"/>
  <c r="C118" i="18"/>
  <c r="B118" i="18"/>
  <c r="A118" i="18"/>
  <c r="G117" i="18"/>
  <c r="F117" i="18"/>
  <c r="E117" i="18"/>
  <c r="D117" i="18"/>
  <c r="C117" i="18"/>
  <c r="B117" i="18"/>
  <c r="A117" i="18"/>
  <c r="G116" i="18"/>
  <c r="F116" i="18"/>
  <c r="E116" i="18"/>
  <c r="D116" i="18"/>
  <c r="C116" i="18"/>
  <c r="B116" i="18"/>
  <c r="A116" i="18"/>
  <c r="G115" i="18"/>
  <c r="F115" i="18"/>
  <c r="E115" i="18"/>
  <c r="D115" i="18"/>
  <c r="C115" i="18"/>
  <c r="B115" i="18"/>
  <c r="A115" i="18"/>
  <c r="G114" i="18"/>
  <c r="F114" i="18"/>
  <c r="E114" i="18"/>
  <c r="D114" i="18"/>
  <c r="C114" i="18"/>
  <c r="B114" i="18"/>
  <c r="A114" i="18"/>
  <c r="G113" i="18"/>
  <c r="F113" i="18"/>
  <c r="E113" i="18"/>
  <c r="D113" i="18"/>
  <c r="C113" i="18"/>
  <c r="B113" i="18"/>
  <c r="A113" i="18"/>
  <c r="G112" i="18"/>
  <c r="F112" i="18"/>
  <c r="E112" i="18"/>
  <c r="D112" i="18"/>
  <c r="C112" i="18"/>
  <c r="B112" i="18"/>
  <c r="A112" i="18"/>
  <c r="G111" i="18"/>
  <c r="F111" i="18"/>
  <c r="E111" i="18"/>
  <c r="D111" i="18"/>
  <c r="C111" i="18"/>
  <c r="B111" i="18"/>
  <c r="A111" i="18"/>
  <c r="G110" i="18"/>
  <c r="F110" i="18"/>
  <c r="E110" i="18"/>
  <c r="D110" i="18"/>
  <c r="C110" i="18"/>
  <c r="B110" i="18"/>
  <c r="A110" i="18"/>
  <c r="G109" i="18"/>
  <c r="F109" i="18"/>
  <c r="E109" i="18"/>
  <c r="D109" i="18"/>
  <c r="C109" i="18"/>
  <c r="B109" i="18"/>
  <c r="A109" i="18"/>
  <c r="G108" i="18"/>
  <c r="F108" i="18"/>
  <c r="E108" i="18"/>
  <c r="D108" i="18"/>
  <c r="C108" i="18"/>
  <c r="B108" i="18"/>
  <c r="A108" i="18"/>
  <c r="G107" i="18"/>
  <c r="F107" i="18"/>
  <c r="E107" i="18"/>
  <c r="D107" i="18"/>
  <c r="C107" i="18"/>
  <c r="B107" i="18"/>
  <c r="A107" i="18"/>
  <c r="G106" i="18"/>
  <c r="F106" i="18"/>
  <c r="E106" i="18"/>
  <c r="D106" i="18"/>
  <c r="C106" i="18"/>
  <c r="B106" i="18"/>
  <c r="A106" i="18"/>
  <c r="G105" i="18"/>
  <c r="F105" i="18"/>
  <c r="E105" i="18"/>
  <c r="D105" i="18"/>
  <c r="C105" i="18"/>
  <c r="B105" i="18"/>
  <c r="A105" i="18"/>
  <c r="G104" i="18"/>
  <c r="F104" i="18"/>
  <c r="E104" i="18"/>
  <c r="D104" i="18"/>
  <c r="C104" i="18"/>
  <c r="B104" i="18"/>
  <c r="A104" i="18"/>
  <c r="G103" i="18"/>
  <c r="F103" i="18"/>
  <c r="E103" i="18"/>
  <c r="D103" i="18"/>
  <c r="C103" i="18"/>
  <c r="B103" i="18"/>
  <c r="A103" i="18"/>
  <c r="G102" i="18"/>
  <c r="F102" i="18"/>
  <c r="E102" i="18"/>
  <c r="D102" i="18"/>
  <c r="C102" i="18"/>
  <c r="B102" i="18"/>
  <c r="A102" i="18"/>
  <c r="G101" i="18"/>
  <c r="F101" i="18"/>
  <c r="E101" i="18"/>
  <c r="D101" i="18"/>
  <c r="C101" i="18"/>
  <c r="B101" i="18"/>
  <c r="A101" i="18"/>
  <c r="G100" i="18"/>
  <c r="F100" i="18"/>
  <c r="E100" i="18"/>
  <c r="D100" i="18"/>
  <c r="C100" i="18"/>
  <c r="B100" i="18"/>
  <c r="A100" i="18"/>
  <c r="G99" i="18"/>
  <c r="F99" i="18"/>
  <c r="E99" i="18"/>
  <c r="D99" i="18"/>
  <c r="C99" i="18"/>
  <c r="B99" i="18"/>
  <c r="A99" i="18"/>
  <c r="G98" i="18"/>
  <c r="F98" i="18"/>
  <c r="E98" i="18"/>
  <c r="D98" i="18"/>
  <c r="C98" i="18"/>
  <c r="B98" i="18"/>
  <c r="A98" i="18"/>
  <c r="G97" i="18"/>
  <c r="F97" i="18"/>
  <c r="E97" i="18"/>
  <c r="D97" i="18"/>
  <c r="C97" i="18"/>
  <c r="B97" i="18"/>
  <c r="A97" i="18"/>
  <c r="G96" i="18"/>
  <c r="F96" i="18"/>
  <c r="E96" i="18"/>
  <c r="D96" i="18"/>
  <c r="C96" i="18"/>
  <c r="B96" i="18"/>
  <c r="A96" i="18"/>
  <c r="G95" i="18"/>
  <c r="F95" i="18"/>
  <c r="E95" i="18"/>
  <c r="D95" i="18"/>
  <c r="C95" i="18"/>
  <c r="B95" i="18"/>
  <c r="A95" i="18"/>
  <c r="G94" i="18"/>
  <c r="F94" i="18"/>
  <c r="E94" i="18"/>
  <c r="D94" i="18"/>
  <c r="C94" i="18"/>
  <c r="B94" i="18"/>
  <c r="A94" i="18"/>
  <c r="G93" i="18"/>
  <c r="F93" i="18"/>
  <c r="E93" i="18"/>
  <c r="D93" i="18"/>
  <c r="C93" i="18"/>
  <c r="B93" i="18"/>
  <c r="A93" i="18"/>
  <c r="G92" i="18"/>
  <c r="F92" i="18"/>
  <c r="E92" i="18"/>
  <c r="D92" i="18"/>
  <c r="C92" i="18"/>
  <c r="B92" i="18"/>
  <c r="A92" i="18"/>
  <c r="H91" i="18"/>
  <c r="J91" i="18" s="1"/>
  <c r="G91" i="18"/>
  <c r="F91" i="18"/>
  <c r="E91" i="18"/>
  <c r="D91" i="18"/>
  <c r="C91" i="18"/>
  <c r="B91" i="18"/>
  <c r="A91" i="18"/>
  <c r="G90" i="18"/>
  <c r="F90" i="18"/>
  <c r="E90" i="18"/>
  <c r="D90" i="18"/>
  <c r="C90" i="18"/>
  <c r="B90" i="18"/>
  <c r="A90" i="18"/>
  <c r="G89" i="18"/>
  <c r="F89" i="18"/>
  <c r="E89" i="18"/>
  <c r="D89" i="18"/>
  <c r="C89" i="18"/>
  <c r="B89" i="18"/>
  <c r="A89" i="18"/>
  <c r="G88" i="18"/>
  <c r="F88" i="18"/>
  <c r="E88" i="18"/>
  <c r="D88" i="18"/>
  <c r="C88" i="18"/>
  <c r="B88" i="18"/>
  <c r="A88" i="18"/>
  <c r="G87" i="18"/>
  <c r="F87" i="18"/>
  <c r="E87" i="18"/>
  <c r="D87" i="18"/>
  <c r="C87" i="18"/>
  <c r="B87" i="18"/>
  <c r="A87" i="18"/>
  <c r="G86" i="18"/>
  <c r="F86" i="18"/>
  <c r="E86" i="18"/>
  <c r="D86" i="18"/>
  <c r="C86" i="18"/>
  <c r="B86" i="18"/>
  <c r="A86" i="18"/>
  <c r="G85" i="18"/>
  <c r="F85" i="18"/>
  <c r="E85" i="18"/>
  <c r="D85" i="18"/>
  <c r="C85" i="18"/>
  <c r="B85" i="18"/>
  <c r="A85" i="18"/>
  <c r="G84" i="18"/>
  <c r="F84" i="18"/>
  <c r="E84" i="18"/>
  <c r="D84" i="18"/>
  <c r="C84" i="18"/>
  <c r="B84" i="18"/>
  <c r="A84" i="18"/>
  <c r="G83" i="18"/>
  <c r="F83" i="18"/>
  <c r="E83" i="18"/>
  <c r="D83" i="18"/>
  <c r="C83" i="18"/>
  <c r="B83" i="18"/>
  <c r="A83" i="18"/>
  <c r="G82" i="18"/>
  <c r="F82" i="18"/>
  <c r="E82" i="18"/>
  <c r="D82" i="18"/>
  <c r="C82" i="18"/>
  <c r="B82" i="18"/>
  <c r="A82" i="18"/>
  <c r="G81" i="18"/>
  <c r="F81" i="18"/>
  <c r="E81" i="18"/>
  <c r="D81" i="18"/>
  <c r="C81" i="18"/>
  <c r="B81" i="18"/>
  <c r="A81" i="18"/>
  <c r="J80" i="18"/>
  <c r="I80" i="18"/>
  <c r="H80" i="18"/>
  <c r="G80" i="18"/>
  <c r="F80" i="18"/>
  <c r="E80" i="18"/>
  <c r="D80" i="18"/>
  <c r="C80" i="18"/>
  <c r="B80" i="18"/>
  <c r="A80" i="18"/>
  <c r="G79" i="18"/>
  <c r="F79" i="18"/>
  <c r="E79" i="18"/>
  <c r="D79" i="18"/>
  <c r="C79" i="18"/>
  <c r="B79" i="18"/>
  <c r="A79" i="18"/>
  <c r="G78" i="18"/>
  <c r="F78" i="18"/>
  <c r="E78" i="18"/>
  <c r="D78" i="18"/>
  <c r="C78" i="18"/>
  <c r="B78" i="18"/>
  <c r="A78" i="18"/>
  <c r="G77" i="18"/>
  <c r="F77" i="18"/>
  <c r="E77" i="18"/>
  <c r="D77" i="18"/>
  <c r="C77" i="18"/>
  <c r="B77" i="18"/>
  <c r="A77" i="18"/>
  <c r="G76" i="18"/>
  <c r="F76" i="18"/>
  <c r="E76" i="18"/>
  <c r="D76" i="18"/>
  <c r="C76" i="18"/>
  <c r="B76" i="18"/>
  <c r="A76" i="18"/>
  <c r="G75" i="18"/>
  <c r="F75" i="18"/>
  <c r="E75" i="18"/>
  <c r="D75" i="18"/>
  <c r="C75" i="18"/>
  <c r="B75" i="18"/>
  <c r="A75" i="18"/>
  <c r="G74" i="18"/>
  <c r="F74" i="18"/>
  <c r="E74" i="18"/>
  <c r="D74" i="18"/>
  <c r="C74" i="18"/>
  <c r="B74" i="18"/>
  <c r="A74" i="18"/>
  <c r="G73" i="18"/>
  <c r="F73" i="18"/>
  <c r="E73" i="18"/>
  <c r="D73" i="18"/>
  <c r="C73" i="18"/>
  <c r="B73" i="18"/>
  <c r="A73" i="18"/>
  <c r="G72" i="18"/>
  <c r="F72" i="18"/>
  <c r="E72" i="18"/>
  <c r="D72" i="18"/>
  <c r="C72" i="18"/>
  <c r="B72" i="18"/>
  <c r="A72" i="18"/>
  <c r="G71" i="18"/>
  <c r="F71" i="18"/>
  <c r="E71" i="18"/>
  <c r="D71" i="18"/>
  <c r="C71" i="18"/>
  <c r="B71" i="18"/>
  <c r="A71" i="18"/>
  <c r="G70" i="18"/>
  <c r="F70" i="18"/>
  <c r="E70" i="18"/>
  <c r="D70" i="18"/>
  <c r="C70" i="18"/>
  <c r="B70" i="18"/>
  <c r="A70" i="18"/>
  <c r="G69" i="18"/>
  <c r="F69" i="18"/>
  <c r="E69" i="18"/>
  <c r="D69" i="18"/>
  <c r="C69" i="18"/>
  <c r="B69" i="18"/>
  <c r="A69" i="18"/>
  <c r="G68" i="18"/>
  <c r="F68" i="18"/>
  <c r="E68" i="18"/>
  <c r="D68" i="18"/>
  <c r="C68" i="18"/>
  <c r="B68" i="18"/>
  <c r="A68" i="18"/>
  <c r="G67" i="18"/>
  <c r="F67" i="18"/>
  <c r="E67" i="18"/>
  <c r="D67" i="18"/>
  <c r="C67" i="18"/>
  <c r="B67" i="18"/>
  <c r="A67" i="18"/>
  <c r="G66" i="18"/>
  <c r="F66" i="18"/>
  <c r="E66" i="18"/>
  <c r="D66" i="18"/>
  <c r="C66" i="18"/>
  <c r="B66" i="18"/>
  <c r="A66" i="18"/>
  <c r="G65" i="18"/>
  <c r="F65" i="18"/>
  <c r="E65" i="18"/>
  <c r="D65" i="18"/>
  <c r="C65" i="18"/>
  <c r="B65" i="18"/>
  <c r="A65" i="18"/>
  <c r="G64" i="18"/>
  <c r="F64" i="18"/>
  <c r="E64" i="18"/>
  <c r="D64" i="18"/>
  <c r="C64" i="18"/>
  <c r="B64" i="18"/>
  <c r="A64" i="18"/>
  <c r="G63" i="18"/>
  <c r="F63" i="18"/>
  <c r="E63" i="18"/>
  <c r="D63" i="18"/>
  <c r="C63" i="18"/>
  <c r="B63" i="18"/>
  <c r="A63" i="18"/>
  <c r="G62" i="18"/>
  <c r="F62" i="18"/>
  <c r="E62" i="18"/>
  <c r="D62" i="18"/>
  <c r="C62" i="18"/>
  <c r="B62" i="18"/>
  <c r="A62" i="18"/>
  <c r="G61" i="18"/>
  <c r="F61" i="18"/>
  <c r="E61" i="18"/>
  <c r="D61" i="18"/>
  <c r="C61" i="18"/>
  <c r="B61" i="18"/>
  <c r="A61" i="18"/>
  <c r="G60" i="18"/>
  <c r="F60" i="18"/>
  <c r="E60" i="18"/>
  <c r="D60" i="18"/>
  <c r="C60" i="18"/>
  <c r="B60" i="18"/>
  <c r="A60" i="18"/>
  <c r="H59" i="18"/>
  <c r="G59" i="18"/>
  <c r="F59" i="18"/>
  <c r="E59" i="18"/>
  <c r="D59" i="18"/>
  <c r="C59" i="18"/>
  <c r="B59" i="18"/>
  <c r="A59" i="18"/>
  <c r="G58" i="18"/>
  <c r="F58" i="18"/>
  <c r="E58" i="18"/>
  <c r="D58" i="18"/>
  <c r="C58" i="18"/>
  <c r="B58" i="18"/>
  <c r="A58" i="18"/>
  <c r="G57" i="18"/>
  <c r="F57" i="18"/>
  <c r="E57" i="18"/>
  <c r="D57" i="18"/>
  <c r="C57" i="18"/>
  <c r="B57" i="18"/>
  <c r="A57" i="18"/>
  <c r="G56" i="18"/>
  <c r="F56" i="18"/>
  <c r="E56" i="18"/>
  <c r="D56" i="18"/>
  <c r="C56" i="18"/>
  <c r="B56" i="18"/>
  <c r="A56" i="18"/>
  <c r="G55" i="18"/>
  <c r="F55" i="18"/>
  <c r="E55" i="18"/>
  <c r="D55" i="18"/>
  <c r="C55" i="18"/>
  <c r="B55" i="18"/>
  <c r="A55" i="18"/>
  <c r="G54" i="18"/>
  <c r="F54" i="18"/>
  <c r="E54" i="18"/>
  <c r="D54" i="18"/>
  <c r="C54" i="18"/>
  <c r="B54" i="18"/>
  <c r="A54" i="18"/>
  <c r="G53" i="18"/>
  <c r="F53" i="18"/>
  <c r="E53" i="18"/>
  <c r="D53" i="18"/>
  <c r="C53" i="18"/>
  <c r="B53" i="18"/>
  <c r="A53" i="18"/>
  <c r="G52" i="18"/>
  <c r="F52" i="18"/>
  <c r="E52" i="18"/>
  <c r="D52" i="18"/>
  <c r="C52" i="18"/>
  <c r="B52" i="18"/>
  <c r="A52" i="18"/>
  <c r="G51" i="18"/>
  <c r="F51" i="18"/>
  <c r="E51" i="18"/>
  <c r="D51" i="18"/>
  <c r="C51" i="18"/>
  <c r="B51" i="18"/>
  <c r="A51" i="18"/>
  <c r="G50" i="18"/>
  <c r="F50" i="18"/>
  <c r="E50" i="18"/>
  <c r="D50" i="18"/>
  <c r="C50" i="18"/>
  <c r="B50" i="18"/>
  <c r="A50" i="18"/>
  <c r="G49" i="18"/>
  <c r="F49" i="18"/>
  <c r="E49" i="18"/>
  <c r="D49" i="18"/>
  <c r="C49" i="18"/>
  <c r="B49" i="18"/>
  <c r="A49" i="18"/>
  <c r="G48" i="18"/>
  <c r="F48" i="18"/>
  <c r="E48" i="18"/>
  <c r="D48" i="18"/>
  <c r="C48" i="18"/>
  <c r="B48" i="18"/>
  <c r="A48" i="18"/>
  <c r="G47" i="18"/>
  <c r="F47" i="18"/>
  <c r="E47" i="18"/>
  <c r="D47" i="18"/>
  <c r="C47" i="18"/>
  <c r="B47" i="18"/>
  <c r="A47" i="18"/>
  <c r="G46" i="18"/>
  <c r="F46" i="18"/>
  <c r="E46" i="18"/>
  <c r="D46" i="18"/>
  <c r="C46" i="18"/>
  <c r="B46" i="18"/>
  <c r="A46" i="18"/>
  <c r="G45" i="18"/>
  <c r="F45" i="18"/>
  <c r="E45" i="18"/>
  <c r="D45" i="18"/>
  <c r="C45" i="18"/>
  <c r="B45" i="18"/>
  <c r="A45" i="18"/>
  <c r="G44" i="18"/>
  <c r="F44" i="18"/>
  <c r="E44" i="18"/>
  <c r="D44" i="18"/>
  <c r="C44" i="18"/>
  <c r="B44" i="18"/>
  <c r="A44" i="18"/>
  <c r="J43" i="18"/>
  <c r="J42" i="2" s="1"/>
  <c r="H43" i="18"/>
  <c r="I43" i="18" s="1"/>
  <c r="I42" i="2" s="1"/>
  <c r="G43" i="18"/>
  <c r="F43" i="18"/>
  <c r="E43" i="18"/>
  <c r="D43" i="18"/>
  <c r="C43" i="18"/>
  <c r="B43" i="18"/>
  <c r="A43" i="18"/>
  <c r="G42" i="18"/>
  <c r="F42" i="18"/>
  <c r="E42" i="18"/>
  <c r="D42" i="18"/>
  <c r="C42" i="18"/>
  <c r="B42" i="18"/>
  <c r="A42" i="18"/>
  <c r="G41" i="18"/>
  <c r="F41" i="18"/>
  <c r="E41" i="18"/>
  <c r="D41" i="18"/>
  <c r="C41" i="18"/>
  <c r="B41" i="18"/>
  <c r="A41" i="18"/>
  <c r="G40" i="18"/>
  <c r="F40" i="18"/>
  <c r="E40" i="18"/>
  <c r="D40" i="18"/>
  <c r="C40" i="18"/>
  <c r="B40" i="18"/>
  <c r="A40" i="18"/>
  <c r="G39" i="18"/>
  <c r="F39" i="18"/>
  <c r="E39" i="18"/>
  <c r="D39" i="18"/>
  <c r="C39" i="18"/>
  <c r="B39" i="18"/>
  <c r="A39" i="18"/>
  <c r="G38" i="18"/>
  <c r="F38" i="18"/>
  <c r="E38" i="18"/>
  <c r="D38" i="18"/>
  <c r="C38" i="18"/>
  <c r="B38" i="18"/>
  <c r="A38" i="18"/>
  <c r="G37" i="18"/>
  <c r="F37" i="18"/>
  <c r="E37" i="18"/>
  <c r="D37" i="18"/>
  <c r="C37" i="18"/>
  <c r="B37" i="18"/>
  <c r="A37" i="18"/>
  <c r="G36" i="18"/>
  <c r="F36" i="18"/>
  <c r="E36" i="18"/>
  <c r="D36" i="18"/>
  <c r="C36" i="18"/>
  <c r="B36" i="18"/>
  <c r="A36" i="18"/>
  <c r="G35" i="18"/>
  <c r="F35" i="18"/>
  <c r="E35" i="18"/>
  <c r="D35" i="18"/>
  <c r="C35" i="18"/>
  <c r="B35" i="18"/>
  <c r="A35" i="18"/>
  <c r="G34" i="18"/>
  <c r="F34" i="18"/>
  <c r="E34" i="18"/>
  <c r="D34" i="18"/>
  <c r="C34" i="18"/>
  <c r="B34" i="18"/>
  <c r="A34" i="18"/>
  <c r="G33" i="18"/>
  <c r="F33" i="18"/>
  <c r="E33" i="18"/>
  <c r="D33" i="18"/>
  <c r="C33" i="18"/>
  <c r="B33" i="18"/>
  <c r="A33" i="18"/>
  <c r="G32" i="18"/>
  <c r="F32" i="18"/>
  <c r="E32" i="18"/>
  <c r="D32" i="18"/>
  <c r="C32" i="18"/>
  <c r="B32" i="18"/>
  <c r="A32" i="18"/>
  <c r="G31" i="18"/>
  <c r="F31" i="18"/>
  <c r="E31" i="18"/>
  <c r="D31" i="18"/>
  <c r="C31" i="18"/>
  <c r="B31" i="18"/>
  <c r="A31" i="18"/>
  <c r="G30" i="18"/>
  <c r="F30" i="18"/>
  <c r="E30" i="18"/>
  <c r="D30" i="18"/>
  <c r="C30" i="18"/>
  <c r="B30" i="18"/>
  <c r="A30" i="18"/>
  <c r="G29" i="18"/>
  <c r="F29" i="18"/>
  <c r="E29" i="18"/>
  <c r="D29" i="18"/>
  <c r="C29" i="18"/>
  <c r="B29" i="18"/>
  <c r="A29" i="18"/>
  <c r="G28" i="18"/>
  <c r="F28" i="18"/>
  <c r="E28" i="18"/>
  <c r="D28" i="18"/>
  <c r="C28" i="18"/>
  <c r="B28" i="18"/>
  <c r="A28" i="18"/>
  <c r="G27" i="18"/>
  <c r="F27" i="18"/>
  <c r="E27" i="18"/>
  <c r="D27" i="18"/>
  <c r="C27" i="18"/>
  <c r="B27" i="18"/>
  <c r="A27" i="18"/>
  <c r="G26" i="18"/>
  <c r="F26" i="18"/>
  <c r="E26" i="18"/>
  <c r="D26" i="18"/>
  <c r="C26" i="18"/>
  <c r="B26" i="18"/>
  <c r="A26" i="18"/>
  <c r="G25" i="18"/>
  <c r="F25" i="18"/>
  <c r="E25" i="18"/>
  <c r="D25" i="18"/>
  <c r="C25" i="18"/>
  <c r="B25" i="18"/>
  <c r="A25" i="18"/>
  <c r="J24" i="18"/>
  <c r="I24" i="18"/>
  <c r="H24" i="18"/>
  <c r="G24" i="18"/>
  <c r="F24" i="18"/>
  <c r="E24" i="18"/>
  <c r="D24" i="18"/>
  <c r="C24" i="18"/>
  <c r="B24" i="18"/>
  <c r="A24" i="18"/>
  <c r="G23" i="18"/>
  <c r="F23" i="18"/>
  <c r="E23" i="18"/>
  <c r="D23" i="18"/>
  <c r="C23" i="18"/>
  <c r="B23" i="18"/>
  <c r="A23" i="18"/>
  <c r="G22" i="18"/>
  <c r="F22" i="18"/>
  <c r="E22" i="18"/>
  <c r="D22" i="18"/>
  <c r="C22" i="18"/>
  <c r="B22" i="18"/>
  <c r="A22" i="18"/>
  <c r="G21" i="18"/>
  <c r="F21" i="18"/>
  <c r="E21" i="18"/>
  <c r="D21" i="18"/>
  <c r="C21" i="18"/>
  <c r="B21" i="18"/>
  <c r="A21" i="18"/>
  <c r="J20" i="18"/>
  <c r="J20" i="2" s="1"/>
  <c r="I20" i="18"/>
  <c r="I20" i="2" s="1"/>
  <c r="H20" i="18"/>
  <c r="G20" i="18"/>
  <c r="F20" i="18"/>
  <c r="E20" i="18"/>
  <c r="D20" i="18"/>
  <c r="C20" i="18"/>
  <c r="B20" i="18"/>
  <c r="A20" i="18"/>
  <c r="G19" i="18"/>
  <c r="F19" i="18"/>
  <c r="E19" i="18"/>
  <c r="D19" i="18"/>
  <c r="C19" i="18"/>
  <c r="B19" i="18"/>
  <c r="A19" i="18"/>
  <c r="J18" i="18"/>
  <c r="I18" i="18"/>
  <c r="H18" i="18"/>
  <c r="G18" i="18"/>
  <c r="F18" i="18"/>
  <c r="E18" i="18"/>
  <c r="D18" i="18"/>
  <c r="C18" i="18"/>
  <c r="B18" i="18"/>
  <c r="A18" i="18"/>
  <c r="G17" i="18"/>
  <c r="F17" i="18"/>
  <c r="E17" i="18"/>
  <c r="D17" i="18"/>
  <c r="C17" i="18"/>
  <c r="B17" i="18"/>
  <c r="A17" i="18"/>
  <c r="G16" i="18"/>
  <c r="F16" i="18"/>
  <c r="E16" i="18"/>
  <c r="D16" i="18"/>
  <c r="C16" i="18"/>
  <c r="B16" i="18"/>
  <c r="A16" i="18"/>
  <c r="G15" i="18"/>
  <c r="F15" i="18"/>
  <c r="E15" i="18"/>
  <c r="D15" i="18"/>
  <c r="C15" i="18"/>
  <c r="B15" i="18"/>
  <c r="A15" i="18"/>
  <c r="G14" i="18"/>
  <c r="F14" i="18"/>
  <c r="E14" i="18"/>
  <c r="D14" i="18"/>
  <c r="C14" i="18"/>
  <c r="B14" i="18"/>
  <c r="A14" i="18"/>
  <c r="G13" i="18"/>
  <c r="F13" i="18"/>
  <c r="E13" i="18"/>
  <c r="D13" i="18"/>
  <c r="C13" i="18"/>
  <c r="B13" i="18"/>
  <c r="A13" i="18"/>
  <c r="G12" i="18"/>
  <c r="F12" i="18"/>
  <c r="E12" i="18"/>
  <c r="D12" i="18"/>
  <c r="C12" i="18"/>
  <c r="B12" i="18"/>
  <c r="A12" i="18"/>
  <c r="G11" i="18"/>
  <c r="F11" i="18"/>
  <c r="E11" i="18"/>
  <c r="D11" i="18"/>
  <c r="C11" i="18"/>
  <c r="B11" i="18"/>
  <c r="A11" i="18"/>
  <c r="G10" i="18"/>
  <c r="F10" i="18"/>
  <c r="E10" i="18"/>
  <c r="D10" i="18"/>
  <c r="C10" i="18"/>
  <c r="B10" i="18"/>
  <c r="A10" i="18"/>
  <c r="G9" i="18"/>
  <c r="F9" i="18"/>
  <c r="E9" i="18"/>
  <c r="D9" i="18"/>
  <c r="C9" i="18"/>
  <c r="B9" i="18"/>
  <c r="A9" i="18"/>
  <c r="G8" i="18"/>
  <c r="F8" i="18"/>
  <c r="E8" i="18"/>
  <c r="D8" i="18"/>
  <c r="C8" i="18"/>
  <c r="B8" i="18"/>
  <c r="A8" i="18"/>
  <c r="G7" i="18"/>
  <c r="F7" i="18"/>
  <c r="E7" i="18"/>
  <c r="D7" i="18"/>
  <c r="C7" i="18"/>
  <c r="B7" i="18"/>
  <c r="A7" i="18"/>
  <c r="G6" i="18"/>
  <c r="F6" i="18"/>
  <c r="E6" i="18"/>
  <c r="D6" i="18"/>
  <c r="C6" i="18"/>
  <c r="B6" i="18"/>
  <c r="A6" i="18"/>
  <c r="G5" i="18"/>
  <c r="F5" i="18"/>
  <c r="E5" i="18"/>
  <c r="D5" i="18"/>
  <c r="C5" i="18"/>
  <c r="B5" i="18"/>
  <c r="A5" i="18"/>
  <c r="H4" i="18"/>
  <c r="G4" i="18"/>
  <c r="F4" i="18"/>
  <c r="E4" i="18"/>
  <c r="D4" i="18"/>
  <c r="C4" i="18"/>
  <c r="B4" i="18"/>
  <c r="A4" i="18"/>
  <c r="D90" i="17"/>
  <c r="B90" i="17"/>
  <c r="Q83" i="17"/>
  <c r="Q55" i="1" s="1"/>
  <c r="O83" i="17"/>
  <c r="M83" i="17"/>
  <c r="K83" i="17"/>
  <c r="K55" i="1" s="1"/>
  <c r="I83" i="17"/>
  <c r="G83" i="17"/>
  <c r="E83" i="17"/>
  <c r="D83" i="17"/>
  <c r="G63" i="17" s="1"/>
  <c r="S55" i="1" s="1"/>
  <c r="B83" i="17"/>
  <c r="O79" i="17"/>
  <c r="K79" i="17"/>
  <c r="I79" i="17"/>
  <c r="G79" i="17"/>
  <c r="Q76" i="17"/>
  <c r="O76" i="17"/>
  <c r="M76" i="17"/>
  <c r="K76" i="17"/>
  <c r="I76" i="17"/>
  <c r="G76" i="17"/>
  <c r="E76" i="17"/>
  <c r="D76" i="17"/>
  <c r="E63" i="17" s="1"/>
  <c r="S38" i="1" s="1"/>
  <c r="B76" i="17"/>
  <c r="A76" i="17"/>
  <c r="O72" i="17"/>
  <c r="K72" i="17"/>
  <c r="I72" i="17"/>
  <c r="G72" i="17"/>
  <c r="Q69" i="17"/>
  <c r="Q21" i="1" s="1"/>
  <c r="O69" i="17"/>
  <c r="O21" i="1" s="1"/>
  <c r="M69" i="17"/>
  <c r="M21" i="1" s="1"/>
  <c r="K69" i="17"/>
  <c r="K21" i="1" s="1"/>
  <c r="I69" i="17"/>
  <c r="I21" i="1" s="1"/>
  <c r="G69" i="17"/>
  <c r="G21" i="1" s="1"/>
  <c r="E69" i="17"/>
  <c r="E21" i="1" s="1"/>
  <c r="D69" i="17"/>
  <c r="D21" i="1" s="1"/>
  <c r="B69" i="17"/>
  <c r="A69" i="17"/>
  <c r="O65" i="17"/>
  <c r="K65" i="17"/>
  <c r="I65" i="17"/>
  <c r="G65" i="17"/>
  <c r="I62" i="17"/>
  <c r="H62" i="17"/>
  <c r="H61" i="17"/>
  <c r="I60" i="17"/>
  <c r="H6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I42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I26" i="17"/>
  <c r="H26" i="17"/>
  <c r="H25" i="17"/>
  <c r="H24" i="17"/>
  <c r="H23" i="17"/>
  <c r="H22" i="17"/>
  <c r="H21" i="17"/>
  <c r="H20" i="17"/>
  <c r="I19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G86" i="17" s="1"/>
  <c r="G3" i="17"/>
  <c r="F3" i="17"/>
  <c r="E3" i="17"/>
  <c r="B3" i="17"/>
  <c r="D89" i="16"/>
  <c r="B89" i="16"/>
  <c r="Q82" i="16"/>
  <c r="Q54" i="1" s="1"/>
  <c r="O82" i="16"/>
  <c r="M82" i="16"/>
  <c r="K82" i="16"/>
  <c r="I82" i="16"/>
  <c r="I54" i="1" s="1"/>
  <c r="G82" i="16"/>
  <c r="E82" i="16"/>
  <c r="E54" i="1" s="1"/>
  <c r="D82" i="16"/>
  <c r="G62" i="16" s="1"/>
  <c r="S54" i="1" s="1"/>
  <c r="B82" i="16"/>
  <c r="O78" i="16"/>
  <c r="K78" i="16"/>
  <c r="I78" i="16"/>
  <c r="G78" i="16"/>
  <c r="Q75" i="16"/>
  <c r="Q37" i="1" s="1"/>
  <c r="O75" i="16"/>
  <c r="M75" i="16"/>
  <c r="K75" i="16"/>
  <c r="I75" i="16"/>
  <c r="G75" i="16"/>
  <c r="E75" i="16"/>
  <c r="E37" i="1" s="1"/>
  <c r="B75" i="16"/>
  <c r="A75" i="16"/>
  <c r="O71" i="16"/>
  <c r="K71" i="16"/>
  <c r="I71" i="16"/>
  <c r="G71" i="16"/>
  <c r="Q68" i="16"/>
  <c r="Q20" i="1" s="1"/>
  <c r="O68" i="16"/>
  <c r="O20" i="1" s="1"/>
  <c r="M68" i="16"/>
  <c r="M20" i="1" s="1"/>
  <c r="K68" i="16"/>
  <c r="K20" i="1" s="1"/>
  <c r="I68" i="16"/>
  <c r="J68" i="16" s="1"/>
  <c r="J20" i="1" s="1"/>
  <c r="G68" i="16"/>
  <c r="E68" i="16"/>
  <c r="D68" i="16"/>
  <c r="D20" i="1" s="1"/>
  <c r="B68" i="16"/>
  <c r="A68" i="16"/>
  <c r="O64" i="16"/>
  <c r="K64" i="16"/>
  <c r="I64" i="16"/>
  <c r="G64" i="16"/>
  <c r="I61" i="16"/>
  <c r="H61" i="16"/>
  <c r="H60" i="16"/>
  <c r="I56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I41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I25" i="16"/>
  <c r="H25" i="16"/>
  <c r="H24" i="16"/>
  <c r="H23" i="16"/>
  <c r="H22" i="16"/>
  <c r="H21" i="16"/>
  <c r="H20" i="16"/>
  <c r="H19" i="16"/>
  <c r="I18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G3" i="16"/>
  <c r="F3" i="16"/>
  <c r="E3" i="16"/>
  <c r="B3" i="16"/>
  <c r="D89" i="15"/>
  <c r="B89" i="15"/>
  <c r="Q82" i="15"/>
  <c r="O82" i="15"/>
  <c r="M82" i="15"/>
  <c r="M53" i="1" s="1"/>
  <c r="K82" i="15"/>
  <c r="I82" i="15"/>
  <c r="I53" i="1" s="1"/>
  <c r="G82" i="15"/>
  <c r="H82" i="15" s="1"/>
  <c r="H53" i="1" s="1"/>
  <c r="E82" i="15"/>
  <c r="E53" i="1" s="1"/>
  <c r="D82" i="15"/>
  <c r="B82" i="15"/>
  <c r="O78" i="15"/>
  <c r="K78" i="15"/>
  <c r="I78" i="15"/>
  <c r="G78" i="15"/>
  <c r="Q75" i="15"/>
  <c r="R75" i="15" s="1"/>
  <c r="R36" i="1" s="1"/>
  <c r="O75" i="15"/>
  <c r="M75" i="15"/>
  <c r="I36" i="1"/>
  <c r="E75" i="15"/>
  <c r="E36" i="1" s="1"/>
  <c r="D75" i="15"/>
  <c r="B75" i="15"/>
  <c r="A75" i="15"/>
  <c r="O71" i="15"/>
  <c r="K71" i="15"/>
  <c r="I71" i="15"/>
  <c r="G71" i="15"/>
  <c r="Q65" i="15"/>
  <c r="Q19" i="1" s="1"/>
  <c r="O65" i="15"/>
  <c r="P65" i="15" s="1"/>
  <c r="P19" i="1" s="1"/>
  <c r="M65" i="15"/>
  <c r="N65" i="15" s="1"/>
  <c r="N19" i="1" s="1"/>
  <c r="L65" i="15"/>
  <c r="L19" i="1" s="1"/>
  <c r="J65" i="15"/>
  <c r="G19" i="1"/>
  <c r="D65" i="15"/>
  <c r="D19" i="1" s="1"/>
  <c r="B65" i="15"/>
  <c r="A65" i="15"/>
  <c r="O61" i="15"/>
  <c r="K61" i="15"/>
  <c r="I61" i="15"/>
  <c r="G61" i="15"/>
  <c r="G59" i="15"/>
  <c r="S53" i="1" s="1"/>
  <c r="F59" i="15"/>
  <c r="E59" i="15"/>
  <c r="H47" i="15"/>
  <c r="H46" i="15"/>
  <c r="H45" i="15"/>
  <c r="H44" i="15"/>
  <c r="H43" i="15"/>
  <c r="H42" i="15"/>
  <c r="H41" i="15"/>
  <c r="H40" i="15"/>
  <c r="H39" i="15"/>
  <c r="H38" i="15"/>
  <c r="I37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I24" i="15"/>
  <c r="H24" i="15"/>
  <c r="H23" i="15"/>
  <c r="H22" i="15"/>
  <c r="H21" i="15"/>
  <c r="H20" i="15"/>
  <c r="H19" i="15"/>
  <c r="H18" i="15"/>
  <c r="H17" i="15"/>
  <c r="I16" i="15"/>
  <c r="H16" i="15"/>
  <c r="H15" i="15"/>
  <c r="H14" i="15"/>
  <c r="H13" i="15"/>
  <c r="H12" i="15"/>
  <c r="H11" i="15"/>
  <c r="H10" i="15"/>
  <c r="H9" i="15"/>
  <c r="I8" i="15"/>
  <c r="H8" i="15"/>
  <c r="H7" i="15"/>
  <c r="H6" i="15"/>
  <c r="I85" i="15" s="1"/>
  <c r="G3" i="15"/>
  <c r="F3" i="15"/>
  <c r="E3" i="15"/>
  <c r="B3" i="15"/>
  <c r="D88" i="14"/>
  <c r="B88" i="14"/>
  <c r="Q81" i="14"/>
  <c r="O81" i="14"/>
  <c r="O52" i="1" s="1"/>
  <c r="M81" i="14"/>
  <c r="K81" i="14"/>
  <c r="I81" i="14"/>
  <c r="G81" i="14"/>
  <c r="G52" i="1" s="1"/>
  <c r="E81" i="14"/>
  <c r="D81" i="14"/>
  <c r="B81" i="14"/>
  <c r="O77" i="14"/>
  <c r="K77" i="14"/>
  <c r="I77" i="14"/>
  <c r="G77" i="14"/>
  <c r="Q74" i="14"/>
  <c r="O74" i="14"/>
  <c r="M74" i="14"/>
  <c r="K74" i="14"/>
  <c r="K35" i="1" s="1"/>
  <c r="I74" i="14"/>
  <c r="G74" i="14"/>
  <c r="E74" i="14"/>
  <c r="D74" i="14"/>
  <c r="E58" i="14" s="1"/>
  <c r="S35" i="1" s="1"/>
  <c r="B74" i="14"/>
  <c r="A74" i="14"/>
  <c r="O70" i="14"/>
  <c r="K70" i="14"/>
  <c r="I70" i="14"/>
  <c r="G70" i="14"/>
  <c r="Q67" i="14"/>
  <c r="O67" i="14"/>
  <c r="P67" i="14" s="1"/>
  <c r="P18" i="1" s="1"/>
  <c r="M67" i="14"/>
  <c r="N67" i="14" s="1"/>
  <c r="N18" i="1" s="1"/>
  <c r="K67" i="14"/>
  <c r="I67" i="14"/>
  <c r="J67" i="14" s="1"/>
  <c r="J18" i="1" s="1"/>
  <c r="G67" i="14"/>
  <c r="H67" i="14" s="1"/>
  <c r="E67" i="14"/>
  <c r="D67" i="14"/>
  <c r="F58" i="14" s="1"/>
  <c r="S18" i="1" s="1"/>
  <c r="B67" i="14"/>
  <c r="A67" i="14"/>
  <c r="O60" i="14"/>
  <c r="K60" i="14"/>
  <c r="I60" i="14"/>
  <c r="G60" i="14"/>
  <c r="I57" i="14"/>
  <c r="I55" i="14"/>
  <c r="H48" i="14"/>
  <c r="H47" i="14"/>
  <c r="H46" i="14"/>
  <c r="H45" i="14"/>
  <c r="H44" i="14"/>
  <c r="H43" i="14"/>
  <c r="H42" i="14"/>
  <c r="H41" i="14"/>
  <c r="H40" i="14"/>
  <c r="H39" i="14"/>
  <c r="H38" i="14"/>
  <c r="I37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I24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I9" i="14"/>
  <c r="H9" i="14"/>
  <c r="H8" i="14"/>
  <c r="H7" i="14"/>
  <c r="H6" i="14"/>
  <c r="O84" i="14" s="1"/>
  <c r="G3" i="14"/>
  <c r="F3" i="14"/>
  <c r="E3" i="14"/>
  <c r="B3" i="14"/>
  <c r="D87" i="13"/>
  <c r="B87" i="13"/>
  <c r="Q80" i="13"/>
  <c r="O80" i="13"/>
  <c r="M80" i="13"/>
  <c r="M51" i="1" s="1"/>
  <c r="K80" i="13"/>
  <c r="L80" i="13" s="1"/>
  <c r="L51" i="1" s="1"/>
  <c r="I80" i="13"/>
  <c r="G80" i="13"/>
  <c r="G51" i="1" s="1"/>
  <c r="E80" i="13"/>
  <c r="D80" i="13"/>
  <c r="G57" i="13" s="1"/>
  <c r="B80" i="13"/>
  <c r="O76" i="13"/>
  <c r="K76" i="13"/>
  <c r="I76" i="13"/>
  <c r="G76" i="13"/>
  <c r="Q73" i="13"/>
  <c r="O73" i="13"/>
  <c r="M73" i="13"/>
  <c r="N73" i="13" s="1"/>
  <c r="K73" i="13"/>
  <c r="I73" i="13"/>
  <c r="G73" i="13"/>
  <c r="E73" i="13"/>
  <c r="F73" i="13" s="1"/>
  <c r="D73" i="13"/>
  <c r="E57" i="13" s="1"/>
  <c r="B73" i="13"/>
  <c r="A73" i="13"/>
  <c r="O69" i="13"/>
  <c r="K69" i="13"/>
  <c r="I69" i="13"/>
  <c r="G69" i="13"/>
  <c r="Q66" i="13"/>
  <c r="Q17" i="1" s="1"/>
  <c r="O66" i="13"/>
  <c r="M66" i="13"/>
  <c r="M17" i="1" s="1"/>
  <c r="K66" i="13"/>
  <c r="I66" i="13"/>
  <c r="G66" i="13"/>
  <c r="H66" i="13" s="1"/>
  <c r="E66" i="13"/>
  <c r="D66" i="13"/>
  <c r="F57" i="13" s="1"/>
  <c r="B66" i="13"/>
  <c r="A66" i="13"/>
  <c r="O59" i="13"/>
  <c r="K59" i="13"/>
  <c r="I59" i="13"/>
  <c r="G59" i="13"/>
  <c r="H56" i="13"/>
  <c r="H47" i="13"/>
  <c r="H46" i="13"/>
  <c r="H45" i="13"/>
  <c r="H44" i="13"/>
  <c r="H43" i="13"/>
  <c r="H42" i="13"/>
  <c r="H41" i="13"/>
  <c r="H40" i="13"/>
  <c r="H39" i="13"/>
  <c r="I38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I25" i="13"/>
  <c r="H25" i="13"/>
  <c r="H24" i="13"/>
  <c r="H23" i="13"/>
  <c r="H22" i="13"/>
  <c r="H21" i="13"/>
  <c r="H20" i="13"/>
  <c r="I19" i="13"/>
  <c r="H19" i="13"/>
  <c r="H18" i="13"/>
  <c r="H17" i="13"/>
  <c r="H16" i="13"/>
  <c r="H15" i="13"/>
  <c r="H14" i="13"/>
  <c r="H13" i="13"/>
  <c r="H12" i="13"/>
  <c r="I11" i="13"/>
  <c r="H11" i="13"/>
  <c r="H10" i="13"/>
  <c r="I9" i="13"/>
  <c r="H9" i="13"/>
  <c r="H8" i="13"/>
  <c r="H7" i="13"/>
  <c r="H6" i="13"/>
  <c r="G3" i="13"/>
  <c r="F3" i="13"/>
  <c r="E3" i="13"/>
  <c r="B3" i="13"/>
  <c r="D81" i="12"/>
  <c r="B81" i="12"/>
  <c r="Q74" i="12"/>
  <c r="O74" i="12"/>
  <c r="M74" i="12"/>
  <c r="K74" i="12"/>
  <c r="I74" i="12"/>
  <c r="J74" i="12" s="1"/>
  <c r="J50" i="1" s="1"/>
  <c r="G74" i="12"/>
  <c r="H74" i="12" s="1"/>
  <c r="H50" i="1" s="1"/>
  <c r="E74" i="12"/>
  <c r="D74" i="12"/>
  <c r="B74" i="12"/>
  <c r="O70" i="12"/>
  <c r="K70" i="12"/>
  <c r="I70" i="12"/>
  <c r="G70" i="12"/>
  <c r="Q67" i="12"/>
  <c r="O67" i="12"/>
  <c r="M67" i="12"/>
  <c r="K67" i="12"/>
  <c r="K33" i="1" s="1"/>
  <c r="I67" i="12"/>
  <c r="G67" i="12"/>
  <c r="E67" i="12"/>
  <c r="D67" i="12"/>
  <c r="B67" i="12"/>
  <c r="A67" i="12"/>
  <c r="O63" i="12"/>
  <c r="K63" i="12"/>
  <c r="I63" i="12"/>
  <c r="G63" i="12"/>
  <c r="Q60" i="12"/>
  <c r="Q16" i="1" s="1"/>
  <c r="O60" i="12"/>
  <c r="M60" i="12"/>
  <c r="N60" i="12" s="1"/>
  <c r="N16" i="1" s="1"/>
  <c r="K60" i="12"/>
  <c r="L60" i="12" s="1"/>
  <c r="L16" i="1" s="1"/>
  <c r="I60" i="12"/>
  <c r="G60" i="12"/>
  <c r="H60" i="12" s="1"/>
  <c r="H16" i="1" s="1"/>
  <c r="F60" i="12"/>
  <c r="F16" i="1" s="1"/>
  <c r="E60" i="12"/>
  <c r="D60" i="12"/>
  <c r="D16" i="1" s="1"/>
  <c r="B60" i="12"/>
  <c r="A60" i="12"/>
  <c r="O53" i="12"/>
  <c r="K53" i="12"/>
  <c r="I53" i="12"/>
  <c r="G53" i="12"/>
  <c r="G51" i="12"/>
  <c r="F51" i="12"/>
  <c r="H50" i="12"/>
  <c r="H607" i="18" s="1"/>
  <c r="H49" i="12"/>
  <c r="H606" i="18" s="1"/>
  <c r="H48" i="12"/>
  <c r="H605" i="18" s="1"/>
  <c r="H47" i="12"/>
  <c r="H604" i="18" s="1"/>
  <c r="H46" i="12"/>
  <c r="H603" i="18" s="1"/>
  <c r="H45" i="12"/>
  <c r="H602" i="18" s="1"/>
  <c r="H44" i="12"/>
  <c r="H601" i="18" s="1"/>
  <c r="H43" i="12"/>
  <c r="H599" i="18" s="1"/>
  <c r="H42" i="12"/>
  <c r="H598" i="18" s="1"/>
  <c r="H41" i="12"/>
  <c r="H597" i="18" s="1"/>
  <c r="H40" i="12"/>
  <c r="H596" i="18" s="1"/>
  <c r="H39" i="12"/>
  <c r="H595" i="18" s="1"/>
  <c r="H38" i="12"/>
  <c r="H594" i="18" s="1"/>
  <c r="H37" i="12"/>
  <c r="H592" i="18" s="1"/>
  <c r="H36" i="12"/>
  <c r="H591" i="18" s="1"/>
  <c r="H35" i="12"/>
  <c r="H590" i="18" s="1"/>
  <c r="H34" i="12"/>
  <c r="H589" i="18" s="1"/>
  <c r="H33" i="12"/>
  <c r="H588" i="18" s="1"/>
  <c r="H32" i="12"/>
  <c r="H587" i="18" s="1"/>
  <c r="H31" i="12"/>
  <c r="H586" i="18" s="1"/>
  <c r="H30" i="12"/>
  <c r="H585" i="18" s="1"/>
  <c r="H29" i="12"/>
  <c r="H584" i="18" s="1"/>
  <c r="H28" i="12"/>
  <c r="H583" i="18" s="1"/>
  <c r="H27" i="12"/>
  <c r="H582" i="18" s="1"/>
  <c r="H26" i="12"/>
  <c r="H581" i="18" s="1"/>
  <c r="H25" i="12"/>
  <c r="H580" i="18" s="1"/>
  <c r="H24" i="12"/>
  <c r="H579" i="18" s="1"/>
  <c r="H23" i="12"/>
  <c r="H578" i="18" s="1"/>
  <c r="H22" i="12"/>
  <c r="H575" i="18" s="1"/>
  <c r="H21" i="12"/>
  <c r="H574" i="18" s="1"/>
  <c r="H20" i="12"/>
  <c r="H573" i="18" s="1"/>
  <c r="H19" i="12"/>
  <c r="H572" i="18" s="1"/>
  <c r="H18" i="12"/>
  <c r="H571" i="18" s="1"/>
  <c r="H17" i="12"/>
  <c r="H570" i="18" s="1"/>
  <c r="H16" i="12"/>
  <c r="H568" i="18" s="1"/>
  <c r="H15" i="12"/>
  <c r="H567" i="18" s="1"/>
  <c r="H14" i="12"/>
  <c r="H566" i="18" s="1"/>
  <c r="H13" i="12"/>
  <c r="H565" i="18" s="1"/>
  <c r="H12" i="12"/>
  <c r="H564" i="18" s="1"/>
  <c r="H11" i="12"/>
  <c r="H563" i="18" s="1"/>
  <c r="H10" i="12"/>
  <c r="H562" i="18" s="1"/>
  <c r="H9" i="12"/>
  <c r="H560" i="18" s="1"/>
  <c r="H8" i="12"/>
  <c r="H558" i="18" s="1"/>
  <c r="H7" i="12"/>
  <c r="H557" i="18" s="1"/>
  <c r="H6" i="12"/>
  <c r="G3" i="12"/>
  <c r="F3" i="12"/>
  <c r="B3" i="12"/>
  <c r="D86" i="11"/>
  <c r="B86" i="11"/>
  <c r="Q79" i="11"/>
  <c r="Q49" i="1" s="1"/>
  <c r="O79" i="11"/>
  <c r="M79" i="11"/>
  <c r="K79" i="11"/>
  <c r="L79" i="11" s="1"/>
  <c r="L49" i="1" s="1"/>
  <c r="G79" i="11"/>
  <c r="E79" i="11"/>
  <c r="B79" i="11"/>
  <c r="O75" i="11"/>
  <c r="K75" i="11"/>
  <c r="I75" i="11"/>
  <c r="G75" i="11"/>
  <c r="Q72" i="11"/>
  <c r="Q32" i="1" s="1"/>
  <c r="V32" i="1" s="1"/>
  <c r="O72" i="11"/>
  <c r="M72" i="11"/>
  <c r="K72" i="11"/>
  <c r="L72" i="11" s="1"/>
  <c r="L32" i="1" s="1"/>
  <c r="I72" i="11"/>
  <c r="G72" i="11"/>
  <c r="E72" i="11"/>
  <c r="D72" i="11"/>
  <c r="E56" i="11" s="1"/>
  <c r="S32" i="1" s="1"/>
  <c r="B72" i="11"/>
  <c r="A72" i="11"/>
  <c r="O68" i="11"/>
  <c r="K68" i="11"/>
  <c r="I68" i="11"/>
  <c r="G68" i="11"/>
  <c r="Q65" i="11"/>
  <c r="R65" i="11" s="1"/>
  <c r="R15" i="1" s="1"/>
  <c r="O65" i="11"/>
  <c r="M65" i="11"/>
  <c r="M15" i="1" s="1"/>
  <c r="K65" i="11"/>
  <c r="I65" i="11"/>
  <c r="G65" i="11"/>
  <c r="E65" i="11"/>
  <c r="D65" i="11"/>
  <c r="D15" i="1" s="1"/>
  <c r="B65" i="11"/>
  <c r="A65" i="11"/>
  <c r="O58" i="11"/>
  <c r="K58" i="11"/>
  <c r="I58" i="11"/>
  <c r="G58" i="11"/>
  <c r="H49" i="11"/>
  <c r="H552" i="18" s="1"/>
  <c r="H48" i="11"/>
  <c r="H551" i="18" s="1"/>
  <c r="H47" i="11"/>
  <c r="H550" i="18" s="1"/>
  <c r="H46" i="11"/>
  <c r="H549" i="18" s="1"/>
  <c r="H45" i="11"/>
  <c r="H548" i="18" s="1"/>
  <c r="H44" i="11"/>
  <c r="H547" i="18" s="1"/>
  <c r="H43" i="11"/>
  <c r="H546" i="18" s="1"/>
  <c r="H42" i="11"/>
  <c r="H545" i="18" s="1"/>
  <c r="H41" i="11"/>
  <c r="H544" i="18" s="1"/>
  <c r="H40" i="11"/>
  <c r="H543" i="18" s="1"/>
  <c r="H39" i="11"/>
  <c r="H542" i="18" s="1"/>
  <c r="H38" i="11"/>
  <c r="H541" i="18" s="1"/>
  <c r="H37" i="11"/>
  <c r="H540" i="18" s="1"/>
  <c r="H36" i="11"/>
  <c r="H539" i="18" s="1"/>
  <c r="H35" i="11"/>
  <c r="H538" i="18" s="1"/>
  <c r="H34" i="11"/>
  <c r="H537" i="18" s="1"/>
  <c r="H33" i="11"/>
  <c r="H536" i="18" s="1"/>
  <c r="H32" i="11"/>
  <c r="H534" i="18" s="1"/>
  <c r="H31" i="11"/>
  <c r="H533" i="18" s="1"/>
  <c r="H30" i="11"/>
  <c r="H532" i="18" s="1"/>
  <c r="H29" i="11"/>
  <c r="H531" i="18" s="1"/>
  <c r="H28" i="11"/>
  <c r="H530" i="18" s="1"/>
  <c r="H27" i="11"/>
  <c r="H529" i="18" s="1"/>
  <c r="H26" i="11"/>
  <c r="H528" i="18" s="1"/>
  <c r="H25" i="11"/>
  <c r="H527" i="18" s="1"/>
  <c r="H24" i="11"/>
  <c r="H526" i="18" s="1"/>
  <c r="H23" i="11"/>
  <c r="H525" i="18" s="1"/>
  <c r="H22" i="11"/>
  <c r="H524" i="18" s="1"/>
  <c r="H21" i="11"/>
  <c r="H523" i="18" s="1"/>
  <c r="H20" i="11"/>
  <c r="H522" i="18" s="1"/>
  <c r="H19" i="11"/>
  <c r="H521" i="18" s="1"/>
  <c r="H18" i="11"/>
  <c r="H520" i="18" s="1"/>
  <c r="H17" i="11"/>
  <c r="H519" i="18" s="1"/>
  <c r="H16" i="11"/>
  <c r="H517" i="18" s="1"/>
  <c r="H15" i="11"/>
  <c r="H516" i="18" s="1"/>
  <c r="H14" i="11"/>
  <c r="H515" i="18" s="1"/>
  <c r="H13" i="11"/>
  <c r="H514" i="18" s="1"/>
  <c r="H12" i="11"/>
  <c r="H513" i="18" s="1"/>
  <c r="H11" i="11"/>
  <c r="H512" i="18" s="1"/>
  <c r="H10" i="11"/>
  <c r="H511" i="18" s="1"/>
  <c r="H9" i="11"/>
  <c r="H508" i="18" s="1"/>
  <c r="H8" i="11"/>
  <c r="H505" i="18" s="1"/>
  <c r="H7" i="11"/>
  <c r="H503" i="18" s="1"/>
  <c r="H6" i="11"/>
  <c r="G82" i="11" s="1"/>
  <c r="G3" i="11"/>
  <c r="F3" i="11"/>
  <c r="E3" i="11"/>
  <c r="B3" i="11"/>
  <c r="D82" i="10"/>
  <c r="B82" i="10"/>
  <c r="O78" i="10"/>
  <c r="K78" i="10"/>
  <c r="I78" i="10"/>
  <c r="G78" i="10"/>
  <c r="Q75" i="10"/>
  <c r="Q48" i="1" s="1"/>
  <c r="O75" i="10"/>
  <c r="M75" i="10"/>
  <c r="K75" i="10"/>
  <c r="K48" i="1" s="1"/>
  <c r="I75" i="10"/>
  <c r="G75" i="10"/>
  <c r="E75" i="10"/>
  <c r="E48" i="1" s="1"/>
  <c r="D75" i="10"/>
  <c r="H75" i="10" s="1"/>
  <c r="H48" i="1" s="1"/>
  <c r="B75" i="10"/>
  <c r="O71" i="10"/>
  <c r="K71" i="10"/>
  <c r="I71" i="10"/>
  <c r="G71" i="10"/>
  <c r="Q68" i="10"/>
  <c r="O68" i="10"/>
  <c r="M68" i="10"/>
  <c r="N68" i="10" s="1"/>
  <c r="N31" i="1" s="1"/>
  <c r="K68" i="10"/>
  <c r="I68" i="10"/>
  <c r="G68" i="10"/>
  <c r="F68" i="10"/>
  <c r="F31" i="1" s="1"/>
  <c r="E68" i="10"/>
  <c r="D68" i="10"/>
  <c r="E55" i="10" s="1"/>
  <c r="S31" i="1" s="1"/>
  <c r="B68" i="10"/>
  <c r="A68" i="10"/>
  <c r="O64" i="10"/>
  <c r="K64" i="10"/>
  <c r="I64" i="10"/>
  <c r="G64" i="10"/>
  <c r="Q61" i="10"/>
  <c r="O61" i="10"/>
  <c r="M61" i="10"/>
  <c r="K61" i="10"/>
  <c r="K14" i="1" s="1"/>
  <c r="I61" i="10"/>
  <c r="G61" i="10"/>
  <c r="G14" i="1" s="1"/>
  <c r="E61" i="10"/>
  <c r="D61" i="10"/>
  <c r="D14" i="1" s="1"/>
  <c r="B61" i="10"/>
  <c r="A61" i="10"/>
  <c r="O57" i="10"/>
  <c r="K57" i="10"/>
  <c r="I57" i="10"/>
  <c r="G57" i="10"/>
  <c r="H54" i="10"/>
  <c r="H497" i="18" s="1"/>
  <c r="H53" i="10"/>
  <c r="H496" i="18" s="1"/>
  <c r="H52" i="10"/>
  <c r="H495" i="18" s="1"/>
  <c r="H51" i="10"/>
  <c r="H494" i="18" s="1"/>
  <c r="H50" i="10"/>
  <c r="H493" i="18" s="1"/>
  <c r="H49" i="10"/>
  <c r="H492" i="18" s="1"/>
  <c r="H48" i="10"/>
  <c r="H491" i="18" s="1"/>
  <c r="H47" i="10"/>
  <c r="H490" i="18" s="1"/>
  <c r="H46" i="10"/>
  <c r="H489" i="18" s="1"/>
  <c r="H45" i="10"/>
  <c r="H488" i="18" s="1"/>
  <c r="H44" i="10"/>
  <c r="H487" i="18" s="1"/>
  <c r="H43" i="10"/>
  <c r="H486" i="18" s="1"/>
  <c r="H42" i="10"/>
  <c r="H485" i="18" s="1"/>
  <c r="H41" i="10"/>
  <c r="H484" i="18" s="1"/>
  <c r="H40" i="10"/>
  <c r="H483" i="18" s="1"/>
  <c r="H39" i="10"/>
  <c r="H482" i="18" s="1"/>
  <c r="H38" i="10"/>
  <c r="H481" i="18" s="1"/>
  <c r="H37" i="10"/>
  <c r="H480" i="18" s="1"/>
  <c r="H36" i="10"/>
  <c r="H479" i="18" s="1"/>
  <c r="H35" i="10"/>
  <c r="H478" i="18" s="1"/>
  <c r="H34" i="10"/>
  <c r="H477" i="18" s="1"/>
  <c r="H33" i="10"/>
  <c r="H476" i="18" s="1"/>
  <c r="H32" i="10"/>
  <c r="H475" i="18" s="1"/>
  <c r="H31" i="10"/>
  <c r="H474" i="18" s="1"/>
  <c r="H30" i="10"/>
  <c r="H473" i="18" s="1"/>
  <c r="H29" i="10"/>
  <c r="H472" i="18" s="1"/>
  <c r="H28" i="10"/>
  <c r="H471" i="18" s="1"/>
  <c r="H27" i="10"/>
  <c r="H470" i="18" s="1"/>
  <c r="H26" i="10"/>
  <c r="H469" i="18" s="1"/>
  <c r="H25" i="10"/>
  <c r="H468" i="18" s="1"/>
  <c r="H24" i="10"/>
  <c r="H467" i="18" s="1"/>
  <c r="H23" i="10"/>
  <c r="H466" i="18" s="1"/>
  <c r="H22" i="10"/>
  <c r="H465" i="18" s="1"/>
  <c r="H21" i="10"/>
  <c r="H464" i="18" s="1"/>
  <c r="H20" i="10"/>
  <c r="H463" i="18" s="1"/>
  <c r="H19" i="10"/>
  <c r="H462" i="18" s="1"/>
  <c r="H18" i="10"/>
  <c r="H461" i="18" s="1"/>
  <c r="H17" i="10"/>
  <c r="H460" i="18" s="1"/>
  <c r="H16" i="10"/>
  <c r="H458" i="18" s="1"/>
  <c r="H15" i="10"/>
  <c r="H457" i="18" s="1"/>
  <c r="H14" i="10"/>
  <c r="H456" i="18" s="1"/>
  <c r="H13" i="10"/>
  <c r="H455" i="18" s="1"/>
  <c r="H12" i="10"/>
  <c r="H453" i="18" s="1"/>
  <c r="H11" i="10"/>
  <c r="H452" i="18" s="1"/>
  <c r="H10" i="10"/>
  <c r="H451" i="18" s="1"/>
  <c r="H9" i="10"/>
  <c r="H450" i="18" s="1"/>
  <c r="H8" i="10"/>
  <c r="H449" i="18" s="1"/>
  <c r="H7" i="10"/>
  <c r="H6" i="10"/>
  <c r="H447" i="18" s="1"/>
  <c r="G3" i="10"/>
  <c r="F3" i="10"/>
  <c r="E3" i="10"/>
  <c r="B3" i="10"/>
  <c r="D78" i="9"/>
  <c r="B78" i="9"/>
  <c r="O74" i="9"/>
  <c r="K74" i="9"/>
  <c r="I74" i="9"/>
  <c r="G74" i="9"/>
  <c r="Q71" i="9"/>
  <c r="Q47" i="1" s="1"/>
  <c r="O71" i="9"/>
  <c r="M71" i="9"/>
  <c r="K71" i="9"/>
  <c r="K47" i="1" s="1"/>
  <c r="I71" i="9"/>
  <c r="G71" i="9"/>
  <c r="G47" i="1" s="1"/>
  <c r="E71" i="9"/>
  <c r="F71" i="9" s="1"/>
  <c r="F47" i="1" s="1"/>
  <c r="D71" i="9"/>
  <c r="G48" i="9" s="1"/>
  <c r="S47" i="1" s="1"/>
  <c r="O67" i="9"/>
  <c r="K67" i="9"/>
  <c r="I67" i="9"/>
  <c r="G67" i="9"/>
  <c r="Q64" i="9"/>
  <c r="U64" i="9" s="1"/>
  <c r="O64" i="9"/>
  <c r="M64" i="9"/>
  <c r="K64" i="9"/>
  <c r="I64" i="9"/>
  <c r="G64" i="9"/>
  <c r="E64" i="9"/>
  <c r="E30" i="1" s="1"/>
  <c r="D64" i="9"/>
  <c r="E48" i="9" s="1"/>
  <c r="S30" i="1" s="1"/>
  <c r="A64" i="9"/>
  <c r="O60" i="9"/>
  <c r="K60" i="9"/>
  <c r="I60" i="9"/>
  <c r="G60" i="9"/>
  <c r="Q57" i="9"/>
  <c r="O57" i="9"/>
  <c r="M57" i="9"/>
  <c r="K57" i="9"/>
  <c r="I57" i="9"/>
  <c r="G57" i="9"/>
  <c r="H57" i="9" s="1"/>
  <c r="E57" i="9"/>
  <c r="F57" i="9" s="1"/>
  <c r="F13" i="1" s="1"/>
  <c r="D57" i="9"/>
  <c r="F48" i="9" s="1"/>
  <c r="S13" i="1" s="1"/>
  <c r="A57" i="9"/>
  <c r="O50" i="9"/>
  <c r="K50" i="9"/>
  <c r="I50" i="9"/>
  <c r="G50" i="9"/>
  <c r="H441" i="18"/>
  <c r="H435" i="18"/>
  <c r="H430" i="18"/>
  <c r="H425" i="18"/>
  <c r="H423" i="18"/>
  <c r="H420" i="18"/>
  <c r="H417" i="18"/>
  <c r="H415" i="18"/>
  <c r="H410" i="18"/>
  <c r="H398" i="18"/>
  <c r="H395" i="18"/>
  <c r="H6" i="9"/>
  <c r="H392" i="18" s="1"/>
  <c r="G3" i="9"/>
  <c r="F3" i="9"/>
  <c r="E3" i="9"/>
  <c r="D84" i="8"/>
  <c r="B84" i="8"/>
  <c r="Q77" i="8"/>
  <c r="Q46" i="1" s="1"/>
  <c r="O77" i="8"/>
  <c r="O46" i="1" s="1"/>
  <c r="M77" i="8"/>
  <c r="M46" i="1" s="1"/>
  <c r="K77" i="8"/>
  <c r="K46" i="1" s="1"/>
  <c r="I77" i="8"/>
  <c r="I46" i="1" s="1"/>
  <c r="G77" i="8"/>
  <c r="G46" i="1" s="1"/>
  <c r="E77" i="8"/>
  <c r="D77" i="8"/>
  <c r="G54" i="8" s="1"/>
  <c r="S46" i="1" s="1"/>
  <c r="B77" i="8"/>
  <c r="O73" i="8"/>
  <c r="K73" i="8"/>
  <c r="I73" i="8"/>
  <c r="G73" i="8"/>
  <c r="G70" i="8"/>
  <c r="D70" i="8"/>
  <c r="D29" i="1" s="1"/>
  <c r="B70" i="8"/>
  <c r="A70" i="8"/>
  <c r="O66" i="8"/>
  <c r="K66" i="8"/>
  <c r="I66" i="8"/>
  <c r="G66" i="8"/>
  <c r="Q63" i="8"/>
  <c r="O63" i="8"/>
  <c r="P63" i="8" s="1"/>
  <c r="P12" i="1" s="1"/>
  <c r="M63" i="8"/>
  <c r="M12" i="1" s="1"/>
  <c r="K63" i="8"/>
  <c r="I63" i="8"/>
  <c r="I12" i="1" s="1"/>
  <c r="G63" i="8"/>
  <c r="E63" i="8"/>
  <c r="D63" i="8"/>
  <c r="D12" i="1" s="1"/>
  <c r="B63" i="8"/>
  <c r="A63" i="8"/>
  <c r="O59" i="8"/>
  <c r="K59" i="8"/>
  <c r="I59" i="8"/>
  <c r="G59" i="8"/>
  <c r="H6" i="8"/>
  <c r="G80" i="8" s="1"/>
  <c r="G3" i="8"/>
  <c r="F3" i="8"/>
  <c r="E3" i="8"/>
  <c r="B3" i="8"/>
  <c r="D84" i="7"/>
  <c r="B84" i="7"/>
  <c r="Q77" i="7"/>
  <c r="Q45" i="1" s="1"/>
  <c r="O77" i="7"/>
  <c r="O45" i="1" s="1"/>
  <c r="M77" i="7"/>
  <c r="K77" i="7"/>
  <c r="K45" i="1" s="1"/>
  <c r="I77" i="7"/>
  <c r="J77" i="7" s="1"/>
  <c r="J45" i="1" s="1"/>
  <c r="G77" i="7"/>
  <c r="E77" i="7"/>
  <c r="D77" i="7"/>
  <c r="B77" i="7"/>
  <c r="O73" i="7"/>
  <c r="K73" i="7"/>
  <c r="I73" i="7"/>
  <c r="G73" i="7"/>
  <c r="G70" i="7"/>
  <c r="G28" i="1" s="1"/>
  <c r="D70" i="7"/>
  <c r="B70" i="7"/>
  <c r="A70" i="7"/>
  <c r="O66" i="7"/>
  <c r="K66" i="7"/>
  <c r="I66" i="7"/>
  <c r="G66" i="7"/>
  <c r="Q63" i="7"/>
  <c r="Q11" i="1" s="1"/>
  <c r="O63" i="7"/>
  <c r="M63" i="7"/>
  <c r="K63" i="7"/>
  <c r="I63" i="7"/>
  <c r="I11" i="1" s="1"/>
  <c r="G63" i="7"/>
  <c r="E63" i="7"/>
  <c r="D63" i="7"/>
  <c r="L63" i="7" s="1"/>
  <c r="L11" i="1" s="1"/>
  <c r="B63" i="7"/>
  <c r="A63" i="7"/>
  <c r="O59" i="7"/>
  <c r="K59" i="7"/>
  <c r="I59" i="7"/>
  <c r="G59" i="7"/>
  <c r="H333" i="18"/>
  <c r="H329" i="18"/>
  <c r="H328" i="18"/>
  <c r="H324" i="18"/>
  <c r="H318" i="18"/>
  <c r="H316" i="18"/>
  <c r="H314" i="18"/>
  <c r="H310" i="18"/>
  <c r="H309" i="18"/>
  <c r="H306" i="18"/>
  <c r="H302" i="18"/>
  <c r="H298" i="18"/>
  <c r="H294" i="18"/>
  <c r="H293" i="18"/>
  <c r="H289" i="18"/>
  <c r="H287" i="18"/>
  <c r="H285" i="18"/>
  <c r="H6" i="7"/>
  <c r="I80" i="7" s="1"/>
  <c r="G3" i="7"/>
  <c r="F3" i="7"/>
  <c r="E3" i="7"/>
  <c r="B3" i="7"/>
  <c r="D80" i="6"/>
  <c r="B80" i="6"/>
  <c r="Q73" i="6"/>
  <c r="Q44" i="1" s="1"/>
  <c r="O73" i="6"/>
  <c r="M73" i="6"/>
  <c r="K73" i="6"/>
  <c r="I73" i="6"/>
  <c r="I44" i="1" s="1"/>
  <c r="G73" i="6"/>
  <c r="H73" i="6" s="1"/>
  <c r="H44" i="1" s="1"/>
  <c r="E73" i="6"/>
  <c r="E44" i="1" s="1"/>
  <c r="U44" i="1" s="1"/>
  <c r="D73" i="6"/>
  <c r="D44" i="1" s="1"/>
  <c r="B73" i="6"/>
  <c r="O69" i="6"/>
  <c r="K69" i="6"/>
  <c r="I69" i="6"/>
  <c r="G69" i="6"/>
  <c r="Q66" i="6"/>
  <c r="O66" i="6"/>
  <c r="O27" i="1" s="1"/>
  <c r="M66" i="6"/>
  <c r="K66" i="6"/>
  <c r="L66" i="6" s="1"/>
  <c r="I66" i="6"/>
  <c r="J66" i="6" s="1"/>
  <c r="J27" i="1" s="1"/>
  <c r="G66" i="6"/>
  <c r="E66" i="6"/>
  <c r="E27" i="1" s="1"/>
  <c r="D66" i="6"/>
  <c r="B66" i="6"/>
  <c r="A66" i="6"/>
  <c r="O62" i="6"/>
  <c r="K62" i="6"/>
  <c r="I62" i="6"/>
  <c r="G62" i="6"/>
  <c r="Q59" i="6"/>
  <c r="O59" i="6"/>
  <c r="M59" i="6"/>
  <c r="K59" i="6"/>
  <c r="I59" i="6"/>
  <c r="G59" i="6"/>
  <c r="H59" i="6" s="1"/>
  <c r="H10" i="1" s="1"/>
  <c r="E59" i="6"/>
  <c r="D59" i="6"/>
  <c r="D10" i="1" s="1"/>
  <c r="B59" i="6"/>
  <c r="A59" i="6"/>
  <c r="O55" i="6"/>
  <c r="K55" i="6"/>
  <c r="I55" i="6"/>
  <c r="G55" i="6"/>
  <c r="E53" i="6"/>
  <c r="S27" i="1" s="1"/>
  <c r="H271" i="18"/>
  <c r="H269" i="18"/>
  <c r="H262" i="18"/>
  <c r="H258" i="18"/>
  <c r="H254" i="18"/>
  <c r="H249" i="18"/>
  <c r="H245" i="18"/>
  <c r="H241" i="18"/>
  <c r="H236" i="18"/>
  <c r="H232" i="18"/>
  <c r="H227" i="18"/>
  <c r="H6" i="6"/>
  <c r="H226" i="18" s="1"/>
  <c r="G3" i="6"/>
  <c r="F3" i="6"/>
  <c r="E3" i="6"/>
  <c r="B3" i="6"/>
  <c r="D86" i="5"/>
  <c r="B86" i="5"/>
  <c r="Q79" i="5"/>
  <c r="O79" i="5"/>
  <c r="M79" i="5"/>
  <c r="M43" i="1" s="1"/>
  <c r="K79" i="5"/>
  <c r="K43" i="1" s="1"/>
  <c r="I79" i="5"/>
  <c r="I43" i="1" s="1"/>
  <c r="G79" i="5"/>
  <c r="G43" i="1" s="1"/>
  <c r="E79" i="5"/>
  <c r="E43" i="1" s="1"/>
  <c r="D79" i="5"/>
  <c r="D43" i="1" s="1"/>
  <c r="B79" i="5"/>
  <c r="O75" i="5"/>
  <c r="K75" i="5"/>
  <c r="I75" i="5"/>
  <c r="G75" i="5"/>
  <c r="Q72" i="5"/>
  <c r="Q26" i="1" s="1"/>
  <c r="O72" i="5"/>
  <c r="O26" i="1" s="1"/>
  <c r="M72" i="5"/>
  <c r="M26" i="1" s="1"/>
  <c r="K72" i="5"/>
  <c r="K26" i="1" s="1"/>
  <c r="I72" i="5"/>
  <c r="I26" i="1" s="1"/>
  <c r="G72" i="5"/>
  <c r="E72" i="5"/>
  <c r="E26" i="1" s="1"/>
  <c r="D72" i="5"/>
  <c r="L72" i="5" s="1"/>
  <c r="L26" i="1" s="1"/>
  <c r="B72" i="5"/>
  <c r="A72" i="5"/>
  <c r="O68" i="5"/>
  <c r="K68" i="5"/>
  <c r="I68" i="5"/>
  <c r="G68" i="5"/>
  <c r="Q65" i="5"/>
  <c r="Q9" i="1" s="1"/>
  <c r="O65" i="5"/>
  <c r="O9" i="1" s="1"/>
  <c r="M65" i="5"/>
  <c r="M9" i="1" s="1"/>
  <c r="K65" i="5"/>
  <c r="I65" i="5"/>
  <c r="G65" i="5"/>
  <c r="H65" i="5" s="1"/>
  <c r="H9" i="1" s="1"/>
  <c r="E65" i="5"/>
  <c r="D65" i="5"/>
  <c r="D9" i="1" s="1"/>
  <c r="B65" i="5"/>
  <c r="A65" i="5"/>
  <c r="O58" i="5"/>
  <c r="K58" i="5"/>
  <c r="I58" i="5"/>
  <c r="G58" i="5"/>
  <c r="F56" i="5"/>
  <c r="S9" i="1" s="1"/>
  <c r="H223" i="18"/>
  <c r="H222" i="18"/>
  <c r="H219" i="18"/>
  <c r="H218" i="18"/>
  <c r="H217" i="18"/>
  <c r="H215" i="18"/>
  <c r="H214" i="18"/>
  <c r="H213" i="18"/>
  <c r="H211" i="18"/>
  <c r="H210" i="18"/>
  <c r="H38" i="5"/>
  <c r="H209" i="18" s="1"/>
  <c r="H37" i="5"/>
  <c r="H208" i="18" s="1"/>
  <c r="H36" i="5"/>
  <c r="H207" i="18" s="1"/>
  <c r="H35" i="5"/>
  <c r="H206" i="18" s="1"/>
  <c r="H34" i="5"/>
  <c r="H205" i="18" s="1"/>
  <c r="H33" i="5"/>
  <c r="H204" i="18" s="1"/>
  <c r="H32" i="5"/>
  <c r="H203" i="18" s="1"/>
  <c r="H31" i="5"/>
  <c r="H201" i="18" s="1"/>
  <c r="H30" i="5"/>
  <c r="H199" i="18" s="1"/>
  <c r="H29" i="5"/>
  <c r="H198" i="18" s="1"/>
  <c r="H28" i="5"/>
  <c r="H197" i="18" s="1"/>
  <c r="H27" i="5"/>
  <c r="H196" i="18" s="1"/>
  <c r="H26" i="5"/>
  <c r="H195" i="18" s="1"/>
  <c r="H25" i="5"/>
  <c r="H194" i="18" s="1"/>
  <c r="H193" i="18"/>
  <c r="H23" i="5"/>
  <c r="H192" i="18" s="1"/>
  <c r="H22" i="5"/>
  <c r="H191" i="18" s="1"/>
  <c r="H21" i="5"/>
  <c r="H190" i="18" s="1"/>
  <c r="H20" i="5"/>
  <c r="H187" i="18" s="1"/>
  <c r="H19" i="5"/>
  <c r="H184" i="18" s="1"/>
  <c r="H18" i="5"/>
  <c r="H183" i="18" s="1"/>
  <c r="H17" i="5"/>
  <c r="H182" i="18" s="1"/>
  <c r="H16" i="5"/>
  <c r="H181" i="18" s="1"/>
  <c r="H15" i="5"/>
  <c r="H180" i="18" s="1"/>
  <c r="H14" i="5"/>
  <c r="H179" i="18" s="1"/>
  <c r="H13" i="5"/>
  <c r="H178" i="18" s="1"/>
  <c r="H12" i="5"/>
  <c r="H177" i="18" s="1"/>
  <c r="H11" i="5"/>
  <c r="H176" i="18" s="1"/>
  <c r="H10" i="5"/>
  <c r="H175" i="18" s="1"/>
  <c r="H9" i="5"/>
  <c r="H174" i="18" s="1"/>
  <c r="H7" i="5"/>
  <c r="H172" i="18" s="1"/>
  <c r="H6" i="5"/>
  <c r="H171" i="18" s="1"/>
  <c r="G3" i="5"/>
  <c r="F3" i="5"/>
  <c r="E3" i="5"/>
  <c r="B3" i="5"/>
  <c r="D85" i="4"/>
  <c r="B85" i="4"/>
  <c r="B78" i="4"/>
  <c r="O74" i="4"/>
  <c r="K74" i="4"/>
  <c r="I74" i="4"/>
  <c r="G74" i="4"/>
  <c r="P71" i="4"/>
  <c r="P25" i="1" s="1"/>
  <c r="K25" i="1"/>
  <c r="H71" i="4"/>
  <c r="H25" i="1" s="1"/>
  <c r="B71" i="4"/>
  <c r="A71" i="4"/>
  <c r="O67" i="4"/>
  <c r="K67" i="4"/>
  <c r="I67" i="4"/>
  <c r="G67" i="4"/>
  <c r="D64" i="4"/>
  <c r="L64" i="4" s="1"/>
  <c r="L8" i="1" s="1"/>
  <c r="B64" i="4"/>
  <c r="A64" i="4"/>
  <c r="O60" i="4"/>
  <c r="K60" i="4"/>
  <c r="I60" i="4"/>
  <c r="G60" i="4"/>
  <c r="H56" i="4"/>
  <c r="H166" i="18" s="1"/>
  <c r="H55" i="4"/>
  <c r="H54" i="4"/>
  <c r="H53" i="4"/>
  <c r="H52" i="4"/>
  <c r="H162" i="18" s="1"/>
  <c r="H51" i="4"/>
  <c r="H50" i="4"/>
  <c r="H160" i="18" s="1"/>
  <c r="H49" i="4"/>
  <c r="H48" i="4"/>
  <c r="H158" i="18" s="1"/>
  <c r="H47" i="4"/>
  <c r="H46" i="4"/>
  <c r="H156" i="18" s="1"/>
  <c r="H45" i="4"/>
  <c r="H44" i="4"/>
  <c r="H154" i="18" s="1"/>
  <c r="H43" i="4"/>
  <c r="H42" i="4"/>
  <c r="H152" i="18" s="1"/>
  <c r="H41" i="4"/>
  <c r="H40" i="4"/>
  <c r="H150" i="18" s="1"/>
  <c r="H39" i="4"/>
  <c r="H38" i="4"/>
  <c r="H148" i="18" s="1"/>
  <c r="H37" i="4"/>
  <c r="H36" i="4"/>
  <c r="H146" i="18" s="1"/>
  <c r="H35" i="4"/>
  <c r="H34" i="4"/>
  <c r="H144" i="18" s="1"/>
  <c r="H33" i="4"/>
  <c r="H32" i="4"/>
  <c r="H142" i="18" s="1"/>
  <c r="H31" i="4"/>
  <c r="H30" i="4"/>
  <c r="H140" i="18" s="1"/>
  <c r="H29" i="4"/>
  <c r="H28" i="4"/>
  <c r="H138" i="18" s="1"/>
  <c r="H27" i="4"/>
  <c r="H26" i="4"/>
  <c r="H136" i="18" s="1"/>
  <c r="H25" i="4"/>
  <c r="H24" i="4"/>
  <c r="H134" i="18" s="1"/>
  <c r="H23" i="4"/>
  <c r="H22" i="4"/>
  <c r="H132" i="18" s="1"/>
  <c r="H21" i="4"/>
  <c r="H20" i="4"/>
  <c r="H130" i="18" s="1"/>
  <c r="H19" i="4"/>
  <c r="H18" i="4"/>
  <c r="H128" i="18" s="1"/>
  <c r="H17" i="4"/>
  <c r="H16" i="4"/>
  <c r="H126" i="18" s="1"/>
  <c r="H15" i="4"/>
  <c r="H14" i="4"/>
  <c r="H124" i="18" s="1"/>
  <c r="H13" i="4"/>
  <c r="H12" i="4"/>
  <c r="H122" i="18" s="1"/>
  <c r="H11" i="4"/>
  <c r="H10" i="4"/>
  <c r="H119" i="18" s="1"/>
  <c r="H9" i="4"/>
  <c r="H8" i="4"/>
  <c r="H117" i="18" s="1"/>
  <c r="H7" i="4"/>
  <c r="H6" i="4"/>
  <c r="H115" i="18" s="1"/>
  <c r="G3" i="4"/>
  <c r="F3" i="4"/>
  <c r="E3" i="4"/>
  <c r="B3" i="4"/>
  <c r="D88" i="3"/>
  <c r="B88" i="3"/>
  <c r="B81" i="3"/>
  <c r="O77" i="3"/>
  <c r="K77" i="3"/>
  <c r="I77" i="3"/>
  <c r="G77" i="3"/>
  <c r="B74" i="3"/>
  <c r="A74" i="3"/>
  <c r="O70" i="3"/>
  <c r="K70" i="3"/>
  <c r="I70" i="3"/>
  <c r="G70" i="3"/>
  <c r="B67" i="3"/>
  <c r="A67" i="3"/>
  <c r="O63" i="3"/>
  <c r="K63" i="3"/>
  <c r="I63" i="3"/>
  <c r="G63" i="3"/>
  <c r="H60" i="3"/>
  <c r="H114" i="18"/>
  <c r="H113" i="18"/>
  <c r="H111" i="18"/>
  <c r="H110" i="18"/>
  <c r="H109" i="18"/>
  <c r="H107" i="18"/>
  <c r="H106" i="18"/>
  <c r="H105" i="18"/>
  <c r="H103" i="18"/>
  <c r="H101" i="18"/>
  <c r="H99" i="18"/>
  <c r="H98" i="18"/>
  <c r="H97" i="18"/>
  <c r="H95" i="18"/>
  <c r="H94" i="18"/>
  <c r="H93" i="18"/>
  <c r="H90" i="18"/>
  <c r="H89" i="18"/>
  <c r="H88" i="18"/>
  <c r="H86" i="18"/>
  <c r="H85" i="18"/>
  <c r="H84" i="18"/>
  <c r="H82" i="18"/>
  <c r="H81" i="18"/>
  <c r="H79" i="18"/>
  <c r="H77" i="18"/>
  <c r="H76" i="18"/>
  <c r="H75" i="18"/>
  <c r="H73" i="18"/>
  <c r="H72" i="18"/>
  <c r="H71" i="18"/>
  <c r="H69" i="18"/>
  <c r="H68" i="18"/>
  <c r="H67" i="18"/>
  <c r="H65" i="18"/>
  <c r="H64" i="18"/>
  <c r="H63" i="18"/>
  <c r="H61" i="18"/>
  <c r="O84" i="3"/>
  <c r="B3" i="3"/>
  <c r="D87" i="2"/>
  <c r="B87" i="2"/>
  <c r="Q80" i="2"/>
  <c r="O80" i="2"/>
  <c r="O40" i="1" s="1"/>
  <c r="M80" i="2"/>
  <c r="M40" i="1" s="1"/>
  <c r="K80" i="2"/>
  <c r="L80" i="2" s="1"/>
  <c r="L40" i="1" s="1"/>
  <c r="I80" i="2"/>
  <c r="J80" i="2" s="1"/>
  <c r="J40" i="1" s="1"/>
  <c r="G80" i="2"/>
  <c r="G40" i="1" s="1"/>
  <c r="E80" i="2"/>
  <c r="E40" i="1" s="1"/>
  <c r="D80" i="2"/>
  <c r="D40" i="1" s="1"/>
  <c r="B80" i="2"/>
  <c r="O76" i="2"/>
  <c r="K76" i="2"/>
  <c r="I76" i="2"/>
  <c r="G76" i="2"/>
  <c r="Q73" i="2"/>
  <c r="O73" i="2"/>
  <c r="O23" i="1" s="1"/>
  <c r="M73" i="2"/>
  <c r="M23" i="1" s="1"/>
  <c r="K73" i="2"/>
  <c r="I73" i="2"/>
  <c r="G73" i="2"/>
  <c r="E73" i="2"/>
  <c r="E23" i="1" s="1"/>
  <c r="D73" i="2"/>
  <c r="D23" i="1" s="1"/>
  <c r="B73" i="2"/>
  <c r="A73" i="2"/>
  <c r="O69" i="2"/>
  <c r="K69" i="2"/>
  <c r="I69" i="2"/>
  <c r="G69" i="2"/>
  <c r="Q66" i="2"/>
  <c r="Q6" i="1" s="1"/>
  <c r="O66" i="2"/>
  <c r="M66" i="2"/>
  <c r="M6" i="1" s="1"/>
  <c r="K66" i="2"/>
  <c r="I66" i="2"/>
  <c r="G66" i="2"/>
  <c r="G6" i="1" s="1"/>
  <c r="E66" i="2"/>
  <c r="E6" i="1" s="1"/>
  <c r="D66" i="2"/>
  <c r="F60" i="2" s="1"/>
  <c r="S6" i="1" s="1"/>
  <c r="B66" i="2"/>
  <c r="O62" i="2"/>
  <c r="K62" i="2"/>
  <c r="I62" i="2"/>
  <c r="G62" i="2"/>
  <c r="E60" i="2"/>
  <c r="S23" i="1" s="1"/>
  <c r="H58" i="18"/>
  <c r="H57" i="18"/>
  <c r="H55" i="2"/>
  <c r="H56" i="18" s="1"/>
  <c r="H54" i="2"/>
  <c r="H55" i="18" s="1"/>
  <c r="H53" i="2"/>
  <c r="H54" i="18" s="1"/>
  <c r="H52" i="2"/>
  <c r="H53" i="18" s="1"/>
  <c r="H51" i="2"/>
  <c r="H52" i="18" s="1"/>
  <c r="H50" i="2"/>
  <c r="H51" i="18" s="1"/>
  <c r="H49" i="2"/>
  <c r="H50" i="18" s="1"/>
  <c r="H48" i="2"/>
  <c r="H49" i="18" s="1"/>
  <c r="H47" i="2"/>
  <c r="H48" i="18" s="1"/>
  <c r="H46" i="2"/>
  <c r="H47" i="18" s="1"/>
  <c r="H45" i="2"/>
  <c r="H46" i="18" s="1"/>
  <c r="H44" i="2"/>
  <c r="H45" i="18" s="1"/>
  <c r="H43" i="2"/>
  <c r="H44" i="18" s="1"/>
  <c r="H42" i="2"/>
  <c r="H29" i="18" s="1"/>
  <c r="H41" i="2"/>
  <c r="H42" i="18" s="1"/>
  <c r="H40" i="2"/>
  <c r="H41" i="18" s="1"/>
  <c r="H39" i="2"/>
  <c r="H40" i="18" s="1"/>
  <c r="H38" i="2"/>
  <c r="H39" i="18" s="1"/>
  <c r="H37" i="2"/>
  <c r="H38" i="18" s="1"/>
  <c r="H36" i="2"/>
  <c r="H37" i="18" s="1"/>
  <c r="H35" i="2"/>
  <c r="H36" i="18" s="1"/>
  <c r="H34" i="2"/>
  <c r="H35" i="18" s="1"/>
  <c r="H33" i="2"/>
  <c r="H34" i="18" s="1"/>
  <c r="H32" i="2"/>
  <c r="H33" i="18" s="1"/>
  <c r="H31" i="2"/>
  <c r="H32" i="18" s="1"/>
  <c r="H30" i="2"/>
  <c r="H31" i="18" s="1"/>
  <c r="H29" i="2"/>
  <c r="H30" i="18" s="1"/>
  <c r="H28" i="2"/>
  <c r="H13" i="18" s="1"/>
  <c r="H27" i="2"/>
  <c r="H28" i="18" s="1"/>
  <c r="H26" i="2"/>
  <c r="H27" i="18" s="1"/>
  <c r="H25" i="2"/>
  <c r="H24" i="2"/>
  <c r="H25" i="18" s="1"/>
  <c r="H23" i="2"/>
  <c r="H23" i="18" s="1"/>
  <c r="H22" i="2"/>
  <c r="H22" i="18" s="1"/>
  <c r="H21" i="2"/>
  <c r="H21" i="18" s="1"/>
  <c r="H20" i="2"/>
  <c r="H26" i="18" s="1"/>
  <c r="H19" i="2"/>
  <c r="H19" i="18" s="1"/>
  <c r="H18" i="2"/>
  <c r="H17" i="18" s="1"/>
  <c r="H17" i="2"/>
  <c r="H16" i="18" s="1"/>
  <c r="H16" i="2"/>
  <c r="H15" i="18" s="1"/>
  <c r="H15" i="2"/>
  <c r="H14" i="18" s="1"/>
  <c r="H14" i="2"/>
  <c r="H9" i="18" s="1"/>
  <c r="H13" i="2"/>
  <c r="H12" i="18" s="1"/>
  <c r="H12" i="2"/>
  <c r="H11" i="18" s="1"/>
  <c r="H11" i="2"/>
  <c r="H10" i="18" s="1"/>
  <c r="H10" i="2"/>
  <c r="H9" i="2"/>
  <c r="H8" i="18" s="1"/>
  <c r="H8" i="2"/>
  <c r="H7" i="18" s="1"/>
  <c r="H7" i="2"/>
  <c r="H6" i="18" s="1"/>
  <c r="H6" i="2"/>
  <c r="G3" i="2"/>
  <c r="F3" i="2"/>
  <c r="E3" i="2"/>
  <c r="B3" i="2"/>
  <c r="O55" i="1"/>
  <c r="G55" i="1"/>
  <c r="O54" i="1"/>
  <c r="Q53" i="1"/>
  <c r="O53" i="1"/>
  <c r="K53" i="1"/>
  <c r="D53" i="1"/>
  <c r="Q52" i="1"/>
  <c r="M52" i="1"/>
  <c r="K52" i="1"/>
  <c r="I52" i="1"/>
  <c r="E52" i="1"/>
  <c r="D52" i="1"/>
  <c r="Q51" i="1"/>
  <c r="O51" i="1"/>
  <c r="I51" i="1"/>
  <c r="E51" i="1"/>
  <c r="D51" i="1"/>
  <c r="S50" i="1"/>
  <c r="Q50" i="1"/>
  <c r="O50" i="1"/>
  <c r="K50" i="1"/>
  <c r="I50" i="1"/>
  <c r="D50" i="1"/>
  <c r="O49" i="1"/>
  <c r="M49" i="1"/>
  <c r="I49" i="1"/>
  <c r="G49" i="1"/>
  <c r="E49" i="1"/>
  <c r="M48" i="1"/>
  <c r="G48" i="1"/>
  <c r="O47" i="1"/>
  <c r="M47" i="1"/>
  <c r="I47" i="1"/>
  <c r="E47" i="1"/>
  <c r="M45" i="1"/>
  <c r="G45" i="1"/>
  <c r="E45" i="1"/>
  <c r="O44" i="1"/>
  <c r="K44" i="1"/>
  <c r="G44" i="1"/>
  <c r="Q43" i="1"/>
  <c r="C43" i="1"/>
  <c r="Q42" i="1"/>
  <c r="K42" i="1"/>
  <c r="I42" i="1"/>
  <c r="G42" i="1"/>
  <c r="C42" i="1"/>
  <c r="Q41" i="1"/>
  <c r="M41" i="1"/>
  <c r="E41" i="1"/>
  <c r="C41" i="1"/>
  <c r="K40" i="1"/>
  <c r="I40" i="1"/>
  <c r="C40" i="1"/>
  <c r="M37" i="1"/>
  <c r="K37" i="1"/>
  <c r="I37" i="1"/>
  <c r="D37" i="1"/>
  <c r="S36" i="1"/>
  <c r="O36" i="1"/>
  <c r="M36" i="1"/>
  <c r="K36" i="1"/>
  <c r="G36" i="1"/>
  <c r="D36" i="1"/>
  <c r="Q35" i="1"/>
  <c r="O35" i="1"/>
  <c r="M35" i="1"/>
  <c r="V35" i="1" s="1"/>
  <c r="I35" i="1"/>
  <c r="E35" i="1"/>
  <c r="S34" i="1"/>
  <c r="Q34" i="1"/>
  <c r="O34" i="1"/>
  <c r="N34" i="1"/>
  <c r="K34" i="1"/>
  <c r="G34" i="1"/>
  <c r="F34" i="1"/>
  <c r="D34" i="1"/>
  <c r="Q33" i="1"/>
  <c r="V33" i="1" s="1"/>
  <c r="O33" i="1"/>
  <c r="M33" i="1"/>
  <c r="I33" i="1"/>
  <c r="G33" i="1"/>
  <c r="E33" i="1"/>
  <c r="O32" i="1"/>
  <c r="M32" i="1"/>
  <c r="I32" i="1"/>
  <c r="G32" i="1"/>
  <c r="E32" i="1"/>
  <c r="Q31" i="1"/>
  <c r="K31" i="1"/>
  <c r="I31" i="1"/>
  <c r="G31" i="1"/>
  <c r="E31" i="1"/>
  <c r="D31" i="1"/>
  <c r="Q30" i="1"/>
  <c r="V30" i="1" s="1"/>
  <c r="O30" i="1"/>
  <c r="M30" i="1"/>
  <c r="K30" i="1"/>
  <c r="I30" i="1"/>
  <c r="M28" i="1"/>
  <c r="K28" i="1"/>
  <c r="Q27" i="1"/>
  <c r="M27" i="1"/>
  <c r="L27" i="1"/>
  <c r="K27" i="1"/>
  <c r="G27" i="1"/>
  <c r="D27" i="1"/>
  <c r="G26" i="1"/>
  <c r="C26" i="1"/>
  <c r="Q25" i="1"/>
  <c r="G25" i="1"/>
  <c r="E25" i="1"/>
  <c r="D25" i="1"/>
  <c r="C25" i="1"/>
  <c r="M24" i="1"/>
  <c r="E24" i="1"/>
  <c r="C24" i="1"/>
  <c r="C23" i="1"/>
  <c r="G20" i="1"/>
  <c r="E20" i="1"/>
  <c r="S19" i="1"/>
  <c r="O19" i="1"/>
  <c r="K19" i="1"/>
  <c r="J19" i="1"/>
  <c r="I19" i="1"/>
  <c r="F19" i="1"/>
  <c r="E19" i="1"/>
  <c r="Q18" i="1"/>
  <c r="M18" i="1"/>
  <c r="I18" i="1"/>
  <c r="H18" i="1"/>
  <c r="E18" i="1"/>
  <c r="S17" i="1"/>
  <c r="O17" i="1"/>
  <c r="K17" i="1"/>
  <c r="I17" i="1"/>
  <c r="H17" i="1"/>
  <c r="E17" i="1"/>
  <c r="S16" i="1"/>
  <c r="O16" i="1"/>
  <c r="M16" i="1"/>
  <c r="I16" i="1"/>
  <c r="E16" i="1"/>
  <c r="O15" i="1"/>
  <c r="K15" i="1"/>
  <c r="I15" i="1"/>
  <c r="E15" i="1"/>
  <c r="M14" i="1"/>
  <c r="E14" i="1"/>
  <c r="Q13" i="1"/>
  <c r="K13" i="1"/>
  <c r="I13" i="1"/>
  <c r="H13" i="1"/>
  <c r="E13" i="1"/>
  <c r="G12" i="1"/>
  <c r="O11" i="1"/>
  <c r="M11" i="1"/>
  <c r="K11" i="1"/>
  <c r="G11" i="1"/>
  <c r="E11" i="1"/>
  <c r="Q10" i="1"/>
  <c r="O10" i="1"/>
  <c r="V10" i="1" s="1"/>
  <c r="M10" i="1"/>
  <c r="K9" i="1"/>
  <c r="G9" i="1"/>
  <c r="C9" i="1"/>
  <c r="K8" i="1"/>
  <c r="G8" i="1"/>
  <c r="E8" i="1"/>
  <c r="C8" i="1"/>
  <c r="M7" i="1"/>
  <c r="I7" i="1"/>
  <c r="C7" i="1"/>
  <c r="C6" i="1"/>
  <c r="U19" i="1" l="1"/>
  <c r="V21" i="1"/>
  <c r="V53" i="1"/>
  <c r="Q36" i="1"/>
  <c r="V36" i="1" s="1"/>
  <c r="L75" i="15"/>
  <c r="L36" i="1" s="1"/>
  <c r="P82" i="15"/>
  <c r="P53" i="1" s="1"/>
  <c r="U36" i="1"/>
  <c r="N75" i="15"/>
  <c r="N36" i="1" s="1"/>
  <c r="H75" i="15"/>
  <c r="H36" i="1" s="1"/>
  <c r="F74" i="14"/>
  <c r="F35" i="1" s="1"/>
  <c r="N74" i="14"/>
  <c r="N35" i="1" s="1"/>
  <c r="R74" i="14"/>
  <c r="R35" i="1" s="1"/>
  <c r="H74" i="14"/>
  <c r="H35" i="1" s="1"/>
  <c r="D35" i="1"/>
  <c r="J74" i="14"/>
  <c r="J35" i="1" s="1"/>
  <c r="U17" i="1"/>
  <c r="G17" i="1"/>
  <c r="V17" i="1"/>
  <c r="J73" i="13"/>
  <c r="J34" i="1" s="1"/>
  <c r="E34" i="1"/>
  <c r="M34" i="1"/>
  <c r="V34" i="1" s="1"/>
  <c r="K51" i="1"/>
  <c r="U51" i="1" s="1"/>
  <c r="D17" i="1"/>
  <c r="H67" i="12"/>
  <c r="H33" i="1" s="1"/>
  <c r="I8" i="16"/>
  <c r="J60" i="12"/>
  <c r="J16" i="1" s="1"/>
  <c r="V16" i="1"/>
  <c r="U33" i="1"/>
  <c r="F74" i="12"/>
  <c r="N74" i="12"/>
  <c r="N50" i="1" s="1"/>
  <c r="Q15" i="1"/>
  <c r="V15" i="1" s="1"/>
  <c r="D32" i="1"/>
  <c r="K32" i="1"/>
  <c r="F65" i="11"/>
  <c r="F15" i="1" s="1"/>
  <c r="L65" i="11"/>
  <c r="L15" i="1" s="1"/>
  <c r="J79" i="11"/>
  <c r="J49" i="1" s="1"/>
  <c r="U32" i="1"/>
  <c r="H65" i="11"/>
  <c r="H15" i="1" s="1"/>
  <c r="J65" i="11"/>
  <c r="J15" i="1" s="1"/>
  <c r="V49" i="1"/>
  <c r="H68" i="10"/>
  <c r="H31" i="1" s="1"/>
  <c r="P61" i="10"/>
  <c r="P14" i="1" s="1"/>
  <c r="J68" i="10"/>
  <c r="J31" i="1" s="1"/>
  <c r="J61" i="10"/>
  <c r="J14" i="1" s="1"/>
  <c r="U61" i="10"/>
  <c r="L68" i="10"/>
  <c r="L31" i="1" s="1"/>
  <c r="J75" i="10"/>
  <c r="J48" i="1" s="1"/>
  <c r="N57" i="9"/>
  <c r="N13" i="1" s="1"/>
  <c r="J71" i="9"/>
  <c r="J47" i="1" s="1"/>
  <c r="V47" i="1"/>
  <c r="U47" i="1"/>
  <c r="P57" i="9"/>
  <c r="P13" i="1" s="1"/>
  <c r="D13" i="1"/>
  <c r="J57" i="9"/>
  <c r="J13" i="1" s="1"/>
  <c r="H64" i="9"/>
  <c r="H30" i="1" s="1"/>
  <c r="N71" i="9"/>
  <c r="N47" i="1" s="1"/>
  <c r="I80" i="8"/>
  <c r="L63" i="8"/>
  <c r="L12" i="1" s="1"/>
  <c r="L70" i="8"/>
  <c r="L29" i="1" s="1"/>
  <c r="U11" i="1"/>
  <c r="V11" i="1"/>
  <c r="V45" i="1"/>
  <c r="U70" i="7"/>
  <c r="H63" i="7"/>
  <c r="H11" i="1" s="1"/>
  <c r="G10" i="1"/>
  <c r="I27" i="1"/>
  <c r="U27" i="1" s="1"/>
  <c r="R66" i="6"/>
  <c r="R27" i="1" s="1"/>
  <c r="L59" i="6"/>
  <c r="L10" i="1" s="1"/>
  <c r="R59" i="6"/>
  <c r="R10" i="1" s="1"/>
  <c r="F53" i="6"/>
  <c r="S10" i="1" s="1"/>
  <c r="F59" i="6"/>
  <c r="F10" i="1" s="1"/>
  <c r="N66" i="6"/>
  <c r="N27" i="1" s="1"/>
  <c r="U25" i="1"/>
  <c r="U39" i="1" s="1"/>
  <c r="F64" i="4"/>
  <c r="F8" i="1" s="1"/>
  <c r="N64" i="4"/>
  <c r="N8" i="1" s="1"/>
  <c r="F58" i="4"/>
  <c r="S8" i="1" s="1"/>
  <c r="D8" i="1"/>
  <c r="H64" i="4"/>
  <c r="H8" i="1" s="1"/>
  <c r="T71" i="4"/>
  <c r="J64" i="4"/>
  <c r="J8" i="1" s="1"/>
  <c r="I81" i="4"/>
  <c r="J83" i="17"/>
  <c r="J55" i="1" s="1"/>
  <c r="L82" i="16"/>
  <c r="L54" i="1" s="1"/>
  <c r="H75" i="16"/>
  <c r="H37" i="1" s="1"/>
  <c r="P75" i="16"/>
  <c r="P37" i="1" s="1"/>
  <c r="J75" i="16"/>
  <c r="J37" i="1" s="1"/>
  <c r="G53" i="1"/>
  <c r="U53" i="1" s="1"/>
  <c r="H65" i="15"/>
  <c r="H19" i="1" s="1"/>
  <c r="F75" i="15"/>
  <c r="F36" i="1" s="1"/>
  <c r="P75" i="15"/>
  <c r="P36" i="1" s="1"/>
  <c r="L82" i="15"/>
  <c r="L53" i="1" s="1"/>
  <c r="K85" i="15"/>
  <c r="M19" i="1"/>
  <c r="J75" i="15"/>
  <c r="J36" i="1" s="1"/>
  <c r="F82" i="15"/>
  <c r="F53" i="1" s="1"/>
  <c r="N82" i="15"/>
  <c r="N53" i="1" s="1"/>
  <c r="G85" i="15"/>
  <c r="U52" i="1"/>
  <c r="V52" i="1"/>
  <c r="L67" i="14"/>
  <c r="L18" i="1" s="1"/>
  <c r="G84" i="14"/>
  <c r="D18" i="1"/>
  <c r="G18" i="1"/>
  <c r="K18" i="1"/>
  <c r="O18" i="1"/>
  <c r="V18" i="1" s="1"/>
  <c r="G35" i="1"/>
  <c r="U35" i="1" s="1"/>
  <c r="F67" i="14"/>
  <c r="F18" i="1" s="1"/>
  <c r="V51" i="1"/>
  <c r="T80" i="13"/>
  <c r="U80" i="13"/>
  <c r="I34" i="1"/>
  <c r="U34" i="1" s="1"/>
  <c r="H80" i="13"/>
  <c r="H51" i="1" s="1"/>
  <c r="P80" i="13"/>
  <c r="P51" i="1" s="1"/>
  <c r="G50" i="1"/>
  <c r="E51" i="12"/>
  <c r="R60" i="12"/>
  <c r="R16" i="1" s="1"/>
  <c r="P74" i="12"/>
  <c r="P50" i="1" s="1"/>
  <c r="K16" i="1"/>
  <c r="D33" i="1"/>
  <c r="I11" i="17"/>
  <c r="T67" i="12"/>
  <c r="M50" i="1"/>
  <c r="V50" i="1" s="1"/>
  <c r="L74" i="12"/>
  <c r="L50" i="1" s="1"/>
  <c r="I11" i="14"/>
  <c r="I10" i="15"/>
  <c r="U15" i="1"/>
  <c r="G15" i="1"/>
  <c r="N65" i="11"/>
  <c r="N15" i="1" s="1"/>
  <c r="T72" i="11"/>
  <c r="N72" i="11"/>
  <c r="N32" i="1" s="1"/>
  <c r="F79" i="11"/>
  <c r="I86" i="11"/>
  <c r="J86" i="11" s="1"/>
  <c r="D49" i="1"/>
  <c r="G56" i="11"/>
  <c r="S49" i="1" s="1"/>
  <c r="U65" i="11"/>
  <c r="P72" i="11"/>
  <c r="P32" i="1" s="1"/>
  <c r="H79" i="11"/>
  <c r="H49" i="1" s="1"/>
  <c r="N79" i="11"/>
  <c r="N49" i="1" s="1"/>
  <c r="F56" i="11"/>
  <c r="S15" i="1" s="1"/>
  <c r="K49" i="1"/>
  <c r="U49" i="1" s="1"/>
  <c r="P79" i="11"/>
  <c r="P49" i="1" s="1"/>
  <c r="O14" i="1"/>
  <c r="I14" i="1"/>
  <c r="U14" i="1" s="1"/>
  <c r="M31" i="1"/>
  <c r="P68" i="10"/>
  <c r="P31" i="1" s="1"/>
  <c r="Q14" i="1"/>
  <c r="V14" i="1" s="1"/>
  <c r="O31" i="1"/>
  <c r="U31" i="1" s="1"/>
  <c r="M13" i="1"/>
  <c r="G13" i="1"/>
  <c r="U13" i="1" s="1"/>
  <c r="O13" i="1"/>
  <c r="G30" i="1"/>
  <c r="U30" i="1" s="1"/>
  <c r="D47" i="1"/>
  <c r="L57" i="9"/>
  <c r="L13" i="1" s="1"/>
  <c r="P64" i="9"/>
  <c r="P30" i="1" s="1"/>
  <c r="K29" i="1"/>
  <c r="U29" i="1" s="1"/>
  <c r="O12" i="1"/>
  <c r="F77" i="8"/>
  <c r="F46" i="1" s="1"/>
  <c r="P77" i="8"/>
  <c r="P46" i="1" s="1"/>
  <c r="O80" i="8"/>
  <c r="N70" i="8"/>
  <c r="N29" i="1" s="1"/>
  <c r="V46" i="1"/>
  <c r="E46" i="1"/>
  <c r="U46" i="1" s="1"/>
  <c r="K12" i="1"/>
  <c r="F54" i="8"/>
  <c r="S12" i="1" s="1"/>
  <c r="F63" i="8"/>
  <c r="F12" i="1" s="1"/>
  <c r="L77" i="8"/>
  <c r="L46" i="1" s="1"/>
  <c r="U70" i="8"/>
  <c r="M29" i="1"/>
  <c r="H63" i="8"/>
  <c r="H12" i="1" s="1"/>
  <c r="N63" i="8"/>
  <c r="N12" i="1" s="1"/>
  <c r="H77" i="8"/>
  <c r="H46" i="1" s="1"/>
  <c r="N77" i="8"/>
  <c r="N46" i="1" s="1"/>
  <c r="H54" i="8"/>
  <c r="J70" i="8"/>
  <c r="J29" i="1" s="1"/>
  <c r="R70" i="8"/>
  <c r="R29" i="1" s="1"/>
  <c r="D46" i="1"/>
  <c r="F54" i="7"/>
  <c r="S11" i="1" s="1"/>
  <c r="U77" i="7"/>
  <c r="N63" i="7"/>
  <c r="N11" i="1" s="1"/>
  <c r="U63" i="7"/>
  <c r="G80" i="7"/>
  <c r="O84" i="7"/>
  <c r="D11" i="1"/>
  <c r="T63" i="7"/>
  <c r="Q28" i="1"/>
  <c r="V28" i="1" s="1"/>
  <c r="P63" i="7"/>
  <c r="P11" i="1" s="1"/>
  <c r="V27" i="1"/>
  <c r="E10" i="1"/>
  <c r="U10" i="1" s="1"/>
  <c r="K10" i="1"/>
  <c r="N59" i="6"/>
  <c r="N10" i="1" s="1"/>
  <c r="F66" i="6"/>
  <c r="F27" i="1" s="1"/>
  <c r="G76" i="6"/>
  <c r="P59" i="6"/>
  <c r="P10" i="1" s="1"/>
  <c r="H66" i="6"/>
  <c r="H27" i="1" s="1"/>
  <c r="N73" i="6"/>
  <c r="N44" i="1" s="1"/>
  <c r="O76" i="6"/>
  <c r="J59" i="6"/>
  <c r="J10" i="1" s="1"/>
  <c r="U26" i="1"/>
  <c r="V26" i="1"/>
  <c r="G82" i="5"/>
  <c r="I82" i="5"/>
  <c r="D26" i="1"/>
  <c r="G56" i="5"/>
  <c r="S43" i="1" s="1"/>
  <c r="F65" i="5"/>
  <c r="F9" i="1" s="1"/>
  <c r="K82" i="5"/>
  <c r="V42" i="1"/>
  <c r="V25" i="1"/>
  <c r="U42" i="1"/>
  <c r="O81" i="4"/>
  <c r="I6" i="4"/>
  <c r="R64" i="4"/>
  <c r="R8" i="1" s="1"/>
  <c r="I8" i="1"/>
  <c r="U8" i="1" s="1"/>
  <c r="G81" i="4"/>
  <c r="T74" i="3"/>
  <c r="U81" i="3"/>
  <c r="L74" i="3"/>
  <c r="L24" i="1" s="1"/>
  <c r="N81" i="3"/>
  <c r="N41" i="1" s="1"/>
  <c r="J67" i="3"/>
  <c r="J7" i="1" s="1"/>
  <c r="F67" i="3"/>
  <c r="F7" i="1" s="1"/>
  <c r="F81" i="3"/>
  <c r="F41" i="1" s="1"/>
  <c r="F61" i="3"/>
  <c r="S7" i="1" s="1"/>
  <c r="N67" i="3"/>
  <c r="N7" i="1" s="1"/>
  <c r="U74" i="3"/>
  <c r="L67" i="3"/>
  <c r="L7" i="1" s="1"/>
  <c r="D7" i="1"/>
  <c r="O37" i="1"/>
  <c r="V37" i="1" s="1"/>
  <c r="P74" i="3"/>
  <c r="P24" i="1" s="1"/>
  <c r="I20" i="1"/>
  <c r="U20" i="1" s="1"/>
  <c r="V24" i="1"/>
  <c r="D41" i="1"/>
  <c r="D54" i="1"/>
  <c r="K54" i="1"/>
  <c r="D55" i="1"/>
  <c r="I55" i="1"/>
  <c r="R81" i="3"/>
  <c r="R41" i="1" s="1"/>
  <c r="L75" i="16"/>
  <c r="L37" i="1" s="1"/>
  <c r="R75" i="16"/>
  <c r="R37" i="1" s="1"/>
  <c r="H82" i="16"/>
  <c r="H54" i="1" s="1"/>
  <c r="P82" i="16"/>
  <c r="P54" i="1" s="1"/>
  <c r="H76" i="17"/>
  <c r="P76" i="17"/>
  <c r="F83" i="17"/>
  <c r="F55" i="1" s="1"/>
  <c r="N83" i="17"/>
  <c r="N55" i="1" s="1"/>
  <c r="H67" i="3"/>
  <c r="H7" i="1" s="1"/>
  <c r="V41" i="1"/>
  <c r="J81" i="3"/>
  <c r="J41" i="1" s="1"/>
  <c r="N82" i="16"/>
  <c r="N54" i="1" s="1"/>
  <c r="D24" i="1"/>
  <c r="K24" i="1"/>
  <c r="U24" i="1" s="1"/>
  <c r="G37" i="1"/>
  <c r="U41" i="1"/>
  <c r="M54" i="1"/>
  <c r="V54" i="1" s="1"/>
  <c r="F75" i="16"/>
  <c r="F37" i="1" s="1"/>
  <c r="N75" i="16"/>
  <c r="N37" i="1" s="1"/>
  <c r="U21" i="1"/>
  <c r="J76" i="17"/>
  <c r="H83" i="17"/>
  <c r="H55" i="1" s="1"/>
  <c r="P83" i="17"/>
  <c r="P55" i="1" s="1"/>
  <c r="V20" i="1"/>
  <c r="F62" i="16"/>
  <c r="S20" i="1" s="1"/>
  <c r="I60" i="3"/>
  <c r="G61" i="3"/>
  <c r="S41" i="1" s="1"/>
  <c r="R68" i="16"/>
  <c r="R20" i="1" s="1"/>
  <c r="H69" i="17"/>
  <c r="H21" i="1" s="1"/>
  <c r="L76" i="17"/>
  <c r="P67" i="3"/>
  <c r="P7" i="1" s="1"/>
  <c r="V38" i="1"/>
  <c r="I9" i="3"/>
  <c r="I84" i="3"/>
  <c r="G54" i="1"/>
  <c r="E55" i="1"/>
  <c r="U55" i="1" s="1"/>
  <c r="M55" i="1"/>
  <c r="V55" i="1" s="1"/>
  <c r="H74" i="3"/>
  <c r="H24" i="1" s="1"/>
  <c r="F68" i="16"/>
  <c r="F20" i="1" s="1"/>
  <c r="N68" i="16"/>
  <c r="N20" i="1" s="1"/>
  <c r="F82" i="16"/>
  <c r="F54" i="1" s="1"/>
  <c r="F76" i="17"/>
  <c r="N76" i="17"/>
  <c r="L83" i="17"/>
  <c r="L55" i="1" s="1"/>
  <c r="R67" i="3"/>
  <c r="P80" i="2"/>
  <c r="P40" i="1" s="1"/>
  <c r="T36" i="1"/>
  <c r="T35" i="1"/>
  <c r="T38" i="1"/>
  <c r="T34" i="1"/>
  <c r="T37" i="1"/>
  <c r="P70" i="8"/>
  <c r="P29" i="1" s="1"/>
  <c r="T70" i="7"/>
  <c r="E28" i="1"/>
  <c r="U28" i="1" s="1"/>
  <c r="J78" i="4"/>
  <c r="J42" i="1" s="1"/>
  <c r="D42" i="1"/>
  <c r="N78" i="4"/>
  <c r="N42" i="1" s="1"/>
  <c r="U67" i="3"/>
  <c r="T67" i="3"/>
  <c r="J38" i="13"/>
  <c r="M87" i="13"/>
  <c r="N87" i="13" s="1"/>
  <c r="H553" i="18"/>
  <c r="O84" i="8"/>
  <c r="P84" i="8" s="1"/>
  <c r="H54" i="7"/>
  <c r="J62" i="17"/>
  <c r="J37" i="14"/>
  <c r="J37" i="15"/>
  <c r="J41" i="16"/>
  <c r="E9" i="1"/>
  <c r="H72" i="5"/>
  <c r="H26" i="1" s="1"/>
  <c r="P79" i="5"/>
  <c r="P43" i="1" s="1"/>
  <c r="J65" i="5"/>
  <c r="J9" i="1" s="1"/>
  <c r="L65" i="5"/>
  <c r="L9" i="1" s="1"/>
  <c r="I9" i="1"/>
  <c r="R65" i="5"/>
  <c r="R9" i="1" s="1"/>
  <c r="T72" i="5"/>
  <c r="N65" i="5"/>
  <c r="N9" i="1" s="1"/>
  <c r="P72" i="5"/>
  <c r="P26" i="1" s="1"/>
  <c r="N79" i="5"/>
  <c r="N43" i="1" s="1"/>
  <c r="J79" i="5"/>
  <c r="J43" i="1" s="1"/>
  <c r="O43" i="1"/>
  <c r="V43" i="1" s="1"/>
  <c r="L79" i="5"/>
  <c r="L43" i="1" s="1"/>
  <c r="H79" i="5"/>
  <c r="H43" i="1" s="1"/>
  <c r="V9" i="1"/>
  <c r="E56" i="5"/>
  <c r="S26" i="1" s="1"/>
  <c r="N72" i="5"/>
  <c r="N26" i="1" s="1"/>
  <c r="P64" i="4"/>
  <c r="P8" i="1" s="1"/>
  <c r="V8" i="1"/>
  <c r="E39" i="1"/>
  <c r="J73" i="2"/>
  <c r="J23" i="1" s="1"/>
  <c r="J61" i="16"/>
  <c r="J11" i="13"/>
  <c r="J11" i="14"/>
  <c r="J10" i="15"/>
  <c r="K87" i="2"/>
  <c r="L87" i="2" s="1"/>
  <c r="I23" i="1"/>
  <c r="T73" i="2"/>
  <c r="F73" i="2"/>
  <c r="F23" i="1" s="1"/>
  <c r="L73" i="2"/>
  <c r="L23" i="1" s="1"/>
  <c r="H73" i="2"/>
  <c r="H23" i="1" s="1"/>
  <c r="N73" i="2"/>
  <c r="N23" i="1" s="1"/>
  <c r="R73" i="2"/>
  <c r="R23" i="1" s="1"/>
  <c r="Q23" i="1"/>
  <c r="Q39" i="1" s="1"/>
  <c r="G23" i="1"/>
  <c r="K23" i="1"/>
  <c r="J10" i="16"/>
  <c r="D6" i="1"/>
  <c r="J66" i="2"/>
  <c r="J6" i="1" s="1"/>
  <c r="J24" i="14"/>
  <c r="F66" i="2"/>
  <c r="F6" i="1" s="1"/>
  <c r="N66" i="2"/>
  <c r="N6" i="1" s="1"/>
  <c r="J56" i="16"/>
  <c r="P66" i="2"/>
  <c r="P6" i="1" s="1"/>
  <c r="J18" i="16"/>
  <c r="L66" i="2"/>
  <c r="L6" i="1" s="1"/>
  <c r="J9" i="13"/>
  <c r="J9" i="14"/>
  <c r="J56" i="14"/>
  <c r="J8" i="15"/>
  <c r="J16" i="15"/>
  <c r="J25" i="16"/>
  <c r="J19" i="17"/>
  <c r="J60" i="17"/>
  <c r="O6" i="1"/>
  <c r="J8" i="16"/>
  <c r="J60" i="16"/>
  <c r="J26" i="17"/>
  <c r="I6" i="1"/>
  <c r="H66" i="2"/>
  <c r="H6" i="1" s="1"/>
  <c r="G83" i="2"/>
  <c r="J25" i="13"/>
  <c r="U40" i="1"/>
  <c r="H60" i="2"/>
  <c r="U66" i="2"/>
  <c r="R66" i="2"/>
  <c r="R6" i="1" s="1"/>
  <c r="T80" i="2"/>
  <c r="R80" i="2"/>
  <c r="R40" i="1" s="1"/>
  <c r="I11" i="3"/>
  <c r="I18" i="3"/>
  <c r="I25" i="3"/>
  <c r="I27" i="3"/>
  <c r="I34" i="3"/>
  <c r="I41" i="3"/>
  <c r="I43" i="3"/>
  <c r="I50" i="3"/>
  <c r="I57" i="3"/>
  <c r="H118" i="18"/>
  <c r="I9" i="4"/>
  <c r="I22" i="4"/>
  <c r="I38" i="4"/>
  <c r="K85" i="4"/>
  <c r="L85" i="4" s="1"/>
  <c r="I262" i="18"/>
  <c r="I39" i="6" s="1"/>
  <c r="P70" i="7"/>
  <c r="P28" i="1" s="1"/>
  <c r="E54" i="7"/>
  <c r="S28" i="1" s="1"/>
  <c r="N70" i="7"/>
  <c r="N28" i="1" s="1"/>
  <c r="J70" i="7"/>
  <c r="J28" i="1" s="1"/>
  <c r="R70" i="7"/>
  <c r="R28" i="1" s="1"/>
  <c r="L77" i="7"/>
  <c r="L45" i="1" s="1"/>
  <c r="P77" i="7"/>
  <c r="P45" i="1" s="1"/>
  <c r="G54" i="7"/>
  <c r="S45" i="1" s="1"/>
  <c r="D45" i="1"/>
  <c r="R63" i="8"/>
  <c r="R12" i="1" s="1"/>
  <c r="U63" i="8"/>
  <c r="T63" i="8"/>
  <c r="I420" i="18"/>
  <c r="I25" i="9" s="1"/>
  <c r="I438" i="18"/>
  <c r="I39" i="9" s="1"/>
  <c r="K82" i="10"/>
  <c r="L82" i="10" s="1"/>
  <c r="H51" i="12"/>
  <c r="S33" i="1"/>
  <c r="T33" i="1" s="1"/>
  <c r="L67" i="12"/>
  <c r="L33" i="1" s="1"/>
  <c r="G7" i="1"/>
  <c r="K7" i="1"/>
  <c r="I10" i="1"/>
  <c r="G16" i="1"/>
  <c r="D28" i="1"/>
  <c r="M42" i="1"/>
  <c r="M44" i="1"/>
  <c r="V44" i="1" s="1"/>
  <c r="I45" i="1"/>
  <c r="U45" i="1" s="1"/>
  <c r="D48" i="1"/>
  <c r="T66" i="2"/>
  <c r="U73" i="2"/>
  <c r="P73" i="2"/>
  <c r="P23" i="1" s="1"/>
  <c r="H80" i="2"/>
  <c r="H40" i="1" s="1"/>
  <c r="N80" i="2"/>
  <c r="N40" i="1" s="1"/>
  <c r="U80" i="2"/>
  <c r="I6" i="3"/>
  <c r="H62" i="18"/>
  <c r="I8" i="3"/>
  <c r="K88" i="3"/>
  <c r="L88" i="3" s="1"/>
  <c r="I13" i="3"/>
  <c r="I22" i="3"/>
  <c r="H78" i="18"/>
  <c r="I24" i="3"/>
  <c r="I29" i="3"/>
  <c r="I38" i="3"/>
  <c r="H96" i="18"/>
  <c r="I40" i="3"/>
  <c r="I45" i="3"/>
  <c r="I54" i="3"/>
  <c r="H112" i="18"/>
  <c r="I56" i="3"/>
  <c r="G88" i="3"/>
  <c r="H88" i="3" s="1"/>
  <c r="H116" i="18"/>
  <c r="O85" i="4"/>
  <c r="P85" i="4" s="1"/>
  <c r="G85" i="4"/>
  <c r="H85" i="4" s="1"/>
  <c r="I7" i="4"/>
  <c r="I12" i="4"/>
  <c r="H125" i="18"/>
  <c r="I15" i="4"/>
  <c r="I20" i="4"/>
  <c r="H133" i="18"/>
  <c r="I23" i="4"/>
  <c r="I28" i="4"/>
  <c r="H141" i="18"/>
  <c r="I31" i="4"/>
  <c r="I36" i="4"/>
  <c r="H149" i="18"/>
  <c r="I39" i="4"/>
  <c r="I44" i="4"/>
  <c r="H157" i="18"/>
  <c r="I47" i="4"/>
  <c r="I52" i="4"/>
  <c r="H165" i="18"/>
  <c r="I55" i="4"/>
  <c r="U64" i="4"/>
  <c r="R71" i="4"/>
  <c r="R25" i="1" s="1"/>
  <c r="N71" i="4"/>
  <c r="N25" i="1" s="1"/>
  <c r="J71" i="4"/>
  <c r="J25" i="1" s="1"/>
  <c r="F71" i="4"/>
  <c r="F25" i="1" s="1"/>
  <c r="U71" i="4"/>
  <c r="F78" i="4"/>
  <c r="F42" i="1" s="1"/>
  <c r="U78" i="4"/>
  <c r="I178" i="18"/>
  <c r="I13" i="5" s="1"/>
  <c r="I190" i="18"/>
  <c r="I21" i="5" s="1"/>
  <c r="I198" i="18"/>
  <c r="I29" i="5" s="1"/>
  <c r="I208" i="18"/>
  <c r="I37" i="5" s="1"/>
  <c r="I216" i="18"/>
  <c r="I45" i="5" s="1"/>
  <c r="U72" i="5"/>
  <c r="F79" i="5"/>
  <c r="F43" i="1" s="1"/>
  <c r="U79" i="5"/>
  <c r="T79" i="5"/>
  <c r="R79" i="5"/>
  <c r="R43" i="1" s="1"/>
  <c r="O86" i="5"/>
  <c r="P86" i="5" s="1"/>
  <c r="I265" i="18"/>
  <c r="I42" i="6" s="1"/>
  <c r="K80" i="6"/>
  <c r="L80" i="6" s="1"/>
  <c r="F70" i="7"/>
  <c r="F28" i="1" s="1"/>
  <c r="K84" i="8"/>
  <c r="L84" i="8" s="1"/>
  <c r="I466" i="18"/>
  <c r="I23" i="10" s="1"/>
  <c r="F55" i="10"/>
  <c r="S14" i="1" s="1"/>
  <c r="H61" i="10"/>
  <c r="H14" i="1" s="1"/>
  <c r="L61" i="10"/>
  <c r="L14" i="1" s="1"/>
  <c r="H501" i="18"/>
  <c r="I522" i="18" s="1"/>
  <c r="I20" i="11" s="1"/>
  <c r="O82" i="11"/>
  <c r="Q86" i="11"/>
  <c r="G86" i="11"/>
  <c r="H86" i="11" s="1"/>
  <c r="K82" i="11"/>
  <c r="K86" i="11"/>
  <c r="L86" i="11" s="1"/>
  <c r="E86" i="11"/>
  <c r="F86" i="11" s="1"/>
  <c r="I82" i="11"/>
  <c r="O86" i="11"/>
  <c r="P86" i="11" s="1"/>
  <c r="M86" i="11"/>
  <c r="N86" i="11" s="1"/>
  <c r="H72" i="11"/>
  <c r="H32" i="1" s="1"/>
  <c r="T60" i="12"/>
  <c r="T73" i="13"/>
  <c r="U73" i="13"/>
  <c r="R73" i="13"/>
  <c r="R34" i="1" s="1"/>
  <c r="R82" i="16"/>
  <c r="R54" i="1" s="1"/>
  <c r="U82" i="16"/>
  <c r="T82" i="16"/>
  <c r="U69" i="17"/>
  <c r="N69" i="17"/>
  <c r="N21" i="1" s="1"/>
  <c r="I17" i="3"/>
  <c r="I26" i="3"/>
  <c r="I33" i="3"/>
  <c r="I35" i="3"/>
  <c r="I42" i="3"/>
  <c r="I49" i="3"/>
  <c r="I51" i="3"/>
  <c r="I58" i="3"/>
  <c r="H123" i="18"/>
  <c r="I13" i="4"/>
  <c r="I26" i="4"/>
  <c r="I34" i="4"/>
  <c r="I42" i="4"/>
  <c r="H155" i="18"/>
  <c r="I45" i="4"/>
  <c r="I50" i="4"/>
  <c r="H163" i="18"/>
  <c r="I53" i="4"/>
  <c r="T65" i="5"/>
  <c r="H266" i="18"/>
  <c r="H102" i="18"/>
  <c r="U66" i="6"/>
  <c r="P66" i="6"/>
  <c r="P27" i="1" s="1"/>
  <c r="T66" i="6"/>
  <c r="G53" i="6"/>
  <c r="S44" i="1" s="1"/>
  <c r="L73" i="6"/>
  <c r="L44" i="1" s="1"/>
  <c r="P73" i="6"/>
  <c r="P44" i="1" s="1"/>
  <c r="J73" i="6"/>
  <c r="J44" i="1" s="1"/>
  <c r="N77" i="7"/>
  <c r="N45" i="1" s="1"/>
  <c r="I395" i="18"/>
  <c r="I9" i="9" s="1"/>
  <c r="I414" i="18"/>
  <c r="I20" i="9" s="1"/>
  <c r="I417" i="18"/>
  <c r="I23" i="9" s="1"/>
  <c r="I441" i="18"/>
  <c r="R64" i="9"/>
  <c r="R30" i="1" s="1"/>
  <c r="N64" i="9"/>
  <c r="N30" i="1" s="1"/>
  <c r="J64" i="9"/>
  <c r="J30" i="1" s="1"/>
  <c r="F64" i="9"/>
  <c r="F30" i="1" s="1"/>
  <c r="L64" i="9"/>
  <c r="L30" i="1" s="1"/>
  <c r="D30" i="1"/>
  <c r="H48" i="9"/>
  <c r="I453" i="18"/>
  <c r="I12" i="10" s="1"/>
  <c r="I476" i="18"/>
  <c r="I33" i="10" s="1"/>
  <c r="I487" i="18"/>
  <c r="I44" i="10" s="1"/>
  <c r="G55" i="10"/>
  <c r="S48" i="1" s="1"/>
  <c r="F61" i="10"/>
  <c r="F14" i="1" s="1"/>
  <c r="H556" i="18"/>
  <c r="I570" i="18" s="1"/>
  <c r="O77" i="12"/>
  <c r="M81" i="12"/>
  <c r="N81" i="12" s="1"/>
  <c r="Q81" i="12"/>
  <c r="G81" i="12"/>
  <c r="H81" i="12" s="1"/>
  <c r="K77" i="12"/>
  <c r="K81" i="12"/>
  <c r="L81" i="12" s="1"/>
  <c r="E81" i="12"/>
  <c r="F81" i="12" s="1"/>
  <c r="I77" i="12"/>
  <c r="O81" i="12"/>
  <c r="P81" i="12" s="1"/>
  <c r="G77" i="12"/>
  <c r="I81" i="12"/>
  <c r="J81" i="12" s="1"/>
  <c r="I590" i="18"/>
  <c r="P66" i="13"/>
  <c r="P17" i="1" s="1"/>
  <c r="U66" i="13"/>
  <c r="I14" i="4"/>
  <c r="H127" i="18"/>
  <c r="I17" i="4"/>
  <c r="H135" i="18"/>
  <c r="I25" i="4"/>
  <c r="I30" i="4"/>
  <c r="H143" i="18"/>
  <c r="I33" i="4"/>
  <c r="H151" i="18"/>
  <c r="I41" i="4"/>
  <c r="I46" i="4"/>
  <c r="H159" i="18"/>
  <c r="I49" i="4"/>
  <c r="I54" i="4"/>
  <c r="H58" i="4"/>
  <c r="S25" i="1"/>
  <c r="H70" i="8"/>
  <c r="H29" i="1" s="1"/>
  <c r="T70" i="8"/>
  <c r="H393" i="18"/>
  <c r="G78" i="9"/>
  <c r="H78" i="9" s="1"/>
  <c r="K78" i="9"/>
  <c r="L78" i="9" s="1"/>
  <c r="I434" i="18"/>
  <c r="I36" i="9" s="1"/>
  <c r="T71" i="9"/>
  <c r="U71" i="9"/>
  <c r="R71" i="9"/>
  <c r="R47" i="1" s="1"/>
  <c r="O78" i="9"/>
  <c r="P78" i="9" s="1"/>
  <c r="I460" i="18"/>
  <c r="I17" i="10" s="1"/>
  <c r="I471" i="18"/>
  <c r="I28" i="10" s="1"/>
  <c r="I492" i="18"/>
  <c r="I49" i="10" s="1"/>
  <c r="K6" i="1"/>
  <c r="Q40" i="1"/>
  <c r="I48" i="1"/>
  <c r="I10" i="3"/>
  <c r="I19" i="3"/>
  <c r="I10" i="4"/>
  <c r="I18" i="4"/>
  <c r="H131" i="18"/>
  <c r="I21" i="4"/>
  <c r="H139" i="18"/>
  <c r="I29" i="4"/>
  <c r="H147" i="18"/>
  <c r="I37" i="4"/>
  <c r="Q7" i="1"/>
  <c r="V7" i="1" s="1"/>
  <c r="E12" i="1"/>
  <c r="Q12" i="1"/>
  <c r="H5" i="18"/>
  <c r="J28" i="18" s="1"/>
  <c r="J27" i="2" s="1"/>
  <c r="Q87" i="2"/>
  <c r="M87" i="2"/>
  <c r="N87" i="2" s="1"/>
  <c r="I87" i="2"/>
  <c r="J87" i="2" s="1"/>
  <c r="E87" i="2"/>
  <c r="F87" i="2" s="1"/>
  <c r="K83" i="2"/>
  <c r="G87" i="2"/>
  <c r="H87" i="2" s="1"/>
  <c r="O83" i="2"/>
  <c r="J8" i="18"/>
  <c r="J9" i="2" s="1"/>
  <c r="J9" i="18"/>
  <c r="J10" i="2" s="1"/>
  <c r="J19" i="18"/>
  <c r="J19" i="2" s="1"/>
  <c r="J34" i="18"/>
  <c r="J33" i="2" s="1"/>
  <c r="I39" i="18"/>
  <c r="I38" i="2" s="1"/>
  <c r="G60" i="2"/>
  <c r="S40" i="1" s="1"/>
  <c r="F80" i="2"/>
  <c r="F40" i="1" s="1"/>
  <c r="I83" i="2"/>
  <c r="O87" i="2"/>
  <c r="P87" i="2" s="1"/>
  <c r="I14" i="3"/>
  <c r="H70" i="18"/>
  <c r="I16" i="3"/>
  <c r="I21" i="3"/>
  <c r="I30" i="3"/>
  <c r="H87" i="18"/>
  <c r="I32" i="3"/>
  <c r="I37" i="3"/>
  <c r="I46" i="3"/>
  <c r="H104" i="18"/>
  <c r="I48" i="3"/>
  <c r="I53" i="3"/>
  <c r="R7" i="1"/>
  <c r="R74" i="3"/>
  <c r="R24" i="1" s="1"/>
  <c r="N74" i="3"/>
  <c r="N24" i="1" s="1"/>
  <c r="J74" i="3"/>
  <c r="J24" i="1" s="1"/>
  <c r="F74" i="3"/>
  <c r="F24" i="1" s="1"/>
  <c r="I8" i="4"/>
  <c r="H120" i="18"/>
  <c r="I11" i="4"/>
  <c r="I16" i="4"/>
  <c r="H129" i="18"/>
  <c r="I19" i="4"/>
  <c r="I24" i="4"/>
  <c r="H137" i="18"/>
  <c r="I27" i="4"/>
  <c r="I32" i="4"/>
  <c r="H145" i="18"/>
  <c r="I35" i="4"/>
  <c r="I40" i="4"/>
  <c r="H153" i="18"/>
  <c r="I43" i="4"/>
  <c r="I48" i="4"/>
  <c r="H161" i="18"/>
  <c r="I51" i="4"/>
  <c r="I56" i="4"/>
  <c r="L71" i="4"/>
  <c r="L25" i="1" s="1"/>
  <c r="I174" i="18"/>
  <c r="I9" i="5" s="1"/>
  <c r="J174" i="18"/>
  <c r="J9" i="5" s="1"/>
  <c r="I182" i="18"/>
  <c r="I17" i="5" s="1"/>
  <c r="I194" i="18"/>
  <c r="I25" i="5" s="1"/>
  <c r="I204" i="18"/>
  <c r="I33" i="5" s="1"/>
  <c r="I212" i="18"/>
  <c r="I41" i="5" s="1"/>
  <c r="J212" i="18"/>
  <c r="J41" i="5" s="1"/>
  <c r="I221" i="18"/>
  <c r="I49" i="5" s="1"/>
  <c r="J72" i="5"/>
  <c r="J26" i="1" s="1"/>
  <c r="G86" i="5"/>
  <c r="H86" i="5" s="1"/>
  <c r="U73" i="6"/>
  <c r="J63" i="7"/>
  <c r="J11" i="1" s="1"/>
  <c r="L70" i="7"/>
  <c r="L28" i="1" s="1"/>
  <c r="H77" i="7"/>
  <c r="H45" i="1" s="1"/>
  <c r="P84" i="7"/>
  <c r="G84" i="8"/>
  <c r="H84" i="8" s="1"/>
  <c r="T77" i="8"/>
  <c r="U77" i="8"/>
  <c r="R77" i="8"/>
  <c r="R46" i="1" s="1"/>
  <c r="I442" i="18"/>
  <c r="U57" i="9"/>
  <c r="T57" i="9"/>
  <c r="R57" i="9"/>
  <c r="R13" i="1" s="1"/>
  <c r="T64" i="9"/>
  <c r="H448" i="18"/>
  <c r="I82" i="10"/>
  <c r="J82" i="10" s="1"/>
  <c r="M82" i="10"/>
  <c r="N82" i="10" s="1"/>
  <c r="G82" i="10"/>
  <c r="H82" i="10" s="1"/>
  <c r="H55" i="10"/>
  <c r="Q82" i="10"/>
  <c r="O82" i="10"/>
  <c r="P82" i="10" s="1"/>
  <c r="E82" i="10"/>
  <c r="F82" i="10" s="1"/>
  <c r="J482" i="18"/>
  <c r="J39" i="10" s="1"/>
  <c r="I482" i="18"/>
  <c r="I39" i="10" s="1"/>
  <c r="P75" i="10"/>
  <c r="P48" i="1" s="1"/>
  <c r="U75" i="10"/>
  <c r="T75" i="10"/>
  <c r="O48" i="1"/>
  <c r="V48" i="1" s="1"/>
  <c r="I536" i="18"/>
  <c r="I33" i="11" s="1"/>
  <c r="T79" i="11"/>
  <c r="J67" i="12"/>
  <c r="J33" i="1" s="1"/>
  <c r="I85" i="16"/>
  <c r="M89" i="16"/>
  <c r="N89" i="16" s="1"/>
  <c r="G89" i="16"/>
  <c r="H89" i="16" s="1"/>
  <c r="Q89" i="16"/>
  <c r="K89" i="16"/>
  <c r="L89" i="16" s="1"/>
  <c r="O85" i="16"/>
  <c r="I89" i="16"/>
  <c r="J89" i="16" s="1"/>
  <c r="K85" i="16"/>
  <c r="H62" i="16"/>
  <c r="O89" i="16"/>
  <c r="P89" i="16" s="1"/>
  <c r="E89" i="16"/>
  <c r="F89" i="16" s="1"/>
  <c r="G85" i="16"/>
  <c r="K90" i="17"/>
  <c r="L90" i="17" s="1"/>
  <c r="E50" i="1"/>
  <c r="J7" i="18"/>
  <c r="J8" i="2" s="1"/>
  <c r="J15" i="18"/>
  <c r="J16" i="2" s="1"/>
  <c r="I33" i="18"/>
  <c r="I32" i="2" s="1"/>
  <c r="I41" i="18"/>
  <c r="I40" i="2" s="1"/>
  <c r="I49" i="18"/>
  <c r="I48" i="2" s="1"/>
  <c r="H60" i="18"/>
  <c r="Q88" i="3"/>
  <c r="M88" i="3"/>
  <c r="N88" i="3" s="1"/>
  <c r="I88" i="3"/>
  <c r="J88" i="3" s="1"/>
  <c r="E88" i="3"/>
  <c r="F88" i="3" s="1"/>
  <c r="K84" i="3"/>
  <c r="I7" i="3"/>
  <c r="H66" i="18"/>
  <c r="I12" i="3"/>
  <c r="I15" i="3"/>
  <c r="H74" i="18"/>
  <c r="I20" i="3"/>
  <c r="I23" i="3"/>
  <c r="H83" i="18"/>
  <c r="I28" i="3"/>
  <c r="I31" i="3"/>
  <c r="J88" i="18"/>
  <c r="J33" i="3" s="1"/>
  <c r="H92" i="18"/>
  <c r="I36" i="3"/>
  <c r="I39" i="3"/>
  <c r="H100" i="18"/>
  <c r="I44" i="3"/>
  <c r="I47" i="3"/>
  <c r="J105" i="18"/>
  <c r="J49" i="3" s="1"/>
  <c r="H108" i="18"/>
  <c r="I52" i="3"/>
  <c r="J110" i="18"/>
  <c r="J54" i="3" s="1"/>
  <c r="I55" i="3"/>
  <c r="I59" i="3"/>
  <c r="H61" i="3"/>
  <c r="H81" i="3"/>
  <c r="H41" i="1" s="1"/>
  <c r="L81" i="3"/>
  <c r="L41" i="1" s="1"/>
  <c r="P81" i="3"/>
  <c r="P41" i="1" s="1"/>
  <c r="G84" i="3"/>
  <c r="O88" i="3"/>
  <c r="P88" i="3" s="1"/>
  <c r="P78" i="4"/>
  <c r="P42" i="1" s="1"/>
  <c r="F72" i="5"/>
  <c r="K86" i="5"/>
  <c r="L86" i="5" s="1"/>
  <c r="I227" i="18"/>
  <c r="I232" i="18"/>
  <c r="I11" i="6" s="1"/>
  <c r="I236" i="18"/>
  <c r="I15" i="6" s="1"/>
  <c r="J236" i="18"/>
  <c r="J15" i="6" s="1"/>
  <c r="I241" i="18"/>
  <c r="I19" i="6" s="1"/>
  <c r="I245" i="18"/>
  <c r="I23" i="6" s="1"/>
  <c r="I249" i="18"/>
  <c r="I27" i="6" s="1"/>
  <c r="I254" i="18"/>
  <c r="I31" i="6" s="1"/>
  <c r="J254" i="18"/>
  <c r="J31" i="6" s="1"/>
  <c r="I258" i="18"/>
  <c r="I35" i="6" s="1"/>
  <c r="H53" i="6"/>
  <c r="F73" i="6"/>
  <c r="F44" i="1" s="1"/>
  <c r="G80" i="6"/>
  <c r="H80" i="6" s="1"/>
  <c r="O80" i="6"/>
  <c r="P80" i="6" s="1"/>
  <c r="J328" i="18"/>
  <c r="F63" i="7"/>
  <c r="F11" i="1" s="1"/>
  <c r="H70" i="7"/>
  <c r="H28" i="1" s="1"/>
  <c r="F77" i="7"/>
  <c r="F45" i="1" s="1"/>
  <c r="J77" i="8"/>
  <c r="J46" i="1" s="1"/>
  <c r="I400" i="18"/>
  <c r="I12" i="9" s="1"/>
  <c r="J400" i="18"/>
  <c r="J12" i="9" s="1"/>
  <c r="I410" i="18"/>
  <c r="I17" i="9" s="1"/>
  <c r="I423" i="18"/>
  <c r="I28" i="9" s="1"/>
  <c r="I430" i="18"/>
  <c r="I33" i="9" s="1"/>
  <c r="I457" i="18"/>
  <c r="I15" i="10" s="1"/>
  <c r="I474" i="18"/>
  <c r="I31" i="10" s="1"/>
  <c r="I490" i="18"/>
  <c r="I47" i="10" s="1"/>
  <c r="L75" i="10"/>
  <c r="L48" i="1" s="1"/>
  <c r="I508" i="18"/>
  <c r="I9" i="11" s="1"/>
  <c r="I549" i="18"/>
  <c r="I46" i="11" s="1"/>
  <c r="J582" i="18"/>
  <c r="I582" i="18"/>
  <c r="U60" i="12"/>
  <c r="P60" i="12"/>
  <c r="P16" i="1" s="1"/>
  <c r="N67" i="12"/>
  <c r="N33" i="1" s="1"/>
  <c r="J66" i="13"/>
  <c r="J17" i="1" s="1"/>
  <c r="J81" i="14"/>
  <c r="J52" i="1" s="1"/>
  <c r="T81" i="3"/>
  <c r="H78" i="4"/>
  <c r="H42" i="1" s="1"/>
  <c r="L78" i="4"/>
  <c r="L42" i="1" s="1"/>
  <c r="T78" i="4"/>
  <c r="R78" i="4"/>
  <c r="R42" i="1" s="1"/>
  <c r="I173" i="18"/>
  <c r="I8" i="5" s="1"/>
  <c r="I177" i="18"/>
  <c r="I12" i="5" s="1"/>
  <c r="I181" i="18"/>
  <c r="I16" i="5" s="1"/>
  <c r="J187" i="18"/>
  <c r="J20" i="5" s="1"/>
  <c r="I187" i="18"/>
  <c r="I20" i="5" s="1"/>
  <c r="I193" i="18"/>
  <c r="I24" i="5" s="1"/>
  <c r="J197" i="18"/>
  <c r="J28" i="5" s="1"/>
  <c r="I197" i="18"/>
  <c r="I28" i="5" s="1"/>
  <c r="I203" i="18"/>
  <c r="I32" i="5" s="1"/>
  <c r="J207" i="18"/>
  <c r="J36" i="5" s="1"/>
  <c r="I207" i="18"/>
  <c r="I36" i="5" s="1"/>
  <c r="I211" i="18"/>
  <c r="I40" i="5" s="1"/>
  <c r="I215" i="18"/>
  <c r="I44" i="5" s="1"/>
  <c r="I219" i="18"/>
  <c r="I48" i="5" s="1"/>
  <c r="U65" i="5"/>
  <c r="P65" i="5"/>
  <c r="P9" i="1" s="1"/>
  <c r="R72" i="5"/>
  <c r="R26" i="1" s="1"/>
  <c r="I228" i="18"/>
  <c r="I8" i="6" s="1"/>
  <c r="J228" i="18"/>
  <c r="J8" i="6" s="1"/>
  <c r="I233" i="18"/>
  <c r="I12" i="6" s="1"/>
  <c r="I237" i="18"/>
  <c r="I16" i="6" s="1"/>
  <c r="I242" i="18"/>
  <c r="I20" i="6" s="1"/>
  <c r="I246" i="18"/>
  <c r="I24" i="6" s="1"/>
  <c r="I250" i="18"/>
  <c r="I28" i="6" s="1"/>
  <c r="I255" i="18"/>
  <c r="I32" i="6" s="1"/>
  <c r="I259" i="18"/>
  <c r="I36" i="6" s="1"/>
  <c r="I270" i="18"/>
  <c r="I46" i="6" s="1"/>
  <c r="J270" i="18"/>
  <c r="J46" i="6" s="1"/>
  <c r="U59" i="6"/>
  <c r="T59" i="6"/>
  <c r="T73" i="6"/>
  <c r="R73" i="6"/>
  <c r="R44" i="1" s="1"/>
  <c r="J298" i="18"/>
  <c r="J314" i="18"/>
  <c r="J324" i="18"/>
  <c r="R63" i="7"/>
  <c r="R11" i="1" s="1"/>
  <c r="T77" i="7"/>
  <c r="R77" i="7"/>
  <c r="R45" i="1" s="1"/>
  <c r="J407" i="18"/>
  <c r="J15" i="9" s="1"/>
  <c r="I407" i="18"/>
  <c r="I15" i="9" s="1"/>
  <c r="I427" i="18"/>
  <c r="I31" i="9" s="1"/>
  <c r="I450" i="18"/>
  <c r="I9" i="10" s="1"/>
  <c r="I463" i="18"/>
  <c r="I20" i="10" s="1"/>
  <c r="I468" i="18"/>
  <c r="I25" i="10" s="1"/>
  <c r="I479" i="18"/>
  <c r="I36" i="10" s="1"/>
  <c r="J484" i="18"/>
  <c r="J41" i="10" s="1"/>
  <c r="I484" i="18"/>
  <c r="I41" i="10" s="1"/>
  <c r="I495" i="18"/>
  <c r="I52" i="10" s="1"/>
  <c r="N61" i="10"/>
  <c r="N14" i="1" s="1"/>
  <c r="U68" i="10"/>
  <c r="T68" i="10"/>
  <c r="R68" i="10"/>
  <c r="R31" i="1" s="1"/>
  <c r="N75" i="10"/>
  <c r="N48" i="1" s="1"/>
  <c r="J530" i="18"/>
  <c r="J28" i="11" s="1"/>
  <c r="I547" i="18"/>
  <c r="I44" i="11" s="1"/>
  <c r="R72" i="11"/>
  <c r="R32" i="1" s="1"/>
  <c r="U72" i="11"/>
  <c r="H56" i="11"/>
  <c r="J566" i="18"/>
  <c r="I597" i="18"/>
  <c r="P67" i="12"/>
  <c r="P33" i="1" s="1"/>
  <c r="L66" i="13"/>
  <c r="L17" i="1" s="1"/>
  <c r="R80" i="13"/>
  <c r="R51" i="1" s="1"/>
  <c r="N80" i="13"/>
  <c r="N51" i="1" s="1"/>
  <c r="J80" i="13"/>
  <c r="J51" i="1" s="1"/>
  <c r="F80" i="13"/>
  <c r="F51" i="1" s="1"/>
  <c r="G58" i="14"/>
  <c r="S52" i="1" s="1"/>
  <c r="H81" i="14"/>
  <c r="H52" i="1" s="1"/>
  <c r="L81" i="14"/>
  <c r="L52" i="1" s="1"/>
  <c r="P81" i="14"/>
  <c r="P52" i="1" s="1"/>
  <c r="O88" i="14"/>
  <c r="P88" i="14" s="1"/>
  <c r="G88" i="14"/>
  <c r="H88" i="14" s="1"/>
  <c r="H58" i="14"/>
  <c r="L74" i="14"/>
  <c r="L35" i="1" s="1"/>
  <c r="T74" i="14"/>
  <c r="I89" i="15"/>
  <c r="J89" i="15" s="1"/>
  <c r="H63" i="17"/>
  <c r="M90" i="17"/>
  <c r="N90" i="17" s="1"/>
  <c r="U67" i="12"/>
  <c r="U74" i="12"/>
  <c r="O87" i="13"/>
  <c r="P87" i="13" s="1"/>
  <c r="K87" i="13"/>
  <c r="L87" i="13" s="1"/>
  <c r="G87" i="13"/>
  <c r="H87" i="13" s="1"/>
  <c r="G83" i="13"/>
  <c r="H57" i="13"/>
  <c r="F66" i="13"/>
  <c r="F17" i="1" s="1"/>
  <c r="I83" i="13"/>
  <c r="I87" i="13"/>
  <c r="J87" i="13" s="1"/>
  <c r="F81" i="14"/>
  <c r="F52" i="1" s="1"/>
  <c r="R82" i="15"/>
  <c r="R53" i="1" s="1"/>
  <c r="U82" i="15"/>
  <c r="T82" i="15"/>
  <c r="T75" i="16"/>
  <c r="F63" i="17"/>
  <c r="S21" i="1" s="1"/>
  <c r="T21" i="1" s="1"/>
  <c r="R69" i="17"/>
  <c r="R21" i="1" s="1"/>
  <c r="J69" i="17"/>
  <c r="J21" i="1" s="1"/>
  <c r="R76" i="17"/>
  <c r="U76" i="17"/>
  <c r="T76" i="17"/>
  <c r="I172" i="18"/>
  <c r="I7" i="5" s="1"/>
  <c r="I176" i="18"/>
  <c r="I11" i="5" s="1"/>
  <c r="J176" i="18"/>
  <c r="J11" i="5" s="1"/>
  <c r="I180" i="18"/>
  <c r="I15" i="5" s="1"/>
  <c r="I184" i="18"/>
  <c r="I19" i="5" s="1"/>
  <c r="J184" i="18"/>
  <c r="J19" i="5" s="1"/>
  <c r="I192" i="18"/>
  <c r="I23" i="5" s="1"/>
  <c r="I196" i="18"/>
  <c r="I27" i="5" s="1"/>
  <c r="I201" i="18"/>
  <c r="I31" i="5" s="1"/>
  <c r="I206" i="18"/>
  <c r="I35" i="5" s="1"/>
  <c r="J206" i="18"/>
  <c r="J35" i="5" s="1"/>
  <c r="I210" i="18"/>
  <c r="I39" i="5" s="1"/>
  <c r="I214" i="18"/>
  <c r="I43" i="5" s="1"/>
  <c r="J214" i="18"/>
  <c r="J43" i="5" s="1"/>
  <c r="I218" i="18"/>
  <c r="I47" i="5" s="1"/>
  <c r="I223" i="18"/>
  <c r="I51" i="5" s="1"/>
  <c r="E86" i="5"/>
  <c r="F86" i="5" s="1"/>
  <c r="I86" i="5"/>
  <c r="J86" i="5" s="1"/>
  <c r="M86" i="5"/>
  <c r="N86" i="5" s="1"/>
  <c r="Q86" i="5"/>
  <c r="I226" i="18"/>
  <c r="I231" i="18"/>
  <c r="I10" i="6" s="1"/>
  <c r="I235" i="18"/>
  <c r="I14" i="6" s="1"/>
  <c r="I240" i="18"/>
  <c r="I18" i="6" s="1"/>
  <c r="J240" i="18"/>
  <c r="J18" i="6" s="1"/>
  <c r="I244" i="18"/>
  <c r="I22" i="6" s="1"/>
  <c r="I248" i="18"/>
  <c r="I26" i="6" s="1"/>
  <c r="I253" i="18"/>
  <c r="I30" i="6" s="1"/>
  <c r="I257" i="18"/>
  <c r="I34" i="6" s="1"/>
  <c r="I261" i="18"/>
  <c r="I38" i="6" s="1"/>
  <c r="I264" i="18"/>
  <c r="I41" i="6" s="1"/>
  <c r="J264" i="18"/>
  <c r="J41" i="6" s="1"/>
  <c r="I269" i="18"/>
  <c r="I45" i="6" s="1"/>
  <c r="I272" i="18"/>
  <c r="I48" i="6" s="1"/>
  <c r="I76" i="6"/>
  <c r="J287" i="18"/>
  <c r="K84" i="7"/>
  <c r="L84" i="7" s="1"/>
  <c r="Q84" i="8"/>
  <c r="E54" i="8"/>
  <c r="S29" i="1" s="1"/>
  <c r="T29" i="1" s="1"/>
  <c r="I394" i="18"/>
  <c r="I8" i="9" s="1"/>
  <c r="I398" i="18"/>
  <c r="I11" i="9" s="1"/>
  <c r="J401" i="18"/>
  <c r="J13" i="9" s="1"/>
  <c r="I401" i="18"/>
  <c r="I13" i="9" s="1"/>
  <c r="I408" i="18"/>
  <c r="I16" i="9" s="1"/>
  <c r="I412" i="18"/>
  <c r="I19" i="9" s="1"/>
  <c r="J412" i="18"/>
  <c r="J19" i="9" s="1"/>
  <c r="J415" i="18"/>
  <c r="J21" i="9" s="1"/>
  <c r="I415" i="18"/>
  <c r="I21" i="9" s="1"/>
  <c r="J419" i="18"/>
  <c r="J24" i="9" s="1"/>
  <c r="I419" i="18"/>
  <c r="I24" i="9" s="1"/>
  <c r="I422" i="18"/>
  <c r="I27" i="9" s="1"/>
  <c r="I425" i="18"/>
  <c r="I29" i="9" s="1"/>
  <c r="I428" i="18"/>
  <c r="I32" i="9" s="1"/>
  <c r="J433" i="18"/>
  <c r="J35" i="9" s="1"/>
  <c r="I433" i="18"/>
  <c r="I35" i="9" s="1"/>
  <c r="J435" i="18"/>
  <c r="J37" i="9" s="1"/>
  <c r="I435" i="18"/>
  <c r="I37" i="9" s="1"/>
  <c r="J439" i="18"/>
  <c r="J40" i="9" s="1"/>
  <c r="I439" i="18"/>
  <c r="I40" i="9" s="1"/>
  <c r="J443" i="18"/>
  <c r="I443" i="18"/>
  <c r="I444" i="18"/>
  <c r="J449" i="18"/>
  <c r="J8" i="10" s="1"/>
  <c r="I449" i="18"/>
  <c r="I8" i="10" s="1"/>
  <c r="I452" i="18"/>
  <c r="I11" i="10" s="1"/>
  <c r="J455" i="18"/>
  <c r="J13" i="10" s="1"/>
  <c r="I455" i="18"/>
  <c r="I13" i="10" s="1"/>
  <c r="I458" i="18"/>
  <c r="I16" i="10" s="1"/>
  <c r="J462" i="18"/>
  <c r="J19" i="10" s="1"/>
  <c r="I462" i="18"/>
  <c r="I19" i="10" s="1"/>
  <c r="J464" i="18"/>
  <c r="J21" i="10" s="1"/>
  <c r="I464" i="18"/>
  <c r="I21" i="10" s="1"/>
  <c r="J467" i="18"/>
  <c r="J24" i="10" s="1"/>
  <c r="I467" i="18"/>
  <c r="I24" i="10" s="1"/>
  <c r="J470" i="18"/>
  <c r="J27" i="10" s="1"/>
  <c r="I470" i="18"/>
  <c r="I27" i="10" s="1"/>
  <c r="J472" i="18"/>
  <c r="J29" i="10" s="1"/>
  <c r="I472" i="18"/>
  <c r="I29" i="10" s="1"/>
  <c r="J475" i="18"/>
  <c r="J32" i="10" s="1"/>
  <c r="I475" i="18"/>
  <c r="I32" i="10" s="1"/>
  <c r="J478" i="18"/>
  <c r="J35" i="10" s="1"/>
  <c r="I478" i="18"/>
  <c r="I35" i="10" s="1"/>
  <c r="J480" i="18"/>
  <c r="J37" i="10" s="1"/>
  <c r="I480" i="18"/>
  <c r="I37" i="10" s="1"/>
  <c r="J483" i="18"/>
  <c r="J40" i="10" s="1"/>
  <c r="I483" i="18"/>
  <c r="I40" i="10" s="1"/>
  <c r="J486" i="18"/>
  <c r="J43" i="10" s="1"/>
  <c r="I486" i="18"/>
  <c r="I43" i="10" s="1"/>
  <c r="J488" i="18"/>
  <c r="J45" i="10" s="1"/>
  <c r="I488" i="18"/>
  <c r="I45" i="10" s="1"/>
  <c r="J491" i="18"/>
  <c r="J48" i="10" s="1"/>
  <c r="I491" i="18"/>
  <c r="I48" i="10" s="1"/>
  <c r="J494" i="18"/>
  <c r="J51" i="10" s="1"/>
  <c r="I494" i="18"/>
  <c r="I51" i="10" s="1"/>
  <c r="I496" i="18"/>
  <c r="I53" i="10" s="1"/>
  <c r="T61" i="10"/>
  <c r="F75" i="10"/>
  <c r="F48" i="1" s="1"/>
  <c r="J514" i="18"/>
  <c r="J13" i="11" s="1"/>
  <c r="J520" i="18"/>
  <c r="J18" i="11" s="1"/>
  <c r="I523" i="18"/>
  <c r="I21" i="11" s="1"/>
  <c r="J526" i="18"/>
  <c r="J24" i="11" s="1"/>
  <c r="I534" i="18"/>
  <c r="I32" i="11" s="1"/>
  <c r="J537" i="18"/>
  <c r="J34" i="11" s="1"/>
  <c r="I543" i="18"/>
  <c r="I40" i="11" s="1"/>
  <c r="J543" i="18"/>
  <c r="J40" i="11" s="1"/>
  <c r="J548" i="18"/>
  <c r="J45" i="11" s="1"/>
  <c r="I551" i="18"/>
  <c r="I48" i="11" s="1"/>
  <c r="T65" i="11"/>
  <c r="J72" i="11"/>
  <c r="J32" i="1" s="1"/>
  <c r="U79" i="11"/>
  <c r="F67" i="12"/>
  <c r="F33" i="1" s="1"/>
  <c r="R74" i="12"/>
  <c r="R50" i="1" s="1"/>
  <c r="R66" i="13"/>
  <c r="R17" i="1" s="1"/>
  <c r="K83" i="13"/>
  <c r="E87" i="13"/>
  <c r="F87" i="13" s="1"/>
  <c r="Q88" i="14"/>
  <c r="M88" i="14"/>
  <c r="N88" i="14" s="1"/>
  <c r="I88" i="14"/>
  <c r="J88" i="14" s="1"/>
  <c r="E88" i="14"/>
  <c r="F88" i="14" s="1"/>
  <c r="K84" i="14"/>
  <c r="I84" i="14"/>
  <c r="U67" i="14"/>
  <c r="T67" i="14"/>
  <c r="T81" i="14"/>
  <c r="R81" i="14"/>
  <c r="R52" i="1" s="1"/>
  <c r="R65" i="15"/>
  <c r="R19" i="1" s="1"/>
  <c r="T75" i="15"/>
  <c r="E89" i="15"/>
  <c r="F89" i="15" s="1"/>
  <c r="O89" i="15"/>
  <c r="P89" i="15" s="1"/>
  <c r="F69" i="17"/>
  <c r="F21" i="1" s="1"/>
  <c r="P69" i="17"/>
  <c r="P21" i="1" s="1"/>
  <c r="I56" i="18"/>
  <c r="I55" i="2" s="1"/>
  <c r="J61" i="18"/>
  <c r="J7" i="3" s="1"/>
  <c r="J77" i="18"/>
  <c r="J23" i="3" s="1"/>
  <c r="J86" i="18"/>
  <c r="J31" i="3" s="1"/>
  <c r="J95" i="18"/>
  <c r="J39" i="3" s="1"/>
  <c r="J111" i="18"/>
  <c r="J55" i="3" s="1"/>
  <c r="J117" i="18"/>
  <c r="J122" i="18"/>
  <c r="J130" i="18"/>
  <c r="J134" i="18"/>
  <c r="J138" i="18"/>
  <c r="J146" i="18"/>
  <c r="J148" i="18"/>
  <c r="I150" i="18"/>
  <c r="J152" i="18"/>
  <c r="I154" i="18"/>
  <c r="J154" i="18"/>
  <c r="I158" i="18"/>
  <c r="J158" i="18"/>
  <c r="J160" i="18"/>
  <c r="I162" i="18"/>
  <c r="J162" i="18"/>
  <c r="J166" i="18"/>
  <c r="K81" i="4"/>
  <c r="E85" i="4"/>
  <c r="F85" i="4" s="1"/>
  <c r="I85" i="4"/>
  <c r="J85" i="4" s="1"/>
  <c r="M85" i="4"/>
  <c r="N85" i="4" s="1"/>
  <c r="Q85" i="4"/>
  <c r="I171" i="18"/>
  <c r="I6" i="5" s="1"/>
  <c r="J175" i="18"/>
  <c r="J10" i="5" s="1"/>
  <c r="I175" i="18"/>
  <c r="I10" i="5" s="1"/>
  <c r="I179" i="18"/>
  <c r="I14" i="5" s="1"/>
  <c r="J183" i="18"/>
  <c r="J18" i="5" s="1"/>
  <c r="I183" i="18"/>
  <c r="I18" i="5" s="1"/>
  <c r="I191" i="18"/>
  <c r="I22" i="5" s="1"/>
  <c r="J195" i="18"/>
  <c r="J26" i="5" s="1"/>
  <c r="I195" i="18"/>
  <c r="I26" i="5" s="1"/>
  <c r="I199" i="18"/>
  <c r="I30" i="5" s="1"/>
  <c r="J205" i="18"/>
  <c r="J34" i="5" s="1"/>
  <c r="I205" i="18"/>
  <c r="I34" i="5" s="1"/>
  <c r="I209" i="18"/>
  <c r="I38" i="5" s="1"/>
  <c r="J213" i="18"/>
  <c r="J42" i="5" s="1"/>
  <c r="I213" i="18"/>
  <c r="I42" i="5" s="1"/>
  <c r="I217" i="18"/>
  <c r="I46" i="5" s="1"/>
  <c r="I222" i="18"/>
  <c r="I50" i="5" s="1"/>
  <c r="J222" i="18"/>
  <c r="J50" i="5" s="1"/>
  <c r="O82" i="5"/>
  <c r="I230" i="18"/>
  <c r="I9" i="6" s="1"/>
  <c r="J230" i="18"/>
  <c r="J9" i="6" s="1"/>
  <c r="I234" i="18"/>
  <c r="I13" i="6" s="1"/>
  <c r="I238" i="18"/>
  <c r="I17" i="6" s="1"/>
  <c r="J238" i="18"/>
  <c r="J17" i="6" s="1"/>
  <c r="J243" i="18"/>
  <c r="J21" i="6" s="1"/>
  <c r="I243" i="18"/>
  <c r="I21" i="6" s="1"/>
  <c r="I247" i="18"/>
  <c r="I25" i="6" s="1"/>
  <c r="I252" i="18"/>
  <c r="I29" i="6" s="1"/>
  <c r="J252" i="18"/>
  <c r="J29" i="6" s="1"/>
  <c r="I256" i="18"/>
  <c r="I33" i="6" s="1"/>
  <c r="J256" i="18"/>
  <c r="J33" i="6" s="1"/>
  <c r="I260" i="18"/>
  <c r="I37" i="6" s="1"/>
  <c r="J260" i="18"/>
  <c r="J37" i="6" s="1"/>
  <c r="I263" i="18"/>
  <c r="I40" i="6" s="1"/>
  <c r="J267" i="18"/>
  <c r="J44" i="6" s="1"/>
  <c r="I267" i="18"/>
  <c r="I44" i="6" s="1"/>
  <c r="I271" i="18"/>
  <c r="I47" i="6" s="1"/>
  <c r="K76" i="6"/>
  <c r="E80" i="6"/>
  <c r="F80" i="6" s="1"/>
  <c r="I80" i="6"/>
  <c r="J80" i="6" s="1"/>
  <c r="M80" i="6"/>
  <c r="N80" i="6" s="1"/>
  <c r="Q80" i="6"/>
  <c r="H281" i="18"/>
  <c r="I297" i="18" s="1"/>
  <c r="Q84" i="7"/>
  <c r="M84" i="7"/>
  <c r="N84" i="7" s="1"/>
  <c r="I84" i="7"/>
  <c r="J84" i="7" s="1"/>
  <c r="E84" i="7"/>
  <c r="F84" i="7" s="1"/>
  <c r="K80" i="7"/>
  <c r="J290" i="18"/>
  <c r="J295" i="18"/>
  <c r="J299" i="18"/>
  <c r="J303" i="18"/>
  <c r="I303" i="18"/>
  <c r="J311" i="18"/>
  <c r="I315" i="18"/>
  <c r="J319" i="18"/>
  <c r="I330" i="18"/>
  <c r="J330" i="18"/>
  <c r="O80" i="7"/>
  <c r="G84" i="7"/>
  <c r="H84" i="7" s="1"/>
  <c r="J63" i="8"/>
  <c r="J12" i="1" s="1"/>
  <c r="F70" i="8"/>
  <c r="F29" i="1" s="1"/>
  <c r="H71" i="9"/>
  <c r="H47" i="1" s="1"/>
  <c r="L71" i="9"/>
  <c r="L47" i="1" s="1"/>
  <c r="P71" i="9"/>
  <c r="P47" i="1" s="1"/>
  <c r="R61" i="10"/>
  <c r="R14" i="1" s="1"/>
  <c r="R75" i="10"/>
  <c r="R48" i="1" s="1"/>
  <c r="P65" i="11"/>
  <c r="P15" i="1" s="1"/>
  <c r="F72" i="11"/>
  <c r="F32" i="1" s="1"/>
  <c r="R79" i="11"/>
  <c r="R49" i="1" s="1"/>
  <c r="J557" i="18"/>
  <c r="J562" i="18"/>
  <c r="I562" i="18"/>
  <c r="J567" i="18"/>
  <c r="I571" i="18"/>
  <c r="J574" i="18"/>
  <c r="J578" i="18"/>
  <c r="I578" i="18"/>
  <c r="J581" i="18"/>
  <c r="J584" i="18"/>
  <c r="I584" i="18"/>
  <c r="J586" i="18"/>
  <c r="J592" i="18"/>
  <c r="J598" i="18"/>
  <c r="I598" i="18"/>
  <c r="J602" i="18"/>
  <c r="J604" i="18"/>
  <c r="I604" i="18"/>
  <c r="J607" i="18"/>
  <c r="R67" i="12"/>
  <c r="R33" i="1" s="1"/>
  <c r="T74" i="12"/>
  <c r="N66" i="13"/>
  <c r="N17" i="1" s="1"/>
  <c r="T66" i="13"/>
  <c r="H73" i="13"/>
  <c r="H34" i="1" s="1"/>
  <c r="L73" i="13"/>
  <c r="L34" i="1" s="1"/>
  <c r="P73" i="13"/>
  <c r="P34" i="1" s="1"/>
  <c r="O83" i="13"/>
  <c r="Q87" i="13"/>
  <c r="R67" i="14"/>
  <c r="R18" i="1" s="1"/>
  <c r="U74" i="14"/>
  <c r="P74" i="14"/>
  <c r="P35" i="1" s="1"/>
  <c r="N81" i="14"/>
  <c r="N52" i="1" s="1"/>
  <c r="U81" i="14"/>
  <c r="K88" i="14"/>
  <c r="L88" i="14" s="1"/>
  <c r="U65" i="15"/>
  <c r="T68" i="16"/>
  <c r="U68" i="16"/>
  <c r="O86" i="17"/>
  <c r="Q90" i="17"/>
  <c r="I86" i="17"/>
  <c r="O90" i="17"/>
  <c r="P90" i="17" s="1"/>
  <c r="I90" i="17"/>
  <c r="J90" i="17" s="1"/>
  <c r="G90" i="17"/>
  <c r="H90" i="17" s="1"/>
  <c r="K86" i="17"/>
  <c r="L69" i="17"/>
  <c r="L21" i="1" s="1"/>
  <c r="T69" i="17"/>
  <c r="T83" i="17"/>
  <c r="E90" i="17"/>
  <c r="F90" i="17" s="1"/>
  <c r="O85" i="15"/>
  <c r="K89" i="15"/>
  <c r="L89" i="15" s="1"/>
  <c r="Q89" i="15"/>
  <c r="K80" i="8"/>
  <c r="E84" i="8"/>
  <c r="F84" i="8" s="1"/>
  <c r="I84" i="8"/>
  <c r="J84" i="8" s="1"/>
  <c r="M84" i="8"/>
  <c r="N84" i="8" s="1"/>
  <c r="I392" i="18"/>
  <c r="I6" i="9" s="1"/>
  <c r="J392" i="18"/>
  <c r="J6" i="9" s="1"/>
  <c r="J397" i="18"/>
  <c r="J10" i="9" s="1"/>
  <c r="I397" i="18"/>
  <c r="I10" i="9" s="1"/>
  <c r="I406" i="18"/>
  <c r="I14" i="9" s="1"/>
  <c r="J406" i="18"/>
  <c r="J14" i="9" s="1"/>
  <c r="J411" i="18"/>
  <c r="J18" i="9" s="1"/>
  <c r="I411" i="18"/>
  <c r="I18" i="9" s="1"/>
  <c r="I416" i="18"/>
  <c r="I22" i="9" s="1"/>
  <c r="J416" i="18"/>
  <c r="J22" i="9" s="1"/>
  <c r="J421" i="18"/>
  <c r="J26" i="9" s="1"/>
  <c r="I421" i="18"/>
  <c r="I26" i="9" s="1"/>
  <c r="I426" i="18"/>
  <c r="I30" i="9" s="1"/>
  <c r="J426" i="18"/>
  <c r="J30" i="9" s="1"/>
  <c r="I432" i="18"/>
  <c r="I34" i="9" s="1"/>
  <c r="J437" i="18"/>
  <c r="J38" i="9" s="1"/>
  <c r="I437" i="18"/>
  <c r="I38" i="9" s="1"/>
  <c r="E78" i="9"/>
  <c r="F78" i="9" s="1"/>
  <c r="I78" i="9"/>
  <c r="J78" i="9" s="1"/>
  <c r="M78" i="9"/>
  <c r="N78" i="9" s="1"/>
  <c r="Q78" i="9"/>
  <c r="J447" i="18"/>
  <c r="J6" i="10" s="1"/>
  <c r="I447" i="18"/>
  <c r="I6" i="10" s="1"/>
  <c r="J451" i="18"/>
  <c r="J10" i="10" s="1"/>
  <c r="I451" i="18"/>
  <c r="I10" i="10" s="1"/>
  <c r="I456" i="18"/>
  <c r="I14" i="10" s="1"/>
  <c r="J461" i="18"/>
  <c r="J18" i="10" s="1"/>
  <c r="I461" i="18"/>
  <c r="I18" i="10" s="1"/>
  <c r="J465" i="18"/>
  <c r="J22" i="10" s="1"/>
  <c r="I465" i="18"/>
  <c r="I22" i="10" s="1"/>
  <c r="J469" i="18"/>
  <c r="J26" i="10" s="1"/>
  <c r="I469" i="18"/>
  <c r="I26" i="10" s="1"/>
  <c r="J473" i="18"/>
  <c r="J30" i="10" s="1"/>
  <c r="I473" i="18"/>
  <c r="I30" i="10" s="1"/>
  <c r="J477" i="18"/>
  <c r="J34" i="10" s="1"/>
  <c r="I477" i="18"/>
  <c r="I34" i="10" s="1"/>
  <c r="J481" i="18"/>
  <c r="J38" i="10" s="1"/>
  <c r="I481" i="18"/>
  <c r="I38" i="10" s="1"/>
  <c r="J485" i="18"/>
  <c r="J42" i="10" s="1"/>
  <c r="I485" i="18"/>
  <c r="I42" i="10" s="1"/>
  <c r="J489" i="18"/>
  <c r="J46" i="10" s="1"/>
  <c r="I489" i="18"/>
  <c r="I46" i="10" s="1"/>
  <c r="J493" i="18"/>
  <c r="J50" i="10" s="1"/>
  <c r="I493" i="18"/>
  <c r="I50" i="10" s="1"/>
  <c r="I497" i="18"/>
  <c r="I54" i="10" s="1"/>
  <c r="I503" i="18"/>
  <c r="I7" i="11" s="1"/>
  <c r="J503" i="18"/>
  <c r="J7" i="11" s="1"/>
  <c r="I512" i="18"/>
  <c r="I11" i="11" s="1"/>
  <c r="J516" i="18"/>
  <c r="J15" i="11" s="1"/>
  <c r="I525" i="18"/>
  <c r="I23" i="11" s="1"/>
  <c r="J525" i="18"/>
  <c r="J23" i="11" s="1"/>
  <c r="I529" i="18"/>
  <c r="I27" i="11" s="1"/>
  <c r="J533" i="18"/>
  <c r="J31" i="11" s="1"/>
  <c r="I542" i="18"/>
  <c r="I39" i="11" s="1"/>
  <c r="J542" i="18"/>
  <c r="J39" i="11" s="1"/>
  <c r="I546" i="18"/>
  <c r="I43" i="11" s="1"/>
  <c r="J550" i="18"/>
  <c r="J47" i="11" s="1"/>
  <c r="J558" i="18"/>
  <c r="J564" i="18"/>
  <c r="J568" i="18"/>
  <c r="J573" i="18"/>
  <c r="J579" i="18"/>
  <c r="J583" i="18"/>
  <c r="J587" i="18"/>
  <c r="J591" i="18"/>
  <c r="J596" i="18"/>
  <c r="J601" i="18"/>
  <c r="J605" i="18"/>
  <c r="U75" i="15"/>
  <c r="J82" i="15"/>
  <c r="J53" i="1" s="1"/>
  <c r="G89" i="15"/>
  <c r="H89" i="15" s="1"/>
  <c r="M89" i="15"/>
  <c r="N89" i="15" s="1"/>
  <c r="H68" i="16"/>
  <c r="H20" i="1" s="1"/>
  <c r="L68" i="16"/>
  <c r="L20" i="1" s="1"/>
  <c r="P68" i="16"/>
  <c r="P20" i="1" s="1"/>
  <c r="U75" i="16"/>
  <c r="J82" i="16"/>
  <c r="J54" i="1" s="1"/>
  <c r="U83" i="17"/>
  <c r="R83" i="17"/>
  <c r="R55" i="1" s="1"/>
  <c r="J59" i="18"/>
  <c r="J58" i="2" s="1"/>
  <c r="I59" i="18"/>
  <c r="I58" i="2" s="1"/>
  <c r="J185" i="18"/>
  <c r="I185" i="18"/>
  <c r="J275" i="18"/>
  <c r="J51" i="6" s="1"/>
  <c r="I275" i="18"/>
  <c r="I276" i="18"/>
  <c r="J343" i="18"/>
  <c r="I343" i="18"/>
  <c r="I348" i="18"/>
  <c r="J348" i="18"/>
  <c r="J277" i="18"/>
  <c r="I277" i="18"/>
  <c r="I91" i="18"/>
  <c r="I121" i="18"/>
  <c r="J167" i="18"/>
  <c r="I167" i="18"/>
  <c r="J189" i="18"/>
  <c r="I189" i="18"/>
  <c r="J225" i="18"/>
  <c r="J53" i="5" s="1"/>
  <c r="I225" i="18"/>
  <c r="I53" i="5" s="1"/>
  <c r="J229" i="18"/>
  <c r="I229" i="18"/>
  <c r="J239" i="18"/>
  <c r="I239" i="18"/>
  <c r="J251" i="18"/>
  <c r="I251" i="18"/>
  <c r="J279" i="18"/>
  <c r="I279" i="18"/>
  <c r="J335" i="18"/>
  <c r="I335" i="18"/>
  <c r="I340" i="18"/>
  <c r="J340" i="18"/>
  <c r="J351" i="18"/>
  <c r="I351" i="18"/>
  <c r="J445" i="18"/>
  <c r="I445" i="18"/>
  <c r="J169" i="18"/>
  <c r="I169" i="18"/>
  <c r="J273" i="18"/>
  <c r="J49" i="6" s="1"/>
  <c r="I273" i="18"/>
  <c r="I274" i="18"/>
  <c r="J381" i="18"/>
  <c r="I381" i="18"/>
  <c r="J389" i="18"/>
  <c r="I389" i="18"/>
  <c r="J405" i="18"/>
  <c r="I405" i="18"/>
  <c r="J409" i="18"/>
  <c r="I409" i="18"/>
  <c r="J413" i="18"/>
  <c r="I413" i="18"/>
  <c r="J459" i="18"/>
  <c r="I459" i="18"/>
  <c r="I498" i="18"/>
  <c r="J498" i="18"/>
  <c r="J375" i="18"/>
  <c r="I375" i="18"/>
  <c r="J383" i="18"/>
  <c r="I383" i="18"/>
  <c r="J391" i="18"/>
  <c r="I391" i="18"/>
  <c r="I555" i="18"/>
  <c r="J377" i="18"/>
  <c r="I377" i="18"/>
  <c r="J385" i="18"/>
  <c r="I385" i="18"/>
  <c r="J399" i="18"/>
  <c r="I399" i="18"/>
  <c r="J429" i="18"/>
  <c r="I429" i="18"/>
  <c r="J431" i="18"/>
  <c r="I431" i="18"/>
  <c r="J320" i="18"/>
  <c r="J336" i="18"/>
  <c r="J344" i="18"/>
  <c r="J352" i="18"/>
  <c r="J379" i="18"/>
  <c r="I379" i="18"/>
  <c r="J387" i="18"/>
  <c r="I387" i="18"/>
  <c r="J403" i="18"/>
  <c r="I403" i="18"/>
  <c r="I500" i="18"/>
  <c r="J500" i="18"/>
  <c r="I502" i="18"/>
  <c r="J502" i="18"/>
  <c r="I504" i="18"/>
  <c r="J504" i="18"/>
  <c r="I506" i="18"/>
  <c r="J506" i="18"/>
  <c r="J576" i="18"/>
  <c r="I576" i="18"/>
  <c r="I510" i="18"/>
  <c r="J510" i="18"/>
  <c r="I518" i="18"/>
  <c r="J518" i="18"/>
  <c r="J600" i="18"/>
  <c r="I600" i="18"/>
  <c r="I612" i="18"/>
  <c r="I614" i="18"/>
  <c r="I616" i="18"/>
  <c r="I618" i="18"/>
  <c r="I620" i="18"/>
  <c r="I622" i="18"/>
  <c r="I624" i="18"/>
  <c r="I626" i="18"/>
  <c r="I628" i="18"/>
  <c r="I630" i="18"/>
  <c r="I632" i="18"/>
  <c r="I634" i="18"/>
  <c r="I636" i="18"/>
  <c r="I638" i="18"/>
  <c r="I640" i="18"/>
  <c r="I642" i="18"/>
  <c r="I644" i="18"/>
  <c r="I646" i="18"/>
  <c r="I648" i="18"/>
  <c r="I650" i="18"/>
  <c r="I652" i="18"/>
  <c r="I654" i="18"/>
  <c r="I656" i="18"/>
  <c r="I658" i="18"/>
  <c r="I660" i="18"/>
  <c r="I662" i="18"/>
  <c r="I664" i="18"/>
  <c r="I666" i="18"/>
  <c r="I723" i="18"/>
  <c r="J780" i="18"/>
  <c r="J784" i="18"/>
  <c r="J788" i="18"/>
  <c r="J792" i="18"/>
  <c r="J796" i="18"/>
  <c r="J800" i="18"/>
  <c r="J804" i="18"/>
  <c r="J808" i="18"/>
  <c r="J812" i="18"/>
  <c r="J816" i="18"/>
  <c r="J820" i="18"/>
  <c r="J824" i="18"/>
  <c r="J828" i="18"/>
  <c r="I609" i="18"/>
  <c r="I611" i="18"/>
  <c r="I668" i="18"/>
  <c r="I670" i="18"/>
  <c r="I672" i="18"/>
  <c r="I674" i="18"/>
  <c r="I676" i="18"/>
  <c r="I678" i="18"/>
  <c r="I680" i="18"/>
  <c r="I682" i="18"/>
  <c r="I684" i="18"/>
  <c r="I686" i="18"/>
  <c r="I688" i="18"/>
  <c r="I690" i="18"/>
  <c r="I692" i="18"/>
  <c r="I694" i="18"/>
  <c r="I696" i="18"/>
  <c r="I698" i="18"/>
  <c r="I700" i="18"/>
  <c r="I702" i="18"/>
  <c r="I704" i="18"/>
  <c r="I706" i="18"/>
  <c r="I708" i="18"/>
  <c r="I710" i="18"/>
  <c r="I712" i="18"/>
  <c r="I714" i="18"/>
  <c r="I716" i="18"/>
  <c r="I721" i="18"/>
  <c r="J777" i="18"/>
  <c r="J781" i="18"/>
  <c r="J785" i="18"/>
  <c r="J789" i="18"/>
  <c r="J793" i="18"/>
  <c r="J797" i="18"/>
  <c r="J801" i="18"/>
  <c r="J805" i="18"/>
  <c r="J809" i="18"/>
  <c r="J813" i="18"/>
  <c r="J817" i="18"/>
  <c r="J821" i="18"/>
  <c r="J825" i="18"/>
  <c r="J829" i="18"/>
  <c r="I835" i="18"/>
  <c r="I837" i="18"/>
  <c r="I839" i="18"/>
  <c r="I841" i="18"/>
  <c r="I843" i="18"/>
  <c r="I845" i="18"/>
  <c r="I847" i="18"/>
  <c r="I849" i="18"/>
  <c r="I851" i="18"/>
  <c r="I853" i="18"/>
  <c r="I855" i="18"/>
  <c r="I857" i="18"/>
  <c r="I859" i="18"/>
  <c r="I861" i="18"/>
  <c r="I863" i="18"/>
  <c r="I865" i="18"/>
  <c r="I867" i="18"/>
  <c r="I869" i="18"/>
  <c r="I871" i="18"/>
  <c r="I873" i="18"/>
  <c r="I875" i="18"/>
  <c r="I877" i="18"/>
  <c r="I879" i="18"/>
  <c r="I881" i="18"/>
  <c r="I883" i="18"/>
  <c r="I885" i="18"/>
  <c r="I887" i="18"/>
  <c r="I888" i="18"/>
  <c r="U22" i="1" l="1"/>
  <c r="T20" i="1"/>
  <c r="T17" i="1"/>
  <c r="T14" i="1"/>
  <c r="T16" i="1"/>
  <c r="T15" i="1"/>
  <c r="T18" i="1"/>
  <c r="T19" i="1"/>
  <c r="M22" i="1"/>
  <c r="U18" i="1"/>
  <c r="M39" i="1"/>
  <c r="I39" i="1"/>
  <c r="U16" i="1"/>
  <c r="T28" i="1"/>
  <c r="T30" i="1"/>
  <c r="T26" i="1"/>
  <c r="T32" i="1"/>
  <c r="T31" i="1"/>
  <c r="I550" i="18"/>
  <c r="I47" i="11" s="1"/>
  <c r="I538" i="18"/>
  <c r="I35" i="11" s="1"/>
  <c r="I516" i="18"/>
  <c r="I15" i="11" s="1"/>
  <c r="I540" i="18"/>
  <c r="I37" i="11" s="1"/>
  <c r="I531" i="18"/>
  <c r="I29" i="11" s="1"/>
  <c r="I511" i="18"/>
  <c r="I10" i="11" s="1"/>
  <c r="I544" i="18"/>
  <c r="I41" i="11" s="1"/>
  <c r="I524" i="18"/>
  <c r="I22" i="11" s="1"/>
  <c r="I541" i="18"/>
  <c r="I38" i="11" s="1"/>
  <c r="I548" i="18"/>
  <c r="I45" i="11" s="1"/>
  <c r="I520" i="18"/>
  <c r="I18" i="11" s="1"/>
  <c r="I505" i="18"/>
  <c r="I8" i="11" s="1"/>
  <c r="I513" i="18"/>
  <c r="I12" i="11" s="1"/>
  <c r="I532" i="18"/>
  <c r="I30" i="11" s="1"/>
  <c r="I519" i="18"/>
  <c r="I17" i="11" s="1"/>
  <c r="I554" i="18"/>
  <c r="I54" i="11" s="1"/>
  <c r="I533" i="18"/>
  <c r="I31" i="11" s="1"/>
  <c r="I521" i="18"/>
  <c r="I19" i="11" s="1"/>
  <c r="I537" i="18"/>
  <c r="I34" i="11" s="1"/>
  <c r="I526" i="18"/>
  <c r="I24" i="11" s="1"/>
  <c r="I517" i="18"/>
  <c r="I16" i="11" s="1"/>
  <c r="I515" i="18"/>
  <c r="I14" i="11" s="1"/>
  <c r="U48" i="1"/>
  <c r="T12" i="1"/>
  <c r="V31" i="1"/>
  <c r="T13" i="1"/>
  <c r="G39" i="1"/>
  <c r="V13" i="1"/>
  <c r="T11" i="1"/>
  <c r="T9" i="1"/>
  <c r="K22" i="1"/>
  <c r="O22" i="1"/>
  <c r="V12" i="1"/>
  <c r="I304" i="18"/>
  <c r="I27" i="8" s="1"/>
  <c r="I317" i="18"/>
  <c r="I40" i="7" s="1"/>
  <c r="I283" i="18"/>
  <c r="T27" i="1"/>
  <c r="T10" i="1"/>
  <c r="T7" i="1"/>
  <c r="T8" i="1"/>
  <c r="T25" i="1"/>
  <c r="U9" i="1"/>
  <c r="T24" i="1"/>
  <c r="T6" i="1"/>
  <c r="U54" i="1"/>
  <c r="U37" i="1"/>
  <c r="I605" i="18"/>
  <c r="I596" i="18"/>
  <c r="I587" i="18"/>
  <c r="I579" i="18"/>
  <c r="I28" i="17" s="1"/>
  <c r="I568" i="18"/>
  <c r="I558" i="18"/>
  <c r="I589" i="18"/>
  <c r="I567" i="18"/>
  <c r="I17" i="17" s="1"/>
  <c r="I585" i="18"/>
  <c r="I33" i="13" s="1"/>
  <c r="I560" i="18"/>
  <c r="U50" i="1"/>
  <c r="U56" i="1" s="1"/>
  <c r="I575" i="18"/>
  <c r="I23" i="16" s="1"/>
  <c r="I607" i="18"/>
  <c r="I602" i="18"/>
  <c r="I45" i="12" s="1"/>
  <c r="I595" i="18"/>
  <c r="I586" i="18"/>
  <c r="I35" i="17" s="1"/>
  <c r="I574" i="18"/>
  <c r="I557" i="18"/>
  <c r="I7" i="15" s="1"/>
  <c r="I580" i="18"/>
  <c r="I563" i="18"/>
  <c r="I12" i="16" s="1"/>
  <c r="I601" i="18"/>
  <c r="I45" i="14" s="1"/>
  <c r="I591" i="18"/>
  <c r="I583" i="18"/>
  <c r="I573" i="18"/>
  <c r="I20" i="14" s="1"/>
  <c r="I564" i="18"/>
  <c r="I13" i="16" s="1"/>
  <c r="I592" i="18"/>
  <c r="I581" i="18"/>
  <c r="I565" i="18"/>
  <c r="I13" i="12" s="1"/>
  <c r="I603" i="18"/>
  <c r="I566" i="18"/>
  <c r="I599" i="18"/>
  <c r="I606" i="18"/>
  <c r="I49" i="14" s="1"/>
  <c r="I553" i="18"/>
  <c r="I53" i="11" s="1"/>
  <c r="I545" i="18"/>
  <c r="I42" i="11" s="1"/>
  <c r="I528" i="18"/>
  <c r="I26" i="11" s="1"/>
  <c r="I514" i="18"/>
  <c r="I13" i="11" s="1"/>
  <c r="I530" i="18"/>
  <c r="I28" i="11" s="1"/>
  <c r="I527" i="18"/>
  <c r="I25" i="11" s="1"/>
  <c r="I539" i="18"/>
  <c r="I36" i="11" s="1"/>
  <c r="I552" i="18"/>
  <c r="I49" i="11" s="1"/>
  <c r="K56" i="1"/>
  <c r="F50" i="1"/>
  <c r="F49" i="1"/>
  <c r="O56" i="1"/>
  <c r="O39" i="1"/>
  <c r="V29" i="1"/>
  <c r="E22" i="1"/>
  <c r="U12" i="1"/>
  <c r="E56" i="1"/>
  <c r="I331" i="18"/>
  <c r="I296" i="18"/>
  <c r="I289" i="18"/>
  <c r="I13" i="8" s="1"/>
  <c r="I309" i="18"/>
  <c r="I32" i="8" s="1"/>
  <c r="I326" i="18"/>
  <c r="I311" i="18"/>
  <c r="I290" i="18"/>
  <c r="I322" i="18"/>
  <c r="I43" i="8" s="1"/>
  <c r="I301" i="18"/>
  <c r="I333" i="18"/>
  <c r="I319" i="18"/>
  <c r="I42" i="7" s="1"/>
  <c r="I295" i="18"/>
  <c r="I18" i="8" s="1"/>
  <c r="I286" i="18"/>
  <c r="I312" i="18"/>
  <c r="I293" i="18"/>
  <c r="I16" i="7" s="1"/>
  <c r="U43" i="1"/>
  <c r="D56" i="1"/>
  <c r="K39" i="1"/>
  <c r="I97" i="18"/>
  <c r="D39" i="1"/>
  <c r="L56" i="1" s="1"/>
  <c r="D22" i="1"/>
  <c r="I113" i="18"/>
  <c r="G56" i="1"/>
  <c r="U38" i="1"/>
  <c r="T41" i="1"/>
  <c r="T45" i="1"/>
  <c r="T49" i="1"/>
  <c r="T53" i="1"/>
  <c r="T44" i="1"/>
  <c r="T48" i="1"/>
  <c r="T52" i="1"/>
  <c r="T42" i="1"/>
  <c r="T46" i="1"/>
  <c r="T50" i="1"/>
  <c r="T54" i="1"/>
  <c r="T43" i="1"/>
  <c r="T47" i="1"/>
  <c r="T51" i="1"/>
  <c r="T55" i="1"/>
  <c r="J554" i="18"/>
  <c r="J54" i="11" s="1"/>
  <c r="J546" i="18"/>
  <c r="J43" i="11" s="1"/>
  <c r="J538" i="18"/>
  <c r="J35" i="11" s="1"/>
  <c r="J529" i="18"/>
  <c r="J27" i="11" s="1"/>
  <c r="J521" i="18"/>
  <c r="J19" i="11" s="1"/>
  <c r="J512" i="18"/>
  <c r="J11" i="11" s="1"/>
  <c r="J497" i="18"/>
  <c r="J54" i="10" s="1"/>
  <c r="J456" i="18"/>
  <c r="J14" i="10" s="1"/>
  <c r="J432" i="18"/>
  <c r="J34" i="9" s="1"/>
  <c r="J595" i="18"/>
  <c r="J40" i="13" s="1"/>
  <c r="J589" i="18"/>
  <c r="J34" i="12" s="1"/>
  <c r="J571" i="18"/>
  <c r="J18" i="14" s="1"/>
  <c r="J565" i="18"/>
  <c r="J14" i="16" s="1"/>
  <c r="J326" i="18"/>
  <c r="J46" i="7" s="1"/>
  <c r="J315" i="18"/>
  <c r="J38" i="7" s="1"/>
  <c r="J307" i="18"/>
  <c r="J30" i="7" s="1"/>
  <c r="J286" i="18"/>
  <c r="J10" i="8" s="1"/>
  <c r="J234" i="18"/>
  <c r="J13" i="6" s="1"/>
  <c r="J217" i="18"/>
  <c r="J46" i="5" s="1"/>
  <c r="J209" i="18"/>
  <c r="J38" i="5" s="1"/>
  <c r="J199" i="18"/>
  <c r="J30" i="5" s="1"/>
  <c r="J191" i="18"/>
  <c r="J22" i="5" s="1"/>
  <c r="J179" i="18"/>
  <c r="J14" i="5" s="1"/>
  <c r="J171" i="18"/>
  <c r="J6" i="5" s="1"/>
  <c r="J156" i="18"/>
  <c r="J150" i="18"/>
  <c r="J142" i="18"/>
  <c r="J126" i="18"/>
  <c r="J103" i="18"/>
  <c r="J47" i="3" s="1"/>
  <c r="J69" i="18"/>
  <c r="J15" i="3" s="1"/>
  <c r="J553" i="18"/>
  <c r="J53" i="11" s="1"/>
  <c r="J531" i="18"/>
  <c r="J29" i="11" s="1"/>
  <c r="J505" i="18"/>
  <c r="J8" i="11" s="1"/>
  <c r="J496" i="18"/>
  <c r="J53" i="10" s="1"/>
  <c r="J458" i="18"/>
  <c r="J16" i="10" s="1"/>
  <c r="J452" i="18"/>
  <c r="J11" i="10" s="1"/>
  <c r="J444" i="18"/>
  <c r="J425" i="18"/>
  <c r="J29" i="9" s="1"/>
  <c r="J394" i="18"/>
  <c r="J8" i="9" s="1"/>
  <c r="J272" i="18"/>
  <c r="J48" i="6" s="1"/>
  <c r="J248" i="18"/>
  <c r="J26" i="6" s="1"/>
  <c r="J196" i="18"/>
  <c r="J27" i="5" s="1"/>
  <c r="J468" i="18"/>
  <c r="J25" i="10" s="1"/>
  <c r="J306" i="18"/>
  <c r="J29" i="7" s="1"/>
  <c r="J246" i="18"/>
  <c r="J24" i="6" s="1"/>
  <c r="J215" i="18"/>
  <c r="J44" i="5" s="1"/>
  <c r="J177" i="18"/>
  <c r="J12" i="5" s="1"/>
  <c r="J94" i="18"/>
  <c r="J38" i="3" s="1"/>
  <c r="J55" i="18"/>
  <c r="J54" i="2" s="1"/>
  <c r="J25" i="18"/>
  <c r="J24" i="2" s="1"/>
  <c r="J194" i="18"/>
  <c r="J25" i="5" s="1"/>
  <c r="U7" i="1"/>
  <c r="S39" i="1"/>
  <c r="V23" i="1"/>
  <c r="U23" i="1"/>
  <c r="V6" i="1"/>
  <c r="V22" i="1" s="1"/>
  <c r="I20" i="17"/>
  <c r="I17" i="14"/>
  <c r="I17" i="12"/>
  <c r="I17" i="15"/>
  <c r="I19" i="16"/>
  <c r="I20" i="13"/>
  <c r="I20" i="8"/>
  <c r="I20" i="7"/>
  <c r="J28" i="17"/>
  <c r="J27" i="13"/>
  <c r="J27" i="16"/>
  <c r="J25" i="15"/>
  <c r="J24" i="12"/>
  <c r="J34" i="16"/>
  <c r="J35" i="17"/>
  <c r="J34" i="13"/>
  <c r="J30" i="15"/>
  <c r="J31" i="12"/>
  <c r="U80" i="6"/>
  <c r="R80" i="6"/>
  <c r="T80" i="6"/>
  <c r="I35" i="8"/>
  <c r="I35" i="7"/>
  <c r="I30" i="14"/>
  <c r="I34" i="17"/>
  <c r="I30" i="12"/>
  <c r="I29" i="15"/>
  <c r="I33" i="16"/>
  <c r="J45" i="7"/>
  <c r="J45" i="8"/>
  <c r="J21" i="7"/>
  <c r="J21" i="8"/>
  <c r="J31" i="17"/>
  <c r="J27" i="14"/>
  <c r="J30" i="16"/>
  <c r="J27" i="12"/>
  <c r="J30" i="13"/>
  <c r="J48" i="8"/>
  <c r="J48" i="7"/>
  <c r="I40" i="8"/>
  <c r="I24" i="7"/>
  <c r="I24" i="8"/>
  <c r="I8" i="7"/>
  <c r="I8" i="8"/>
  <c r="I55" i="5"/>
  <c r="I7" i="6"/>
  <c r="J74" i="18"/>
  <c r="J20" i="3" s="1"/>
  <c r="I74" i="18"/>
  <c r="I68" i="18"/>
  <c r="I63" i="18"/>
  <c r="J60" i="18"/>
  <c r="I60" i="18"/>
  <c r="I59" i="2" s="1"/>
  <c r="I448" i="18"/>
  <c r="I7" i="10" s="1"/>
  <c r="J448" i="18"/>
  <c r="J7" i="10" s="1"/>
  <c r="I153" i="18"/>
  <c r="J153" i="18"/>
  <c r="J120" i="18"/>
  <c r="I120" i="18"/>
  <c r="I106" i="18"/>
  <c r="I72" i="18"/>
  <c r="S56" i="1"/>
  <c r="T40" i="1"/>
  <c r="J834" i="18"/>
  <c r="J833" i="18"/>
  <c r="J832" i="18"/>
  <c r="J831" i="18"/>
  <c r="J555" i="18"/>
  <c r="J276" i="18"/>
  <c r="J52" i="6" s="1"/>
  <c r="J274" i="18"/>
  <c r="J50" i="6" s="1"/>
  <c r="J5" i="18"/>
  <c r="J6" i="2" s="1"/>
  <c r="I5" i="18"/>
  <c r="I6" i="2" s="1"/>
  <c r="J139" i="18"/>
  <c r="I139" i="18"/>
  <c r="I51" i="18"/>
  <c r="I50" i="2" s="1"/>
  <c r="J46" i="18"/>
  <c r="J45" i="2" s="1"/>
  <c r="J434" i="18"/>
  <c r="J36" i="9" s="1"/>
  <c r="J393" i="18"/>
  <c r="J7" i="9" s="1"/>
  <c r="I393" i="18"/>
  <c r="I7" i="9" s="1"/>
  <c r="J143" i="18"/>
  <c r="I143" i="18"/>
  <c r="I67" i="18"/>
  <c r="I47" i="15"/>
  <c r="I54" i="16"/>
  <c r="I39" i="17"/>
  <c r="I34" i="14"/>
  <c r="I34" i="15"/>
  <c r="I35" i="12"/>
  <c r="I38" i="16"/>
  <c r="R81" i="12"/>
  <c r="T81" i="12"/>
  <c r="U81" i="12"/>
  <c r="J441" i="18"/>
  <c r="I266" i="18"/>
  <c r="I43" i="6" s="1"/>
  <c r="J266" i="18"/>
  <c r="J43" i="6" s="1"/>
  <c r="J75" i="18"/>
  <c r="J21" i="3" s="1"/>
  <c r="J552" i="18"/>
  <c r="J49" i="11" s="1"/>
  <c r="J522" i="18"/>
  <c r="J20" i="11" s="1"/>
  <c r="J208" i="18"/>
  <c r="J37" i="5" s="1"/>
  <c r="J190" i="18"/>
  <c r="J21" i="5" s="1"/>
  <c r="I149" i="18"/>
  <c r="J149" i="18"/>
  <c r="I114" i="18"/>
  <c r="I81" i="18"/>
  <c r="I29" i="18"/>
  <c r="I28" i="2" s="1"/>
  <c r="I38" i="18"/>
  <c r="I37" i="2" s="1"/>
  <c r="J32" i="18"/>
  <c r="J31" i="2" s="1"/>
  <c r="I27" i="18"/>
  <c r="I26" i="2" s="1"/>
  <c r="I21" i="18"/>
  <c r="I21" i="2" s="1"/>
  <c r="I14" i="18"/>
  <c r="I15" i="2" s="1"/>
  <c r="I6" i="18"/>
  <c r="I7" i="2" s="1"/>
  <c r="I24" i="17"/>
  <c r="I22" i="12"/>
  <c r="J438" i="18"/>
  <c r="J39" i="9" s="1"/>
  <c r="J262" i="18"/>
  <c r="J39" i="6" s="1"/>
  <c r="J52" i="18"/>
  <c r="J51" i="2" s="1"/>
  <c r="J44" i="18"/>
  <c r="J43" i="2" s="1"/>
  <c r="G22" i="1"/>
  <c r="I56" i="1"/>
  <c r="J25" i="17"/>
  <c r="J23" i="14"/>
  <c r="J24" i="16"/>
  <c r="J24" i="13"/>
  <c r="J23" i="15"/>
  <c r="J36" i="17"/>
  <c r="J35" i="13"/>
  <c r="J35" i="16"/>
  <c r="J31" i="14"/>
  <c r="J31" i="15"/>
  <c r="J32" i="12"/>
  <c r="T87" i="13"/>
  <c r="U87" i="13"/>
  <c r="R87" i="13"/>
  <c r="J47" i="17"/>
  <c r="J42" i="14"/>
  <c r="J42" i="12"/>
  <c r="J46" i="16"/>
  <c r="J42" i="13"/>
  <c r="J21" i="15"/>
  <c r="J21" i="14"/>
  <c r="J22" i="16"/>
  <c r="J21" i="12"/>
  <c r="J12" i="17"/>
  <c r="J10" i="12"/>
  <c r="J11" i="15"/>
  <c r="J12" i="13"/>
  <c r="J12" i="14"/>
  <c r="J11" i="16"/>
  <c r="I42" i="8"/>
  <c r="I26" i="8"/>
  <c r="I26" i="7"/>
  <c r="I18" i="7"/>
  <c r="I51" i="8"/>
  <c r="I51" i="7"/>
  <c r="I27" i="7"/>
  <c r="J11" i="8"/>
  <c r="J11" i="7"/>
  <c r="J15" i="16"/>
  <c r="J14" i="14"/>
  <c r="J14" i="12"/>
  <c r="J16" i="17"/>
  <c r="J15" i="15"/>
  <c r="J16" i="13"/>
  <c r="I53" i="7"/>
  <c r="I53" i="8"/>
  <c r="I44" i="13"/>
  <c r="I49" i="16"/>
  <c r="I50" i="17"/>
  <c r="I32" i="17"/>
  <c r="I31" i="16"/>
  <c r="I31" i="13"/>
  <c r="I28" i="14"/>
  <c r="I28" i="12"/>
  <c r="I14" i="17"/>
  <c r="I14" i="13"/>
  <c r="I13" i="15"/>
  <c r="I12" i="12"/>
  <c r="U89" i="15"/>
  <c r="R89" i="15"/>
  <c r="T89" i="15"/>
  <c r="R90" i="17"/>
  <c r="U90" i="17"/>
  <c r="T90" i="17"/>
  <c r="I56" i="17"/>
  <c r="I54" i="14"/>
  <c r="I55" i="16"/>
  <c r="I56" i="13"/>
  <c r="I50" i="12"/>
  <c r="I50" i="16"/>
  <c r="I43" i="15"/>
  <c r="I46" i="14"/>
  <c r="I51" i="17"/>
  <c r="J39" i="14"/>
  <c r="J37" i="16"/>
  <c r="I32" i="16"/>
  <c r="I33" i="17"/>
  <c r="I29" i="14"/>
  <c r="I29" i="12"/>
  <c r="I28" i="15"/>
  <c r="I32" i="13"/>
  <c r="I25" i="14"/>
  <c r="I26" i="13"/>
  <c r="I26" i="16"/>
  <c r="I27" i="17"/>
  <c r="I23" i="12"/>
  <c r="I7" i="16"/>
  <c r="I7" i="17"/>
  <c r="I7" i="13"/>
  <c r="I7" i="14"/>
  <c r="I50" i="7"/>
  <c r="I50" i="8"/>
  <c r="J42" i="8"/>
  <c r="J42" i="7"/>
  <c r="J34" i="8"/>
  <c r="J34" i="7"/>
  <c r="J26" i="8"/>
  <c r="J26" i="7"/>
  <c r="J18" i="8"/>
  <c r="J18" i="7"/>
  <c r="I10" i="8"/>
  <c r="I10" i="7"/>
  <c r="I144" i="18"/>
  <c r="I140" i="18"/>
  <c r="I136" i="18"/>
  <c r="I132" i="18"/>
  <c r="I128" i="18"/>
  <c r="I124" i="18"/>
  <c r="I119" i="18"/>
  <c r="I115" i="18"/>
  <c r="I107" i="18"/>
  <c r="I99" i="18"/>
  <c r="I90" i="18"/>
  <c r="I82" i="18"/>
  <c r="I73" i="18"/>
  <c r="I65" i="18"/>
  <c r="T84" i="8"/>
  <c r="R84" i="8"/>
  <c r="U84" i="8"/>
  <c r="I327" i="18"/>
  <c r="J316" i="18"/>
  <c r="J308" i="18"/>
  <c r="J300" i="18"/>
  <c r="I291" i="18"/>
  <c r="J282" i="18"/>
  <c r="J257" i="18"/>
  <c r="J34" i="6" s="1"/>
  <c r="J231" i="18"/>
  <c r="J10" i="6" s="1"/>
  <c r="J223" i="18"/>
  <c r="J51" i="5" s="1"/>
  <c r="I46" i="17"/>
  <c r="I45" i="16"/>
  <c r="I41" i="14"/>
  <c r="I41" i="12"/>
  <c r="I40" i="15"/>
  <c r="I41" i="13"/>
  <c r="I28" i="16"/>
  <c r="I25" i="12"/>
  <c r="I26" i="14"/>
  <c r="I29" i="17"/>
  <c r="I26" i="15"/>
  <c r="I28" i="13"/>
  <c r="J560" i="18"/>
  <c r="J333" i="18"/>
  <c r="I324" i="18"/>
  <c r="I314" i="18"/>
  <c r="I306" i="18"/>
  <c r="I298" i="18"/>
  <c r="J289" i="18"/>
  <c r="J255" i="18"/>
  <c r="J32" i="6" s="1"/>
  <c r="J237" i="18"/>
  <c r="J16" i="6" s="1"/>
  <c r="J599" i="18"/>
  <c r="I13" i="17"/>
  <c r="J544" i="18"/>
  <c r="J41" i="11" s="1"/>
  <c r="J527" i="18"/>
  <c r="J25" i="11" s="1"/>
  <c r="J508" i="18"/>
  <c r="J9" i="11" s="1"/>
  <c r="J490" i="18"/>
  <c r="J47" i="10" s="1"/>
  <c r="J457" i="18"/>
  <c r="J15" i="10" s="1"/>
  <c r="J423" i="18"/>
  <c r="J28" i="9" s="1"/>
  <c r="I328" i="18"/>
  <c r="J317" i="18"/>
  <c r="J309" i="18"/>
  <c r="J301" i="18"/>
  <c r="J293" i="18"/>
  <c r="J283" i="18"/>
  <c r="J245" i="18"/>
  <c r="J23" i="6" s="1"/>
  <c r="J227" i="18"/>
  <c r="J113" i="18"/>
  <c r="J57" i="3" s="1"/>
  <c r="J97" i="18"/>
  <c r="J41" i="3" s="1"/>
  <c r="J83" i="18"/>
  <c r="J28" i="3" s="1"/>
  <c r="I83" i="18"/>
  <c r="I76" i="18"/>
  <c r="I71" i="18"/>
  <c r="J68" i="18"/>
  <c r="J14" i="3" s="1"/>
  <c r="J63" i="18"/>
  <c r="J9" i="3" s="1"/>
  <c r="J58" i="18"/>
  <c r="J57" i="2" s="1"/>
  <c r="I53" i="18"/>
  <c r="I52" i="2" s="1"/>
  <c r="J45" i="18"/>
  <c r="J44" i="2" s="1"/>
  <c r="J37" i="18"/>
  <c r="J36" i="2" s="1"/>
  <c r="I13" i="18"/>
  <c r="I14" i="2" s="1"/>
  <c r="I26" i="18"/>
  <c r="I25" i="2" s="1"/>
  <c r="I11" i="18"/>
  <c r="I12" i="2" s="1"/>
  <c r="J539" i="18"/>
  <c r="J36" i="11" s="1"/>
  <c r="J524" i="18"/>
  <c r="J22" i="11" s="1"/>
  <c r="J442" i="18"/>
  <c r="I161" i="18"/>
  <c r="J161" i="18"/>
  <c r="J129" i="18"/>
  <c r="I129" i="18"/>
  <c r="J106" i="18"/>
  <c r="J50" i="3" s="1"/>
  <c r="J87" i="18"/>
  <c r="J32" i="3" s="1"/>
  <c r="I87" i="18"/>
  <c r="J72" i="18"/>
  <c r="J18" i="3" s="1"/>
  <c r="I42" i="18"/>
  <c r="I41" i="2" s="1"/>
  <c r="I36" i="18"/>
  <c r="I35" i="2" s="1"/>
  <c r="J31" i="18"/>
  <c r="J30" i="2" s="1"/>
  <c r="I22" i="18"/>
  <c r="I22" i="2" s="1"/>
  <c r="I16" i="18"/>
  <c r="I17" i="2" s="1"/>
  <c r="I10" i="18"/>
  <c r="I11" i="2" s="1"/>
  <c r="J48" i="18"/>
  <c r="J47" i="2" s="1"/>
  <c r="J471" i="18"/>
  <c r="J28" i="10" s="1"/>
  <c r="J127" i="18"/>
  <c r="I127" i="18"/>
  <c r="J67" i="18"/>
  <c r="J13" i="3" s="1"/>
  <c r="J606" i="18"/>
  <c r="J590" i="18"/>
  <c r="J476" i="18"/>
  <c r="J33" i="10" s="1"/>
  <c r="I109" i="18"/>
  <c r="I501" i="18"/>
  <c r="I6" i="11" s="1"/>
  <c r="J501" i="18"/>
  <c r="J6" i="11" s="1"/>
  <c r="I157" i="18"/>
  <c r="J157" i="18"/>
  <c r="J125" i="18"/>
  <c r="I125" i="18"/>
  <c r="J114" i="18"/>
  <c r="J96" i="18"/>
  <c r="J40" i="3" s="1"/>
  <c r="I96" i="18"/>
  <c r="J81" i="18"/>
  <c r="J26" i="3" s="1"/>
  <c r="J29" i="18"/>
  <c r="J28" i="2" s="1"/>
  <c r="J38" i="18"/>
  <c r="J37" i="2" s="1"/>
  <c r="I32" i="18"/>
  <c r="I31" i="2" s="1"/>
  <c r="J27" i="18"/>
  <c r="J26" i="2" s="1"/>
  <c r="J21" i="18"/>
  <c r="J21" i="2" s="1"/>
  <c r="J14" i="18"/>
  <c r="J15" i="2" s="1"/>
  <c r="J6" i="18"/>
  <c r="J7" i="2" s="1"/>
  <c r="I588" i="18"/>
  <c r="I572" i="18"/>
  <c r="I101" i="18"/>
  <c r="I57" i="18"/>
  <c r="I56" i="2" s="1"/>
  <c r="I50" i="18"/>
  <c r="I49" i="2" s="1"/>
  <c r="Q22" i="1"/>
  <c r="J53" i="16"/>
  <c r="J47" i="13"/>
  <c r="J46" i="15"/>
  <c r="J54" i="17"/>
  <c r="J48" i="12"/>
  <c r="J17" i="16"/>
  <c r="J18" i="17"/>
  <c r="J16" i="14"/>
  <c r="J18" i="13"/>
  <c r="J16" i="12"/>
  <c r="J53" i="17"/>
  <c r="J45" i="15"/>
  <c r="J52" i="16"/>
  <c r="J48" i="14"/>
  <c r="J46" i="13"/>
  <c r="J47" i="12"/>
  <c r="J41" i="17"/>
  <c r="J36" i="15"/>
  <c r="J40" i="16"/>
  <c r="J36" i="14"/>
  <c r="J37" i="12"/>
  <c r="I30" i="17"/>
  <c r="I27" i="15"/>
  <c r="I29" i="16"/>
  <c r="I29" i="13"/>
  <c r="I26" i="12"/>
  <c r="J17" i="17"/>
  <c r="J15" i="14"/>
  <c r="J17" i="13"/>
  <c r="J15" i="12"/>
  <c r="J16" i="16"/>
  <c r="J50" i="8"/>
  <c r="J50" i="7"/>
  <c r="I34" i="7"/>
  <c r="I34" i="8"/>
  <c r="I52" i="17"/>
  <c r="I51" i="16"/>
  <c r="I44" i="15"/>
  <c r="I47" i="14"/>
  <c r="I45" i="13"/>
  <c r="I46" i="12"/>
  <c r="I48" i="16"/>
  <c r="I49" i="17"/>
  <c r="I44" i="14"/>
  <c r="I42" i="15"/>
  <c r="I40" i="17"/>
  <c r="I39" i="16"/>
  <c r="I35" i="15"/>
  <c r="I35" i="14"/>
  <c r="I36" i="12"/>
  <c r="I20" i="15"/>
  <c r="I61" i="17"/>
  <c r="I60" i="16"/>
  <c r="I56" i="14"/>
  <c r="J49" i="17"/>
  <c r="J48" i="16"/>
  <c r="J44" i="14"/>
  <c r="J42" i="15"/>
  <c r="J49" i="16"/>
  <c r="J50" i="17"/>
  <c r="J44" i="12"/>
  <c r="J45" i="14"/>
  <c r="J44" i="13"/>
  <c r="J35" i="14"/>
  <c r="J39" i="16"/>
  <c r="J40" i="17"/>
  <c r="J35" i="15"/>
  <c r="J36" i="12"/>
  <c r="J31" i="13"/>
  <c r="J28" i="12"/>
  <c r="J31" i="16"/>
  <c r="J28" i="14"/>
  <c r="J32" i="17"/>
  <c r="J23" i="17"/>
  <c r="J20" i="15"/>
  <c r="J20" i="12"/>
  <c r="J20" i="14"/>
  <c r="J13" i="16"/>
  <c r="J13" i="15"/>
  <c r="J14" i="13"/>
  <c r="J12" i="12"/>
  <c r="J14" i="17"/>
  <c r="J54" i="14"/>
  <c r="J50" i="12"/>
  <c r="J56" i="17"/>
  <c r="J56" i="13"/>
  <c r="J55" i="16"/>
  <c r="J46" i="14"/>
  <c r="J51" i="17"/>
  <c r="J50" i="16"/>
  <c r="J43" i="15"/>
  <c r="J45" i="12"/>
  <c r="I44" i="17"/>
  <c r="I43" i="16"/>
  <c r="I39" i="14"/>
  <c r="I40" i="13"/>
  <c r="I39" i="12"/>
  <c r="I38" i="17"/>
  <c r="I33" i="14"/>
  <c r="I37" i="16"/>
  <c r="I33" i="15"/>
  <c r="I37" i="13"/>
  <c r="I34" i="12"/>
  <c r="J33" i="17"/>
  <c r="J28" i="15"/>
  <c r="J32" i="16"/>
  <c r="J29" i="14"/>
  <c r="J32" i="13"/>
  <c r="J29" i="12"/>
  <c r="J26" i="16"/>
  <c r="J25" i="14"/>
  <c r="J26" i="13"/>
  <c r="J27" i="17"/>
  <c r="J23" i="12"/>
  <c r="I20" i="16"/>
  <c r="I18" i="14"/>
  <c r="I18" i="15"/>
  <c r="I21" i="13"/>
  <c r="I18" i="12"/>
  <c r="I21" i="17"/>
  <c r="I14" i="16"/>
  <c r="I15" i="13"/>
  <c r="J7" i="13"/>
  <c r="J7" i="17"/>
  <c r="J7" i="16"/>
  <c r="J7" i="14"/>
  <c r="J7" i="15"/>
  <c r="J7" i="12"/>
  <c r="J38" i="8"/>
  <c r="I307" i="18"/>
  <c r="I299" i="18"/>
  <c r="J14" i="7"/>
  <c r="J14" i="8"/>
  <c r="R84" i="7"/>
  <c r="U84" i="7"/>
  <c r="T84" i="7"/>
  <c r="J271" i="18"/>
  <c r="J47" i="6" s="1"/>
  <c r="J263" i="18"/>
  <c r="J40" i="6" s="1"/>
  <c r="J247" i="18"/>
  <c r="J25" i="6" s="1"/>
  <c r="I166" i="18"/>
  <c r="I160" i="18"/>
  <c r="I156" i="18"/>
  <c r="I152" i="18"/>
  <c r="I148" i="18"/>
  <c r="J144" i="18"/>
  <c r="J140" i="18"/>
  <c r="J136" i="18"/>
  <c r="J132" i="18"/>
  <c r="J128" i="18"/>
  <c r="J124" i="18"/>
  <c r="J119" i="18"/>
  <c r="J115" i="18"/>
  <c r="J107" i="18"/>
  <c r="J51" i="3" s="1"/>
  <c r="J99" i="18"/>
  <c r="J43" i="3" s="1"/>
  <c r="J90" i="18"/>
  <c r="J35" i="3" s="1"/>
  <c r="J82" i="18"/>
  <c r="J27" i="3" s="1"/>
  <c r="J73" i="18"/>
  <c r="J19" i="3" s="1"/>
  <c r="J65" i="18"/>
  <c r="J11" i="3" s="1"/>
  <c r="J56" i="18"/>
  <c r="J55" i="2" s="1"/>
  <c r="J551" i="18"/>
  <c r="J48" i="11" s="1"/>
  <c r="J545" i="18"/>
  <c r="J42" i="11" s="1"/>
  <c r="J540" i="18"/>
  <c r="J37" i="11" s="1"/>
  <c r="J534" i="18"/>
  <c r="J32" i="11" s="1"/>
  <c r="J528" i="18"/>
  <c r="J26" i="11" s="1"/>
  <c r="J523" i="18"/>
  <c r="J21" i="11" s="1"/>
  <c r="J517" i="18"/>
  <c r="J16" i="11" s="1"/>
  <c r="J511" i="18"/>
  <c r="J10" i="11" s="1"/>
  <c r="J428" i="18"/>
  <c r="J32" i="9" s="1"/>
  <c r="J422" i="18"/>
  <c r="J27" i="9" s="1"/>
  <c r="J408" i="18"/>
  <c r="J16" i="9" s="1"/>
  <c r="J398" i="18"/>
  <c r="J11" i="9" s="1"/>
  <c r="J327" i="18"/>
  <c r="I316" i="18"/>
  <c r="I308" i="18"/>
  <c r="I300" i="18"/>
  <c r="J291" i="18"/>
  <c r="I282" i="18"/>
  <c r="J244" i="18"/>
  <c r="J22" i="6" s="1"/>
  <c r="J226" i="18"/>
  <c r="J218" i="18"/>
  <c r="J47" i="5" s="1"/>
  <c r="J210" i="18"/>
  <c r="J39" i="5" s="1"/>
  <c r="J192" i="18"/>
  <c r="J23" i="5" s="1"/>
  <c r="J180" i="18"/>
  <c r="J15" i="5" s="1"/>
  <c r="J172" i="18"/>
  <c r="J7" i="5" s="1"/>
  <c r="J597" i="18"/>
  <c r="J580" i="18"/>
  <c r="I9" i="16"/>
  <c r="I10" i="13"/>
  <c r="I9" i="12"/>
  <c r="I10" i="14"/>
  <c r="I9" i="15"/>
  <c r="I10" i="17"/>
  <c r="J547" i="18"/>
  <c r="J44" i="11" s="1"/>
  <c r="J513" i="18"/>
  <c r="J12" i="11" s="1"/>
  <c r="J495" i="18"/>
  <c r="J52" i="10" s="1"/>
  <c r="J479" i="18"/>
  <c r="J36" i="10" s="1"/>
  <c r="J463" i="18"/>
  <c r="J20" i="10" s="1"/>
  <c r="J427" i="18"/>
  <c r="J31" i="9" s="1"/>
  <c r="I329" i="18"/>
  <c r="J318" i="18"/>
  <c r="J310" i="18"/>
  <c r="J302" i="18"/>
  <c r="J294" i="18"/>
  <c r="I285" i="18"/>
  <c r="J250" i="18"/>
  <c r="J28" i="6" s="1"/>
  <c r="J242" i="18"/>
  <c r="J20" i="6" s="1"/>
  <c r="J219" i="18"/>
  <c r="J48" i="5" s="1"/>
  <c r="J211" i="18"/>
  <c r="J40" i="5" s="1"/>
  <c r="J203" i="18"/>
  <c r="J32" i="5" s="1"/>
  <c r="J193" i="18"/>
  <c r="J24" i="5" s="1"/>
  <c r="J181" i="18"/>
  <c r="J16" i="5" s="1"/>
  <c r="J173" i="18"/>
  <c r="J8" i="5" s="1"/>
  <c r="I48" i="17"/>
  <c r="I43" i="14"/>
  <c r="I41" i="15"/>
  <c r="I43" i="12"/>
  <c r="I47" i="16"/>
  <c r="I43" i="13"/>
  <c r="J563" i="18"/>
  <c r="J430" i="18"/>
  <c r="J33" i="9" s="1"/>
  <c r="J410" i="18"/>
  <c r="J17" i="9" s="1"/>
  <c r="J332" i="18"/>
  <c r="J323" i="18"/>
  <c r="I313" i="18"/>
  <c r="I305" i="18"/>
  <c r="J288" i="18"/>
  <c r="J258" i="18"/>
  <c r="J35" i="6" s="1"/>
  <c r="J232" i="18"/>
  <c r="J11" i="6" s="1"/>
  <c r="J108" i="18"/>
  <c r="J52" i="3" s="1"/>
  <c r="I108" i="18"/>
  <c r="J92" i="18"/>
  <c r="J36" i="3" s="1"/>
  <c r="I92" i="18"/>
  <c r="I85" i="18"/>
  <c r="I79" i="18"/>
  <c r="J76" i="18"/>
  <c r="J22" i="3" s="1"/>
  <c r="J71" i="18"/>
  <c r="J17" i="3" s="1"/>
  <c r="I58" i="18"/>
  <c r="I57" i="2" s="1"/>
  <c r="J53" i="18"/>
  <c r="J52" i="2" s="1"/>
  <c r="I45" i="18"/>
  <c r="I44" i="2" s="1"/>
  <c r="I37" i="18"/>
  <c r="I36" i="2" s="1"/>
  <c r="J13" i="18"/>
  <c r="J14" i="2" s="1"/>
  <c r="J26" i="18"/>
  <c r="J25" i="2" s="1"/>
  <c r="J11" i="18"/>
  <c r="J12" i="2" s="1"/>
  <c r="J204" i="18"/>
  <c r="J33" i="5" s="1"/>
  <c r="J182" i="18"/>
  <c r="J17" i="5" s="1"/>
  <c r="J137" i="18"/>
  <c r="I137" i="18"/>
  <c r="I89" i="18"/>
  <c r="J42" i="18"/>
  <c r="J41" i="2" s="1"/>
  <c r="J36" i="18"/>
  <c r="J35" i="2" s="1"/>
  <c r="I31" i="18"/>
  <c r="I30" i="2" s="1"/>
  <c r="J22" i="18"/>
  <c r="J22" i="2" s="1"/>
  <c r="J16" i="18"/>
  <c r="J17" i="2" s="1"/>
  <c r="J10" i="18"/>
  <c r="J11" i="2" s="1"/>
  <c r="J147" i="18"/>
  <c r="I147" i="18"/>
  <c r="J131" i="18"/>
  <c r="I131" i="18"/>
  <c r="I48" i="18"/>
  <c r="I47" i="2" s="1"/>
  <c r="V40" i="1"/>
  <c r="Q56" i="1"/>
  <c r="J460" i="18"/>
  <c r="J17" i="10" s="1"/>
  <c r="I151" i="18"/>
  <c r="J151" i="18"/>
  <c r="J47" i="18"/>
  <c r="J46" i="2" s="1"/>
  <c r="I594" i="18"/>
  <c r="J417" i="18"/>
  <c r="J23" i="9" s="1"/>
  <c r="J395" i="18"/>
  <c r="J9" i="9" s="1"/>
  <c r="I155" i="18"/>
  <c r="J155" i="18"/>
  <c r="J109" i="18"/>
  <c r="J53" i="3" s="1"/>
  <c r="I93" i="18"/>
  <c r="J541" i="18"/>
  <c r="J38" i="11" s="1"/>
  <c r="J519" i="18"/>
  <c r="J17" i="11" s="1"/>
  <c r="J466" i="18"/>
  <c r="J23" i="10" s="1"/>
  <c r="J216" i="18"/>
  <c r="J45" i="5" s="1"/>
  <c r="J198" i="18"/>
  <c r="J29" i="5" s="1"/>
  <c r="J178" i="18"/>
  <c r="J13" i="5" s="1"/>
  <c r="J165" i="18"/>
  <c r="I165" i="18"/>
  <c r="J133" i="18"/>
  <c r="I133" i="18"/>
  <c r="J116" i="18"/>
  <c r="I116" i="18"/>
  <c r="I98" i="18"/>
  <c r="I64" i="18"/>
  <c r="J62" i="18"/>
  <c r="J8" i="3" s="1"/>
  <c r="I62" i="18"/>
  <c r="I54" i="18"/>
  <c r="I53" i="2" s="1"/>
  <c r="J40" i="18"/>
  <c r="J39" i="2" s="1"/>
  <c r="J35" i="18"/>
  <c r="J34" i="2" s="1"/>
  <c r="I30" i="18"/>
  <c r="I29" i="2" s="1"/>
  <c r="I23" i="18"/>
  <c r="I23" i="2" s="1"/>
  <c r="I17" i="18"/>
  <c r="I18" i="2" s="1"/>
  <c r="I12" i="18"/>
  <c r="I13" i="2" s="1"/>
  <c r="M56" i="1"/>
  <c r="J588" i="18"/>
  <c r="J572" i="18"/>
  <c r="J420" i="18"/>
  <c r="J25" i="9" s="1"/>
  <c r="J118" i="18"/>
  <c r="I118" i="18"/>
  <c r="J101" i="18"/>
  <c r="J45" i="3" s="1"/>
  <c r="I84" i="18"/>
  <c r="J57" i="18"/>
  <c r="J56" i="2" s="1"/>
  <c r="J50" i="18"/>
  <c r="J49" i="2" s="1"/>
  <c r="U6" i="1"/>
  <c r="S22" i="1"/>
  <c r="I22" i="1"/>
  <c r="J45" i="17"/>
  <c r="J39" i="15"/>
  <c r="J40" i="14"/>
  <c r="J44" i="16"/>
  <c r="J40" i="12"/>
  <c r="J8" i="17"/>
  <c r="J8" i="14"/>
  <c r="J8" i="13"/>
  <c r="J8" i="12"/>
  <c r="U85" i="4"/>
  <c r="T85" i="4"/>
  <c r="R85" i="4"/>
  <c r="I19" i="8"/>
  <c r="I19" i="7"/>
  <c r="R86" i="5"/>
  <c r="U86" i="5"/>
  <c r="T86" i="5"/>
  <c r="J37" i="7"/>
  <c r="J37" i="8"/>
  <c r="I24" i="16"/>
  <c r="I25" i="17"/>
  <c r="I23" i="15"/>
  <c r="I23" i="14"/>
  <c r="I24" i="13"/>
  <c r="I54" i="17"/>
  <c r="I53" i="16"/>
  <c r="I47" i="13"/>
  <c r="I48" i="12"/>
  <c r="I46" i="15"/>
  <c r="I44" i="16"/>
  <c r="I39" i="15"/>
  <c r="I40" i="12"/>
  <c r="I40" i="14"/>
  <c r="I45" i="17"/>
  <c r="I36" i="17"/>
  <c r="I31" i="15"/>
  <c r="I35" i="16"/>
  <c r="I32" i="12"/>
  <c r="I31" i="14"/>
  <c r="I35" i="13"/>
  <c r="I24" i="12"/>
  <c r="I27" i="16"/>
  <c r="I25" i="15"/>
  <c r="I17" i="16"/>
  <c r="I18" i="13"/>
  <c r="I16" i="12"/>
  <c r="I18" i="17"/>
  <c r="I16" i="14"/>
  <c r="I8" i="17"/>
  <c r="I8" i="12"/>
  <c r="I8" i="14"/>
  <c r="I8" i="13"/>
  <c r="T78" i="9"/>
  <c r="R78" i="9"/>
  <c r="U78" i="9"/>
  <c r="I52" i="16"/>
  <c r="I46" i="13"/>
  <c r="I53" i="17"/>
  <c r="I45" i="15"/>
  <c r="I48" i="14"/>
  <c r="I47" i="12"/>
  <c r="I42" i="13"/>
  <c r="I47" i="17"/>
  <c r="I42" i="14"/>
  <c r="I46" i="16"/>
  <c r="I42" i="12"/>
  <c r="I40" i="16"/>
  <c r="I41" i="17"/>
  <c r="I37" i="12"/>
  <c r="I36" i="15"/>
  <c r="I36" i="14"/>
  <c r="I34" i="13"/>
  <c r="I34" i="16"/>
  <c r="I30" i="15"/>
  <c r="I31" i="12"/>
  <c r="J29" i="16"/>
  <c r="J26" i="12"/>
  <c r="J27" i="15"/>
  <c r="J29" i="13"/>
  <c r="J30" i="17"/>
  <c r="I22" i="16"/>
  <c r="I21" i="14"/>
  <c r="I21" i="12"/>
  <c r="I21" i="15"/>
  <c r="I16" i="16"/>
  <c r="I15" i="14"/>
  <c r="I17" i="13"/>
  <c r="I15" i="12"/>
  <c r="I12" i="17"/>
  <c r="I11" i="15"/>
  <c r="I11" i="16"/>
  <c r="I12" i="13"/>
  <c r="I12" i="14"/>
  <c r="I10" i="12"/>
  <c r="I46" i="8"/>
  <c r="I46" i="7"/>
  <c r="I38" i="8"/>
  <c r="I38" i="7"/>
  <c r="J22" i="7"/>
  <c r="J22" i="8"/>
  <c r="I14" i="8"/>
  <c r="I14" i="7"/>
  <c r="J281" i="18"/>
  <c r="I281" i="18"/>
  <c r="I146" i="18"/>
  <c r="I142" i="18"/>
  <c r="I138" i="18"/>
  <c r="I134" i="18"/>
  <c r="I130" i="18"/>
  <c r="I126" i="18"/>
  <c r="I122" i="18"/>
  <c r="I117" i="18"/>
  <c r="I111" i="18"/>
  <c r="I103" i="18"/>
  <c r="I95" i="18"/>
  <c r="I86" i="18"/>
  <c r="I77" i="18"/>
  <c r="I69" i="18"/>
  <c r="I61" i="18"/>
  <c r="U88" i="14"/>
  <c r="T88" i="14"/>
  <c r="R88" i="14"/>
  <c r="J331" i="18"/>
  <c r="J322" i="18"/>
  <c r="J312" i="18"/>
  <c r="J304" i="18"/>
  <c r="J296" i="18"/>
  <c r="I287" i="18"/>
  <c r="J269" i="18"/>
  <c r="J261" i="18"/>
  <c r="J253" i="18"/>
  <c r="J30" i="6" s="1"/>
  <c r="J235" i="18"/>
  <c r="J14" i="6" s="1"/>
  <c r="I6" i="6"/>
  <c r="I54" i="5"/>
  <c r="J201" i="18"/>
  <c r="J31" i="5" s="1"/>
  <c r="J603" i="18"/>
  <c r="J585" i="18"/>
  <c r="I16" i="17"/>
  <c r="I15" i="15"/>
  <c r="I15" i="16"/>
  <c r="I14" i="14"/>
  <c r="I16" i="13"/>
  <c r="I14" i="12"/>
  <c r="J450" i="18"/>
  <c r="J9" i="10" s="1"/>
  <c r="J329" i="18"/>
  <c r="I318" i="18"/>
  <c r="I310" i="18"/>
  <c r="I302" i="18"/>
  <c r="I294" i="18"/>
  <c r="J285" i="18"/>
  <c r="J259" i="18"/>
  <c r="J36" i="6" s="1"/>
  <c r="J233" i="18"/>
  <c r="J12" i="6" s="1"/>
  <c r="I30" i="13"/>
  <c r="I31" i="17"/>
  <c r="I30" i="16"/>
  <c r="I27" i="14"/>
  <c r="I27" i="12"/>
  <c r="J549" i="18"/>
  <c r="J46" i="11" s="1"/>
  <c r="J532" i="18"/>
  <c r="J30" i="11" s="1"/>
  <c r="J515" i="18"/>
  <c r="J14" i="11" s="1"/>
  <c r="J474" i="18"/>
  <c r="J31" i="10" s="1"/>
  <c r="I332" i="18"/>
  <c r="I323" i="18"/>
  <c r="J313" i="18"/>
  <c r="J305" i="18"/>
  <c r="J297" i="18"/>
  <c r="I288" i="18"/>
  <c r="J249" i="18"/>
  <c r="J27" i="6" s="1"/>
  <c r="J241" i="18"/>
  <c r="J19" i="6" s="1"/>
  <c r="I110" i="18"/>
  <c r="I105" i="18"/>
  <c r="J100" i="18"/>
  <c r="J44" i="3" s="1"/>
  <c r="I100" i="18"/>
  <c r="I94" i="18"/>
  <c r="I88" i="18"/>
  <c r="J85" i="18"/>
  <c r="J30" i="3" s="1"/>
  <c r="J79" i="18"/>
  <c r="J25" i="3" s="1"/>
  <c r="J66" i="18"/>
  <c r="J12" i="3" s="1"/>
  <c r="I66" i="18"/>
  <c r="U88" i="3"/>
  <c r="T88" i="3"/>
  <c r="R88" i="3"/>
  <c r="I55" i="18"/>
  <c r="I54" i="2" s="1"/>
  <c r="J49" i="18"/>
  <c r="J48" i="2" s="1"/>
  <c r="J41" i="18"/>
  <c r="J40" i="2" s="1"/>
  <c r="J33" i="18"/>
  <c r="J32" i="2" s="1"/>
  <c r="I25" i="18"/>
  <c r="I24" i="2" s="1"/>
  <c r="I15" i="18"/>
  <c r="I16" i="2" s="1"/>
  <c r="I7" i="18"/>
  <c r="I8" i="2" s="1"/>
  <c r="U89" i="16"/>
  <c r="R89" i="16"/>
  <c r="T89" i="16"/>
  <c r="J536" i="18"/>
  <c r="J33" i="11" s="1"/>
  <c r="U82" i="10"/>
  <c r="T82" i="10"/>
  <c r="R82" i="10"/>
  <c r="J221" i="18"/>
  <c r="J49" i="5" s="1"/>
  <c r="J145" i="18"/>
  <c r="I145" i="18"/>
  <c r="J104" i="18"/>
  <c r="J48" i="3" s="1"/>
  <c r="I104" i="18"/>
  <c r="J89" i="18"/>
  <c r="J34" i="3" s="1"/>
  <c r="J70" i="18"/>
  <c r="J16" i="3" s="1"/>
  <c r="I70" i="18"/>
  <c r="J39" i="18"/>
  <c r="J38" i="2" s="1"/>
  <c r="I34" i="18"/>
  <c r="I33" i="2" s="1"/>
  <c r="I28" i="18"/>
  <c r="I27" i="2" s="1"/>
  <c r="I19" i="18"/>
  <c r="I19" i="2" s="1"/>
  <c r="I9" i="18"/>
  <c r="I10" i="2" s="1"/>
  <c r="I8" i="18"/>
  <c r="I9" i="2" s="1"/>
  <c r="R87" i="2"/>
  <c r="U87" i="2"/>
  <c r="T87" i="2"/>
  <c r="J51" i="18"/>
  <c r="J50" i="2" s="1"/>
  <c r="I46" i="18"/>
  <c r="I45" i="2" s="1"/>
  <c r="J492" i="18"/>
  <c r="J49" i="10" s="1"/>
  <c r="I159" i="18"/>
  <c r="J159" i="18"/>
  <c r="J135" i="18"/>
  <c r="I135" i="18"/>
  <c r="I47" i="18"/>
  <c r="I46" i="2" s="1"/>
  <c r="J594" i="18"/>
  <c r="J570" i="18"/>
  <c r="I556" i="18"/>
  <c r="J556" i="18"/>
  <c r="J487" i="18"/>
  <c r="J44" i="10" s="1"/>
  <c r="J453" i="18"/>
  <c r="J12" i="10" s="1"/>
  <c r="J414" i="18"/>
  <c r="J20" i="9" s="1"/>
  <c r="J102" i="18"/>
  <c r="J46" i="3" s="1"/>
  <c r="I102" i="18"/>
  <c r="J163" i="18"/>
  <c r="I163" i="18"/>
  <c r="J123" i="18"/>
  <c r="I123" i="18"/>
  <c r="J93" i="18"/>
  <c r="J37" i="3" s="1"/>
  <c r="I75" i="18"/>
  <c r="R86" i="11"/>
  <c r="U86" i="11"/>
  <c r="T86" i="11"/>
  <c r="J265" i="18"/>
  <c r="J42" i="6" s="1"/>
  <c r="J141" i="18"/>
  <c r="I141" i="18"/>
  <c r="J112" i="18"/>
  <c r="J56" i="3" s="1"/>
  <c r="I112" i="18"/>
  <c r="J98" i="18"/>
  <c r="J42" i="3" s="1"/>
  <c r="J78" i="18"/>
  <c r="J24" i="3" s="1"/>
  <c r="I78" i="18"/>
  <c r="J64" i="18"/>
  <c r="J10" i="3" s="1"/>
  <c r="J54" i="18"/>
  <c r="J53" i="2" s="1"/>
  <c r="I40" i="18"/>
  <c r="I39" i="2" s="1"/>
  <c r="I35" i="18"/>
  <c r="I34" i="2" s="1"/>
  <c r="J30" i="18"/>
  <c r="J29" i="2" s="1"/>
  <c r="J23" i="18"/>
  <c r="J23" i="2" s="1"/>
  <c r="J17" i="18"/>
  <c r="J18" i="2" s="1"/>
  <c r="J12" i="18"/>
  <c r="J13" i="2" s="1"/>
  <c r="J575" i="18"/>
  <c r="J84" i="18"/>
  <c r="J29" i="3" s="1"/>
  <c r="I52" i="18"/>
  <c r="I51" i="2" s="1"/>
  <c r="I44" i="18"/>
  <c r="I43" i="2" s="1"/>
  <c r="T23" i="1"/>
  <c r="V39" i="1" l="1"/>
  <c r="I16" i="8"/>
  <c r="I13" i="7"/>
  <c r="I27" i="13"/>
  <c r="I14" i="15"/>
  <c r="I23" i="17"/>
  <c r="I12" i="15"/>
  <c r="I7" i="12"/>
  <c r="I44" i="12"/>
  <c r="I23" i="13"/>
  <c r="I55" i="17"/>
  <c r="I15" i="17"/>
  <c r="I20" i="12"/>
  <c r="I13" i="13"/>
  <c r="I13" i="14"/>
  <c r="I22" i="14"/>
  <c r="I49" i="12"/>
  <c r="I11" i="12"/>
  <c r="I22" i="15"/>
  <c r="J18" i="15"/>
  <c r="J33" i="14"/>
  <c r="F22" i="1"/>
  <c r="J38" i="17"/>
  <c r="I32" i="7"/>
  <c r="R56" i="1"/>
  <c r="H56" i="1"/>
  <c r="I43" i="7"/>
  <c r="J33" i="15"/>
  <c r="J39" i="1"/>
  <c r="J21" i="13"/>
  <c r="J30" i="8"/>
  <c r="J20" i="16"/>
  <c r="J21" i="17"/>
  <c r="J37" i="13"/>
  <c r="F39" i="1"/>
  <c r="N56" i="1"/>
  <c r="J18" i="12"/>
  <c r="J29" i="8"/>
  <c r="H39" i="1"/>
  <c r="H22" i="1"/>
  <c r="L22" i="1"/>
  <c r="L39" i="1"/>
  <c r="R22" i="1"/>
  <c r="N22" i="1"/>
  <c r="J46" i="8"/>
  <c r="J15" i="13"/>
  <c r="J39" i="12"/>
  <c r="J44" i="17"/>
  <c r="P39" i="1"/>
  <c r="R39" i="1"/>
  <c r="F56" i="1"/>
  <c r="P22" i="1"/>
  <c r="J22" i="1"/>
  <c r="J43" i="16"/>
  <c r="J56" i="1"/>
  <c r="N39" i="1"/>
  <c r="P56" i="1"/>
  <c r="J13" i="12"/>
  <c r="J15" i="17"/>
  <c r="J10" i="7"/>
  <c r="J14" i="15"/>
  <c r="J20" i="17"/>
  <c r="J17" i="15"/>
  <c r="J19" i="16"/>
  <c r="J17" i="14"/>
  <c r="J20" i="13"/>
  <c r="J17" i="12"/>
  <c r="J20" i="8"/>
  <c r="J20" i="7"/>
  <c r="I52" i="8"/>
  <c r="I52" i="7"/>
  <c r="J9" i="8"/>
  <c r="J9" i="7"/>
  <c r="I41" i="8"/>
  <c r="I41" i="7"/>
  <c r="J27" i="8"/>
  <c r="J27" i="7"/>
  <c r="J37" i="17"/>
  <c r="J32" i="15"/>
  <c r="J36" i="13"/>
  <c r="J33" i="12"/>
  <c r="J36" i="16"/>
  <c r="J32" i="14"/>
  <c r="V56" i="1"/>
  <c r="I36" i="8"/>
  <c r="I36" i="7"/>
  <c r="I9" i="8"/>
  <c r="I9" i="7"/>
  <c r="J41" i="8"/>
  <c r="J41" i="7"/>
  <c r="J15" i="8"/>
  <c r="J15" i="7"/>
  <c r="J47" i="8"/>
  <c r="J47" i="7"/>
  <c r="J8" i="8"/>
  <c r="J8" i="7"/>
  <c r="J40" i="8"/>
  <c r="J40" i="7"/>
  <c r="I37" i="7"/>
  <c r="I37" i="8"/>
  <c r="I15" i="8"/>
  <c r="I15" i="7"/>
  <c r="I47" i="8"/>
  <c r="I47" i="7"/>
  <c r="J6" i="3"/>
  <c r="J59" i="2"/>
  <c r="J23" i="16"/>
  <c r="J22" i="14"/>
  <c r="J23" i="13"/>
  <c r="J22" i="12"/>
  <c r="J22" i="15"/>
  <c r="J24" i="17"/>
  <c r="J38" i="14"/>
  <c r="J39" i="13"/>
  <c r="J38" i="12"/>
  <c r="J43" i="17"/>
  <c r="J42" i="16"/>
  <c r="J38" i="15"/>
  <c r="J28" i="8"/>
  <c r="J28" i="7"/>
  <c r="I17" i="8"/>
  <c r="I17" i="7"/>
  <c r="J49" i="8"/>
  <c r="J49" i="7"/>
  <c r="J33" i="16"/>
  <c r="J30" i="14"/>
  <c r="J30" i="12"/>
  <c r="J34" i="17"/>
  <c r="J29" i="15"/>
  <c r="J33" i="13"/>
  <c r="J35" i="8"/>
  <c r="J35" i="7"/>
  <c r="I42" i="16"/>
  <c r="I38" i="14"/>
  <c r="I39" i="13"/>
  <c r="I38" i="12"/>
  <c r="I38" i="15"/>
  <c r="I43" i="17"/>
  <c r="J44" i="8"/>
  <c r="J44" i="7"/>
  <c r="J13" i="17"/>
  <c r="J12" i="16"/>
  <c r="J12" i="15"/>
  <c r="J13" i="14"/>
  <c r="J11" i="12"/>
  <c r="J13" i="13"/>
  <c r="J17" i="8"/>
  <c r="J17" i="7"/>
  <c r="I49" i="8"/>
  <c r="I49" i="7"/>
  <c r="J54" i="5"/>
  <c r="J6" i="6"/>
  <c r="I23" i="8"/>
  <c r="I23" i="7"/>
  <c r="I22" i="8"/>
  <c r="I22" i="7"/>
  <c r="J16" i="8"/>
  <c r="J16" i="7"/>
  <c r="I48" i="7"/>
  <c r="I48" i="8"/>
  <c r="J13" i="7"/>
  <c r="J13" i="8"/>
  <c r="I45" i="8"/>
  <c r="I45" i="7"/>
  <c r="J23" i="8"/>
  <c r="J23" i="7"/>
  <c r="J6" i="17"/>
  <c r="J6" i="16"/>
  <c r="J6" i="14"/>
  <c r="J6" i="12"/>
  <c r="J6" i="15"/>
  <c r="J6" i="13"/>
  <c r="J36" i="8"/>
  <c r="J36" i="7"/>
  <c r="I25" i="8"/>
  <c r="I25" i="7"/>
  <c r="J52" i="17"/>
  <c r="J51" i="16"/>
  <c r="J44" i="15"/>
  <c r="J46" i="12"/>
  <c r="J47" i="14"/>
  <c r="J45" i="13"/>
  <c r="I11" i="8"/>
  <c r="I11" i="7"/>
  <c r="J43" i="8"/>
  <c r="J43" i="7"/>
  <c r="I6" i="8"/>
  <c r="I6" i="7"/>
  <c r="J12" i="8"/>
  <c r="J12" i="7"/>
  <c r="J52" i="8"/>
  <c r="J52" i="7"/>
  <c r="J25" i="8"/>
  <c r="J25" i="7"/>
  <c r="J29" i="17"/>
  <c r="J26" i="14"/>
  <c r="J28" i="16"/>
  <c r="J28" i="13"/>
  <c r="J25" i="12"/>
  <c r="J26" i="15"/>
  <c r="I31" i="8"/>
  <c r="I31" i="7"/>
  <c r="I30" i="8"/>
  <c r="I30" i="7"/>
  <c r="I22" i="17"/>
  <c r="I19" i="15"/>
  <c r="I22" i="13"/>
  <c r="I21" i="16"/>
  <c r="I19" i="14"/>
  <c r="I19" i="12"/>
  <c r="J39" i="17"/>
  <c r="J34" i="14"/>
  <c r="J35" i="12"/>
  <c r="J38" i="16"/>
  <c r="J34" i="15"/>
  <c r="J7" i="6"/>
  <c r="J55" i="5"/>
  <c r="J24" i="8"/>
  <c r="J24" i="7"/>
  <c r="J43" i="13"/>
  <c r="J41" i="15"/>
  <c r="J43" i="14"/>
  <c r="J43" i="12"/>
  <c r="J47" i="16"/>
  <c r="J48" i="17"/>
  <c r="I21" i="7"/>
  <c r="I21" i="8"/>
  <c r="J53" i="7"/>
  <c r="J53" i="8"/>
  <c r="J31" i="8"/>
  <c r="J31" i="7"/>
  <c r="I6" i="13"/>
  <c r="I6" i="17"/>
  <c r="I6" i="16"/>
  <c r="I6" i="14"/>
  <c r="I6" i="12"/>
  <c r="I6" i="15"/>
  <c r="I12" i="8"/>
  <c r="I12" i="7"/>
  <c r="I44" i="8"/>
  <c r="I44" i="7"/>
  <c r="I33" i="8"/>
  <c r="I33" i="7"/>
  <c r="J19" i="8"/>
  <c r="J19" i="7"/>
  <c r="J51" i="8"/>
  <c r="J51" i="7"/>
  <c r="J6" i="7"/>
  <c r="J6" i="8"/>
  <c r="J21" i="16"/>
  <c r="J19" i="14"/>
  <c r="J19" i="12"/>
  <c r="J22" i="17"/>
  <c r="J19" i="15"/>
  <c r="J22" i="13"/>
  <c r="I28" i="8"/>
  <c r="I28" i="7"/>
  <c r="J33" i="8"/>
  <c r="J33" i="7"/>
  <c r="J45" i="16"/>
  <c r="J40" i="15"/>
  <c r="J46" i="17"/>
  <c r="J41" i="12"/>
  <c r="J41" i="13"/>
  <c r="J41" i="14"/>
  <c r="I7" i="8"/>
  <c r="I7" i="7"/>
  <c r="I39" i="8"/>
  <c r="I39" i="7"/>
  <c r="I36" i="16"/>
  <c r="I33" i="12"/>
  <c r="I32" i="15"/>
  <c r="I36" i="13"/>
  <c r="I37" i="17"/>
  <c r="I32" i="14"/>
  <c r="J55" i="17"/>
  <c r="J54" i="16"/>
  <c r="J47" i="15"/>
  <c r="J49" i="12"/>
  <c r="J49" i="14"/>
  <c r="J32" i="8"/>
  <c r="J32" i="7"/>
  <c r="I29" i="8"/>
  <c r="I29" i="7"/>
  <c r="J9" i="16"/>
  <c r="J10" i="14"/>
  <c r="J10" i="17"/>
  <c r="J9" i="15"/>
  <c r="J9" i="12"/>
  <c r="J10" i="13"/>
  <c r="J7" i="8"/>
  <c r="J7" i="7"/>
  <c r="J39" i="8"/>
  <c r="J39" i="7"/>
</calcChain>
</file>

<file path=xl/sharedStrings.xml><?xml version="1.0" encoding="utf-8"?>
<sst xmlns="http://schemas.openxmlformats.org/spreadsheetml/2006/main" count="4476" uniqueCount="1071">
  <si>
    <t>TRƯỜNG THCS NGHĨA TÂN</t>
  </si>
  <si>
    <t>Môn</t>
  </si>
  <si>
    <t>Lớp</t>
  </si>
  <si>
    <t>Sĩ số</t>
  </si>
  <si>
    <t>Điểm 9 - 10</t>
  </si>
  <si>
    <t>Điểm 8– 8,75</t>
  </si>
  <si>
    <t>Điểm 6,5 – 7,75</t>
  </si>
  <si>
    <t>Điểm 5 – 6,25</t>
  </si>
  <si>
    <t>Trên 5</t>
  </si>
  <si>
    <t>3,5 – 4,75</t>
  </si>
  <si>
    <t>0 – 3,25</t>
  </si>
  <si>
    <t>Đtb</t>
  </si>
  <si>
    <t>Xếp hạng</t>
  </si>
  <si>
    <t>SL</t>
  </si>
  <si>
    <t>%</t>
  </si>
  <si>
    <t>Kiểm tra</t>
  </si>
  <si>
    <t>TOÁN</t>
  </si>
  <si>
    <t>9A1</t>
  </si>
  <si>
    <t>9A2</t>
  </si>
  <si>
    <t>9A3</t>
  </si>
  <si>
    <t>9A4</t>
  </si>
  <si>
    <t>9A5</t>
  </si>
  <si>
    <t>9A6</t>
  </si>
  <si>
    <t>9A7</t>
  </si>
  <si>
    <t>9A8</t>
  </si>
  <si>
    <t>9A9</t>
  </si>
  <si>
    <t>9A10</t>
  </si>
  <si>
    <t>9A11</t>
  </si>
  <si>
    <t>9A12</t>
  </si>
  <si>
    <t>9A15</t>
  </si>
  <si>
    <t>9A16</t>
  </si>
  <si>
    <t>9SB1</t>
  </si>
  <si>
    <t>9SB2</t>
  </si>
  <si>
    <t>TB</t>
  </si>
  <si>
    <t>VĂN</t>
  </si>
  <si>
    <t>9A13</t>
  </si>
  <si>
    <t>Anh</t>
  </si>
  <si>
    <t xml:space="preserve">LỚP: </t>
  </si>
  <si>
    <t>TT</t>
  </si>
  <si>
    <t>HỌ VÀ TÊN</t>
  </si>
  <si>
    <t>NGÀY SINH</t>
  </si>
  <si>
    <t>LỚP</t>
  </si>
  <si>
    <t>Van</t>
  </si>
  <si>
    <t>Toan</t>
  </si>
  <si>
    <t>TỔNG</t>
  </si>
  <si>
    <t>TT Lớp</t>
  </si>
  <si>
    <t>TT Khối</t>
  </si>
  <si>
    <t>Bùi Mai Anh</t>
  </si>
  <si>
    <t>28/04/2007</t>
  </si>
  <si>
    <t>Đoàn Phương Anh</t>
  </si>
  <si>
    <t>18/03/2007</t>
  </si>
  <si>
    <t>Hoàng Nhật Anh</t>
  </si>
  <si>
    <t>04/07/2007</t>
  </si>
  <si>
    <t>Lê Mai Anh</t>
  </si>
  <si>
    <t>29/10/2007</t>
  </si>
  <si>
    <t>Lê Phạm Lâm Anh</t>
  </si>
  <si>
    <t>03/11/2007</t>
  </si>
  <si>
    <t>Nguyễn Đặng Mai Anh</t>
  </si>
  <si>
    <t>10/10/2007</t>
  </si>
  <si>
    <t>Nguyễn Hồng Anh</t>
  </si>
  <si>
    <t>01/03/2007</t>
  </si>
  <si>
    <t>Nguyễn Lê Bảo Anh</t>
  </si>
  <si>
    <t>02/04/2007</t>
  </si>
  <si>
    <t>Nguyễn Ngọc Anh</t>
  </si>
  <si>
    <t>01/08/2007</t>
  </si>
  <si>
    <t>Nguyễn Nữ Ngọc Anh</t>
  </si>
  <si>
    <t>18/04/2007</t>
  </si>
  <si>
    <t>Nguyễn Phan Anh</t>
  </si>
  <si>
    <t>26/01/2007</t>
  </si>
  <si>
    <t>Nguyễn Phan Trâm Anh</t>
  </si>
  <si>
    <t>30/08/2007</t>
  </si>
  <si>
    <t>Nguyễn Vũ Minh Anh</t>
  </si>
  <si>
    <t>31/08/2007</t>
  </si>
  <si>
    <t>11/07/2007</t>
  </si>
  <si>
    <t>Phạm Khuê Anh</t>
  </si>
  <si>
    <t>Thiều Quỳnh Anh</t>
  </si>
  <si>
    <t>19/04/2007</t>
  </si>
  <si>
    <t>Trần Ngọc Vân Anh</t>
  </si>
  <si>
    <t>17/01/2007</t>
  </si>
  <si>
    <t>Vũ Hoàng Anh</t>
  </si>
  <si>
    <t>24/11/2007</t>
  </si>
  <si>
    <t>Nguyễn Phạm Gia Bách</t>
  </si>
  <si>
    <t>23/10/2007</t>
  </si>
  <si>
    <t>Lại Gia Bảo</t>
  </si>
  <si>
    <t>16/09/2007</t>
  </si>
  <si>
    <t>Ngô Doanh Bình</t>
  </si>
  <si>
    <t>14/08/2007</t>
  </si>
  <si>
    <t>Lê Hồng Bảo Châu</t>
  </si>
  <si>
    <t>03/03/2007</t>
  </si>
  <si>
    <t>Nguyễn Minh Châu</t>
  </si>
  <si>
    <t>18/12/2007</t>
  </si>
  <si>
    <t>Nguyễn Ngọc Bảo Châu</t>
  </si>
  <si>
    <t>02/10/2007</t>
  </si>
  <si>
    <t>Đào Khánh Chi</t>
  </si>
  <si>
    <t>14/02/2007</t>
  </si>
  <si>
    <t>Lê Hà Chi</t>
  </si>
  <si>
    <t>08/05/2007</t>
  </si>
  <si>
    <t>Vũ Quỳnh Chi</t>
  </si>
  <si>
    <t>25/02/2007</t>
  </si>
  <si>
    <t>Bùi Trần Công</t>
  </si>
  <si>
    <t>28/02/2007</t>
  </si>
  <si>
    <t>Hoàng Quốc Cường</t>
  </si>
  <si>
    <t>25/11/2007</t>
  </si>
  <si>
    <t>Nguyễn Đức Dương</t>
  </si>
  <si>
    <t>19/10/2007</t>
  </si>
  <si>
    <t>Nguyễn Thùy Dương</t>
  </si>
  <si>
    <t>05/01/2007</t>
  </si>
  <si>
    <t>Nguyễn Hải Đăng</t>
  </si>
  <si>
    <t>13/07/2007</t>
  </si>
  <si>
    <t>Nghiêm Minh Hà</t>
  </si>
  <si>
    <t>08/10/2007</t>
  </si>
  <si>
    <t>Nguyễn Vân Hà</t>
  </si>
  <si>
    <t>08/07/2007</t>
  </si>
  <si>
    <t>Nhâm Đỗ Thái Hà</t>
  </si>
  <si>
    <t>03/12/2007</t>
  </si>
  <si>
    <t>Tạ Minh Hoàng</t>
  </si>
  <si>
    <t>03/05/2007</t>
  </si>
  <si>
    <t>Trần Vĩnh Hưng</t>
  </si>
  <si>
    <t>01/11/2007</t>
  </si>
  <si>
    <t>Bùi Thanh Hương</t>
  </si>
  <si>
    <t>12/01/2007</t>
  </si>
  <si>
    <t>Tống Minh Khuê</t>
  </si>
  <si>
    <t>31/10/2007</t>
  </si>
  <si>
    <t>Đỗ Linh Linh</t>
  </si>
  <si>
    <t>16/02/2007</t>
  </si>
  <si>
    <t>Nguyễn Khánh Linh</t>
  </si>
  <si>
    <t>Nguyễn Mai Linh</t>
  </si>
  <si>
    <t>Nguyễn Ngọc Linh</t>
  </si>
  <si>
    <t>07/11/2007</t>
  </si>
  <si>
    <t>Trần Ngọc Mai</t>
  </si>
  <si>
    <t>Đậu Nguyễn Nhật Minh</t>
  </si>
  <si>
    <t>27/11/2007</t>
  </si>
  <si>
    <t>28/12/2007</t>
  </si>
  <si>
    <t>Trần Uyển Nhi</t>
  </si>
  <si>
    <t>20/09/2007</t>
  </si>
  <si>
    <t>Cao Hoàng Khánh Nhiên</t>
  </si>
  <si>
    <t>27/10/2007</t>
  </si>
  <si>
    <t>Vũ Nguyễn Minh Phúc</t>
  </si>
  <si>
    <t>16/10/2007</t>
  </si>
  <si>
    <t>26/08/2007</t>
  </si>
  <si>
    <t>Phạm Anh Tuấn</t>
  </si>
  <si>
    <t>27/12/2007</t>
  </si>
  <si>
    <t>ĐIỂM TRUNG BÌNH</t>
  </si>
  <si>
    <t>Toán</t>
  </si>
  <si>
    <t>8– 8,75</t>
  </si>
  <si>
    <t>6,5 – 7,75</t>
  </si>
  <si>
    <t>5 – 6,25</t>
  </si>
  <si>
    <t>Văn</t>
  </si>
  <si>
    <t>Tổng</t>
  </si>
  <si>
    <t>18– 18,75</t>
  </si>
  <si>
    <t>16,5 – 17,75</t>
  </si>
  <si>
    <t>15 – 16,25</t>
  </si>
  <si>
    <t>13,5 – 14,75</t>
  </si>
  <si>
    <t>Điểm 19 - 20</t>
  </si>
  <si>
    <t>Điểm 18– 18,75</t>
  </si>
  <si>
    <t>Điểm 16,5 – 17,75</t>
  </si>
  <si>
    <t>Điểm 15 – 16,25</t>
  </si>
  <si>
    <t>Trên 15</t>
  </si>
  <si>
    <t>1</t>
  </si>
  <si>
    <t>Trần Phan Thúy An</t>
  </si>
  <si>
    <t>2</t>
  </si>
  <si>
    <t>Đinh Trâm Anh</t>
  </si>
  <si>
    <t>09/04/2007</t>
  </si>
  <si>
    <t>3</t>
  </si>
  <si>
    <t>Nguyễn Cao Trúc Anh</t>
  </si>
  <si>
    <t>19/02/2007</t>
  </si>
  <si>
    <t>4</t>
  </si>
  <si>
    <t>Phan Vũ Thục Anh</t>
  </si>
  <si>
    <t>22/10/2007</t>
  </si>
  <si>
    <t>5</t>
  </si>
  <si>
    <t>Trần Châu Anh</t>
  </si>
  <si>
    <t>17/09/2007</t>
  </si>
  <si>
    <t>6</t>
  </si>
  <si>
    <t>Trần Hoàng Trúc Anh</t>
  </si>
  <si>
    <t>25/04/2007</t>
  </si>
  <si>
    <t>7</t>
  </si>
  <si>
    <t>Trần Phạm Diệp Anh</t>
  </si>
  <si>
    <t>11/04/2007</t>
  </si>
  <si>
    <t>8</t>
  </si>
  <si>
    <t>Đào Nguyên Bảo</t>
  </si>
  <si>
    <t>26/06/2007</t>
  </si>
  <si>
    <t>9</t>
  </si>
  <si>
    <t>Hoàng Gia Bảo</t>
  </si>
  <si>
    <t>10</t>
  </si>
  <si>
    <t>Phạm Minh Châu</t>
  </si>
  <si>
    <t>12/12/2007</t>
  </si>
  <si>
    <t>11</t>
  </si>
  <si>
    <t>Phan Ngọc Châu</t>
  </si>
  <si>
    <t>23/11/2007</t>
  </si>
  <si>
    <t>12</t>
  </si>
  <si>
    <t>Quách Minh Châu</t>
  </si>
  <si>
    <t>12/08/2007</t>
  </si>
  <si>
    <t>13</t>
  </si>
  <si>
    <t>Ngô Phương Hà Chi</t>
  </si>
  <si>
    <t>01/10/2007</t>
  </si>
  <si>
    <t>14</t>
  </si>
  <si>
    <t>Phạm Thùy Chi</t>
  </si>
  <si>
    <t>30/09/2007</t>
  </si>
  <si>
    <t>15</t>
  </si>
  <si>
    <t>Phạm Trung Dũng</t>
  </si>
  <si>
    <t>16</t>
  </si>
  <si>
    <t>Hoàng Thùy Dương</t>
  </si>
  <si>
    <t>07/09/2007</t>
  </si>
  <si>
    <t>17</t>
  </si>
  <si>
    <t>Nguyễn Hữu Mạnh Đức</t>
  </si>
  <si>
    <t>24/09/2007</t>
  </si>
  <si>
    <t>18</t>
  </si>
  <si>
    <t>Đỗ Hương Giang</t>
  </si>
  <si>
    <t>30/11/2007</t>
  </si>
  <si>
    <t>19</t>
  </si>
  <si>
    <t>Nguyễn Lam Giang</t>
  </si>
  <si>
    <t>02/11/2007</t>
  </si>
  <si>
    <t>20</t>
  </si>
  <si>
    <t>Nguyễn Trường Giang</t>
  </si>
  <si>
    <t>21/07/2007</t>
  </si>
  <si>
    <t>21</t>
  </si>
  <si>
    <t>22</t>
  </si>
  <si>
    <t>Lê Minh Hạnh</t>
  </si>
  <si>
    <t>09/06/2007</t>
  </si>
  <si>
    <t>23</t>
  </si>
  <si>
    <t>Phạm Xuân Thanh Hiền</t>
  </si>
  <si>
    <t>20/06/2007</t>
  </si>
  <si>
    <t>24</t>
  </si>
  <si>
    <t>Ngô Minh Hiển</t>
  </si>
  <si>
    <t>25</t>
  </si>
  <si>
    <t>Nguyễn Trần Đan Khanh</t>
  </si>
  <si>
    <t>17/11/2007</t>
  </si>
  <si>
    <t>26</t>
  </si>
  <si>
    <t>Nguyễn Vân Khánh</t>
  </si>
  <si>
    <t>10/08/2007</t>
  </si>
  <si>
    <t>27</t>
  </si>
  <si>
    <t>Đặng Phương Linh</t>
  </si>
  <si>
    <t>11/01/2007</t>
  </si>
  <si>
    <t>28</t>
  </si>
  <si>
    <t>02/01/2007</t>
  </si>
  <si>
    <t>29</t>
  </si>
  <si>
    <t>Nguyễn Thị Hà Linh</t>
  </si>
  <si>
    <t>27/07/2007</t>
  </si>
  <si>
    <t>30</t>
  </si>
  <si>
    <t>Trịnh Thùy Linh</t>
  </si>
  <si>
    <t>15/12/2007</t>
  </si>
  <si>
    <t>31</t>
  </si>
  <si>
    <t>Hoàng Công Minh</t>
  </si>
  <si>
    <t>13/10/2007</t>
  </si>
  <si>
    <t>32</t>
  </si>
  <si>
    <t>Ngô Ngọc Minh</t>
  </si>
  <si>
    <t>08/09/2007</t>
  </si>
  <si>
    <t>33</t>
  </si>
  <si>
    <t>Nguyễn Ngọc Bình Minh</t>
  </si>
  <si>
    <t>16/04/2006</t>
  </si>
  <si>
    <t>34</t>
  </si>
  <si>
    <t>Bùi Thảo My</t>
  </si>
  <si>
    <t>12/07/2007</t>
  </si>
  <si>
    <t>35</t>
  </si>
  <si>
    <t>Nguyễn Trà My</t>
  </si>
  <si>
    <t>36</t>
  </si>
  <si>
    <t>Nguyễn Minh Nghĩa</t>
  </si>
  <si>
    <t>13/06/2007</t>
  </si>
  <si>
    <t>37</t>
  </si>
  <si>
    <t>Lê Khôi Nguyên</t>
  </si>
  <si>
    <t>38</t>
  </si>
  <si>
    <t>Nguyễn Minh Nhật</t>
  </si>
  <si>
    <t>31/03/2007</t>
  </si>
  <si>
    <t>39</t>
  </si>
  <si>
    <t>Vũ Nguyễn Mai Phương</t>
  </si>
  <si>
    <t>22/07/2007</t>
  </si>
  <si>
    <t>40</t>
  </si>
  <si>
    <t>Phan Anh Quân</t>
  </si>
  <si>
    <t>41</t>
  </si>
  <si>
    <t>Đỗ Trường Sơn</t>
  </si>
  <si>
    <t>03/07/2007</t>
  </si>
  <si>
    <t>42</t>
  </si>
  <si>
    <t>Hồ Quốc Tân</t>
  </si>
  <si>
    <t>08/03/2007</t>
  </si>
  <si>
    <t>43</t>
  </si>
  <si>
    <t>Nguyễn Thị Thanh Thanh</t>
  </si>
  <si>
    <t>24/12/2007</t>
  </si>
  <si>
    <t>44</t>
  </si>
  <si>
    <t>Nguyễn Thanh Thảo</t>
  </si>
  <si>
    <t>04/10/2007</t>
  </si>
  <si>
    <t>45</t>
  </si>
  <si>
    <t>Nguyễn Mạnh Thắng</t>
  </si>
  <si>
    <t>46</t>
  </si>
  <si>
    <t>Nguyễn Minh Thu</t>
  </si>
  <si>
    <t>28/06/2007</t>
  </si>
  <si>
    <t>47</t>
  </si>
  <si>
    <t>Nguyễn Thành Tiến</t>
  </si>
  <si>
    <t>03/02/2007</t>
  </si>
  <si>
    <t>48</t>
  </si>
  <si>
    <t>Lê Hà Trang</t>
  </si>
  <si>
    <t>22/11/2007</t>
  </si>
  <si>
    <t>49</t>
  </si>
  <si>
    <t>Phạm Nguyễn Minh Trang</t>
  </si>
  <si>
    <t>09/03/2007</t>
  </si>
  <si>
    <t>50</t>
  </si>
  <si>
    <t>Hoàng Tuấn Tú</t>
  </si>
  <si>
    <t>09/01/2007</t>
  </si>
  <si>
    <t>51</t>
  </si>
  <si>
    <t>Đặng Anh Tuấn</t>
  </si>
  <si>
    <t>26/04/2007</t>
  </si>
  <si>
    <t>52</t>
  </si>
  <si>
    <t>Hồ Đăng Tuấn</t>
  </si>
  <si>
    <t>21/12/2007</t>
  </si>
  <si>
    <t>53</t>
  </si>
  <si>
    <t>Nguyễn Lê Phương Uyên</t>
  </si>
  <si>
    <t>13/08/2007</t>
  </si>
  <si>
    <t>54</t>
  </si>
  <si>
    <t>Nguyễn Khánh Việt</t>
  </si>
  <si>
    <t>29/04/2007</t>
  </si>
  <si>
    <t>55</t>
  </si>
  <si>
    <t>Nguyễn Minh Vũ</t>
  </si>
  <si>
    <t>06/07/2007</t>
  </si>
  <si>
    <t>Nguyễn Thái An</t>
  </si>
  <si>
    <t>09/07/2007</t>
  </si>
  <si>
    <t>Hoàng Bảo Anh</t>
  </si>
  <si>
    <t>13/04/2007</t>
  </si>
  <si>
    <t>Nguyễn Phương Anh</t>
  </si>
  <si>
    <t>10/11/2007</t>
  </si>
  <si>
    <t>Nguyễn Thế Anh</t>
  </si>
  <si>
    <t>02/06/2007</t>
  </si>
  <si>
    <t>Nguyễn Tuấn Anh</t>
  </si>
  <si>
    <t>Phạm Trâm Anh</t>
  </si>
  <si>
    <t>10/09/2007</t>
  </si>
  <si>
    <t>Ứng Nguyễn Thùy Anh</t>
  </si>
  <si>
    <t>25/10/2007</t>
  </si>
  <si>
    <t>Vũ Nam Quỳnh Anh</t>
  </si>
  <si>
    <t>28/08/2007</t>
  </si>
  <si>
    <t>Nguyễn Trọng Bằng</t>
  </si>
  <si>
    <t>06/01/2007</t>
  </si>
  <si>
    <t>Nghiêm Quỳnh Chi</t>
  </si>
  <si>
    <t>14/06/2007</t>
  </si>
  <si>
    <t>Nguyễn Lê Quỳnh Chi</t>
  </si>
  <si>
    <t>Đàm Thanh Dung</t>
  </si>
  <si>
    <t>22/05/2007</t>
  </si>
  <si>
    <t>Nguyễn Hạnh Dung</t>
  </si>
  <si>
    <t>15/10/2007</t>
  </si>
  <si>
    <t>Nguyễn Đức Dũng</t>
  </si>
  <si>
    <t>12/09/2007</t>
  </si>
  <si>
    <t>Phùng Minh Dũng</t>
  </si>
  <si>
    <t>10/03/2007</t>
  </si>
  <si>
    <t>Vũ Dũng</t>
  </si>
  <si>
    <t>20/10/2007</t>
  </si>
  <si>
    <t>Trần Đức Duy</t>
  </si>
  <si>
    <t>16/11/2007</t>
  </si>
  <si>
    <t>Lương Ánh Dương</t>
  </si>
  <si>
    <t>05/11/2007</t>
  </si>
  <si>
    <t>Nguyễn Vũ Bạch Dương</t>
  </si>
  <si>
    <t>16/01/2007</t>
  </si>
  <si>
    <t>Trần Thùy Dương</t>
  </si>
  <si>
    <t>19/11/2007</t>
  </si>
  <si>
    <t>Nguyễn Thị Thu Giang</t>
  </si>
  <si>
    <t>03/08/2007</t>
  </si>
  <si>
    <t>Nguyễn Vân Giang</t>
  </si>
  <si>
    <t>15/11/2007</t>
  </si>
  <si>
    <t>Vũ Minh Hiển</t>
  </si>
  <si>
    <t>Nguyễn Diệp Khánh</t>
  </si>
  <si>
    <t>05/10/2007</t>
  </si>
  <si>
    <t>Nguyễn Trương Gia Khánh</t>
  </si>
  <si>
    <t>30/06/2007</t>
  </si>
  <si>
    <t>Trần Nam Khánh</t>
  </si>
  <si>
    <t>Trương Thành Khôi</t>
  </si>
  <si>
    <t>17/04/2007</t>
  </si>
  <si>
    <t>Hà Thị Minh Khuê</t>
  </si>
  <si>
    <t>Lê Trịnh Khánh Lâm</t>
  </si>
  <si>
    <t>Cao Anh Diệu Linh</t>
  </si>
  <si>
    <t>06/10/2007</t>
  </si>
  <si>
    <t>Lê Hiền Linh</t>
  </si>
  <si>
    <t>08/01/2007</t>
  </si>
  <si>
    <t>18/05/2007</t>
  </si>
  <si>
    <t>Phạm Khánh Linh</t>
  </si>
  <si>
    <t>22/08/2007</t>
  </si>
  <si>
    <t>Trần Thùy Linh</t>
  </si>
  <si>
    <t>13/02/2007</t>
  </si>
  <si>
    <t>Trần Phương Mai</t>
  </si>
  <si>
    <t>25/05/2007</t>
  </si>
  <si>
    <t>Hoàng Bình Minh</t>
  </si>
  <si>
    <t>Phạm Tuệ Minh</t>
  </si>
  <si>
    <t>23/06/2007</t>
  </si>
  <si>
    <t>Đàm Thanh Ngân</t>
  </si>
  <si>
    <t>Trần Thái Bảo Ngọc</t>
  </si>
  <si>
    <t>07/07/2007</t>
  </si>
  <si>
    <t>Nguyễn Yến Nhi</t>
  </si>
  <si>
    <t>12/03/2007</t>
  </si>
  <si>
    <t>Ngô Cẩm Phương</t>
  </si>
  <si>
    <t>Lương Minh Quân</t>
  </si>
  <si>
    <t>31/12/2007</t>
  </si>
  <si>
    <t>Nguyễn Hà Sơn</t>
  </si>
  <si>
    <t>Hà Tuệ Tâm</t>
  </si>
  <si>
    <t>Lê Diệu Tâm</t>
  </si>
  <si>
    <t>17/03/2007</t>
  </si>
  <si>
    <t>Phạm Nguyễn Minh Thùy</t>
  </si>
  <si>
    <t>15/02/2007</t>
  </si>
  <si>
    <t>Nguyễn Minh Trang</t>
  </si>
  <si>
    <t>Nguyễn Lê Bội Trân</t>
  </si>
  <si>
    <t>26/05/2007</t>
  </si>
  <si>
    <t>Nguyễn Vũ Minh Tuấn</t>
  </si>
  <si>
    <t>11/08/2007</t>
  </si>
  <si>
    <t>Trần Chí Vĩ</t>
  </si>
  <si>
    <t>30/04/2007</t>
  </si>
  <si>
    <t>Trương Anh Việt</t>
  </si>
  <si>
    <t>Ninh Phương Vy</t>
  </si>
  <si>
    <t>05/12/2007</t>
  </si>
  <si>
    <t>Tạ Quang An</t>
  </si>
  <si>
    <t>14/03/2007</t>
  </si>
  <si>
    <t>Trần Nguyễn Thái An</t>
  </si>
  <si>
    <t>05/08/2007</t>
  </si>
  <si>
    <t>Nguyễn Lâm Anh</t>
  </si>
  <si>
    <t>Phạm Vân Anh</t>
  </si>
  <si>
    <t>06/05/2007</t>
  </si>
  <si>
    <t>19/03/2007</t>
  </si>
  <si>
    <t>Dương Khánh Chi</t>
  </si>
  <si>
    <t>Bùi Chí Công</t>
  </si>
  <si>
    <t>Lê Tuấn Dũng</t>
  </si>
  <si>
    <t>Trần Đăng Dương</t>
  </si>
  <si>
    <t>17/02/2006</t>
  </si>
  <si>
    <t>Tiêu Hà Đăng</t>
  </si>
  <si>
    <t>18/07/2007</t>
  </si>
  <si>
    <t>Hoàng Ngọc Đức</t>
  </si>
  <si>
    <t>15/07/2007</t>
  </si>
  <si>
    <t>Lê Thu Hiền</t>
  </si>
  <si>
    <t>08/11/2007</t>
  </si>
  <si>
    <t>Nguyễn Khắc Trung Hiếu</t>
  </si>
  <si>
    <t>18/01/2007</t>
  </si>
  <si>
    <t>Phạm Nhật Hoàng</t>
  </si>
  <si>
    <t>29/09/2007</t>
  </si>
  <si>
    <t>Nguyễn Duy Hưng</t>
  </si>
  <si>
    <t>09/12/2007</t>
  </si>
  <si>
    <t>11/12/2007</t>
  </si>
  <si>
    <t>Nguyễn Nam Khánh</t>
  </si>
  <si>
    <t>09/02/2007</t>
  </si>
  <si>
    <t>Nguyễn Bỉnh Khoa</t>
  </si>
  <si>
    <t>07/12/2007</t>
  </si>
  <si>
    <t>Nguyễn Lâm Khoa</t>
  </si>
  <si>
    <t>Phạm Kiên</t>
  </si>
  <si>
    <t>Nguyễn Khoa Lâm</t>
  </si>
  <si>
    <t>Vũ Hà Đan Lê</t>
  </si>
  <si>
    <t>24/08/2007</t>
  </si>
  <si>
    <t>Lại Huyền Linh</t>
  </si>
  <si>
    <t>28/10/2007</t>
  </si>
  <si>
    <t>03/09/2007</t>
  </si>
  <si>
    <t>Quách Phương Linh</t>
  </si>
  <si>
    <t>28/09/2007</t>
  </si>
  <si>
    <t>Tạ Châu Long</t>
  </si>
  <si>
    <t>03/06/2007</t>
  </si>
  <si>
    <t>07/10/2007</t>
  </si>
  <si>
    <t>Lê Ngọc Mai</t>
  </si>
  <si>
    <t>17/05/2007</t>
  </si>
  <si>
    <t>Nguyễn Tuấn Minh</t>
  </si>
  <si>
    <t>10/12/2007</t>
  </si>
  <si>
    <t>Nguyễn Hải Nam</t>
  </si>
  <si>
    <t>05/09/2007</t>
  </si>
  <si>
    <t>Đào Kim Ngân</t>
  </si>
  <si>
    <t>Nguyễn Minh Ngọc</t>
  </si>
  <si>
    <t>14/12/2007</t>
  </si>
  <si>
    <t>Bùi Thảo Nhi</t>
  </si>
  <si>
    <t>21/11/2007</t>
  </si>
  <si>
    <t>Phạm Hoàng Đan Nhi</t>
  </si>
  <si>
    <t>20/12/2007</t>
  </si>
  <si>
    <t>Phạm Hồng Lâm Nhi</t>
  </si>
  <si>
    <t>Nguyễn Phú Quang</t>
  </si>
  <si>
    <t>21/02/2007</t>
  </si>
  <si>
    <t>Nguyễn Xuân Quang</t>
  </si>
  <si>
    <t>Nguyễn Quốc Sơn</t>
  </si>
  <si>
    <t>04/03/2007</t>
  </si>
  <si>
    <t>Đinh Khánh Trà</t>
  </si>
  <si>
    <t>24/05/2007</t>
  </si>
  <si>
    <t>Dương Yến Trang</t>
  </si>
  <si>
    <t>24/06/2007</t>
  </si>
  <si>
    <t>Phan Đức Trí</t>
  </si>
  <si>
    <t>07/02/2007</t>
  </si>
  <si>
    <t>Nguyễn Thanh Vinh</t>
  </si>
  <si>
    <t>Trần Doãn Vinh</t>
  </si>
  <si>
    <t>21/05/2007</t>
  </si>
  <si>
    <t>Nguyễn Khánh An</t>
  </si>
  <si>
    <t>10/06/2007</t>
  </si>
  <si>
    <t>Nguyễn Thùy An</t>
  </si>
  <si>
    <t>22/06/2007</t>
  </si>
  <si>
    <t>Đỗ Quỳnh Anh</t>
  </si>
  <si>
    <t>12/02/2007</t>
  </si>
  <si>
    <t>Nguyễn Đức Anh</t>
  </si>
  <si>
    <t>09/11/2007</t>
  </si>
  <si>
    <t>Nguyễn Thị Minh Anh</t>
  </si>
  <si>
    <t>03/01/2007</t>
  </si>
  <si>
    <t>Phạm Lê Quỳnh Anh</t>
  </si>
  <si>
    <t>Nguyễn Xuân Bách</t>
  </si>
  <si>
    <t>06/03/2007</t>
  </si>
  <si>
    <t>Vũ Nam Bảo</t>
  </si>
  <si>
    <t>11/06/2007</t>
  </si>
  <si>
    <t>Lương Bảo Châu</t>
  </si>
  <si>
    <t>Nguyễn Đức Duy</t>
  </si>
  <si>
    <t>09/10/2007</t>
  </si>
  <si>
    <t>16/07/2007</t>
  </si>
  <si>
    <t>Phạm Hữu Độ</t>
  </si>
  <si>
    <t>17/12/2006</t>
  </si>
  <si>
    <t>Phạm Thế Đức</t>
  </si>
  <si>
    <t>Hoàng Thanh Hằng</t>
  </si>
  <si>
    <t>Nguyễn Tuyên Hoàng</t>
  </si>
  <si>
    <t>Nguyễn Mạnh Hùng</t>
  </si>
  <si>
    <t>Nguyễn Vũ Hưng</t>
  </si>
  <si>
    <t>10/01/2007</t>
  </si>
  <si>
    <t>Hoàng Mai Hương</t>
  </si>
  <si>
    <t>Trần Mậu Gia Khánh</t>
  </si>
  <si>
    <t>13/12/2007</t>
  </si>
  <si>
    <t>Bùi Gia Linh</t>
  </si>
  <si>
    <t>Lê Hoàng Khánh Linh</t>
  </si>
  <si>
    <t>Nguyễn Ngọc Minh</t>
  </si>
  <si>
    <t>28/11/2007</t>
  </si>
  <si>
    <t>Vũ Bảo Minh</t>
  </si>
  <si>
    <t>Lê Diễm My</t>
  </si>
  <si>
    <t>06/12/2007</t>
  </si>
  <si>
    <t>Nguyễn Thành Nam</t>
  </si>
  <si>
    <t>31/07/2007</t>
  </si>
  <si>
    <t>Trần Xuân Nam</t>
  </si>
  <si>
    <t>23/08/2007</t>
  </si>
  <si>
    <t>Vũ Phương Nga</t>
  </si>
  <si>
    <t>01/07/2007</t>
  </si>
  <si>
    <t>Hà Kim Ngân</t>
  </si>
  <si>
    <t>28/05/2007</t>
  </si>
  <si>
    <t>Lê Trung Nghĩa</t>
  </si>
  <si>
    <t>29/01/2007</t>
  </si>
  <si>
    <t>Nguyễn Trọng Nghĩa</t>
  </si>
  <si>
    <t>Phùng Trọng Nghĩa</t>
  </si>
  <si>
    <t>16/08/2007</t>
  </si>
  <si>
    <t>Đỗ Lê Uyển Nhi</t>
  </si>
  <si>
    <t>24/10/2007</t>
  </si>
  <si>
    <t>Nguyễn Phạm Thái Ninh</t>
  </si>
  <si>
    <t>04/02/2007</t>
  </si>
  <si>
    <t>Đặng Thế Quang</t>
  </si>
  <si>
    <t>Hồ Ngọc Quang</t>
  </si>
  <si>
    <t>18/02/2007</t>
  </si>
  <si>
    <t>Ngô Thị Bảo Quyên</t>
  </si>
  <si>
    <t>Ngô Phương Quỳnh</t>
  </si>
  <si>
    <t>Hoàng Thái Sơn</t>
  </si>
  <si>
    <t>Nguyễn Thị Ngọc Trâm</t>
  </si>
  <si>
    <t>Phan Đình Trọng</t>
  </si>
  <si>
    <t>17/08/2007</t>
  </si>
  <si>
    <t>Lê Thị Khánh Vi</t>
  </si>
  <si>
    <t>01/12/2007</t>
  </si>
  <si>
    <t>Quách Quang Vinh</t>
  </si>
  <si>
    <t>04/08/2007</t>
  </si>
  <si>
    <t>Nguyễn Minh An</t>
  </si>
  <si>
    <t>Bùi Phương Anh</t>
  </si>
  <si>
    <t>01/06/2007</t>
  </si>
  <si>
    <t>Chu Diệp Anh</t>
  </si>
  <si>
    <t>Nguyễn Bá Kỳ Anh</t>
  </si>
  <si>
    <t>29/12/2006</t>
  </si>
  <si>
    <t>Phạm Mai Anh</t>
  </si>
  <si>
    <t>22/03/2007</t>
  </si>
  <si>
    <t>Phạm Đình Quang Ánh</t>
  </si>
  <si>
    <t>Nguyễn Ngọc Bảo</t>
  </si>
  <si>
    <t>Trần Trọng Bảo</t>
  </si>
  <si>
    <t>Đặng Hồng Châu</t>
  </si>
  <si>
    <t>18/09/2007</t>
  </si>
  <si>
    <t>Nguyễn Vũ Việt Dũng</t>
  </si>
  <si>
    <t>Lê Hồng Đăng</t>
  </si>
  <si>
    <t>02/05/2007</t>
  </si>
  <si>
    <t>Phan Mạnh Đức</t>
  </si>
  <si>
    <t>26/07/2007</t>
  </si>
  <si>
    <t>Nguyễn Tô Phú Hải</t>
  </si>
  <si>
    <t>07/05/2006</t>
  </si>
  <si>
    <t>Lã Minh Hiếu</t>
  </si>
  <si>
    <t>Trần Tiến Hưng</t>
  </si>
  <si>
    <t>Trương Gia Khánh</t>
  </si>
  <si>
    <t>Tô Thanh Lâm</t>
  </si>
  <si>
    <t>Trần Lâm</t>
  </si>
  <si>
    <t>23/07/2007</t>
  </si>
  <si>
    <t>Cao Trương Hà Linh</t>
  </si>
  <si>
    <t>19/06/2007</t>
  </si>
  <si>
    <t>Vũ Gia Linh</t>
  </si>
  <si>
    <t>Trịnh Duy Long</t>
  </si>
  <si>
    <t>Đỗ Khánh Ly</t>
  </si>
  <si>
    <t>20/03/2007</t>
  </si>
  <si>
    <t>Dương Thu Minh</t>
  </si>
  <si>
    <t>Đinh Nhật Minh</t>
  </si>
  <si>
    <t>Hoàng Phương Ngân</t>
  </si>
  <si>
    <t>Khương Bảo Ngọc</t>
  </si>
  <si>
    <t>Phạm Hồng Ngọc</t>
  </si>
  <si>
    <t>Vũ Xuân Nguyên</t>
  </si>
  <si>
    <t>Phạm Ý Nhi</t>
  </si>
  <si>
    <t>04/09/2007</t>
  </si>
  <si>
    <t>Võ Trần Ngọc Nhi</t>
  </si>
  <si>
    <t>07/05/2007</t>
  </si>
  <si>
    <t>Nguyễn Trí Phú</t>
  </si>
  <si>
    <t>26/10/2007</t>
  </si>
  <si>
    <t>Vũ Hoàng Phương</t>
  </si>
  <si>
    <t>25/12/2007</t>
  </si>
  <si>
    <t>Đặng Ngọc Quân</t>
  </si>
  <si>
    <t>13/11/2007</t>
  </si>
  <si>
    <t>Đỗ Hồng Minh Quân</t>
  </si>
  <si>
    <t>16/05/2007</t>
  </si>
  <si>
    <t>Hoàng Minh Quân</t>
  </si>
  <si>
    <t>12/10/2007</t>
  </si>
  <si>
    <t>Vũ Trần Duy Thành</t>
  </si>
  <si>
    <t>15/09/2007</t>
  </si>
  <si>
    <t>Nguyễn Ngọc Thịnh</t>
  </si>
  <si>
    <t>03/10/2007</t>
  </si>
  <si>
    <t>04/01/2007</t>
  </si>
  <si>
    <t>26/11/2007</t>
  </si>
  <si>
    <t>Đinh Quốc Tuấn</t>
  </si>
  <si>
    <t>Vũ Hoàng Tùng</t>
  </si>
  <si>
    <t>Cao Hoàng Yến</t>
  </si>
  <si>
    <t>13/01/2007</t>
  </si>
  <si>
    <t>Đồng Ngân An</t>
  </si>
  <si>
    <t>Hà Mai Anh</t>
  </si>
  <si>
    <t>Phạm Quỳnh Anh</t>
  </si>
  <si>
    <t>Trịnh Phú Phan Anh</t>
  </si>
  <si>
    <t>26/03/2007</t>
  </si>
  <si>
    <t>Lê Quý Dương</t>
  </si>
  <si>
    <t>Nguyễn Phúc Hải</t>
  </si>
  <si>
    <t>Ngô Trí Hiếu</t>
  </si>
  <si>
    <t>16/04/2007</t>
  </si>
  <si>
    <t>Cao Xuân Huy</t>
  </si>
  <si>
    <t>Hoàng Quang Huy</t>
  </si>
  <si>
    <t>08/04/2007</t>
  </si>
  <si>
    <t>Lê Vũ Quang Hưng</t>
  </si>
  <si>
    <t>14/04/2007</t>
  </si>
  <si>
    <t>Chu Thanh Quốc Khánh</t>
  </si>
  <si>
    <t>Đào Đăng Khôi</t>
  </si>
  <si>
    <t>Nguyễn Đình Kiên</t>
  </si>
  <si>
    <t>12/06/2007</t>
  </si>
  <si>
    <t>Phùng Huy Kiên</t>
  </si>
  <si>
    <t>18/10/2007</t>
  </si>
  <si>
    <t>Nguyễn Cảnh Lâm</t>
  </si>
  <si>
    <t>Lê Gia Linh</t>
  </si>
  <si>
    <t>Nguyễn Hà Linh</t>
  </si>
  <si>
    <t>Nguyễn Huyền Linh</t>
  </si>
  <si>
    <t>Nguyễn Tú Linh</t>
  </si>
  <si>
    <t>29/08/2007</t>
  </si>
  <si>
    <t>Phạm Phương Linh</t>
  </si>
  <si>
    <t>Vũ Thị Hương Linh</t>
  </si>
  <si>
    <t>Đào Trọng Minh</t>
  </si>
  <si>
    <t>Đinh Văn Minh</t>
  </si>
  <si>
    <t>Nguyễn Đức Minh</t>
  </si>
  <si>
    <t>23/01/2007</t>
  </si>
  <si>
    <t>Trần Tuệ Minh</t>
  </si>
  <si>
    <t>Lương Chấn Nam</t>
  </si>
  <si>
    <t>Nguyễn Khắc Tuấn Nam</t>
  </si>
  <si>
    <t>02/07/2007</t>
  </si>
  <si>
    <t>Nguyễn Nhật Nam</t>
  </si>
  <si>
    <t>11/09/2007</t>
  </si>
  <si>
    <t>Bùi Phương Ngọc</t>
  </si>
  <si>
    <t>Nhữ Đình Nguyên</t>
  </si>
  <si>
    <t>Mai Việt Nhật</t>
  </si>
  <si>
    <t>18/08/2007</t>
  </si>
  <si>
    <t>Nguyễn Hùng Phong</t>
  </si>
  <si>
    <t>17/02/2007</t>
  </si>
  <si>
    <t>Võ Hà Phương</t>
  </si>
  <si>
    <t>11/10/2007</t>
  </si>
  <si>
    <t>Lê Quang Quyền</t>
  </si>
  <si>
    <t>Trần Huy Sơn</t>
  </si>
  <si>
    <t>09/09/2007</t>
  </si>
  <si>
    <t>Bùi Minh Tân</t>
  </si>
  <si>
    <t>26/09/2007</t>
  </si>
  <si>
    <t>Bùi Anh Thư</t>
  </si>
  <si>
    <t>16/03/2007</t>
  </si>
  <si>
    <t>Nguyễn Thùy Trang</t>
  </si>
  <si>
    <t>Nguyễn Bảo Trâm</t>
  </si>
  <si>
    <t>Hoàng Hà Trung</t>
  </si>
  <si>
    <t>07/08/2007</t>
  </si>
  <si>
    <t>Phùng Anh Tuấn</t>
  </si>
  <si>
    <t>30/12/2007</t>
  </si>
  <si>
    <t>Kim Xuân Tùng</t>
  </si>
  <si>
    <t>Phạm Hữu Duy Văn</t>
  </si>
  <si>
    <t>08/02/2006</t>
  </si>
  <si>
    <t>Nguyễn Khánh Vi</t>
  </si>
  <si>
    <t>Hoàng Lê Đức Anh</t>
  </si>
  <si>
    <t>Hoàng Nguyễn Nhật Anh</t>
  </si>
  <si>
    <t>Nguyễn Hữu Nam Anh</t>
  </si>
  <si>
    <t>04/12/2007</t>
  </si>
  <si>
    <t>Nguyễn Thị Mai Anh</t>
  </si>
  <si>
    <t>28/03/2007</t>
  </si>
  <si>
    <t>Bùi Quỳnh Chi</t>
  </si>
  <si>
    <t>22/02/2007</t>
  </si>
  <si>
    <t>Đỗ Diệp Chi</t>
  </si>
  <si>
    <t>Đoàn Ngọc Dung</t>
  </si>
  <si>
    <t>Bùi Thế Khánh Duy</t>
  </si>
  <si>
    <t>Ngô Thái Duy</t>
  </si>
  <si>
    <t>27/06/2007</t>
  </si>
  <si>
    <t>Nguyễn Hữu Minh Đức</t>
  </si>
  <si>
    <t>Trần Anh Trung Đức</t>
  </si>
  <si>
    <t>Cao Duy Hiếu</t>
  </si>
  <si>
    <t>Nguyễn Trọng Hiếu</t>
  </si>
  <si>
    <t>Bùi Vũ Hoàng</t>
  </si>
  <si>
    <t>Nguyễn Nam Khánh</t>
  </si>
  <si>
    <t>Phạm Hùng Lâm</t>
  </si>
  <si>
    <t>Cao Mỹ Linh</t>
  </si>
  <si>
    <t>Đỗ Ngọc Linh</t>
  </si>
  <si>
    <t>Nguyễn Hữu Lộc</t>
  </si>
  <si>
    <t>Ngô Đức Minh</t>
  </si>
  <si>
    <t>Ngô Nhật Minh</t>
  </si>
  <si>
    <t>Phạm Ngọc Minh</t>
  </si>
  <si>
    <t>Tô Văn Tuấn Minh</t>
  </si>
  <si>
    <t>Vũ Bình Minh</t>
  </si>
  <si>
    <t>Nguyễn Hà My</t>
  </si>
  <si>
    <t>Đoàn Ngọc Quỳnh Nga</t>
  </si>
  <si>
    <t>Nguyễn Hà Kim Ngân</t>
  </si>
  <si>
    <t>Đỗ Phương Ngọc</t>
  </si>
  <si>
    <t>Hoàng Khánh Ngọc</t>
  </si>
  <si>
    <t>09/08/2007</t>
  </si>
  <si>
    <t>Nguyễn Minh Ngọc</t>
  </si>
  <si>
    <t>Đào Trí Nguyên</t>
  </si>
  <si>
    <t>Đỗ Yến Nhi</t>
  </si>
  <si>
    <t>Trần Hoàng Thanh</t>
  </si>
  <si>
    <t>27/03/2007</t>
  </si>
  <si>
    <t>Nguyễn Hà Thành</t>
  </si>
  <si>
    <t>Phương Trung Thiện</t>
  </si>
  <si>
    <t>Nguyễn Ngọc Bích Trà</t>
  </si>
  <si>
    <t>Phạm Hương Trà</t>
  </si>
  <si>
    <t>Lê Nguyễn Liên Trang</t>
  </si>
  <si>
    <t>29/03/2007</t>
  </si>
  <si>
    <t>Nguyễn Đăng Minh Trí</t>
  </si>
  <si>
    <t>Trần Đức Trọng</t>
  </si>
  <si>
    <t>17/07/2007</t>
  </si>
  <si>
    <t>Nguyễn Viết Trung</t>
  </si>
  <si>
    <t xml:space="preserve">    </t>
  </si>
  <si>
    <t>Lê Đức Anh</t>
  </si>
  <si>
    <t>25/07/2007</t>
  </si>
  <si>
    <t>Phạm Duy Anh</t>
  </si>
  <si>
    <t>Đặng Gia Bảo</t>
  </si>
  <si>
    <t>Đỗ Bảo</t>
  </si>
  <si>
    <t>Bùi Việt Dũng</t>
  </si>
  <si>
    <t>Trần Hoàng Dũng</t>
  </si>
  <si>
    <t>Đồng Minh Đức</t>
  </si>
  <si>
    <t>Văn Đức Hải</t>
  </si>
  <si>
    <t>14/05/2007</t>
  </si>
  <si>
    <t>Nguyễn Phạm Minh Hiếu</t>
  </si>
  <si>
    <t>Phạm Minh Hiếu</t>
  </si>
  <si>
    <t>01/01/2007</t>
  </si>
  <si>
    <t>Hoàng Thị Lê Hòa</t>
  </si>
  <si>
    <t>Ngô Gia Huy</t>
  </si>
  <si>
    <t>Vương Duy Hưng</t>
  </si>
  <si>
    <t>Nguyễn Hoàng Gia Khánh</t>
  </si>
  <si>
    <t>12/05/2007</t>
  </si>
  <si>
    <t>Đặng Chí Kiên</t>
  </si>
  <si>
    <t>06/09/2007</t>
  </si>
  <si>
    <t>Vũ Xuân Kiên</t>
  </si>
  <si>
    <t>Phan Bảo Liêm</t>
  </si>
  <si>
    <t>Đào Ngọc Khánh Linh</t>
  </si>
  <si>
    <t>Hoàng Nhật Linh</t>
  </si>
  <si>
    <t>Lê Khánh Linh</t>
  </si>
  <si>
    <t>Lưu Trang Linh</t>
  </si>
  <si>
    <t>25/09/2007</t>
  </si>
  <si>
    <t>Phùng Đàm Linh</t>
  </si>
  <si>
    <t>Tạ Hưng Long</t>
  </si>
  <si>
    <t>Hoàng Thanh Mai</t>
  </si>
  <si>
    <t>Khổng Nhật Minh</t>
  </si>
  <si>
    <t>Nguyễn Vũ Bảo Minh</t>
  </si>
  <si>
    <t>21/10/2007</t>
  </si>
  <si>
    <t>Phạm Gia Minh</t>
  </si>
  <si>
    <t>22/12/2007</t>
  </si>
  <si>
    <t>Trần Bình Minh</t>
  </si>
  <si>
    <t>04/06/2007</t>
  </si>
  <si>
    <t>Nguyễn Xuân Trung Nguyên</t>
  </si>
  <si>
    <t>Hồ Uyên Nhi</t>
  </si>
  <si>
    <t>14/07/2007</t>
  </si>
  <si>
    <t>Nguyễn Tâm Như</t>
  </si>
  <si>
    <t>Nguyễn Mai Phương</t>
  </si>
  <si>
    <t>Đinh Tiến Quang</t>
  </si>
  <si>
    <t>Vũ Đình Quang</t>
  </si>
  <si>
    <t>Lê Hoàng Quân</t>
  </si>
  <si>
    <t>Đặng Thái Sơn</t>
  </si>
  <si>
    <t>Nguyễn Phương Thảo</t>
  </si>
  <si>
    <t>19/01/2007</t>
  </si>
  <si>
    <t>Đặng Thu Trang</t>
  </si>
  <si>
    <t>21/06/2007</t>
  </si>
  <si>
    <t>Phan Yến Trang</t>
  </si>
  <si>
    <t>02/03/2007</t>
  </si>
  <si>
    <t>Lương Hoàng Cẩm Tú</t>
  </si>
  <si>
    <t>Phạm Đức Tuấn</t>
  </si>
  <si>
    <t>30/05/2007</t>
  </si>
  <si>
    <t>Phạm Đức Anh Tuấn</t>
  </si>
  <si>
    <t>Phạm Khánh Uyên</t>
  </si>
  <si>
    <t>Nguyễn Thanh Vân</t>
  </si>
  <si>
    <t>Nguyễn Phạm Đức Việt</t>
  </si>
  <si>
    <t>06/04/2007</t>
  </si>
  <si>
    <t>Ngô Hoàng Anh</t>
  </si>
  <si>
    <t>Hoàng Minh Châu</t>
  </si>
  <si>
    <t>05/05/2007</t>
  </si>
  <si>
    <t>Trương Minh Đức</t>
  </si>
  <si>
    <t>20/11/2007</t>
  </si>
  <si>
    <t>Nguyễn Cao Khánh Huyền</t>
  </si>
  <si>
    <t>08/12/2007</t>
  </si>
  <si>
    <t>Nguyễn Cao Mỹ Khánh</t>
  </si>
  <si>
    <t>29/05/2007</t>
  </si>
  <si>
    <t>Nghiêm Ngọc Thiên Lam</t>
  </si>
  <si>
    <t>Hồ Mai Linh</t>
  </si>
  <si>
    <t>16/12/2007</t>
  </si>
  <si>
    <t>Hồ Phương Linh</t>
  </si>
  <si>
    <t>Lê Phạm Hải Linh</t>
  </si>
  <si>
    <t>Phạm Hà Linh</t>
  </si>
  <si>
    <t>Trần Bảo Linh</t>
  </si>
  <si>
    <t>Vũ Thành Long</t>
  </si>
  <si>
    <t>Bùi Lê Bình Minh</t>
  </si>
  <si>
    <t>Mai Quang Minh</t>
  </si>
  <si>
    <t>Nguyễn Vũ Ngọc Minh</t>
  </si>
  <si>
    <t>29/12/2007</t>
  </si>
  <si>
    <t>Mai Trà My</t>
  </si>
  <si>
    <t>23/04/2007</t>
  </si>
  <si>
    <t>Chu Ngọc Nam</t>
  </si>
  <si>
    <t>14/11/2007</t>
  </si>
  <si>
    <t>Đinh Đăng Nam</t>
  </si>
  <si>
    <t>13/09/2007</t>
  </si>
  <si>
    <t>Tào Ngọc Hùng Nam</t>
  </si>
  <si>
    <t>25/06/2007</t>
  </si>
  <si>
    <t>Phạm Hà Thu Ngân</t>
  </si>
  <si>
    <t>Phạm Bảo Ngọc</t>
  </si>
  <si>
    <t>29/11/2007</t>
  </si>
  <si>
    <t>Lê Hạnh Nguyên</t>
  </si>
  <si>
    <t>26/02/2007</t>
  </si>
  <si>
    <t>Lê Phương Nhi</t>
  </si>
  <si>
    <t>Phạm Đông Phong</t>
  </si>
  <si>
    <t>27/02/2007</t>
  </si>
  <si>
    <t>Hoàng Hữu Phú</t>
  </si>
  <si>
    <t>22/01/2007</t>
  </si>
  <si>
    <t>Nguyễn Linh Phương</t>
  </si>
  <si>
    <t>Phạm Anh Phương</t>
  </si>
  <si>
    <t>Phạm Mai Phương</t>
  </si>
  <si>
    <t>Trần Hoàng Quân</t>
  </si>
  <si>
    <t>Nguyễn Minh Tâm</t>
  </si>
  <si>
    <t>11/02/2007</t>
  </si>
  <si>
    <t>Lại Phúc Thái</t>
  </si>
  <si>
    <t>Ngô Quốc Thái</t>
  </si>
  <si>
    <t>Đinh Xuân Thiện</t>
  </si>
  <si>
    <t>30/10/2007</t>
  </si>
  <si>
    <t>Nguyễn Anh Tú</t>
  </si>
  <si>
    <t>Nguyễn Thanh Tú</t>
  </si>
  <si>
    <t>Hoàng Sơn Tùng</t>
  </si>
  <si>
    <t>Lê Vũ Nhật Uyên</t>
  </si>
  <si>
    <t>04/11/2007</t>
  </si>
  <si>
    <t>Phạm Khánh Vân</t>
  </si>
  <si>
    <t>30/01/2007</t>
  </si>
  <si>
    <t>Hoàng Ngọc Thúy Vy</t>
  </si>
  <si>
    <t>Nguyễn Hải Yến</t>
  </si>
  <si>
    <t>Đào Vũ Quỳnh Anh</t>
  </si>
  <si>
    <t>Đoàn Đức Anh</t>
  </si>
  <si>
    <t>Hà Minh Anh</t>
  </si>
  <si>
    <t>22/09/2007</t>
  </si>
  <si>
    <t>Lê Quang Anh</t>
  </si>
  <si>
    <t>Nguyễn Trí Dũng</t>
  </si>
  <si>
    <t>07/06/2007</t>
  </si>
  <si>
    <t>Trần Khánh Duy</t>
  </si>
  <si>
    <t>Nguyễn Phúc Linh Đan</t>
  </si>
  <si>
    <t>Phạm Tuấn Hưng</t>
  </si>
  <si>
    <t>Đào Đức Khánh</t>
  </si>
  <si>
    <t>15/03/2007</t>
  </si>
  <si>
    <t>Lăng Gia Khánh</t>
  </si>
  <si>
    <t>10/07/2007</t>
  </si>
  <si>
    <t>Mai Quốc Khánh</t>
  </si>
  <si>
    <t>Nguyễn Lưu Nam Khánh</t>
  </si>
  <si>
    <t>Nguyễn Hoàng Hà Linh</t>
  </si>
  <si>
    <t>Tống Khánh Linh</t>
  </si>
  <si>
    <t>27/05/2007</t>
  </si>
  <si>
    <t>Lê Phương Mai</t>
  </si>
  <si>
    <t>Nguyễn Như Nhật Minh</t>
  </si>
  <si>
    <t>27/08/2007</t>
  </si>
  <si>
    <t>Trịnh Đức Minh</t>
  </si>
  <si>
    <t>15/04/2007</t>
  </si>
  <si>
    <t>Lương Trà My</t>
  </si>
  <si>
    <t>07/03/2007</t>
  </si>
  <si>
    <t>Trần Thảo My</t>
  </si>
  <si>
    <t>08/08/2007</t>
  </si>
  <si>
    <t>Trần Thiện Mỹ</t>
  </si>
  <si>
    <t>Đặng Tùng Nam</t>
  </si>
  <si>
    <t>Nguyễn Kim Ngân</t>
  </si>
  <si>
    <t>Nguyễn Trọng Nghĩa</t>
  </si>
  <si>
    <t>28/07/2007</t>
  </si>
  <si>
    <t>Phạm Minh Ngọc</t>
  </si>
  <si>
    <t>Nguyễn Yến Nhi</t>
  </si>
  <si>
    <t>Lê Hồng Nhung</t>
  </si>
  <si>
    <t>19/09/2007</t>
  </si>
  <si>
    <t>Lê Bá Quốc Phong</t>
  </si>
  <si>
    <t>Ngô Vũ Phong</t>
  </si>
  <si>
    <t>Đỗ Minh Phương</t>
  </si>
  <si>
    <t>Nguyễn Vũ Quyên</t>
  </si>
  <si>
    <t>Tô Lâm Thái</t>
  </si>
  <si>
    <t>Nguyễn Hà Thanh</t>
  </si>
  <si>
    <t>Nguyễn Công Thành</t>
  </si>
  <si>
    <t>30/07/2007</t>
  </si>
  <si>
    <t>Nguyễn Quỳnh Trang</t>
  </si>
  <si>
    <t>Nguyễn Đắc Minh Trí</t>
  </si>
  <si>
    <t>15/06/2007</t>
  </si>
  <si>
    <t>Bùi Phương An</t>
  </si>
  <si>
    <t>Đặng Vũ Hoàng Anh</t>
  </si>
  <si>
    <t>Đỗ Minh Anh</t>
  </si>
  <si>
    <t>Đỗ Ngọc Anh</t>
  </si>
  <si>
    <t>Nguyễn Khánh Anh</t>
  </si>
  <si>
    <t>Nguyễn Nam Anh</t>
  </si>
  <si>
    <t>Đàm Gia Bảo</t>
  </si>
  <si>
    <t>Cao Hoàng Dũng</t>
  </si>
  <si>
    <t>Nguyễn Vũ Minh Dương</t>
  </si>
  <si>
    <t>Nguyễn Hồng Giang</t>
  </si>
  <si>
    <t>Nguyễn Ngọc Hà</t>
  </si>
  <si>
    <t>20/01/2007</t>
  </si>
  <si>
    <t>Vương Thúy Thái Hằng</t>
  </si>
  <si>
    <t>Phạm Xuân Hòa</t>
  </si>
  <si>
    <t>Bùi Đăng Huy</t>
  </si>
  <si>
    <t>20/08/2007</t>
  </si>
  <si>
    <t>Phạm Đức Huy</t>
  </si>
  <si>
    <t>Nguyễn Phúc Khang</t>
  </si>
  <si>
    <t>Nguyễn Quốc Khánh</t>
  </si>
  <si>
    <t>19/07/2007</t>
  </si>
  <si>
    <t>Trần Quang Tùng Lâm</t>
  </si>
  <si>
    <t>Nguyễn Thị Khánh Linh</t>
  </si>
  <si>
    <t>Phạm Hoàng Ngọc Linh</t>
  </si>
  <si>
    <t>Trịnh Hà Linh</t>
  </si>
  <si>
    <t>Bùi Chí Long</t>
  </si>
  <si>
    <t>Kim Thanh Mai</t>
  </si>
  <si>
    <t>Nguyễn Ngọc Mai</t>
  </si>
  <si>
    <t>Bùi Đăng Minh</t>
  </si>
  <si>
    <t>11/03/2007</t>
  </si>
  <si>
    <t>Lê Ngọc Minh</t>
  </si>
  <si>
    <t>08/06/2007</t>
  </si>
  <si>
    <t>Nguyễn Công Lê Minh</t>
  </si>
  <si>
    <t>Nguyễn Danh Minh</t>
  </si>
  <si>
    <t>Nguyễn Quang Minh</t>
  </si>
  <si>
    <t>Trịnh Hoàng Minh</t>
  </si>
  <si>
    <t>Nguyễn Vũ Tuấn Phong</t>
  </si>
  <si>
    <t>Phạm Duy Phước</t>
  </si>
  <si>
    <t>02/12/2007</t>
  </si>
  <si>
    <t>Đặng Thu Phương</t>
  </si>
  <si>
    <t>Bùi Nhật Quang</t>
  </si>
  <si>
    <t>Ngô Huy Quân</t>
  </si>
  <si>
    <t>Lê Nam Thái</t>
  </si>
  <si>
    <t>08/02/2007</t>
  </si>
  <si>
    <t>Đặng Hồng Tuân</t>
  </si>
  <si>
    <t>31/05/2007</t>
  </si>
  <si>
    <t>Nguyễn Anh Tuấn</t>
  </si>
  <si>
    <t>Đỗ Lâm Tùng</t>
  </si>
  <si>
    <t>Đới Thùy Anh</t>
  </si>
  <si>
    <t>17/06/2007</t>
  </si>
  <si>
    <t>Nguyễn Bảo Anh</t>
  </si>
  <si>
    <t>31/01/2007</t>
  </si>
  <si>
    <t>Hà Sơn Bách</t>
  </si>
  <si>
    <t>23/03/2007</t>
  </si>
  <si>
    <t>Ngô Việt Bảo</t>
  </si>
  <si>
    <t>Phạm Gia Bảo</t>
  </si>
  <si>
    <t>Phan Minh Châu</t>
  </si>
  <si>
    <t>21/03/2007</t>
  </si>
  <si>
    <t>Bùi Khánh Chi</t>
  </si>
  <si>
    <t>Đào Ánh Dương</t>
  </si>
  <si>
    <t>Phạm Tuấn Định</t>
  </si>
  <si>
    <t>Nguyễn Toàn Đức</t>
  </si>
  <si>
    <t>Nguyễn Minh Hiếu</t>
  </si>
  <si>
    <t>Phí Gia Huy</t>
  </si>
  <si>
    <t>Lê Phúc Khang</t>
  </si>
  <si>
    <t>Vũ Anh Khoa</t>
  </si>
  <si>
    <t>21/04/2007</t>
  </si>
  <si>
    <t>Trần Trung Kiên</t>
  </si>
  <si>
    <t>23/09/2007</t>
  </si>
  <si>
    <t>Ngô Diệu Linh</t>
  </si>
  <si>
    <t>Nguyễn Phương Linh</t>
  </si>
  <si>
    <t>24/03/2007</t>
  </si>
  <si>
    <t>Trần Minh Lý</t>
  </si>
  <si>
    <t>Đỗ Ngọc Quỳnh Mai</t>
  </si>
  <si>
    <t>Trần Thái Hà Mi</t>
  </si>
  <si>
    <t>Nguyễn Ngọc Gia Minh</t>
  </si>
  <si>
    <t>Nguyễn Nhật Minh</t>
  </si>
  <si>
    <t>Đỗ Trà My</t>
  </si>
  <si>
    <t>Phạm Hoài Nam</t>
  </si>
  <si>
    <t>Trần Quốc Nam</t>
  </si>
  <si>
    <t>01/02/2007</t>
  </si>
  <si>
    <t>Đặng Ánh Ngọc</t>
  </si>
  <si>
    <t>21/09/2007</t>
  </si>
  <si>
    <t>Nguyễn Bảo Ngọc</t>
  </si>
  <si>
    <t>Bùi Khôi Nguyên</t>
  </si>
  <si>
    <t>Đào An Nguyên</t>
  </si>
  <si>
    <t>Lê Hữu Trọng Nhân</t>
  </si>
  <si>
    <t>Nguyễn Lê Đông Nhi</t>
  </si>
  <si>
    <t>Nguyễn Hòa Phát</t>
  </si>
  <si>
    <t>Nguyễn Quang</t>
  </si>
  <si>
    <t>Nguyễn Nhật Quang</t>
  </si>
  <si>
    <t>Đặng Xuân Sang</t>
  </si>
  <si>
    <t>Mai Ngọc Sơn</t>
  </si>
  <si>
    <t>21/08/2007</t>
  </si>
  <si>
    <t>Hà Phương Thảo</t>
  </si>
  <si>
    <t>Nguyễn Đức Thiện</t>
  </si>
  <si>
    <t>Phạm Hương Vy</t>
  </si>
  <si>
    <t>Nguyễn Thành An</t>
  </si>
  <si>
    <t>24/07/2007</t>
  </si>
  <si>
    <t>Giang Bảo Anh</t>
  </si>
  <si>
    <t>10/02/2007</t>
  </si>
  <si>
    <t>Trần Linh Anh</t>
  </si>
  <si>
    <t>Đỗ Ngọc Ánh</t>
  </si>
  <si>
    <t>Phạm Ngọc Thái Bình</t>
  </si>
  <si>
    <t>Nguyễn Linh Chi</t>
  </si>
  <si>
    <t>Hoàng Phụng Chuẩn</t>
  </si>
  <si>
    <t>Trần Đức Nguyên Dũng</t>
  </si>
  <si>
    <t>Phạm Duy</t>
  </si>
  <si>
    <t>Nguyễn Hoàng Dương</t>
  </si>
  <si>
    <t>24/04/2007</t>
  </si>
  <si>
    <t>Nguyễn Thanh Hà</t>
  </si>
  <si>
    <t>Chu Minh Hải</t>
  </si>
  <si>
    <t>Đinh Trần Hải</t>
  </si>
  <si>
    <t>Lại Thúy Hạnh</t>
  </si>
  <si>
    <t>Lê Minh Hằng</t>
  </si>
  <si>
    <t>Trần Quang Huy</t>
  </si>
  <si>
    <t>Lê Tuấn Hưng</t>
  </si>
  <si>
    <t>12/04/2007</t>
  </si>
  <si>
    <t>Mai Xuân Vĩnh Khánh</t>
  </si>
  <si>
    <t>Bùi Dương Đăng Khoa</t>
  </si>
  <si>
    <t>Đỗ Minh Khôi</t>
  </si>
  <si>
    <t>Nguyễn Cao Kỳ</t>
  </si>
  <si>
    <t>Trần Thuỳ Linh</t>
  </si>
  <si>
    <t>Phạm Vũ Long</t>
  </si>
  <si>
    <t>Hoàng Đức Minh</t>
  </si>
  <si>
    <t>18/06/2007</t>
  </si>
  <si>
    <t>Hoàng Quang Minh</t>
  </si>
  <si>
    <t>04/04/2007</t>
  </si>
  <si>
    <t>Nguyễn Hoàng Minh</t>
  </si>
  <si>
    <t>15/05/2007</t>
  </si>
  <si>
    <t>Nguyễn Phan Hà Minh</t>
  </si>
  <si>
    <t>Võ Nhật Minh</t>
  </si>
  <si>
    <t>Nguyễn Ngọc Trà My</t>
  </si>
  <si>
    <t>Vũ Quỳnh My</t>
  </si>
  <si>
    <t>Nguyễn Thế Nam</t>
  </si>
  <si>
    <t>Tường Khôi Nguyên</t>
  </si>
  <si>
    <t>25/01/2007</t>
  </si>
  <si>
    <t>Đinh Thị Minh Nguyệt</t>
  </si>
  <si>
    <t>Nguyễn Minh Phương</t>
  </si>
  <si>
    <t>20/05/2007</t>
  </si>
  <si>
    <t>Bùi Việt Quyến</t>
  </si>
  <si>
    <t>Trương Quang Sơn</t>
  </si>
  <si>
    <t>Trần Minh Thành</t>
  </si>
  <si>
    <t>Nguyễn Lê Nguyên Thảo</t>
  </si>
  <si>
    <t>Nguyễn Khánh Vy</t>
  </si>
  <si>
    <t>Đỗ Thái An</t>
  </si>
  <si>
    <t>Bùi Duy Anh</t>
  </si>
  <si>
    <t>Lê Việt Tú Hà</t>
  </si>
  <si>
    <t>Khổng Phan Bảo Hân</t>
  </si>
  <si>
    <t>Nguyễn Việt Hưng</t>
  </si>
  <si>
    <t>Hoàng Kim Khánh</t>
  </si>
  <si>
    <t>06/11/2007</t>
  </si>
  <si>
    <t>Nguyễn Việt Khoa</t>
  </si>
  <si>
    <t>Nguyễn Đức Lân</t>
  </si>
  <si>
    <t>Nguyễn Mạnh Linh</t>
  </si>
  <si>
    <t>Nguyễn Anh Minh</t>
  </si>
  <si>
    <t>Nguyễn Phúc Minh</t>
  </si>
  <si>
    <t>Bùi Huy Diễm Phương</t>
  </si>
  <si>
    <t>Trần Bảo Phương</t>
  </si>
  <si>
    <t>Tống Thế Quang</t>
  </si>
  <si>
    <t>Lê Nguyễn Khánh Tâm</t>
  </si>
  <si>
    <t>Nguyễn Chu Đức Tín</t>
  </si>
  <si>
    <t>Lâm Bảo Trung</t>
  </si>
  <si>
    <t>28/01/2007</t>
  </si>
  <si>
    <t>Lê Thanh Tùng</t>
  </si>
  <si>
    <t>Lê Duy Văn</t>
  </si>
  <si>
    <t>07/01/2007</t>
  </si>
  <si>
    <t>Hoàng Phan Hà An</t>
  </si>
  <si>
    <t>Vương Khánh An</t>
  </si>
  <si>
    <t>Phạm Bảo Châu Anh</t>
  </si>
  <si>
    <t>06/08/2007</t>
  </si>
  <si>
    <t>Nguyễn Trần Gia Bảo</t>
  </si>
  <si>
    <t>Nguyễn Tiến Dũng</t>
  </si>
  <si>
    <t>17/10/2007</t>
  </si>
  <si>
    <t>Đinh Đức Minh Đạt</t>
  </si>
  <si>
    <t>Nguyễn Thị Minh Hương</t>
  </si>
  <si>
    <t>10/04/2007</t>
  </si>
  <si>
    <t>Nguyễn Gia Khoa</t>
  </si>
  <si>
    <t>Nguyễn Ngọc Lâm</t>
  </si>
  <si>
    <t>11/11/2007</t>
  </si>
  <si>
    <t>Đỗ Thái Linh</t>
  </si>
  <si>
    <t>10/05/2007</t>
  </si>
  <si>
    <t>03/04/2007</t>
  </si>
  <si>
    <t>Bùi Đức Minh</t>
  </si>
  <si>
    <t>Nguyễn Hoàng Minh</t>
  </si>
  <si>
    <t>Thân Chu Huyền Minh</t>
  </si>
  <si>
    <t>Vũ Trần Trọng Nhân</t>
  </si>
  <si>
    <t>Bùi Đức Quang</t>
  </si>
  <si>
    <t>Nguyễn Hoàng Minh Thái</t>
  </si>
  <si>
    <t>Nguyễn Đạt Phúc Trường</t>
  </si>
  <si>
    <t>TỔNG HỢP ĐIỂM THI  KHỐI 9 THI VÀO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</si>
</sst>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d\.m"/>
    <numFmt numFmtId="166" formatCode="dd/mm/yyyy"/>
    <numFmt numFmtId="167" formatCode="m\.yyyy"/>
  </numFmts>
  <fonts count="42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2"/>
      <color rgb="FFFF0000"/>
      <name val="Times New Roman"/>
    </font>
    <font>
      <sz val="13"/>
      <color rgb="FFFF0000"/>
      <name val="Arial"/>
    </font>
    <font>
      <sz val="13"/>
      <color theme="1"/>
      <name val="Arial"/>
    </font>
    <font>
      <b/>
      <sz val="14"/>
      <color theme="1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  <font>
      <b/>
      <i/>
      <sz val="9"/>
      <color theme="1"/>
      <name val="Times New Roman"/>
    </font>
    <font>
      <sz val="10"/>
      <name val="Arial"/>
    </font>
    <font>
      <b/>
      <i/>
      <sz val="9"/>
      <color rgb="FF000000"/>
      <name val="Times New Roman"/>
    </font>
    <font>
      <b/>
      <i/>
      <sz val="13"/>
      <color theme="1"/>
      <name val="Arial"/>
    </font>
    <font>
      <b/>
      <i/>
      <sz val="12"/>
      <color rgb="FFFF0000"/>
      <name val="Times New Roman"/>
    </font>
    <font>
      <i/>
      <sz val="12"/>
      <color rgb="FF000000"/>
      <name val="Times New Roman"/>
    </font>
    <font>
      <b/>
      <i/>
      <sz val="12"/>
      <color rgb="FF800080"/>
      <name val="Times New Roman"/>
    </font>
    <font>
      <sz val="12"/>
      <color rgb="FFFF0000"/>
      <name val="Times New Roman"/>
    </font>
    <font>
      <b/>
      <sz val="13"/>
      <color rgb="FFFF0000"/>
      <name val="Arial"/>
    </font>
    <font>
      <sz val="13"/>
      <color theme="1"/>
      <name val="Times New Roman"/>
    </font>
    <font>
      <sz val="13"/>
      <color rgb="FFFF00FF"/>
      <name val="Arial"/>
    </font>
    <font>
      <sz val="13"/>
      <color rgb="FFFF0000"/>
      <name val="Times New Roman"/>
    </font>
    <font>
      <sz val="10"/>
      <color theme="1"/>
      <name val="Times New Roman"/>
    </font>
    <font>
      <sz val="10"/>
      <color rgb="FFFF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0"/>
      <color rgb="FF000000"/>
      <name val="Arial"/>
    </font>
    <font>
      <b/>
      <i/>
      <sz val="13"/>
      <color theme="1"/>
      <name val="Times New Roman"/>
    </font>
    <font>
      <sz val="10"/>
      <color theme="1"/>
      <name val="Calibri"/>
    </font>
    <font>
      <sz val="12"/>
      <color rgb="FF000000"/>
      <name val="Times New Roman"/>
    </font>
    <font>
      <sz val="10"/>
      <color theme="1"/>
      <name val="Arial"/>
    </font>
    <font>
      <b/>
      <sz val="11"/>
      <color rgb="FFFF0000"/>
      <name val="Calibri"/>
    </font>
    <font>
      <sz val="10"/>
      <color rgb="FF000000"/>
      <name val="Times New Roman"/>
    </font>
    <font>
      <i/>
      <sz val="12"/>
      <color rgb="FFFF0000"/>
      <name val="Times New Roman"/>
    </font>
    <font>
      <sz val="11"/>
      <color rgb="FFFF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sz val="10"/>
      <color rgb="FFFF0000"/>
      <name val="Arial"/>
    </font>
    <font>
      <sz val="10"/>
      <color rgb="FF000000"/>
      <name val="Arial"/>
      <scheme val="minor"/>
    </font>
    <font>
      <sz val="12"/>
      <color rgb="FF000000"/>
      <name val="&quot;Times New Roman&quot;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9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9" fontId="36" fillId="0" borderId="0" applyFont="0" applyFill="0" applyBorder="0" applyAlignment="0" applyProtection="0"/>
  </cellStyleXfs>
  <cellXfs count="2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2" fontId="6" fillId="0" borderId="9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2" fontId="6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2" fontId="17" fillId="0" borderId="9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 vertical="center" wrapText="1"/>
    </xf>
    <xf numFmtId="43" fontId="2" fillId="0" borderId="9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1" fillId="0" borderId="9" xfId="0" applyFont="1" applyBorder="1" applyAlignment="1">
      <alignment horizontal="right"/>
    </xf>
    <xf numFmtId="0" fontId="20" fillId="0" borderId="17" xfId="0" applyFont="1" applyBorder="1" applyAlignment="1">
      <alignment horizontal="center"/>
    </xf>
    <xf numFmtId="0" fontId="20" fillId="0" borderId="9" xfId="0" applyFont="1" applyBorder="1"/>
    <xf numFmtId="0" fontId="2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wrapText="1"/>
    </xf>
    <xf numFmtId="2" fontId="23" fillId="0" borderId="10" xfId="0" applyNumberFormat="1" applyFont="1" applyBorder="1"/>
    <xf numFmtId="0" fontId="23" fillId="0" borderId="9" xfId="0" applyFont="1" applyBorder="1"/>
    <xf numFmtId="0" fontId="23" fillId="0" borderId="0" xfId="0" applyFont="1"/>
    <xf numFmtId="0" fontId="6" fillId="0" borderId="0" xfId="0" applyFont="1" applyAlignment="1">
      <alignment horizontal="left" vertical="center" wrapText="1"/>
    </xf>
    <xf numFmtId="2" fontId="24" fillId="0" borderId="0" xfId="0" applyNumberFormat="1" applyFont="1"/>
    <xf numFmtId="2" fontId="19" fillId="0" borderId="9" xfId="0" applyNumberFormat="1" applyFont="1" applyBorder="1" applyAlignment="1">
      <alignment horizontal="right"/>
    </xf>
    <xf numFmtId="0" fontId="19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5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/>
    </xf>
    <xf numFmtId="0" fontId="17" fillId="2" borderId="25" xfId="0" applyFont="1" applyFill="1" applyBorder="1"/>
    <xf numFmtId="0" fontId="19" fillId="2" borderId="26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right"/>
    </xf>
    <xf numFmtId="0" fontId="17" fillId="2" borderId="26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5" fillId="2" borderId="25" xfId="0" applyFont="1" applyFill="1" applyBorder="1" applyAlignment="1">
      <alignment vertical="center"/>
    </xf>
    <xf numFmtId="0" fontId="25" fillId="2" borderId="2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164" fontId="6" fillId="2" borderId="23" xfId="0" applyNumberFormat="1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164" fontId="17" fillId="2" borderId="23" xfId="0" applyNumberFormat="1" applyFont="1" applyFill="1" applyBorder="1" applyAlignment="1">
      <alignment horizontal="center" vertical="center" wrapText="1"/>
    </xf>
    <xf numFmtId="164" fontId="6" fillId="2" borderId="24" xfId="0" applyNumberFormat="1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vertical="center"/>
    </xf>
    <xf numFmtId="0" fontId="17" fillId="2" borderId="2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right"/>
    </xf>
    <xf numFmtId="49" fontId="22" fillId="0" borderId="30" xfId="0" applyNumberFormat="1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wrapText="1"/>
    </xf>
    <xf numFmtId="2" fontId="24" fillId="0" borderId="9" xfId="0" applyNumberFormat="1" applyFont="1" applyBorder="1"/>
    <xf numFmtId="0" fontId="26" fillId="0" borderId="9" xfId="0" applyFont="1" applyBorder="1"/>
    <xf numFmtId="2" fontId="27" fillId="0" borderId="9" xfId="0" applyNumberFormat="1" applyFont="1" applyBorder="1" applyAlignment="1">
      <alignment vertical="center"/>
    </xf>
    <xf numFmtId="2" fontId="24" fillId="0" borderId="0" xfId="0" applyNumberFormat="1" applyFont="1" applyAlignment="1"/>
    <xf numFmtId="0" fontId="27" fillId="0" borderId="9" xfId="0" applyFont="1" applyBorder="1" applyAlignment="1">
      <alignment vertical="center"/>
    </xf>
    <xf numFmtId="0" fontId="19" fillId="0" borderId="0" xfId="0" applyFont="1"/>
    <xf numFmtId="0" fontId="19" fillId="2" borderId="25" xfId="0" applyFont="1" applyFill="1" applyBorder="1"/>
    <xf numFmtId="2" fontId="17" fillId="0" borderId="0" xfId="0" applyNumberFormat="1" applyFont="1"/>
    <xf numFmtId="2" fontId="20" fillId="0" borderId="17" xfId="0" applyNumberFormat="1" applyFont="1" applyBorder="1" applyAlignment="1">
      <alignment horizontal="center"/>
    </xf>
    <xf numFmtId="0" fontId="17" fillId="0" borderId="9" xfId="0" applyFont="1" applyBorder="1" applyAlignment="1">
      <alignment horizontal="right"/>
    </xf>
    <xf numFmtId="0" fontId="28" fillId="0" borderId="0" xfId="0" applyFont="1"/>
    <xf numFmtId="2" fontId="17" fillId="0" borderId="0" xfId="0" applyNumberFormat="1" applyFont="1" applyAlignment="1">
      <alignment horizontal="right"/>
    </xf>
    <xf numFmtId="0" fontId="17" fillId="0" borderId="8" xfId="0" applyFont="1" applyBorder="1" applyAlignment="1">
      <alignment horizontal="right"/>
    </xf>
    <xf numFmtId="2" fontId="25" fillId="0" borderId="9" xfId="0" applyNumberFormat="1" applyFont="1" applyBorder="1" applyAlignment="1">
      <alignment horizontal="center" vertical="center" wrapText="1"/>
    </xf>
    <xf numFmtId="2" fontId="17" fillId="0" borderId="6" xfId="0" applyNumberFormat="1" applyFont="1" applyBorder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 wrapText="1"/>
    </xf>
    <xf numFmtId="2" fontId="17" fillId="0" borderId="23" xfId="0" applyNumberFormat="1" applyFont="1" applyBorder="1" applyAlignment="1">
      <alignment horizontal="center" vertical="center" wrapText="1"/>
    </xf>
    <xf numFmtId="2" fontId="17" fillId="2" borderId="25" xfId="0" applyNumberFormat="1" applyFont="1" applyFill="1" applyBorder="1" applyAlignment="1">
      <alignment horizontal="right"/>
    </xf>
    <xf numFmtId="2" fontId="25" fillId="2" borderId="9" xfId="0" applyNumberFormat="1" applyFont="1" applyFill="1" applyBorder="1" applyAlignment="1">
      <alignment horizontal="center" vertical="center" wrapText="1"/>
    </xf>
    <xf numFmtId="2" fontId="17" fillId="2" borderId="23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6" fillId="0" borderId="0" xfId="0" applyFont="1"/>
    <xf numFmtId="0" fontId="29" fillId="0" borderId="0" xfId="0" applyFont="1" applyAlignment="1">
      <alignment horizontal="right"/>
    </xf>
    <xf numFmtId="165" fontId="29" fillId="0" borderId="0" xfId="0" applyNumberFormat="1" applyFont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9" xfId="0" applyFont="1" applyBorder="1" applyAlignment="1">
      <alignment horizontal="center"/>
    </xf>
    <xf numFmtId="0" fontId="23" fillId="0" borderId="31" xfId="0" applyFont="1" applyBorder="1" applyAlignment="1">
      <alignment horizontal="right"/>
    </xf>
    <xf numFmtId="0" fontId="23" fillId="0" borderId="31" xfId="0" applyFont="1" applyBorder="1" applyAlignment="1">
      <alignment horizontal="center"/>
    </xf>
    <xf numFmtId="0" fontId="29" fillId="0" borderId="0" xfId="0" applyFont="1"/>
    <xf numFmtId="2" fontId="17" fillId="0" borderId="9" xfId="0" applyNumberFormat="1" applyFont="1" applyBorder="1" applyAlignment="1">
      <alignment horizontal="center"/>
    </xf>
    <xf numFmtId="0" fontId="6" fillId="2" borderId="25" xfId="0" applyFont="1" applyFill="1" applyBorder="1"/>
    <xf numFmtId="0" fontId="31" fillId="0" borderId="9" xfId="0" applyFont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8" fillId="0" borderId="31" xfId="0" applyFont="1" applyBorder="1"/>
    <xf numFmtId="0" fontId="28" fillId="0" borderId="32" xfId="0" applyFont="1" applyBorder="1"/>
    <xf numFmtId="49" fontId="17" fillId="0" borderId="0" xfId="0" applyNumberFormat="1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49" fontId="6" fillId="0" borderId="6" xfId="0" applyNumberFormat="1" applyFont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/>
    </xf>
    <xf numFmtId="49" fontId="17" fillId="0" borderId="0" xfId="0" applyNumberFormat="1" applyFont="1" applyAlignment="1">
      <alignment horizontal="right"/>
    </xf>
    <xf numFmtId="49" fontId="20" fillId="0" borderId="16" xfId="0" applyNumberFormat="1" applyFont="1" applyBorder="1" applyAlignment="1">
      <alignment horizontal="center"/>
    </xf>
    <xf numFmtId="2" fontId="23" fillId="2" borderId="33" xfId="0" applyNumberFormat="1" applyFont="1" applyFill="1" applyBorder="1"/>
    <xf numFmtId="49" fontId="22" fillId="0" borderId="9" xfId="0" applyNumberFormat="1" applyFont="1" applyBorder="1" applyAlignment="1">
      <alignment horizontal="left" vertical="center" shrinkToFit="1"/>
    </xf>
    <xf numFmtId="14" fontId="22" fillId="0" borderId="9" xfId="0" applyNumberFormat="1" applyFont="1" applyBorder="1" applyAlignment="1">
      <alignment horizontal="center" vertical="center" shrinkToFit="1"/>
    </xf>
    <xf numFmtId="49" fontId="22" fillId="0" borderId="9" xfId="0" applyNumberFormat="1" applyFont="1" applyBorder="1" applyAlignment="1">
      <alignment horizontal="center" vertical="center" shrinkToFit="1"/>
    </xf>
    <xf numFmtId="0" fontId="27" fillId="0" borderId="9" xfId="0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49" fontId="27" fillId="0" borderId="9" xfId="0" applyNumberFormat="1" applyFont="1" applyBorder="1" applyAlignment="1">
      <alignment vertical="center"/>
    </xf>
    <xf numFmtId="49" fontId="34" fillId="0" borderId="30" xfId="0" applyNumberFormat="1" applyFont="1" applyBorder="1" applyAlignment="1">
      <alignment horizontal="left" vertical="center" shrinkToFit="1"/>
    </xf>
    <xf numFmtId="166" fontId="22" fillId="0" borderId="30" xfId="0" applyNumberFormat="1" applyFont="1" applyBorder="1" applyAlignment="1">
      <alignment horizontal="center" vertical="center" shrinkToFit="1"/>
    </xf>
    <xf numFmtId="0" fontId="23" fillId="0" borderId="9" xfId="0" applyFont="1" applyBorder="1" applyAlignment="1">
      <alignment vertical="center" wrapText="1"/>
    </xf>
    <xf numFmtId="0" fontId="23" fillId="0" borderId="9" xfId="0" applyFont="1" applyBorder="1" applyAlignment="1">
      <alignment horizontal="center" vertical="center" wrapText="1"/>
    </xf>
    <xf numFmtId="0" fontId="32" fillId="0" borderId="9" xfId="0" applyFont="1" applyBorder="1"/>
    <xf numFmtId="0" fontId="32" fillId="0" borderId="9" xfId="0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2" fontId="17" fillId="0" borderId="9" xfId="0" applyNumberFormat="1" applyFont="1" applyBorder="1" applyAlignment="1">
      <alignment horizontal="right"/>
    </xf>
    <xf numFmtId="49" fontId="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17" fillId="2" borderId="25" xfId="0" applyNumberFormat="1" applyFont="1" applyFill="1" applyBorder="1"/>
    <xf numFmtId="49" fontId="7" fillId="2" borderId="9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right"/>
    </xf>
    <xf numFmtId="0" fontId="28" fillId="0" borderId="9" xfId="0" applyFont="1" applyBorder="1" applyAlignment="1">
      <alignment horizontal="center"/>
    </xf>
    <xf numFmtId="0" fontId="28" fillId="0" borderId="9" xfId="0" applyFont="1" applyBorder="1" applyAlignment="1">
      <alignment horizontal="left"/>
    </xf>
    <xf numFmtId="0" fontId="28" fillId="0" borderId="9" xfId="0" applyFont="1" applyBorder="1" applyAlignment="1">
      <alignment horizontal="right"/>
    </xf>
    <xf numFmtId="0" fontId="28" fillId="0" borderId="9" xfId="0" applyFont="1" applyBorder="1"/>
    <xf numFmtId="165" fontId="28" fillId="0" borderId="9" xfId="0" applyNumberFormat="1" applyFont="1" applyBorder="1" applyAlignment="1">
      <alignment horizontal="right"/>
    </xf>
    <xf numFmtId="2" fontId="28" fillId="0" borderId="9" xfId="0" applyNumberFormat="1" applyFont="1" applyBorder="1" applyAlignment="1">
      <alignment horizontal="right"/>
    </xf>
    <xf numFmtId="0" fontId="35" fillId="0" borderId="9" xfId="0" applyFont="1" applyBorder="1"/>
    <xf numFmtId="0" fontId="28" fillId="0" borderId="6" xfId="0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6" xfId="0" applyFont="1" applyBorder="1" applyAlignment="1">
      <alignment horizontal="right"/>
    </xf>
    <xf numFmtId="167" fontId="28" fillId="0" borderId="6" xfId="0" applyNumberFormat="1" applyFont="1" applyBorder="1" applyAlignment="1">
      <alignment horizontal="right"/>
    </xf>
    <xf numFmtId="49" fontId="28" fillId="0" borderId="34" xfId="0" applyNumberFormat="1" applyFont="1" applyBorder="1" applyAlignment="1">
      <alignment horizontal="center"/>
    </xf>
    <xf numFmtId="0" fontId="28" fillId="0" borderId="34" xfId="0" applyFont="1" applyBorder="1" applyAlignment="1">
      <alignment horizontal="left"/>
    </xf>
    <xf numFmtId="0" fontId="28" fillId="0" borderId="34" xfId="0" applyFont="1" applyBorder="1" applyAlignment="1">
      <alignment horizontal="center"/>
    </xf>
    <xf numFmtId="0" fontId="28" fillId="0" borderId="34" xfId="0" applyFont="1" applyBorder="1" applyAlignment="1">
      <alignment horizontal="right"/>
    </xf>
    <xf numFmtId="2" fontId="28" fillId="0" borderId="34" xfId="0" applyNumberFormat="1" applyFont="1" applyBorder="1" applyAlignment="1">
      <alignment horizontal="right"/>
    </xf>
    <xf numFmtId="49" fontId="28" fillId="0" borderId="9" xfId="0" applyNumberFormat="1" applyFont="1" applyBorder="1" applyAlignment="1">
      <alignment horizontal="center"/>
    </xf>
    <xf numFmtId="165" fontId="28" fillId="0" borderId="9" xfId="0" applyNumberFormat="1" applyFont="1" applyBorder="1" applyAlignment="1">
      <alignment horizontal="right"/>
    </xf>
    <xf numFmtId="49" fontId="28" fillId="0" borderId="9" xfId="0" applyNumberFormat="1" applyFont="1" applyBorder="1" applyAlignment="1">
      <alignment horizontal="left"/>
    </xf>
    <xf numFmtId="14" fontId="28" fillId="0" borderId="9" xfId="0" applyNumberFormat="1" applyFont="1" applyBorder="1" applyAlignment="1">
      <alignment horizontal="center"/>
    </xf>
    <xf numFmtId="165" fontId="28" fillId="0" borderId="34" xfId="0" applyNumberFormat="1" applyFont="1" applyBorder="1" applyAlignment="1">
      <alignment horizontal="right"/>
    </xf>
    <xf numFmtId="4" fontId="28" fillId="0" borderId="34" xfId="0" applyNumberFormat="1" applyFont="1" applyBorder="1" applyAlignment="1">
      <alignment horizontal="right"/>
    </xf>
    <xf numFmtId="4" fontId="28" fillId="0" borderId="9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0" borderId="34" xfId="0" applyNumberFormat="1" applyFont="1" applyBorder="1" applyAlignment="1">
      <alignment horizontal="center"/>
    </xf>
    <xf numFmtId="2" fontId="28" fillId="0" borderId="9" xfId="0" applyNumberFormat="1" applyFont="1" applyBorder="1" applyAlignment="1">
      <alignment horizontal="center"/>
    </xf>
    <xf numFmtId="166" fontId="28" fillId="0" borderId="9" xfId="0" applyNumberFormat="1" applyFont="1" applyBorder="1" applyAlignment="1">
      <alignment horizontal="center"/>
    </xf>
    <xf numFmtId="0" fontId="26" fillId="0" borderId="0" xfId="0" applyFont="1"/>
    <xf numFmtId="2" fontId="28" fillId="0" borderId="6" xfId="0" applyNumberFormat="1" applyFont="1" applyBorder="1" applyAlignment="1">
      <alignment horizontal="center"/>
    </xf>
    <xf numFmtId="0" fontId="35" fillId="0" borderId="0" xfId="0" applyFont="1"/>
    <xf numFmtId="0" fontId="6" fillId="0" borderId="0" xfId="0" applyNumberFormat="1" applyFont="1" applyAlignment="1">
      <alignment horizontal="left" vertical="center" wrapText="1"/>
    </xf>
    <xf numFmtId="2" fontId="6" fillId="0" borderId="23" xfId="0" applyNumberFormat="1" applyFont="1" applyBorder="1" applyAlignment="1">
      <alignment horizontal="center" vertical="center" wrapText="1"/>
    </xf>
    <xf numFmtId="9" fontId="17" fillId="0" borderId="6" xfId="1" applyFont="1" applyBorder="1" applyAlignment="1">
      <alignment horizontal="center" vertical="center" wrapText="1"/>
    </xf>
    <xf numFmtId="9" fontId="6" fillId="0" borderId="9" xfId="1" applyFont="1" applyBorder="1" applyAlignment="1">
      <alignment horizontal="center" vertical="center" wrapText="1"/>
    </xf>
    <xf numFmtId="9" fontId="15" fillId="0" borderId="9" xfId="1" applyFont="1" applyBorder="1" applyAlignment="1">
      <alignment horizontal="center" vertical="center" wrapText="1"/>
    </xf>
    <xf numFmtId="2" fontId="6" fillId="0" borderId="9" xfId="0" applyNumberFormat="1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24" fillId="0" borderId="9" xfId="0" applyFont="1" applyBorder="1"/>
    <xf numFmtId="0" fontId="6" fillId="0" borderId="2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2" fontId="24" fillId="0" borderId="35" xfId="0" applyNumberFormat="1" applyFont="1" applyBorder="1"/>
    <xf numFmtId="0" fontId="22" fillId="0" borderId="33" xfId="0" applyFont="1" applyBorder="1" applyAlignment="1">
      <alignment horizontal="center" vertical="center"/>
    </xf>
    <xf numFmtId="2" fontId="27" fillId="0" borderId="19" xfId="0" applyNumberFormat="1" applyFont="1" applyBorder="1" applyAlignment="1">
      <alignment vertical="center"/>
    </xf>
    <xf numFmtId="0" fontId="17" fillId="0" borderId="36" xfId="0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0" fontId="26" fillId="0" borderId="29" xfId="0" applyFont="1" applyBorder="1"/>
    <xf numFmtId="0" fontId="6" fillId="0" borderId="26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2" fontId="24" fillId="0" borderId="28" xfId="0" applyNumberFormat="1" applyFont="1" applyBorder="1"/>
    <xf numFmtId="2" fontId="23" fillId="0" borderId="18" xfId="0" applyNumberFormat="1" applyFont="1" applyBorder="1"/>
    <xf numFmtId="0" fontId="20" fillId="0" borderId="29" xfId="0" applyFont="1" applyBorder="1" applyAlignment="1">
      <alignment horizontal="right"/>
    </xf>
    <xf numFmtId="2" fontId="24" fillId="0" borderId="28" xfId="0" applyNumberFormat="1" applyFont="1" applyBorder="1" applyAlignment="1"/>
    <xf numFmtId="0" fontId="37" fillId="0" borderId="9" xfId="0" applyFont="1" applyBorder="1" applyAlignment="1">
      <alignment horizontal="left"/>
    </xf>
    <xf numFmtId="2" fontId="37" fillId="0" borderId="9" xfId="0" applyNumberFormat="1" applyFont="1" applyBorder="1" applyAlignment="1">
      <alignment horizontal="left"/>
    </xf>
    <xf numFmtId="0" fontId="37" fillId="0" borderId="26" xfId="0" applyFont="1" applyBorder="1" applyAlignment="1">
      <alignment horizontal="left"/>
    </xf>
    <xf numFmtId="2" fontId="37" fillId="0" borderId="26" xfId="0" applyNumberFormat="1" applyFont="1" applyBorder="1" applyAlignment="1">
      <alignment horizontal="left"/>
    </xf>
    <xf numFmtId="2" fontId="23" fillId="0" borderId="18" xfId="0" applyNumberFormat="1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21" fillId="0" borderId="29" xfId="0" applyFont="1" applyBorder="1" applyAlignment="1">
      <alignment horizontal="right"/>
    </xf>
    <xf numFmtId="2" fontId="19" fillId="0" borderId="26" xfId="0" applyNumberFormat="1" applyFont="1" applyBorder="1" applyAlignment="1">
      <alignment horizontal="right"/>
    </xf>
    <xf numFmtId="0" fontId="6" fillId="3" borderId="35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left" vertical="center" wrapText="1"/>
    </xf>
    <xf numFmtId="2" fontId="24" fillId="2" borderId="35" xfId="0" applyNumberFormat="1" applyFont="1" applyFill="1" applyBorder="1"/>
    <xf numFmtId="0" fontId="24" fillId="0" borderId="35" xfId="0" applyFont="1" applyBorder="1"/>
    <xf numFmtId="0" fontId="38" fillId="0" borderId="35" xfId="0" applyFont="1" applyBorder="1" applyAlignment="1">
      <alignment horizontal="right"/>
    </xf>
    <xf numFmtId="2" fontId="38" fillId="0" borderId="35" xfId="0" applyNumberFormat="1" applyFont="1" applyBorder="1" applyAlignment="1">
      <alignment horizontal="right"/>
    </xf>
    <xf numFmtId="0" fontId="39" fillId="0" borderId="35" xfId="0" applyFont="1" applyBorder="1"/>
    <xf numFmtId="0" fontId="30" fillId="0" borderId="38" xfId="0" applyFont="1" applyBorder="1" applyAlignment="1">
      <alignment horizontal="center" wrapText="1"/>
    </xf>
    <xf numFmtId="0" fontId="20" fillId="0" borderId="29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/>
    </xf>
    <xf numFmtId="2" fontId="24" fillId="0" borderId="35" xfId="0" applyNumberFormat="1" applyFont="1" applyBorder="1" applyAlignment="1">
      <alignment horizontal="center"/>
    </xf>
    <xf numFmtId="0" fontId="40" fillId="3" borderId="9" xfId="0" applyFont="1" applyFill="1" applyBorder="1" applyAlignment="1">
      <alignment horizontal="left"/>
    </xf>
    <xf numFmtId="0" fontId="40" fillId="3" borderId="26" xfId="0" applyFont="1" applyFill="1" applyBorder="1" applyAlignment="1">
      <alignment horizontal="left"/>
    </xf>
    <xf numFmtId="2" fontId="40" fillId="3" borderId="26" xfId="0" applyNumberFormat="1" applyFont="1" applyFill="1" applyBorder="1" applyAlignment="1">
      <alignment horizontal="left"/>
    </xf>
    <xf numFmtId="0" fontId="41" fillId="3" borderId="26" xfId="0" applyFont="1" applyFill="1" applyBorder="1" applyAlignment="1">
      <alignment horizontal="left"/>
    </xf>
    <xf numFmtId="2" fontId="41" fillId="3" borderId="26" xfId="0" applyNumberFormat="1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/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9" fillId="0" borderId="7" xfId="0" applyFont="1" applyBorder="1"/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/>
    <xf numFmtId="0" fontId="10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 wrapText="1"/>
    </xf>
    <xf numFmtId="0" fontId="9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9" fillId="0" borderId="13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9" fillId="0" borderId="20" xfId="0" applyFont="1" applyBorder="1"/>
    <xf numFmtId="0" fontId="25" fillId="2" borderId="27" xfId="0" applyFont="1" applyFill="1" applyBorder="1" applyAlignment="1">
      <alignment horizontal="center" vertical="center"/>
    </xf>
    <xf numFmtId="0" fontId="9" fillId="0" borderId="28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7" fillId="0" borderId="0" xfId="0" applyFont="1"/>
    <xf numFmtId="0" fontId="17" fillId="0" borderId="10" xfId="0" applyFont="1" applyBorder="1" applyAlignment="1">
      <alignment horizontal="center"/>
    </xf>
    <xf numFmtId="0" fontId="9" fillId="0" borderId="18" xfId="0" applyFont="1" applyBorder="1"/>
    <xf numFmtId="0" fontId="9" fillId="0" borderId="19" xfId="0" applyFont="1" applyBorder="1"/>
    <xf numFmtId="0" fontId="9" fillId="0" borderId="37" xfId="0" applyFont="1" applyBorder="1"/>
    <xf numFmtId="0" fontId="9" fillId="0" borderId="31" xfId="0" applyFont="1" applyBorder="1"/>
  </cellXfs>
  <cellStyles count="2">
    <cellStyle name="Normal" xfId="0" builtinId="0"/>
    <cellStyle name="Percent" xfId="1" builtinId="5"/>
  </cellStyles>
  <dxfs count="35"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69FFFF"/>
          <bgColor rgb="FF69FFFF"/>
        </patternFill>
      </fill>
    </dxf>
    <dxf>
      <font>
        <color rgb="FF0000FF"/>
      </font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  <pageSetUpPr fitToPage="1"/>
  </sheetPr>
  <dimension ref="A1:Z1000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S52" sqref="S52"/>
    </sheetView>
  </sheetViews>
  <sheetFormatPr defaultColWidth="12.5703125" defaultRowHeight="15" customHeight="1"/>
  <cols>
    <col min="1" max="1" width="7.140625" customWidth="1"/>
    <col min="2" max="2" width="7.5703125" customWidth="1"/>
    <col min="3" max="3" width="7.5703125" hidden="1" customWidth="1"/>
    <col min="4" max="4" width="9.140625" customWidth="1"/>
    <col min="5" max="5" width="6.42578125" customWidth="1"/>
    <col min="6" max="6" width="10" customWidth="1"/>
    <col min="7" max="7" width="6.42578125" customWidth="1"/>
    <col min="8" max="8" width="8.42578125" customWidth="1"/>
    <col min="9" max="9" width="6.42578125" customWidth="1"/>
    <col min="10" max="10" width="8.42578125" customWidth="1"/>
    <col min="11" max="11" width="4.5703125" customWidth="1"/>
    <col min="12" max="12" width="10" customWidth="1"/>
    <col min="13" max="13" width="4.42578125" customWidth="1"/>
    <col min="14" max="14" width="9.5703125" bestFit="1" customWidth="1"/>
    <col min="15" max="15" width="6.42578125" customWidth="1"/>
    <col min="16" max="16" width="8.42578125" customWidth="1"/>
    <col min="17" max="17" width="4.5703125" customWidth="1"/>
    <col min="18" max="18" width="9" customWidth="1"/>
    <col min="19" max="19" width="9.28515625" customWidth="1"/>
    <col min="20" max="20" width="11.85546875" customWidth="1"/>
    <col min="21" max="22" width="6" customWidth="1"/>
    <col min="23" max="26" width="8" customWidth="1"/>
  </cols>
  <sheetData>
    <row r="1" spans="1:26" ht="16.5" customHeight="1">
      <c r="A1" s="1" t="s">
        <v>0</v>
      </c>
      <c r="B1" s="1"/>
      <c r="C1" s="1"/>
      <c r="D1" s="1"/>
      <c r="E1" s="1"/>
      <c r="F1" s="1"/>
      <c r="G1" s="2"/>
      <c r="H1" s="1"/>
      <c r="I1" s="3"/>
      <c r="J1" s="4"/>
      <c r="K1" s="3"/>
      <c r="L1" s="4"/>
      <c r="M1" s="4"/>
      <c r="N1" s="4"/>
      <c r="O1" s="3"/>
      <c r="P1" s="4"/>
      <c r="Q1" s="3"/>
      <c r="R1" s="4"/>
      <c r="S1" s="4"/>
      <c r="T1" s="4"/>
      <c r="U1" s="5"/>
      <c r="V1" s="5"/>
      <c r="W1" s="4"/>
      <c r="X1" s="4"/>
      <c r="Y1" s="4"/>
      <c r="Z1" s="4"/>
    </row>
    <row r="2" spans="1:26" ht="18.75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57"/>
      <c r="V2" s="257"/>
      <c r="W2" s="4"/>
      <c r="X2" s="4"/>
      <c r="Y2" s="4"/>
      <c r="Z2" s="4"/>
    </row>
    <row r="3" spans="1:26" ht="8.25" customHeight="1">
      <c r="A3" s="6"/>
      <c r="B3" s="4"/>
      <c r="C3" s="4"/>
      <c r="D3" s="4"/>
      <c r="E3" s="4"/>
      <c r="F3" s="4"/>
      <c r="G3" s="3"/>
      <c r="H3" s="4"/>
      <c r="I3" s="3"/>
      <c r="J3" s="4"/>
      <c r="K3" s="3"/>
      <c r="L3" s="4"/>
      <c r="M3" s="4"/>
      <c r="N3" s="4"/>
      <c r="O3" s="3"/>
      <c r="P3" s="4"/>
      <c r="Q3" s="3"/>
      <c r="R3" s="4"/>
      <c r="S3" s="4"/>
      <c r="T3" s="4"/>
      <c r="U3" s="5"/>
      <c r="V3" s="5"/>
      <c r="W3" s="4"/>
      <c r="X3" s="4"/>
      <c r="Y3" s="4"/>
      <c r="Z3" s="4"/>
    </row>
    <row r="4" spans="1:26" ht="17.25" customHeight="1">
      <c r="A4" s="262" t="s">
        <v>1</v>
      </c>
      <c r="B4" s="264" t="s">
        <v>2</v>
      </c>
      <c r="C4" s="7"/>
      <c r="D4" s="264" t="s">
        <v>3</v>
      </c>
      <c r="E4" s="265" t="s">
        <v>4</v>
      </c>
      <c r="F4" s="266"/>
      <c r="G4" s="265" t="s">
        <v>5</v>
      </c>
      <c r="H4" s="266"/>
      <c r="I4" s="265" t="s">
        <v>6</v>
      </c>
      <c r="J4" s="266"/>
      <c r="K4" s="265" t="s">
        <v>7</v>
      </c>
      <c r="L4" s="266"/>
      <c r="M4" s="267" t="s">
        <v>8</v>
      </c>
      <c r="N4" s="266"/>
      <c r="O4" s="265" t="s">
        <v>9</v>
      </c>
      <c r="P4" s="266"/>
      <c r="Q4" s="265" t="s">
        <v>10</v>
      </c>
      <c r="R4" s="266"/>
      <c r="S4" s="258" t="s">
        <v>11</v>
      </c>
      <c r="T4" s="258" t="s">
        <v>12</v>
      </c>
      <c r="U4" s="8"/>
      <c r="V4" s="8"/>
      <c r="W4" s="9"/>
      <c r="X4" s="9"/>
      <c r="Y4" s="9"/>
      <c r="Z4" s="9"/>
    </row>
    <row r="5" spans="1:26" ht="16.5" customHeight="1">
      <c r="A5" s="263"/>
      <c r="B5" s="259"/>
      <c r="C5" s="10"/>
      <c r="D5" s="259"/>
      <c r="E5" s="10" t="s">
        <v>13</v>
      </c>
      <c r="F5" s="10" t="s">
        <v>14</v>
      </c>
      <c r="G5" s="11" t="s">
        <v>13</v>
      </c>
      <c r="H5" s="10" t="s">
        <v>14</v>
      </c>
      <c r="I5" s="11" t="s">
        <v>13</v>
      </c>
      <c r="J5" s="10" t="s">
        <v>14</v>
      </c>
      <c r="K5" s="11" t="s">
        <v>13</v>
      </c>
      <c r="L5" s="10" t="s">
        <v>14</v>
      </c>
      <c r="M5" s="12" t="s">
        <v>13</v>
      </c>
      <c r="N5" s="12" t="s">
        <v>14</v>
      </c>
      <c r="O5" s="11" t="s">
        <v>13</v>
      </c>
      <c r="P5" s="10" t="s">
        <v>14</v>
      </c>
      <c r="Q5" s="11" t="s">
        <v>13</v>
      </c>
      <c r="R5" s="13" t="s">
        <v>14</v>
      </c>
      <c r="S5" s="259"/>
      <c r="T5" s="259"/>
      <c r="U5" s="260" t="s">
        <v>15</v>
      </c>
      <c r="V5" s="261"/>
      <c r="W5" s="9"/>
      <c r="X5" s="9"/>
      <c r="Y5" s="9"/>
      <c r="Z5" s="9"/>
    </row>
    <row r="6" spans="1:26" ht="27" customHeight="1">
      <c r="A6" s="269" t="s">
        <v>16</v>
      </c>
      <c r="B6" s="14" t="s">
        <v>17</v>
      </c>
      <c r="C6" s="14" t="e">
        <f t="shared" ref="C6:C9" si="0">#REF!</f>
        <v>#REF!</v>
      </c>
      <c r="D6" s="14">
        <f>'9A1'!D$66</f>
        <v>48</v>
      </c>
      <c r="E6" s="14">
        <f>'9A1'!E$66</f>
        <v>36</v>
      </c>
      <c r="F6" s="15">
        <f>'9A1'!F$66</f>
        <v>0.75</v>
      </c>
      <c r="G6" s="16">
        <f>'9A1'!G$66</f>
        <v>9</v>
      </c>
      <c r="H6" s="15">
        <f>'9A1'!H$66</f>
        <v>0.1875</v>
      </c>
      <c r="I6" s="16">
        <f>'9A1'!I$66</f>
        <v>3</v>
      </c>
      <c r="J6" s="15">
        <f>'9A1'!J$66</f>
        <v>6.25E-2</v>
      </c>
      <c r="K6" s="16">
        <f>'9A1'!K$66</f>
        <v>0</v>
      </c>
      <c r="L6" s="15">
        <f>'9A1'!L$66</f>
        <v>0</v>
      </c>
      <c r="M6" s="14">
        <f>'9A1'!M$66</f>
        <v>48</v>
      </c>
      <c r="N6" s="15">
        <f>'9A1'!N$66</f>
        <v>1</v>
      </c>
      <c r="O6" s="16">
        <f>'9A1'!O$66</f>
        <v>0</v>
      </c>
      <c r="P6" s="15">
        <f>'9A1'!P$66</f>
        <v>0</v>
      </c>
      <c r="Q6" s="16">
        <f>'9A1'!Q$66</f>
        <v>0</v>
      </c>
      <c r="R6" s="15">
        <f>'9A1'!R$66</f>
        <v>0</v>
      </c>
      <c r="S6" s="17">
        <f>'9A1'!F60</f>
        <v>8.875</v>
      </c>
      <c r="T6" s="18">
        <f t="shared" ref="T6:T21" si="1">RANK(S6,$S$6:$S$21,0)</f>
        <v>2</v>
      </c>
      <c r="U6" s="14">
        <f t="shared" ref="U6:U9" si="2">E6+G6+I6+K6+O6+Q6</f>
        <v>48</v>
      </c>
      <c r="V6" s="5">
        <f t="shared" ref="V6:V9" si="3">Q6+O6+M6</f>
        <v>48</v>
      </c>
      <c r="W6" s="4"/>
      <c r="X6" s="4"/>
      <c r="Y6" s="4"/>
      <c r="Z6" s="4"/>
    </row>
    <row r="7" spans="1:26" ht="27" customHeight="1">
      <c r="A7" s="270"/>
      <c r="B7" s="14" t="s">
        <v>18</v>
      </c>
      <c r="C7" s="14" t="e">
        <f t="shared" si="0"/>
        <v>#REF!</v>
      </c>
      <c r="D7" s="19">
        <f>'9A2'!D$67</f>
        <v>54</v>
      </c>
      <c r="E7" s="14">
        <f>'9A2'!E$67</f>
        <v>41</v>
      </c>
      <c r="F7" s="15">
        <f>'9A2'!F$67</f>
        <v>0.7592592592592593</v>
      </c>
      <c r="G7" s="16">
        <f>'9A2'!G$67</f>
        <v>12</v>
      </c>
      <c r="H7" s="15">
        <f>'9A2'!H$67</f>
        <v>0.22222222222222221</v>
      </c>
      <c r="I7" s="16">
        <f>'9A2'!I$67</f>
        <v>1</v>
      </c>
      <c r="J7" s="15">
        <f>'9A2'!J$67</f>
        <v>1.8518518518518517E-2</v>
      </c>
      <c r="K7" s="16">
        <f>'9A2'!K$67</f>
        <v>0</v>
      </c>
      <c r="L7" s="15">
        <f>'9A2'!L$67</f>
        <v>0</v>
      </c>
      <c r="M7" s="14">
        <f>'9A2'!M$67</f>
        <v>54</v>
      </c>
      <c r="N7" s="15">
        <f>'9A2'!N$67</f>
        <v>1</v>
      </c>
      <c r="O7" s="16">
        <f>'9A2'!O$67</f>
        <v>0</v>
      </c>
      <c r="P7" s="15">
        <f>'9A2'!P$67</f>
        <v>0</v>
      </c>
      <c r="Q7" s="16">
        <f>'9A2'!Q$67</f>
        <v>0</v>
      </c>
      <c r="R7" s="15">
        <f>'9A2'!R$67</f>
        <v>0</v>
      </c>
      <c r="S7" s="17">
        <f>'9A2'!F61</f>
        <v>8.9074074074074066</v>
      </c>
      <c r="T7" s="18">
        <f t="shared" si="1"/>
        <v>1</v>
      </c>
      <c r="U7" s="14">
        <f t="shared" si="2"/>
        <v>54</v>
      </c>
      <c r="V7" s="5">
        <f t="shared" si="3"/>
        <v>54</v>
      </c>
      <c r="W7" s="4"/>
      <c r="X7" s="4"/>
      <c r="Y7" s="4"/>
      <c r="Z7" s="4"/>
    </row>
    <row r="8" spans="1:26" ht="27" customHeight="1">
      <c r="A8" s="270"/>
      <c r="B8" s="14" t="s">
        <v>19</v>
      </c>
      <c r="C8" s="14" t="e">
        <f t="shared" si="0"/>
        <v>#REF!</v>
      </c>
      <c r="D8" s="19">
        <f>'9A3'!D$64</f>
        <v>52</v>
      </c>
      <c r="E8" s="14">
        <f>'9A3'!E$64</f>
        <v>31</v>
      </c>
      <c r="F8" s="15">
        <f>'9A3'!F$64</f>
        <v>0.59615384615384615</v>
      </c>
      <c r="G8" s="16">
        <f>'9A3'!G$64</f>
        <v>16</v>
      </c>
      <c r="H8" s="15">
        <f>'9A3'!H$64</f>
        <v>0.30769230769230771</v>
      </c>
      <c r="I8" s="16">
        <f>'9A3'!I$64</f>
        <v>4</v>
      </c>
      <c r="J8" s="15">
        <f>'9A3'!J$64</f>
        <v>7.6923076923076927E-2</v>
      </c>
      <c r="K8" s="16">
        <f>'9A3'!K$64</f>
        <v>1</v>
      </c>
      <c r="L8" s="15">
        <f>'9A3'!L$64</f>
        <v>1.9230769230769232E-2</v>
      </c>
      <c r="M8" s="14">
        <f>'9A3'!M$64</f>
        <v>52</v>
      </c>
      <c r="N8" s="15">
        <f>'9A3'!N$64</f>
        <v>1</v>
      </c>
      <c r="O8" s="16">
        <f>'9A3'!O$64</f>
        <v>0</v>
      </c>
      <c r="P8" s="15">
        <f>'9A3'!P$64</f>
        <v>0</v>
      </c>
      <c r="Q8" s="16">
        <f>'9A3'!Q$64</f>
        <v>0</v>
      </c>
      <c r="R8" s="15">
        <f>'9A3'!R$64</f>
        <v>0</v>
      </c>
      <c r="S8" s="17">
        <f>'9A3'!F58</f>
        <v>8.6826923076923084</v>
      </c>
      <c r="T8" s="18">
        <f t="shared" si="1"/>
        <v>5</v>
      </c>
      <c r="U8" s="14">
        <f t="shared" si="2"/>
        <v>52</v>
      </c>
      <c r="V8" s="5">
        <f t="shared" si="3"/>
        <v>52</v>
      </c>
      <c r="W8" s="4"/>
      <c r="X8" s="4"/>
      <c r="Y8" s="4"/>
      <c r="Z8" s="4"/>
    </row>
    <row r="9" spans="1:26" ht="27" customHeight="1">
      <c r="A9" s="270"/>
      <c r="B9" s="14" t="s">
        <v>20</v>
      </c>
      <c r="C9" s="14" t="e">
        <f t="shared" si="0"/>
        <v>#REF!</v>
      </c>
      <c r="D9" s="19">
        <f>'9A4'!D$65</f>
        <v>41</v>
      </c>
      <c r="E9" s="14">
        <f>'9A4'!E$65</f>
        <v>21</v>
      </c>
      <c r="F9" s="15">
        <f>'9A4'!F$65</f>
        <v>0.51219512195121952</v>
      </c>
      <c r="G9" s="16">
        <f>'9A4'!G$65</f>
        <v>13</v>
      </c>
      <c r="H9" s="15">
        <f>'9A4'!H$65</f>
        <v>0.31707317073170732</v>
      </c>
      <c r="I9" s="16">
        <f>'9A4'!I$65</f>
        <v>7</v>
      </c>
      <c r="J9" s="15">
        <f>'9A4'!J$65</f>
        <v>0.17073170731707318</v>
      </c>
      <c r="K9" s="16">
        <f>'9A4'!K$65</f>
        <v>0</v>
      </c>
      <c r="L9" s="15">
        <f>'9A4'!L$65</f>
        <v>0</v>
      </c>
      <c r="M9" s="14">
        <f>'9A4'!M$65</f>
        <v>41</v>
      </c>
      <c r="N9" s="15">
        <f>'9A4'!N$65</f>
        <v>1</v>
      </c>
      <c r="O9" s="16">
        <f>'9A4'!O$65</f>
        <v>0</v>
      </c>
      <c r="P9" s="15">
        <f>'9A4'!P$65</f>
        <v>0</v>
      </c>
      <c r="Q9" s="16">
        <f>'9A4'!Q$65</f>
        <v>0</v>
      </c>
      <c r="R9" s="15">
        <f>'9A4'!R$65</f>
        <v>0</v>
      </c>
      <c r="S9" s="17">
        <f>'9A4'!F56</f>
        <v>8.5487804878048781</v>
      </c>
      <c r="T9" s="18">
        <f t="shared" si="1"/>
        <v>8</v>
      </c>
      <c r="U9" s="14">
        <f t="shared" si="2"/>
        <v>41</v>
      </c>
      <c r="V9" s="5">
        <f t="shared" si="3"/>
        <v>41</v>
      </c>
      <c r="W9" s="4"/>
      <c r="X9" s="4"/>
      <c r="Y9" s="4"/>
      <c r="Z9" s="4"/>
    </row>
    <row r="10" spans="1:26" ht="27" customHeight="1">
      <c r="A10" s="270"/>
      <c r="B10" s="14" t="s">
        <v>21</v>
      </c>
      <c r="C10" s="14"/>
      <c r="D10" s="19">
        <f>'9A5'!D$59</f>
        <v>43</v>
      </c>
      <c r="E10" s="14">
        <f>'9A5'!E$59</f>
        <v>12</v>
      </c>
      <c r="F10" s="15">
        <f>'9A5'!F$59</f>
        <v>0.27906976744186046</v>
      </c>
      <c r="G10" s="16">
        <f>'9A5'!G$59</f>
        <v>18</v>
      </c>
      <c r="H10" s="15">
        <f>'9A5'!H$59</f>
        <v>0.41860465116279072</v>
      </c>
      <c r="I10" s="16">
        <f>'9A5'!I$59</f>
        <v>8</v>
      </c>
      <c r="J10" s="15">
        <f>'9A5'!J$59</f>
        <v>0.18604651162790697</v>
      </c>
      <c r="K10" s="16">
        <f>'9A5'!K$59</f>
        <v>5</v>
      </c>
      <c r="L10" s="15">
        <f>'9A5'!L$59</f>
        <v>0.11627906976744186</v>
      </c>
      <c r="M10" s="14">
        <f>'9A5'!M$59</f>
        <v>43</v>
      </c>
      <c r="N10" s="15">
        <f>'9A5'!N$59</f>
        <v>1</v>
      </c>
      <c r="O10" s="16">
        <f>'9A5'!O$59</f>
        <v>0</v>
      </c>
      <c r="P10" s="15">
        <f>'9A5'!P$59</f>
        <v>0</v>
      </c>
      <c r="Q10" s="16">
        <f>'9A5'!Q$59</f>
        <v>0</v>
      </c>
      <c r="R10" s="15">
        <f>'9A5'!R$59</f>
        <v>0</v>
      </c>
      <c r="S10" s="17">
        <f>'9A5'!F53</f>
        <v>8.0581395348837201</v>
      </c>
      <c r="T10" s="18">
        <f t="shared" si="1"/>
        <v>15</v>
      </c>
      <c r="U10" s="19">
        <f t="shared" ref="U10:U21" si="4">E10+G10+I10+K10+O10+Q10</f>
        <v>43</v>
      </c>
      <c r="V10" s="5">
        <f t="shared" ref="V10:V21" si="5">Q10+O10+M10</f>
        <v>43</v>
      </c>
      <c r="W10" s="4"/>
      <c r="X10" s="4"/>
      <c r="Y10" s="4"/>
      <c r="Z10" s="4"/>
    </row>
    <row r="11" spans="1:26" ht="27" customHeight="1">
      <c r="A11" s="270"/>
      <c r="B11" s="14" t="s">
        <v>22</v>
      </c>
      <c r="C11" s="14"/>
      <c r="D11" s="19">
        <f>'9A6'!D$63</f>
        <v>41</v>
      </c>
      <c r="E11" s="14">
        <f>'9A6'!E$63</f>
        <v>17</v>
      </c>
      <c r="F11" s="15">
        <f>'9A6'!F$63</f>
        <v>0.41463414634146339</v>
      </c>
      <c r="G11" s="16">
        <f>'9A6'!G$63</f>
        <v>22</v>
      </c>
      <c r="H11" s="15">
        <f>'9A6'!H$63</f>
        <v>0.53658536585365857</v>
      </c>
      <c r="I11" s="16">
        <f>'9A6'!I$63</f>
        <v>2</v>
      </c>
      <c r="J11" s="15">
        <f>'9A6'!J$63</f>
        <v>4.878048780487805E-2</v>
      </c>
      <c r="K11" s="16">
        <f>'9A6'!K$63</f>
        <v>0</v>
      </c>
      <c r="L11" s="15">
        <f>'9A6'!L$63</f>
        <v>0</v>
      </c>
      <c r="M11" s="14">
        <f>'9A6'!M$63</f>
        <v>41</v>
      </c>
      <c r="N11" s="15">
        <f>'9A6'!N$63</f>
        <v>1</v>
      </c>
      <c r="O11" s="16">
        <f>'9A6'!O$63</f>
        <v>0</v>
      </c>
      <c r="P11" s="15">
        <f>'9A6'!P$63</f>
        <v>0</v>
      </c>
      <c r="Q11" s="16">
        <f>'9A6'!Q$63</f>
        <v>0</v>
      </c>
      <c r="R11" s="15">
        <f>'9A6'!R$63</f>
        <v>0</v>
      </c>
      <c r="S11" s="17">
        <f>'9A6'!F54</f>
        <v>8.5670731707317067</v>
      </c>
      <c r="T11" s="18">
        <f t="shared" si="1"/>
        <v>7</v>
      </c>
      <c r="U11" s="19">
        <f t="shared" si="4"/>
        <v>41</v>
      </c>
      <c r="V11" s="5">
        <f t="shared" si="5"/>
        <v>41</v>
      </c>
      <c r="W11" s="4"/>
      <c r="X11" s="4"/>
      <c r="Y11" s="4"/>
      <c r="Z11" s="4"/>
    </row>
    <row r="12" spans="1:26" ht="27" customHeight="1">
      <c r="A12" s="270"/>
      <c r="B12" s="14" t="s">
        <v>23</v>
      </c>
      <c r="C12" s="16"/>
      <c r="D12" s="19">
        <f>'9A7'!D$63</f>
        <v>45</v>
      </c>
      <c r="E12" s="14">
        <f>'9A7'!E$63</f>
        <v>11</v>
      </c>
      <c r="F12" s="20">
        <f>'9A7'!F$63</f>
        <v>0.24444444444444444</v>
      </c>
      <c r="G12" s="14">
        <f>'9A7'!G$63</f>
        <v>15</v>
      </c>
      <c r="H12" s="17">
        <f>'9A7'!H$63</f>
        <v>0.33333333333333331</v>
      </c>
      <c r="I12" s="14">
        <f>'9A7'!I$63</f>
        <v>13</v>
      </c>
      <c r="J12" s="20">
        <f>'9A7'!J$63</f>
        <v>0.28888888888888886</v>
      </c>
      <c r="K12" s="14">
        <f>'9A7'!K$63</f>
        <v>6</v>
      </c>
      <c r="L12" s="20">
        <f>'9A7'!L$63</f>
        <v>0.13333333333333333</v>
      </c>
      <c r="M12" s="14">
        <f>'9A7'!M$63</f>
        <v>45</v>
      </c>
      <c r="N12" s="20">
        <f>'9A7'!N$63</f>
        <v>1</v>
      </c>
      <c r="O12" s="14">
        <f>'9A7'!O$63</f>
        <v>0</v>
      </c>
      <c r="P12" s="20">
        <f>'9A7'!P$63</f>
        <v>0</v>
      </c>
      <c r="Q12" s="14">
        <f>'9A7'!Q$63</f>
        <v>0</v>
      </c>
      <c r="R12" s="20">
        <f>'9A7'!R$63</f>
        <v>0</v>
      </c>
      <c r="S12" s="17">
        <f>'9A7'!F54</f>
        <v>7.8611111111111107</v>
      </c>
      <c r="T12" s="18">
        <f t="shared" si="1"/>
        <v>16</v>
      </c>
      <c r="U12" s="19">
        <f t="shared" si="4"/>
        <v>45</v>
      </c>
      <c r="V12" s="5">
        <f t="shared" si="5"/>
        <v>45</v>
      </c>
      <c r="W12" s="3"/>
      <c r="X12" s="3"/>
      <c r="Y12" s="3"/>
      <c r="Z12" s="3"/>
    </row>
    <row r="13" spans="1:26" ht="27" customHeight="1">
      <c r="A13" s="270"/>
      <c r="B13" s="14" t="s">
        <v>24</v>
      </c>
      <c r="C13" s="14"/>
      <c r="D13" s="19">
        <f>'9A8'!D$57</f>
        <v>42</v>
      </c>
      <c r="E13" s="14">
        <f>'9A8'!E$57</f>
        <v>16</v>
      </c>
      <c r="F13" s="15">
        <f>'9A8'!F$57</f>
        <v>0.38095238095238093</v>
      </c>
      <c r="G13" s="16">
        <f>'9A8'!G$57</f>
        <v>20</v>
      </c>
      <c r="H13" s="15">
        <f>'9A8'!H$57</f>
        <v>0.47619047619047616</v>
      </c>
      <c r="I13" s="16">
        <f>'9A8'!I$57</f>
        <v>5</v>
      </c>
      <c r="J13" s="15">
        <f>'9A8'!J$57</f>
        <v>0.11904761904761904</v>
      </c>
      <c r="K13" s="16">
        <f>'9A8'!K$57</f>
        <v>1</v>
      </c>
      <c r="L13" s="15">
        <f>'9A8'!L$57</f>
        <v>2.3809523809523808E-2</v>
      </c>
      <c r="M13" s="14">
        <f>'9A8'!M$57</f>
        <v>42</v>
      </c>
      <c r="N13" s="15">
        <f>'9A8'!N$57</f>
        <v>1</v>
      </c>
      <c r="O13" s="16">
        <f>'9A8'!O$57</f>
        <v>0</v>
      </c>
      <c r="P13" s="15">
        <f>'9A8'!P$57</f>
        <v>0</v>
      </c>
      <c r="Q13" s="16">
        <f>'9A8'!Q$57</f>
        <v>0</v>
      </c>
      <c r="R13" s="15">
        <f>'9A8'!R$57</f>
        <v>0</v>
      </c>
      <c r="S13" s="17">
        <f>'9A8'!F48</f>
        <v>8.5119047619047628</v>
      </c>
      <c r="T13" s="18">
        <f t="shared" si="1"/>
        <v>9</v>
      </c>
      <c r="U13" s="19">
        <f t="shared" si="4"/>
        <v>42</v>
      </c>
      <c r="V13" s="5">
        <f t="shared" si="5"/>
        <v>42</v>
      </c>
      <c r="W13" s="4"/>
      <c r="X13" s="4"/>
      <c r="Y13" s="4"/>
      <c r="Z13" s="4"/>
    </row>
    <row r="14" spans="1:26" ht="27" customHeight="1">
      <c r="A14" s="270"/>
      <c r="B14" s="14" t="s">
        <v>25</v>
      </c>
      <c r="C14" s="21"/>
      <c r="D14" s="19">
        <f>'9A9'!D$61</f>
        <v>46</v>
      </c>
      <c r="E14" s="14">
        <f>'9A9'!E$61</f>
        <v>24</v>
      </c>
      <c r="F14" s="15">
        <f>'9A9'!F$61</f>
        <v>0.52173913043478259</v>
      </c>
      <c r="G14" s="16">
        <f>'9A9'!G$61</f>
        <v>10</v>
      </c>
      <c r="H14" s="15">
        <f>'9A9'!H$61</f>
        <v>0.21739130434782608</v>
      </c>
      <c r="I14" s="16">
        <f>'9A9'!I$61</f>
        <v>11</v>
      </c>
      <c r="J14" s="15">
        <f>'9A9'!J$61</f>
        <v>0.2391304347826087</v>
      </c>
      <c r="K14" s="16">
        <f>'9A9'!K$61</f>
        <v>1</v>
      </c>
      <c r="L14" s="15">
        <f>'9A9'!L$61</f>
        <v>2.1739130434782608E-2</v>
      </c>
      <c r="M14" s="14">
        <f>'9A9'!M$61</f>
        <v>46</v>
      </c>
      <c r="N14" s="15">
        <f>'9A9'!N$61</f>
        <v>1</v>
      </c>
      <c r="O14" s="16">
        <f>'9A9'!O$61</f>
        <v>0</v>
      </c>
      <c r="P14" s="15">
        <f>'9A9'!P$61</f>
        <v>0</v>
      </c>
      <c r="Q14" s="16">
        <f>'9A9'!Q$61</f>
        <v>0</v>
      </c>
      <c r="R14" s="15">
        <f>'9A9'!R$61</f>
        <v>0</v>
      </c>
      <c r="S14" s="17">
        <f>'9A9'!F55</f>
        <v>8.3369565217391308</v>
      </c>
      <c r="T14" s="18">
        <f t="shared" si="1"/>
        <v>12</v>
      </c>
      <c r="U14" s="19">
        <f t="shared" si="4"/>
        <v>46</v>
      </c>
      <c r="V14" s="5">
        <f t="shared" si="5"/>
        <v>46</v>
      </c>
      <c r="W14" s="4"/>
      <c r="X14" s="4"/>
      <c r="Y14" s="4"/>
      <c r="Z14" s="4"/>
    </row>
    <row r="15" spans="1:26" ht="27" customHeight="1">
      <c r="A15" s="270"/>
      <c r="B15" s="14" t="s">
        <v>26</v>
      </c>
      <c r="C15" s="21"/>
      <c r="D15" s="19">
        <f>'9A10'!D$65</f>
        <v>42</v>
      </c>
      <c r="E15" s="14">
        <f>'9A10'!E$65</f>
        <v>18</v>
      </c>
      <c r="F15" s="15">
        <f>'9A10'!F$65</f>
        <v>0.42857142857142855</v>
      </c>
      <c r="G15" s="16">
        <f>'9A10'!G$65</f>
        <v>12</v>
      </c>
      <c r="H15" s="15">
        <f>'9A10'!H$65</f>
        <v>0.2857142857142857</v>
      </c>
      <c r="I15" s="16">
        <f>'9A10'!I$65</f>
        <v>8</v>
      </c>
      <c r="J15" s="15">
        <f>'9A10'!J$65</f>
        <v>0.19047619047619047</v>
      </c>
      <c r="K15" s="16">
        <f>'9A10'!K$65</f>
        <v>3</v>
      </c>
      <c r="L15" s="15">
        <f>'9A10'!L$65</f>
        <v>7.1428571428571425E-2</v>
      </c>
      <c r="M15" s="14">
        <f>'9A10'!M$65</f>
        <v>41</v>
      </c>
      <c r="N15" s="15">
        <f>'9A10'!N$65</f>
        <v>0.97619047619047616</v>
      </c>
      <c r="O15" s="16">
        <f>'9A10'!O$65</f>
        <v>0</v>
      </c>
      <c r="P15" s="15">
        <f>'9A10'!P$65</f>
        <v>0</v>
      </c>
      <c r="Q15" s="16">
        <f>'9A10'!Q$65</f>
        <v>1</v>
      </c>
      <c r="R15" s="15">
        <f>'9A10'!R$65</f>
        <v>2.3809523809523808E-2</v>
      </c>
      <c r="S15" s="17">
        <f>'9A10'!F56</f>
        <v>8.1904761904761898</v>
      </c>
      <c r="T15" s="18">
        <f t="shared" si="1"/>
        <v>14</v>
      </c>
      <c r="U15" s="19">
        <f t="shared" si="4"/>
        <v>42</v>
      </c>
      <c r="V15" s="5">
        <f t="shared" si="5"/>
        <v>42</v>
      </c>
      <c r="W15" s="4"/>
      <c r="X15" s="4"/>
      <c r="Y15" s="4"/>
      <c r="Z15" s="4"/>
    </row>
    <row r="16" spans="1:26" ht="27" customHeight="1">
      <c r="A16" s="270"/>
      <c r="B16" s="14" t="s">
        <v>27</v>
      </c>
      <c r="C16" s="21"/>
      <c r="D16" s="19">
        <f>'9A11'!D$60</f>
        <v>40</v>
      </c>
      <c r="E16" s="14">
        <f>'9A11'!E$60</f>
        <v>18</v>
      </c>
      <c r="F16" s="15">
        <f>'9A11'!F$60</f>
        <v>0.45</v>
      </c>
      <c r="G16" s="16">
        <f>'9A11'!G$60</f>
        <v>14</v>
      </c>
      <c r="H16" s="15">
        <f>'9A11'!H$60</f>
        <v>0.35</v>
      </c>
      <c r="I16" s="16">
        <f>'9A11'!I$60</f>
        <v>7</v>
      </c>
      <c r="J16" s="15">
        <f>'9A11'!J$60</f>
        <v>0.17499999999999999</v>
      </c>
      <c r="K16" s="16">
        <f>'9A11'!K$60</f>
        <v>1</v>
      </c>
      <c r="L16" s="15">
        <f>'9A11'!L$60</f>
        <v>2.5000000000000001E-2</v>
      </c>
      <c r="M16" s="14">
        <f>'9A11'!M$60</f>
        <v>40</v>
      </c>
      <c r="N16" s="15">
        <f>'9A11'!N$60</f>
        <v>1</v>
      </c>
      <c r="O16" s="16">
        <f>'9A11'!O$60</f>
        <v>0</v>
      </c>
      <c r="P16" s="15">
        <f>'9A11'!P$60</f>
        <v>0</v>
      </c>
      <c r="Q16" s="16">
        <f>'9A11'!Q$60</f>
        <v>0</v>
      </c>
      <c r="R16" s="15">
        <f>'9A11'!R$60</f>
        <v>0</v>
      </c>
      <c r="S16" s="17">
        <f>'9A11'!F51</f>
        <v>8.4499999999999993</v>
      </c>
      <c r="T16" s="18">
        <f t="shared" si="1"/>
        <v>10</v>
      </c>
      <c r="U16" s="19">
        <f t="shared" si="4"/>
        <v>40</v>
      </c>
      <c r="V16" s="5">
        <f t="shared" si="5"/>
        <v>40</v>
      </c>
      <c r="W16" s="4"/>
      <c r="X16" s="4"/>
      <c r="Y16" s="4"/>
      <c r="Z16" s="4"/>
    </row>
    <row r="17" spans="1:26" ht="27" customHeight="1">
      <c r="A17" s="22"/>
      <c r="B17" s="14" t="s">
        <v>28</v>
      </c>
      <c r="C17" s="21"/>
      <c r="D17" s="19">
        <f>'9A12'!D$66</f>
        <v>41</v>
      </c>
      <c r="E17" s="14">
        <f>'9A12'!E$66</f>
        <v>15</v>
      </c>
      <c r="F17" s="15">
        <f>'9A12'!F$66</f>
        <v>0.36585365853658536</v>
      </c>
      <c r="G17" s="14">
        <f>'9A12'!G$66</f>
        <v>14</v>
      </c>
      <c r="H17" s="15">
        <f>'9A12'!H$66</f>
        <v>0.34146341463414637</v>
      </c>
      <c r="I17" s="14">
        <f>'9A12'!I$66</f>
        <v>10</v>
      </c>
      <c r="J17" s="15">
        <f>'9A12'!J$66</f>
        <v>0.24390243902439024</v>
      </c>
      <c r="K17" s="14">
        <f>'9A12'!K$66</f>
        <v>2</v>
      </c>
      <c r="L17" s="15">
        <f>'9A12'!L$66</f>
        <v>4.878048780487805E-2</v>
      </c>
      <c r="M17" s="14">
        <f>'9A12'!M$66</f>
        <v>41</v>
      </c>
      <c r="N17" s="15">
        <f>'9A12'!N$66</f>
        <v>1</v>
      </c>
      <c r="O17" s="14">
        <f>'9A12'!O$66</f>
        <v>0</v>
      </c>
      <c r="P17" s="15">
        <f>'9A12'!P$66</f>
        <v>0</v>
      </c>
      <c r="Q17" s="14">
        <f>'9A12'!Q$66</f>
        <v>0</v>
      </c>
      <c r="R17" s="15">
        <f>'9A12'!R$66</f>
        <v>0</v>
      </c>
      <c r="S17" s="17">
        <f>'9A12'!F57</f>
        <v>8.2073170731707314</v>
      </c>
      <c r="T17" s="18">
        <f t="shared" si="1"/>
        <v>13</v>
      </c>
      <c r="U17" s="19">
        <f t="shared" si="4"/>
        <v>41</v>
      </c>
      <c r="V17" s="5">
        <f t="shared" si="5"/>
        <v>41</v>
      </c>
      <c r="W17" s="4"/>
      <c r="X17" s="4"/>
      <c r="Y17" s="4"/>
      <c r="Z17" s="4"/>
    </row>
    <row r="18" spans="1:26" ht="27" customHeight="1">
      <c r="A18" s="22"/>
      <c r="B18" s="14" t="s">
        <v>29</v>
      </c>
      <c r="C18" s="21"/>
      <c r="D18" s="19">
        <f>'9A15'!D$67</f>
        <v>42</v>
      </c>
      <c r="E18" s="14">
        <f>'9A15'!E$67</f>
        <v>19</v>
      </c>
      <c r="F18" s="20">
        <f>'9A15'!F$67</f>
        <v>0.45238095238095238</v>
      </c>
      <c r="G18" s="14">
        <f>'9A15'!G$67</f>
        <v>14</v>
      </c>
      <c r="H18" s="20">
        <f>'9A15'!H$67</f>
        <v>0.33333333333333331</v>
      </c>
      <c r="I18" s="14">
        <f>'9A15'!I$67</f>
        <v>8</v>
      </c>
      <c r="J18" s="20">
        <f>'9A15'!J$67</f>
        <v>0.19047619047619047</v>
      </c>
      <c r="K18" s="14">
        <f>'9A15'!K$67</f>
        <v>1</v>
      </c>
      <c r="L18" s="20">
        <f>'9A15'!L$67</f>
        <v>2.3809523809523808E-2</v>
      </c>
      <c r="M18" s="14">
        <f>'9A15'!M$67</f>
        <v>42</v>
      </c>
      <c r="N18" s="20">
        <f>'9A15'!N$67</f>
        <v>1</v>
      </c>
      <c r="O18" s="14">
        <f>'9A15'!O$67</f>
        <v>0</v>
      </c>
      <c r="P18" s="20">
        <f>'9A15'!P$67</f>
        <v>0</v>
      </c>
      <c r="Q18" s="14">
        <f>'9A15'!Q$67</f>
        <v>0</v>
      </c>
      <c r="R18" s="20">
        <f>'9A15'!R$67</f>
        <v>0</v>
      </c>
      <c r="S18" s="17">
        <f>'9A15'!F58</f>
        <v>8.3630952380952372</v>
      </c>
      <c r="T18" s="18">
        <f t="shared" si="1"/>
        <v>11</v>
      </c>
      <c r="U18" s="19">
        <f t="shared" si="4"/>
        <v>42</v>
      </c>
      <c r="V18" s="5">
        <f t="shared" si="5"/>
        <v>42</v>
      </c>
      <c r="W18" s="4"/>
      <c r="X18" s="4"/>
      <c r="Y18" s="4"/>
      <c r="Z18" s="4"/>
    </row>
    <row r="19" spans="1:26" ht="27" customHeight="1">
      <c r="A19" s="22"/>
      <c r="B19" s="14" t="s">
        <v>30</v>
      </c>
      <c r="C19" s="21"/>
      <c r="D19" s="19">
        <f>'9A16'!D$65</f>
        <v>42</v>
      </c>
      <c r="E19" s="14">
        <f>'9A16'!E$65</f>
        <v>24</v>
      </c>
      <c r="F19" s="20">
        <f>'9A16'!F$65</f>
        <v>0.5714285714285714</v>
      </c>
      <c r="G19" s="14">
        <f>'9A16'!G$65</f>
        <v>11</v>
      </c>
      <c r="H19" s="20">
        <f>'9A16'!H$65</f>
        <v>0.26190476190476192</v>
      </c>
      <c r="I19" s="14">
        <f>'9A16'!I$65</f>
        <v>6</v>
      </c>
      <c r="J19" s="20">
        <f>'9A16'!J$65</f>
        <v>0.14285714285714285</v>
      </c>
      <c r="K19" s="14">
        <f>'9A16'!K$65</f>
        <v>1</v>
      </c>
      <c r="L19" s="20">
        <f>'9A16'!L$65</f>
        <v>2.3809523809523808E-2</v>
      </c>
      <c r="M19" s="14">
        <f>'9A16'!M$65</f>
        <v>42</v>
      </c>
      <c r="N19" s="20">
        <f>'9A16'!N$65</f>
        <v>1</v>
      </c>
      <c r="O19" s="14">
        <f>'9A16'!O$65</f>
        <v>0</v>
      </c>
      <c r="P19" s="20">
        <f>'9A16'!P$65</f>
        <v>0</v>
      </c>
      <c r="Q19" s="14">
        <f>'9A16'!Q$65</f>
        <v>0</v>
      </c>
      <c r="R19" s="20">
        <f>'9A16'!R$65</f>
        <v>0</v>
      </c>
      <c r="S19" s="17">
        <f>'9A16'!F59</f>
        <v>8.6309523809523814</v>
      </c>
      <c r="T19" s="18">
        <f t="shared" si="1"/>
        <v>6</v>
      </c>
      <c r="U19" s="19">
        <f t="shared" si="4"/>
        <v>42</v>
      </c>
      <c r="V19" s="5">
        <f>Q19+O19+M19</f>
        <v>42</v>
      </c>
      <c r="W19" s="4"/>
      <c r="X19" s="4"/>
      <c r="Y19" s="4"/>
      <c r="Z19" s="4"/>
    </row>
    <row r="20" spans="1:26" ht="27" customHeight="1">
      <c r="A20" s="22"/>
      <c r="B20" s="21" t="s">
        <v>31</v>
      </c>
      <c r="C20" s="21"/>
      <c r="D20" s="19">
        <f>'9SB1'!D$68</f>
        <v>21</v>
      </c>
      <c r="E20" s="14">
        <f>'9SB1'!E$68</f>
        <v>14</v>
      </c>
      <c r="F20" s="210">
        <f>'9SB1'!F$68</f>
        <v>0.66666666666666663</v>
      </c>
      <c r="G20" s="14">
        <f>'9SB1'!G$68</f>
        <v>6</v>
      </c>
      <c r="H20" s="20">
        <f>'9SB1'!H$68</f>
        <v>0.2857142857142857</v>
      </c>
      <c r="I20" s="14">
        <f>'9SB1'!I$68</f>
        <v>1</v>
      </c>
      <c r="J20" s="20">
        <f>'9SB1'!J$68</f>
        <v>4.7619047619047616E-2</v>
      </c>
      <c r="K20" s="14">
        <f>'9SB1'!K$68</f>
        <v>0</v>
      </c>
      <c r="L20" s="20">
        <f>'9SB1'!L$68</f>
        <v>0</v>
      </c>
      <c r="M20" s="14">
        <f>'9SB1'!M$68</f>
        <v>21</v>
      </c>
      <c r="N20" s="20">
        <f>'9SB1'!N$68</f>
        <v>1</v>
      </c>
      <c r="O20" s="14">
        <f>'9SB1'!O$68</f>
        <v>0</v>
      </c>
      <c r="P20" s="20">
        <f>'9SB1'!P$68</f>
        <v>0</v>
      </c>
      <c r="Q20" s="14">
        <f>'9SB1'!Q$68</f>
        <v>0</v>
      </c>
      <c r="R20" s="20">
        <f>'9SB1'!R$68</f>
        <v>0</v>
      </c>
      <c r="S20" s="17">
        <f>'9SB1'!F62</f>
        <v>8.8452380952380949</v>
      </c>
      <c r="T20" s="18">
        <f t="shared" si="1"/>
        <v>4</v>
      </c>
      <c r="U20" s="19">
        <f t="shared" si="4"/>
        <v>21</v>
      </c>
      <c r="V20" s="5">
        <f t="shared" si="5"/>
        <v>21</v>
      </c>
      <c r="W20" s="4"/>
      <c r="X20" s="4"/>
      <c r="Y20" s="4"/>
      <c r="Z20" s="4"/>
    </row>
    <row r="21" spans="1:26" ht="27" customHeight="1">
      <c r="A21" s="22"/>
      <c r="B21" s="21" t="s">
        <v>32</v>
      </c>
      <c r="C21" s="21"/>
      <c r="D21" s="19">
        <f>'9SB2'!D$69</f>
        <v>18</v>
      </c>
      <c r="E21" s="14">
        <f>'9SB2'!E$69</f>
        <v>10</v>
      </c>
      <c r="F21" s="20">
        <f>'9SB2'!F$69</f>
        <v>0.55555555555555558</v>
      </c>
      <c r="G21" s="14">
        <f>'9SB2'!G$69</f>
        <v>7</v>
      </c>
      <c r="H21" s="20">
        <f>'9SB2'!H$69</f>
        <v>0.3888888888888889</v>
      </c>
      <c r="I21" s="14">
        <f>'9SB2'!I$69</f>
        <v>1</v>
      </c>
      <c r="J21" s="20">
        <f>'9SB2'!J$69</f>
        <v>5.5555555555555552E-2</v>
      </c>
      <c r="K21" s="14">
        <f>'9SB2'!K$69</f>
        <v>0</v>
      </c>
      <c r="L21" s="20">
        <f>'9SB2'!L$69</f>
        <v>0</v>
      </c>
      <c r="M21" s="14">
        <f>'9SB2'!M$69</f>
        <v>18</v>
      </c>
      <c r="N21" s="20">
        <f>'9SB2'!N$69</f>
        <v>1</v>
      </c>
      <c r="O21" s="14">
        <f>'9SB2'!O$69</f>
        <v>0</v>
      </c>
      <c r="P21" s="20">
        <f>'9SB2'!P$69</f>
        <v>0</v>
      </c>
      <c r="Q21" s="14">
        <f>'9SB2'!Q$69</f>
        <v>0</v>
      </c>
      <c r="R21" s="20">
        <f>'9SB2'!R$69</f>
        <v>0</v>
      </c>
      <c r="S21" s="17">
        <f>'9SB2'!F63</f>
        <v>8.8472222222222214</v>
      </c>
      <c r="T21" s="18">
        <f t="shared" si="1"/>
        <v>3</v>
      </c>
      <c r="U21" s="19">
        <f t="shared" si="4"/>
        <v>18</v>
      </c>
      <c r="V21" s="5">
        <f t="shared" si="5"/>
        <v>18</v>
      </c>
      <c r="W21" s="4"/>
      <c r="X21" s="4"/>
      <c r="Y21" s="4"/>
      <c r="Z21" s="4"/>
    </row>
    <row r="22" spans="1:26" ht="27" customHeight="1">
      <c r="A22" s="15"/>
      <c r="B22" s="24" t="s">
        <v>33</v>
      </c>
      <c r="C22" s="24"/>
      <c r="D22" s="24">
        <f t="shared" ref="D22:E22" si="6">SUM(D6:D21)</f>
        <v>658</v>
      </c>
      <c r="E22" s="24">
        <f t="shared" si="6"/>
        <v>327</v>
      </c>
      <c r="F22" s="25">
        <f>E22/D22</f>
        <v>0.49696048632218848</v>
      </c>
      <c r="G22" s="24">
        <f>SUM(G6:G21)</f>
        <v>213</v>
      </c>
      <c r="H22" s="25">
        <f>G22/$D$22</f>
        <v>0.32370820668693007</v>
      </c>
      <c r="I22" s="24">
        <f>SUM(I6:I21)</f>
        <v>95</v>
      </c>
      <c r="J22" s="25">
        <f>I22/$D$22</f>
        <v>0.14437689969604864</v>
      </c>
      <c r="K22" s="24">
        <f>SUM(K6:K21)</f>
        <v>22</v>
      </c>
      <c r="L22" s="25">
        <f>K22/$D$22</f>
        <v>3.3434650455927049E-2</v>
      </c>
      <c r="M22" s="24">
        <f>SUM(M6:M21)</f>
        <v>657</v>
      </c>
      <c r="N22" s="25">
        <f>M22/$D$22</f>
        <v>0.99848024316109418</v>
      </c>
      <c r="O22" s="24">
        <f>SUM(O6:O21)</f>
        <v>0</v>
      </c>
      <c r="P22" s="25">
        <f>O22/D22</f>
        <v>0</v>
      </c>
      <c r="Q22" s="24">
        <f>SUM(Q6:Q21)</f>
        <v>1</v>
      </c>
      <c r="R22" s="25">
        <f>Q22/$D$22</f>
        <v>1.5197568389057751E-3</v>
      </c>
      <c r="S22" s="17">
        <f>AVERAGE(S6:S21)</f>
        <v>8.4927104064643668</v>
      </c>
      <c r="T22" s="26"/>
      <c r="U22" s="24">
        <f>SUM(U6:U21)</f>
        <v>658</v>
      </c>
      <c r="V22" s="24">
        <f>SUM(V6:V21)</f>
        <v>658</v>
      </c>
      <c r="W22" s="27"/>
      <c r="X22" s="27"/>
      <c r="Y22" s="27"/>
      <c r="Z22" s="27"/>
    </row>
    <row r="23" spans="1:26" ht="27" customHeight="1">
      <c r="A23" s="271" t="s">
        <v>34</v>
      </c>
      <c r="B23" s="14" t="s">
        <v>17</v>
      </c>
      <c r="C23" s="14" t="e">
        <f t="shared" ref="C23:C26" si="7">#REF!</f>
        <v>#REF!</v>
      </c>
      <c r="D23" s="14">
        <f>'9A1'!D$73</f>
        <v>48</v>
      </c>
      <c r="E23" s="14">
        <f>'9A1'!E$73</f>
        <v>2</v>
      </c>
      <c r="F23" s="15">
        <f>'9A1'!F$73</f>
        <v>4.1666666666666664E-2</v>
      </c>
      <c r="G23" s="16">
        <f>'9A1'!G$73</f>
        <v>33</v>
      </c>
      <c r="H23" s="15">
        <f>'9A1'!H$73</f>
        <v>0.6875</v>
      </c>
      <c r="I23" s="16">
        <f>'9A1'!I$73</f>
        <v>13</v>
      </c>
      <c r="J23" s="15">
        <f>'9A1'!J$73</f>
        <v>0.27083333333333331</v>
      </c>
      <c r="K23" s="16">
        <f>'9A1'!K$73</f>
        <v>0</v>
      </c>
      <c r="L23" s="15">
        <f>'9A1'!L$73</f>
        <v>0</v>
      </c>
      <c r="M23" s="14">
        <f>'9A1'!M$73</f>
        <v>48</v>
      </c>
      <c r="N23" s="15">
        <f>'9A1'!N$73</f>
        <v>1</v>
      </c>
      <c r="O23" s="16">
        <f>'9A1'!O$73</f>
        <v>0</v>
      </c>
      <c r="P23" s="15">
        <f>'9A1'!P$73</f>
        <v>0</v>
      </c>
      <c r="Q23" s="16">
        <f>'9A1'!Q$73</f>
        <v>0</v>
      </c>
      <c r="R23" s="15">
        <f>'9A1'!R$73</f>
        <v>0</v>
      </c>
      <c r="S23" s="17">
        <f>'9A1'!E60</f>
        <v>8.1302083333333339</v>
      </c>
      <c r="T23" s="18">
        <f t="shared" ref="T23:T38" si="8">RANK(S23,$S$23:$S$38,0)</f>
        <v>2</v>
      </c>
      <c r="U23" s="14">
        <f t="shared" ref="U23" si="9">E23+G23+I23+K23+O23+Q23</f>
        <v>48</v>
      </c>
      <c r="V23" s="5">
        <f t="shared" ref="V23" si="10">Q23+O23+M23</f>
        <v>48</v>
      </c>
      <c r="W23" s="4"/>
      <c r="X23" s="4"/>
      <c r="Y23" s="4"/>
      <c r="Z23" s="4"/>
    </row>
    <row r="24" spans="1:26" ht="27" customHeight="1">
      <c r="A24" s="272"/>
      <c r="B24" s="14" t="s">
        <v>18</v>
      </c>
      <c r="C24" s="14" t="e">
        <f t="shared" si="7"/>
        <v>#REF!</v>
      </c>
      <c r="D24" s="14">
        <f>'9A2'!D$74</f>
        <v>54</v>
      </c>
      <c r="E24" s="14">
        <f>'9A2'!E$74</f>
        <v>0</v>
      </c>
      <c r="F24" s="15">
        <f>'9A2'!F$74</f>
        <v>0</v>
      </c>
      <c r="G24" s="16">
        <f>'9A2'!G$74</f>
        <v>28</v>
      </c>
      <c r="H24" s="15">
        <f>'9A2'!H$74</f>
        <v>0.51851851851851849</v>
      </c>
      <c r="I24" s="16">
        <f>'9A2'!I$74</f>
        <v>24</v>
      </c>
      <c r="J24" s="15">
        <f>'9A2'!J$74</f>
        <v>0.44444444444444442</v>
      </c>
      <c r="K24" s="16">
        <f>'9A2'!K$74</f>
        <v>2</v>
      </c>
      <c r="L24" s="15">
        <f>'9A2'!L$74</f>
        <v>3.7037037037037035E-2</v>
      </c>
      <c r="M24" s="14">
        <f>'9A2'!M$74</f>
        <v>54</v>
      </c>
      <c r="N24" s="15">
        <f>'9A2'!N$74</f>
        <v>1</v>
      </c>
      <c r="O24" s="16">
        <f>'9A2'!O$74</f>
        <v>0</v>
      </c>
      <c r="P24" s="15">
        <f>'9A2'!P$74</f>
        <v>0</v>
      </c>
      <c r="Q24" s="16">
        <f>'9A2'!Q$74</f>
        <v>0</v>
      </c>
      <c r="R24" s="15">
        <f>'9A2'!R$74</f>
        <v>0</v>
      </c>
      <c r="S24" s="17">
        <f>'9A2'!E61</f>
        <v>7.7314814814814818</v>
      </c>
      <c r="T24" s="18">
        <f t="shared" si="8"/>
        <v>5</v>
      </c>
      <c r="U24" s="19">
        <f t="shared" ref="U24:U38" si="11">E24+G24+I24+K24+O24+Q24</f>
        <v>54</v>
      </c>
      <c r="V24" s="5">
        <f t="shared" ref="V24:V38" si="12">Q24+O24+M24</f>
        <v>54</v>
      </c>
      <c r="W24" s="4"/>
      <c r="X24" s="4"/>
      <c r="Y24" s="4"/>
      <c r="Z24" s="4"/>
    </row>
    <row r="25" spans="1:26" ht="27" customHeight="1">
      <c r="A25" s="272"/>
      <c r="B25" s="14" t="s">
        <v>19</v>
      </c>
      <c r="C25" s="14" t="e">
        <f t="shared" si="7"/>
        <v>#REF!</v>
      </c>
      <c r="D25" s="14">
        <f>'9A3'!D$71</f>
        <v>52</v>
      </c>
      <c r="E25" s="14">
        <f>'9A3'!E$71</f>
        <v>3</v>
      </c>
      <c r="F25" s="15">
        <f>'9A3'!F$71</f>
        <v>5.7692307692307696E-2</v>
      </c>
      <c r="G25" s="14">
        <f>'9A3'!G$71</f>
        <v>22</v>
      </c>
      <c r="H25" s="15">
        <f>'9A3'!H$71</f>
        <v>0.42307692307692307</v>
      </c>
      <c r="I25" s="14">
        <f>'9A3'!I$71</f>
        <v>22</v>
      </c>
      <c r="J25" s="15">
        <f>'9A3'!J$71</f>
        <v>0.42307692307692307</v>
      </c>
      <c r="K25" s="14">
        <f>'9A3'!K$71</f>
        <v>5</v>
      </c>
      <c r="L25" s="15">
        <f>'9A3'!L$71</f>
        <v>9.6153846153846159E-2</v>
      </c>
      <c r="M25" s="14">
        <f>'9A3'!M$71</f>
        <v>52</v>
      </c>
      <c r="N25" s="15">
        <f>'9A3'!N$71</f>
        <v>1</v>
      </c>
      <c r="O25" s="14">
        <f>'9A3'!O$71</f>
        <v>0</v>
      </c>
      <c r="P25" s="20">
        <f>'9A3'!P$71</f>
        <v>0</v>
      </c>
      <c r="Q25" s="14">
        <f>'9A3'!Q$71</f>
        <v>0</v>
      </c>
      <c r="R25" s="20">
        <f>'9A3'!R$71</f>
        <v>0</v>
      </c>
      <c r="S25" s="17">
        <f>'9A3'!E58</f>
        <v>7.6090384615384616</v>
      </c>
      <c r="T25" s="18">
        <f t="shared" si="8"/>
        <v>6</v>
      </c>
      <c r="U25" s="19">
        <f t="shared" si="11"/>
        <v>52</v>
      </c>
      <c r="V25" s="5">
        <f t="shared" si="12"/>
        <v>52</v>
      </c>
      <c r="W25" s="4"/>
      <c r="X25" s="4"/>
      <c r="Y25" s="4"/>
      <c r="Z25" s="4"/>
    </row>
    <row r="26" spans="1:26" ht="27" customHeight="1">
      <c r="A26" s="272"/>
      <c r="B26" s="14" t="s">
        <v>20</v>
      </c>
      <c r="C26" s="14" t="e">
        <f t="shared" si="7"/>
        <v>#REF!</v>
      </c>
      <c r="D26" s="14">
        <f>'9A4'!D$72</f>
        <v>41</v>
      </c>
      <c r="E26" s="19">
        <f>'9A4'!E$72</f>
        <v>0</v>
      </c>
      <c r="F26" s="15">
        <v>0</v>
      </c>
      <c r="G26" s="16">
        <f>'9A4'!G$72</f>
        <v>12</v>
      </c>
      <c r="H26" s="211">
        <f>'9A4'!H$72</f>
        <v>0.29268292682926828</v>
      </c>
      <c r="I26" s="16">
        <f>'9A4'!I$72</f>
        <v>20</v>
      </c>
      <c r="J26" s="211">
        <f>'9A4'!J$72</f>
        <v>0.48780487804878048</v>
      </c>
      <c r="K26" s="16">
        <f>'9A4'!K$72</f>
        <v>9</v>
      </c>
      <c r="L26" s="15">
        <f>'9A4'!L$72</f>
        <v>0.21951219512195122</v>
      </c>
      <c r="M26" s="14">
        <f>'9A4'!M$72</f>
        <v>41</v>
      </c>
      <c r="N26" s="210">
        <f>'9A4'!N$72</f>
        <v>1</v>
      </c>
      <c r="O26" s="19">
        <f>'9A4'!O$72</f>
        <v>0</v>
      </c>
      <c r="P26" s="15">
        <f>'9A4'!P$72</f>
        <v>0</v>
      </c>
      <c r="Q26" s="16">
        <f>'9A4'!Q$72</f>
        <v>0</v>
      </c>
      <c r="R26" s="15">
        <f>'9A4'!R$72</f>
        <v>0</v>
      </c>
      <c r="S26" s="17">
        <f>'9A4'!E56</f>
        <v>7.2073170731707314</v>
      </c>
      <c r="T26" s="18">
        <f t="shared" si="8"/>
        <v>12</v>
      </c>
      <c r="U26" s="19">
        <f t="shared" si="11"/>
        <v>41</v>
      </c>
      <c r="V26" s="5">
        <f t="shared" si="12"/>
        <v>41</v>
      </c>
      <c r="W26" s="4"/>
      <c r="X26" s="4"/>
      <c r="Y26" s="4"/>
      <c r="Z26" s="4"/>
    </row>
    <row r="27" spans="1:26" ht="27" customHeight="1">
      <c r="A27" s="272"/>
      <c r="B27" s="14" t="s">
        <v>21</v>
      </c>
      <c r="C27" s="14"/>
      <c r="D27" s="14">
        <f>'9A5'!D$66</f>
        <v>43</v>
      </c>
      <c r="E27" s="14">
        <f>'9A5'!E$66</f>
        <v>0</v>
      </c>
      <c r="F27" s="15">
        <f>'9A5'!F$66</f>
        <v>0</v>
      </c>
      <c r="G27" s="16">
        <f>'9A5'!G$66</f>
        <v>10</v>
      </c>
      <c r="H27" s="15">
        <f>'9A5'!H$66</f>
        <v>0.23255813953488372</v>
      </c>
      <c r="I27" s="16">
        <f>'9A5'!I$66</f>
        <v>24</v>
      </c>
      <c r="J27" s="15">
        <f>'9A5'!J$66</f>
        <v>0.55813953488372092</v>
      </c>
      <c r="K27" s="16">
        <f>'9A5'!K$66</f>
        <v>6</v>
      </c>
      <c r="L27" s="15">
        <f>'9A5'!L$66</f>
        <v>0.13953488372093023</v>
      </c>
      <c r="M27" s="14">
        <f>'9A5'!M$66</f>
        <v>40</v>
      </c>
      <c r="N27" s="15">
        <f>'9A5'!N$66</f>
        <v>0.93023255813953487</v>
      </c>
      <c r="O27" s="16">
        <f>'9A5'!O$66</f>
        <v>3</v>
      </c>
      <c r="P27" s="15">
        <f>'9A5'!P$66</f>
        <v>6.9767441860465115E-2</v>
      </c>
      <c r="Q27" s="16">
        <f>'9A5'!Q$66</f>
        <v>0</v>
      </c>
      <c r="R27" s="15">
        <f>'9A5'!R$66</f>
        <v>0</v>
      </c>
      <c r="S27" s="17">
        <f>'9A5'!E53</f>
        <v>6.9941860465116283</v>
      </c>
      <c r="T27" s="18">
        <f t="shared" si="8"/>
        <v>14</v>
      </c>
      <c r="U27" s="19">
        <f t="shared" si="11"/>
        <v>43</v>
      </c>
      <c r="V27" s="5">
        <f t="shared" si="12"/>
        <v>43</v>
      </c>
      <c r="W27" s="4"/>
      <c r="X27" s="4"/>
      <c r="Y27" s="4"/>
      <c r="Z27" s="4"/>
    </row>
    <row r="28" spans="1:26" ht="27" customHeight="1">
      <c r="A28" s="272"/>
      <c r="B28" s="14" t="s">
        <v>22</v>
      </c>
      <c r="C28" s="14"/>
      <c r="D28" s="14">
        <f>'9A6'!D$70</f>
        <v>41</v>
      </c>
      <c r="E28" s="14">
        <f>'9A6'!E$70</f>
        <v>1</v>
      </c>
      <c r="F28" s="15">
        <f>'9A6'!F$70</f>
        <v>2.4390243902439025E-2</v>
      </c>
      <c r="G28" s="16">
        <f>'9A6'!G$70</f>
        <v>10</v>
      </c>
      <c r="H28" s="15">
        <f>'9A6'!H$70</f>
        <v>0.24390243902439024</v>
      </c>
      <c r="I28" s="16">
        <f>'9A6'!I$70</f>
        <v>21</v>
      </c>
      <c r="J28" s="15">
        <f>'9A6'!J$70</f>
        <v>0.51219512195121952</v>
      </c>
      <c r="K28" s="16">
        <f>'9A6'!K$70</f>
        <v>8</v>
      </c>
      <c r="L28" s="15">
        <f>'9A6'!L$70</f>
        <v>0.1951219512195122</v>
      </c>
      <c r="M28" s="14">
        <f>'9A6'!M$70</f>
        <v>40</v>
      </c>
      <c r="N28" s="15">
        <f>'9A6'!N$70</f>
        <v>0.97560975609756095</v>
      </c>
      <c r="O28" s="16">
        <f>'9A6'!O$70</f>
        <v>1</v>
      </c>
      <c r="P28" s="15">
        <f>'9A6'!P$70</f>
        <v>2.4390243902439025E-2</v>
      </c>
      <c r="Q28" s="16">
        <f>'9A6'!Q$70</f>
        <v>0</v>
      </c>
      <c r="R28" s="15">
        <f>'9A6'!R$70</f>
        <v>0</v>
      </c>
      <c r="S28" s="17">
        <f>'9A6'!E54</f>
        <v>7.1463414634146343</v>
      </c>
      <c r="T28" s="18">
        <f t="shared" si="8"/>
        <v>13</v>
      </c>
      <c r="U28" s="19">
        <f t="shared" si="11"/>
        <v>41</v>
      </c>
      <c r="V28" s="5">
        <f t="shared" si="12"/>
        <v>41</v>
      </c>
      <c r="W28" s="4"/>
      <c r="X28" s="4"/>
      <c r="Y28" s="4"/>
      <c r="Z28" s="4"/>
    </row>
    <row r="29" spans="1:26" ht="27" customHeight="1">
      <c r="A29" s="272"/>
      <c r="B29" s="14" t="s">
        <v>23</v>
      </c>
      <c r="C29" s="14"/>
      <c r="D29" s="19">
        <f>'9A7'!D$70</f>
        <v>45</v>
      </c>
      <c r="E29" s="19">
        <f>'9A7'!E$70</f>
        <v>0</v>
      </c>
      <c r="F29" s="210">
        <f>'9A7'!F$70</f>
        <v>0</v>
      </c>
      <c r="G29" s="19">
        <f>'9A7'!G$70</f>
        <v>16</v>
      </c>
      <c r="H29" s="210">
        <f>'9A7'!H$70</f>
        <v>0.35555555555555557</v>
      </c>
      <c r="I29" s="19">
        <f>'9A7'!I$70</f>
        <v>20</v>
      </c>
      <c r="J29" s="210">
        <f>'9A7'!J$70</f>
        <v>0.44444444444444442</v>
      </c>
      <c r="K29" s="19">
        <f>'9A7'!K$70</f>
        <v>8</v>
      </c>
      <c r="L29" s="210">
        <f>'9A7'!L$70</f>
        <v>0.17777777777777778</v>
      </c>
      <c r="M29" s="19">
        <f>'9A7'!M$70</f>
        <v>44</v>
      </c>
      <c r="N29" s="210">
        <f>'9A7'!N$70</f>
        <v>0.97777777777777775</v>
      </c>
      <c r="O29" s="19">
        <f>'9A7'!O$70</f>
        <v>1</v>
      </c>
      <c r="P29" s="210">
        <f>'9A7'!P$70</f>
        <v>2.2222222222222223E-2</v>
      </c>
      <c r="Q29" s="19">
        <f>'9A7'!Q$70</f>
        <v>0</v>
      </c>
      <c r="R29" s="210">
        <f>'9A7'!R$70</f>
        <v>0</v>
      </c>
      <c r="S29" s="17">
        <f>'9A7'!E54</f>
        <v>7.3166666666666664</v>
      </c>
      <c r="T29" s="18">
        <f t="shared" si="8"/>
        <v>11</v>
      </c>
      <c r="U29" s="19">
        <f t="shared" si="11"/>
        <v>45</v>
      </c>
      <c r="V29" s="5">
        <f t="shared" si="12"/>
        <v>45</v>
      </c>
      <c r="W29" s="4"/>
      <c r="X29" s="4"/>
      <c r="Y29" s="4"/>
      <c r="Z29" s="4"/>
    </row>
    <row r="30" spans="1:26" ht="27" customHeight="1">
      <c r="A30" s="272"/>
      <c r="B30" s="14" t="s">
        <v>24</v>
      </c>
      <c r="C30" s="14"/>
      <c r="D30" s="14">
        <f>'9A8'!D$64</f>
        <v>42</v>
      </c>
      <c r="E30" s="14">
        <f>'9A8'!E$64</f>
        <v>0</v>
      </c>
      <c r="F30" s="15">
        <f>'9A8'!F$64</f>
        <v>0</v>
      </c>
      <c r="G30" s="16">
        <f>'9A8'!G$64</f>
        <v>11</v>
      </c>
      <c r="H30" s="15">
        <f>'9A8'!H$64</f>
        <v>0.26190476190476192</v>
      </c>
      <c r="I30" s="16">
        <f>'9A8'!I$64</f>
        <v>18</v>
      </c>
      <c r="J30" s="15">
        <f>'9A8'!J$64</f>
        <v>0.42857142857142855</v>
      </c>
      <c r="K30" s="16">
        <f>'9A8'!K$64</f>
        <v>10</v>
      </c>
      <c r="L30" s="15">
        <f>'9A8'!L$64</f>
        <v>0.23809523809523808</v>
      </c>
      <c r="M30" s="14">
        <f>'9A8'!M$64</f>
        <v>39</v>
      </c>
      <c r="N30" s="15">
        <f>'9A8'!N$64</f>
        <v>0.9285714285714286</v>
      </c>
      <c r="O30" s="16">
        <f>'9A8'!O$64</f>
        <v>3</v>
      </c>
      <c r="P30" s="15">
        <f>'9A8'!P$64</f>
        <v>7.1428571428571425E-2</v>
      </c>
      <c r="Q30" s="16">
        <f>'9A8'!Q$64</f>
        <v>0</v>
      </c>
      <c r="R30" s="15">
        <f>'9A8'!R$64</f>
        <v>0</v>
      </c>
      <c r="S30" s="17">
        <f>'9A8'!E48</f>
        <v>6.8392857142857144</v>
      </c>
      <c r="T30" s="18">
        <f t="shared" si="8"/>
        <v>16</v>
      </c>
      <c r="U30" s="19">
        <f t="shared" si="11"/>
        <v>42</v>
      </c>
      <c r="V30" s="5">
        <f t="shared" si="12"/>
        <v>42</v>
      </c>
      <c r="W30" s="4"/>
      <c r="X30" s="4"/>
      <c r="Y30" s="4"/>
      <c r="Z30" s="4"/>
    </row>
    <row r="31" spans="1:26" ht="27" customHeight="1">
      <c r="A31" s="272"/>
      <c r="B31" s="14" t="s">
        <v>25</v>
      </c>
      <c r="C31" s="14"/>
      <c r="D31" s="14">
        <f>'9A9'!D$68</f>
        <v>46</v>
      </c>
      <c r="E31" s="14">
        <f>'9A9'!E$68</f>
        <v>2</v>
      </c>
      <c r="F31" s="15">
        <f>'9A9'!F$68</f>
        <v>4.3478260869565216E-2</v>
      </c>
      <c r="G31" s="16">
        <f>'9A9'!G$68</f>
        <v>20</v>
      </c>
      <c r="H31" s="15">
        <f>'9A9'!H$68</f>
        <v>0.43478260869565216</v>
      </c>
      <c r="I31" s="16">
        <f>'9A9'!I$68</f>
        <v>19</v>
      </c>
      <c r="J31" s="15">
        <f>'9A9'!J$68</f>
        <v>0.41304347826086957</v>
      </c>
      <c r="K31" s="16">
        <f>'9A9'!K$68</f>
        <v>4</v>
      </c>
      <c r="L31" s="15">
        <f>'9A9'!L$68</f>
        <v>8.6956521739130432E-2</v>
      </c>
      <c r="M31" s="14">
        <f>'9A9'!M$68</f>
        <v>45</v>
      </c>
      <c r="N31" s="15">
        <f>'9A9'!N$68</f>
        <v>0.97826086956521741</v>
      </c>
      <c r="O31" s="16">
        <f>'9A9'!O$68</f>
        <v>1</v>
      </c>
      <c r="P31" s="15">
        <f>'9A9'!P$68</f>
        <v>2.1739130434782608E-2</v>
      </c>
      <c r="Q31" s="16">
        <f>'9A9'!Q$68</f>
        <v>0</v>
      </c>
      <c r="R31" s="15">
        <f>'9A9'!R$68</f>
        <v>0</v>
      </c>
      <c r="S31" s="28">
        <f>'9A9'!E55</f>
        <v>7.4782608695652177</v>
      </c>
      <c r="T31" s="18">
        <f t="shared" si="8"/>
        <v>8</v>
      </c>
      <c r="U31" s="19">
        <f t="shared" si="11"/>
        <v>46</v>
      </c>
      <c r="V31" s="5">
        <f t="shared" si="12"/>
        <v>46</v>
      </c>
      <c r="W31" s="4"/>
      <c r="X31" s="4"/>
      <c r="Y31" s="4"/>
      <c r="Z31" s="4"/>
    </row>
    <row r="32" spans="1:26" ht="27" customHeight="1">
      <c r="A32" s="272"/>
      <c r="B32" s="14" t="s">
        <v>26</v>
      </c>
      <c r="C32" s="14"/>
      <c r="D32" s="14">
        <f>'9A10'!D$72</f>
        <v>42</v>
      </c>
      <c r="E32" s="14">
        <f>'9A10'!E$72</f>
        <v>1</v>
      </c>
      <c r="F32" s="15">
        <f>'9A10'!F$72</f>
        <v>2.3809523809523808E-2</v>
      </c>
      <c r="G32" s="16">
        <f>'9A10'!G$72</f>
        <v>14</v>
      </c>
      <c r="H32" s="15">
        <f>'9A10'!H$72</f>
        <v>0.33333333333333331</v>
      </c>
      <c r="I32" s="16">
        <f>'9A10'!I$72</f>
        <v>18</v>
      </c>
      <c r="J32" s="15">
        <f>'9A10'!J$72</f>
        <v>0.42857142857142855</v>
      </c>
      <c r="K32" s="16">
        <f>'9A10'!K$72</f>
        <v>8</v>
      </c>
      <c r="L32" s="15">
        <f>'9A10'!L$72</f>
        <v>0.19047619047619047</v>
      </c>
      <c r="M32" s="14">
        <f>'9A10'!M$72</f>
        <v>41</v>
      </c>
      <c r="N32" s="15">
        <f>'9A10'!N$72</f>
        <v>0.97619047619047616</v>
      </c>
      <c r="O32" s="16">
        <f>'9A10'!O$72</f>
        <v>1</v>
      </c>
      <c r="P32" s="15">
        <f>'9A10'!P$72</f>
        <v>2.3809523809523808E-2</v>
      </c>
      <c r="Q32" s="16">
        <f>'9A10'!Q$72</f>
        <v>0</v>
      </c>
      <c r="R32" s="15">
        <f>'9A10'!R$72</f>
        <v>0</v>
      </c>
      <c r="S32" s="28">
        <f>'9A10'!E56</f>
        <v>7.333333333333333</v>
      </c>
      <c r="T32" s="18">
        <f t="shared" si="8"/>
        <v>10</v>
      </c>
      <c r="U32" s="19">
        <f t="shared" si="11"/>
        <v>42</v>
      </c>
      <c r="V32" s="5">
        <f t="shared" si="12"/>
        <v>42</v>
      </c>
      <c r="W32" s="4"/>
      <c r="X32" s="4"/>
      <c r="Y32" s="4"/>
      <c r="Z32" s="4"/>
    </row>
    <row r="33" spans="1:26" ht="27" customHeight="1">
      <c r="A33" s="272"/>
      <c r="B33" s="14" t="s">
        <v>27</v>
      </c>
      <c r="C33" s="14"/>
      <c r="D33" s="14">
        <f>'9A11'!D$67</f>
        <v>40</v>
      </c>
      <c r="E33" s="14">
        <f>'9A11'!E$67</f>
        <v>0</v>
      </c>
      <c r="F33" s="15">
        <f>'9A11'!F$67</f>
        <v>0</v>
      </c>
      <c r="G33" s="16">
        <f>'9A11'!G$67</f>
        <v>7</v>
      </c>
      <c r="H33" s="15">
        <f>'9A11'!H$67</f>
        <v>0.17499999999999999</v>
      </c>
      <c r="I33" s="16">
        <f>'9A11'!I$67</f>
        <v>25</v>
      </c>
      <c r="J33" s="15">
        <f>'9A11'!J$67</f>
        <v>0.625</v>
      </c>
      <c r="K33" s="16">
        <f>'9A11'!K$67</f>
        <v>5</v>
      </c>
      <c r="L33" s="15">
        <f>'9A11'!L$67</f>
        <v>0.125</v>
      </c>
      <c r="M33" s="14">
        <f>'9A11'!M$67</f>
        <v>37</v>
      </c>
      <c r="N33" s="15">
        <f>'9A11'!N$67</f>
        <v>0.92500000000000004</v>
      </c>
      <c r="O33" s="16">
        <f>'9A11'!O$67</f>
        <v>2</v>
      </c>
      <c r="P33" s="15">
        <f>'9A11'!P$67</f>
        <v>0.05</v>
      </c>
      <c r="Q33" s="16">
        <f>'9A11'!Q$67</f>
        <v>1</v>
      </c>
      <c r="R33" s="15">
        <f>'9A11'!R$67</f>
        <v>2.5000000000000001E-2</v>
      </c>
      <c r="S33" s="28">
        <f>'9A11'!E51</f>
        <v>6.9625000000000004</v>
      </c>
      <c r="T33" s="18">
        <f t="shared" si="8"/>
        <v>15</v>
      </c>
      <c r="U33" s="19">
        <f t="shared" si="11"/>
        <v>40</v>
      </c>
      <c r="V33" s="5">
        <f t="shared" si="12"/>
        <v>40</v>
      </c>
      <c r="W33" s="4"/>
      <c r="X33" s="4"/>
      <c r="Y33" s="4"/>
      <c r="Z33" s="4"/>
    </row>
    <row r="34" spans="1:26" ht="27" customHeight="1">
      <c r="A34" s="272"/>
      <c r="B34" s="14" t="s">
        <v>28</v>
      </c>
      <c r="C34" s="14" t="s">
        <v>35</v>
      </c>
      <c r="D34" s="14">
        <f>'9A12'!D$73</f>
        <v>41</v>
      </c>
      <c r="E34" s="14">
        <f>'9A12'!E$73</f>
        <v>1</v>
      </c>
      <c r="F34" s="15">
        <f>'9A12'!F$73</f>
        <v>2.4390243902439025E-2</v>
      </c>
      <c r="G34" s="14">
        <f>'9A12'!G$73</f>
        <v>25</v>
      </c>
      <c r="H34" s="15">
        <f>'9A12'!H$73</f>
        <v>0.6097560975609756</v>
      </c>
      <c r="I34" s="14">
        <f>'9A12'!I$73</f>
        <v>15</v>
      </c>
      <c r="J34" s="15">
        <f>'9A12'!J$73</f>
        <v>0.36585365853658536</v>
      </c>
      <c r="K34" s="14">
        <f>'9A12'!K$73</f>
        <v>0</v>
      </c>
      <c r="L34" s="15">
        <f>'9A12'!L$73</f>
        <v>0</v>
      </c>
      <c r="M34" s="14">
        <f>'9A12'!M$73</f>
        <v>41</v>
      </c>
      <c r="N34" s="15">
        <f>'9A12'!N$73</f>
        <v>1</v>
      </c>
      <c r="O34" s="14">
        <f>'9A12'!O$73</f>
        <v>0</v>
      </c>
      <c r="P34" s="15">
        <f>'9A12'!P$73</f>
        <v>0</v>
      </c>
      <c r="Q34" s="14">
        <f>'9A12'!Q$73</f>
        <v>0</v>
      </c>
      <c r="R34" s="15">
        <f>'9A12'!R$73</f>
        <v>0</v>
      </c>
      <c r="S34" s="28">
        <f>'9A12'!E57</f>
        <v>7.9573170731707314</v>
      </c>
      <c r="T34" s="18">
        <f t="shared" si="8"/>
        <v>4</v>
      </c>
      <c r="U34" s="19">
        <f t="shared" si="11"/>
        <v>41</v>
      </c>
      <c r="V34" s="5">
        <f t="shared" si="12"/>
        <v>41</v>
      </c>
      <c r="W34" s="4"/>
      <c r="X34" s="4"/>
      <c r="Y34" s="4"/>
      <c r="Z34" s="4"/>
    </row>
    <row r="35" spans="1:26" ht="27" customHeight="1">
      <c r="A35" s="272"/>
      <c r="B35" s="14" t="s">
        <v>29</v>
      </c>
      <c r="C35" s="14"/>
      <c r="D35" s="14">
        <f>'9A15'!D$74</f>
        <v>42</v>
      </c>
      <c r="E35" s="14">
        <f>'9A15'!E$74</f>
        <v>2</v>
      </c>
      <c r="F35" s="20">
        <f>'9A15'!F$74</f>
        <v>4.7619047619047616E-2</v>
      </c>
      <c r="G35" s="14">
        <f>'9A15'!G$74</f>
        <v>27</v>
      </c>
      <c r="H35" s="20">
        <f>'9A15'!H$74</f>
        <v>0.6428571428571429</v>
      </c>
      <c r="I35" s="14">
        <f>'9A15'!I$74</f>
        <v>13</v>
      </c>
      <c r="J35" s="20">
        <f>'9A15'!J$74</f>
        <v>0.30952380952380953</v>
      </c>
      <c r="K35" s="14">
        <f>'9A15'!K$74</f>
        <v>0</v>
      </c>
      <c r="L35" s="20">
        <f>'9A15'!L$74</f>
        <v>0</v>
      </c>
      <c r="M35" s="14">
        <f>'9A15'!M$74</f>
        <v>42</v>
      </c>
      <c r="N35" s="20">
        <f>'9A15'!N$74</f>
        <v>1</v>
      </c>
      <c r="O35" s="14">
        <f>'9A15'!O$74</f>
        <v>0</v>
      </c>
      <c r="P35" s="20">
        <f>'9A15'!P$74</f>
        <v>0</v>
      </c>
      <c r="Q35" s="14">
        <f>'9A15'!Q$74</f>
        <v>0</v>
      </c>
      <c r="R35" s="20">
        <f>'9A15'!R$74</f>
        <v>0</v>
      </c>
      <c r="S35" s="17">
        <f>'9A15'!E58</f>
        <v>7.9880952380952381</v>
      </c>
      <c r="T35" s="18">
        <f t="shared" si="8"/>
        <v>3</v>
      </c>
      <c r="U35" s="19">
        <f t="shared" si="11"/>
        <v>42</v>
      </c>
      <c r="V35" s="5">
        <f t="shared" si="12"/>
        <v>42</v>
      </c>
      <c r="W35" s="4"/>
      <c r="X35" s="4"/>
      <c r="Y35" s="4"/>
      <c r="Z35" s="4"/>
    </row>
    <row r="36" spans="1:26" ht="27" customHeight="1">
      <c r="A36" s="272"/>
      <c r="B36" s="14" t="s">
        <v>30</v>
      </c>
      <c r="C36" s="14"/>
      <c r="D36" s="14">
        <f>'9A16'!D$75</f>
        <v>42</v>
      </c>
      <c r="E36" s="14">
        <f>'9A16'!E$75</f>
        <v>0</v>
      </c>
      <c r="F36" s="20">
        <f>'9A16'!F$75</f>
        <v>0</v>
      </c>
      <c r="G36" s="14">
        <f>'9A16'!G$75</f>
        <v>15</v>
      </c>
      <c r="H36" s="20">
        <f>'9A16'!H$75</f>
        <v>0.35714285714285715</v>
      </c>
      <c r="I36" s="14">
        <f>'9A16'!I$75</f>
        <v>25</v>
      </c>
      <c r="J36" s="20">
        <f>'9A16'!J$75</f>
        <v>0.59523809523809523</v>
      </c>
      <c r="K36" s="14">
        <f>'9A16'!K$75</f>
        <v>2</v>
      </c>
      <c r="L36" s="20">
        <f>'9A16'!L$75</f>
        <v>4.7619047619047616E-2</v>
      </c>
      <c r="M36" s="14">
        <f>'9A16'!M$75</f>
        <v>42</v>
      </c>
      <c r="N36" s="20">
        <f>'9A16'!N$75</f>
        <v>1</v>
      </c>
      <c r="O36" s="14">
        <f>'9A16'!O$75</f>
        <v>0</v>
      </c>
      <c r="P36" s="20">
        <f>'9A16'!P$75</f>
        <v>0</v>
      </c>
      <c r="Q36" s="14">
        <f>'9A16'!Q$75</f>
        <v>0</v>
      </c>
      <c r="R36" s="20">
        <f>'9A16'!R$75</f>
        <v>0</v>
      </c>
      <c r="S36" s="17">
        <f>'9A16'!E59</f>
        <v>7.6071428571428568</v>
      </c>
      <c r="T36" s="18">
        <f t="shared" si="8"/>
        <v>7</v>
      </c>
      <c r="U36" s="19">
        <f t="shared" si="11"/>
        <v>42</v>
      </c>
      <c r="V36" s="5">
        <f t="shared" si="12"/>
        <v>42</v>
      </c>
      <c r="W36" s="4"/>
      <c r="X36" s="4"/>
      <c r="Y36" s="4"/>
      <c r="Z36" s="4"/>
    </row>
    <row r="37" spans="1:26" ht="27" customHeight="1">
      <c r="A37" s="272"/>
      <c r="B37" s="21" t="s">
        <v>31</v>
      </c>
      <c r="C37" s="14"/>
      <c r="D37" s="14">
        <f>'9SB1'!D$75</f>
        <v>21</v>
      </c>
      <c r="E37" s="14">
        <f>'9SB1'!E$75</f>
        <v>3</v>
      </c>
      <c r="F37" s="210">
        <f>'9SB1'!F$75</f>
        <v>0.14285714285714285</v>
      </c>
      <c r="G37" s="14">
        <f>'9SB1'!G$75</f>
        <v>12</v>
      </c>
      <c r="H37" s="20">
        <f>'9SB1'!H$75</f>
        <v>0.5714285714285714</v>
      </c>
      <c r="I37" s="14">
        <f>'9SB1'!I$75</f>
        <v>6</v>
      </c>
      <c r="J37" s="20">
        <f>'9SB1'!J$75</f>
        <v>0.2857142857142857</v>
      </c>
      <c r="K37" s="14">
        <f>'9SB1'!K$75</f>
        <v>0</v>
      </c>
      <c r="L37" s="20">
        <f>'9SB1'!L$75</f>
        <v>0</v>
      </c>
      <c r="M37" s="14">
        <f>'9SB1'!M$75</f>
        <v>21</v>
      </c>
      <c r="N37" s="20">
        <f>'9SB1'!N$75</f>
        <v>1</v>
      </c>
      <c r="O37" s="14">
        <f>'9SB1'!O$75</f>
        <v>0</v>
      </c>
      <c r="P37" s="20">
        <f>'9SB1'!P$75</f>
        <v>0</v>
      </c>
      <c r="Q37" s="14">
        <f>'9SB1'!Q$75</f>
        <v>0</v>
      </c>
      <c r="R37" s="20">
        <f>'9SB1'!R$75</f>
        <v>0</v>
      </c>
      <c r="S37" s="17">
        <f>'9SB1'!E62</f>
        <v>8.1785714285714288</v>
      </c>
      <c r="T37" s="18">
        <f t="shared" si="8"/>
        <v>1</v>
      </c>
      <c r="U37" s="19">
        <f t="shared" si="11"/>
        <v>21</v>
      </c>
      <c r="V37" s="5">
        <f t="shared" si="12"/>
        <v>21</v>
      </c>
      <c r="W37" s="4"/>
      <c r="X37" s="4"/>
      <c r="Y37" s="4"/>
      <c r="Z37" s="4"/>
    </row>
    <row r="38" spans="1:26" ht="27" customHeight="1">
      <c r="A38" s="272"/>
      <c r="B38" s="21" t="s">
        <v>32</v>
      </c>
      <c r="C38" s="14"/>
      <c r="D38" s="19">
        <f>'9SB2'!D$76</f>
        <v>18</v>
      </c>
      <c r="E38" s="19">
        <f>'9SB2'!E$76</f>
        <v>0</v>
      </c>
      <c r="F38" s="19">
        <f>'9SB2'!F$76</f>
        <v>0</v>
      </c>
      <c r="G38" s="19">
        <f>'9SB2'!G$76</f>
        <v>8</v>
      </c>
      <c r="H38" s="210">
        <f>'9SB2'!H$76</f>
        <v>0.44444444444444442</v>
      </c>
      <c r="I38" s="19">
        <f>'9SB2'!I$76</f>
        <v>5</v>
      </c>
      <c r="J38" s="210">
        <f>'9SB2'!J$76</f>
        <v>0.27777777777777779</v>
      </c>
      <c r="K38" s="19">
        <f>'9SB2'!K$76</f>
        <v>5</v>
      </c>
      <c r="L38" s="210">
        <f>'9SB2'!L$76</f>
        <v>0.27777777777777779</v>
      </c>
      <c r="M38" s="19">
        <f>'9SB2'!M$76</f>
        <v>18</v>
      </c>
      <c r="N38" s="210">
        <f>'9SB2'!N$76</f>
        <v>1</v>
      </c>
      <c r="O38" s="19">
        <f>'9SB2'!O$76</f>
        <v>0</v>
      </c>
      <c r="P38" s="210">
        <f>'9SB2'!P$76</f>
        <v>0</v>
      </c>
      <c r="Q38" s="19">
        <f>'9SB2'!Q$76</f>
        <v>0</v>
      </c>
      <c r="R38" s="210">
        <f>'9SB2'!R$76</f>
        <v>0</v>
      </c>
      <c r="S38" s="17">
        <f>'9SB2'!E63</f>
        <v>7.3611111111111107</v>
      </c>
      <c r="T38" s="18">
        <f t="shared" si="8"/>
        <v>9</v>
      </c>
      <c r="U38" s="19">
        <f t="shared" si="11"/>
        <v>18</v>
      </c>
      <c r="V38" s="5">
        <f t="shared" si="12"/>
        <v>18</v>
      </c>
      <c r="W38" s="4"/>
      <c r="X38" s="4"/>
      <c r="Y38" s="4"/>
      <c r="Z38" s="4"/>
    </row>
    <row r="39" spans="1:26" ht="27" customHeight="1">
      <c r="A39" s="263"/>
      <c r="B39" s="29" t="s">
        <v>33</v>
      </c>
      <c r="C39" s="29"/>
      <c r="D39" s="29">
        <f t="shared" ref="D39:E39" si="13">SUM(D23:D38)</f>
        <v>658</v>
      </c>
      <c r="E39" s="29">
        <f t="shared" si="13"/>
        <v>15</v>
      </c>
      <c r="F39" s="30">
        <f>E39/$D$39</f>
        <v>2.2796352583586626E-2</v>
      </c>
      <c r="G39" s="29">
        <f>SUM(G23:G38)</f>
        <v>270</v>
      </c>
      <c r="H39" s="30">
        <f>G39/$D$39</f>
        <v>0.41033434650455924</v>
      </c>
      <c r="I39" s="29">
        <f>SUM(I23:I38)</f>
        <v>288</v>
      </c>
      <c r="J39" s="30">
        <f>I39/$D$39</f>
        <v>0.43768996960486323</v>
      </c>
      <c r="K39" s="29">
        <f>SUM(K23:K38)</f>
        <v>72</v>
      </c>
      <c r="L39" s="30">
        <f>K39/$D$39</f>
        <v>0.10942249240121581</v>
      </c>
      <c r="M39" s="29">
        <f>SUM(M23:M38)</f>
        <v>645</v>
      </c>
      <c r="N39" s="30">
        <f>M39/$D$39</f>
        <v>0.98024316109422494</v>
      </c>
      <c r="O39" s="29">
        <f>SUM(O23:O38)</f>
        <v>12</v>
      </c>
      <c r="P39" s="30">
        <f>O39/$D$39</f>
        <v>1.82370820668693E-2</v>
      </c>
      <c r="Q39" s="29">
        <f>SUM(Q23:Q38)</f>
        <v>1</v>
      </c>
      <c r="R39" s="30">
        <f>Q39/$D$39</f>
        <v>1.5197568389057751E-3</v>
      </c>
      <c r="S39" s="28">
        <f>AVERAGE(S23:S38)</f>
        <v>7.4900535719620356</v>
      </c>
      <c r="T39" s="26"/>
      <c r="U39" s="24">
        <f>SUM(U23:U38)</f>
        <v>658</v>
      </c>
      <c r="V39" s="24">
        <f t="shared" ref="V39" si="14">SUM(V23:V38)</f>
        <v>658</v>
      </c>
      <c r="W39" s="27"/>
      <c r="X39" s="27"/>
      <c r="Y39" s="27"/>
      <c r="Z39" s="27"/>
    </row>
    <row r="40" spans="1:26" ht="27" customHeight="1">
      <c r="A40" s="31"/>
      <c r="B40" s="14" t="s">
        <v>17</v>
      </c>
      <c r="C40" s="14" t="e">
        <f t="shared" ref="C40:C43" si="15">#REF!</f>
        <v>#REF!</v>
      </c>
      <c r="D40" s="14">
        <f>'9A1'!D$80</f>
        <v>48</v>
      </c>
      <c r="E40" s="14">
        <f>'9A1'!E$80</f>
        <v>40</v>
      </c>
      <c r="F40" s="15">
        <f>'9A1'!F$80</f>
        <v>0.83333333333333337</v>
      </c>
      <c r="G40" s="16">
        <f>'9A1'!G$80</f>
        <v>6</v>
      </c>
      <c r="H40" s="15">
        <f>'9A1'!H$80</f>
        <v>0.125</v>
      </c>
      <c r="I40" s="16">
        <f>'9A1'!I$80</f>
        <v>2</v>
      </c>
      <c r="J40" s="15">
        <f>'9A1'!J$80</f>
        <v>4.1666666666666664E-2</v>
      </c>
      <c r="K40" s="16">
        <f>'9A1'!K$80</f>
        <v>0</v>
      </c>
      <c r="L40" s="15">
        <f>'9A1'!L$80</f>
        <v>0</v>
      </c>
      <c r="M40" s="14">
        <f>'9A1'!M$80</f>
        <v>48</v>
      </c>
      <c r="N40" s="15">
        <f>'9A1'!N$80</f>
        <v>1</v>
      </c>
      <c r="O40" s="16">
        <f>'9A1'!O$80</f>
        <v>0</v>
      </c>
      <c r="P40" s="15">
        <f>'9A1'!P$80</f>
        <v>0</v>
      </c>
      <c r="Q40" s="16">
        <f>'9A1'!Q$80</f>
        <v>0</v>
      </c>
      <c r="R40" s="15">
        <f>'9A1'!R$80</f>
        <v>0</v>
      </c>
      <c r="S40" s="17">
        <f>'9A1'!G60</f>
        <v>9.3489583333333339</v>
      </c>
      <c r="T40" s="18">
        <f t="shared" ref="T40:T55" si="16">RANK(S40,$S$40:$S$55,0)</f>
        <v>3</v>
      </c>
      <c r="U40" s="14">
        <f t="shared" ref="U40" si="17">E40+G40+I40+K40+O40+Q40</f>
        <v>48</v>
      </c>
      <c r="V40" s="5">
        <f t="shared" ref="V40" si="18">Q40+O40+M40</f>
        <v>48</v>
      </c>
      <c r="W40" s="27"/>
      <c r="X40" s="27"/>
      <c r="Y40" s="27"/>
      <c r="Z40" s="27"/>
    </row>
    <row r="41" spans="1:26" ht="27" customHeight="1">
      <c r="A41" s="31"/>
      <c r="B41" s="14" t="s">
        <v>18</v>
      </c>
      <c r="C41" s="14" t="e">
        <f t="shared" si="15"/>
        <v>#REF!</v>
      </c>
      <c r="D41" s="14">
        <f>'9A2'!D$81</f>
        <v>54</v>
      </c>
      <c r="E41" s="14">
        <f>'9A2'!E$81</f>
        <v>44</v>
      </c>
      <c r="F41" s="15">
        <f>'9A2'!F$81</f>
        <v>0.81481481481481477</v>
      </c>
      <c r="G41" s="16">
        <f>'9A2'!G$81</f>
        <v>9</v>
      </c>
      <c r="H41" s="15">
        <f>'9A2'!H$81</f>
        <v>0.16666666666666666</v>
      </c>
      <c r="I41" s="16">
        <f>'9A2'!I$81</f>
        <v>1</v>
      </c>
      <c r="J41" s="15">
        <f>'9A2'!J$81</f>
        <v>1.8518518518518517E-2</v>
      </c>
      <c r="K41" s="16">
        <f>'9A2'!K$81</f>
        <v>0</v>
      </c>
      <c r="L41" s="15">
        <f>'9A2'!L$81</f>
        <v>0</v>
      </c>
      <c r="M41" s="14">
        <f>'9A2'!M$81</f>
        <v>54</v>
      </c>
      <c r="N41" s="15">
        <f>'9A2'!N$81</f>
        <v>1</v>
      </c>
      <c r="O41" s="16">
        <f>'9A2'!O$81</f>
        <v>0</v>
      </c>
      <c r="P41" s="15">
        <f>'9A2'!P$81</f>
        <v>0</v>
      </c>
      <c r="Q41" s="16">
        <f>'9A2'!Q$81</f>
        <v>0</v>
      </c>
      <c r="R41" s="15">
        <f>'9A2'!R$81</f>
        <v>0</v>
      </c>
      <c r="S41" s="17">
        <f>'9A2'!G61</f>
        <v>9.3240740740740744</v>
      </c>
      <c r="T41" s="18">
        <f t="shared" si="16"/>
        <v>4</v>
      </c>
      <c r="U41" s="19">
        <f t="shared" ref="U41:U55" si="19">E41+G41+I41+K41+O41+Q41</f>
        <v>54</v>
      </c>
      <c r="V41" s="5">
        <f t="shared" ref="V41:V55" si="20">Q41+O41+M41</f>
        <v>54</v>
      </c>
      <c r="W41" s="27"/>
      <c r="X41" s="27"/>
      <c r="Y41" s="27"/>
      <c r="Z41" s="27"/>
    </row>
    <row r="42" spans="1:26" ht="27" customHeight="1">
      <c r="A42" s="31"/>
      <c r="B42" s="14" t="s">
        <v>19</v>
      </c>
      <c r="C42" s="14" t="e">
        <f t="shared" si="15"/>
        <v>#REF!</v>
      </c>
      <c r="D42" s="14">
        <f>'9A3'!D$78</f>
        <v>52</v>
      </c>
      <c r="E42" s="14">
        <f>'9A3'!E$78</f>
        <v>40</v>
      </c>
      <c r="F42" s="15">
        <f>'9A3'!F$78</f>
        <v>0.76923076923076927</v>
      </c>
      <c r="G42" s="16">
        <f>'9A3'!G$78</f>
        <v>9</v>
      </c>
      <c r="H42" s="15">
        <f>'9A3'!H$78</f>
        <v>0.17307692307692307</v>
      </c>
      <c r="I42" s="16">
        <f>'9A3'!I$78</f>
        <v>3</v>
      </c>
      <c r="J42" s="15">
        <f>'9A3'!J$78</f>
        <v>5.7692307692307696E-2</v>
      </c>
      <c r="K42" s="16">
        <f>'9A3'!K$78</f>
        <v>0</v>
      </c>
      <c r="L42" s="15">
        <f>'9A3'!L$78</f>
        <v>0</v>
      </c>
      <c r="M42" s="14">
        <f>'9A3'!M$78</f>
        <v>52</v>
      </c>
      <c r="N42" s="15">
        <f>'9A3'!N$78</f>
        <v>1</v>
      </c>
      <c r="O42" s="16">
        <f>'9A3'!O$78</f>
        <v>0</v>
      </c>
      <c r="P42" s="15">
        <f>'9A3'!P$78</f>
        <v>0</v>
      </c>
      <c r="Q42" s="16">
        <f>'9A3'!Q$78</f>
        <v>0</v>
      </c>
      <c r="R42" s="15">
        <f>'9A3'!R$78</f>
        <v>0</v>
      </c>
      <c r="S42" s="17">
        <f>'9A3'!G58</f>
        <v>9.0625</v>
      </c>
      <c r="T42" s="18">
        <f t="shared" si="16"/>
        <v>5</v>
      </c>
      <c r="U42" s="19">
        <f t="shared" si="19"/>
        <v>52</v>
      </c>
      <c r="V42" s="5">
        <f t="shared" si="20"/>
        <v>52</v>
      </c>
      <c r="W42" s="27"/>
      <c r="X42" s="27"/>
      <c r="Y42" s="27"/>
      <c r="Z42" s="27"/>
    </row>
    <row r="43" spans="1:26" ht="27" customHeight="1">
      <c r="A43" s="31" t="s">
        <v>36</v>
      </c>
      <c r="B43" s="14" t="s">
        <v>20</v>
      </c>
      <c r="C43" s="14" t="e">
        <f t="shared" si="15"/>
        <v>#REF!</v>
      </c>
      <c r="D43" s="14">
        <f>'9A4'!D$79</f>
        <v>41</v>
      </c>
      <c r="E43" s="14">
        <f>'9A4'!E$79</f>
        <v>21</v>
      </c>
      <c r="F43" s="15">
        <f>'9A4'!F$79</f>
        <v>0.51219512195121952</v>
      </c>
      <c r="G43" s="16">
        <f>'9A4'!G$79</f>
        <v>8</v>
      </c>
      <c r="H43" s="15">
        <f>'9A4'!H$79</f>
        <v>0.1951219512195122</v>
      </c>
      <c r="I43" s="16">
        <f>'9A4'!I$79</f>
        <v>9</v>
      </c>
      <c r="J43" s="15">
        <f>'9A4'!J$79</f>
        <v>0.21951219512195122</v>
      </c>
      <c r="K43" s="16">
        <f>'9A4'!K$79</f>
        <v>2</v>
      </c>
      <c r="L43" s="15">
        <f>'9A4'!L$79</f>
        <v>4.878048780487805E-2</v>
      </c>
      <c r="M43" s="14">
        <f>'9A4'!M$79</f>
        <v>40</v>
      </c>
      <c r="N43" s="15">
        <f>'9A4'!N$79</f>
        <v>0.97560975609756095</v>
      </c>
      <c r="O43" s="16">
        <f>'9A4'!O$79</f>
        <v>1</v>
      </c>
      <c r="P43" s="15">
        <f>'9A4'!P$79</f>
        <v>2.4390243902439025E-2</v>
      </c>
      <c r="Q43" s="16">
        <f>'9A4'!Q$79</f>
        <v>0</v>
      </c>
      <c r="R43" s="15">
        <f>'9A4'!R$79</f>
        <v>0</v>
      </c>
      <c r="S43" s="17">
        <f>'9A4'!G56</f>
        <v>8.4939024390243905</v>
      </c>
      <c r="T43" s="18">
        <f t="shared" si="16"/>
        <v>10</v>
      </c>
      <c r="U43" s="19">
        <f t="shared" si="19"/>
        <v>41</v>
      </c>
      <c r="V43" s="5">
        <f t="shared" si="20"/>
        <v>41</v>
      </c>
      <c r="W43" s="27"/>
      <c r="X43" s="27"/>
      <c r="Y43" s="27"/>
      <c r="Z43" s="27"/>
    </row>
    <row r="44" spans="1:26" ht="27" customHeight="1">
      <c r="A44" s="31"/>
      <c r="B44" s="14" t="s">
        <v>21</v>
      </c>
      <c r="C44" s="14"/>
      <c r="D44" s="14">
        <f>'9A5'!D$73</f>
        <v>43</v>
      </c>
      <c r="E44" s="14">
        <f>'9A5'!E$73</f>
        <v>15</v>
      </c>
      <c r="F44" s="15">
        <f>'9A5'!F$73</f>
        <v>0.34883720930232559</v>
      </c>
      <c r="G44" s="16">
        <f>'9A5'!G$73</f>
        <v>15</v>
      </c>
      <c r="H44" s="15">
        <f>'9A5'!H$73</f>
        <v>0.34883720930232559</v>
      </c>
      <c r="I44" s="16">
        <f>'9A5'!I$73</f>
        <v>13</v>
      </c>
      <c r="J44" s="15">
        <f>'9A5'!J$73</f>
        <v>0.30232558139534882</v>
      </c>
      <c r="K44" s="16">
        <f>'9A5'!K$73</f>
        <v>0</v>
      </c>
      <c r="L44" s="15">
        <f>'9A5'!L$73</f>
        <v>0</v>
      </c>
      <c r="M44" s="14">
        <f>'9A5'!M$73</f>
        <v>43</v>
      </c>
      <c r="N44" s="15">
        <f>'9A5'!N$73</f>
        <v>1</v>
      </c>
      <c r="O44" s="16">
        <f>'9A5'!O$73</f>
        <v>0</v>
      </c>
      <c r="P44" s="15">
        <f>'9A5'!P$73</f>
        <v>0</v>
      </c>
      <c r="Q44" s="16">
        <f>'9A5'!Q$73</f>
        <v>0</v>
      </c>
      <c r="R44" s="15">
        <f>'9A5'!R$73</f>
        <v>0</v>
      </c>
      <c r="S44" s="17">
        <f>'9A5'!G53</f>
        <v>8.4593023255813957</v>
      </c>
      <c r="T44" s="18">
        <f t="shared" si="16"/>
        <v>13</v>
      </c>
      <c r="U44" s="19">
        <f t="shared" si="19"/>
        <v>43</v>
      </c>
      <c r="V44" s="5">
        <f t="shared" si="20"/>
        <v>43</v>
      </c>
      <c r="W44" s="27"/>
      <c r="X44" s="27"/>
      <c r="Y44" s="27"/>
      <c r="Z44" s="27"/>
    </row>
    <row r="45" spans="1:26" ht="27" customHeight="1">
      <c r="A45" s="31"/>
      <c r="B45" s="14" t="s">
        <v>22</v>
      </c>
      <c r="C45" s="14"/>
      <c r="D45" s="14">
        <f>'9A6'!D$77</f>
        <v>41</v>
      </c>
      <c r="E45" s="14">
        <f>'9A6'!E$77</f>
        <v>23</v>
      </c>
      <c r="F45" s="15">
        <f>'9A6'!F$77</f>
        <v>0.56097560975609762</v>
      </c>
      <c r="G45" s="16">
        <f>'9A6'!G$77</f>
        <v>12</v>
      </c>
      <c r="H45" s="15">
        <f>'9A6'!H$77</f>
        <v>0.29268292682926828</v>
      </c>
      <c r="I45" s="16">
        <f>'9A6'!I$77</f>
        <v>4</v>
      </c>
      <c r="J45" s="15">
        <f>'9A6'!J$77</f>
        <v>9.7560975609756101E-2</v>
      </c>
      <c r="K45" s="16">
        <f>'9A6'!K$77</f>
        <v>2</v>
      </c>
      <c r="L45" s="15">
        <f>'9A6'!L$77</f>
        <v>4.878048780487805E-2</v>
      </c>
      <c r="M45" s="14">
        <f>'9A6'!M$77</f>
        <v>41</v>
      </c>
      <c r="N45" s="15">
        <f>'9A6'!N$77</f>
        <v>1</v>
      </c>
      <c r="O45" s="16">
        <f>'9A6'!O$77</f>
        <v>0</v>
      </c>
      <c r="P45" s="15">
        <f>'9A6'!P$77</f>
        <v>0</v>
      </c>
      <c r="Q45" s="16">
        <f>'9A6'!Q$77</f>
        <v>0</v>
      </c>
      <c r="R45" s="15">
        <f>'9A6'!R$77</f>
        <v>0</v>
      </c>
      <c r="S45" s="17">
        <f>'9A6'!G54</f>
        <v>8.7256097560975618</v>
      </c>
      <c r="T45" s="18">
        <f t="shared" si="16"/>
        <v>6</v>
      </c>
      <c r="U45" s="19">
        <f t="shared" si="19"/>
        <v>41</v>
      </c>
      <c r="V45" s="5">
        <f t="shared" si="20"/>
        <v>41</v>
      </c>
      <c r="W45" s="27"/>
      <c r="X45" s="27"/>
      <c r="Y45" s="27"/>
      <c r="Z45" s="27"/>
    </row>
    <row r="46" spans="1:26" ht="27" customHeight="1">
      <c r="A46" s="31"/>
      <c r="B46" s="14" t="s">
        <v>23</v>
      </c>
      <c r="C46" s="14"/>
      <c r="D46" s="19">
        <f>'9A7'!D$77</f>
        <v>45</v>
      </c>
      <c r="E46" s="19">
        <f>'9A7'!E$77</f>
        <v>14</v>
      </c>
      <c r="F46" s="210">
        <f>'9A7'!F$77</f>
        <v>0.31111111111111112</v>
      </c>
      <c r="G46" s="19">
        <f>'9A7'!G$77</f>
        <v>11</v>
      </c>
      <c r="H46" s="210">
        <f>'9A7'!H$77</f>
        <v>0.24444444444444444</v>
      </c>
      <c r="I46" s="19">
        <f>'9A7'!I$77</f>
        <v>16</v>
      </c>
      <c r="J46" s="210">
        <f>'9A7'!J$77</f>
        <v>0.35555555555555557</v>
      </c>
      <c r="K46" s="19">
        <f>'9A7'!K$77</f>
        <v>4</v>
      </c>
      <c r="L46" s="210">
        <f>'9A7'!L$77</f>
        <v>8.8888888888888892E-2</v>
      </c>
      <c r="M46" s="19">
        <f>'9A7'!M$77</f>
        <v>45</v>
      </c>
      <c r="N46" s="210">
        <f>'9A7'!N$77</f>
        <v>1</v>
      </c>
      <c r="O46" s="19">
        <f>'9A7'!O$77</f>
        <v>0</v>
      </c>
      <c r="P46" s="210">
        <f>'9A7'!P$77</f>
        <v>0</v>
      </c>
      <c r="Q46" s="19">
        <f>'9A7'!Q$77</f>
        <v>0</v>
      </c>
      <c r="R46" s="19">
        <f>'9A7'!R$77</f>
        <v>0</v>
      </c>
      <c r="S46" s="17">
        <f>'9A7'!G54</f>
        <v>8.0777777777777775</v>
      </c>
      <c r="T46" s="18">
        <f t="shared" si="16"/>
        <v>16</v>
      </c>
      <c r="U46" s="19">
        <f t="shared" si="19"/>
        <v>45</v>
      </c>
      <c r="V46" s="5">
        <f t="shared" si="20"/>
        <v>45</v>
      </c>
      <c r="W46" s="27"/>
      <c r="X46" s="27"/>
      <c r="Y46" s="27"/>
      <c r="Z46" s="27"/>
    </row>
    <row r="47" spans="1:26" ht="27" customHeight="1">
      <c r="A47" s="31"/>
      <c r="B47" s="14" t="s">
        <v>24</v>
      </c>
      <c r="C47" s="14"/>
      <c r="D47" s="14">
        <f>'9A8'!D$71</f>
        <v>42</v>
      </c>
      <c r="E47" s="14">
        <f>'9A8'!E$71</f>
        <v>19</v>
      </c>
      <c r="F47" s="15">
        <f>'9A8'!F$71</f>
        <v>0.45238095238095238</v>
      </c>
      <c r="G47" s="16">
        <f>'9A8'!G$71</f>
        <v>15</v>
      </c>
      <c r="H47" s="15">
        <f>'9A8'!H$71</f>
        <v>0.35714285714285715</v>
      </c>
      <c r="I47" s="16">
        <f>'9A8'!I$71</f>
        <v>8</v>
      </c>
      <c r="J47" s="15">
        <f>'9A8'!J$71</f>
        <v>0.19047619047619047</v>
      </c>
      <c r="K47" s="16">
        <f>'9A8'!K$71</f>
        <v>0</v>
      </c>
      <c r="L47" s="15">
        <f>'9A8'!L$71</f>
        <v>0</v>
      </c>
      <c r="M47" s="14">
        <f>'9A8'!M$71</f>
        <v>42</v>
      </c>
      <c r="N47" s="15">
        <f>'9A8'!N$71</f>
        <v>1</v>
      </c>
      <c r="O47" s="16">
        <f>'9A8'!O$71</f>
        <v>0</v>
      </c>
      <c r="P47" s="15">
        <f>'9A8'!P$71</f>
        <v>0</v>
      </c>
      <c r="Q47" s="16">
        <f>'9A8'!Q$71</f>
        <v>0</v>
      </c>
      <c r="R47" s="15">
        <f>'9A8'!R$71</f>
        <v>0</v>
      </c>
      <c r="S47" s="17">
        <f>'9A8'!G48</f>
        <v>8.625</v>
      </c>
      <c r="T47" s="18">
        <f t="shared" si="16"/>
        <v>8</v>
      </c>
      <c r="U47" s="19">
        <f t="shared" si="19"/>
        <v>42</v>
      </c>
      <c r="V47" s="5">
        <f t="shared" si="20"/>
        <v>42</v>
      </c>
      <c r="W47" s="27"/>
      <c r="X47" s="27"/>
      <c r="Y47" s="27"/>
      <c r="Z47" s="27"/>
    </row>
    <row r="48" spans="1:26" ht="27" customHeight="1">
      <c r="A48" s="31"/>
      <c r="B48" s="14" t="s">
        <v>25</v>
      </c>
      <c r="C48" s="14"/>
      <c r="D48" s="14">
        <f>'9A9'!D$75</f>
        <v>46</v>
      </c>
      <c r="E48" s="14">
        <f>'9A9'!E$75</f>
        <v>21</v>
      </c>
      <c r="F48" s="15">
        <f>'9A9'!F$75</f>
        <v>0.45652173913043476</v>
      </c>
      <c r="G48" s="16">
        <f>'9A9'!G$75</f>
        <v>10</v>
      </c>
      <c r="H48" s="15">
        <f>'9A9'!H$75</f>
        <v>0.21739130434782608</v>
      </c>
      <c r="I48" s="16">
        <f>'9A9'!I$75</f>
        <v>10</v>
      </c>
      <c r="J48" s="15">
        <f>'9A9'!J$75</f>
        <v>0.21739130434782608</v>
      </c>
      <c r="K48" s="16">
        <f>'9A9'!K$75</f>
        <v>4</v>
      </c>
      <c r="L48" s="15">
        <f>'9A9'!L$75</f>
        <v>8.6956521739130432E-2</v>
      </c>
      <c r="M48" s="14">
        <f>'9A9'!M$75</f>
        <v>45</v>
      </c>
      <c r="N48" s="15">
        <f>'9A9'!N$75</f>
        <v>0.97826086956521741</v>
      </c>
      <c r="O48" s="16">
        <f>'9A9'!O$75</f>
        <v>1</v>
      </c>
      <c r="P48" s="15">
        <f>'9A9'!P$75</f>
        <v>2.1739130434782608E-2</v>
      </c>
      <c r="Q48" s="16">
        <f>'9A9'!Q$75</f>
        <v>0</v>
      </c>
      <c r="R48" s="15">
        <f>'9A9'!R$75</f>
        <v>0</v>
      </c>
      <c r="S48" s="17">
        <f>'9A9'!G55</f>
        <v>8.3260869565217384</v>
      </c>
      <c r="T48" s="18">
        <f t="shared" si="16"/>
        <v>15</v>
      </c>
      <c r="U48" s="19">
        <f t="shared" si="19"/>
        <v>46</v>
      </c>
      <c r="V48" s="5">
        <f t="shared" si="20"/>
        <v>46</v>
      </c>
      <c r="W48" s="27"/>
      <c r="X48" s="27"/>
      <c r="Y48" s="27"/>
      <c r="Z48" s="27"/>
    </row>
    <row r="49" spans="1:26" ht="27" customHeight="1">
      <c r="A49" s="31"/>
      <c r="B49" s="14" t="s">
        <v>26</v>
      </c>
      <c r="C49" s="14"/>
      <c r="D49" s="14">
        <f>'9A10'!D$79</f>
        <v>42</v>
      </c>
      <c r="E49" s="14">
        <f>'9A10'!E$79</f>
        <v>20</v>
      </c>
      <c r="F49" s="15">
        <f>'9A10'!F$79</f>
        <v>0.47619047619047616</v>
      </c>
      <c r="G49" s="16">
        <f>'9A10'!G$79</f>
        <v>7</v>
      </c>
      <c r="H49" s="15">
        <f>'9A10'!H$79</f>
        <v>0.16666666666666666</v>
      </c>
      <c r="I49" s="16">
        <f>'9A10'!I$79</f>
        <v>13</v>
      </c>
      <c r="J49" s="15">
        <f>'9A10'!J$79</f>
        <v>0.30952380952380953</v>
      </c>
      <c r="K49" s="16">
        <f>'9A10'!K$79</f>
        <v>2</v>
      </c>
      <c r="L49" s="15">
        <f>'9A10'!L$79</f>
        <v>4.7619047619047616E-2</v>
      </c>
      <c r="M49" s="14">
        <f>'9A10'!M$79</f>
        <v>42</v>
      </c>
      <c r="N49" s="15">
        <f>'9A10'!N$79</f>
        <v>1</v>
      </c>
      <c r="O49" s="16">
        <f>'9A10'!O$79</f>
        <v>0</v>
      </c>
      <c r="P49" s="15">
        <f>'9A10'!P$79</f>
        <v>0</v>
      </c>
      <c r="Q49" s="16">
        <f>'9A10'!Q$79</f>
        <v>0</v>
      </c>
      <c r="R49" s="15">
        <f>'9A10'!R$79</f>
        <v>0</v>
      </c>
      <c r="S49" s="17">
        <f>'9A10'!G56</f>
        <v>8.4702380952380949</v>
      </c>
      <c r="T49" s="18">
        <f t="shared" si="16"/>
        <v>12</v>
      </c>
      <c r="U49" s="19">
        <f t="shared" si="19"/>
        <v>42</v>
      </c>
      <c r="V49" s="5">
        <f t="shared" si="20"/>
        <v>42</v>
      </c>
      <c r="W49" s="27"/>
      <c r="X49" s="27"/>
      <c r="Y49" s="27"/>
      <c r="Z49" s="27"/>
    </row>
    <row r="50" spans="1:26" ht="27" customHeight="1">
      <c r="A50" s="31"/>
      <c r="B50" s="14" t="s">
        <v>27</v>
      </c>
      <c r="C50" s="14"/>
      <c r="D50" s="14">
        <f>'9A11'!D$74</f>
        <v>40</v>
      </c>
      <c r="E50" s="14">
        <f>'9A11'!E$74</f>
        <v>15</v>
      </c>
      <c r="F50" s="15">
        <f>'9A10'!F$79</f>
        <v>0.47619047619047616</v>
      </c>
      <c r="G50" s="16">
        <f>'9A11'!G$74</f>
        <v>12</v>
      </c>
      <c r="H50" s="15">
        <f>'9A11'!H$74</f>
        <v>0.3</v>
      </c>
      <c r="I50" s="16">
        <f>'9A11'!I$74</f>
        <v>11</v>
      </c>
      <c r="J50" s="15">
        <f>'9A11'!J$74</f>
        <v>0.27500000000000002</v>
      </c>
      <c r="K50" s="16">
        <f>'9A11'!K$74</f>
        <v>2</v>
      </c>
      <c r="L50" s="15">
        <f>'9A11'!L$74</f>
        <v>0.05</v>
      </c>
      <c r="M50" s="14">
        <f>'9A11'!M$74</f>
        <v>40</v>
      </c>
      <c r="N50" s="15">
        <f>'9A11'!N$74</f>
        <v>1</v>
      </c>
      <c r="O50" s="16">
        <f>'9A11'!O$74</f>
        <v>0</v>
      </c>
      <c r="P50" s="15">
        <f>'9A11'!P$74</f>
        <v>0</v>
      </c>
      <c r="Q50" s="16">
        <f>'9A11'!Q$74</f>
        <v>0</v>
      </c>
      <c r="R50" s="15">
        <f>'9A11'!R$74</f>
        <v>0</v>
      </c>
      <c r="S50" s="17">
        <f>'9A11'!G51</f>
        <v>8.3562499999999993</v>
      </c>
      <c r="T50" s="18">
        <f t="shared" si="16"/>
        <v>14</v>
      </c>
      <c r="U50" s="19">
        <f t="shared" si="19"/>
        <v>40</v>
      </c>
      <c r="V50" s="5">
        <f t="shared" si="20"/>
        <v>40</v>
      </c>
      <c r="W50" s="27"/>
      <c r="X50" s="27"/>
      <c r="Y50" s="27"/>
      <c r="Z50" s="27"/>
    </row>
    <row r="51" spans="1:26" ht="27" customHeight="1">
      <c r="A51" s="31"/>
      <c r="B51" s="14" t="s">
        <v>28</v>
      </c>
      <c r="C51" s="14"/>
      <c r="D51" s="14">
        <f>'9A12'!D$80</f>
        <v>41</v>
      </c>
      <c r="E51" s="14">
        <f>'9A12'!E$80</f>
        <v>22</v>
      </c>
      <c r="F51" s="15">
        <f>'9A12'!F$80</f>
        <v>0.53658536585365857</v>
      </c>
      <c r="G51" s="14">
        <f>'9A12'!G$80</f>
        <v>9</v>
      </c>
      <c r="H51" s="15">
        <f>'9A12'!H$80</f>
        <v>0.21951219512195122</v>
      </c>
      <c r="I51" s="14">
        <f>'9A12'!I$80</f>
        <v>8</v>
      </c>
      <c r="J51" s="15">
        <f>'9A12'!J$80</f>
        <v>0.1951219512195122</v>
      </c>
      <c r="K51" s="14">
        <f>'9A12'!K$80</f>
        <v>1</v>
      </c>
      <c r="L51" s="15">
        <f>'9A12'!L$80</f>
        <v>2.4390243902439025E-2</v>
      </c>
      <c r="M51" s="14">
        <f>'9A12'!M$80</f>
        <v>40</v>
      </c>
      <c r="N51" s="15">
        <f>'9A12'!N$80</f>
        <v>0.97560975609756095</v>
      </c>
      <c r="O51" s="14">
        <f>'9A12'!O$80</f>
        <v>1</v>
      </c>
      <c r="P51" s="15">
        <f>'9A12'!P$80</f>
        <v>2.4390243902439025E-2</v>
      </c>
      <c r="Q51" s="14">
        <f>'9A12'!Q$80</f>
        <v>0</v>
      </c>
      <c r="R51" s="15">
        <f>'9A12'!R$80</f>
        <v>0</v>
      </c>
      <c r="S51" s="17">
        <f>'9A12'!G57</f>
        <v>8.4756097560975618</v>
      </c>
      <c r="T51" s="18">
        <f t="shared" si="16"/>
        <v>11</v>
      </c>
      <c r="U51" s="19">
        <f t="shared" si="19"/>
        <v>41</v>
      </c>
      <c r="V51" s="5">
        <f t="shared" si="20"/>
        <v>41</v>
      </c>
      <c r="W51" s="27"/>
      <c r="X51" s="27"/>
      <c r="Y51" s="27"/>
      <c r="Z51" s="27"/>
    </row>
    <row r="52" spans="1:26" ht="27" customHeight="1">
      <c r="A52" s="31"/>
      <c r="B52" s="14" t="s">
        <v>29</v>
      </c>
      <c r="C52" s="14"/>
      <c r="D52" s="14">
        <f>'9A15'!D$81</f>
        <v>42</v>
      </c>
      <c r="E52" s="14">
        <f>'9A15'!E$81</f>
        <v>18</v>
      </c>
      <c r="F52" s="20">
        <f>'9A15'!F$81</f>
        <v>0.42857142857142855</v>
      </c>
      <c r="G52" s="14">
        <f>'9A15'!G$81</f>
        <v>20</v>
      </c>
      <c r="H52" s="20">
        <f>'9A15'!H$81</f>
        <v>0.47619047619047616</v>
      </c>
      <c r="I52" s="14">
        <f>'9A15'!I$81</f>
        <v>2</v>
      </c>
      <c r="J52" s="20">
        <f>'9A15'!J$81</f>
        <v>4.7619047619047616E-2</v>
      </c>
      <c r="K52" s="14">
        <f>'9A15'!K$81</f>
        <v>2</v>
      </c>
      <c r="L52" s="20">
        <f>'9A15'!L$81</f>
        <v>4.7619047619047616E-2</v>
      </c>
      <c r="M52" s="14">
        <f>'9A15'!M$81</f>
        <v>42</v>
      </c>
      <c r="N52" s="20">
        <f>'9A15'!N$81</f>
        <v>1</v>
      </c>
      <c r="O52" s="14">
        <f>'9A15'!O$81</f>
        <v>0</v>
      </c>
      <c r="P52" s="20">
        <f>'9A15'!P$81</f>
        <v>0</v>
      </c>
      <c r="Q52" s="14">
        <f>'9A15'!Q$81</f>
        <v>0</v>
      </c>
      <c r="R52" s="20">
        <f>'9A15'!R$81</f>
        <v>0</v>
      </c>
      <c r="S52" s="17">
        <f>'9A15'!G58</f>
        <v>8.7083333333333339</v>
      </c>
      <c r="T52" s="18">
        <f t="shared" si="16"/>
        <v>7</v>
      </c>
      <c r="U52" s="19">
        <f t="shared" si="19"/>
        <v>42</v>
      </c>
      <c r="V52" s="5">
        <f t="shared" si="20"/>
        <v>42</v>
      </c>
      <c r="W52" s="4"/>
      <c r="X52" s="4"/>
      <c r="Y52" s="4"/>
      <c r="Z52" s="4"/>
    </row>
    <row r="53" spans="1:26" ht="27" customHeight="1">
      <c r="A53" s="31"/>
      <c r="B53" s="14" t="s">
        <v>30</v>
      </c>
      <c r="C53" s="14"/>
      <c r="D53" s="14">
        <f>'9A16'!D$82</f>
        <v>42</v>
      </c>
      <c r="E53" s="14">
        <f>'9A16'!E$82</f>
        <v>23</v>
      </c>
      <c r="F53" s="20">
        <f>'9A16'!F$82</f>
        <v>0.54761904761904767</v>
      </c>
      <c r="G53" s="14">
        <f>'9A16'!G$82</f>
        <v>9</v>
      </c>
      <c r="H53" s="20">
        <f>'9A16'!H$82</f>
        <v>0.21428571428571427</v>
      </c>
      <c r="I53" s="14">
        <f>'9A16'!I$82</f>
        <v>6</v>
      </c>
      <c r="J53" s="20">
        <f>'9A16'!J$82</f>
        <v>0.14285714285714285</v>
      </c>
      <c r="K53" s="14">
        <f>'9A16'!K$82</f>
        <v>4</v>
      </c>
      <c r="L53" s="20">
        <f>'9A16'!L$82</f>
        <v>9.5238095238095233E-2</v>
      </c>
      <c r="M53" s="14">
        <f>'9A16'!M$82</f>
        <v>42</v>
      </c>
      <c r="N53" s="20">
        <f>'9A16'!N$82</f>
        <v>1</v>
      </c>
      <c r="O53" s="14">
        <f>'9A16'!O$82</f>
        <v>0</v>
      </c>
      <c r="P53" s="20">
        <f>'9A16'!P$82</f>
        <v>0</v>
      </c>
      <c r="Q53" s="14">
        <f>'9A16'!Q$82</f>
        <v>0</v>
      </c>
      <c r="R53" s="20">
        <f>'9A16'!R$82</f>
        <v>0</v>
      </c>
      <c r="S53" s="17">
        <f>'9A16'!G59</f>
        <v>8.5178571428571423</v>
      </c>
      <c r="T53" s="18">
        <f t="shared" si="16"/>
        <v>9</v>
      </c>
      <c r="U53" s="19">
        <f t="shared" si="19"/>
        <v>42</v>
      </c>
      <c r="V53" s="5">
        <f t="shared" si="20"/>
        <v>42</v>
      </c>
      <c r="W53" s="4"/>
      <c r="X53" s="4"/>
      <c r="Y53" s="4"/>
      <c r="Z53" s="4"/>
    </row>
    <row r="54" spans="1:26" ht="27" customHeight="1">
      <c r="A54" s="31"/>
      <c r="B54" s="21" t="s">
        <v>31</v>
      </c>
      <c r="C54" s="14"/>
      <c r="D54" s="14">
        <f>'9SB1'!D$82</f>
        <v>21</v>
      </c>
      <c r="E54" s="14">
        <f>'9SB1'!E$82</f>
        <v>19</v>
      </c>
      <c r="F54" s="23">
        <f>'9SB1'!F$82</f>
        <v>0.90476190476190477</v>
      </c>
      <c r="G54" s="14">
        <f>'9SB1'!G$82</f>
        <v>2</v>
      </c>
      <c r="H54" s="20">
        <f>'9SB1'!H$82</f>
        <v>9.5238095238095233E-2</v>
      </c>
      <c r="I54" s="14">
        <f>'9SB1'!I$82</f>
        <v>0</v>
      </c>
      <c r="J54" s="20">
        <f>'9SB1'!J$82</f>
        <v>0</v>
      </c>
      <c r="K54" s="14">
        <f>'9SB1'!K$82</f>
        <v>0</v>
      </c>
      <c r="L54" s="20">
        <f>'9SB1'!L$82</f>
        <v>0</v>
      </c>
      <c r="M54" s="14">
        <f>'9SB1'!M$82</f>
        <v>21</v>
      </c>
      <c r="N54" s="20">
        <f>'9SB1'!N$82</f>
        <v>1</v>
      </c>
      <c r="O54" s="14">
        <f>'9SB1'!O$82</f>
        <v>0</v>
      </c>
      <c r="P54" s="20">
        <f>'9SB1'!P$82</f>
        <v>0</v>
      </c>
      <c r="Q54" s="14">
        <f>'9SB1'!Q$82</f>
        <v>0</v>
      </c>
      <c r="R54" s="20">
        <f>'9SB1'!R$82</f>
        <v>0</v>
      </c>
      <c r="S54" s="17">
        <f>'9SB1'!G62</f>
        <v>9.5714285714285712</v>
      </c>
      <c r="T54" s="18">
        <f t="shared" si="16"/>
        <v>2</v>
      </c>
      <c r="U54" s="19">
        <f t="shared" si="19"/>
        <v>21</v>
      </c>
      <c r="V54" s="5">
        <f t="shared" si="20"/>
        <v>21</v>
      </c>
      <c r="W54" s="4"/>
      <c r="X54" s="4"/>
      <c r="Y54" s="4"/>
      <c r="Z54" s="4"/>
    </row>
    <row r="55" spans="1:26" ht="27" customHeight="1">
      <c r="A55" s="31"/>
      <c r="B55" s="21" t="s">
        <v>32</v>
      </c>
      <c r="C55" s="14"/>
      <c r="D55" s="14">
        <f>'9SB2'!D$83</f>
        <v>18</v>
      </c>
      <c r="E55" s="14">
        <f>'9SB2'!E$83</f>
        <v>18</v>
      </c>
      <c r="F55" s="20">
        <f>'9SB2'!F$83</f>
        <v>1</v>
      </c>
      <c r="G55" s="14">
        <f>'9SB2'!G$83</f>
        <v>0</v>
      </c>
      <c r="H55" s="20">
        <f>'9SB2'!H$83</f>
        <v>0</v>
      </c>
      <c r="I55" s="14">
        <f>'9SB2'!I$83</f>
        <v>0</v>
      </c>
      <c r="J55" s="20">
        <f>'9SB2'!J$83</f>
        <v>0</v>
      </c>
      <c r="K55" s="14">
        <f>'9SB2'!K$83</f>
        <v>0</v>
      </c>
      <c r="L55" s="20">
        <f>'9SB2'!L$83</f>
        <v>0</v>
      </c>
      <c r="M55" s="14">
        <f>'9SB2'!M$83</f>
        <v>18</v>
      </c>
      <c r="N55" s="20">
        <f>'9SB2'!N$83</f>
        <v>1</v>
      </c>
      <c r="O55" s="14">
        <f>'9SB2'!O$83</f>
        <v>0</v>
      </c>
      <c r="P55" s="20">
        <f>'9SB2'!P$83</f>
        <v>0</v>
      </c>
      <c r="Q55" s="14">
        <f>'9SB2'!Q$83</f>
        <v>0</v>
      </c>
      <c r="R55" s="20">
        <f>'9SB2'!R$83</f>
        <v>0</v>
      </c>
      <c r="S55" s="17">
        <f>'9SB2'!G63</f>
        <v>9.5972222222222214</v>
      </c>
      <c r="T55" s="18">
        <f t="shared" si="16"/>
        <v>1</v>
      </c>
      <c r="U55" s="19">
        <f t="shared" si="19"/>
        <v>18</v>
      </c>
      <c r="V55" s="5">
        <f t="shared" si="20"/>
        <v>18</v>
      </c>
      <c r="W55" s="4"/>
      <c r="X55" s="4"/>
      <c r="Y55" s="4"/>
      <c r="Z55" s="4"/>
    </row>
    <row r="56" spans="1:26" ht="27" customHeight="1">
      <c r="A56" s="33"/>
      <c r="B56" s="29" t="s">
        <v>33</v>
      </c>
      <c r="C56" s="29"/>
      <c r="D56" s="29">
        <f t="shared" ref="D56:E56" si="21">SUM(D40:D55)</f>
        <v>658</v>
      </c>
      <c r="E56" s="29">
        <f t="shared" si="21"/>
        <v>372</v>
      </c>
      <c r="F56" s="30">
        <f>E56/$D$39</f>
        <v>0.56534954407294835</v>
      </c>
      <c r="G56" s="29">
        <f>SUM(G40:G55)</f>
        <v>154</v>
      </c>
      <c r="H56" s="30">
        <f>G56/$D$39</f>
        <v>0.23404255319148937</v>
      </c>
      <c r="I56" s="29">
        <f>SUM(I40:I55)</f>
        <v>106</v>
      </c>
      <c r="J56" s="30">
        <f>I56/$D$39</f>
        <v>0.16109422492401215</v>
      </c>
      <c r="K56" s="29">
        <f>SUM(K40:K55)</f>
        <v>23</v>
      </c>
      <c r="L56" s="30">
        <f>K56/$D$39</f>
        <v>3.4954407294832825E-2</v>
      </c>
      <c r="M56" s="29">
        <f>SUM(M40:M55)</f>
        <v>655</v>
      </c>
      <c r="N56" s="30">
        <f>M56/$D$39</f>
        <v>0.99544072948328266</v>
      </c>
      <c r="O56" s="29">
        <f>SUM(O40:O55)</f>
        <v>3</v>
      </c>
      <c r="P56" s="30">
        <f>O56/$D$39</f>
        <v>4.559270516717325E-3</v>
      </c>
      <c r="Q56" s="29">
        <f>SUM(Q40:Q55)</f>
        <v>0</v>
      </c>
      <c r="R56" s="30">
        <f>Q56/$D$39</f>
        <v>0</v>
      </c>
      <c r="S56" s="34">
        <f>AVERAGE(S40:S55)</f>
        <v>8.7587594239741993</v>
      </c>
      <c r="T56" s="35"/>
      <c r="U56" s="24">
        <f t="shared" ref="U56:V56" si="22">SUM(U40:U55)</f>
        <v>658</v>
      </c>
      <c r="V56" s="24">
        <f t="shared" si="22"/>
        <v>658</v>
      </c>
      <c r="W56" s="27"/>
      <c r="X56" s="27"/>
      <c r="Y56" s="27"/>
      <c r="Z56" s="27"/>
    </row>
    <row r="57" spans="1:26" ht="16.5" customHeight="1">
      <c r="A57" s="4"/>
      <c r="B57" s="4"/>
      <c r="C57" s="4"/>
      <c r="D57" s="4"/>
      <c r="E57" s="4"/>
      <c r="F57" s="4"/>
      <c r="G57" s="3"/>
      <c r="H57" s="4"/>
      <c r="I57" s="3"/>
      <c r="J57" s="4"/>
      <c r="K57" s="3"/>
      <c r="L57" s="4"/>
      <c r="M57" s="36"/>
      <c r="N57" s="36"/>
      <c r="O57" s="3"/>
      <c r="P57" s="4"/>
      <c r="Q57" s="3"/>
      <c r="R57" s="4"/>
      <c r="S57" s="4"/>
      <c r="T57" s="4"/>
      <c r="U57" s="5"/>
      <c r="V57" s="5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3"/>
      <c r="H58" s="4"/>
      <c r="I58" s="3"/>
      <c r="J58" s="4"/>
      <c r="K58" s="3"/>
      <c r="L58" s="4"/>
      <c r="M58" s="36"/>
      <c r="N58" s="36"/>
      <c r="O58" s="3"/>
      <c r="P58" s="4"/>
      <c r="Q58" s="3"/>
      <c r="R58" s="4"/>
      <c r="S58" s="4"/>
      <c r="T58" s="4"/>
      <c r="U58" s="5"/>
      <c r="V58" s="5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3"/>
      <c r="H59" s="4"/>
      <c r="I59" s="3"/>
      <c r="J59" s="4"/>
      <c r="K59" s="3"/>
      <c r="L59" s="4"/>
      <c r="M59" s="36"/>
      <c r="N59" s="36"/>
      <c r="O59" s="3"/>
      <c r="P59" s="4"/>
      <c r="Q59" s="3"/>
      <c r="R59" s="4"/>
      <c r="S59" s="4"/>
      <c r="T59" s="4"/>
      <c r="U59" s="5"/>
      <c r="V59" s="5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3"/>
      <c r="H60" s="4"/>
      <c r="I60" s="3"/>
      <c r="J60" s="4"/>
      <c r="K60" s="3"/>
      <c r="L60" s="4"/>
      <c r="M60" s="36"/>
      <c r="N60" s="36"/>
      <c r="O60" s="3"/>
      <c r="P60" s="4"/>
      <c r="Q60" s="3"/>
      <c r="R60" s="4"/>
      <c r="S60" s="4"/>
      <c r="T60" s="4"/>
      <c r="U60" s="5"/>
      <c r="V60" s="5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3"/>
      <c r="H61" s="4"/>
      <c r="I61" s="3"/>
      <c r="J61" s="4"/>
      <c r="K61" s="3"/>
      <c r="L61" s="4"/>
      <c r="M61" s="36"/>
      <c r="N61" s="36"/>
      <c r="O61" s="3"/>
      <c r="P61" s="4"/>
      <c r="Q61" s="3"/>
      <c r="R61" s="4"/>
      <c r="S61" s="4"/>
      <c r="T61" s="4"/>
      <c r="U61" s="5"/>
      <c r="V61" s="5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3"/>
      <c r="H62" s="4"/>
      <c r="I62" s="3"/>
      <c r="J62" s="4"/>
      <c r="K62" s="3"/>
      <c r="L62" s="4"/>
      <c r="M62" s="36"/>
      <c r="N62" s="36"/>
      <c r="O62" s="3"/>
      <c r="P62" s="4"/>
      <c r="Q62" s="3"/>
      <c r="R62" s="4"/>
      <c r="S62" s="4"/>
      <c r="T62" s="4"/>
      <c r="U62" s="5"/>
      <c r="V62" s="5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3"/>
      <c r="H63" s="4"/>
      <c r="I63" s="3"/>
      <c r="J63" s="4"/>
      <c r="K63" s="3"/>
      <c r="L63" s="4"/>
      <c r="M63" s="4"/>
      <c r="N63" s="4"/>
      <c r="O63" s="3"/>
      <c r="P63" s="4"/>
      <c r="Q63" s="3"/>
      <c r="R63" s="4"/>
      <c r="S63" s="4"/>
      <c r="T63" s="4"/>
      <c r="U63" s="5"/>
      <c r="V63" s="5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3"/>
      <c r="H64" s="4"/>
      <c r="I64" s="3"/>
      <c r="J64" s="4"/>
      <c r="K64" s="3"/>
      <c r="L64" s="4"/>
      <c r="M64" s="4"/>
      <c r="N64" s="4"/>
      <c r="O64" s="3"/>
      <c r="P64" s="4"/>
      <c r="Q64" s="3"/>
      <c r="R64" s="4"/>
      <c r="S64" s="4"/>
      <c r="T64" s="4"/>
      <c r="U64" s="5"/>
      <c r="V64" s="5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3"/>
      <c r="H65" s="4"/>
      <c r="I65" s="3"/>
      <c r="J65" s="4"/>
      <c r="K65" s="3"/>
      <c r="L65" s="4"/>
      <c r="M65" s="4"/>
      <c r="N65" s="4"/>
      <c r="O65" s="3"/>
      <c r="P65" s="4"/>
      <c r="Q65" s="3"/>
      <c r="R65" s="4"/>
      <c r="S65" s="4"/>
      <c r="T65" s="4"/>
      <c r="U65" s="5"/>
      <c r="V65" s="5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3"/>
      <c r="H66" s="4"/>
      <c r="I66" s="3"/>
      <c r="J66" s="4"/>
      <c r="K66" s="3"/>
      <c r="L66" s="4"/>
      <c r="M66" s="4"/>
      <c r="N66" s="4"/>
      <c r="O66" s="3"/>
      <c r="P66" s="4"/>
      <c r="Q66" s="3"/>
      <c r="R66" s="4"/>
      <c r="S66" s="4"/>
      <c r="T66" s="4"/>
      <c r="U66" s="5"/>
      <c r="V66" s="5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3"/>
      <c r="H67" s="4"/>
      <c r="I67" s="3"/>
      <c r="J67" s="4"/>
      <c r="K67" s="3"/>
      <c r="L67" s="4"/>
      <c r="M67" s="4"/>
      <c r="N67" s="4"/>
      <c r="O67" s="3"/>
      <c r="P67" s="4"/>
      <c r="Q67" s="3"/>
      <c r="R67" s="4"/>
      <c r="S67" s="4"/>
      <c r="T67" s="4"/>
      <c r="U67" s="5"/>
      <c r="V67" s="5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3"/>
      <c r="H68" s="4"/>
      <c r="I68" s="3"/>
      <c r="J68" s="4"/>
      <c r="K68" s="3"/>
      <c r="L68" s="4"/>
      <c r="M68" s="4"/>
      <c r="N68" s="4"/>
      <c r="O68" s="3"/>
      <c r="P68" s="4"/>
      <c r="Q68" s="3"/>
      <c r="R68" s="4"/>
      <c r="S68" s="4"/>
      <c r="T68" s="4"/>
      <c r="U68" s="5"/>
      <c r="V68" s="5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3"/>
      <c r="H69" s="4"/>
      <c r="I69" s="3"/>
      <c r="J69" s="4"/>
      <c r="K69" s="3"/>
      <c r="L69" s="4"/>
      <c r="M69" s="4"/>
      <c r="N69" s="4"/>
      <c r="O69" s="3"/>
      <c r="P69" s="4"/>
      <c r="Q69" s="3"/>
      <c r="R69" s="4"/>
      <c r="S69" s="4"/>
      <c r="T69" s="4"/>
      <c r="U69" s="5"/>
      <c r="V69" s="5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3"/>
      <c r="H70" s="4"/>
      <c r="I70" s="3"/>
      <c r="J70" s="4"/>
      <c r="K70" s="3"/>
      <c r="L70" s="4"/>
      <c r="M70" s="4"/>
      <c r="N70" s="4"/>
      <c r="O70" s="3"/>
      <c r="P70" s="4"/>
      <c r="Q70" s="3"/>
      <c r="R70" s="4"/>
      <c r="S70" s="4"/>
      <c r="T70" s="4"/>
      <c r="U70" s="5"/>
      <c r="V70" s="5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3"/>
      <c r="H71" s="4"/>
      <c r="I71" s="3"/>
      <c r="J71" s="4"/>
      <c r="K71" s="3"/>
      <c r="L71" s="4"/>
      <c r="M71" s="4"/>
      <c r="N71" s="4"/>
      <c r="O71" s="3"/>
      <c r="P71" s="4"/>
      <c r="Q71" s="3"/>
      <c r="R71" s="4"/>
      <c r="S71" s="4"/>
      <c r="T71" s="4"/>
      <c r="U71" s="5"/>
      <c r="V71" s="5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3"/>
      <c r="H72" s="4"/>
      <c r="I72" s="3"/>
      <c r="J72" s="4"/>
      <c r="K72" s="3"/>
      <c r="L72" s="4"/>
      <c r="M72" s="4"/>
      <c r="N72" s="4"/>
      <c r="O72" s="3"/>
      <c r="P72" s="4"/>
      <c r="Q72" s="3"/>
      <c r="R72" s="4"/>
      <c r="S72" s="4"/>
      <c r="T72" s="4"/>
      <c r="U72" s="5"/>
      <c r="V72" s="5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3"/>
      <c r="H73" s="4"/>
      <c r="I73" s="3"/>
      <c r="J73" s="4"/>
      <c r="K73" s="3"/>
      <c r="L73" s="4"/>
      <c r="M73" s="4"/>
      <c r="N73" s="4"/>
      <c r="O73" s="3"/>
      <c r="P73" s="4"/>
      <c r="Q73" s="3"/>
      <c r="R73" s="4"/>
      <c r="S73" s="4"/>
      <c r="T73" s="4"/>
      <c r="U73" s="5"/>
      <c r="V73" s="5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3"/>
      <c r="H74" s="4"/>
      <c r="I74" s="3"/>
      <c r="J74" s="4"/>
      <c r="K74" s="3"/>
      <c r="L74" s="4"/>
      <c r="M74" s="4"/>
      <c r="N74" s="4"/>
      <c r="O74" s="3"/>
      <c r="P74" s="4"/>
      <c r="Q74" s="3"/>
      <c r="R74" s="4"/>
      <c r="S74" s="4"/>
      <c r="T74" s="4"/>
      <c r="U74" s="5"/>
      <c r="V74" s="5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3"/>
      <c r="H75" s="4"/>
      <c r="I75" s="3"/>
      <c r="J75" s="4"/>
      <c r="K75" s="3"/>
      <c r="L75" s="4"/>
      <c r="M75" s="4"/>
      <c r="N75" s="4"/>
      <c r="O75" s="3"/>
      <c r="P75" s="4"/>
      <c r="Q75" s="3"/>
      <c r="R75" s="4"/>
      <c r="S75" s="4"/>
      <c r="T75" s="4"/>
      <c r="U75" s="5"/>
      <c r="V75" s="5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3"/>
      <c r="H76" s="4"/>
      <c r="I76" s="3"/>
      <c r="J76" s="4"/>
      <c r="K76" s="3"/>
      <c r="L76" s="4"/>
      <c r="M76" s="4"/>
      <c r="N76" s="4"/>
      <c r="O76" s="3"/>
      <c r="P76" s="4"/>
      <c r="Q76" s="3"/>
      <c r="R76" s="4"/>
      <c r="S76" s="4"/>
      <c r="T76" s="4"/>
      <c r="U76" s="5"/>
      <c r="V76" s="5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3"/>
      <c r="H77" s="4"/>
      <c r="I77" s="3"/>
      <c r="J77" s="4"/>
      <c r="K77" s="3"/>
      <c r="L77" s="4"/>
      <c r="M77" s="4"/>
      <c r="N77" s="4"/>
      <c r="O77" s="3"/>
      <c r="P77" s="4"/>
      <c r="Q77" s="3"/>
      <c r="R77" s="4"/>
      <c r="S77" s="4"/>
      <c r="T77" s="4"/>
      <c r="U77" s="5"/>
      <c r="V77" s="5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3"/>
      <c r="H78" s="4"/>
      <c r="I78" s="3"/>
      <c r="J78" s="4"/>
      <c r="K78" s="3"/>
      <c r="L78" s="4"/>
      <c r="M78" s="4"/>
      <c r="N78" s="4"/>
      <c r="O78" s="3"/>
      <c r="P78" s="4"/>
      <c r="Q78" s="3"/>
      <c r="R78" s="4"/>
      <c r="S78" s="4"/>
      <c r="T78" s="4"/>
      <c r="U78" s="5"/>
      <c r="V78" s="5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3"/>
      <c r="H79" s="4"/>
      <c r="I79" s="3"/>
      <c r="J79" s="4"/>
      <c r="K79" s="3"/>
      <c r="L79" s="4"/>
      <c r="M79" s="4"/>
      <c r="N79" s="4"/>
      <c r="O79" s="3"/>
      <c r="P79" s="4"/>
      <c r="Q79" s="3"/>
      <c r="R79" s="4"/>
      <c r="S79" s="4"/>
      <c r="T79" s="4"/>
      <c r="U79" s="5"/>
      <c r="V79" s="5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3"/>
      <c r="H80" s="4"/>
      <c r="I80" s="3"/>
      <c r="J80" s="4"/>
      <c r="K80" s="3"/>
      <c r="L80" s="4"/>
      <c r="M80" s="4"/>
      <c r="N80" s="4"/>
      <c r="O80" s="3"/>
      <c r="P80" s="4"/>
      <c r="Q80" s="3"/>
      <c r="R80" s="4"/>
      <c r="S80" s="4"/>
      <c r="T80" s="4"/>
      <c r="U80" s="5"/>
      <c r="V80" s="5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3"/>
      <c r="H81" s="4"/>
      <c r="I81" s="3"/>
      <c r="J81" s="4"/>
      <c r="K81" s="3"/>
      <c r="L81" s="4"/>
      <c r="M81" s="4"/>
      <c r="N81" s="4"/>
      <c r="O81" s="3"/>
      <c r="P81" s="4"/>
      <c r="Q81" s="3"/>
      <c r="R81" s="4"/>
      <c r="S81" s="4"/>
      <c r="T81" s="4"/>
      <c r="U81" s="5"/>
      <c r="V81" s="5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3"/>
      <c r="H82" s="4"/>
      <c r="I82" s="3"/>
      <c r="J82" s="4"/>
      <c r="K82" s="3"/>
      <c r="L82" s="4"/>
      <c r="M82" s="4"/>
      <c r="N82" s="4"/>
      <c r="O82" s="3"/>
      <c r="P82" s="4"/>
      <c r="Q82" s="3"/>
      <c r="R82" s="4"/>
      <c r="S82" s="4"/>
      <c r="T82" s="4"/>
      <c r="U82" s="5"/>
      <c r="V82" s="5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3"/>
      <c r="H83" s="4"/>
      <c r="I83" s="3"/>
      <c r="J83" s="4"/>
      <c r="K83" s="3"/>
      <c r="L83" s="4"/>
      <c r="M83" s="4"/>
      <c r="N83" s="4"/>
      <c r="O83" s="3"/>
      <c r="P83" s="4"/>
      <c r="Q83" s="3"/>
      <c r="R83" s="4"/>
      <c r="S83" s="4"/>
      <c r="T83" s="4"/>
      <c r="U83" s="5"/>
      <c r="V83" s="5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3"/>
      <c r="H84" s="4"/>
      <c r="I84" s="3"/>
      <c r="J84" s="4"/>
      <c r="K84" s="3"/>
      <c r="L84" s="4"/>
      <c r="M84" s="4"/>
      <c r="N84" s="4"/>
      <c r="O84" s="3"/>
      <c r="P84" s="4"/>
      <c r="Q84" s="3"/>
      <c r="R84" s="4"/>
      <c r="S84" s="4"/>
      <c r="T84" s="4"/>
      <c r="U84" s="5"/>
      <c r="V84" s="5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3"/>
      <c r="H85" s="4"/>
      <c r="I85" s="3"/>
      <c r="J85" s="4"/>
      <c r="K85" s="3"/>
      <c r="L85" s="4"/>
      <c r="M85" s="4"/>
      <c r="N85" s="4"/>
      <c r="O85" s="3"/>
      <c r="P85" s="4"/>
      <c r="Q85" s="3"/>
      <c r="R85" s="4"/>
      <c r="S85" s="4"/>
      <c r="T85" s="4"/>
      <c r="U85" s="5"/>
      <c r="V85" s="5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3"/>
      <c r="H86" s="4"/>
      <c r="I86" s="3"/>
      <c r="J86" s="4"/>
      <c r="K86" s="3"/>
      <c r="L86" s="4"/>
      <c r="M86" s="4"/>
      <c r="N86" s="4"/>
      <c r="O86" s="3"/>
      <c r="P86" s="4"/>
      <c r="Q86" s="3"/>
      <c r="R86" s="4"/>
      <c r="S86" s="4"/>
      <c r="T86" s="4"/>
      <c r="U86" s="5"/>
      <c r="V86" s="5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3"/>
      <c r="H87" s="4"/>
      <c r="I87" s="3"/>
      <c r="J87" s="4"/>
      <c r="K87" s="3"/>
      <c r="L87" s="4"/>
      <c r="M87" s="4"/>
      <c r="N87" s="4"/>
      <c r="O87" s="3"/>
      <c r="P87" s="4"/>
      <c r="Q87" s="3"/>
      <c r="R87" s="4"/>
      <c r="S87" s="4"/>
      <c r="T87" s="4"/>
      <c r="U87" s="5"/>
      <c r="V87" s="5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3"/>
      <c r="H88" s="4"/>
      <c r="I88" s="3"/>
      <c r="J88" s="4"/>
      <c r="K88" s="3"/>
      <c r="L88" s="4"/>
      <c r="M88" s="4"/>
      <c r="N88" s="4"/>
      <c r="O88" s="3"/>
      <c r="P88" s="4"/>
      <c r="Q88" s="3"/>
      <c r="R88" s="4"/>
      <c r="S88" s="4"/>
      <c r="T88" s="4"/>
      <c r="U88" s="5"/>
      <c r="V88" s="5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3"/>
      <c r="H89" s="4"/>
      <c r="I89" s="3"/>
      <c r="J89" s="4"/>
      <c r="K89" s="3"/>
      <c r="L89" s="4"/>
      <c r="M89" s="4"/>
      <c r="N89" s="4"/>
      <c r="O89" s="3"/>
      <c r="P89" s="4"/>
      <c r="Q89" s="3"/>
      <c r="R89" s="4"/>
      <c r="S89" s="4"/>
      <c r="T89" s="4"/>
      <c r="U89" s="5"/>
      <c r="V89" s="5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3"/>
      <c r="H90" s="4"/>
      <c r="I90" s="3"/>
      <c r="J90" s="4"/>
      <c r="K90" s="3"/>
      <c r="L90" s="4"/>
      <c r="M90" s="4"/>
      <c r="N90" s="4"/>
      <c r="O90" s="3"/>
      <c r="P90" s="4"/>
      <c r="Q90" s="3"/>
      <c r="R90" s="4"/>
      <c r="S90" s="4"/>
      <c r="T90" s="4"/>
      <c r="U90" s="5"/>
      <c r="V90" s="5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3"/>
      <c r="H91" s="4"/>
      <c r="I91" s="3"/>
      <c r="J91" s="4"/>
      <c r="K91" s="3"/>
      <c r="L91" s="4"/>
      <c r="M91" s="4"/>
      <c r="N91" s="4"/>
      <c r="O91" s="3"/>
      <c r="P91" s="4"/>
      <c r="Q91" s="3"/>
      <c r="R91" s="4"/>
      <c r="S91" s="4"/>
      <c r="T91" s="4"/>
      <c r="U91" s="5"/>
      <c r="V91" s="5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3"/>
      <c r="H92" s="4"/>
      <c r="I92" s="3"/>
      <c r="J92" s="4"/>
      <c r="K92" s="3"/>
      <c r="L92" s="4"/>
      <c r="M92" s="4"/>
      <c r="N92" s="4"/>
      <c r="O92" s="3"/>
      <c r="P92" s="4"/>
      <c r="Q92" s="3"/>
      <c r="R92" s="4"/>
      <c r="S92" s="4"/>
      <c r="T92" s="4"/>
      <c r="U92" s="5"/>
      <c r="V92" s="5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3"/>
      <c r="H93" s="4"/>
      <c r="I93" s="3"/>
      <c r="J93" s="4"/>
      <c r="K93" s="3"/>
      <c r="L93" s="4"/>
      <c r="M93" s="4"/>
      <c r="N93" s="4"/>
      <c r="O93" s="3"/>
      <c r="P93" s="4"/>
      <c r="Q93" s="3"/>
      <c r="R93" s="4"/>
      <c r="S93" s="4"/>
      <c r="T93" s="4"/>
      <c r="U93" s="5"/>
      <c r="V93" s="5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3"/>
      <c r="H94" s="4"/>
      <c r="I94" s="3"/>
      <c r="J94" s="4"/>
      <c r="K94" s="3"/>
      <c r="L94" s="4"/>
      <c r="M94" s="4"/>
      <c r="N94" s="4"/>
      <c r="O94" s="3"/>
      <c r="P94" s="4"/>
      <c r="Q94" s="3"/>
      <c r="R94" s="4"/>
      <c r="S94" s="4"/>
      <c r="T94" s="4"/>
      <c r="U94" s="5"/>
      <c r="V94" s="5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3"/>
      <c r="H95" s="4"/>
      <c r="I95" s="3"/>
      <c r="J95" s="4"/>
      <c r="K95" s="3"/>
      <c r="L95" s="4"/>
      <c r="M95" s="4"/>
      <c r="N95" s="4"/>
      <c r="O95" s="3"/>
      <c r="P95" s="4"/>
      <c r="Q95" s="3"/>
      <c r="R95" s="4"/>
      <c r="S95" s="4"/>
      <c r="T95" s="4"/>
      <c r="U95" s="5"/>
      <c r="V95" s="5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3"/>
      <c r="H96" s="4"/>
      <c r="I96" s="3"/>
      <c r="J96" s="4"/>
      <c r="K96" s="3"/>
      <c r="L96" s="4"/>
      <c r="M96" s="4"/>
      <c r="N96" s="4"/>
      <c r="O96" s="3"/>
      <c r="P96" s="4"/>
      <c r="Q96" s="3"/>
      <c r="R96" s="4"/>
      <c r="S96" s="4"/>
      <c r="T96" s="4"/>
      <c r="U96" s="5"/>
      <c r="V96" s="5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3"/>
      <c r="H97" s="4"/>
      <c r="I97" s="3"/>
      <c r="J97" s="4"/>
      <c r="K97" s="3"/>
      <c r="L97" s="4"/>
      <c r="M97" s="4"/>
      <c r="N97" s="4"/>
      <c r="O97" s="3"/>
      <c r="P97" s="4"/>
      <c r="Q97" s="3"/>
      <c r="R97" s="4"/>
      <c r="S97" s="4"/>
      <c r="T97" s="4"/>
      <c r="U97" s="5"/>
      <c r="V97" s="5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3"/>
      <c r="H98" s="4"/>
      <c r="I98" s="3"/>
      <c r="J98" s="4"/>
      <c r="K98" s="3"/>
      <c r="L98" s="4"/>
      <c r="M98" s="4"/>
      <c r="N98" s="4"/>
      <c r="O98" s="3"/>
      <c r="P98" s="4"/>
      <c r="Q98" s="3"/>
      <c r="R98" s="4"/>
      <c r="S98" s="4"/>
      <c r="T98" s="4"/>
      <c r="U98" s="5"/>
      <c r="V98" s="5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3"/>
      <c r="H99" s="4"/>
      <c r="I99" s="3"/>
      <c r="J99" s="4"/>
      <c r="K99" s="3"/>
      <c r="L99" s="4"/>
      <c r="M99" s="4"/>
      <c r="N99" s="4"/>
      <c r="O99" s="3"/>
      <c r="P99" s="4"/>
      <c r="Q99" s="3"/>
      <c r="R99" s="4"/>
      <c r="S99" s="4"/>
      <c r="T99" s="4"/>
      <c r="U99" s="5"/>
      <c r="V99" s="5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3"/>
      <c r="L100" s="4"/>
      <c r="M100" s="4"/>
      <c r="N100" s="4"/>
      <c r="O100" s="3"/>
      <c r="P100" s="4"/>
      <c r="Q100" s="3"/>
      <c r="R100" s="4"/>
      <c r="S100" s="4"/>
      <c r="T100" s="4"/>
      <c r="U100" s="5"/>
      <c r="V100" s="5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3"/>
      <c r="L101" s="4"/>
      <c r="M101" s="4"/>
      <c r="N101" s="4"/>
      <c r="O101" s="3"/>
      <c r="P101" s="4"/>
      <c r="Q101" s="3"/>
      <c r="R101" s="4"/>
      <c r="S101" s="4"/>
      <c r="T101" s="4"/>
      <c r="U101" s="5"/>
      <c r="V101" s="5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3"/>
      <c r="L102" s="4"/>
      <c r="M102" s="4"/>
      <c r="N102" s="4"/>
      <c r="O102" s="3"/>
      <c r="P102" s="4"/>
      <c r="Q102" s="3"/>
      <c r="R102" s="4"/>
      <c r="S102" s="4"/>
      <c r="T102" s="4"/>
      <c r="U102" s="5"/>
      <c r="V102" s="5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3"/>
      <c r="L103" s="4"/>
      <c r="M103" s="4"/>
      <c r="N103" s="4"/>
      <c r="O103" s="3"/>
      <c r="P103" s="4"/>
      <c r="Q103" s="3"/>
      <c r="R103" s="4"/>
      <c r="S103" s="4"/>
      <c r="T103" s="4"/>
      <c r="U103" s="5"/>
      <c r="V103" s="5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3"/>
      <c r="L104" s="4"/>
      <c r="M104" s="4"/>
      <c r="N104" s="4"/>
      <c r="O104" s="3"/>
      <c r="P104" s="4"/>
      <c r="Q104" s="3"/>
      <c r="R104" s="4"/>
      <c r="S104" s="4"/>
      <c r="T104" s="4"/>
      <c r="U104" s="5"/>
      <c r="V104" s="5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3"/>
      <c r="L105" s="4"/>
      <c r="M105" s="4"/>
      <c r="N105" s="4"/>
      <c r="O105" s="3"/>
      <c r="P105" s="4"/>
      <c r="Q105" s="3"/>
      <c r="R105" s="4"/>
      <c r="S105" s="4"/>
      <c r="T105" s="4"/>
      <c r="U105" s="5"/>
      <c r="V105" s="5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3"/>
      <c r="L106" s="4"/>
      <c r="M106" s="4"/>
      <c r="N106" s="4"/>
      <c r="O106" s="3"/>
      <c r="P106" s="4"/>
      <c r="Q106" s="3"/>
      <c r="R106" s="4"/>
      <c r="S106" s="4"/>
      <c r="T106" s="4"/>
      <c r="U106" s="5"/>
      <c r="V106" s="5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3"/>
      <c r="L107" s="4"/>
      <c r="M107" s="4"/>
      <c r="N107" s="4"/>
      <c r="O107" s="3"/>
      <c r="P107" s="4"/>
      <c r="Q107" s="3"/>
      <c r="R107" s="4"/>
      <c r="S107" s="4"/>
      <c r="T107" s="4"/>
      <c r="U107" s="5"/>
      <c r="V107" s="5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3"/>
      <c r="L108" s="4"/>
      <c r="M108" s="4"/>
      <c r="N108" s="4"/>
      <c r="O108" s="3"/>
      <c r="P108" s="4"/>
      <c r="Q108" s="3"/>
      <c r="R108" s="4"/>
      <c r="S108" s="4"/>
      <c r="T108" s="4"/>
      <c r="U108" s="5"/>
      <c r="V108" s="5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3"/>
      <c r="L109" s="4"/>
      <c r="M109" s="4"/>
      <c r="N109" s="4"/>
      <c r="O109" s="3"/>
      <c r="P109" s="4"/>
      <c r="Q109" s="3"/>
      <c r="R109" s="4"/>
      <c r="S109" s="4"/>
      <c r="T109" s="4"/>
      <c r="U109" s="5"/>
      <c r="V109" s="5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3"/>
      <c r="L110" s="4"/>
      <c r="M110" s="4"/>
      <c r="N110" s="4"/>
      <c r="O110" s="3"/>
      <c r="P110" s="4"/>
      <c r="Q110" s="3"/>
      <c r="R110" s="4"/>
      <c r="S110" s="4"/>
      <c r="T110" s="4"/>
      <c r="U110" s="5"/>
      <c r="V110" s="5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3"/>
      <c r="L111" s="4"/>
      <c r="M111" s="4"/>
      <c r="N111" s="4"/>
      <c r="O111" s="3"/>
      <c r="P111" s="4"/>
      <c r="Q111" s="3"/>
      <c r="R111" s="4"/>
      <c r="S111" s="4"/>
      <c r="T111" s="4"/>
      <c r="U111" s="5"/>
      <c r="V111" s="5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3"/>
      <c r="L112" s="4"/>
      <c r="M112" s="4"/>
      <c r="N112" s="4"/>
      <c r="O112" s="3"/>
      <c r="P112" s="4"/>
      <c r="Q112" s="3"/>
      <c r="R112" s="4"/>
      <c r="S112" s="4"/>
      <c r="T112" s="4"/>
      <c r="U112" s="5"/>
      <c r="V112" s="5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3"/>
      <c r="L113" s="4"/>
      <c r="M113" s="4"/>
      <c r="N113" s="4"/>
      <c r="O113" s="3"/>
      <c r="P113" s="4"/>
      <c r="Q113" s="3"/>
      <c r="R113" s="4"/>
      <c r="S113" s="4"/>
      <c r="T113" s="4"/>
      <c r="U113" s="5"/>
      <c r="V113" s="5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3"/>
      <c r="L114" s="4"/>
      <c r="M114" s="4"/>
      <c r="N114" s="4"/>
      <c r="O114" s="3"/>
      <c r="P114" s="4"/>
      <c r="Q114" s="3"/>
      <c r="R114" s="4"/>
      <c r="S114" s="4"/>
      <c r="T114" s="4"/>
      <c r="U114" s="5"/>
      <c r="V114" s="5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3"/>
      <c r="L115" s="4"/>
      <c r="M115" s="4"/>
      <c r="N115" s="4"/>
      <c r="O115" s="3"/>
      <c r="P115" s="4"/>
      <c r="Q115" s="3"/>
      <c r="R115" s="4"/>
      <c r="S115" s="4"/>
      <c r="T115" s="4"/>
      <c r="U115" s="5"/>
      <c r="V115" s="5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3"/>
      <c r="L116" s="4"/>
      <c r="M116" s="4"/>
      <c r="N116" s="4"/>
      <c r="O116" s="3"/>
      <c r="P116" s="4"/>
      <c r="Q116" s="3"/>
      <c r="R116" s="4"/>
      <c r="S116" s="4"/>
      <c r="T116" s="4"/>
      <c r="U116" s="5"/>
      <c r="V116" s="5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3"/>
      <c r="L117" s="4"/>
      <c r="M117" s="4"/>
      <c r="N117" s="4"/>
      <c r="O117" s="3"/>
      <c r="P117" s="4"/>
      <c r="Q117" s="3"/>
      <c r="R117" s="4"/>
      <c r="S117" s="4"/>
      <c r="T117" s="4"/>
      <c r="U117" s="5"/>
      <c r="V117" s="5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3"/>
      <c r="L118" s="4"/>
      <c r="M118" s="4"/>
      <c r="N118" s="4"/>
      <c r="O118" s="3"/>
      <c r="P118" s="4"/>
      <c r="Q118" s="3"/>
      <c r="R118" s="4"/>
      <c r="S118" s="4"/>
      <c r="T118" s="4"/>
      <c r="U118" s="5"/>
      <c r="V118" s="5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3"/>
      <c r="L119" s="4"/>
      <c r="M119" s="4"/>
      <c r="N119" s="4"/>
      <c r="O119" s="3"/>
      <c r="P119" s="4"/>
      <c r="Q119" s="3"/>
      <c r="R119" s="4"/>
      <c r="S119" s="4"/>
      <c r="T119" s="4"/>
      <c r="U119" s="5"/>
      <c r="V119" s="5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3"/>
      <c r="L120" s="4"/>
      <c r="M120" s="4"/>
      <c r="N120" s="4"/>
      <c r="O120" s="3"/>
      <c r="P120" s="4"/>
      <c r="Q120" s="3"/>
      <c r="R120" s="4"/>
      <c r="S120" s="4"/>
      <c r="T120" s="4"/>
      <c r="U120" s="5"/>
      <c r="V120" s="5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3"/>
      <c r="L121" s="4"/>
      <c r="M121" s="4"/>
      <c r="N121" s="4"/>
      <c r="O121" s="3"/>
      <c r="P121" s="4"/>
      <c r="Q121" s="3"/>
      <c r="R121" s="4"/>
      <c r="S121" s="4"/>
      <c r="T121" s="4"/>
      <c r="U121" s="5"/>
      <c r="V121" s="5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3"/>
      <c r="L122" s="4"/>
      <c r="M122" s="4"/>
      <c r="N122" s="4"/>
      <c r="O122" s="3"/>
      <c r="P122" s="4"/>
      <c r="Q122" s="3"/>
      <c r="R122" s="4"/>
      <c r="S122" s="4"/>
      <c r="T122" s="4"/>
      <c r="U122" s="5"/>
      <c r="V122" s="5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3"/>
      <c r="L123" s="4"/>
      <c r="M123" s="4"/>
      <c r="N123" s="4"/>
      <c r="O123" s="3"/>
      <c r="P123" s="4"/>
      <c r="Q123" s="3"/>
      <c r="R123" s="4"/>
      <c r="S123" s="4"/>
      <c r="T123" s="4"/>
      <c r="U123" s="5"/>
      <c r="V123" s="5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3"/>
      <c r="L124" s="4"/>
      <c r="M124" s="4"/>
      <c r="N124" s="4"/>
      <c r="O124" s="3"/>
      <c r="P124" s="4"/>
      <c r="Q124" s="3"/>
      <c r="R124" s="4"/>
      <c r="S124" s="4"/>
      <c r="T124" s="4"/>
      <c r="U124" s="5"/>
      <c r="V124" s="5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3"/>
      <c r="L125" s="4"/>
      <c r="M125" s="4"/>
      <c r="N125" s="4"/>
      <c r="O125" s="3"/>
      <c r="P125" s="4"/>
      <c r="Q125" s="3"/>
      <c r="R125" s="4"/>
      <c r="S125" s="4"/>
      <c r="T125" s="4"/>
      <c r="U125" s="5"/>
      <c r="V125" s="5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3"/>
      <c r="L126" s="4"/>
      <c r="M126" s="4"/>
      <c r="N126" s="4"/>
      <c r="O126" s="3"/>
      <c r="P126" s="4"/>
      <c r="Q126" s="3"/>
      <c r="R126" s="4"/>
      <c r="S126" s="4"/>
      <c r="T126" s="4"/>
      <c r="U126" s="5"/>
      <c r="V126" s="5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3"/>
      <c r="L127" s="4"/>
      <c r="M127" s="4"/>
      <c r="N127" s="4"/>
      <c r="O127" s="3"/>
      <c r="P127" s="4"/>
      <c r="Q127" s="3"/>
      <c r="R127" s="4"/>
      <c r="S127" s="4"/>
      <c r="T127" s="4"/>
      <c r="U127" s="5"/>
      <c r="V127" s="5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3"/>
      <c r="L128" s="4"/>
      <c r="M128" s="4"/>
      <c r="N128" s="4"/>
      <c r="O128" s="3"/>
      <c r="P128" s="4"/>
      <c r="Q128" s="3"/>
      <c r="R128" s="4"/>
      <c r="S128" s="4"/>
      <c r="T128" s="4"/>
      <c r="U128" s="5"/>
      <c r="V128" s="5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3"/>
      <c r="L129" s="4"/>
      <c r="M129" s="4"/>
      <c r="N129" s="4"/>
      <c r="O129" s="3"/>
      <c r="P129" s="4"/>
      <c r="Q129" s="3"/>
      <c r="R129" s="4"/>
      <c r="S129" s="4"/>
      <c r="T129" s="4"/>
      <c r="U129" s="5"/>
      <c r="V129" s="5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3"/>
      <c r="L130" s="4"/>
      <c r="M130" s="4"/>
      <c r="N130" s="4"/>
      <c r="O130" s="3"/>
      <c r="P130" s="4"/>
      <c r="Q130" s="3"/>
      <c r="R130" s="4"/>
      <c r="S130" s="4"/>
      <c r="T130" s="4"/>
      <c r="U130" s="5"/>
      <c r="V130" s="5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3"/>
      <c r="L131" s="4"/>
      <c r="M131" s="4"/>
      <c r="N131" s="4"/>
      <c r="O131" s="3"/>
      <c r="P131" s="4"/>
      <c r="Q131" s="3"/>
      <c r="R131" s="4"/>
      <c r="S131" s="4"/>
      <c r="T131" s="4"/>
      <c r="U131" s="5"/>
      <c r="V131" s="5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3"/>
      <c r="L132" s="4"/>
      <c r="M132" s="4"/>
      <c r="N132" s="4"/>
      <c r="O132" s="3"/>
      <c r="P132" s="4"/>
      <c r="Q132" s="3"/>
      <c r="R132" s="4"/>
      <c r="S132" s="4"/>
      <c r="T132" s="4"/>
      <c r="U132" s="5"/>
      <c r="V132" s="5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3"/>
      <c r="L133" s="4"/>
      <c r="M133" s="4"/>
      <c r="N133" s="4"/>
      <c r="O133" s="3"/>
      <c r="P133" s="4"/>
      <c r="Q133" s="3"/>
      <c r="R133" s="4"/>
      <c r="S133" s="4"/>
      <c r="T133" s="4"/>
      <c r="U133" s="5"/>
      <c r="V133" s="5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3"/>
      <c r="L134" s="4"/>
      <c r="M134" s="4"/>
      <c r="N134" s="4"/>
      <c r="O134" s="3"/>
      <c r="P134" s="4"/>
      <c r="Q134" s="3"/>
      <c r="R134" s="4"/>
      <c r="S134" s="4"/>
      <c r="T134" s="4"/>
      <c r="U134" s="5"/>
      <c r="V134" s="5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3"/>
      <c r="L135" s="4"/>
      <c r="M135" s="4"/>
      <c r="N135" s="4"/>
      <c r="O135" s="3"/>
      <c r="P135" s="4"/>
      <c r="Q135" s="3"/>
      <c r="R135" s="4"/>
      <c r="S135" s="4"/>
      <c r="T135" s="4"/>
      <c r="U135" s="5"/>
      <c r="V135" s="5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3"/>
      <c r="L136" s="4"/>
      <c r="M136" s="4"/>
      <c r="N136" s="4"/>
      <c r="O136" s="3"/>
      <c r="P136" s="4"/>
      <c r="Q136" s="3"/>
      <c r="R136" s="4"/>
      <c r="S136" s="4"/>
      <c r="T136" s="4"/>
      <c r="U136" s="5"/>
      <c r="V136" s="5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3"/>
      <c r="L137" s="4"/>
      <c r="M137" s="4"/>
      <c r="N137" s="4"/>
      <c r="O137" s="3"/>
      <c r="P137" s="4"/>
      <c r="Q137" s="3"/>
      <c r="R137" s="4"/>
      <c r="S137" s="4"/>
      <c r="T137" s="4"/>
      <c r="U137" s="5"/>
      <c r="V137" s="5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3"/>
      <c r="L138" s="4"/>
      <c r="M138" s="4"/>
      <c r="N138" s="4"/>
      <c r="O138" s="3"/>
      <c r="P138" s="4"/>
      <c r="Q138" s="3"/>
      <c r="R138" s="4"/>
      <c r="S138" s="4"/>
      <c r="T138" s="4"/>
      <c r="U138" s="5"/>
      <c r="V138" s="5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3"/>
      <c r="L139" s="4"/>
      <c r="M139" s="4"/>
      <c r="N139" s="4"/>
      <c r="O139" s="3"/>
      <c r="P139" s="4"/>
      <c r="Q139" s="3"/>
      <c r="R139" s="4"/>
      <c r="S139" s="4"/>
      <c r="T139" s="4"/>
      <c r="U139" s="5"/>
      <c r="V139" s="5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3"/>
      <c r="L140" s="4"/>
      <c r="M140" s="4"/>
      <c r="N140" s="4"/>
      <c r="O140" s="3"/>
      <c r="P140" s="4"/>
      <c r="Q140" s="3"/>
      <c r="R140" s="4"/>
      <c r="S140" s="4"/>
      <c r="T140" s="4"/>
      <c r="U140" s="5"/>
      <c r="V140" s="5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3"/>
      <c r="L141" s="4"/>
      <c r="M141" s="4"/>
      <c r="N141" s="4"/>
      <c r="O141" s="3"/>
      <c r="P141" s="4"/>
      <c r="Q141" s="3"/>
      <c r="R141" s="4"/>
      <c r="S141" s="4"/>
      <c r="T141" s="4"/>
      <c r="U141" s="5"/>
      <c r="V141" s="5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3"/>
      <c r="L142" s="4"/>
      <c r="M142" s="4"/>
      <c r="N142" s="4"/>
      <c r="O142" s="3"/>
      <c r="P142" s="4"/>
      <c r="Q142" s="3"/>
      <c r="R142" s="4"/>
      <c r="S142" s="4"/>
      <c r="T142" s="4"/>
      <c r="U142" s="5"/>
      <c r="V142" s="5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3"/>
      <c r="L143" s="4"/>
      <c r="M143" s="4"/>
      <c r="N143" s="4"/>
      <c r="O143" s="3"/>
      <c r="P143" s="4"/>
      <c r="Q143" s="3"/>
      <c r="R143" s="4"/>
      <c r="S143" s="4"/>
      <c r="T143" s="4"/>
      <c r="U143" s="5"/>
      <c r="V143" s="5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3"/>
      <c r="L144" s="4"/>
      <c r="M144" s="4"/>
      <c r="N144" s="4"/>
      <c r="O144" s="3"/>
      <c r="P144" s="4"/>
      <c r="Q144" s="3"/>
      <c r="R144" s="4"/>
      <c r="S144" s="4"/>
      <c r="T144" s="4"/>
      <c r="U144" s="5"/>
      <c r="V144" s="5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3"/>
      <c r="L145" s="4"/>
      <c r="M145" s="4"/>
      <c r="N145" s="4"/>
      <c r="O145" s="3"/>
      <c r="P145" s="4"/>
      <c r="Q145" s="3"/>
      <c r="R145" s="4"/>
      <c r="S145" s="4"/>
      <c r="T145" s="4"/>
      <c r="U145" s="5"/>
      <c r="V145" s="5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3"/>
      <c r="L146" s="4"/>
      <c r="M146" s="4"/>
      <c r="N146" s="4"/>
      <c r="O146" s="3"/>
      <c r="P146" s="4"/>
      <c r="Q146" s="3"/>
      <c r="R146" s="4"/>
      <c r="S146" s="4"/>
      <c r="T146" s="4"/>
      <c r="U146" s="5"/>
      <c r="V146" s="5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3"/>
      <c r="L147" s="4"/>
      <c r="M147" s="4"/>
      <c r="N147" s="4"/>
      <c r="O147" s="3"/>
      <c r="P147" s="4"/>
      <c r="Q147" s="3"/>
      <c r="R147" s="4"/>
      <c r="S147" s="4"/>
      <c r="T147" s="4"/>
      <c r="U147" s="5"/>
      <c r="V147" s="5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3"/>
      <c r="L148" s="4"/>
      <c r="M148" s="4"/>
      <c r="N148" s="4"/>
      <c r="O148" s="3"/>
      <c r="P148" s="4"/>
      <c r="Q148" s="3"/>
      <c r="R148" s="4"/>
      <c r="S148" s="4"/>
      <c r="T148" s="4"/>
      <c r="U148" s="5"/>
      <c r="V148" s="5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3"/>
      <c r="L149" s="4"/>
      <c r="M149" s="4"/>
      <c r="N149" s="4"/>
      <c r="O149" s="3"/>
      <c r="P149" s="4"/>
      <c r="Q149" s="3"/>
      <c r="R149" s="4"/>
      <c r="S149" s="4"/>
      <c r="T149" s="4"/>
      <c r="U149" s="5"/>
      <c r="V149" s="5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3"/>
      <c r="L150" s="4"/>
      <c r="M150" s="4"/>
      <c r="N150" s="4"/>
      <c r="O150" s="3"/>
      <c r="P150" s="4"/>
      <c r="Q150" s="3"/>
      <c r="R150" s="4"/>
      <c r="S150" s="4"/>
      <c r="T150" s="4"/>
      <c r="U150" s="5"/>
      <c r="V150" s="5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3"/>
      <c r="L151" s="4"/>
      <c r="M151" s="4"/>
      <c r="N151" s="4"/>
      <c r="O151" s="3"/>
      <c r="P151" s="4"/>
      <c r="Q151" s="3"/>
      <c r="R151" s="4"/>
      <c r="S151" s="4"/>
      <c r="T151" s="4"/>
      <c r="U151" s="5"/>
      <c r="V151" s="5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3"/>
      <c r="L152" s="4"/>
      <c r="M152" s="4"/>
      <c r="N152" s="4"/>
      <c r="O152" s="3"/>
      <c r="P152" s="4"/>
      <c r="Q152" s="3"/>
      <c r="R152" s="4"/>
      <c r="S152" s="4"/>
      <c r="T152" s="4"/>
      <c r="U152" s="5"/>
      <c r="V152" s="5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3"/>
      <c r="L153" s="4"/>
      <c r="M153" s="4"/>
      <c r="N153" s="4"/>
      <c r="O153" s="3"/>
      <c r="P153" s="4"/>
      <c r="Q153" s="3"/>
      <c r="R153" s="4"/>
      <c r="S153" s="4"/>
      <c r="T153" s="4"/>
      <c r="U153" s="5"/>
      <c r="V153" s="5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3"/>
      <c r="L154" s="4"/>
      <c r="M154" s="4"/>
      <c r="N154" s="4"/>
      <c r="O154" s="3"/>
      <c r="P154" s="4"/>
      <c r="Q154" s="3"/>
      <c r="R154" s="4"/>
      <c r="S154" s="4"/>
      <c r="T154" s="4"/>
      <c r="U154" s="5"/>
      <c r="V154" s="5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3"/>
      <c r="L155" s="4"/>
      <c r="M155" s="4"/>
      <c r="N155" s="4"/>
      <c r="O155" s="3"/>
      <c r="P155" s="4"/>
      <c r="Q155" s="3"/>
      <c r="R155" s="4"/>
      <c r="S155" s="4"/>
      <c r="T155" s="4"/>
      <c r="U155" s="5"/>
      <c r="V155" s="5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3"/>
      <c r="L156" s="4"/>
      <c r="M156" s="4"/>
      <c r="N156" s="4"/>
      <c r="O156" s="3"/>
      <c r="P156" s="4"/>
      <c r="Q156" s="3"/>
      <c r="R156" s="4"/>
      <c r="S156" s="4"/>
      <c r="T156" s="4"/>
      <c r="U156" s="5"/>
      <c r="V156" s="5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3"/>
      <c r="L157" s="4"/>
      <c r="M157" s="4"/>
      <c r="N157" s="4"/>
      <c r="O157" s="3"/>
      <c r="P157" s="4"/>
      <c r="Q157" s="3"/>
      <c r="R157" s="4"/>
      <c r="S157" s="4"/>
      <c r="T157" s="4"/>
      <c r="U157" s="5"/>
      <c r="V157" s="5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3"/>
      <c r="L158" s="4"/>
      <c r="M158" s="4"/>
      <c r="N158" s="4"/>
      <c r="O158" s="3"/>
      <c r="P158" s="4"/>
      <c r="Q158" s="3"/>
      <c r="R158" s="4"/>
      <c r="S158" s="4"/>
      <c r="T158" s="4"/>
      <c r="U158" s="5"/>
      <c r="V158" s="5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3"/>
      <c r="L159" s="4"/>
      <c r="M159" s="4"/>
      <c r="N159" s="4"/>
      <c r="O159" s="3"/>
      <c r="P159" s="4"/>
      <c r="Q159" s="3"/>
      <c r="R159" s="4"/>
      <c r="S159" s="4"/>
      <c r="T159" s="4"/>
      <c r="U159" s="5"/>
      <c r="V159" s="5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3"/>
      <c r="L160" s="4"/>
      <c r="M160" s="4"/>
      <c r="N160" s="4"/>
      <c r="O160" s="3"/>
      <c r="P160" s="4"/>
      <c r="Q160" s="3"/>
      <c r="R160" s="4"/>
      <c r="S160" s="4"/>
      <c r="T160" s="4"/>
      <c r="U160" s="5"/>
      <c r="V160" s="5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3"/>
      <c r="L161" s="4"/>
      <c r="M161" s="4"/>
      <c r="N161" s="4"/>
      <c r="O161" s="3"/>
      <c r="P161" s="4"/>
      <c r="Q161" s="3"/>
      <c r="R161" s="4"/>
      <c r="S161" s="4"/>
      <c r="T161" s="4"/>
      <c r="U161" s="5"/>
      <c r="V161" s="5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3"/>
      <c r="L162" s="4"/>
      <c r="M162" s="4"/>
      <c r="N162" s="4"/>
      <c r="O162" s="3"/>
      <c r="P162" s="4"/>
      <c r="Q162" s="3"/>
      <c r="R162" s="4"/>
      <c r="S162" s="4"/>
      <c r="T162" s="4"/>
      <c r="U162" s="5"/>
      <c r="V162" s="5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3"/>
      <c r="L163" s="4"/>
      <c r="M163" s="4"/>
      <c r="N163" s="4"/>
      <c r="O163" s="3"/>
      <c r="P163" s="4"/>
      <c r="Q163" s="3"/>
      <c r="R163" s="4"/>
      <c r="S163" s="4"/>
      <c r="T163" s="4"/>
      <c r="U163" s="5"/>
      <c r="V163" s="5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3"/>
      <c r="L164" s="4"/>
      <c r="M164" s="4"/>
      <c r="N164" s="4"/>
      <c r="O164" s="3"/>
      <c r="P164" s="4"/>
      <c r="Q164" s="3"/>
      <c r="R164" s="4"/>
      <c r="S164" s="4"/>
      <c r="T164" s="4"/>
      <c r="U164" s="5"/>
      <c r="V164" s="5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3"/>
      <c r="L165" s="4"/>
      <c r="M165" s="4"/>
      <c r="N165" s="4"/>
      <c r="O165" s="3"/>
      <c r="P165" s="4"/>
      <c r="Q165" s="3"/>
      <c r="R165" s="4"/>
      <c r="S165" s="4"/>
      <c r="T165" s="4"/>
      <c r="U165" s="5"/>
      <c r="V165" s="5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3"/>
      <c r="L166" s="4"/>
      <c r="M166" s="4"/>
      <c r="N166" s="4"/>
      <c r="O166" s="3"/>
      <c r="P166" s="4"/>
      <c r="Q166" s="3"/>
      <c r="R166" s="4"/>
      <c r="S166" s="4"/>
      <c r="T166" s="4"/>
      <c r="U166" s="5"/>
      <c r="V166" s="5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3"/>
      <c r="L167" s="4"/>
      <c r="M167" s="4"/>
      <c r="N167" s="4"/>
      <c r="O167" s="3"/>
      <c r="P167" s="4"/>
      <c r="Q167" s="3"/>
      <c r="R167" s="4"/>
      <c r="S167" s="4"/>
      <c r="T167" s="4"/>
      <c r="U167" s="5"/>
      <c r="V167" s="5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3"/>
      <c r="L168" s="4"/>
      <c r="M168" s="4"/>
      <c r="N168" s="4"/>
      <c r="O168" s="3"/>
      <c r="P168" s="4"/>
      <c r="Q168" s="3"/>
      <c r="R168" s="4"/>
      <c r="S168" s="4"/>
      <c r="T168" s="4"/>
      <c r="U168" s="5"/>
      <c r="V168" s="5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3"/>
      <c r="L169" s="4"/>
      <c r="M169" s="4"/>
      <c r="N169" s="4"/>
      <c r="O169" s="3"/>
      <c r="P169" s="4"/>
      <c r="Q169" s="3"/>
      <c r="R169" s="4"/>
      <c r="S169" s="4"/>
      <c r="T169" s="4"/>
      <c r="U169" s="5"/>
      <c r="V169" s="5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3"/>
      <c r="L170" s="4"/>
      <c r="M170" s="4"/>
      <c r="N170" s="4"/>
      <c r="O170" s="3"/>
      <c r="P170" s="4"/>
      <c r="Q170" s="3"/>
      <c r="R170" s="4"/>
      <c r="S170" s="4"/>
      <c r="T170" s="4"/>
      <c r="U170" s="5"/>
      <c r="V170" s="5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3"/>
      <c r="L171" s="4"/>
      <c r="M171" s="4"/>
      <c r="N171" s="4"/>
      <c r="O171" s="3"/>
      <c r="P171" s="4"/>
      <c r="Q171" s="3"/>
      <c r="R171" s="4"/>
      <c r="S171" s="4"/>
      <c r="T171" s="4"/>
      <c r="U171" s="5"/>
      <c r="V171" s="5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3"/>
      <c r="L172" s="4"/>
      <c r="M172" s="4"/>
      <c r="N172" s="4"/>
      <c r="O172" s="3"/>
      <c r="P172" s="4"/>
      <c r="Q172" s="3"/>
      <c r="R172" s="4"/>
      <c r="S172" s="4"/>
      <c r="T172" s="4"/>
      <c r="U172" s="5"/>
      <c r="V172" s="5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3"/>
      <c r="L173" s="4"/>
      <c r="M173" s="4"/>
      <c r="N173" s="4"/>
      <c r="O173" s="3"/>
      <c r="P173" s="4"/>
      <c r="Q173" s="3"/>
      <c r="R173" s="4"/>
      <c r="S173" s="4"/>
      <c r="T173" s="4"/>
      <c r="U173" s="5"/>
      <c r="V173" s="5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3"/>
      <c r="L174" s="4"/>
      <c r="M174" s="4"/>
      <c r="N174" s="4"/>
      <c r="O174" s="3"/>
      <c r="P174" s="4"/>
      <c r="Q174" s="3"/>
      <c r="R174" s="4"/>
      <c r="S174" s="4"/>
      <c r="T174" s="4"/>
      <c r="U174" s="5"/>
      <c r="V174" s="5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3"/>
      <c r="L175" s="4"/>
      <c r="M175" s="4"/>
      <c r="N175" s="4"/>
      <c r="O175" s="3"/>
      <c r="P175" s="4"/>
      <c r="Q175" s="3"/>
      <c r="R175" s="4"/>
      <c r="S175" s="4"/>
      <c r="T175" s="4"/>
      <c r="U175" s="5"/>
      <c r="V175" s="5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3"/>
      <c r="L176" s="4"/>
      <c r="M176" s="4"/>
      <c r="N176" s="4"/>
      <c r="O176" s="3"/>
      <c r="P176" s="4"/>
      <c r="Q176" s="3"/>
      <c r="R176" s="4"/>
      <c r="S176" s="4"/>
      <c r="T176" s="4"/>
      <c r="U176" s="5"/>
      <c r="V176" s="5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3"/>
      <c r="L177" s="4"/>
      <c r="M177" s="4"/>
      <c r="N177" s="4"/>
      <c r="O177" s="3"/>
      <c r="P177" s="4"/>
      <c r="Q177" s="3"/>
      <c r="R177" s="4"/>
      <c r="S177" s="4"/>
      <c r="T177" s="4"/>
      <c r="U177" s="5"/>
      <c r="V177" s="5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3"/>
      <c r="L178" s="4"/>
      <c r="M178" s="4"/>
      <c r="N178" s="4"/>
      <c r="O178" s="3"/>
      <c r="P178" s="4"/>
      <c r="Q178" s="3"/>
      <c r="R178" s="4"/>
      <c r="S178" s="4"/>
      <c r="T178" s="4"/>
      <c r="U178" s="5"/>
      <c r="V178" s="5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3"/>
      <c r="L179" s="4"/>
      <c r="M179" s="4"/>
      <c r="N179" s="4"/>
      <c r="O179" s="3"/>
      <c r="P179" s="4"/>
      <c r="Q179" s="3"/>
      <c r="R179" s="4"/>
      <c r="S179" s="4"/>
      <c r="T179" s="4"/>
      <c r="U179" s="5"/>
      <c r="V179" s="5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3"/>
      <c r="L180" s="4"/>
      <c r="M180" s="4"/>
      <c r="N180" s="4"/>
      <c r="O180" s="3"/>
      <c r="P180" s="4"/>
      <c r="Q180" s="3"/>
      <c r="R180" s="4"/>
      <c r="S180" s="4"/>
      <c r="T180" s="4"/>
      <c r="U180" s="5"/>
      <c r="V180" s="5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3"/>
      <c r="L181" s="4"/>
      <c r="M181" s="4"/>
      <c r="N181" s="4"/>
      <c r="O181" s="3"/>
      <c r="P181" s="4"/>
      <c r="Q181" s="3"/>
      <c r="R181" s="4"/>
      <c r="S181" s="4"/>
      <c r="T181" s="4"/>
      <c r="U181" s="5"/>
      <c r="V181" s="5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3"/>
      <c r="L182" s="4"/>
      <c r="M182" s="4"/>
      <c r="N182" s="4"/>
      <c r="O182" s="3"/>
      <c r="P182" s="4"/>
      <c r="Q182" s="3"/>
      <c r="R182" s="4"/>
      <c r="S182" s="4"/>
      <c r="T182" s="4"/>
      <c r="U182" s="5"/>
      <c r="V182" s="5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3"/>
      <c r="L183" s="4"/>
      <c r="M183" s="4"/>
      <c r="N183" s="4"/>
      <c r="O183" s="3"/>
      <c r="P183" s="4"/>
      <c r="Q183" s="3"/>
      <c r="R183" s="4"/>
      <c r="S183" s="4"/>
      <c r="T183" s="4"/>
      <c r="U183" s="5"/>
      <c r="V183" s="5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3"/>
      <c r="L184" s="4"/>
      <c r="M184" s="4"/>
      <c r="N184" s="4"/>
      <c r="O184" s="3"/>
      <c r="P184" s="4"/>
      <c r="Q184" s="3"/>
      <c r="R184" s="4"/>
      <c r="S184" s="4"/>
      <c r="T184" s="4"/>
      <c r="U184" s="5"/>
      <c r="V184" s="5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3"/>
      <c r="L185" s="4"/>
      <c r="M185" s="4"/>
      <c r="N185" s="4"/>
      <c r="O185" s="3"/>
      <c r="P185" s="4"/>
      <c r="Q185" s="3"/>
      <c r="R185" s="4"/>
      <c r="S185" s="4"/>
      <c r="T185" s="4"/>
      <c r="U185" s="5"/>
      <c r="V185" s="5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3"/>
      <c r="L186" s="4"/>
      <c r="M186" s="4"/>
      <c r="N186" s="4"/>
      <c r="O186" s="3"/>
      <c r="P186" s="4"/>
      <c r="Q186" s="3"/>
      <c r="R186" s="4"/>
      <c r="S186" s="4"/>
      <c r="T186" s="4"/>
      <c r="U186" s="5"/>
      <c r="V186" s="5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3"/>
      <c r="L187" s="4"/>
      <c r="M187" s="4"/>
      <c r="N187" s="4"/>
      <c r="O187" s="3"/>
      <c r="P187" s="4"/>
      <c r="Q187" s="3"/>
      <c r="R187" s="4"/>
      <c r="S187" s="4"/>
      <c r="T187" s="4"/>
      <c r="U187" s="5"/>
      <c r="V187" s="5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3"/>
      <c r="L188" s="4"/>
      <c r="M188" s="4"/>
      <c r="N188" s="4"/>
      <c r="O188" s="3"/>
      <c r="P188" s="4"/>
      <c r="Q188" s="3"/>
      <c r="R188" s="4"/>
      <c r="S188" s="4"/>
      <c r="T188" s="4"/>
      <c r="U188" s="5"/>
      <c r="V188" s="5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3"/>
      <c r="L189" s="4"/>
      <c r="M189" s="4"/>
      <c r="N189" s="4"/>
      <c r="O189" s="3"/>
      <c r="P189" s="4"/>
      <c r="Q189" s="3"/>
      <c r="R189" s="4"/>
      <c r="S189" s="4"/>
      <c r="T189" s="4"/>
      <c r="U189" s="5"/>
      <c r="V189" s="5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3"/>
      <c r="L190" s="4"/>
      <c r="M190" s="4"/>
      <c r="N190" s="4"/>
      <c r="O190" s="3"/>
      <c r="P190" s="4"/>
      <c r="Q190" s="3"/>
      <c r="R190" s="4"/>
      <c r="S190" s="4"/>
      <c r="T190" s="4"/>
      <c r="U190" s="5"/>
      <c r="V190" s="5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3"/>
      <c r="L191" s="4"/>
      <c r="M191" s="4"/>
      <c r="N191" s="4"/>
      <c r="O191" s="3"/>
      <c r="P191" s="4"/>
      <c r="Q191" s="3"/>
      <c r="R191" s="4"/>
      <c r="S191" s="4"/>
      <c r="T191" s="4"/>
      <c r="U191" s="5"/>
      <c r="V191" s="5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3"/>
      <c r="L192" s="4"/>
      <c r="M192" s="4"/>
      <c r="N192" s="4"/>
      <c r="O192" s="3"/>
      <c r="P192" s="4"/>
      <c r="Q192" s="3"/>
      <c r="R192" s="4"/>
      <c r="S192" s="4"/>
      <c r="T192" s="4"/>
      <c r="U192" s="5"/>
      <c r="V192" s="5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3"/>
      <c r="L193" s="4"/>
      <c r="M193" s="4"/>
      <c r="N193" s="4"/>
      <c r="O193" s="3"/>
      <c r="P193" s="4"/>
      <c r="Q193" s="3"/>
      <c r="R193" s="4"/>
      <c r="S193" s="4"/>
      <c r="T193" s="4"/>
      <c r="U193" s="5"/>
      <c r="V193" s="5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3"/>
      <c r="L194" s="4"/>
      <c r="M194" s="4"/>
      <c r="N194" s="4"/>
      <c r="O194" s="3"/>
      <c r="P194" s="4"/>
      <c r="Q194" s="3"/>
      <c r="R194" s="4"/>
      <c r="S194" s="4"/>
      <c r="T194" s="4"/>
      <c r="U194" s="5"/>
      <c r="V194" s="5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3"/>
      <c r="L195" s="4"/>
      <c r="M195" s="4"/>
      <c r="N195" s="4"/>
      <c r="O195" s="3"/>
      <c r="P195" s="4"/>
      <c r="Q195" s="3"/>
      <c r="R195" s="4"/>
      <c r="S195" s="4"/>
      <c r="T195" s="4"/>
      <c r="U195" s="5"/>
      <c r="V195" s="5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3"/>
      <c r="L196" s="4"/>
      <c r="M196" s="4"/>
      <c r="N196" s="4"/>
      <c r="O196" s="3"/>
      <c r="P196" s="4"/>
      <c r="Q196" s="3"/>
      <c r="R196" s="4"/>
      <c r="S196" s="4"/>
      <c r="T196" s="4"/>
      <c r="U196" s="5"/>
      <c r="V196" s="5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3"/>
      <c r="L197" s="4"/>
      <c r="M197" s="4"/>
      <c r="N197" s="4"/>
      <c r="O197" s="3"/>
      <c r="P197" s="4"/>
      <c r="Q197" s="3"/>
      <c r="R197" s="4"/>
      <c r="S197" s="4"/>
      <c r="T197" s="4"/>
      <c r="U197" s="5"/>
      <c r="V197" s="5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3"/>
      <c r="L198" s="4"/>
      <c r="M198" s="4"/>
      <c r="N198" s="4"/>
      <c r="O198" s="3"/>
      <c r="P198" s="4"/>
      <c r="Q198" s="3"/>
      <c r="R198" s="4"/>
      <c r="S198" s="4"/>
      <c r="T198" s="4"/>
      <c r="U198" s="5"/>
      <c r="V198" s="5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3"/>
      <c r="L199" s="4"/>
      <c r="M199" s="4"/>
      <c r="N199" s="4"/>
      <c r="O199" s="3"/>
      <c r="P199" s="4"/>
      <c r="Q199" s="3"/>
      <c r="R199" s="4"/>
      <c r="S199" s="4"/>
      <c r="T199" s="4"/>
      <c r="U199" s="5"/>
      <c r="V199" s="5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3"/>
      <c r="L200" s="4"/>
      <c r="M200" s="4"/>
      <c r="N200" s="4"/>
      <c r="O200" s="3"/>
      <c r="P200" s="4"/>
      <c r="Q200" s="3"/>
      <c r="R200" s="4"/>
      <c r="S200" s="4"/>
      <c r="T200" s="4"/>
      <c r="U200" s="5"/>
      <c r="V200" s="5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3"/>
      <c r="L201" s="4"/>
      <c r="M201" s="4"/>
      <c r="N201" s="4"/>
      <c r="O201" s="3"/>
      <c r="P201" s="4"/>
      <c r="Q201" s="3"/>
      <c r="R201" s="4"/>
      <c r="S201" s="4"/>
      <c r="T201" s="4"/>
      <c r="U201" s="5"/>
      <c r="V201" s="5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3"/>
      <c r="L202" s="4"/>
      <c r="M202" s="4"/>
      <c r="N202" s="4"/>
      <c r="O202" s="3"/>
      <c r="P202" s="4"/>
      <c r="Q202" s="3"/>
      <c r="R202" s="4"/>
      <c r="S202" s="4"/>
      <c r="T202" s="4"/>
      <c r="U202" s="5"/>
      <c r="V202" s="5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3"/>
      <c r="L203" s="4"/>
      <c r="M203" s="4"/>
      <c r="N203" s="4"/>
      <c r="O203" s="3"/>
      <c r="P203" s="4"/>
      <c r="Q203" s="3"/>
      <c r="R203" s="4"/>
      <c r="S203" s="4"/>
      <c r="T203" s="4"/>
      <c r="U203" s="5"/>
      <c r="V203" s="5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3"/>
      <c r="L204" s="4"/>
      <c r="M204" s="4"/>
      <c r="N204" s="4"/>
      <c r="O204" s="3"/>
      <c r="P204" s="4"/>
      <c r="Q204" s="3"/>
      <c r="R204" s="4"/>
      <c r="S204" s="4"/>
      <c r="T204" s="4"/>
      <c r="U204" s="5"/>
      <c r="V204" s="5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3"/>
      <c r="L205" s="4"/>
      <c r="M205" s="4"/>
      <c r="N205" s="4"/>
      <c r="O205" s="3"/>
      <c r="P205" s="4"/>
      <c r="Q205" s="3"/>
      <c r="R205" s="4"/>
      <c r="S205" s="4"/>
      <c r="T205" s="4"/>
      <c r="U205" s="5"/>
      <c r="V205" s="5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3"/>
      <c r="L206" s="4"/>
      <c r="M206" s="4"/>
      <c r="N206" s="4"/>
      <c r="O206" s="3"/>
      <c r="P206" s="4"/>
      <c r="Q206" s="3"/>
      <c r="R206" s="4"/>
      <c r="S206" s="4"/>
      <c r="T206" s="4"/>
      <c r="U206" s="5"/>
      <c r="V206" s="5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3"/>
      <c r="L207" s="4"/>
      <c r="M207" s="4"/>
      <c r="N207" s="4"/>
      <c r="O207" s="3"/>
      <c r="P207" s="4"/>
      <c r="Q207" s="3"/>
      <c r="R207" s="4"/>
      <c r="S207" s="4"/>
      <c r="T207" s="4"/>
      <c r="U207" s="5"/>
      <c r="V207" s="5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3"/>
      <c r="L208" s="4"/>
      <c r="M208" s="4"/>
      <c r="N208" s="4"/>
      <c r="O208" s="3"/>
      <c r="P208" s="4"/>
      <c r="Q208" s="3"/>
      <c r="R208" s="4"/>
      <c r="S208" s="4"/>
      <c r="T208" s="4"/>
      <c r="U208" s="5"/>
      <c r="V208" s="5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3"/>
      <c r="L209" s="4"/>
      <c r="M209" s="4"/>
      <c r="N209" s="4"/>
      <c r="O209" s="3"/>
      <c r="P209" s="4"/>
      <c r="Q209" s="3"/>
      <c r="R209" s="4"/>
      <c r="S209" s="4"/>
      <c r="T209" s="4"/>
      <c r="U209" s="5"/>
      <c r="V209" s="5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3"/>
      <c r="L210" s="4"/>
      <c r="M210" s="4"/>
      <c r="N210" s="4"/>
      <c r="O210" s="3"/>
      <c r="P210" s="4"/>
      <c r="Q210" s="3"/>
      <c r="R210" s="4"/>
      <c r="S210" s="4"/>
      <c r="T210" s="4"/>
      <c r="U210" s="5"/>
      <c r="V210" s="5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3"/>
      <c r="L211" s="4"/>
      <c r="M211" s="4"/>
      <c r="N211" s="4"/>
      <c r="O211" s="3"/>
      <c r="P211" s="4"/>
      <c r="Q211" s="3"/>
      <c r="R211" s="4"/>
      <c r="S211" s="4"/>
      <c r="T211" s="4"/>
      <c r="U211" s="5"/>
      <c r="V211" s="5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3"/>
      <c r="L212" s="4"/>
      <c r="M212" s="4"/>
      <c r="N212" s="4"/>
      <c r="O212" s="3"/>
      <c r="P212" s="4"/>
      <c r="Q212" s="3"/>
      <c r="R212" s="4"/>
      <c r="S212" s="4"/>
      <c r="T212" s="4"/>
      <c r="U212" s="5"/>
      <c r="V212" s="5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3"/>
      <c r="L213" s="4"/>
      <c r="M213" s="4"/>
      <c r="N213" s="4"/>
      <c r="O213" s="3"/>
      <c r="P213" s="4"/>
      <c r="Q213" s="3"/>
      <c r="R213" s="4"/>
      <c r="S213" s="4"/>
      <c r="T213" s="4"/>
      <c r="U213" s="5"/>
      <c r="V213" s="5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3"/>
      <c r="L214" s="4"/>
      <c r="M214" s="4"/>
      <c r="N214" s="4"/>
      <c r="O214" s="3"/>
      <c r="P214" s="4"/>
      <c r="Q214" s="3"/>
      <c r="R214" s="4"/>
      <c r="S214" s="4"/>
      <c r="T214" s="4"/>
      <c r="U214" s="5"/>
      <c r="V214" s="5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3"/>
      <c r="L215" s="4"/>
      <c r="M215" s="4"/>
      <c r="N215" s="4"/>
      <c r="O215" s="3"/>
      <c r="P215" s="4"/>
      <c r="Q215" s="3"/>
      <c r="R215" s="4"/>
      <c r="S215" s="4"/>
      <c r="T215" s="4"/>
      <c r="U215" s="5"/>
      <c r="V215" s="5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3"/>
      <c r="L216" s="4"/>
      <c r="M216" s="4"/>
      <c r="N216" s="4"/>
      <c r="O216" s="3"/>
      <c r="P216" s="4"/>
      <c r="Q216" s="3"/>
      <c r="R216" s="4"/>
      <c r="S216" s="4"/>
      <c r="T216" s="4"/>
      <c r="U216" s="5"/>
      <c r="V216" s="5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3"/>
      <c r="L217" s="4"/>
      <c r="M217" s="4"/>
      <c r="N217" s="4"/>
      <c r="O217" s="3"/>
      <c r="P217" s="4"/>
      <c r="Q217" s="3"/>
      <c r="R217" s="4"/>
      <c r="S217" s="4"/>
      <c r="T217" s="4"/>
      <c r="U217" s="5"/>
      <c r="V217" s="5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3"/>
      <c r="L218" s="4"/>
      <c r="M218" s="4"/>
      <c r="N218" s="4"/>
      <c r="O218" s="3"/>
      <c r="P218" s="4"/>
      <c r="Q218" s="3"/>
      <c r="R218" s="4"/>
      <c r="S218" s="4"/>
      <c r="T218" s="4"/>
      <c r="U218" s="5"/>
      <c r="V218" s="5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3"/>
      <c r="L219" s="4"/>
      <c r="M219" s="4"/>
      <c r="N219" s="4"/>
      <c r="O219" s="3"/>
      <c r="P219" s="4"/>
      <c r="Q219" s="3"/>
      <c r="R219" s="4"/>
      <c r="S219" s="4"/>
      <c r="T219" s="4"/>
      <c r="U219" s="5"/>
      <c r="V219" s="5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3"/>
      <c r="L220" s="4"/>
      <c r="M220" s="4"/>
      <c r="N220" s="4"/>
      <c r="O220" s="3"/>
      <c r="P220" s="4"/>
      <c r="Q220" s="3"/>
      <c r="R220" s="4"/>
      <c r="S220" s="4"/>
      <c r="T220" s="4"/>
      <c r="U220" s="5"/>
      <c r="V220" s="5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3"/>
      <c r="H221" s="4"/>
      <c r="I221" s="3"/>
      <c r="J221" s="4"/>
      <c r="K221" s="3"/>
      <c r="L221" s="4"/>
      <c r="M221" s="4"/>
      <c r="N221" s="4"/>
      <c r="O221" s="3"/>
      <c r="P221" s="4"/>
      <c r="Q221" s="3"/>
      <c r="R221" s="4"/>
      <c r="S221" s="4"/>
      <c r="T221" s="4"/>
      <c r="U221" s="5"/>
      <c r="V221" s="5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3"/>
      <c r="H222" s="4"/>
      <c r="I222" s="3"/>
      <c r="J222" s="4"/>
      <c r="K222" s="3"/>
      <c r="L222" s="4"/>
      <c r="M222" s="4"/>
      <c r="N222" s="4"/>
      <c r="O222" s="3"/>
      <c r="P222" s="4"/>
      <c r="Q222" s="3"/>
      <c r="R222" s="4"/>
      <c r="S222" s="4"/>
      <c r="T222" s="4"/>
      <c r="U222" s="5"/>
      <c r="V222" s="5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3"/>
      <c r="H223" s="4"/>
      <c r="I223" s="3"/>
      <c r="J223" s="4"/>
      <c r="K223" s="3"/>
      <c r="L223" s="4"/>
      <c r="M223" s="4"/>
      <c r="N223" s="4"/>
      <c r="O223" s="3"/>
      <c r="P223" s="4"/>
      <c r="Q223" s="3"/>
      <c r="R223" s="4"/>
      <c r="S223" s="4"/>
      <c r="T223" s="4"/>
      <c r="U223" s="5"/>
      <c r="V223" s="5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3"/>
      <c r="H224" s="4"/>
      <c r="I224" s="3"/>
      <c r="J224" s="4"/>
      <c r="K224" s="3"/>
      <c r="L224" s="4"/>
      <c r="M224" s="4"/>
      <c r="N224" s="4"/>
      <c r="O224" s="3"/>
      <c r="P224" s="4"/>
      <c r="Q224" s="3"/>
      <c r="R224" s="4"/>
      <c r="S224" s="4"/>
      <c r="T224" s="4"/>
      <c r="U224" s="5"/>
      <c r="V224" s="5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3"/>
      <c r="H225" s="4"/>
      <c r="I225" s="3"/>
      <c r="J225" s="4"/>
      <c r="K225" s="3"/>
      <c r="L225" s="4"/>
      <c r="M225" s="4"/>
      <c r="N225" s="4"/>
      <c r="O225" s="3"/>
      <c r="P225" s="4"/>
      <c r="Q225" s="3"/>
      <c r="R225" s="4"/>
      <c r="S225" s="4"/>
      <c r="T225" s="4"/>
      <c r="U225" s="5"/>
      <c r="V225" s="5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3"/>
      <c r="H226" s="4"/>
      <c r="I226" s="3"/>
      <c r="J226" s="4"/>
      <c r="K226" s="3"/>
      <c r="L226" s="4"/>
      <c r="M226" s="4"/>
      <c r="N226" s="4"/>
      <c r="O226" s="3"/>
      <c r="P226" s="4"/>
      <c r="Q226" s="3"/>
      <c r="R226" s="4"/>
      <c r="S226" s="4"/>
      <c r="T226" s="4"/>
      <c r="U226" s="5"/>
      <c r="V226" s="5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3"/>
      <c r="H227" s="4"/>
      <c r="I227" s="3"/>
      <c r="J227" s="4"/>
      <c r="K227" s="3"/>
      <c r="L227" s="4"/>
      <c r="M227" s="4"/>
      <c r="N227" s="4"/>
      <c r="O227" s="3"/>
      <c r="P227" s="4"/>
      <c r="Q227" s="3"/>
      <c r="R227" s="4"/>
      <c r="S227" s="4"/>
      <c r="T227" s="4"/>
      <c r="U227" s="5"/>
      <c r="V227" s="5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3"/>
      <c r="H228" s="4"/>
      <c r="I228" s="3"/>
      <c r="J228" s="4"/>
      <c r="K228" s="3"/>
      <c r="L228" s="4"/>
      <c r="M228" s="4"/>
      <c r="N228" s="4"/>
      <c r="O228" s="3"/>
      <c r="P228" s="4"/>
      <c r="Q228" s="3"/>
      <c r="R228" s="4"/>
      <c r="S228" s="4"/>
      <c r="T228" s="4"/>
      <c r="U228" s="5"/>
      <c r="V228" s="5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3"/>
      <c r="H229" s="4"/>
      <c r="I229" s="3"/>
      <c r="J229" s="4"/>
      <c r="K229" s="3"/>
      <c r="L229" s="4"/>
      <c r="M229" s="4"/>
      <c r="N229" s="4"/>
      <c r="O229" s="3"/>
      <c r="P229" s="4"/>
      <c r="Q229" s="3"/>
      <c r="R229" s="4"/>
      <c r="S229" s="4"/>
      <c r="T229" s="4"/>
      <c r="U229" s="5"/>
      <c r="V229" s="5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3"/>
      <c r="H230" s="4"/>
      <c r="I230" s="3"/>
      <c r="J230" s="4"/>
      <c r="K230" s="3"/>
      <c r="L230" s="4"/>
      <c r="M230" s="4"/>
      <c r="N230" s="4"/>
      <c r="O230" s="3"/>
      <c r="P230" s="4"/>
      <c r="Q230" s="3"/>
      <c r="R230" s="4"/>
      <c r="S230" s="4"/>
      <c r="T230" s="4"/>
      <c r="U230" s="5"/>
      <c r="V230" s="5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3"/>
      <c r="H231" s="4"/>
      <c r="I231" s="3"/>
      <c r="J231" s="4"/>
      <c r="K231" s="3"/>
      <c r="L231" s="4"/>
      <c r="M231" s="4"/>
      <c r="N231" s="4"/>
      <c r="O231" s="3"/>
      <c r="P231" s="4"/>
      <c r="Q231" s="3"/>
      <c r="R231" s="4"/>
      <c r="S231" s="4"/>
      <c r="T231" s="4"/>
      <c r="U231" s="5"/>
      <c r="V231" s="5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3"/>
      <c r="H232" s="4"/>
      <c r="I232" s="3"/>
      <c r="J232" s="4"/>
      <c r="K232" s="3"/>
      <c r="L232" s="4"/>
      <c r="M232" s="4"/>
      <c r="N232" s="4"/>
      <c r="O232" s="3"/>
      <c r="P232" s="4"/>
      <c r="Q232" s="3"/>
      <c r="R232" s="4"/>
      <c r="S232" s="4"/>
      <c r="T232" s="4"/>
      <c r="U232" s="5"/>
      <c r="V232" s="5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3"/>
      <c r="H233" s="4"/>
      <c r="I233" s="3"/>
      <c r="J233" s="4"/>
      <c r="K233" s="3"/>
      <c r="L233" s="4"/>
      <c r="M233" s="4"/>
      <c r="N233" s="4"/>
      <c r="O233" s="3"/>
      <c r="P233" s="4"/>
      <c r="Q233" s="3"/>
      <c r="R233" s="4"/>
      <c r="S233" s="4"/>
      <c r="T233" s="4"/>
      <c r="U233" s="5"/>
      <c r="V233" s="5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3"/>
      <c r="H234" s="4"/>
      <c r="I234" s="3"/>
      <c r="J234" s="4"/>
      <c r="K234" s="3"/>
      <c r="L234" s="4"/>
      <c r="M234" s="4"/>
      <c r="N234" s="4"/>
      <c r="O234" s="3"/>
      <c r="P234" s="4"/>
      <c r="Q234" s="3"/>
      <c r="R234" s="4"/>
      <c r="S234" s="4"/>
      <c r="T234" s="4"/>
      <c r="U234" s="5"/>
      <c r="V234" s="5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3"/>
      <c r="H235" s="4"/>
      <c r="I235" s="3"/>
      <c r="J235" s="4"/>
      <c r="K235" s="3"/>
      <c r="L235" s="4"/>
      <c r="M235" s="4"/>
      <c r="N235" s="4"/>
      <c r="O235" s="3"/>
      <c r="P235" s="4"/>
      <c r="Q235" s="3"/>
      <c r="R235" s="4"/>
      <c r="S235" s="4"/>
      <c r="T235" s="4"/>
      <c r="U235" s="5"/>
      <c r="V235" s="5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3"/>
      <c r="H236" s="4"/>
      <c r="I236" s="3"/>
      <c r="J236" s="4"/>
      <c r="K236" s="3"/>
      <c r="L236" s="4"/>
      <c r="M236" s="4"/>
      <c r="N236" s="4"/>
      <c r="O236" s="3"/>
      <c r="P236" s="4"/>
      <c r="Q236" s="3"/>
      <c r="R236" s="4"/>
      <c r="S236" s="4"/>
      <c r="T236" s="4"/>
      <c r="U236" s="5"/>
      <c r="V236" s="5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3"/>
      <c r="H237" s="4"/>
      <c r="I237" s="3"/>
      <c r="J237" s="4"/>
      <c r="K237" s="3"/>
      <c r="L237" s="4"/>
      <c r="M237" s="4"/>
      <c r="N237" s="4"/>
      <c r="O237" s="3"/>
      <c r="P237" s="4"/>
      <c r="Q237" s="3"/>
      <c r="R237" s="4"/>
      <c r="S237" s="4"/>
      <c r="T237" s="4"/>
      <c r="U237" s="5"/>
      <c r="V237" s="5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3"/>
      <c r="H238" s="4"/>
      <c r="I238" s="3"/>
      <c r="J238" s="4"/>
      <c r="K238" s="3"/>
      <c r="L238" s="4"/>
      <c r="M238" s="4"/>
      <c r="N238" s="4"/>
      <c r="O238" s="3"/>
      <c r="P238" s="4"/>
      <c r="Q238" s="3"/>
      <c r="R238" s="4"/>
      <c r="S238" s="4"/>
      <c r="T238" s="4"/>
      <c r="U238" s="5"/>
      <c r="V238" s="5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3"/>
      <c r="H239" s="4"/>
      <c r="I239" s="3"/>
      <c r="J239" s="4"/>
      <c r="K239" s="3"/>
      <c r="L239" s="4"/>
      <c r="M239" s="4"/>
      <c r="N239" s="4"/>
      <c r="O239" s="3"/>
      <c r="P239" s="4"/>
      <c r="Q239" s="3"/>
      <c r="R239" s="4"/>
      <c r="S239" s="4"/>
      <c r="T239" s="4"/>
      <c r="U239" s="5"/>
      <c r="V239" s="5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3"/>
      <c r="H240" s="4"/>
      <c r="I240" s="3"/>
      <c r="J240" s="4"/>
      <c r="K240" s="3"/>
      <c r="L240" s="4"/>
      <c r="M240" s="4"/>
      <c r="N240" s="4"/>
      <c r="O240" s="3"/>
      <c r="P240" s="4"/>
      <c r="Q240" s="3"/>
      <c r="R240" s="4"/>
      <c r="S240" s="4"/>
      <c r="T240" s="4"/>
      <c r="U240" s="5"/>
      <c r="V240" s="5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3"/>
      <c r="H241" s="4"/>
      <c r="I241" s="3"/>
      <c r="J241" s="4"/>
      <c r="K241" s="3"/>
      <c r="L241" s="4"/>
      <c r="M241" s="4"/>
      <c r="N241" s="4"/>
      <c r="O241" s="3"/>
      <c r="P241" s="4"/>
      <c r="Q241" s="3"/>
      <c r="R241" s="4"/>
      <c r="S241" s="4"/>
      <c r="T241" s="4"/>
      <c r="U241" s="5"/>
      <c r="V241" s="5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3"/>
      <c r="H242" s="4"/>
      <c r="I242" s="3"/>
      <c r="J242" s="4"/>
      <c r="K242" s="3"/>
      <c r="L242" s="4"/>
      <c r="M242" s="4"/>
      <c r="N242" s="4"/>
      <c r="O242" s="3"/>
      <c r="P242" s="4"/>
      <c r="Q242" s="3"/>
      <c r="R242" s="4"/>
      <c r="S242" s="4"/>
      <c r="T242" s="4"/>
      <c r="U242" s="5"/>
      <c r="V242" s="5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3"/>
      <c r="H243" s="4"/>
      <c r="I243" s="3"/>
      <c r="J243" s="4"/>
      <c r="K243" s="3"/>
      <c r="L243" s="4"/>
      <c r="M243" s="4"/>
      <c r="N243" s="4"/>
      <c r="O243" s="3"/>
      <c r="P243" s="4"/>
      <c r="Q243" s="3"/>
      <c r="R243" s="4"/>
      <c r="S243" s="4"/>
      <c r="T243" s="4"/>
      <c r="U243" s="5"/>
      <c r="V243" s="5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3"/>
      <c r="H244" s="4"/>
      <c r="I244" s="3"/>
      <c r="J244" s="4"/>
      <c r="K244" s="3"/>
      <c r="L244" s="4"/>
      <c r="M244" s="4"/>
      <c r="N244" s="4"/>
      <c r="O244" s="3"/>
      <c r="P244" s="4"/>
      <c r="Q244" s="3"/>
      <c r="R244" s="4"/>
      <c r="S244" s="4"/>
      <c r="T244" s="4"/>
      <c r="U244" s="5"/>
      <c r="V244" s="5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3"/>
      <c r="H245" s="4"/>
      <c r="I245" s="3"/>
      <c r="J245" s="4"/>
      <c r="K245" s="3"/>
      <c r="L245" s="4"/>
      <c r="M245" s="4"/>
      <c r="N245" s="4"/>
      <c r="O245" s="3"/>
      <c r="P245" s="4"/>
      <c r="Q245" s="3"/>
      <c r="R245" s="4"/>
      <c r="S245" s="4"/>
      <c r="T245" s="4"/>
      <c r="U245" s="5"/>
      <c r="V245" s="5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3"/>
      <c r="H246" s="4"/>
      <c r="I246" s="3"/>
      <c r="J246" s="4"/>
      <c r="K246" s="3"/>
      <c r="L246" s="4"/>
      <c r="M246" s="4"/>
      <c r="N246" s="4"/>
      <c r="O246" s="3"/>
      <c r="P246" s="4"/>
      <c r="Q246" s="3"/>
      <c r="R246" s="4"/>
      <c r="S246" s="4"/>
      <c r="T246" s="4"/>
      <c r="U246" s="5"/>
      <c r="V246" s="5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3"/>
      <c r="H247" s="4"/>
      <c r="I247" s="3"/>
      <c r="J247" s="4"/>
      <c r="K247" s="3"/>
      <c r="L247" s="4"/>
      <c r="M247" s="4"/>
      <c r="N247" s="4"/>
      <c r="O247" s="3"/>
      <c r="P247" s="4"/>
      <c r="Q247" s="3"/>
      <c r="R247" s="4"/>
      <c r="S247" s="4"/>
      <c r="T247" s="4"/>
      <c r="U247" s="5"/>
      <c r="V247" s="5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3"/>
      <c r="H248" s="4"/>
      <c r="I248" s="3"/>
      <c r="J248" s="4"/>
      <c r="K248" s="3"/>
      <c r="L248" s="4"/>
      <c r="M248" s="4"/>
      <c r="N248" s="4"/>
      <c r="O248" s="3"/>
      <c r="P248" s="4"/>
      <c r="Q248" s="3"/>
      <c r="R248" s="4"/>
      <c r="S248" s="4"/>
      <c r="T248" s="4"/>
      <c r="U248" s="5"/>
      <c r="V248" s="5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3"/>
      <c r="H249" s="4"/>
      <c r="I249" s="3"/>
      <c r="J249" s="4"/>
      <c r="K249" s="3"/>
      <c r="L249" s="4"/>
      <c r="M249" s="4"/>
      <c r="N249" s="4"/>
      <c r="O249" s="3"/>
      <c r="P249" s="4"/>
      <c r="Q249" s="3"/>
      <c r="R249" s="4"/>
      <c r="S249" s="4"/>
      <c r="T249" s="4"/>
      <c r="U249" s="5"/>
      <c r="V249" s="5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3"/>
      <c r="H250" s="4"/>
      <c r="I250" s="3"/>
      <c r="J250" s="4"/>
      <c r="K250" s="3"/>
      <c r="L250" s="4"/>
      <c r="M250" s="4"/>
      <c r="N250" s="4"/>
      <c r="O250" s="3"/>
      <c r="P250" s="4"/>
      <c r="Q250" s="3"/>
      <c r="R250" s="4"/>
      <c r="S250" s="4"/>
      <c r="T250" s="4"/>
      <c r="U250" s="5"/>
      <c r="V250" s="5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3"/>
      <c r="H251" s="4"/>
      <c r="I251" s="3"/>
      <c r="J251" s="4"/>
      <c r="K251" s="3"/>
      <c r="L251" s="4"/>
      <c r="M251" s="4"/>
      <c r="N251" s="4"/>
      <c r="O251" s="3"/>
      <c r="P251" s="4"/>
      <c r="Q251" s="3"/>
      <c r="R251" s="4"/>
      <c r="S251" s="4"/>
      <c r="T251" s="4"/>
      <c r="U251" s="5"/>
      <c r="V251" s="5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3"/>
      <c r="H252" s="4"/>
      <c r="I252" s="3"/>
      <c r="J252" s="4"/>
      <c r="K252" s="3"/>
      <c r="L252" s="4"/>
      <c r="M252" s="4"/>
      <c r="N252" s="4"/>
      <c r="O252" s="3"/>
      <c r="P252" s="4"/>
      <c r="Q252" s="3"/>
      <c r="R252" s="4"/>
      <c r="S252" s="4"/>
      <c r="T252" s="4"/>
      <c r="U252" s="5"/>
      <c r="V252" s="5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3"/>
      <c r="H253" s="4"/>
      <c r="I253" s="3"/>
      <c r="J253" s="4"/>
      <c r="K253" s="3"/>
      <c r="L253" s="4"/>
      <c r="M253" s="4"/>
      <c r="N253" s="4"/>
      <c r="O253" s="3"/>
      <c r="P253" s="4"/>
      <c r="Q253" s="3"/>
      <c r="R253" s="4"/>
      <c r="S253" s="4"/>
      <c r="T253" s="4"/>
      <c r="U253" s="5"/>
      <c r="V253" s="5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3"/>
      <c r="H254" s="4"/>
      <c r="I254" s="3"/>
      <c r="J254" s="4"/>
      <c r="K254" s="3"/>
      <c r="L254" s="4"/>
      <c r="M254" s="4"/>
      <c r="N254" s="4"/>
      <c r="O254" s="3"/>
      <c r="P254" s="4"/>
      <c r="Q254" s="3"/>
      <c r="R254" s="4"/>
      <c r="S254" s="4"/>
      <c r="T254" s="4"/>
      <c r="U254" s="5"/>
      <c r="V254" s="5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3"/>
      <c r="H255" s="4"/>
      <c r="I255" s="3"/>
      <c r="J255" s="4"/>
      <c r="K255" s="3"/>
      <c r="L255" s="4"/>
      <c r="M255" s="4"/>
      <c r="N255" s="4"/>
      <c r="O255" s="3"/>
      <c r="P255" s="4"/>
      <c r="Q255" s="3"/>
      <c r="R255" s="4"/>
      <c r="S255" s="4"/>
      <c r="T255" s="4"/>
      <c r="U255" s="5"/>
      <c r="V255" s="5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3"/>
      <c r="H256" s="4"/>
      <c r="I256" s="3"/>
      <c r="J256" s="4"/>
      <c r="K256" s="3"/>
      <c r="L256" s="4"/>
      <c r="M256" s="4"/>
      <c r="N256" s="4"/>
      <c r="O256" s="3"/>
      <c r="P256" s="4"/>
      <c r="Q256" s="3"/>
      <c r="R256" s="4"/>
      <c r="S256" s="4"/>
      <c r="T256" s="4"/>
      <c r="U256" s="5"/>
      <c r="V256" s="5"/>
      <c r="W256" s="4"/>
      <c r="X256" s="4"/>
      <c r="Y256" s="4"/>
      <c r="Z256" s="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2:T2"/>
    <mergeCell ref="A6:A16"/>
    <mergeCell ref="A23:A39"/>
    <mergeCell ref="O4:P4"/>
    <mergeCell ref="Q4:R4"/>
    <mergeCell ref="S4:S5"/>
    <mergeCell ref="T4:T5"/>
    <mergeCell ref="U5:V5"/>
    <mergeCell ref="A4:A5"/>
    <mergeCell ref="B4:B5"/>
    <mergeCell ref="D4:D5"/>
    <mergeCell ref="E4:F4"/>
    <mergeCell ref="G4:H4"/>
    <mergeCell ref="I4:J4"/>
    <mergeCell ref="K4:L4"/>
    <mergeCell ref="M4:N4"/>
  </mergeCells>
  <conditionalFormatting sqref="V6:V21 V23:V38 V40:V55">
    <cfRule type="expression" dxfId="34" priority="1">
      <formula>$D6&lt;&gt;$V6</formula>
    </cfRule>
  </conditionalFormatting>
  <pageMargins left="0.2" right="0.17" top="0.17" bottom="0.27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</sheetPr>
  <dimension ref="A1:Z1000"/>
  <sheetViews>
    <sheetView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A2" sqref="A2:J2"/>
    </sheetView>
  </sheetViews>
  <sheetFormatPr defaultColWidth="12.5703125" defaultRowHeight="15" customHeight="1"/>
  <cols>
    <col min="1" max="1" width="7.5703125" customWidth="1"/>
    <col min="2" max="2" width="37.5703125" customWidth="1"/>
    <col min="3" max="3" width="13.42578125" customWidth="1"/>
    <col min="4" max="4" width="5.7109375" customWidth="1"/>
    <col min="5" max="6" width="9.28515625" customWidth="1"/>
    <col min="7" max="7" width="11.42578125" bestFit="1" customWidth="1"/>
    <col min="8" max="8" width="10.85546875" bestFit="1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9A1</v>
      </c>
      <c r="C3" s="37"/>
      <c r="D3" s="38"/>
      <c r="E3" s="39">
        <f t="shared" ref="E3:G3" si="0">COUNTIF(E6:E59,"&gt;10")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44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47</v>
      </c>
      <c r="C6" s="104" t="s">
        <v>48</v>
      </c>
      <c r="D6" s="104" t="s">
        <v>17</v>
      </c>
      <c r="E6" s="104">
        <v>8</v>
      </c>
      <c r="F6" s="104">
        <v>9</v>
      </c>
      <c r="G6" s="212">
        <v>9</v>
      </c>
      <c r="H6" s="51">
        <f t="shared" ref="H6:H59" si="1">(E6*2)+(F6*2)+G6</f>
        <v>43</v>
      </c>
      <c r="I6" s="52" t="e">
        <f>'XH 9'!I5</f>
        <v>#REF!</v>
      </c>
      <c r="J6" s="52" t="e">
        <f>'XH 9'!J5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49</v>
      </c>
      <c r="C7" s="104" t="s">
        <v>50</v>
      </c>
      <c r="D7" s="104" t="s">
        <v>17</v>
      </c>
      <c r="E7" s="104">
        <v>7.25</v>
      </c>
      <c r="F7" s="104">
        <v>9</v>
      </c>
      <c r="G7" s="212">
        <v>7.75</v>
      </c>
      <c r="H7" s="51">
        <f t="shared" si="1"/>
        <v>40.25</v>
      </c>
      <c r="I7" s="52" t="e">
        <f>'XH 9'!I6</f>
        <v>#REF!</v>
      </c>
      <c r="J7" s="52" t="e">
        <f>'XH 9'!J6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3</v>
      </c>
      <c r="B8" s="104" t="s">
        <v>51</v>
      </c>
      <c r="C8" s="104" t="s">
        <v>52</v>
      </c>
      <c r="D8" s="104" t="s">
        <v>17</v>
      </c>
      <c r="E8" s="104">
        <v>7.25</v>
      </c>
      <c r="F8" s="104">
        <v>9</v>
      </c>
      <c r="G8" s="212">
        <v>9</v>
      </c>
      <c r="H8" s="51">
        <f t="shared" si="1"/>
        <v>41.5</v>
      </c>
      <c r="I8" s="52" t="e">
        <f>'XH 9'!I7</f>
        <v>#REF!</v>
      </c>
      <c r="J8" s="52" t="e">
        <f>'XH 9'!J7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4</v>
      </c>
      <c r="B9" s="104" t="s">
        <v>53</v>
      </c>
      <c r="C9" s="104" t="s">
        <v>54</v>
      </c>
      <c r="D9" s="104" t="s">
        <v>17</v>
      </c>
      <c r="E9" s="104">
        <v>8</v>
      </c>
      <c r="F9" s="104">
        <v>9</v>
      </c>
      <c r="G9" s="212">
        <v>9</v>
      </c>
      <c r="H9" s="51">
        <f t="shared" si="1"/>
        <v>43</v>
      </c>
      <c r="I9" s="52" t="e">
        <f>'XH 9'!I8</f>
        <v>#REF!</v>
      </c>
      <c r="J9" s="52" t="e">
        <f>'XH 9'!J8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5</v>
      </c>
      <c r="B10" s="104" t="s">
        <v>55</v>
      </c>
      <c r="C10" s="104" t="s">
        <v>56</v>
      </c>
      <c r="D10" s="104" t="s">
        <v>17</v>
      </c>
      <c r="E10" s="104">
        <v>8.5</v>
      </c>
      <c r="F10" s="104">
        <v>9</v>
      </c>
      <c r="G10" s="212">
        <v>8.25</v>
      </c>
      <c r="H10" s="51">
        <f t="shared" si="1"/>
        <v>43.25</v>
      </c>
      <c r="I10" s="52" t="e">
        <f>'XH 9'!I9</f>
        <v>#REF!</v>
      </c>
      <c r="J10" s="52" t="e">
        <f>'XH 9'!J9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6</v>
      </c>
      <c r="B11" s="104" t="s">
        <v>57</v>
      </c>
      <c r="C11" s="104" t="s">
        <v>58</v>
      </c>
      <c r="D11" s="104" t="s">
        <v>17</v>
      </c>
      <c r="E11" s="104">
        <v>8.25</v>
      </c>
      <c r="F11" s="104">
        <v>9</v>
      </c>
      <c r="G11" s="213">
        <v>9.5</v>
      </c>
      <c r="H11" s="51">
        <f t="shared" si="1"/>
        <v>44</v>
      </c>
      <c r="I11" s="52" t="e">
        <f>'XH 9'!I10</f>
        <v>#REF!</v>
      </c>
      <c r="J11" s="52" t="e">
        <f>'XH 9'!J10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7</v>
      </c>
      <c r="B12" s="104" t="s">
        <v>59</v>
      </c>
      <c r="C12" s="104" t="s">
        <v>60</v>
      </c>
      <c r="D12" s="104" t="s">
        <v>17</v>
      </c>
      <c r="E12" s="104">
        <v>7.5</v>
      </c>
      <c r="F12" s="104">
        <v>8.25</v>
      </c>
      <c r="G12" s="212">
        <v>9.75</v>
      </c>
      <c r="H12" s="51">
        <f t="shared" si="1"/>
        <v>41.25</v>
      </c>
      <c r="I12" s="52" t="e">
        <f>'XH 9'!I11</f>
        <v>#REF!</v>
      </c>
      <c r="J12" s="52" t="e">
        <f>'XH 9'!J11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8</v>
      </c>
      <c r="B13" s="104" t="s">
        <v>61</v>
      </c>
      <c r="C13" s="104" t="s">
        <v>62</v>
      </c>
      <c r="D13" s="104" t="s">
        <v>17</v>
      </c>
      <c r="E13" s="104">
        <v>8.75</v>
      </c>
      <c r="F13" s="104">
        <v>9</v>
      </c>
      <c r="G13" s="212">
        <v>10</v>
      </c>
      <c r="H13" s="51">
        <f t="shared" si="1"/>
        <v>45.5</v>
      </c>
      <c r="I13" s="52" t="e">
        <f>'XH 9'!I12</f>
        <v>#REF!</v>
      </c>
      <c r="J13" s="52" t="e">
        <f>'XH 9'!J12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9</v>
      </c>
      <c r="B14" s="104" t="s">
        <v>63</v>
      </c>
      <c r="C14" s="104" t="s">
        <v>64</v>
      </c>
      <c r="D14" s="104" t="s">
        <v>17</v>
      </c>
      <c r="E14" s="104">
        <v>8.25</v>
      </c>
      <c r="F14" s="104">
        <v>6.5</v>
      </c>
      <c r="G14" s="212">
        <v>8.25</v>
      </c>
      <c r="H14" s="51">
        <f t="shared" si="1"/>
        <v>37.75</v>
      </c>
      <c r="I14" s="52" t="e">
        <f>'XH 9'!I13</f>
        <v>#REF!</v>
      </c>
      <c r="J14" s="52" t="e">
        <f>'XH 9'!J13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10</v>
      </c>
      <c r="B15" s="104" t="s">
        <v>65</v>
      </c>
      <c r="C15" s="104" t="s">
        <v>66</v>
      </c>
      <c r="D15" s="104" t="s">
        <v>17</v>
      </c>
      <c r="E15" s="104">
        <v>8</v>
      </c>
      <c r="F15" s="104">
        <v>9</v>
      </c>
      <c r="G15" s="212">
        <v>9</v>
      </c>
      <c r="H15" s="51">
        <f t="shared" si="1"/>
        <v>43</v>
      </c>
      <c r="I15" s="52" t="e">
        <f>'XH 9'!I14</f>
        <v>#REF!</v>
      </c>
      <c r="J15" s="52" t="e">
        <f>'XH 9'!J14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11</v>
      </c>
      <c r="B16" s="104" t="s">
        <v>67</v>
      </c>
      <c r="C16" s="104" t="s">
        <v>68</v>
      </c>
      <c r="D16" s="104" t="s">
        <v>17</v>
      </c>
      <c r="E16" s="104">
        <v>7.5</v>
      </c>
      <c r="F16" s="104">
        <v>8.75</v>
      </c>
      <c r="G16" s="212">
        <v>9.75</v>
      </c>
      <c r="H16" s="51">
        <f t="shared" si="1"/>
        <v>42.25</v>
      </c>
      <c r="I16" s="52" t="e">
        <f>'XH 9'!I15</f>
        <v>#REF!</v>
      </c>
      <c r="J16" s="52" t="e">
        <f>'XH 9'!J15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12</v>
      </c>
      <c r="B17" s="104" t="s">
        <v>69</v>
      </c>
      <c r="C17" s="104" t="s">
        <v>70</v>
      </c>
      <c r="D17" s="104" t="s">
        <v>17</v>
      </c>
      <c r="E17" s="104">
        <v>8</v>
      </c>
      <c r="F17" s="104">
        <v>8.75</v>
      </c>
      <c r="G17" s="212">
        <v>10</v>
      </c>
      <c r="H17" s="51">
        <f t="shared" si="1"/>
        <v>43.5</v>
      </c>
      <c r="I17" s="52" t="e">
        <f>'XH 9'!I16</f>
        <v>#REF!</v>
      </c>
      <c r="J17" s="52" t="e">
        <f>'XH 9'!J16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13</v>
      </c>
      <c r="B18" s="104" t="s">
        <v>71</v>
      </c>
      <c r="C18" s="104" t="s">
        <v>72</v>
      </c>
      <c r="D18" s="104" t="s">
        <v>17</v>
      </c>
      <c r="E18" s="104">
        <v>8</v>
      </c>
      <c r="F18" s="104">
        <v>9.25</v>
      </c>
      <c r="G18" s="212">
        <v>9.75</v>
      </c>
      <c r="H18" s="51">
        <f t="shared" si="1"/>
        <v>44.25</v>
      </c>
      <c r="I18" s="52" t="e">
        <f>'XH 9'!I17</f>
        <v>#REF!</v>
      </c>
      <c r="J18" s="52" t="e">
        <f>'XH 9'!J17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14</v>
      </c>
      <c r="B19" s="104" t="s">
        <v>74</v>
      </c>
      <c r="C19" s="104" t="s">
        <v>73</v>
      </c>
      <c r="D19" s="104" t="s">
        <v>17</v>
      </c>
      <c r="E19" s="104">
        <v>8.5</v>
      </c>
      <c r="F19" s="104">
        <v>8.75</v>
      </c>
      <c r="G19" s="214">
        <v>9.5</v>
      </c>
      <c r="H19" s="51">
        <f t="shared" si="1"/>
        <v>44</v>
      </c>
      <c r="I19" s="52" t="e">
        <f>'XH 9'!I19</f>
        <v>#REF!</v>
      </c>
      <c r="J19" s="52" t="e">
        <f>'XH 9'!J19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15</v>
      </c>
      <c r="B20" s="104" t="s">
        <v>75</v>
      </c>
      <c r="C20" s="104" t="s">
        <v>76</v>
      </c>
      <c r="D20" s="104" t="s">
        <v>17</v>
      </c>
      <c r="E20" s="104">
        <v>8.5</v>
      </c>
      <c r="F20" s="104">
        <v>9</v>
      </c>
      <c r="G20" s="105">
        <v>10</v>
      </c>
      <c r="H20" s="51">
        <f t="shared" si="1"/>
        <v>45</v>
      </c>
      <c r="I20" s="52" t="e">
        <f>'XH 9'!I20</f>
        <v>#REF!</v>
      </c>
      <c r="J20" s="52" t="e">
        <f>'XH 9'!J20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16</v>
      </c>
      <c r="B21" s="104" t="s">
        <v>77</v>
      </c>
      <c r="C21" s="104" t="s">
        <v>78</v>
      </c>
      <c r="D21" s="104" t="s">
        <v>17</v>
      </c>
      <c r="E21" s="104">
        <v>8.75</v>
      </c>
      <c r="F21" s="104">
        <v>9.5</v>
      </c>
      <c r="G21" s="105">
        <v>9.75</v>
      </c>
      <c r="H21" s="51">
        <f t="shared" si="1"/>
        <v>46.25</v>
      </c>
      <c r="I21" s="52" t="e">
        <f>'XH 9'!I21</f>
        <v>#REF!</v>
      </c>
      <c r="J21" s="52" t="e">
        <f>'XH 9'!J21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17</v>
      </c>
      <c r="B22" s="104" t="s">
        <v>79</v>
      </c>
      <c r="C22" s="104" t="s">
        <v>80</v>
      </c>
      <c r="D22" s="104" t="s">
        <v>17</v>
      </c>
      <c r="E22" s="104">
        <v>7.5</v>
      </c>
      <c r="F22" s="104">
        <v>9.5</v>
      </c>
      <c r="G22" s="105">
        <v>10</v>
      </c>
      <c r="H22" s="51">
        <f t="shared" si="1"/>
        <v>44</v>
      </c>
      <c r="I22" s="52" t="e">
        <f>'XH 9'!I22</f>
        <v>#REF!</v>
      </c>
      <c r="J22" s="52" t="e">
        <f>'XH 9'!J22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18</v>
      </c>
      <c r="B23" s="104" t="s">
        <v>81</v>
      </c>
      <c r="C23" s="104" t="s">
        <v>82</v>
      </c>
      <c r="D23" s="104" t="s">
        <v>17</v>
      </c>
      <c r="E23" s="104">
        <v>7</v>
      </c>
      <c r="F23" s="104">
        <v>9</v>
      </c>
      <c r="G23" s="105">
        <v>9.5</v>
      </c>
      <c r="H23" s="51">
        <f t="shared" si="1"/>
        <v>41.5</v>
      </c>
      <c r="I23" s="52" t="e">
        <f>'XH 9'!I23</f>
        <v>#REF!</v>
      </c>
      <c r="J23" s="52" t="e">
        <f>'XH 9'!J23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19</v>
      </c>
      <c r="B24" s="104" t="s">
        <v>83</v>
      </c>
      <c r="C24" s="104" t="s">
        <v>84</v>
      </c>
      <c r="D24" s="104" t="s">
        <v>17</v>
      </c>
      <c r="E24" s="104">
        <v>7.75</v>
      </c>
      <c r="F24" s="104">
        <v>7.5</v>
      </c>
      <c r="G24" s="105">
        <v>9.75</v>
      </c>
      <c r="H24" s="51">
        <f t="shared" si="1"/>
        <v>40.25</v>
      </c>
      <c r="I24" s="52" t="e">
        <f>'XH 9'!I25</f>
        <v>#REF!</v>
      </c>
      <c r="J24" s="52" t="e">
        <f>'XH 9'!J25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20</v>
      </c>
      <c r="B25" s="104" t="s">
        <v>85</v>
      </c>
      <c r="C25" s="104" t="s">
        <v>86</v>
      </c>
      <c r="D25" s="104" t="s">
        <v>17</v>
      </c>
      <c r="E25" s="104">
        <v>7.75</v>
      </c>
      <c r="F25" s="104">
        <v>9</v>
      </c>
      <c r="G25" s="105">
        <v>9.75</v>
      </c>
      <c r="H25" s="51">
        <f t="shared" si="1"/>
        <v>43.25</v>
      </c>
      <c r="I25" s="52" t="e">
        <f>'XH 9'!I26</f>
        <v>#REF!</v>
      </c>
      <c r="J25" s="52" t="e">
        <f>'XH 9'!J26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21</v>
      </c>
      <c r="B26" s="104" t="s">
        <v>87</v>
      </c>
      <c r="C26" s="104" t="s">
        <v>88</v>
      </c>
      <c r="D26" s="104" t="s">
        <v>17</v>
      </c>
      <c r="E26" s="104">
        <v>8.5</v>
      </c>
      <c r="F26" s="104">
        <v>9</v>
      </c>
      <c r="G26" s="105">
        <v>9.5</v>
      </c>
      <c r="H26" s="51">
        <f t="shared" si="1"/>
        <v>44.5</v>
      </c>
      <c r="I26" s="52" t="e">
        <f>'XH 9'!I27</f>
        <v>#REF!</v>
      </c>
      <c r="J26" s="52" t="e">
        <f>'XH 9'!J27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22</v>
      </c>
      <c r="B27" s="215" t="s">
        <v>89</v>
      </c>
      <c r="C27" s="215" t="s">
        <v>90</v>
      </c>
      <c r="D27" s="215" t="s">
        <v>17</v>
      </c>
      <c r="E27" s="104">
        <v>8.25</v>
      </c>
      <c r="F27" s="104">
        <v>9</v>
      </c>
      <c r="G27" s="105">
        <v>9.5</v>
      </c>
      <c r="H27" s="51">
        <f t="shared" si="1"/>
        <v>44</v>
      </c>
      <c r="I27" s="52" t="e">
        <f>'XH 9'!I28</f>
        <v>#REF!</v>
      </c>
      <c r="J27" s="52" t="e">
        <f>'XH 9'!J28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23</v>
      </c>
      <c r="B28" s="104" t="s">
        <v>91</v>
      </c>
      <c r="C28" s="104" t="s">
        <v>92</v>
      </c>
      <c r="D28" s="104" t="s">
        <v>17</v>
      </c>
      <c r="E28" s="104">
        <v>7.75</v>
      </c>
      <c r="F28" s="104">
        <v>9</v>
      </c>
      <c r="G28" s="105">
        <v>7.5</v>
      </c>
      <c r="H28" s="51">
        <f t="shared" si="1"/>
        <v>41</v>
      </c>
      <c r="I28" s="52" t="e">
        <f>'XH 9'!I29</f>
        <v>#REF!</v>
      </c>
      <c r="J28" s="52" t="e">
        <f>'XH 9'!J29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24</v>
      </c>
      <c r="B29" s="104" t="s">
        <v>93</v>
      </c>
      <c r="C29" s="104" t="s">
        <v>94</v>
      </c>
      <c r="D29" s="104" t="s">
        <v>17</v>
      </c>
      <c r="E29" s="104">
        <v>8.5</v>
      </c>
      <c r="F29" s="104">
        <v>9.25</v>
      </c>
      <c r="G29" s="105">
        <v>9.5</v>
      </c>
      <c r="H29" s="51">
        <f t="shared" si="1"/>
        <v>45</v>
      </c>
      <c r="I29" s="52" t="e">
        <f>'XH 9'!I30</f>
        <v>#REF!</v>
      </c>
      <c r="J29" s="52" t="e">
        <f>'XH 9'!J30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25</v>
      </c>
      <c r="B30" s="104" t="s">
        <v>95</v>
      </c>
      <c r="C30" s="104" t="s">
        <v>96</v>
      </c>
      <c r="D30" s="104" t="s">
        <v>17</v>
      </c>
      <c r="E30" s="104">
        <v>7.5</v>
      </c>
      <c r="F30" s="104">
        <v>6.5</v>
      </c>
      <c r="G30" s="105">
        <v>8.75</v>
      </c>
      <c r="H30" s="51">
        <f t="shared" si="1"/>
        <v>36.75</v>
      </c>
      <c r="I30" s="52" t="e">
        <f>'XH 9'!I31</f>
        <v>#REF!</v>
      </c>
      <c r="J30" s="52" t="e">
        <f>'XH 9'!J31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26</v>
      </c>
      <c r="B31" s="104" t="s">
        <v>97</v>
      </c>
      <c r="C31" s="104" t="s">
        <v>98</v>
      </c>
      <c r="D31" s="104" t="s">
        <v>17</v>
      </c>
      <c r="E31" s="104">
        <v>8.25</v>
      </c>
      <c r="F31" s="104">
        <v>8.25</v>
      </c>
      <c r="G31" s="105">
        <v>9.75</v>
      </c>
      <c r="H31" s="51">
        <f t="shared" si="1"/>
        <v>42.75</v>
      </c>
      <c r="I31" s="52" t="e">
        <f>'XH 9'!I32</f>
        <v>#REF!</v>
      </c>
      <c r="J31" s="52" t="e">
        <f>'XH 9'!J32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27</v>
      </c>
      <c r="B32" s="104" t="s">
        <v>99</v>
      </c>
      <c r="C32" s="104" t="s">
        <v>100</v>
      </c>
      <c r="D32" s="104" t="s">
        <v>17</v>
      </c>
      <c r="E32" s="104">
        <v>8</v>
      </c>
      <c r="F32" s="104">
        <v>9</v>
      </c>
      <c r="G32" s="105">
        <v>9.75</v>
      </c>
      <c r="H32" s="51">
        <f t="shared" si="1"/>
        <v>43.75</v>
      </c>
      <c r="I32" s="52" t="e">
        <f>'XH 9'!I33</f>
        <v>#REF!</v>
      </c>
      <c r="J32" s="52" t="e">
        <f>'XH 9'!J33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28</v>
      </c>
      <c r="B33" s="104" t="s">
        <v>101</v>
      </c>
      <c r="C33" s="104" t="s">
        <v>102</v>
      </c>
      <c r="D33" s="104" t="s">
        <v>17</v>
      </c>
      <c r="E33" s="104">
        <v>8.25</v>
      </c>
      <c r="F33" s="104">
        <v>9</v>
      </c>
      <c r="G33" s="105">
        <v>9.5</v>
      </c>
      <c r="H33" s="51">
        <f t="shared" si="1"/>
        <v>44</v>
      </c>
      <c r="I33" s="52" t="e">
        <f>'XH 9'!I34</f>
        <v>#REF!</v>
      </c>
      <c r="J33" s="52" t="e">
        <f>'XH 9'!J34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29</v>
      </c>
      <c r="B34" s="104" t="s">
        <v>103</v>
      </c>
      <c r="C34" s="104" t="s">
        <v>104</v>
      </c>
      <c r="D34" s="104" t="s">
        <v>17</v>
      </c>
      <c r="E34" s="104">
        <v>7.5</v>
      </c>
      <c r="F34" s="104">
        <v>10</v>
      </c>
      <c r="G34" s="105">
        <v>9.5</v>
      </c>
      <c r="H34" s="51">
        <f t="shared" si="1"/>
        <v>44.5</v>
      </c>
      <c r="I34" s="52" t="e">
        <f>'XH 9'!I35</f>
        <v>#REF!</v>
      </c>
      <c r="J34" s="52" t="e">
        <f>'XH 9'!J35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47">
        <v>30</v>
      </c>
      <c r="B35" s="104" t="s">
        <v>105</v>
      </c>
      <c r="C35" s="104" t="s">
        <v>106</v>
      </c>
      <c r="D35" s="104" t="s">
        <v>17</v>
      </c>
      <c r="E35" s="104">
        <v>9</v>
      </c>
      <c r="F35" s="104">
        <v>9.25</v>
      </c>
      <c r="G35" s="105">
        <v>8.75</v>
      </c>
      <c r="H35" s="51">
        <f t="shared" si="1"/>
        <v>45.25</v>
      </c>
      <c r="I35" s="52" t="e">
        <f>'XH 9'!I36</f>
        <v>#REF!</v>
      </c>
      <c r="J35" s="52" t="e">
        <f>'XH 9'!J36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31</v>
      </c>
      <c r="B36" s="104" t="s">
        <v>107</v>
      </c>
      <c r="C36" s="104" t="s">
        <v>108</v>
      </c>
      <c r="D36" s="104" t="s">
        <v>17</v>
      </c>
      <c r="E36" s="104">
        <v>8</v>
      </c>
      <c r="F36" s="104">
        <v>9</v>
      </c>
      <c r="G36" s="105">
        <v>9.25</v>
      </c>
      <c r="H36" s="51">
        <f t="shared" si="1"/>
        <v>43.25</v>
      </c>
      <c r="I36" s="52" t="e">
        <f>'XH 9'!I37</f>
        <v>#REF!</v>
      </c>
      <c r="J36" s="52" t="e">
        <f>'XH 9'!J37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47">
        <v>32</v>
      </c>
      <c r="B37" s="104" t="s">
        <v>109</v>
      </c>
      <c r="C37" s="104" t="s">
        <v>110</v>
      </c>
      <c r="D37" s="104" t="s">
        <v>17</v>
      </c>
      <c r="E37" s="104">
        <v>8.5</v>
      </c>
      <c r="F37" s="104">
        <v>9</v>
      </c>
      <c r="G37" s="105">
        <v>9.25</v>
      </c>
      <c r="H37" s="51">
        <f t="shared" si="1"/>
        <v>44.25</v>
      </c>
      <c r="I37" s="52" t="e">
        <f>'XH 9'!I38</f>
        <v>#REF!</v>
      </c>
      <c r="J37" s="52" t="e">
        <f>'XH 9'!J38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47">
        <v>33</v>
      </c>
      <c r="B38" s="104" t="s">
        <v>111</v>
      </c>
      <c r="C38" s="104" t="s">
        <v>112</v>
      </c>
      <c r="D38" s="104" t="s">
        <v>17</v>
      </c>
      <c r="E38" s="104">
        <v>8.25</v>
      </c>
      <c r="F38" s="104">
        <v>8.25</v>
      </c>
      <c r="G38" s="105">
        <v>9</v>
      </c>
      <c r="H38" s="51">
        <f t="shared" si="1"/>
        <v>42</v>
      </c>
      <c r="I38" s="52" t="e">
        <f>'XH 9'!I39</f>
        <v>#REF!</v>
      </c>
      <c r="J38" s="52" t="e">
        <f>'XH 9'!J39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47">
        <v>34</v>
      </c>
      <c r="B39" s="104" t="s">
        <v>113</v>
      </c>
      <c r="C39" s="104" t="s">
        <v>114</v>
      </c>
      <c r="D39" s="104" t="s">
        <v>17</v>
      </c>
      <c r="E39" s="104">
        <v>8.5</v>
      </c>
      <c r="F39" s="104">
        <v>9.75</v>
      </c>
      <c r="G39" s="105">
        <v>9.5</v>
      </c>
      <c r="H39" s="51">
        <f t="shared" si="1"/>
        <v>46</v>
      </c>
      <c r="I39" s="52" t="e">
        <f>'XH 9'!I40</f>
        <v>#REF!</v>
      </c>
      <c r="J39" s="52" t="e">
        <f>'XH 9'!J40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47">
        <v>35</v>
      </c>
      <c r="B40" s="104" t="s">
        <v>115</v>
      </c>
      <c r="C40" s="104" t="s">
        <v>116</v>
      </c>
      <c r="D40" s="104" t="s">
        <v>17</v>
      </c>
      <c r="E40" s="104">
        <v>7</v>
      </c>
      <c r="F40" s="104">
        <v>9</v>
      </c>
      <c r="G40" s="105">
        <v>9.75</v>
      </c>
      <c r="H40" s="51">
        <f t="shared" si="1"/>
        <v>41.75</v>
      </c>
      <c r="I40" s="52" t="e">
        <f>'XH 9'!I41</f>
        <v>#REF!</v>
      </c>
      <c r="J40" s="52" t="e">
        <f>'XH 9'!J41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47">
        <v>36</v>
      </c>
      <c r="B41" s="104" t="s">
        <v>117</v>
      </c>
      <c r="C41" s="104" t="s">
        <v>118</v>
      </c>
      <c r="D41" s="104" t="s">
        <v>17</v>
      </c>
      <c r="E41" s="104">
        <v>8.5</v>
      </c>
      <c r="F41" s="104">
        <v>9.25</v>
      </c>
      <c r="G41" s="105">
        <v>9.75</v>
      </c>
      <c r="H41" s="51">
        <f t="shared" si="1"/>
        <v>45.25</v>
      </c>
      <c r="I41" s="52" t="e">
        <f>'XH 9'!I42</f>
        <v>#REF!</v>
      </c>
      <c r="J41" s="52" t="e">
        <f>'XH 9'!J42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47">
        <v>37</v>
      </c>
      <c r="B42" s="104" t="s">
        <v>119</v>
      </c>
      <c r="C42" s="104" t="s">
        <v>120</v>
      </c>
      <c r="D42" s="104" t="s">
        <v>17</v>
      </c>
      <c r="E42" s="104">
        <v>8.75</v>
      </c>
      <c r="F42" s="104">
        <v>9.25</v>
      </c>
      <c r="G42" s="105">
        <v>9.25</v>
      </c>
      <c r="H42" s="51">
        <f t="shared" si="1"/>
        <v>45.25</v>
      </c>
      <c r="I42" s="52" t="e">
        <f>'XH 9'!I43</f>
        <v>#REF!</v>
      </c>
      <c r="J42" s="52" t="e">
        <f>'XH 9'!J43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47">
        <v>38</v>
      </c>
      <c r="B43" s="104" t="s">
        <v>121</v>
      </c>
      <c r="C43" s="104" t="s">
        <v>122</v>
      </c>
      <c r="D43" s="104" t="s">
        <v>17</v>
      </c>
      <c r="E43" s="104">
        <v>8.5</v>
      </c>
      <c r="F43" s="104">
        <v>8.75</v>
      </c>
      <c r="G43" s="105">
        <v>10</v>
      </c>
      <c r="H43" s="51">
        <f t="shared" si="1"/>
        <v>44.5</v>
      </c>
      <c r="I43" s="52" t="e">
        <f>'XH 9'!I44</f>
        <v>#REF!</v>
      </c>
      <c r="J43" s="52" t="e">
        <f>'XH 9'!J44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47">
        <v>39</v>
      </c>
      <c r="B44" s="104" t="s">
        <v>123</v>
      </c>
      <c r="C44" s="104" t="s">
        <v>124</v>
      </c>
      <c r="D44" s="104" t="s">
        <v>17</v>
      </c>
      <c r="E44" s="104">
        <v>8.5</v>
      </c>
      <c r="F44" s="104">
        <v>9</v>
      </c>
      <c r="G44" s="105">
        <v>9.5</v>
      </c>
      <c r="H44" s="51">
        <f t="shared" si="1"/>
        <v>44.5</v>
      </c>
      <c r="I44" s="52" t="e">
        <f>'XH 9'!I45</f>
        <v>#REF!</v>
      </c>
      <c r="J44" s="52" t="e">
        <f>'XH 9'!J45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47">
        <v>40</v>
      </c>
      <c r="B45" s="104" t="s">
        <v>125</v>
      </c>
      <c r="C45" s="104" t="s">
        <v>92</v>
      </c>
      <c r="D45" s="104" t="s">
        <v>17</v>
      </c>
      <c r="E45" s="104">
        <v>8.5</v>
      </c>
      <c r="F45" s="104">
        <v>8.25</v>
      </c>
      <c r="G45" s="105">
        <v>8.5</v>
      </c>
      <c r="H45" s="51">
        <f t="shared" si="1"/>
        <v>42</v>
      </c>
      <c r="I45" s="52" t="e">
        <f>'XH 9'!I46</f>
        <v>#REF!</v>
      </c>
      <c r="J45" s="52" t="e">
        <f>'XH 9'!J46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47">
        <v>41</v>
      </c>
      <c r="B46" s="104" t="s">
        <v>126</v>
      </c>
      <c r="C46" s="104" t="s">
        <v>92</v>
      </c>
      <c r="D46" s="104" t="s">
        <v>17</v>
      </c>
      <c r="E46" s="104">
        <v>8.75</v>
      </c>
      <c r="F46" s="104">
        <v>9</v>
      </c>
      <c r="G46" s="105">
        <v>9.5</v>
      </c>
      <c r="H46" s="51">
        <f t="shared" si="1"/>
        <v>45</v>
      </c>
      <c r="I46" s="52" t="e">
        <f>'XH 9'!I47</f>
        <v>#REF!</v>
      </c>
      <c r="J46" s="52" t="e">
        <f>'XH 9'!J47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 customHeight="1">
      <c r="A47" s="47">
        <v>42</v>
      </c>
      <c r="B47" s="104" t="s">
        <v>127</v>
      </c>
      <c r="C47" s="104" t="s">
        <v>128</v>
      </c>
      <c r="D47" s="104" t="s">
        <v>17</v>
      </c>
      <c r="E47" s="104">
        <v>8.25</v>
      </c>
      <c r="F47" s="104">
        <v>9.25</v>
      </c>
      <c r="G47" s="105">
        <v>9.75</v>
      </c>
      <c r="H47" s="51">
        <f t="shared" si="1"/>
        <v>44.75</v>
      </c>
      <c r="I47" s="52" t="e">
        <f>'XH 9'!I48</f>
        <v>#REF!</v>
      </c>
      <c r="J47" s="52" t="e">
        <f>'XH 9'!J48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43</v>
      </c>
      <c r="B48" s="104" t="s">
        <v>129</v>
      </c>
      <c r="C48" s="104" t="s">
        <v>86</v>
      </c>
      <c r="D48" s="104" t="s">
        <v>17</v>
      </c>
      <c r="E48" s="104">
        <v>8.5</v>
      </c>
      <c r="F48" s="104">
        <v>9</v>
      </c>
      <c r="G48" s="105">
        <v>9.5</v>
      </c>
      <c r="H48" s="51">
        <f t="shared" si="1"/>
        <v>44.5</v>
      </c>
      <c r="I48" s="52" t="e">
        <f>'XH 9'!I49</f>
        <v>#REF!</v>
      </c>
      <c r="J48" s="52" t="e">
        <f>'XH 9'!J49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44</v>
      </c>
      <c r="B49" s="104" t="s">
        <v>130</v>
      </c>
      <c r="C49" s="104" t="s">
        <v>131</v>
      </c>
      <c r="D49" s="104" t="s">
        <v>17</v>
      </c>
      <c r="E49" s="104">
        <v>8.5</v>
      </c>
      <c r="F49" s="104">
        <v>9.5</v>
      </c>
      <c r="G49" s="105">
        <v>9.75</v>
      </c>
      <c r="H49" s="51">
        <f t="shared" si="1"/>
        <v>45.75</v>
      </c>
      <c r="I49" s="52" t="e">
        <f>'XH 9'!I50</f>
        <v>#REF!</v>
      </c>
      <c r="J49" s="52" t="e">
        <f>'XH 9'!J50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45</v>
      </c>
      <c r="B50" s="104" t="s">
        <v>133</v>
      </c>
      <c r="C50" s="104" t="s">
        <v>134</v>
      </c>
      <c r="D50" s="104" t="s">
        <v>17</v>
      </c>
      <c r="E50" s="104">
        <v>8.25</v>
      </c>
      <c r="F50" s="104">
        <v>9</v>
      </c>
      <c r="G50" s="105">
        <v>9.75</v>
      </c>
      <c r="H50" s="51">
        <f t="shared" si="1"/>
        <v>44.25</v>
      </c>
      <c r="I50" s="52" t="e">
        <f>'XH 9'!I51</f>
        <v>#REF!</v>
      </c>
      <c r="J50" s="52" t="e">
        <f>'XH 9'!J51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46</v>
      </c>
      <c r="B51" s="104" t="s">
        <v>135</v>
      </c>
      <c r="C51" s="104" t="s">
        <v>136</v>
      </c>
      <c r="D51" s="104" t="s">
        <v>17</v>
      </c>
      <c r="E51" s="104">
        <v>9</v>
      </c>
      <c r="F51" s="104">
        <v>9</v>
      </c>
      <c r="G51" s="105">
        <v>10</v>
      </c>
      <c r="H51" s="51">
        <f t="shared" si="1"/>
        <v>46</v>
      </c>
      <c r="I51" s="52" t="e">
        <f>'XH 9'!I52</f>
        <v>#REF!</v>
      </c>
      <c r="J51" s="52" t="e">
        <f>'XH 9'!J52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47</v>
      </c>
      <c r="B52" s="104" t="s">
        <v>137</v>
      </c>
      <c r="C52" s="104" t="s">
        <v>138</v>
      </c>
      <c r="D52" s="104" t="s">
        <v>17</v>
      </c>
      <c r="E52" s="104">
        <v>8.5</v>
      </c>
      <c r="F52" s="104">
        <v>9</v>
      </c>
      <c r="G52" s="105">
        <v>9.25</v>
      </c>
      <c r="H52" s="51">
        <f t="shared" si="1"/>
        <v>44.25</v>
      </c>
      <c r="I52" s="52" t="e">
        <f>'XH 9'!I53</f>
        <v>#REF!</v>
      </c>
      <c r="J52" s="52" t="e">
        <f>'XH 9'!J53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customHeight="1">
      <c r="A53" s="47">
        <v>48</v>
      </c>
      <c r="B53" s="104" t="s">
        <v>140</v>
      </c>
      <c r="C53" s="104" t="s">
        <v>141</v>
      </c>
      <c r="D53" s="104" t="s">
        <v>17</v>
      </c>
      <c r="E53" s="104">
        <v>7</v>
      </c>
      <c r="F53" s="104">
        <v>8.75</v>
      </c>
      <c r="G53" s="105">
        <v>8.25</v>
      </c>
      <c r="H53" s="51">
        <f t="shared" si="1"/>
        <v>39.75</v>
      </c>
      <c r="I53" s="52" t="e">
        <f>'XH 9'!I54</f>
        <v>#REF!</v>
      </c>
      <c r="J53" s="52" t="e">
        <f>'XH 9'!J54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49</v>
      </c>
      <c r="B54" s="48"/>
      <c r="C54" s="48"/>
      <c r="D54" s="48"/>
      <c r="E54" s="49"/>
      <c r="F54" s="54"/>
      <c r="G54" s="55"/>
      <c r="H54" s="51">
        <f t="shared" si="1"/>
        <v>0</v>
      </c>
      <c r="I54" s="52" t="e">
        <f>'XH 9'!I55</f>
        <v>#REF!</v>
      </c>
      <c r="J54" s="52" t="e">
        <f>'XH 9'!J55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50</v>
      </c>
      <c r="B55" s="48"/>
      <c r="C55" s="48"/>
      <c r="D55" s="48"/>
      <c r="E55" s="49"/>
      <c r="F55" s="49"/>
      <c r="G55" s="55"/>
      <c r="H55" s="51">
        <f t="shared" si="1"/>
        <v>0</v>
      </c>
      <c r="I55" s="52" t="e">
        <f>'XH 9'!I56</f>
        <v>#REF!</v>
      </c>
      <c r="J55" s="52" t="e">
        <f>'XH 9'!J56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51</v>
      </c>
      <c r="B56" s="48"/>
      <c r="C56" s="48"/>
      <c r="D56" s="48"/>
      <c r="E56" s="49"/>
      <c r="F56" s="54"/>
      <c r="G56" s="55"/>
      <c r="H56" s="51">
        <f t="shared" si="1"/>
        <v>0</v>
      </c>
      <c r="I56" s="52" t="e">
        <f>'XH 9'!I57</f>
        <v>#REF!</v>
      </c>
      <c r="J56" s="52" t="e">
        <f>'XH 9'!J57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>
        <v>52</v>
      </c>
      <c r="B57" s="48"/>
      <c r="C57" s="48"/>
      <c r="D57" s="48"/>
      <c r="E57" s="49"/>
      <c r="F57" s="207"/>
      <c r="G57" s="55"/>
      <c r="H57" s="51">
        <f t="shared" si="1"/>
        <v>0</v>
      </c>
      <c r="I57" s="52" t="e">
        <f>'XH 9'!I58</f>
        <v>#REF!</v>
      </c>
      <c r="J57" s="52" t="e">
        <f>'XH 9'!J58</f>
        <v>#REF!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47">
        <v>53</v>
      </c>
      <c r="B58" s="48"/>
      <c r="C58" s="48"/>
      <c r="D58" s="48"/>
      <c r="E58" s="54"/>
      <c r="F58" s="49"/>
      <c r="G58" s="55"/>
      <c r="H58" s="51">
        <f t="shared" si="1"/>
        <v>0</v>
      </c>
      <c r="I58" s="52" t="e">
        <f>'XH 9'!I59</f>
        <v>#REF!</v>
      </c>
      <c r="J58" s="52" t="e">
        <f>'XH 9'!J59</f>
        <v>#REF!</v>
      </c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47">
        <v>54</v>
      </c>
      <c r="B59" s="48"/>
      <c r="C59" s="48"/>
      <c r="D59" s="48"/>
      <c r="E59" s="49"/>
      <c r="F59" s="54"/>
      <c r="G59" s="55"/>
      <c r="H59" s="51">
        <f t="shared" si="1"/>
        <v>0</v>
      </c>
      <c r="I59" s="52" t="e">
        <f>'XH 9'!I60</f>
        <v>#REF!</v>
      </c>
      <c r="J59" s="52" t="e">
        <f>'XH 9'!J60</f>
        <v>#REF!</v>
      </c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" customHeight="1">
      <c r="A60" s="282" t="s">
        <v>142</v>
      </c>
      <c r="B60" s="283"/>
      <c r="C60" s="283"/>
      <c r="D60" s="284"/>
      <c r="E60" s="32">
        <f>SUM(E6:E59)/D73</f>
        <v>8.1302083333333339</v>
      </c>
      <c r="F60" s="32">
        <f>SUM(F6:F59)/D66</f>
        <v>8.875</v>
      </c>
      <c r="G60" s="56">
        <f>SUM(G6:G59)/D80</f>
        <v>9.3489583333333339</v>
      </c>
      <c r="H60" s="32">
        <f>SUM(H6:H59)/D87</f>
        <v>43.359375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7"/>
      <c r="F61" s="37"/>
      <c r="G61" s="57" t="s">
        <v>143</v>
      </c>
      <c r="H61" s="39"/>
      <c r="I61" s="58" t="s">
        <v>143</v>
      </c>
      <c r="J61" s="37"/>
      <c r="K61" s="58" t="s">
        <v>143</v>
      </c>
      <c r="L61" s="37"/>
      <c r="M61" s="38"/>
      <c r="N61" s="37"/>
      <c r="O61" s="58" t="s">
        <v>143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7"/>
      <c r="F62" s="37"/>
      <c r="G62" s="59" t="b">
        <f>AND(F6&gt;=8,F6&lt;9)</f>
        <v>0</v>
      </c>
      <c r="H62" s="39"/>
      <c r="I62" s="38" t="b">
        <f>AND(F6&gt;=6.5,F6&lt;8)</f>
        <v>0</v>
      </c>
      <c r="J62" s="37"/>
      <c r="K62" s="38" t="b">
        <f>AND(F6&gt;=5,F6&lt;6.5)</f>
        <v>0</v>
      </c>
      <c r="L62" s="37"/>
      <c r="M62" s="38"/>
      <c r="N62" s="37"/>
      <c r="O62" s="38" t="b">
        <f>AND(F6&gt;=3.5,F6&lt;5)</f>
        <v>0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37"/>
      <c r="G63" s="59" t="s">
        <v>144</v>
      </c>
      <c r="H63" s="39"/>
      <c r="I63" s="38" t="s">
        <v>145</v>
      </c>
      <c r="J63" s="37"/>
      <c r="K63" s="38" t="s">
        <v>146</v>
      </c>
      <c r="L63" s="37"/>
      <c r="M63" s="38"/>
      <c r="N63" s="37"/>
      <c r="O63" s="38" t="s">
        <v>9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262" t="s">
        <v>1</v>
      </c>
      <c r="B64" s="264" t="s">
        <v>2</v>
      </c>
      <c r="C64" s="7"/>
      <c r="D64" s="264" t="s">
        <v>3</v>
      </c>
      <c r="E64" s="279" t="s">
        <v>4</v>
      </c>
      <c r="F64" s="266"/>
      <c r="G64" s="279" t="s">
        <v>5</v>
      </c>
      <c r="H64" s="266"/>
      <c r="I64" s="279" t="s">
        <v>6</v>
      </c>
      <c r="J64" s="266"/>
      <c r="K64" s="279" t="s">
        <v>7</v>
      </c>
      <c r="L64" s="266"/>
      <c r="M64" s="279" t="s">
        <v>8</v>
      </c>
      <c r="N64" s="266"/>
      <c r="O64" s="279" t="s">
        <v>9</v>
      </c>
      <c r="P64" s="266"/>
      <c r="Q64" s="279" t="s">
        <v>10</v>
      </c>
      <c r="R64" s="274"/>
      <c r="S64" s="60"/>
      <c r="T64" s="61"/>
      <c r="U64" s="61"/>
      <c r="V64" s="37"/>
      <c r="W64" s="37"/>
      <c r="X64" s="37"/>
      <c r="Y64" s="37"/>
      <c r="Z64" s="37"/>
    </row>
    <row r="65" spans="1:26" ht="18" customHeight="1">
      <c r="A65" s="263"/>
      <c r="B65" s="259"/>
      <c r="C65" s="10"/>
      <c r="D65" s="259"/>
      <c r="E65" s="10" t="s">
        <v>13</v>
      </c>
      <c r="F65" s="10" t="s">
        <v>14</v>
      </c>
      <c r="G65" s="11" t="s">
        <v>13</v>
      </c>
      <c r="H65" s="62" t="s">
        <v>14</v>
      </c>
      <c r="I65" s="10" t="s">
        <v>13</v>
      </c>
      <c r="J65" s="10" t="s">
        <v>14</v>
      </c>
      <c r="K65" s="10" t="s">
        <v>13</v>
      </c>
      <c r="L65" s="10" t="s">
        <v>14</v>
      </c>
      <c r="M65" s="10" t="s">
        <v>13</v>
      </c>
      <c r="N65" s="10" t="s">
        <v>14</v>
      </c>
      <c r="O65" s="10" t="s">
        <v>13</v>
      </c>
      <c r="P65" s="10" t="s">
        <v>14</v>
      </c>
      <c r="Q65" s="10" t="s">
        <v>13</v>
      </c>
      <c r="R65" s="63" t="s">
        <v>14</v>
      </c>
      <c r="S65" s="60"/>
      <c r="T65" s="280" t="s">
        <v>15</v>
      </c>
      <c r="U65" s="261"/>
      <c r="V65" s="37"/>
      <c r="W65" s="37"/>
      <c r="X65" s="37"/>
      <c r="Y65" s="37"/>
      <c r="Z65" s="37"/>
    </row>
    <row r="66" spans="1:26" ht="18" customHeight="1">
      <c r="A66" s="38" t="s">
        <v>43</v>
      </c>
      <c r="B66" s="64" t="str">
        <f>D6</f>
        <v>9A1</v>
      </c>
      <c r="C66" s="64"/>
      <c r="D66" s="64">
        <f>COUNT(F6:F59)</f>
        <v>48</v>
      </c>
      <c r="E66" s="64">
        <f>COUNTIF(F6:F59,"&gt;=9")</f>
        <v>36</v>
      </c>
      <c r="F66" s="65">
        <f>E66/$D66</f>
        <v>0.75</v>
      </c>
      <c r="G66" s="66">
        <f>COUNTIF(F6:F59,"&gt;=8")-COUNTIF(F6:F59,"&gt;=9")</f>
        <v>9</v>
      </c>
      <c r="H66" s="67">
        <f>G66/$D66</f>
        <v>0.1875</v>
      </c>
      <c r="I66" s="64">
        <f>COUNTIF(F6:F59,"&gt;=6.5")-COUNTIF(F6:F59,"&gt;=8")</f>
        <v>3</v>
      </c>
      <c r="J66" s="65">
        <f>I66/$D66</f>
        <v>6.25E-2</v>
      </c>
      <c r="K66" s="64">
        <f>COUNTIF(F6:F59,"&gt;=5")-COUNTIF(F6:F59,"&gt;=6.5")</f>
        <v>0</v>
      </c>
      <c r="L66" s="65">
        <f>K66/$D66</f>
        <v>0</v>
      </c>
      <c r="M66" s="64">
        <f>COUNTIF(F6:F59,"&gt;=5")</f>
        <v>48</v>
      </c>
      <c r="N66" s="65">
        <f>M66/$D66</f>
        <v>1</v>
      </c>
      <c r="O66" s="64">
        <f>COUNTIF(F6:F59,"&gt;=3.5")-COUNTIF(F6:F59,"&gt;=5")</f>
        <v>0</v>
      </c>
      <c r="P66" s="65">
        <f>O66/$D66</f>
        <v>0</v>
      </c>
      <c r="Q66" s="64">
        <f>COUNTIF(F6:F59,"&lt;=3.25")</f>
        <v>0</v>
      </c>
      <c r="R66" s="68">
        <f>Q66/$D66</f>
        <v>0</v>
      </c>
      <c r="S66" s="69"/>
      <c r="T66" s="70">
        <f>Q66+O66+K66+I66+G66+E66</f>
        <v>48</v>
      </c>
      <c r="U66" s="70">
        <f>Q66+O66+M66</f>
        <v>48</v>
      </c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9"/>
      <c r="F67" s="39"/>
      <c r="G67" s="59"/>
      <c r="H67" s="39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7"/>
      <c r="F68" s="37"/>
      <c r="G68" s="71" t="s">
        <v>147</v>
      </c>
      <c r="H68" s="39"/>
      <c r="I68" s="42" t="s">
        <v>147</v>
      </c>
      <c r="J68" s="37"/>
      <c r="K68" s="42" t="s">
        <v>147</v>
      </c>
      <c r="L68" s="37"/>
      <c r="M68" s="38"/>
      <c r="N68" s="37"/>
      <c r="O68" s="42" t="s">
        <v>147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59" t="b">
        <f>AND(E6&gt;=8,E6&lt;9)</f>
        <v>1</v>
      </c>
      <c r="H69" s="39"/>
      <c r="I69" s="38" t="b">
        <f>AND(E6&gt;=6.5,E6&lt;8)</f>
        <v>0</v>
      </c>
      <c r="J69" s="37"/>
      <c r="K69" s="38" t="b">
        <f>AND(E6&gt;=5,E6&lt;6.5)</f>
        <v>0</v>
      </c>
      <c r="L69" s="37"/>
      <c r="M69" s="38"/>
      <c r="N69" s="37"/>
      <c r="O69" s="38" t="b">
        <f>AND(E6&gt;=3.5,E6&lt;5)</f>
        <v>0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59" t="s">
        <v>144</v>
      </c>
      <c r="H70" s="39"/>
      <c r="I70" s="38" t="s">
        <v>145</v>
      </c>
      <c r="J70" s="37"/>
      <c r="K70" s="38" t="s">
        <v>146</v>
      </c>
      <c r="L70" s="37"/>
      <c r="M70" s="38"/>
      <c r="N70" s="37"/>
      <c r="O70" s="38" t="s">
        <v>9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262" t="s">
        <v>1</v>
      </c>
      <c r="B71" s="264" t="s">
        <v>2</v>
      </c>
      <c r="C71" s="7"/>
      <c r="D71" s="264" t="s">
        <v>3</v>
      </c>
      <c r="E71" s="279" t="s">
        <v>4</v>
      </c>
      <c r="F71" s="266"/>
      <c r="G71" s="279" t="s">
        <v>5</v>
      </c>
      <c r="H71" s="266"/>
      <c r="I71" s="279" t="s">
        <v>6</v>
      </c>
      <c r="J71" s="266"/>
      <c r="K71" s="279" t="s">
        <v>7</v>
      </c>
      <c r="L71" s="266"/>
      <c r="M71" s="279" t="s">
        <v>8</v>
      </c>
      <c r="N71" s="266"/>
      <c r="O71" s="279" t="s">
        <v>9</v>
      </c>
      <c r="P71" s="266"/>
      <c r="Q71" s="279" t="s">
        <v>10</v>
      </c>
      <c r="R71" s="274"/>
      <c r="S71" s="60"/>
      <c r="T71" s="61"/>
      <c r="U71" s="61"/>
      <c r="V71" s="37"/>
      <c r="W71" s="37"/>
      <c r="X71" s="37"/>
      <c r="Y71" s="37"/>
      <c r="Z71" s="37"/>
    </row>
    <row r="72" spans="1:26" ht="18" customHeight="1">
      <c r="A72" s="263"/>
      <c r="B72" s="259"/>
      <c r="C72" s="10"/>
      <c r="D72" s="259"/>
      <c r="E72" s="10" t="s">
        <v>13</v>
      </c>
      <c r="F72" s="10" t="s">
        <v>14</v>
      </c>
      <c r="G72" s="11" t="s">
        <v>13</v>
      </c>
      <c r="H72" s="62" t="s">
        <v>14</v>
      </c>
      <c r="I72" s="10" t="s">
        <v>13</v>
      </c>
      <c r="J72" s="10" t="s">
        <v>14</v>
      </c>
      <c r="K72" s="10" t="s">
        <v>13</v>
      </c>
      <c r="L72" s="10" t="s">
        <v>14</v>
      </c>
      <c r="M72" s="10" t="s">
        <v>13</v>
      </c>
      <c r="N72" s="10" t="s">
        <v>14</v>
      </c>
      <c r="O72" s="10" t="s">
        <v>13</v>
      </c>
      <c r="P72" s="10" t="s">
        <v>14</v>
      </c>
      <c r="Q72" s="10" t="s">
        <v>13</v>
      </c>
      <c r="R72" s="63" t="s">
        <v>14</v>
      </c>
      <c r="S72" s="60"/>
      <c r="T72" s="280" t="s">
        <v>15</v>
      </c>
      <c r="U72" s="261"/>
      <c r="V72" s="37"/>
      <c r="W72" s="37"/>
      <c r="X72" s="37"/>
      <c r="Y72" s="37"/>
      <c r="Z72" s="37"/>
    </row>
    <row r="73" spans="1:26" ht="18" customHeight="1">
      <c r="A73" s="38" t="str">
        <f>E5</f>
        <v>Van</v>
      </c>
      <c r="B73" s="64" t="str">
        <f>D6</f>
        <v>9A1</v>
      </c>
      <c r="C73" s="64"/>
      <c r="D73" s="64">
        <f>COUNT(E6:E59)</f>
        <v>48</v>
      </c>
      <c r="E73" s="64">
        <f>COUNTIF(E6:E59,"&gt;=9")</f>
        <v>2</v>
      </c>
      <c r="F73" s="65">
        <f>E73/$D73</f>
        <v>4.1666666666666664E-2</v>
      </c>
      <c r="G73" s="72">
        <f>COUNTIF(E6:E59,"&gt;=8")-COUNTIF(E6:E59,"&gt;=9")</f>
        <v>33</v>
      </c>
      <c r="H73" s="67">
        <f>G73/$D73</f>
        <v>0.6875</v>
      </c>
      <c r="I73" s="64">
        <f>COUNTIF(E6:E59,"&gt;=6.5")-COUNTIF(E6:E59,"&gt;=8")</f>
        <v>13</v>
      </c>
      <c r="J73" s="65">
        <f>I73/$D73</f>
        <v>0.27083333333333331</v>
      </c>
      <c r="K73" s="64">
        <f>COUNTIF(E6:E59,"&gt;=5")-COUNTIF(E6:E59,"&gt;=6.5")</f>
        <v>0</v>
      </c>
      <c r="L73" s="65">
        <f>K73/$D73</f>
        <v>0</v>
      </c>
      <c r="M73" s="64">
        <f>COUNTIF(E6:E59,"&gt;=5")</f>
        <v>48</v>
      </c>
      <c r="N73" s="65">
        <f>M73/$D73</f>
        <v>1</v>
      </c>
      <c r="O73" s="64">
        <f>COUNTIF(E6:E59,"&gt;=3.5")-COUNTIF(E6:E59,"&gt;=5")</f>
        <v>0</v>
      </c>
      <c r="P73" s="65">
        <f>O73/$D73</f>
        <v>0</v>
      </c>
      <c r="Q73" s="64">
        <f>COUNTIF(E6:E59,"&lt;=3.25")</f>
        <v>0</v>
      </c>
      <c r="R73" s="68">
        <f>Q73/$D73</f>
        <v>0</v>
      </c>
      <c r="S73" s="69"/>
      <c r="T73" s="70">
        <f>Q73+O73+K73+I73+G73+E73</f>
        <v>48</v>
      </c>
      <c r="U73" s="70">
        <f>Q73+O73+M73</f>
        <v>48</v>
      </c>
      <c r="V73" s="37"/>
      <c r="W73" s="37"/>
      <c r="X73" s="37"/>
      <c r="Y73" s="37"/>
      <c r="Z73" s="37"/>
    </row>
    <row r="74" spans="1:26" ht="18" customHeight="1">
      <c r="A74" s="38"/>
      <c r="B74" s="73"/>
      <c r="C74" s="73"/>
      <c r="D74" s="73"/>
      <c r="E74" s="73"/>
      <c r="F74" s="74"/>
      <c r="G74" s="75"/>
      <c r="H74" s="76"/>
      <c r="I74" s="73"/>
      <c r="J74" s="74"/>
      <c r="K74" s="73"/>
      <c r="L74" s="74"/>
      <c r="M74" s="73"/>
      <c r="N74" s="74"/>
      <c r="O74" s="73"/>
      <c r="P74" s="74"/>
      <c r="Q74" s="73"/>
      <c r="R74" s="74"/>
      <c r="S74" s="69"/>
      <c r="T74" s="70"/>
      <c r="U74" s="70"/>
      <c r="V74" s="37"/>
      <c r="W74" s="37"/>
      <c r="X74" s="37"/>
      <c r="Y74" s="37"/>
      <c r="Z74" s="37"/>
    </row>
    <row r="75" spans="1:26" ht="18" customHeight="1">
      <c r="A75" s="38"/>
      <c r="B75" s="37"/>
      <c r="C75" s="37"/>
      <c r="D75" s="38"/>
      <c r="E75" s="37"/>
      <c r="F75" s="37"/>
      <c r="G75" s="57" t="s">
        <v>36</v>
      </c>
      <c r="H75" s="39"/>
      <c r="I75" s="58" t="s">
        <v>36</v>
      </c>
      <c r="J75" s="37"/>
      <c r="K75" s="58" t="s">
        <v>36</v>
      </c>
      <c r="L75" s="37"/>
      <c r="M75" s="38"/>
      <c r="N75" s="37"/>
      <c r="O75" s="58" t="s">
        <v>36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37"/>
      <c r="F76" s="37"/>
      <c r="G76" s="59" t="b">
        <f>AND(G6&gt;=8,G6&lt;9)</f>
        <v>0</v>
      </c>
      <c r="H76" s="39"/>
      <c r="I76" s="38" t="b">
        <f>AND(G6&gt;=6.5,G6&lt;8)</f>
        <v>0</v>
      </c>
      <c r="J76" s="37"/>
      <c r="K76" s="38" t="b">
        <f>AND(G6&gt;=5,G6&lt;6.5)</f>
        <v>0</v>
      </c>
      <c r="L76" s="37"/>
      <c r="M76" s="38"/>
      <c r="N76" s="37"/>
      <c r="O76" s="38" t="b">
        <f>AND(G5&gt;=3.5,G5&lt;5)</f>
        <v>0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37"/>
      <c r="G77" s="59" t="s">
        <v>144</v>
      </c>
      <c r="H77" s="39"/>
      <c r="I77" s="38" t="s">
        <v>145</v>
      </c>
      <c r="J77" s="37"/>
      <c r="K77" s="38" t="s">
        <v>146</v>
      </c>
      <c r="L77" s="37"/>
      <c r="M77" s="38"/>
      <c r="N77" s="37"/>
      <c r="O77" s="38" t="s">
        <v>9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262" t="s">
        <v>1</v>
      </c>
      <c r="B78" s="264" t="s">
        <v>2</v>
      </c>
      <c r="C78" s="7"/>
      <c r="D78" s="264" t="s">
        <v>3</v>
      </c>
      <c r="E78" s="279" t="s">
        <v>4</v>
      </c>
      <c r="F78" s="266"/>
      <c r="G78" s="279" t="s">
        <v>5</v>
      </c>
      <c r="H78" s="266"/>
      <c r="I78" s="279" t="s">
        <v>6</v>
      </c>
      <c r="J78" s="266"/>
      <c r="K78" s="279" t="s">
        <v>7</v>
      </c>
      <c r="L78" s="266"/>
      <c r="M78" s="279" t="s">
        <v>8</v>
      </c>
      <c r="N78" s="266"/>
      <c r="O78" s="279" t="s">
        <v>9</v>
      </c>
      <c r="P78" s="266"/>
      <c r="Q78" s="279" t="s">
        <v>10</v>
      </c>
      <c r="R78" s="274"/>
      <c r="S78" s="60"/>
      <c r="T78" s="61"/>
      <c r="U78" s="61"/>
      <c r="V78" s="37"/>
      <c r="W78" s="37"/>
      <c r="X78" s="37"/>
      <c r="Y78" s="37"/>
      <c r="Z78" s="37"/>
    </row>
    <row r="79" spans="1:26" ht="18" customHeight="1">
      <c r="A79" s="263"/>
      <c r="B79" s="259"/>
      <c r="C79" s="10"/>
      <c r="D79" s="259"/>
      <c r="E79" s="10" t="s">
        <v>13</v>
      </c>
      <c r="F79" s="10" t="s">
        <v>14</v>
      </c>
      <c r="G79" s="11" t="s">
        <v>13</v>
      </c>
      <c r="H79" s="62" t="s">
        <v>14</v>
      </c>
      <c r="I79" s="10" t="s">
        <v>13</v>
      </c>
      <c r="J79" s="10" t="s">
        <v>14</v>
      </c>
      <c r="K79" s="10" t="s">
        <v>13</v>
      </c>
      <c r="L79" s="10" t="s">
        <v>14</v>
      </c>
      <c r="M79" s="10" t="s">
        <v>13</v>
      </c>
      <c r="N79" s="10" t="s">
        <v>14</v>
      </c>
      <c r="O79" s="10" t="s">
        <v>13</v>
      </c>
      <c r="P79" s="10" t="s">
        <v>14</v>
      </c>
      <c r="Q79" s="10" t="s">
        <v>13</v>
      </c>
      <c r="R79" s="63" t="s">
        <v>14</v>
      </c>
      <c r="S79" s="60"/>
      <c r="T79" s="280" t="s">
        <v>15</v>
      </c>
      <c r="U79" s="261"/>
      <c r="V79" s="37"/>
      <c r="W79" s="37"/>
      <c r="X79" s="37"/>
      <c r="Y79" s="37"/>
      <c r="Z79" s="37"/>
    </row>
    <row r="80" spans="1:26" ht="18" customHeight="1">
      <c r="A80" s="38" t="s">
        <v>36</v>
      </c>
      <c r="B80" s="64" t="str">
        <f>D6</f>
        <v>9A1</v>
      </c>
      <c r="C80" s="64"/>
      <c r="D80" s="64">
        <f>COUNT(G6:G57)</f>
        <v>48</v>
      </c>
      <c r="E80" s="77">
        <f>COUNTIF(G6:G59,"&gt;=9")</f>
        <v>40</v>
      </c>
      <c r="F80" s="78">
        <f>E80/$D80</f>
        <v>0.83333333333333337</v>
      </c>
      <c r="G80" s="72">
        <f>COUNTIF(G6:G59,"&gt;=8")-COUNTIF(G6:G59,"&gt;=9")</f>
        <v>6</v>
      </c>
      <c r="H80" s="79">
        <f>G80/$D80</f>
        <v>0.125</v>
      </c>
      <c r="I80" s="77">
        <f>COUNTIF(G6:G59,"&gt;=6.5")-COUNTIF(G6:G57,"&gt;=8")</f>
        <v>2</v>
      </c>
      <c r="J80" s="78">
        <f>I80/$D80</f>
        <v>4.1666666666666664E-2</v>
      </c>
      <c r="K80" s="77">
        <f>COUNTIF(G6:G59,"&gt;=5")-COUNTIF(G6:G59,"&gt;=6.5")</f>
        <v>0</v>
      </c>
      <c r="L80" s="78">
        <f>K80/$D80</f>
        <v>0</v>
      </c>
      <c r="M80" s="77">
        <f>COUNTIF(G6:G59,"&gt;=5")</f>
        <v>48</v>
      </c>
      <c r="N80" s="78">
        <f>M80/$D80</f>
        <v>1</v>
      </c>
      <c r="O80" s="77">
        <f>COUNTIF(G6:G59,"&gt;=3.5")-COUNTIF(G6:G59,"&gt;=5")</f>
        <v>0</v>
      </c>
      <c r="P80" s="78">
        <f>O80/$D80</f>
        <v>0</v>
      </c>
      <c r="Q80" s="77">
        <f>COUNTIF(G6:G59,"&lt;=3.4")</f>
        <v>0</v>
      </c>
      <c r="R80" s="80">
        <f>Q80/$D80</f>
        <v>0</v>
      </c>
      <c r="S80" s="69"/>
      <c r="T80" s="70">
        <f>Q80+O80+K80+I80+G80+E80</f>
        <v>48</v>
      </c>
      <c r="U80" s="70">
        <f>Q80+O80+M80</f>
        <v>48</v>
      </c>
      <c r="V80" s="37"/>
      <c r="W80" s="37"/>
      <c r="X80" s="37"/>
      <c r="Y80" s="37"/>
      <c r="Z80" s="37"/>
    </row>
    <row r="81" spans="1:26" ht="18" customHeight="1">
      <c r="A81" s="38"/>
      <c r="B81" s="73"/>
      <c r="C81" s="73"/>
      <c r="D81" s="73"/>
      <c r="E81" s="73"/>
      <c r="F81" s="74"/>
      <c r="G81" s="75"/>
      <c r="H81" s="76"/>
      <c r="I81" s="73"/>
      <c r="J81" s="74"/>
      <c r="K81" s="73"/>
      <c r="L81" s="74"/>
      <c r="M81" s="73"/>
      <c r="N81" s="74"/>
      <c r="O81" s="73"/>
      <c r="P81" s="74"/>
      <c r="Q81" s="73"/>
      <c r="R81" s="74"/>
      <c r="S81" s="69"/>
      <c r="T81" s="70"/>
      <c r="U81" s="70"/>
      <c r="V81" s="37"/>
      <c r="W81" s="37"/>
      <c r="X81" s="37"/>
      <c r="Y81" s="37"/>
      <c r="Z81" s="37"/>
    </row>
    <row r="82" spans="1:26" ht="18" customHeight="1">
      <c r="A82" s="81"/>
      <c r="B82" s="82"/>
      <c r="C82" s="82"/>
      <c r="D82" s="81"/>
      <c r="E82" s="82"/>
      <c r="F82" s="82"/>
      <c r="G82" s="83" t="s">
        <v>148</v>
      </c>
      <c r="H82" s="84"/>
      <c r="I82" s="85" t="s">
        <v>148</v>
      </c>
      <c r="J82" s="82"/>
      <c r="K82" s="85" t="s">
        <v>148</v>
      </c>
      <c r="L82" s="82"/>
      <c r="M82" s="81"/>
      <c r="N82" s="82"/>
      <c r="O82" s="85" t="s">
        <v>148</v>
      </c>
      <c r="P82" s="82"/>
      <c r="Q82" s="82"/>
      <c r="R82" s="82"/>
      <c r="S82" s="82"/>
      <c r="T82" s="82"/>
      <c r="U82" s="82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82"/>
      <c r="F83" s="82"/>
      <c r="G83" s="86" t="b">
        <f>AND(H6&gt;=18,H6&lt;19)</f>
        <v>0</v>
      </c>
      <c r="H83" s="84"/>
      <c r="I83" s="81" t="b">
        <f>AND(H6&gt;=16.5,H6&lt;18)</f>
        <v>0</v>
      </c>
      <c r="J83" s="82"/>
      <c r="K83" s="81" t="b">
        <f>AND(H6&gt;=15,H6&lt;16.5)</f>
        <v>0</v>
      </c>
      <c r="L83" s="82"/>
      <c r="M83" s="81"/>
      <c r="N83" s="82"/>
      <c r="O83" s="81" t="b">
        <f>AND(H6&gt;=13.5,H6&lt;15)</f>
        <v>0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82"/>
      <c r="G84" s="86" t="s">
        <v>149</v>
      </c>
      <c r="H84" s="84"/>
      <c r="I84" s="81" t="s">
        <v>150</v>
      </c>
      <c r="J84" s="82"/>
      <c r="K84" s="81" t="s">
        <v>151</v>
      </c>
      <c r="L84" s="82"/>
      <c r="M84" s="81"/>
      <c r="N84" s="82"/>
      <c r="O84" s="81" t="s">
        <v>152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277" t="s">
        <v>1</v>
      </c>
      <c r="B85" s="278" t="s">
        <v>2</v>
      </c>
      <c r="C85" s="87"/>
      <c r="D85" s="278" t="s">
        <v>3</v>
      </c>
      <c r="E85" s="273" t="s">
        <v>153</v>
      </c>
      <c r="F85" s="266"/>
      <c r="G85" s="273" t="s">
        <v>154</v>
      </c>
      <c r="H85" s="266"/>
      <c r="I85" s="273" t="s">
        <v>155</v>
      </c>
      <c r="J85" s="266"/>
      <c r="K85" s="273" t="s">
        <v>156</v>
      </c>
      <c r="L85" s="266"/>
      <c r="M85" s="273" t="s">
        <v>157</v>
      </c>
      <c r="N85" s="266"/>
      <c r="O85" s="273" t="s">
        <v>152</v>
      </c>
      <c r="P85" s="266"/>
      <c r="Q85" s="273" t="s">
        <v>10</v>
      </c>
      <c r="R85" s="274"/>
      <c r="S85" s="88"/>
      <c r="T85" s="89"/>
      <c r="U85" s="89"/>
      <c r="V85" s="37"/>
      <c r="W85" s="37"/>
      <c r="X85" s="37"/>
      <c r="Y85" s="37"/>
      <c r="Z85" s="37"/>
    </row>
    <row r="86" spans="1:26" ht="18" customHeight="1">
      <c r="A86" s="263"/>
      <c r="B86" s="259"/>
      <c r="C86" s="90"/>
      <c r="D86" s="259"/>
      <c r="E86" s="90" t="s">
        <v>13</v>
      </c>
      <c r="F86" s="90" t="s">
        <v>14</v>
      </c>
      <c r="G86" s="91" t="s">
        <v>13</v>
      </c>
      <c r="H86" s="92" t="s">
        <v>14</v>
      </c>
      <c r="I86" s="90" t="s">
        <v>13</v>
      </c>
      <c r="J86" s="90" t="s">
        <v>14</v>
      </c>
      <c r="K86" s="90" t="s">
        <v>13</v>
      </c>
      <c r="L86" s="90" t="s">
        <v>14</v>
      </c>
      <c r="M86" s="90" t="s">
        <v>13</v>
      </c>
      <c r="N86" s="90" t="s">
        <v>14</v>
      </c>
      <c r="O86" s="90" t="s">
        <v>13</v>
      </c>
      <c r="P86" s="90" t="s">
        <v>14</v>
      </c>
      <c r="Q86" s="90" t="s">
        <v>13</v>
      </c>
      <c r="R86" s="93" t="s">
        <v>14</v>
      </c>
      <c r="S86" s="88"/>
      <c r="T86" s="275" t="s">
        <v>15</v>
      </c>
      <c r="U86" s="276"/>
      <c r="V86" s="37"/>
      <c r="W86" s="37"/>
      <c r="X86" s="37"/>
      <c r="Y86" s="37"/>
      <c r="Z86" s="37"/>
    </row>
    <row r="87" spans="1:26" ht="18" customHeight="1">
      <c r="A87" s="81" t="s">
        <v>148</v>
      </c>
      <c r="B87" s="94" t="str">
        <f>D6</f>
        <v>9A1</v>
      </c>
      <c r="C87" s="94"/>
      <c r="D87" s="94">
        <f>COUNT(G6:G57)</f>
        <v>48</v>
      </c>
      <c r="E87" s="95">
        <f>COUNTIF(H6:H57,"&gt;=19")</f>
        <v>48</v>
      </c>
      <c r="F87" s="96">
        <f>E87/$D87</f>
        <v>1</v>
      </c>
      <c r="G87" s="97">
        <f>COUNTIF(H6:H57,"&gt;=18")-COUNTIF(H6:H57,"&gt;=19")</f>
        <v>0</v>
      </c>
      <c r="H87" s="98">
        <f>G87/$D87</f>
        <v>0</v>
      </c>
      <c r="I87" s="95">
        <f>COUNTIF(H6:H57,"&gt;=16.5")-COUNTIF(H6:H57,"&gt;=18")</f>
        <v>0</v>
      </c>
      <c r="J87" s="96">
        <f>I87/$D87</f>
        <v>0</v>
      </c>
      <c r="K87" s="95">
        <f>COUNTIF(H6:H57,"&gt;=15")-COUNTIF(H6:H57,"&gt;=16.5")</f>
        <v>0</v>
      </c>
      <c r="L87" s="96">
        <f>K87/$D87</f>
        <v>0</v>
      </c>
      <c r="M87" s="95">
        <f>COUNTIF(H6:H57,"&gt;=15")</f>
        <v>48</v>
      </c>
      <c r="N87" s="96">
        <f>M87/$D87</f>
        <v>1</v>
      </c>
      <c r="O87" s="95">
        <f>COUNTIF(H6:H57,"&gt;=13.5")-COUNTIF(H6:H57,"&gt;=15")</f>
        <v>0</v>
      </c>
      <c r="P87" s="96">
        <f>O87/$D87</f>
        <v>0</v>
      </c>
      <c r="Q87" s="95">
        <f>COUNTIF(H6:H57,"&lt;=3,25")</f>
        <v>0</v>
      </c>
      <c r="R87" s="99">
        <f>Q87/$D87</f>
        <v>0</v>
      </c>
      <c r="S87" s="100"/>
      <c r="T87" s="101">
        <f>Q87+O87+K87+I87+G87+E87</f>
        <v>48</v>
      </c>
      <c r="U87" s="101">
        <f>Q87+O87+M87</f>
        <v>48</v>
      </c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5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5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5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5.25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8"/>
      <c r="W102" s="38"/>
      <c r="X102" s="38"/>
      <c r="Y102" s="38"/>
      <c r="Z102" s="38"/>
    </row>
    <row r="103" spans="1:26" ht="18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39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8"/>
      <c r="W147" s="38"/>
      <c r="X147" s="38"/>
      <c r="Y147" s="38"/>
      <c r="Z147" s="38"/>
    </row>
    <row r="148" spans="1:26" ht="18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4:R64"/>
    <mergeCell ref="T65:U65"/>
    <mergeCell ref="A1:B1"/>
    <mergeCell ref="A60:D60"/>
    <mergeCell ref="A64:A65"/>
    <mergeCell ref="B64:B65"/>
    <mergeCell ref="D64:D65"/>
    <mergeCell ref="E64:F64"/>
    <mergeCell ref="G64:H64"/>
    <mergeCell ref="I64:J64"/>
    <mergeCell ref="K64:L64"/>
    <mergeCell ref="M64:N64"/>
    <mergeCell ref="O64:P64"/>
    <mergeCell ref="A2:J2"/>
    <mergeCell ref="M71:N71"/>
    <mergeCell ref="O71:P71"/>
    <mergeCell ref="Q71:R71"/>
    <mergeCell ref="T72:U72"/>
    <mergeCell ref="A71:A72"/>
    <mergeCell ref="B71:B72"/>
    <mergeCell ref="D71:D72"/>
    <mergeCell ref="E71:F71"/>
    <mergeCell ref="G71:H71"/>
    <mergeCell ref="I71:J71"/>
    <mergeCell ref="K71:L71"/>
    <mergeCell ref="M78:N78"/>
    <mergeCell ref="O78:P78"/>
    <mergeCell ref="Q78:R78"/>
    <mergeCell ref="T79:U79"/>
    <mergeCell ref="A78:A79"/>
    <mergeCell ref="B78:B79"/>
    <mergeCell ref="D78:D79"/>
    <mergeCell ref="E78:F78"/>
    <mergeCell ref="G78:H78"/>
    <mergeCell ref="I78:J78"/>
    <mergeCell ref="K78:L78"/>
    <mergeCell ref="M85:N85"/>
    <mergeCell ref="O85:P85"/>
    <mergeCell ref="Q85:R85"/>
    <mergeCell ref="T86:U86"/>
    <mergeCell ref="A85:A86"/>
    <mergeCell ref="B85:B86"/>
    <mergeCell ref="D85:D86"/>
    <mergeCell ref="E85:F85"/>
    <mergeCell ref="G85:H85"/>
    <mergeCell ref="I85:J85"/>
    <mergeCell ref="K85:L85"/>
  </mergeCells>
  <conditionalFormatting sqref="T66 T73:T74 T80:T81 T87">
    <cfRule type="expression" dxfId="33" priority="1">
      <formula>$T73&lt;&gt;$D73</formula>
    </cfRule>
  </conditionalFormatting>
  <conditionalFormatting sqref="U66 U73:U74 U80:U81 U87">
    <cfRule type="expression" dxfId="32" priority="2">
      <formula>$D73&lt;&gt;$U73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</sheetPr>
  <dimension ref="A1:Z1000"/>
  <sheetViews>
    <sheetView workbookViewId="0">
      <pane xSplit="1" ySplit="5" topLeftCell="B57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4.42578125" customWidth="1"/>
    <col min="4" max="5" width="5.7109375" customWidth="1"/>
    <col min="6" max="6" width="8.14062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9A2</v>
      </c>
      <c r="C3" s="37"/>
      <c r="D3" s="38"/>
      <c r="E3" s="39"/>
      <c r="F3" s="39"/>
      <c r="G3" s="39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102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103" t="s">
        <v>158</v>
      </c>
      <c r="B6" s="104" t="s">
        <v>159</v>
      </c>
      <c r="C6" s="104" t="s">
        <v>72</v>
      </c>
      <c r="D6" s="104" t="s">
        <v>18</v>
      </c>
      <c r="E6" s="104">
        <v>7.25</v>
      </c>
      <c r="F6" s="104">
        <v>9</v>
      </c>
      <c r="G6" s="105">
        <v>9.25</v>
      </c>
      <c r="H6" s="51">
        <f t="shared" ref="H6:H60" si="0">(E6*2)+(F6*2)+G6</f>
        <v>41.75</v>
      </c>
      <c r="I6" s="52">
        <f t="shared" ref="I6:I60" si="1">RANK(H6,$H$6:$H$57,0)</f>
        <v>34</v>
      </c>
      <c r="J6" s="52" t="e">
        <f>'XH 9'!J60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103" t="s">
        <v>160</v>
      </c>
      <c r="B7" s="104" t="s">
        <v>161</v>
      </c>
      <c r="C7" s="104" t="s">
        <v>162</v>
      </c>
      <c r="D7" s="104" t="s">
        <v>18</v>
      </c>
      <c r="E7" s="104">
        <v>8.25</v>
      </c>
      <c r="F7" s="104">
        <v>8.75</v>
      </c>
      <c r="G7" s="105">
        <v>9.5</v>
      </c>
      <c r="H7" s="51">
        <f t="shared" si="0"/>
        <v>43.5</v>
      </c>
      <c r="I7" s="52">
        <f t="shared" si="1"/>
        <v>20</v>
      </c>
      <c r="J7" s="52" t="e">
        <f>'XH 9'!J61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103" t="s">
        <v>163</v>
      </c>
      <c r="B8" s="104" t="s">
        <v>164</v>
      </c>
      <c r="C8" s="104" t="s">
        <v>165</v>
      </c>
      <c r="D8" s="104" t="s">
        <v>18</v>
      </c>
      <c r="E8" s="104">
        <v>8.25</v>
      </c>
      <c r="F8" s="104">
        <v>9</v>
      </c>
      <c r="G8" s="105">
        <v>9</v>
      </c>
      <c r="H8" s="51">
        <f t="shared" si="0"/>
        <v>43.5</v>
      </c>
      <c r="I8" s="52">
        <f t="shared" si="1"/>
        <v>20</v>
      </c>
      <c r="J8" s="52" t="e">
        <f>'XH 9'!J62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103" t="s">
        <v>166</v>
      </c>
      <c r="B9" s="104" t="s">
        <v>167</v>
      </c>
      <c r="C9" s="104" t="s">
        <v>168</v>
      </c>
      <c r="D9" s="104" t="s">
        <v>18</v>
      </c>
      <c r="E9" s="104">
        <v>8.5</v>
      </c>
      <c r="F9" s="104">
        <v>9</v>
      </c>
      <c r="G9" s="105">
        <v>9.75</v>
      </c>
      <c r="H9" s="51">
        <f t="shared" si="0"/>
        <v>44.75</v>
      </c>
      <c r="I9" s="52">
        <f t="shared" si="1"/>
        <v>4</v>
      </c>
      <c r="J9" s="52" t="e">
        <f>'XH 9'!J63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103" t="s">
        <v>169</v>
      </c>
      <c r="B10" s="104" t="s">
        <v>170</v>
      </c>
      <c r="C10" s="104" t="s">
        <v>171</v>
      </c>
      <c r="D10" s="104" t="s">
        <v>18</v>
      </c>
      <c r="E10" s="104">
        <v>7.5</v>
      </c>
      <c r="F10" s="104">
        <v>9</v>
      </c>
      <c r="G10" s="105">
        <v>9.5</v>
      </c>
      <c r="H10" s="51">
        <f t="shared" si="0"/>
        <v>42.5</v>
      </c>
      <c r="I10" s="52">
        <f t="shared" si="1"/>
        <v>29</v>
      </c>
      <c r="J10" s="52" t="e">
        <f>'XH 9'!J64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103" t="s">
        <v>172</v>
      </c>
      <c r="B11" s="104" t="s">
        <v>173</v>
      </c>
      <c r="C11" s="104" t="s">
        <v>174</v>
      </c>
      <c r="D11" s="104" t="s">
        <v>18</v>
      </c>
      <c r="E11" s="104">
        <v>5.75</v>
      </c>
      <c r="F11" s="104">
        <v>8.25</v>
      </c>
      <c r="G11" s="105">
        <v>8.75</v>
      </c>
      <c r="H11" s="51">
        <f t="shared" si="0"/>
        <v>36.75</v>
      </c>
      <c r="I11" s="52">
        <f t="shared" si="1"/>
        <v>52</v>
      </c>
      <c r="J11" s="52" t="e">
        <f>'XH 9'!J65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103" t="s">
        <v>175</v>
      </c>
      <c r="B12" s="104" t="s">
        <v>176</v>
      </c>
      <c r="C12" s="104" t="s">
        <v>177</v>
      </c>
      <c r="D12" s="104" t="s">
        <v>18</v>
      </c>
      <c r="E12" s="104">
        <v>7</v>
      </c>
      <c r="F12" s="104">
        <v>9</v>
      </c>
      <c r="G12" s="105">
        <v>9.25</v>
      </c>
      <c r="H12" s="51">
        <f t="shared" si="0"/>
        <v>41.25</v>
      </c>
      <c r="I12" s="52">
        <f t="shared" si="1"/>
        <v>39</v>
      </c>
      <c r="J12" s="52" t="e">
        <f>'XH 9'!J66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103" t="s">
        <v>178</v>
      </c>
      <c r="B13" s="104" t="s">
        <v>179</v>
      </c>
      <c r="C13" s="104" t="s">
        <v>180</v>
      </c>
      <c r="D13" s="104" t="s">
        <v>18</v>
      </c>
      <c r="E13" s="104">
        <v>6.75</v>
      </c>
      <c r="F13" s="104">
        <v>9</v>
      </c>
      <c r="G13" s="105">
        <v>9.5</v>
      </c>
      <c r="H13" s="51">
        <f t="shared" si="0"/>
        <v>41</v>
      </c>
      <c r="I13" s="52">
        <f t="shared" si="1"/>
        <v>41</v>
      </c>
      <c r="J13" s="52" t="e">
        <f>'XH 9'!J67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103" t="s">
        <v>181</v>
      </c>
      <c r="B14" s="104" t="s">
        <v>182</v>
      </c>
      <c r="C14" s="104" t="s">
        <v>64</v>
      </c>
      <c r="D14" s="104" t="s">
        <v>18</v>
      </c>
      <c r="E14" s="104">
        <v>7.25</v>
      </c>
      <c r="F14" s="104">
        <v>9</v>
      </c>
      <c r="G14" s="105">
        <v>9.25</v>
      </c>
      <c r="H14" s="51">
        <f t="shared" si="0"/>
        <v>41.75</v>
      </c>
      <c r="I14" s="52">
        <f t="shared" si="1"/>
        <v>34</v>
      </c>
      <c r="J14" s="52" t="e">
        <f>'XH 9'!J68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103" t="s">
        <v>183</v>
      </c>
      <c r="B15" s="104" t="s">
        <v>184</v>
      </c>
      <c r="C15" s="104" t="s">
        <v>185</v>
      </c>
      <c r="D15" s="104" t="s">
        <v>18</v>
      </c>
      <c r="E15" s="104">
        <v>8</v>
      </c>
      <c r="F15" s="104">
        <v>8.75</v>
      </c>
      <c r="G15" s="104">
        <v>8.25</v>
      </c>
      <c r="H15" s="51">
        <f t="shared" si="0"/>
        <v>41.75</v>
      </c>
      <c r="I15" s="52">
        <f t="shared" si="1"/>
        <v>34</v>
      </c>
      <c r="J15" s="52" t="e">
        <f>'XH 9'!J69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103" t="s">
        <v>186</v>
      </c>
      <c r="B16" s="104" t="s">
        <v>187</v>
      </c>
      <c r="C16" s="104" t="s">
        <v>188</v>
      </c>
      <c r="D16" s="104" t="s">
        <v>18</v>
      </c>
      <c r="E16" s="104">
        <v>7.5</v>
      </c>
      <c r="F16" s="104">
        <v>9</v>
      </c>
      <c r="G16" s="105">
        <v>9.75</v>
      </c>
      <c r="H16" s="51">
        <f t="shared" si="0"/>
        <v>42.75</v>
      </c>
      <c r="I16" s="52">
        <f t="shared" si="1"/>
        <v>28</v>
      </c>
      <c r="J16" s="52" t="e">
        <f>'XH 9'!J70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103" t="s">
        <v>189</v>
      </c>
      <c r="B17" s="104" t="s">
        <v>190</v>
      </c>
      <c r="C17" s="104" t="s">
        <v>191</v>
      </c>
      <c r="D17" s="104" t="s">
        <v>18</v>
      </c>
      <c r="E17" s="104">
        <v>7.75</v>
      </c>
      <c r="F17" s="104">
        <v>7.75</v>
      </c>
      <c r="G17" s="105">
        <v>9.75</v>
      </c>
      <c r="H17" s="51">
        <f t="shared" si="0"/>
        <v>40.75</v>
      </c>
      <c r="I17" s="52">
        <f t="shared" si="1"/>
        <v>45</v>
      </c>
      <c r="J17" s="52" t="e">
        <f>'XH 9'!J71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103" t="s">
        <v>192</v>
      </c>
      <c r="B18" s="104" t="s">
        <v>193</v>
      </c>
      <c r="C18" s="104" t="s">
        <v>194</v>
      </c>
      <c r="D18" s="104" t="s">
        <v>18</v>
      </c>
      <c r="E18" s="104">
        <v>7.75</v>
      </c>
      <c r="F18" s="104">
        <v>8.5</v>
      </c>
      <c r="G18" s="105">
        <v>8.25</v>
      </c>
      <c r="H18" s="51">
        <f t="shared" si="0"/>
        <v>40.75</v>
      </c>
      <c r="I18" s="52">
        <f t="shared" si="1"/>
        <v>45</v>
      </c>
      <c r="J18" s="52" t="e">
        <f>'XH 9'!J72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103" t="s">
        <v>195</v>
      </c>
      <c r="B19" s="104" t="s">
        <v>196</v>
      </c>
      <c r="C19" s="104" t="s">
        <v>197</v>
      </c>
      <c r="D19" s="104" t="s">
        <v>18</v>
      </c>
      <c r="E19" s="104">
        <v>8</v>
      </c>
      <c r="F19" s="104">
        <v>9</v>
      </c>
      <c r="G19" s="105">
        <v>9</v>
      </c>
      <c r="H19" s="51">
        <f t="shared" si="0"/>
        <v>43</v>
      </c>
      <c r="I19" s="52">
        <f t="shared" si="1"/>
        <v>24</v>
      </c>
      <c r="J19" s="52" t="e">
        <f>'XH 9'!J73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103" t="s">
        <v>198</v>
      </c>
      <c r="B20" s="104" t="s">
        <v>199</v>
      </c>
      <c r="C20" s="104" t="s">
        <v>64</v>
      </c>
      <c r="D20" s="104" t="s">
        <v>18</v>
      </c>
      <c r="E20" s="104">
        <v>6.5</v>
      </c>
      <c r="F20" s="104">
        <v>9</v>
      </c>
      <c r="G20" s="105">
        <v>9.75</v>
      </c>
      <c r="H20" s="51">
        <f t="shared" si="0"/>
        <v>40.75</v>
      </c>
      <c r="I20" s="52">
        <f t="shared" si="1"/>
        <v>45</v>
      </c>
      <c r="J20" s="52" t="e">
        <f>'XH 9'!J74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103" t="s">
        <v>200</v>
      </c>
      <c r="B21" s="104" t="s">
        <v>201</v>
      </c>
      <c r="C21" s="104" t="s">
        <v>202</v>
      </c>
      <c r="D21" s="104" t="s">
        <v>18</v>
      </c>
      <c r="E21" s="104">
        <v>8</v>
      </c>
      <c r="F21" s="104">
        <v>9</v>
      </c>
      <c r="G21" s="105">
        <v>9.25</v>
      </c>
      <c r="H21" s="51">
        <f t="shared" si="0"/>
        <v>43.25</v>
      </c>
      <c r="I21" s="52">
        <f t="shared" si="1"/>
        <v>22</v>
      </c>
      <c r="J21" s="52" t="e">
        <f>'XH 9'!J75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103" t="s">
        <v>203</v>
      </c>
      <c r="B22" s="104" t="s">
        <v>204</v>
      </c>
      <c r="C22" s="104" t="s">
        <v>205</v>
      </c>
      <c r="D22" s="104" t="s">
        <v>18</v>
      </c>
      <c r="E22" s="104">
        <v>8</v>
      </c>
      <c r="F22" s="104">
        <v>9</v>
      </c>
      <c r="G22" s="105">
        <v>9</v>
      </c>
      <c r="H22" s="51">
        <f t="shared" si="0"/>
        <v>43</v>
      </c>
      <c r="I22" s="52">
        <f t="shared" si="1"/>
        <v>24</v>
      </c>
      <c r="J22" s="52" t="e">
        <f>'XH 9'!J76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103" t="s">
        <v>206</v>
      </c>
      <c r="B23" s="104" t="s">
        <v>207</v>
      </c>
      <c r="C23" s="104" t="s">
        <v>208</v>
      </c>
      <c r="D23" s="104" t="s">
        <v>18</v>
      </c>
      <c r="E23" s="104">
        <v>7.25</v>
      </c>
      <c r="F23" s="104">
        <v>9</v>
      </c>
      <c r="G23" s="105">
        <v>9.5</v>
      </c>
      <c r="H23" s="51">
        <f t="shared" si="0"/>
        <v>42</v>
      </c>
      <c r="I23" s="52">
        <f t="shared" si="1"/>
        <v>32</v>
      </c>
      <c r="J23" s="52" t="e">
        <f>'XH 9'!J77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103" t="s">
        <v>209</v>
      </c>
      <c r="B24" s="104" t="s">
        <v>210</v>
      </c>
      <c r="C24" s="104" t="s">
        <v>211</v>
      </c>
      <c r="D24" s="104" t="s">
        <v>18</v>
      </c>
      <c r="E24" s="104">
        <v>8.5</v>
      </c>
      <c r="F24" s="104">
        <v>9</v>
      </c>
      <c r="G24" s="105">
        <v>10</v>
      </c>
      <c r="H24" s="51">
        <f t="shared" si="0"/>
        <v>45</v>
      </c>
      <c r="I24" s="52">
        <f t="shared" si="1"/>
        <v>2</v>
      </c>
      <c r="J24" s="52" t="e">
        <f>'XH 9'!J78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103" t="s">
        <v>212</v>
      </c>
      <c r="B25" s="104" t="s">
        <v>213</v>
      </c>
      <c r="C25" s="104" t="s">
        <v>214</v>
      </c>
      <c r="D25" s="104" t="s">
        <v>18</v>
      </c>
      <c r="E25" s="104">
        <v>7.25</v>
      </c>
      <c r="F25" s="104">
        <v>9</v>
      </c>
      <c r="G25" s="105">
        <v>8.75</v>
      </c>
      <c r="H25" s="51">
        <f t="shared" si="0"/>
        <v>41.25</v>
      </c>
      <c r="I25" s="52">
        <f t="shared" si="1"/>
        <v>39</v>
      </c>
      <c r="J25" s="52" t="e">
        <f>'XH 9'!J79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103" t="s">
        <v>215</v>
      </c>
      <c r="B26" s="104" t="s">
        <v>217</v>
      </c>
      <c r="C26" s="104" t="s">
        <v>218</v>
      </c>
      <c r="D26" s="104" t="s">
        <v>18</v>
      </c>
      <c r="E26" s="104">
        <v>8.5</v>
      </c>
      <c r="F26" s="104">
        <v>9.25</v>
      </c>
      <c r="G26" s="105">
        <v>9.75</v>
      </c>
      <c r="H26" s="51">
        <f t="shared" si="0"/>
        <v>45.25</v>
      </c>
      <c r="I26" s="52">
        <f t="shared" si="1"/>
        <v>1</v>
      </c>
      <c r="J26" s="52" t="e">
        <f>'XH 9'!J81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103" t="s">
        <v>216</v>
      </c>
      <c r="B27" s="104" t="s">
        <v>220</v>
      </c>
      <c r="C27" s="104" t="s">
        <v>221</v>
      </c>
      <c r="D27" s="104" t="s">
        <v>18</v>
      </c>
      <c r="E27" s="104">
        <v>8</v>
      </c>
      <c r="F27" s="104">
        <v>9</v>
      </c>
      <c r="G27" s="105">
        <v>9.75</v>
      </c>
      <c r="H27" s="51">
        <f t="shared" si="0"/>
        <v>43.75</v>
      </c>
      <c r="I27" s="52">
        <f t="shared" si="1"/>
        <v>15</v>
      </c>
      <c r="J27" s="52" t="e">
        <f>'XH 9'!J82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103" t="s">
        <v>219</v>
      </c>
      <c r="B28" s="104" t="s">
        <v>223</v>
      </c>
      <c r="C28" s="104" t="s">
        <v>168</v>
      </c>
      <c r="D28" s="104" t="s">
        <v>18</v>
      </c>
      <c r="E28" s="104">
        <v>8.25</v>
      </c>
      <c r="F28" s="104">
        <v>9</v>
      </c>
      <c r="G28" s="105">
        <v>9.5</v>
      </c>
      <c r="H28" s="51">
        <f t="shared" si="0"/>
        <v>44</v>
      </c>
      <c r="I28" s="52">
        <f t="shared" si="1"/>
        <v>12</v>
      </c>
      <c r="J28" s="52" t="e">
        <f>'XH 9'!J83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103" t="s">
        <v>222</v>
      </c>
      <c r="B29" s="104" t="s">
        <v>225</v>
      </c>
      <c r="C29" s="104" t="s">
        <v>226</v>
      </c>
      <c r="D29" s="104" t="s">
        <v>18</v>
      </c>
      <c r="E29" s="104">
        <v>8</v>
      </c>
      <c r="F29" s="104">
        <v>9</v>
      </c>
      <c r="G29" s="105">
        <v>9.75</v>
      </c>
      <c r="H29" s="51">
        <f t="shared" si="0"/>
        <v>43.75</v>
      </c>
      <c r="I29" s="52">
        <f t="shared" si="1"/>
        <v>15</v>
      </c>
      <c r="J29" s="52" t="e">
        <f>'XH 9'!J84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103" t="s">
        <v>224</v>
      </c>
      <c r="B30" s="104" t="s">
        <v>228</v>
      </c>
      <c r="C30" s="104" t="s">
        <v>229</v>
      </c>
      <c r="D30" s="104" t="s">
        <v>18</v>
      </c>
      <c r="E30" s="104">
        <v>7.75</v>
      </c>
      <c r="F30" s="104">
        <v>9</v>
      </c>
      <c r="G30" s="105">
        <v>9.5</v>
      </c>
      <c r="H30" s="51">
        <f t="shared" si="0"/>
        <v>43</v>
      </c>
      <c r="I30" s="52">
        <f t="shared" si="1"/>
        <v>24</v>
      </c>
      <c r="J30" s="52" t="e">
        <f>'XH 9'!J85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103" t="s">
        <v>227</v>
      </c>
      <c r="B31" s="104" t="s">
        <v>231</v>
      </c>
      <c r="C31" s="104" t="s">
        <v>232</v>
      </c>
      <c r="D31" s="104" t="s">
        <v>18</v>
      </c>
      <c r="E31" s="216">
        <v>8.5</v>
      </c>
      <c r="F31" s="104">
        <v>9</v>
      </c>
      <c r="G31" s="105">
        <v>9.25</v>
      </c>
      <c r="H31" s="51">
        <f t="shared" si="0"/>
        <v>44.25</v>
      </c>
      <c r="I31" s="52">
        <f t="shared" si="1"/>
        <v>7</v>
      </c>
      <c r="J31" s="52" t="e">
        <f>'XH 9'!J86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103" t="s">
        <v>230</v>
      </c>
      <c r="B32" s="104" t="s">
        <v>127</v>
      </c>
      <c r="C32" s="104" t="s">
        <v>234</v>
      </c>
      <c r="D32" s="104" t="s">
        <v>18</v>
      </c>
      <c r="E32" s="104">
        <v>8.75</v>
      </c>
      <c r="F32" s="104">
        <v>9</v>
      </c>
      <c r="G32" s="105">
        <v>8.25</v>
      </c>
      <c r="H32" s="51">
        <f t="shared" si="0"/>
        <v>43.75</v>
      </c>
      <c r="I32" s="52">
        <f t="shared" si="1"/>
        <v>15</v>
      </c>
      <c r="J32" s="52" t="e">
        <f>'XH 9'!J87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103" t="s">
        <v>233</v>
      </c>
      <c r="B33" s="104" t="s">
        <v>236</v>
      </c>
      <c r="C33" s="104" t="s">
        <v>237</v>
      </c>
      <c r="D33" s="104" t="s">
        <v>18</v>
      </c>
      <c r="E33" s="104">
        <v>7.25</v>
      </c>
      <c r="F33" s="104">
        <v>8.5</v>
      </c>
      <c r="G33" s="105">
        <v>10</v>
      </c>
      <c r="H33" s="51">
        <f t="shared" si="0"/>
        <v>41.5</v>
      </c>
      <c r="I33" s="52">
        <f t="shared" si="1"/>
        <v>37</v>
      </c>
      <c r="J33" s="52" t="e">
        <f>'XH 9'!J88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103" t="s">
        <v>235</v>
      </c>
      <c r="B34" s="217" t="s">
        <v>239</v>
      </c>
      <c r="C34" s="104" t="s">
        <v>240</v>
      </c>
      <c r="D34" s="104" t="s">
        <v>18</v>
      </c>
      <c r="E34" s="104">
        <v>7.5</v>
      </c>
      <c r="F34" s="104">
        <v>9</v>
      </c>
      <c r="G34" s="105">
        <v>9</v>
      </c>
      <c r="H34" s="51">
        <f t="shared" si="0"/>
        <v>42</v>
      </c>
      <c r="I34" s="52">
        <f t="shared" si="1"/>
        <v>32</v>
      </c>
      <c r="J34" s="52" t="e">
        <f>'XH 9'!J89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103" t="s">
        <v>238</v>
      </c>
      <c r="B35" s="104" t="s">
        <v>242</v>
      </c>
      <c r="C35" s="104" t="s">
        <v>243</v>
      </c>
      <c r="D35" s="104" t="s">
        <v>18</v>
      </c>
      <c r="E35" s="104">
        <v>7</v>
      </c>
      <c r="F35" s="104">
        <v>9</v>
      </c>
      <c r="G35" s="105">
        <v>9</v>
      </c>
      <c r="H35" s="51">
        <f t="shared" si="0"/>
        <v>41</v>
      </c>
      <c r="I35" s="52">
        <f t="shared" si="1"/>
        <v>41</v>
      </c>
      <c r="J35" s="52" t="e">
        <f>'XH 9'!J90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103" t="s">
        <v>241</v>
      </c>
      <c r="B36" s="104" t="s">
        <v>245</v>
      </c>
      <c r="C36" s="104" t="s">
        <v>246</v>
      </c>
      <c r="D36" s="104" t="s">
        <v>18</v>
      </c>
      <c r="E36" s="104">
        <v>6.75</v>
      </c>
      <c r="F36" s="104">
        <v>9</v>
      </c>
      <c r="G36" s="105">
        <v>8.25</v>
      </c>
      <c r="H36" s="51">
        <f t="shared" si="0"/>
        <v>39.75</v>
      </c>
      <c r="I36" s="52">
        <f t="shared" si="1"/>
        <v>50</v>
      </c>
      <c r="J36" s="52" t="e">
        <f>'XH 9'!J92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103" t="s">
        <v>244</v>
      </c>
      <c r="B37" s="104" t="s">
        <v>248</v>
      </c>
      <c r="C37" s="104" t="s">
        <v>249</v>
      </c>
      <c r="D37" s="104" t="s">
        <v>18</v>
      </c>
      <c r="E37" s="104">
        <v>7.5</v>
      </c>
      <c r="F37" s="104">
        <v>9.75</v>
      </c>
      <c r="G37" s="105">
        <v>9.75</v>
      </c>
      <c r="H37" s="51">
        <f t="shared" si="0"/>
        <v>44.25</v>
      </c>
      <c r="I37" s="52">
        <f t="shared" si="1"/>
        <v>7</v>
      </c>
      <c r="J37" s="52" t="e">
        <f>'XH 9'!J93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103" t="s">
        <v>247</v>
      </c>
      <c r="B38" s="104" t="s">
        <v>251</v>
      </c>
      <c r="C38" s="104" t="s">
        <v>252</v>
      </c>
      <c r="D38" s="104" t="s">
        <v>18</v>
      </c>
      <c r="E38" s="104">
        <v>8</v>
      </c>
      <c r="F38" s="104">
        <v>9</v>
      </c>
      <c r="G38" s="105">
        <v>10</v>
      </c>
      <c r="H38" s="51">
        <f t="shared" si="0"/>
        <v>44</v>
      </c>
      <c r="I38" s="52">
        <f t="shared" si="1"/>
        <v>12</v>
      </c>
      <c r="J38" s="52" t="e">
        <f>'XH 9'!J94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103" t="s">
        <v>250</v>
      </c>
      <c r="B39" s="104" t="s">
        <v>254</v>
      </c>
      <c r="C39" s="104" t="s">
        <v>202</v>
      </c>
      <c r="D39" s="104" t="s">
        <v>18</v>
      </c>
      <c r="E39" s="104">
        <v>8</v>
      </c>
      <c r="F39" s="104">
        <v>9</v>
      </c>
      <c r="G39" s="105">
        <v>9.75</v>
      </c>
      <c r="H39" s="51">
        <f t="shared" si="0"/>
        <v>43.75</v>
      </c>
      <c r="I39" s="52">
        <f t="shared" si="1"/>
        <v>15</v>
      </c>
      <c r="J39" s="52" t="e">
        <f>'XH 9'!J95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103" t="s">
        <v>253</v>
      </c>
      <c r="B40" s="104" t="s">
        <v>256</v>
      </c>
      <c r="C40" s="104" t="s">
        <v>257</v>
      </c>
      <c r="D40" s="104" t="s">
        <v>18</v>
      </c>
      <c r="E40" s="104">
        <v>7.5</v>
      </c>
      <c r="F40" s="104">
        <v>8.5</v>
      </c>
      <c r="G40" s="105">
        <v>8.75</v>
      </c>
      <c r="H40" s="51">
        <f t="shared" si="0"/>
        <v>40.75</v>
      </c>
      <c r="I40" s="52">
        <f t="shared" si="1"/>
        <v>45</v>
      </c>
      <c r="J40" s="52" t="e">
        <f>'XH 9'!J96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103" t="s">
        <v>255</v>
      </c>
      <c r="B41" s="104" t="s">
        <v>259</v>
      </c>
      <c r="C41" s="104" t="s">
        <v>138</v>
      </c>
      <c r="D41" s="104" t="s">
        <v>18</v>
      </c>
      <c r="E41" s="104">
        <v>7</v>
      </c>
      <c r="F41" s="104">
        <v>9</v>
      </c>
      <c r="G41" s="105">
        <v>9</v>
      </c>
      <c r="H41" s="51">
        <f t="shared" si="0"/>
        <v>41</v>
      </c>
      <c r="I41" s="52">
        <f t="shared" si="1"/>
        <v>41</v>
      </c>
      <c r="J41" s="52" t="e">
        <f>'XH 9'!J97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103" t="s">
        <v>258</v>
      </c>
      <c r="B42" s="104" t="s">
        <v>261</v>
      </c>
      <c r="C42" s="104" t="s">
        <v>262</v>
      </c>
      <c r="D42" s="104" t="s">
        <v>18</v>
      </c>
      <c r="E42" s="104">
        <v>8.25</v>
      </c>
      <c r="F42" s="104">
        <v>9</v>
      </c>
      <c r="G42" s="105">
        <v>10</v>
      </c>
      <c r="H42" s="51">
        <f t="shared" si="0"/>
        <v>44.5</v>
      </c>
      <c r="I42" s="52">
        <f t="shared" si="1"/>
        <v>5</v>
      </c>
      <c r="J42" s="52" t="e">
        <f>'XH 9'!J98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103" t="s">
        <v>260</v>
      </c>
      <c r="B43" s="104" t="s">
        <v>264</v>
      </c>
      <c r="C43" s="104" t="s">
        <v>265</v>
      </c>
      <c r="D43" s="104" t="s">
        <v>18</v>
      </c>
      <c r="E43" s="104">
        <v>8.5</v>
      </c>
      <c r="F43" s="104">
        <v>9.5</v>
      </c>
      <c r="G43" s="105">
        <v>9</v>
      </c>
      <c r="H43" s="51">
        <f t="shared" si="0"/>
        <v>45</v>
      </c>
      <c r="I43" s="52">
        <f t="shared" si="1"/>
        <v>2</v>
      </c>
      <c r="J43" s="52" t="e">
        <f>'XH 9'!J99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103" t="s">
        <v>263</v>
      </c>
      <c r="B44" s="104" t="s">
        <v>267</v>
      </c>
      <c r="C44" s="104" t="s">
        <v>122</v>
      </c>
      <c r="D44" s="104" t="s">
        <v>18</v>
      </c>
      <c r="E44" s="104">
        <v>7.25</v>
      </c>
      <c r="F44" s="104">
        <v>8.5</v>
      </c>
      <c r="G44" s="105">
        <v>9.5</v>
      </c>
      <c r="H44" s="51">
        <f t="shared" si="0"/>
        <v>41</v>
      </c>
      <c r="I44" s="52">
        <f t="shared" si="1"/>
        <v>41</v>
      </c>
      <c r="J44" s="52" t="e">
        <f>'XH 9'!J100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103" t="s">
        <v>266</v>
      </c>
      <c r="B45" s="104" t="s">
        <v>269</v>
      </c>
      <c r="C45" s="104" t="s">
        <v>270</v>
      </c>
      <c r="D45" s="104" t="s">
        <v>18</v>
      </c>
      <c r="E45" s="104">
        <v>8.25</v>
      </c>
      <c r="F45" s="104">
        <v>9</v>
      </c>
      <c r="G45" s="105">
        <v>9.75</v>
      </c>
      <c r="H45" s="51">
        <f t="shared" si="0"/>
        <v>44.25</v>
      </c>
      <c r="I45" s="52">
        <f t="shared" si="1"/>
        <v>7</v>
      </c>
      <c r="J45" s="52" t="e">
        <f>'XH 9'!J101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103" t="s">
        <v>268</v>
      </c>
      <c r="B46" s="104" t="s">
        <v>272</v>
      </c>
      <c r="C46" s="104" t="s">
        <v>273</v>
      </c>
      <c r="D46" s="104" t="s">
        <v>18</v>
      </c>
      <c r="E46" s="104">
        <v>7.75</v>
      </c>
      <c r="F46" s="104">
        <v>9</v>
      </c>
      <c r="G46" s="105">
        <v>9.5</v>
      </c>
      <c r="H46" s="51">
        <f t="shared" si="0"/>
        <v>43</v>
      </c>
      <c r="I46" s="52">
        <f t="shared" si="1"/>
        <v>24</v>
      </c>
      <c r="J46" s="52" t="e">
        <f>'XH 9'!J102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 customHeight="1">
      <c r="A47" s="103" t="s">
        <v>271</v>
      </c>
      <c r="B47" s="104" t="s">
        <v>275</v>
      </c>
      <c r="C47" s="104" t="s">
        <v>276</v>
      </c>
      <c r="D47" s="104" t="s">
        <v>18</v>
      </c>
      <c r="E47" s="104">
        <v>8.75</v>
      </c>
      <c r="F47" s="104">
        <v>8.75</v>
      </c>
      <c r="G47" s="105">
        <v>9.25</v>
      </c>
      <c r="H47" s="51">
        <f t="shared" si="0"/>
        <v>44.25</v>
      </c>
      <c r="I47" s="52">
        <f t="shared" si="1"/>
        <v>7</v>
      </c>
      <c r="J47" s="52" t="e">
        <f>'XH 9'!J103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103" t="s">
        <v>274</v>
      </c>
      <c r="B48" s="104" t="s">
        <v>278</v>
      </c>
      <c r="C48" s="104" t="s">
        <v>279</v>
      </c>
      <c r="D48" s="104" t="s">
        <v>18</v>
      </c>
      <c r="E48" s="104">
        <v>7</v>
      </c>
      <c r="F48" s="104">
        <v>8.75</v>
      </c>
      <c r="G48" s="105">
        <v>8.25</v>
      </c>
      <c r="H48" s="51">
        <f t="shared" si="0"/>
        <v>39.75</v>
      </c>
      <c r="I48" s="52">
        <f t="shared" si="1"/>
        <v>50</v>
      </c>
      <c r="J48" s="52" t="e">
        <f>'XH 9'!J104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103" t="s">
        <v>277</v>
      </c>
      <c r="B49" s="104" t="s">
        <v>281</v>
      </c>
      <c r="C49" s="104" t="s">
        <v>88</v>
      </c>
      <c r="D49" s="104" t="s">
        <v>18</v>
      </c>
      <c r="E49" s="104">
        <v>8</v>
      </c>
      <c r="F49" s="104">
        <v>9</v>
      </c>
      <c r="G49" s="105">
        <v>10</v>
      </c>
      <c r="H49" s="51">
        <f t="shared" si="0"/>
        <v>44</v>
      </c>
      <c r="I49" s="52">
        <f t="shared" si="1"/>
        <v>12</v>
      </c>
      <c r="J49" s="52" t="e">
        <f>'XH 9'!J105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103" t="s">
        <v>280</v>
      </c>
      <c r="B50" s="104" t="s">
        <v>283</v>
      </c>
      <c r="C50" s="104" t="s">
        <v>284</v>
      </c>
      <c r="D50" s="104" t="s">
        <v>18</v>
      </c>
      <c r="E50" s="104">
        <v>8.5</v>
      </c>
      <c r="F50" s="104">
        <v>9</v>
      </c>
      <c r="G50" s="105">
        <v>9.25</v>
      </c>
      <c r="H50" s="51">
        <f t="shared" si="0"/>
        <v>44.25</v>
      </c>
      <c r="I50" s="52">
        <f t="shared" si="1"/>
        <v>7</v>
      </c>
      <c r="J50" s="52" t="e">
        <f>'XH 9'!J106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103" t="s">
        <v>282</v>
      </c>
      <c r="B51" s="104" t="s">
        <v>286</v>
      </c>
      <c r="C51" s="104" t="s">
        <v>287</v>
      </c>
      <c r="D51" s="104" t="s">
        <v>18</v>
      </c>
      <c r="E51" s="104">
        <v>7.75</v>
      </c>
      <c r="F51" s="104">
        <v>8.75</v>
      </c>
      <c r="G51" s="105">
        <v>9.5</v>
      </c>
      <c r="H51" s="51">
        <f t="shared" si="0"/>
        <v>42.5</v>
      </c>
      <c r="I51" s="52">
        <f t="shared" si="1"/>
        <v>29</v>
      </c>
      <c r="J51" s="52" t="e">
        <f>'XH 9'!J107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103" t="s">
        <v>285</v>
      </c>
      <c r="B52" s="104" t="s">
        <v>289</v>
      </c>
      <c r="C52" s="104" t="s">
        <v>290</v>
      </c>
      <c r="D52" s="104" t="s">
        <v>18</v>
      </c>
      <c r="E52" s="104">
        <v>6.25</v>
      </c>
      <c r="F52" s="104">
        <v>9</v>
      </c>
      <c r="G52" s="105">
        <v>10</v>
      </c>
      <c r="H52" s="51">
        <f t="shared" si="0"/>
        <v>40.5</v>
      </c>
      <c r="I52" s="52">
        <f t="shared" si="1"/>
        <v>49</v>
      </c>
      <c r="J52" s="52" t="e">
        <f>'XH 9'!J108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customHeight="1">
      <c r="A53" s="103" t="s">
        <v>288</v>
      </c>
      <c r="B53" s="104" t="s">
        <v>292</v>
      </c>
      <c r="C53" s="104" t="s">
        <v>293</v>
      </c>
      <c r="D53" s="104" t="s">
        <v>18</v>
      </c>
      <c r="E53" s="104">
        <v>8.75</v>
      </c>
      <c r="F53" s="104">
        <v>8</v>
      </c>
      <c r="G53" s="105">
        <v>9.75</v>
      </c>
      <c r="H53" s="51">
        <f t="shared" si="0"/>
        <v>43.25</v>
      </c>
      <c r="I53" s="52">
        <f t="shared" si="1"/>
        <v>22</v>
      </c>
      <c r="J53" s="52" t="e">
        <f>'XH 9'!J109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103" t="s">
        <v>291</v>
      </c>
      <c r="B54" s="104" t="s">
        <v>295</v>
      </c>
      <c r="C54" s="104" t="s">
        <v>296</v>
      </c>
      <c r="D54" s="104" t="s">
        <v>18</v>
      </c>
      <c r="E54" s="104">
        <v>8</v>
      </c>
      <c r="F54" s="104">
        <v>9</v>
      </c>
      <c r="G54" s="105">
        <v>7.5</v>
      </c>
      <c r="H54" s="51">
        <f t="shared" si="0"/>
        <v>41.5</v>
      </c>
      <c r="I54" s="52">
        <f t="shared" si="1"/>
        <v>37</v>
      </c>
      <c r="J54" s="52" t="e">
        <f>'XH 9'!J110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103" t="s">
        <v>294</v>
      </c>
      <c r="B55" s="104" t="s">
        <v>298</v>
      </c>
      <c r="C55" s="104" t="s">
        <v>299</v>
      </c>
      <c r="D55" s="104" t="s">
        <v>18</v>
      </c>
      <c r="E55" s="104">
        <v>8.25</v>
      </c>
      <c r="F55" s="104">
        <v>8.75</v>
      </c>
      <c r="G55" s="105">
        <v>9.75</v>
      </c>
      <c r="H55" s="51">
        <f t="shared" si="0"/>
        <v>43.75</v>
      </c>
      <c r="I55" s="52">
        <f t="shared" si="1"/>
        <v>15</v>
      </c>
      <c r="J55" s="52" t="e">
        <f>'XH 9'!J111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103" t="s">
        <v>297</v>
      </c>
      <c r="B56" s="104" t="s">
        <v>301</v>
      </c>
      <c r="C56" s="104" t="s">
        <v>302</v>
      </c>
      <c r="D56" s="104" t="s">
        <v>18</v>
      </c>
      <c r="E56" s="104">
        <v>8</v>
      </c>
      <c r="F56" s="104">
        <v>9</v>
      </c>
      <c r="G56" s="105">
        <v>8.25</v>
      </c>
      <c r="H56" s="51">
        <f t="shared" si="0"/>
        <v>42.25</v>
      </c>
      <c r="I56" s="52">
        <f t="shared" si="1"/>
        <v>31</v>
      </c>
      <c r="J56" s="52" t="e">
        <f>'XH 9'!J112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103" t="s">
        <v>300</v>
      </c>
      <c r="B57" s="104" t="s">
        <v>304</v>
      </c>
      <c r="C57" s="104" t="s">
        <v>305</v>
      </c>
      <c r="D57" s="104" t="s">
        <v>18</v>
      </c>
      <c r="E57" s="104">
        <v>8.25</v>
      </c>
      <c r="F57" s="104">
        <v>9</v>
      </c>
      <c r="G57" s="105">
        <v>10</v>
      </c>
      <c r="H57" s="51">
        <f t="shared" si="0"/>
        <v>44.5</v>
      </c>
      <c r="I57" s="52">
        <f t="shared" si="1"/>
        <v>5</v>
      </c>
      <c r="J57" s="52" t="e">
        <f>'XH 9'!J113</f>
        <v>#REF!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103" t="s">
        <v>303</v>
      </c>
      <c r="B58" s="104" t="s">
        <v>307</v>
      </c>
      <c r="C58" s="104" t="s">
        <v>308</v>
      </c>
      <c r="D58" s="104" t="s">
        <v>18</v>
      </c>
      <c r="E58" s="104">
        <v>6.5</v>
      </c>
      <c r="F58" s="104">
        <v>9</v>
      </c>
      <c r="G58" s="105">
        <v>10</v>
      </c>
      <c r="H58" s="51">
        <f t="shared" si="0"/>
        <v>41</v>
      </c>
      <c r="I58" s="52">
        <f t="shared" si="1"/>
        <v>41</v>
      </c>
      <c r="J58" s="52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103" t="s">
        <v>306</v>
      </c>
      <c r="B59" s="104" t="s">
        <v>310</v>
      </c>
      <c r="C59" s="104" t="s">
        <v>311</v>
      </c>
      <c r="D59" s="104" t="s">
        <v>18</v>
      </c>
      <c r="E59" s="104">
        <v>8.25</v>
      </c>
      <c r="F59" s="104">
        <v>9</v>
      </c>
      <c r="G59" s="105">
        <v>10</v>
      </c>
      <c r="H59" s="51">
        <f t="shared" si="0"/>
        <v>44.5</v>
      </c>
      <c r="I59" s="52">
        <f t="shared" si="1"/>
        <v>5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" customHeight="1">
      <c r="A60" s="103" t="s">
        <v>309</v>
      </c>
      <c r="B60" s="48"/>
      <c r="C60" s="48"/>
      <c r="D60" s="48"/>
      <c r="E60" s="104"/>
      <c r="F60" s="104"/>
      <c r="G60" s="105"/>
      <c r="H60" s="51">
        <f t="shared" si="0"/>
        <v>0</v>
      </c>
      <c r="I60" s="52" t="e">
        <f t="shared" si="1"/>
        <v>#N/A</v>
      </c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8" customHeight="1">
      <c r="A61" s="282" t="s">
        <v>142</v>
      </c>
      <c r="B61" s="283"/>
      <c r="C61" s="283"/>
      <c r="D61" s="284"/>
      <c r="E61" s="167">
        <f>SUM(E6:E60)/D74</f>
        <v>7.7314814814814818</v>
      </c>
      <c r="F61" s="32">
        <f>SUM(F6:F60)/D67</f>
        <v>8.9074074074074066</v>
      </c>
      <c r="G61" s="32">
        <f>SUM(G6:G60)/D81</f>
        <v>9.3240740740740744</v>
      </c>
      <c r="H61" s="32">
        <f>SUM(H6:H58)/D88</f>
        <v>43.384615384615387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104"/>
      <c r="F62" s="37"/>
      <c r="G62" s="58" t="s">
        <v>143</v>
      </c>
      <c r="H62" s="39"/>
      <c r="I62" s="58" t="s">
        <v>143</v>
      </c>
      <c r="J62" s="37"/>
      <c r="K62" s="58" t="s">
        <v>143</v>
      </c>
      <c r="L62" s="37"/>
      <c r="M62" s="38"/>
      <c r="N62" s="37"/>
      <c r="O62" s="58" t="s">
        <v>143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37"/>
      <c r="G63" s="38" t="b">
        <f>AND(F6&gt;=8,F6&lt;9)</f>
        <v>0</v>
      </c>
      <c r="H63" s="39"/>
      <c r="I63" s="38" t="b">
        <f>AND(F6&gt;=6.5,F6&lt;8)</f>
        <v>0</v>
      </c>
      <c r="J63" s="37"/>
      <c r="K63" s="38" t="b">
        <f>AND(F6&gt;=5,F6&lt;6.5)</f>
        <v>0</v>
      </c>
      <c r="L63" s="37"/>
      <c r="M63" s="38"/>
      <c r="N63" s="37"/>
      <c r="O63" s="38" t="b">
        <f>AND(F6&gt;=3.5,F6&lt;5)</f>
        <v>0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37"/>
      <c r="G64" s="38" t="s">
        <v>144</v>
      </c>
      <c r="H64" s="39"/>
      <c r="I64" s="38" t="s">
        <v>145</v>
      </c>
      <c r="J64" s="37"/>
      <c r="K64" s="38" t="s">
        <v>146</v>
      </c>
      <c r="L64" s="37"/>
      <c r="M64" s="38"/>
      <c r="N64" s="37"/>
      <c r="O64" s="38" t="s">
        <v>9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262" t="s">
        <v>1</v>
      </c>
      <c r="B65" s="264" t="s">
        <v>2</v>
      </c>
      <c r="C65" s="7"/>
      <c r="D65" s="264" t="s">
        <v>3</v>
      </c>
      <c r="E65" s="279" t="s">
        <v>4</v>
      </c>
      <c r="F65" s="266"/>
      <c r="G65" s="279" t="s">
        <v>5</v>
      </c>
      <c r="H65" s="266"/>
      <c r="I65" s="279" t="s">
        <v>6</v>
      </c>
      <c r="J65" s="266"/>
      <c r="K65" s="279" t="s">
        <v>7</v>
      </c>
      <c r="L65" s="266"/>
      <c r="M65" s="279" t="s">
        <v>8</v>
      </c>
      <c r="N65" s="266"/>
      <c r="O65" s="279" t="s">
        <v>9</v>
      </c>
      <c r="P65" s="266"/>
      <c r="Q65" s="279" t="s">
        <v>10</v>
      </c>
      <c r="R65" s="274"/>
      <c r="S65" s="60"/>
      <c r="T65" s="61"/>
      <c r="U65" s="61"/>
      <c r="V65" s="37"/>
      <c r="W65" s="37"/>
      <c r="X65" s="37"/>
      <c r="Y65" s="37"/>
      <c r="Z65" s="37"/>
    </row>
    <row r="66" spans="1:26" ht="18" customHeight="1">
      <c r="A66" s="263"/>
      <c r="B66" s="259"/>
      <c r="C66" s="10"/>
      <c r="D66" s="259"/>
      <c r="E66" s="10" t="s">
        <v>13</v>
      </c>
      <c r="F66" s="10" t="s">
        <v>14</v>
      </c>
      <c r="G66" s="10" t="s">
        <v>13</v>
      </c>
      <c r="H66" s="62" t="s">
        <v>14</v>
      </c>
      <c r="I66" s="10" t="s">
        <v>13</v>
      </c>
      <c r="J66" s="10" t="s">
        <v>14</v>
      </c>
      <c r="K66" s="10" t="s">
        <v>13</v>
      </c>
      <c r="L66" s="10" t="s">
        <v>14</v>
      </c>
      <c r="M66" s="10" t="s">
        <v>13</v>
      </c>
      <c r="N66" s="10" t="s">
        <v>14</v>
      </c>
      <c r="O66" s="10" t="s">
        <v>13</v>
      </c>
      <c r="P66" s="10" t="s">
        <v>14</v>
      </c>
      <c r="Q66" s="10" t="s">
        <v>13</v>
      </c>
      <c r="R66" s="63" t="s">
        <v>14</v>
      </c>
      <c r="S66" s="60"/>
      <c r="T66" s="280" t="s">
        <v>15</v>
      </c>
      <c r="U66" s="261"/>
      <c r="V66" s="37"/>
      <c r="W66" s="37"/>
      <c r="X66" s="37"/>
      <c r="Y66" s="37"/>
      <c r="Z66" s="37"/>
    </row>
    <row r="67" spans="1:26" ht="18" customHeight="1">
      <c r="A67" s="38" t="str">
        <f>F5</f>
        <v>Toan</v>
      </c>
      <c r="B67" s="64" t="str">
        <f>D6</f>
        <v>9A2</v>
      </c>
      <c r="C67" s="64"/>
      <c r="D67" s="64">
        <f>COUNT(F6:F60)</f>
        <v>54</v>
      </c>
      <c r="E67" s="64">
        <f>COUNTIF(F6:F60,"&gt;=9")</f>
        <v>41</v>
      </c>
      <c r="F67" s="65">
        <f>E67/$D67</f>
        <v>0.7592592592592593</v>
      </c>
      <c r="G67" s="64">
        <f>COUNTIF(F6:F60,"&gt;=8")-COUNTIF(F6:F60,"&gt;=9")</f>
        <v>12</v>
      </c>
      <c r="H67" s="67">
        <f>G67/$D67</f>
        <v>0.22222222222222221</v>
      </c>
      <c r="I67" s="64">
        <f>COUNTIF(F6:F60,"&gt;=6.5")-COUNTIF(F6:F60,"&gt;=8")</f>
        <v>1</v>
      </c>
      <c r="J67" s="65">
        <f>I67/$D67</f>
        <v>1.8518518518518517E-2</v>
      </c>
      <c r="K67" s="64">
        <f>COUNTIF(F6:F60,"&gt;=5")-COUNTIF(F6:F60,"&gt;=6.5")</f>
        <v>0</v>
      </c>
      <c r="L67" s="65">
        <f>K67/$D67</f>
        <v>0</v>
      </c>
      <c r="M67" s="64">
        <f>COUNTIF(F6:F60,"&gt;=5")</f>
        <v>54</v>
      </c>
      <c r="N67" s="65">
        <f>M67/$D67</f>
        <v>1</v>
      </c>
      <c r="O67" s="64">
        <f>COUNTIF(F6:F60,"&gt;=3.5")-COUNTIF(F6:F60,"&gt;=5")</f>
        <v>0</v>
      </c>
      <c r="P67" s="65">
        <f>O67/$D67</f>
        <v>0</v>
      </c>
      <c r="Q67" s="64">
        <f>COUNTIF(F6:F60,"&lt;=3.25")</f>
        <v>0</v>
      </c>
      <c r="R67" s="68">
        <f>Q67/$D67</f>
        <v>0</v>
      </c>
      <c r="S67" s="69"/>
      <c r="T67" s="70">
        <f>Q67+O67+K67+I67+G67+E67</f>
        <v>54</v>
      </c>
      <c r="U67" s="70">
        <f>Q67+O67+M67</f>
        <v>54</v>
      </c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9"/>
      <c r="F68" s="39"/>
      <c r="G68" s="38"/>
      <c r="H68" s="39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42" t="s">
        <v>147</v>
      </c>
      <c r="H69" s="39"/>
      <c r="I69" s="42" t="s">
        <v>147</v>
      </c>
      <c r="J69" s="37"/>
      <c r="K69" s="42" t="s">
        <v>147</v>
      </c>
      <c r="L69" s="37"/>
      <c r="M69" s="38"/>
      <c r="N69" s="37"/>
      <c r="O69" s="42" t="s">
        <v>147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38" t="b">
        <f>AND(E6&gt;=8,E6&lt;9)</f>
        <v>0</v>
      </c>
      <c r="H70" s="39"/>
      <c r="I70" s="38" t="b">
        <f>AND(E6&gt;=6.5,E6&lt;8)</f>
        <v>1</v>
      </c>
      <c r="J70" s="37"/>
      <c r="K70" s="38" t="b">
        <f>AND(E6&gt;=5,E6&lt;6.5)</f>
        <v>0</v>
      </c>
      <c r="L70" s="37"/>
      <c r="M70" s="38"/>
      <c r="N70" s="37"/>
      <c r="O70" s="38" t="b">
        <f>AND(E6&gt;=3.5,E6&lt;5)</f>
        <v>0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38" t="s">
        <v>144</v>
      </c>
      <c r="H71" s="39"/>
      <c r="I71" s="38" t="s">
        <v>145</v>
      </c>
      <c r="J71" s="37"/>
      <c r="K71" s="38" t="s">
        <v>146</v>
      </c>
      <c r="L71" s="37"/>
      <c r="M71" s="38"/>
      <c r="N71" s="37"/>
      <c r="O71" s="38" t="s">
        <v>9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262" t="s">
        <v>1</v>
      </c>
      <c r="B72" s="264" t="s">
        <v>2</v>
      </c>
      <c r="C72" s="7"/>
      <c r="D72" s="264" t="s">
        <v>3</v>
      </c>
      <c r="E72" s="279" t="s">
        <v>4</v>
      </c>
      <c r="F72" s="266"/>
      <c r="G72" s="279" t="s">
        <v>5</v>
      </c>
      <c r="H72" s="266"/>
      <c r="I72" s="279" t="s">
        <v>6</v>
      </c>
      <c r="J72" s="266"/>
      <c r="K72" s="279" t="s">
        <v>7</v>
      </c>
      <c r="L72" s="266"/>
      <c r="M72" s="279" t="s">
        <v>8</v>
      </c>
      <c r="N72" s="266"/>
      <c r="O72" s="279" t="s">
        <v>9</v>
      </c>
      <c r="P72" s="266"/>
      <c r="Q72" s="279" t="s">
        <v>10</v>
      </c>
      <c r="R72" s="274"/>
      <c r="S72" s="60"/>
      <c r="T72" s="61"/>
      <c r="U72" s="61"/>
      <c r="V72" s="37"/>
      <c r="W72" s="37"/>
      <c r="X72" s="37"/>
      <c r="Y72" s="37"/>
      <c r="Z72" s="37"/>
    </row>
    <row r="73" spans="1:26" ht="18" customHeight="1">
      <c r="A73" s="263"/>
      <c r="B73" s="259"/>
      <c r="C73" s="10"/>
      <c r="D73" s="259"/>
      <c r="E73" s="10" t="s">
        <v>13</v>
      </c>
      <c r="F73" s="10" t="s">
        <v>14</v>
      </c>
      <c r="G73" s="10" t="s">
        <v>13</v>
      </c>
      <c r="H73" s="62" t="s">
        <v>14</v>
      </c>
      <c r="I73" s="10" t="s">
        <v>13</v>
      </c>
      <c r="J73" s="10" t="s">
        <v>14</v>
      </c>
      <c r="K73" s="10" t="s">
        <v>13</v>
      </c>
      <c r="L73" s="10" t="s">
        <v>14</v>
      </c>
      <c r="M73" s="10" t="s">
        <v>13</v>
      </c>
      <c r="N73" s="10" t="s">
        <v>14</v>
      </c>
      <c r="O73" s="10" t="s">
        <v>13</v>
      </c>
      <c r="P73" s="10" t="s">
        <v>14</v>
      </c>
      <c r="Q73" s="10" t="s">
        <v>13</v>
      </c>
      <c r="R73" s="63" t="s">
        <v>14</v>
      </c>
      <c r="S73" s="60"/>
      <c r="T73" s="280" t="s">
        <v>15</v>
      </c>
      <c r="U73" s="261"/>
      <c r="V73" s="37"/>
      <c r="W73" s="37"/>
      <c r="X73" s="37"/>
      <c r="Y73" s="37"/>
      <c r="Z73" s="37"/>
    </row>
    <row r="74" spans="1:26" ht="18" customHeight="1">
      <c r="A74" s="38" t="str">
        <f>E5</f>
        <v>Van</v>
      </c>
      <c r="B74" s="64" t="str">
        <f>D6</f>
        <v>9A2</v>
      </c>
      <c r="C74" s="64"/>
      <c r="D74" s="64">
        <f>COUNT(E6:E60)</f>
        <v>54</v>
      </c>
      <c r="E74" s="64">
        <f>COUNTIF(E6:E60,"&gt;=9")</f>
        <v>0</v>
      </c>
      <c r="F74" s="65">
        <f>E74/$D74</f>
        <v>0</v>
      </c>
      <c r="G74" s="77">
        <f>COUNTIF(E6:E60,"&gt;=8")-COUNTIF(E6:E60,"&gt;=9")</f>
        <v>28</v>
      </c>
      <c r="H74" s="67">
        <f>G74/$D74</f>
        <v>0.51851851851851849</v>
      </c>
      <c r="I74" s="64">
        <f>COUNTIF(E6:E60,"&gt;=6.5")-COUNTIF(E6:E60,"&gt;=8")</f>
        <v>24</v>
      </c>
      <c r="J74" s="65">
        <f>I74/$D74</f>
        <v>0.44444444444444442</v>
      </c>
      <c r="K74" s="64">
        <f>COUNTIF(E6:E60,"&gt;=5")-COUNTIF(E6:E60,"&gt;=6.5")</f>
        <v>2</v>
      </c>
      <c r="L74" s="65">
        <f>K74/$D74</f>
        <v>3.7037037037037035E-2</v>
      </c>
      <c r="M74" s="64">
        <f>COUNTIF(E6:E60,"&gt;=5")</f>
        <v>54</v>
      </c>
      <c r="N74" s="65">
        <f>M74/$D74</f>
        <v>1</v>
      </c>
      <c r="O74" s="64">
        <f>COUNTIF(E6:E60,"&gt;=3.5")-COUNTIF(E6:E60,"&gt;=5")</f>
        <v>0</v>
      </c>
      <c r="P74" s="65">
        <f>O74/$D74</f>
        <v>0</v>
      </c>
      <c r="Q74" s="64">
        <f>COUNTIF(E6:E60,"&lt;=3.25")</f>
        <v>0</v>
      </c>
      <c r="R74" s="68">
        <f>Q74/$D74</f>
        <v>0</v>
      </c>
      <c r="S74" s="69"/>
      <c r="T74" s="70">
        <f>Q74+O74+K74+I74+G74+E74</f>
        <v>54</v>
      </c>
      <c r="U74" s="70">
        <f>Q74+O74+M74</f>
        <v>54</v>
      </c>
      <c r="V74" s="37"/>
      <c r="W74" s="37"/>
      <c r="X74" s="37"/>
      <c r="Y74" s="37"/>
      <c r="Z74" s="37"/>
    </row>
    <row r="75" spans="1:26" ht="18" customHeight="1">
      <c r="A75" s="38"/>
      <c r="B75" s="73"/>
      <c r="C75" s="73"/>
      <c r="D75" s="73"/>
      <c r="E75" s="73"/>
      <c r="F75" s="74"/>
      <c r="G75" s="73"/>
      <c r="H75" s="76"/>
      <c r="I75" s="73"/>
      <c r="J75" s="74"/>
      <c r="K75" s="73"/>
      <c r="L75" s="74"/>
      <c r="M75" s="73"/>
      <c r="N75" s="74"/>
      <c r="O75" s="73"/>
      <c r="P75" s="74"/>
      <c r="Q75" s="73"/>
      <c r="R75" s="74"/>
      <c r="S75" s="69"/>
      <c r="T75" s="70"/>
      <c r="U75" s="70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37"/>
      <c r="F76" s="37"/>
      <c r="G76" s="58" t="s">
        <v>36</v>
      </c>
      <c r="H76" s="39"/>
      <c r="I76" s="58" t="s">
        <v>36</v>
      </c>
      <c r="J76" s="37"/>
      <c r="K76" s="58" t="s">
        <v>36</v>
      </c>
      <c r="L76" s="37"/>
      <c r="M76" s="38"/>
      <c r="N76" s="37"/>
      <c r="O76" s="58" t="s">
        <v>36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37"/>
      <c r="G77" s="38" t="b">
        <f>AND(G6&gt;=8,G6&lt;9)</f>
        <v>0</v>
      </c>
      <c r="H77" s="39"/>
      <c r="I77" s="38" t="b">
        <f>AND(G6&gt;=6.5,G6&lt;8)</f>
        <v>0</v>
      </c>
      <c r="J77" s="37"/>
      <c r="K77" s="38" t="b">
        <f>AND(G6&gt;=5,G6&lt;6.5)</f>
        <v>0</v>
      </c>
      <c r="L77" s="37"/>
      <c r="M77" s="38"/>
      <c r="N77" s="37"/>
      <c r="O77" s="38" t="b">
        <f>AND(G5&gt;=3.5,G5&lt;5)</f>
        <v>0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38"/>
      <c r="B78" s="37"/>
      <c r="C78" s="37"/>
      <c r="D78" s="38"/>
      <c r="E78" s="37"/>
      <c r="F78" s="37"/>
      <c r="G78" s="38" t="s">
        <v>144</v>
      </c>
      <c r="H78" s="39"/>
      <c r="I78" s="38" t="s">
        <v>145</v>
      </c>
      <c r="J78" s="37"/>
      <c r="K78" s="38" t="s">
        <v>146</v>
      </c>
      <c r="L78" s="37"/>
      <c r="M78" s="38"/>
      <c r="N78" s="37"/>
      <c r="O78" s="38" t="s">
        <v>9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8" customHeight="1">
      <c r="A79" s="262" t="s">
        <v>1</v>
      </c>
      <c r="B79" s="264" t="s">
        <v>2</v>
      </c>
      <c r="C79" s="7"/>
      <c r="D79" s="264" t="s">
        <v>3</v>
      </c>
      <c r="E79" s="279" t="s">
        <v>4</v>
      </c>
      <c r="F79" s="266"/>
      <c r="G79" s="279" t="s">
        <v>5</v>
      </c>
      <c r="H79" s="266"/>
      <c r="I79" s="279" t="s">
        <v>6</v>
      </c>
      <c r="J79" s="266"/>
      <c r="K79" s="279" t="s">
        <v>7</v>
      </c>
      <c r="L79" s="266"/>
      <c r="M79" s="279" t="s">
        <v>8</v>
      </c>
      <c r="N79" s="266"/>
      <c r="O79" s="279" t="s">
        <v>9</v>
      </c>
      <c r="P79" s="266"/>
      <c r="Q79" s="279" t="s">
        <v>10</v>
      </c>
      <c r="R79" s="274"/>
      <c r="S79" s="60"/>
      <c r="T79" s="61"/>
      <c r="U79" s="61"/>
      <c r="V79" s="37"/>
      <c r="W79" s="37"/>
      <c r="X79" s="37"/>
      <c r="Y79" s="37"/>
      <c r="Z79" s="37"/>
    </row>
    <row r="80" spans="1:26" ht="18" customHeight="1">
      <c r="A80" s="263"/>
      <c r="B80" s="259"/>
      <c r="C80" s="10"/>
      <c r="D80" s="259"/>
      <c r="E80" s="10" t="s">
        <v>13</v>
      </c>
      <c r="F80" s="10" t="s">
        <v>14</v>
      </c>
      <c r="G80" s="10" t="s">
        <v>13</v>
      </c>
      <c r="H80" s="62" t="s">
        <v>14</v>
      </c>
      <c r="I80" s="10" t="s">
        <v>13</v>
      </c>
      <c r="J80" s="10" t="s">
        <v>14</v>
      </c>
      <c r="K80" s="10" t="s">
        <v>13</v>
      </c>
      <c r="L80" s="10" t="s">
        <v>14</v>
      </c>
      <c r="M80" s="10" t="s">
        <v>13</v>
      </c>
      <c r="N80" s="10" t="s">
        <v>14</v>
      </c>
      <c r="O80" s="10" t="s">
        <v>13</v>
      </c>
      <c r="P80" s="10" t="s">
        <v>14</v>
      </c>
      <c r="Q80" s="10" t="s">
        <v>13</v>
      </c>
      <c r="R80" s="63" t="s">
        <v>14</v>
      </c>
      <c r="S80" s="60"/>
      <c r="T80" s="280" t="s">
        <v>15</v>
      </c>
      <c r="U80" s="261"/>
      <c r="V80" s="37"/>
      <c r="W80" s="37"/>
      <c r="X80" s="37"/>
      <c r="Y80" s="37"/>
      <c r="Z80" s="37"/>
    </row>
    <row r="81" spans="1:26" ht="18" customHeight="1">
      <c r="A81" s="38" t="s">
        <v>36</v>
      </c>
      <c r="B81" s="64" t="str">
        <f>D6</f>
        <v>9A2</v>
      </c>
      <c r="C81" s="64"/>
      <c r="D81" s="64">
        <f>COUNT(G6:G60)</f>
        <v>54</v>
      </c>
      <c r="E81" s="77">
        <f>COUNTIF(G6:G60,"&gt;=9")</f>
        <v>44</v>
      </c>
      <c r="F81" s="78">
        <f>E81/$D81</f>
        <v>0.81481481481481477</v>
      </c>
      <c r="G81" s="208">
        <f>COUNTIF(G6:G60,"&gt;=8")-COUNTIF(G6:G60,"&gt;=9")</f>
        <v>9</v>
      </c>
      <c r="H81" s="79">
        <f>G81/$D81</f>
        <v>0.16666666666666666</v>
      </c>
      <c r="I81" s="208">
        <f>COUNTIF(G6:G60,"&gt;=6.5")-COUNTIF(G6:G60,"&gt;=8")</f>
        <v>1</v>
      </c>
      <c r="J81" s="78">
        <f>I81/$D81</f>
        <v>1.8518518518518517E-2</v>
      </c>
      <c r="K81" s="208">
        <f>COUNTIF(G6:G60,"&gt;=5")-COUNTIF(G6:G60,"&gt;=6.5")</f>
        <v>0</v>
      </c>
      <c r="L81" s="78">
        <f>K81/$D81</f>
        <v>0</v>
      </c>
      <c r="M81" s="77">
        <f>COUNTIF(G6:G60,"&gt;=5")</f>
        <v>54</v>
      </c>
      <c r="N81" s="78">
        <f>M81/$D81</f>
        <v>1</v>
      </c>
      <c r="O81" s="208">
        <f>COUNTIF(G6:G60,"&gt;=3.5")-COUNTIF(G6:G60,"&gt;=5")</f>
        <v>0</v>
      </c>
      <c r="P81" s="78">
        <f>O81/$D81</f>
        <v>0</v>
      </c>
      <c r="Q81" s="77">
        <f>COUNTIF(G6:G60,"&lt;=3.4")</f>
        <v>0</v>
      </c>
      <c r="R81" s="80">
        <f>Q81/$D81</f>
        <v>0</v>
      </c>
      <c r="S81" s="69"/>
      <c r="T81" s="70">
        <f>Q81+O81+K81+I81+G81+E81</f>
        <v>54</v>
      </c>
      <c r="U81" s="70">
        <f>Q81+O81+M81</f>
        <v>54</v>
      </c>
      <c r="V81" s="37"/>
      <c r="W81" s="37"/>
      <c r="X81" s="37"/>
      <c r="Y81" s="37"/>
      <c r="Z81" s="37"/>
    </row>
    <row r="82" spans="1:26" ht="18" customHeight="1">
      <c r="A82" s="38"/>
      <c r="B82" s="73"/>
      <c r="C82" s="73"/>
      <c r="D82" s="73"/>
      <c r="E82" s="73"/>
      <c r="F82" s="74"/>
      <c r="G82" s="73"/>
      <c r="H82" s="76"/>
      <c r="I82" s="73"/>
      <c r="J82" s="74"/>
      <c r="K82" s="73"/>
      <c r="L82" s="74"/>
      <c r="M82" s="73"/>
      <c r="N82" s="74"/>
      <c r="O82" s="73"/>
      <c r="P82" s="74"/>
      <c r="Q82" s="73"/>
      <c r="R82" s="74"/>
      <c r="S82" s="69"/>
      <c r="T82" s="70"/>
      <c r="U82" s="70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82"/>
      <c r="F83" s="82"/>
      <c r="G83" s="85" t="s">
        <v>148</v>
      </c>
      <c r="H83" s="84"/>
      <c r="I83" s="85" t="s">
        <v>148</v>
      </c>
      <c r="J83" s="82"/>
      <c r="K83" s="85" t="s">
        <v>148</v>
      </c>
      <c r="L83" s="82"/>
      <c r="M83" s="81"/>
      <c r="N83" s="82"/>
      <c r="O83" s="85" t="s">
        <v>148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82"/>
      <c r="G84" s="81" t="b">
        <f>AND(H6&gt;=18,H6&lt;19)</f>
        <v>0</v>
      </c>
      <c r="H84" s="84"/>
      <c r="I84" s="81" t="b">
        <f>AND(H6&gt;=16.5,H6&lt;18)</f>
        <v>0</v>
      </c>
      <c r="J84" s="82"/>
      <c r="K84" s="81" t="b">
        <f>AND(H6&gt;=15,H6&lt;16.5)</f>
        <v>0</v>
      </c>
      <c r="L84" s="82"/>
      <c r="M84" s="81"/>
      <c r="N84" s="82"/>
      <c r="O84" s="81" t="b">
        <f>AND(H6&gt;=13.5,H6&lt;15)</f>
        <v>0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81"/>
      <c r="B85" s="82"/>
      <c r="C85" s="82"/>
      <c r="D85" s="81"/>
      <c r="E85" s="82"/>
      <c r="F85" s="82"/>
      <c r="G85" s="81" t="s">
        <v>149</v>
      </c>
      <c r="H85" s="84"/>
      <c r="I85" s="81" t="s">
        <v>150</v>
      </c>
      <c r="J85" s="82"/>
      <c r="K85" s="81" t="s">
        <v>151</v>
      </c>
      <c r="L85" s="82"/>
      <c r="M85" s="81"/>
      <c r="N85" s="82"/>
      <c r="O85" s="81" t="s">
        <v>152</v>
      </c>
      <c r="P85" s="82"/>
      <c r="Q85" s="82"/>
      <c r="R85" s="82"/>
      <c r="S85" s="82"/>
      <c r="T85" s="82"/>
      <c r="U85" s="82"/>
      <c r="V85" s="37"/>
      <c r="W85" s="37"/>
      <c r="X85" s="37"/>
      <c r="Y85" s="37"/>
      <c r="Z85" s="37"/>
    </row>
    <row r="86" spans="1:26" ht="18" customHeight="1">
      <c r="A86" s="277" t="s">
        <v>1</v>
      </c>
      <c r="B86" s="278" t="s">
        <v>2</v>
      </c>
      <c r="C86" s="87"/>
      <c r="D86" s="278" t="s">
        <v>3</v>
      </c>
      <c r="E86" s="273" t="s">
        <v>153</v>
      </c>
      <c r="F86" s="266"/>
      <c r="G86" s="273" t="s">
        <v>154</v>
      </c>
      <c r="H86" s="266"/>
      <c r="I86" s="273" t="s">
        <v>155</v>
      </c>
      <c r="J86" s="266"/>
      <c r="K86" s="273" t="s">
        <v>156</v>
      </c>
      <c r="L86" s="266"/>
      <c r="M86" s="273" t="s">
        <v>157</v>
      </c>
      <c r="N86" s="266"/>
      <c r="O86" s="273" t="s">
        <v>152</v>
      </c>
      <c r="P86" s="266"/>
      <c r="Q86" s="273" t="s">
        <v>10</v>
      </c>
      <c r="R86" s="274"/>
      <c r="S86" s="88"/>
      <c r="T86" s="89"/>
      <c r="U86" s="89"/>
      <c r="V86" s="37"/>
      <c r="W86" s="37"/>
      <c r="X86" s="37"/>
      <c r="Y86" s="37"/>
      <c r="Z86" s="37"/>
    </row>
    <row r="87" spans="1:26" ht="18" customHeight="1">
      <c r="A87" s="263"/>
      <c r="B87" s="259"/>
      <c r="C87" s="90"/>
      <c r="D87" s="259"/>
      <c r="E87" s="90" t="s">
        <v>13</v>
      </c>
      <c r="F87" s="90" t="s">
        <v>14</v>
      </c>
      <c r="G87" s="90" t="s">
        <v>13</v>
      </c>
      <c r="H87" s="92" t="s">
        <v>14</v>
      </c>
      <c r="I87" s="90" t="s">
        <v>13</v>
      </c>
      <c r="J87" s="90" t="s">
        <v>14</v>
      </c>
      <c r="K87" s="90" t="s">
        <v>13</v>
      </c>
      <c r="L87" s="90" t="s">
        <v>14</v>
      </c>
      <c r="M87" s="90" t="s">
        <v>13</v>
      </c>
      <c r="N87" s="90" t="s">
        <v>14</v>
      </c>
      <c r="O87" s="90" t="s">
        <v>13</v>
      </c>
      <c r="P87" s="90" t="s">
        <v>14</v>
      </c>
      <c r="Q87" s="90" t="s">
        <v>13</v>
      </c>
      <c r="R87" s="93" t="s">
        <v>14</v>
      </c>
      <c r="S87" s="88"/>
      <c r="T87" s="275" t="s">
        <v>15</v>
      </c>
      <c r="U87" s="276"/>
      <c r="V87" s="37"/>
      <c r="W87" s="37"/>
      <c r="X87" s="37"/>
      <c r="Y87" s="37"/>
      <c r="Z87" s="37"/>
    </row>
    <row r="88" spans="1:26" ht="18" customHeight="1">
      <c r="A88" s="81" t="s">
        <v>148</v>
      </c>
      <c r="B88" s="94" t="str">
        <f>D6</f>
        <v>9A2</v>
      </c>
      <c r="C88" s="94"/>
      <c r="D88" s="94">
        <f>COUNT(G6:G57)</f>
        <v>52</v>
      </c>
      <c r="E88" s="95">
        <f>COUNTIF(H6:H57,"&gt;=19")</f>
        <v>52</v>
      </c>
      <c r="F88" s="96">
        <f>E88/$D88</f>
        <v>1</v>
      </c>
      <c r="G88" s="95">
        <f>COUNTIF(H6:H57,"&gt;=18")-COUNTIF(H6:H57,"&gt;=19")</f>
        <v>0</v>
      </c>
      <c r="H88" s="98">
        <f>G88/$D88</f>
        <v>0</v>
      </c>
      <c r="I88" s="95">
        <f>COUNTIF(H6:H57,"&gt;=16.5")-COUNTIF(H6:H57,"&gt;=18")</f>
        <v>0</v>
      </c>
      <c r="J88" s="96">
        <f>I88/$D88</f>
        <v>0</v>
      </c>
      <c r="K88" s="95">
        <f>COUNTIF(H6:H57,"&gt;=15")-COUNTIF(H6:H57,"&gt;=16.5")</f>
        <v>0</v>
      </c>
      <c r="L88" s="96">
        <f>K88/$D88</f>
        <v>0</v>
      </c>
      <c r="M88" s="95">
        <f>COUNTIF(H6:H57,"&gt;=15")</f>
        <v>52</v>
      </c>
      <c r="N88" s="96">
        <f>M88/$D88</f>
        <v>1</v>
      </c>
      <c r="O88" s="95">
        <f>COUNTIF(H6:H57,"&gt;=13.5")-COUNTIF(H6:H57,"&gt;=15")</f>
        <v>0</v>
      </c>
      <c r="P88" s="96">
        <f>O88/$D88</f>
        <v>0</v>
      </c>
      <c r="Q88" s="95">
        <f>COUNTIF(H6:H57,"&lt;=3,25")</f>
        <v>0</v>
      </c>
      <c r="R88" s="99">
        <f>Q88/$D88</f>
        <v>0</v>
      </c>
      <c r="S88" s="100"/>
      <c r="T88" s="101">
        <f>Q88+O88+K88+I88+G88+E88</f>
        <v>52</v>
      </c>
      <c r="U88" s="101">
        <f>Q88+O88+M88</f>
        <v>52</v>
      </c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5.25" customHeight="1">
      <c r="A103" s="38"/>
      <c r="B103" s="37"/>
      <c r="C103" s="37"/>
      <c r="D103" s="38"/>
      <c r="E103" s="39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39" customHeight="1">
      <c r="A148" s="38"/>
      <c r="B148" s="37"/>
      <c r="C148" s="37"/>
      <c r="D148" s="38"/>
      <c r="E148" s="39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8" customHeight="1">
      <c r="A288" s="38"/>
      <c r="B288" s="37"/>
      <c r="C288" s="37"/>
      <c r="D288" s="38"/>
      <c r="E288" s="39"/>
      <c r="F288" s="39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5:R65"/>
    <mergeCell ref="T66:U66"/>
    <mergeCell ref="A1:B1"/>
    <mergeCell ref="A61:D61"/>
    <mergeCell ref="A65:A66"/>
    <mergeCell ref="B65:B66"/>
    <mergeCell ref="D65:D66"/>
    <mergeCell ref="E65:F65"/>
    <mergeCell ref="G65:H65"/>
    <mergeCell ref="I65:J65"/>
    <mergeCell ref="K65:L65"/>
    <mergeCell ref="M65:N65"/>
    <mergeCell ref="O65:P65"/>
    <mergeCell ref="A2:J2"/>
    <mergeCell ref="M72:N72"/>
    <mergeCell ref="O72:P72"/>
    <mergeCell ref="Q72:R72"/>
    <mergeCell ref="T73:U73"/>
    <mergeCell ref="A72:A73"/>
    <mergeCell ref="B72:B73"/>
    <mergeCell ref="D72:D73"/>
    <mergeCell ref="E72:F72"/>
    <mergeCell ref="G72:H72"/>
    <mergeCell ref="I72:J72"/>
    <mergeCell ref="K72:L72"/>
    <mergeCell ref="M79:N79"/>
    <mergeCell ref="O79:P79"/>
    <mergeCell ref="Q79:R79"/>
    <mergeCell ref="T80:U80"/>
    <mergeCell ref="A79:A80"/>
    <mergeCell ref="B79:B80"/>
    <mergeCell ref="D79:D80"/>
    <mergeCell ref="E79:F79"/>
    <mergeCell ref="G79:H79"/>
    <mergeCell ref="I79:J79"/>
    <mergeCell ref="K79:L79"/>
    <mergeCell ref="M86:N86"/>
    <mergeCell ref="O86:P86"/>
    <mergeCell ref="Q86:R86"/>
    <mergeCell ref="T87:U87"/>
    <mergeCell ref="A86:A87"/>
    <mergeCell ref="B86:B87"/>
    <mergeCell ref="D86:D87"/>
    <mergeCell ref="E86:F86"/>
    <mergeCell ref="G86:H86"/>
    <mergeCell ref="I86:J86"/>
    <mergeCell ref="K86:L86"/>
  </mergeCells>
  <conditionalFormatting sqref="T67 T74:T75 T81:T82 T88">
    <cfRule type="expression" dxfId="31" priority="1">
      <formula>$T74&lt;&gt;$D74</formula>
    </cfRule>
  </conditionalFormatting>
  <conditionalFormatting sqref="U67 U74:U75 U81:U82 U88">
    <cfRule type="expression" dxfId="30" priority="2">
      <formula>$D74&lt;&gt;$U74</formula>
    </cfRule>
  </conditionalFormatting>
  <pageMargins left="0.5" right="0.17" top="0.26" bottom="0.17" header="0" footer="0"/>
  <pageSetup orientation="portrait"/>
  <rowBreaks count="1" manualBreakCount="1">
    <brk id="6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</sheetPr>
  <dimension ref="A1:Z1000"/>
  <sheetViews>
    <sheetView workbookViewId="0">
      <pane xSplit="1" ySplit="5" topLeftCell="B60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4.42578125" customWidth="1"/>
    <col min="4" max="4" width="5.7109375" customWidth="1"/>
    <col min="5" max="5" width="9.28515625" customWidth="1"/>
    <col min="6" max="6" width="7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9A3</v>
      </c>
      <c r="C3" s="37"/>
      <c r="D3" s="38"/>
      <c r="E3" s="39">
        <f t="shared" ref="E3:G3" si="0">COUNTIF(E6:E56,"&gt;10")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106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312</v>
      </c>
      <c r="C6" s="104" t="s">
        <v>313</v>
      </c>
      <c r="D6" s="218" t="s">
        <v>19</v>
      </c>
      <c r="E6" s="219">
        <v>7.5</v>
      </c>
      <c r="F6" s="219">
        <v>8.75</v>
      </c>
      <c r="G6" s="220">
        <v>9.75</v>
      </c>
      <c r="H6" s="51">
        <f t="shared" ref="H6:H57" si="1">(E6*2)+(F6*2)+G6</f>
        <v>42.25</v>
      </c>
      <c r="I6" s="52">
        <f t="shared" ref="I6:I56" si="2">RANK(H6,$H$6:$H$56,0)</f>
        <v>27</v>
      </c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314</v>
      </c>
      <c r="C7" s="104" t="s">
        <v>315</v>
      </c>
      <c r="D7" s="218" t="s">
        <v>19</v>
      </c>
      <c r="E7" s="219">
        <v>9</v>
      </c>
      <c r="F7" s="219">
        <v>8.75</v>
      </c>
      <c r="G7" s="220">
        <v>9</v>
      </c>
      <c r="H7" s="51">
        <f t="shared" si="1"/>
        <v>44.5</v>
      </c>
      <c r="I7" s="52">
        <f t="shared" si="2"/>
        <v>10</v>
      </c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3</v>
      </c>
      <c r="B8" s="104" t="s">
        <v>316</v>
      </c>
      <c r="C8" s="104" t="s">
        <v>317</v>
      </c>
      <c r="D8" s="218" t="s">
        <v>19</v>
      </c>
      <c r="E8" s="219">
        <v>6.75</v>
      </c>
      <c r="F8" s="219">
        <v>5.5</v>
      </c>
      <c r="G8" s="220">
        <v>9.25</v>
      </c>
      <c r="H8" s="51">
        <f t="shared" si="1"/>
        <v>33.75</v>
      </c>
      <c r="I8" s="52">
        <f t="shared" si="2"/>
        <v>51</v>
      </c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4</v>
      </c>
      <c r="B9" s="104" t="s">
        <v>318</v>
      </c>
      <c r="C9" s="104" t="s">
        <v>319</v>
      </c>
      <c r="D9" s="218" t="s">
        <v>19</v>
      </c>
      <c r="E9" s="219">
        <v>6.75</v>
      </c>
      <c r="F9" s="219">
        <v>9.25</v>
      </c>
      <c r="G9" s="220">
        <v>8.5</v>
      </c>
      <c r="H9" s="51">
        <f t="shared" si="1"/>
        <v>40.5</v>
      </c>
      <c r="I9" s="52">
        <f t="shared" si="2"/>
        <v>36</v>
      </c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5</v>
      </c>
      <c r="B10" s="104" t="s">
        <v>320</v>
      </c>
      <c r="C10" s="104" t="s">
        <v>132</v>
      </c>
      <c r="D10" s="218" t="s">
        <v>19</v>
      </c>
      <c r="E10" s="219">
        <v>6.75</v>
      </c>
      <c r="F10" s="219">
        <v>9</v>
      </c>
      <c r="G10" s="220">
        <v>8.5</v>
      </c>
      <c r="H10" s="51">
        <f t="shared" si="1"/>
        <v>40</v>
      </c>
      <c r="I10" s="52">
        <f t="shared" si="2"/>
        <v>40</v>
      </c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6</v>
      </c>
      <c r="B11" s="104" t="s">
        <v>321</v>
      </c>
      <c r="C11" s="104" t="s">
        <v>322</v>
      </c>
      <c r="D11" s="218" t="s">
        <v>19</v>
      </c>
      <c r="E11" s="219">
        <v>6</v>
      </c>
      <c r="F11" s="219">
        <v>7.25</v>
      </c>
      <c r="G11" s="220">
        <v>8</v>
      </c>
      <c r="H11" s="51">
        <f t="shared" si="1"/>
        <v>34.5</v>
      </c>
      <c r="I11" s="52">
        <f t="shared" si="2"/>
        <v>50</v>
      </c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7</v>
      </c>
      <c r="B12" s="104" t="s">
        <v>323</v>
      </c>
      <c r="C12" s="104" t="s">
        <v>324</v>
      </c>
      <c r="D12" s="218" t="s">
        <v>19</v>
      </c>
      <c r="E12" s="219">
        <v>8.25</v>
      </c>
      <c r="F12" s="219">
        <v>9</v>
      </c>
      <c r="G12" s="220">
        <v>8.25</v>
      </c>
      <c r="H12" s="51">
        <f t="shared" si="1"/>
        <v>42.75</v>
      </c>
      <c r="I12" s="52">
        <f t="shared" si="2"/>
        <v>24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8</v>
      </c>
      <c r="B13" s="104" t="s">
        <v>325</v>
      </c>
      <c r="C13" s="104" t="s">
        <v>326</v>
      </c>
      <c r="D13" s="218" t="s">
        <v>19</v>
      </c>
      <c r="E13" s="219">
        <v>8</v>
      </c>
      <c r="F13" s="219">
        <v>7</v>
      </c>
      <c r="G13" s="220">
        <v>9.5</v>
      </c>
      <c r="H13" s="51">
        <f t="shared" si="1"/>
        <v>39.5</v>
      </c>
      <c r="I13" s="52">
        <f t="shared" si="2"/>
        <v>41</v>
      </c>
      <c r="J13" s="52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9</v>
      </c>
      <c r="B14" s="104" t="s">
        <v>327</v>
      </c>
      <c r="C14" s="104" t="s">
        <v>328</v>
      </c>
      <c r="D14" s="218" t="s">
        <v>19</v>
      </c>
      <c r="E14" s="219">
        <v>6.75</v>
      </c>
      <c r="F14" s="219">
        <v>8.75</v>
      </c>
      <c r="G14" s="220">
        <v>9.25</v>
      </c>
      <c r="H14" s="51">
        <f t="shared" si="1"/>
        <v>40.25</v>
      </c>
      <c r="I14" s="52">
        <f t="shared" si="2"/>
        <v>38</v>
      </c>
      <c r="J14" s="52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10</v>
      </c>
      <c r="B15" s="104" t="s">
        <v>329</v>
      </c>
      <c r="C15" s="104" t="s">
        <v>330</v>
      </c>
      <c r="D15" s="218" t="s">
        <v>19</v>
      </c>
      <c r="E15" s="219">
        <v>8</v>
      </c>
      <c r="F15" s="219">
        <v>8.25</v>
      </c>
      <c r="G15" s="220">
        <v>8.75</v>
      </c>
      <c r="H15" s="51">
        <f t="shared" si="1"/>
        <v>41.25</v>
      </c>
      <c r="I15" s="52">
        <f t="shared" si="2"/>
        <v>32</v>
      </c>
      <c r="J15" s="52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11</v>
      </c>
      <c r="B16" s="104" t="s">
        <v>331</v>
      </c>
      <c r="C16" s="104" t="s">
        <v>171</v>
      </c>
      <c r="D16" s="218" t="s">
        <v>19</v>
      </c>
      <c r="E16" s="219">
        <v>6.75</v>
      </c>
      <c r="F16" s="219">
        <v>9</v>
      </c>
      <c r="G16" s="220">
        <v>7.75</v>
      </c>
      <c r="H16" s="51">
        <f t="shared" si="1"/>
        <v>39.25</v>
      </c>
      <c r="I16" s="52">
        <f t="shared" si="2"/>
        <v>42</v>
      </c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12</v>
      </c>
      <c r="B17" s="104" t="s">
        <v>332</v>
      </c>
      <c r="C17" s="104" t="s">
        <v>333</v>
      </c>
      <c r="D17" s="218" t="s">
        <v>19</v>
      </c>
      <c r="E17" s="219">
        <v>5.75</v>
      </c>
      <c r="F17" s="219">
        <v>8.5</v>
      </c>
      <c r="G17" s="220">
        <v>9.75</v>
      </c>
      <c r="H17" s="51">
        <f t="shared" si="1"/>
        <v>38.25</v>
      </c>
      <c r="I17" s="52">
        <f t="shared" si="2"/>
        <v>46</v>
      </c>
      <c r="J17" s="52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13</v>
      </c>
      <c r="B18" s="104" t="s">
        <v>334</v>
      </c>
      <c r="C18" s="104" t="s">
        <v>335</v>
      </c>
      <c r="D18" s="218" t="s">
        <v>19</v>
      </c>
      <c r="E18" s="219">
        <v>8.75</v>
      </c>
      <c r="F18" s="219">
        <v>9</v>
      </c>
      <c r="G18" s="220">
        <v>8</v>
      </c>
      <c r="H18" s="51">
        <f t="shared" si="1"/>
        <v>43.5</v>
      </c>
      <c r="I18" s="52">
        <f t="shared" si="2"/>
        <v>17</v>
      </c>
      <c r="J18" s="52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14</v>
      </c>
      <c r="B19" s="104" t="s">
        <v>336</v>
      </c>
      <c r="C19" s="104" t="s">
        <v>337</v>
      </c>
      <c r="D19" s="218" t="s">
        <v>19</v>
      </c>
      <c r="E19" s="219">
        <v>7</v>
      </c>
      <c r="F19" s="219">
        <v>9</v>
      </c>
      <c r="G19" s="220">
        <v>9.5</v>
      </c>
      <c r="H19" s="51">
        <f t="shared" si="1"/>
        <v>41.5</v>
      </c>
      <c r="I19" s="52">
        <f t="shared" si="2"/>
        <v>31</v>
      </c>
      <c r="J19" s="52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15</v>
      </c>
      <c r="B20" s="104" t="s">
        <v>338</v>
      </c>
      <c r="C20" s="104" t="s">
        <v>339</v>
      </c>
      <c r="D20" s="218" t="s">
        <v>19</v>
      </c>
      <c r="E20" s="219">
        <v>8</v>
      </c>
      <c r="F20" s="219">
        <v>9</v>
      </c>
      <c r="G20" s="220">
        <v>9.75</v>
      </c>
      <c r="H20" s="51">
        <f t="shared" si="1"/>
        <v>43.75</v>
      </c>
      <c r="I20" s="52">
        <f t="shared" si="2"/>
        <v>13</v>
      </c>
      <c r="J20" s="52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16</v>
      </c>
      <c r="B21" s="104" t="s">
        <v>340</v>
      </c>
      <c r="C21" s="104" t="s">
        <v>341</v>
      </c>
      <c r="D21" s="218" t="s">
        <v>19</v>
      </c>
      <c r="E21" s="219">
        <v>7.5</v>
      </c>
      <c r="F21" s="219">
        <v>9</v>
      </c>
      <c r="G21" s="220">
        <v>9.5</v>
      </c>
      <c r="H21" s="51">
        <f t="shared" si="1"/>
        <v>42.5</v>
      </c>
      <c r="I21" s="52">
        <f t="shared" si="2"/>
        <v>25</v>
      </c>
      <c r="J21" s="52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17</v>
      </c>
      <c r="B22" s="104" t="s">
        <v>342</v>
      </c>
      <c r="C22" s="104" t="s">
        <v>343</v>
      </c>
      <c r="D22" s="218" t="s">
        <v>19</v>
      </c>
      <c r="E22" s="219">
        <v>6.75</v>
      </c>
      <c r="F22" s="219">
        <v>9</v>
      </c>
      <c r="G22" s="220">
        <v>9.5</v>
      </c>
      <c r="H22" s="51">
        <f t="shared" si="1"/>
        <v>41</v>
      </c>
      <c r="I22" s="52">
        <f t="shared" si="2"/>
        <v>33</v>
      </c>
      <c r="J22" s="52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18</v>
      </c>
      <c r="B23" s="104" t="s">
        <v>344</v>
      </c>
      <c r="C23" s="104" t="s">
        <v>345</v>
      </c>
      <c r="D23" s="218" t="s">
        <v>19</v>
      </c>
      <c r="E23" s="219">
        <v>7.75</v>
      </c>
      <c r="F23" s="219">
        <v>9</v>
      </c>
      <c r="G23" s="220">
        <v>9.5</v>
      </c>
      <c r="H23" s="51">
        <f t="shared" si="1"/>
        <v>43</v>
      </c>
      <c r="I23" s="52">
        <f t="shared" si="2"/>
        <v>22</v>
      </c>
      <c r="J23" s="5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19</v>
      </c>
      <c r="B24" s="104" t="s">
        <v>346</v>
      </c>
      <c r="C24" s="104" t="s">
        <v>347</v>
      </c>
      <c r="D24" s="218" t="s">
        <v>19</v>
      </c>
      <c r="E24" s="219">
        <v>6.5</v>
      </c>
      <c r="F24" s="219">
        <v>8.5</v>
      </c>
      <c r="G24" s="220">
        <v>8.75</v>
      </c>
      <c r="H24" s="51">
        <f t="shared" si="1"/>
        <v>38.75</v>
      </c>
      <c r="I24" s="52">
        <f t="shared" si="2"/>
        <v>45</v>
      </c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20</v>
      </c>
      <c r="B25" s="104" t="s">
        <v>348</v>
      </c>
      <c r="C25" s="104" t="s">
        <v>349</v>
      </c>
      <c r="D25" s="218" t="s">
        <v>19</v>
      </c>
      <c r="E25" s="219">
        <v>7.5</v>
      </c>
      <c r="F25" s="219">
        <v>8.5</v>
      </c>
      <c r="G25" s="220">
        <v>10</v>
      </c>
      <c r="H25" s="51">
        <f t="shared" si="1"/>
        <v>42</v>
      </c>
      <c r="I25" s="52">
        <f t="shared" si="2"/>
        <v>28</v>
      </c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21</v>
      </c>
      <c r="B26" s="104" t="s">
        <v>350</v>
      </c>
      <c r="C26" s="104" t="s">
        <v>351</v>
      </c>
      <c r="D26" s="218" t="s">
        <v>19</v>
      </c>
      <c r="E26" s="219">
        <v>6</v>
      </c>
      <c r="F26" s="219">
        <v>7</v>
      </c>
      <c r="G26" s="220">
        <v>8.75</v>
      </c>
      <c r="H26" s="51">
        <f t="shared" si="1"/>
        <v>34.75</v>
      </c>
      <c r="I26" s="52">
        <f t="shared" si="2"/>
        <v>49</v>
      </c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22</v>
      </c>
      <c r="B27" s="104" t="s">
        <v>352</v>
      </c>
      <c r="C27" s="104" t="s">
        <v>353</v>
      </c>
      <c r="D27" s="218" t="s">
        <v>19</v>
      </c>
      <c r="E27" s="219">
        <v>8.25</v>
      </c>
      <c r="F27" s="219">
        <v>9</v>
      </c>
      <c r="G27" s="220">
        <v>9.5</v>
      </c>
      <c r="H27" s="51">
        <f t="shared" si="1"/>
        <v>44</v>
      </c>
      <c r="I27" s="52">
        <f t="shared" si="2"/>
        <v>11</v>
      </c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23</v>
      </c>
      <c r="B28" s="104" t="s">
        <v>354</v>
      </c>
      <c r="C28" s="104" t="s">
        <v>302</v>
      </c>
      <c r="D28" s="218" t="s">
        <v>19</v>
      </c>
      <c r="E28" s="219">
        <v>6.5</v>
      </c>
      <c r="F28" s="219">
        <v>9</v>
      </c>
      <c r="G28" s="220">
        <v>9.75</v>
      </c>
      <c r="H28" s="51">
        <f t="shared" si="1"/>
        <v>40.75</v>
      </c>
      <c r="I28" s="52">
        <f t="shared" si="2"/>
        <v>35</v>
      </c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24</v>
      </c>
      <c r="B29" s="104" t="s">
        <v>355</v>
      </c>
      <c r="C29" s="104" t="s">
        <v>356</v>
      </c>
      <c r="D29" s="218" t="s">
        <v>19</v>
      </c>
      <c r="E29" s="219">
        <v>6.5</v>
      </c>
      <c r="F29" s="219">
        <v>8.25</v>
      </c>
      <c r="G29" s="220">
        <v>9.5</v>
      </c>
      <c r="H29" s="51">
        <f t="shared" si="1"/>
        <v>39</v>
      </c>
      <c r="I29" s="52">
        <f t="shared" si="2"/>
        <v>44</v>
      </c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25</v>
      </c>
      <c r="B30" s="104" t="s">
        <v>357</v>
      </c>
      <c r="C30" s="104" t="s">
        <v>358</v>
      </c>
      <c r="D30" s="218" t="s">
        <v>19</v>
      </c>
      <c r="E30" s="219">
        <v>6.25</v>
      </c>
      <c r="F30" s="219">
        <v>9</v>
      </c>
      <c r="G30" s="220">
        <v>9.75</v>
      </c>
      <c r="H30" s="51">
        <f t="shared" si="1"/>
        <v>40.25</v>
      </c>
      <c r="I30" s="52">
        <f t="shared" si="2"/>
        <v>38</v>
      </c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26</v>
      </c>
      <c r="B31" s="104" t="s">
        <v>359</v>
      </c>
      <c r="C31" s="104" t="s">
        <v>80</v>
      </c>
      <c r="D31" s="218" t="s">
        <v>19</v>
      </c>
      <c r="E31" s="219">
        <v>6.75</v>
      </c>
      <c r="F31" s="219">
        <v>8</v>
      </c>
      <c r="G31" s="220">
        <v>9.75</v>
      </c>
      <c r="H31" s="51">
        <f t="shared" si="1"/>
        <v>39.25</v>
      </c>
      <c r="I31" s="52">
        <f t="shared" si="2"/>
        <v>42</v>
      </c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27</v>
      </c>
      <c r="B32" s="104" t="s">
        <v>360</v>
      </c>
      <c r="C32" s="104" t="s">
        <v>361</v>
      </c>
      <c r="D32" s="218" t="s">
        <v>19</v>
      </c>
      <c r="E32" s="219">
        <v>8</v>
      </c>
      <c r="F32" s="219">
        <v>9</v>
      </c>
      <c r="G32" s="220">
        <v>9.5</v>
      </c>
      <c r="H32" s="51">
        <f t="shared" si="1"/>
        <v>43.5</v>
      </c>
      <c r="I32" s="52">
        <f t="shared" si="2"/>
        <v>17</v>
      </c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28</v>
      </c>
      <c r="B33" s="104" t="s">
        <v>362</v>
      </c>
      <c r="C33" s="104" t="s">
        <v>82</v>
      </c>
      <c r="D33" s="218" t="s">
        <v>19</v>
      </c>
      <c r="E33" s="219">
        <v>9</v>
      </c>
      <c r="F33" s="219">
        <v>9.5</v>
      </c>
      <c r="G33" s="220">
        <v>9.75</v>
      </c>
      <c r="H33" s="51">
        <f t="shared" si="1"/>
        <v>46.75</v>
      </c>
      <c r="I33" s="52">
        <f t="shared" si="2"/>
        <v>1</v>
      </c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29</v>
      </c>
      <c r="B34" s="104" t="s">
        <v>363</v>
      </c>
      <c r="C34" s="104" t="s">
        <v>112</v>
      </c>
      <c r="D34" s="218" t="s">
        <v>19</v>
      </c>
      <c r="E34" s="219">
        <v>8.5</v>
      </c>
      <c r="F34" s="219">
        <v>9</v>
      </c>
      <c r="G34" s="220">
        <v>10</v>
      </c>
      <c r="H34" s="51">
        <f t="shared" si="1"/>
        <v>45</v>
      </c>
      <c r="I34" s="52">
        <f t="shared" si="2"/>
        <v>4</v>
      </c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47">
        <v>30</v>
      </c>
      <c r="B35" s="104" t="s">
        <v>364</v>
      </c>
      <c r="C35" s="104" t="s">
        <v>365</v>
      </c>
      <c r="D35" s="218" t="s">
        <v>19</v>
      </c>
      <c r="E35" s="219">
        <v>7.25</v>
      </c>
      <c r="F35" s="219">
        <v>7.75</v>
      </c>
      <c r="G35" s="220">
        <v>7.25</v>
      </c>
      <c r="H35" s="51">
        <f t="shared" si="1"/>
        <v>37.25</v>
      </c>
      <c r="I35" s="52">
        <f t="shared" si="2"/>
        <v>47</v>
      </c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31</v>
      </c>
      <c r="B36" s="104" t="s">
        <v>366</v>
      </c>
      <c r="C36" s="104" t="s">
        <v>367</v>
      </c>
      <c r="D36" s="218" t="s">
        <v>19</v>
      </c>
      <c r="E36" s="219">
        <v>8.5</v>
      </c>
      <c r="F36" s="219">
        <v>9</v>
      </c>
      <c r="G36" s="220">
        <v>9</v>
      </c>
      <c r="H36" s="51">
        <f t="shared" si="1"/>
        <v>44</v>
      </c>
      <c r="I36" s="52">
        <f t="shared" si="2"/>
        <v>11</v>
      </c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47">
        <v>32</v>
      </c>
      <c r="B37" s="104" t="s">
        <v>125</v>
      </c>
      <c r="C37" s="104" t="s">
        <v>368</v>
      </c>
      <c r="D37" s="218" t="s">
        <v>19</v>
      </c>
      <c r="E37" s="219">
        <v>8</v>
      </c>
      <c r="F37" s="219">
        <v>9</v>
      </c>
      <c r="G37" s="220">
        <v>9.75</v>
      </c>
      <c r="H37" s="51">
        <f t="shared" si="1"/>
        <v>43.75</v>
      </c>
      <c r="I37" s="52">
        <f t="shared" si="2"/>
        <v>13</v>
      </c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47">
        <v>33</v>
      </c>
      <c r="B38" s="104" t="s">
        <v>369</v>
      </c>
      <c r="C38" s="104" t="s">
        <v>370</v>
      </c>
      <c r="D38" s="218" t="s">
        <v>19</v>
      </c>
      <c r="E38" s="219">
        <v>8.5</v>
      </c>
      <c r="F38" s="219">
        <v>9</v>
      </c>
      <c r="G38" s="220">
        <v>10</v>
      </c>
      <c r="H38" s="51">
        <f t="shared" si="1"/>
        <v>45</v>
      </c>
      <c r="I38" s="52">
        <f t="shared" si="2"/>
        <v>4</v>
      </c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47">
        <v>34</v>
      </c>
      <c r="B39" s="104" t="s">
        <v>371</v>
      </c>
      <c r="C39" s="104" t="s">
        <v>372</v>
      </c>
      <c r="D39" s="218" t="s">
        <v>19</v>
      </c>
      <c r="E39" s="219">
        <v>7.75</v>
      </c>
      <c r="F39" s="219">
        <v>9</v>
      </c>
      <c r="G39" s="220">
        <v>9</v>
      </c>
      <c r="H39" s="51">
        <f t="shared" si="1"/>
        <v>42.5</v>
      </c>
      <c r="I39" s="52">
        <f t="shared" si="2"/>
        <v>25</v>
      </c>
      <c r="J39" s="52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47">
        <v>35</v>
      </c>
      <c r="B40" s="104" t="s">
        <v>373</v>
      </c>
      <c r="C40" s="104" t="s">
        <v>374</v>
      </c>
      <c r="D40" s="218" t="s">
        <v>19</v>
      </c>
      <c r="E40" s="219">
        <v>8.5</v>
      </c>
      <c r="F40" s="219">
        <v>9</v>
      </c>
      <c r="G40" s="220">
        <v>10</v>
      </c>
      <c r="H40" s="51">
        <f t="shared" si="1"/>
        <v>45</v>
      </c>
      <c r="I40" s="52">
        <f t="shared" si="2"/>
        <v>4</v>
      </c>
      <c r="J40" s="52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7.25" customHeight="1">
      <c r="A41" s="47">
        <v>36</v>
      </c>
      <c r="B41" s="104" t="s">
        <v>375</v>
      </c>
      <c r="C41" s="104" t="s">
        <v>243</v>
      </c>
      <c r="D41" s="218" t="s">
        <v>19</v>
      </c>
      <c r="E41" s="219">
        <v>7.5</v>
      </c>
      <c r="F41" s="219">
        <v>9.5</v>
      </c>
      <c r="G41" s="220">
        <v>9.5</v>
      </c>
      <c r="H41" s="51">
        <f t="shared" si="1"/>
        <v>43.5</v>
      </c>
      <c r="I41" s="52">
        <f t="shared" si="2"/>
        <v>17</v>
      </c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47">
        <v>37</v>
      </c>
      <c r="B42" s="104" t="s">
        <v>376</v>
      </c>
      <c r="C42" s="104" t="s">
        <v>377</v>
      </c>
      <c r="D42" s="218" t="s">
        <v>19</v>
      </c>
      <c r="E42" s="219">
        <v>7.75</v>
      </c>
      <c r="F42" s="219">
        <v>8.75</v>
      </c>
      <c r="G42" s="220">
        <v>10</v>
      </c>
      <c r="H42" s="51">
        <f t="shared" si="1"/>
        <v>43</v>
      </c>
      <c r="I42" s="52">
        <f t="shared" si="2"/>
        <v>22</v>
      </c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47">
        <v>38</v>
      </c>
      <c r="B43" s="104" t="s">
        <v>378</v>
      </c>
      <c r="C43" s="104" t="s">
        <v>333</v>
      </c>
      <c r="D43" s="218" t="s">
        <v>19</v>
      </c>
      <c r="E43" s="219">
        <v>6</v>
      </c>
      <c r="F43" s="219">
        <v>8.75</v>
      </c>
      <c r="G43" s="220">
        <v>7.25</v>
      </c>
      <c r="H43" s="51">
        <f t="shared" si="1"/>
        <v>36.75</v>
      </c>
      <c r="I43" s="52">
        <f t="shared" si="2"/>
        <v>48</v>
      </c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47">
        <v>39</v>
      </c>
      <c r="B44" s="104" t="s">
        <v>379</v>
      </c>
      <c r="C44" s="104" t="s">
        <v>380</v>
      </c>
      <c r="D44" s="218" t="s">
        <v>19</v>
      </c>
      <c r="E44" s="219">
        <v>8.5</v>
      </c>
      <c r="F44" s="219">
        <v>9</v>
      </c>
      <c r="G44" s="220">
        <v>10</v>
      </c>
      <c r="H44" s="51">
        <f t="shared" si="1"/>
        <v>45</v>
      </c>
      <c r="I44" s="52">
        <f t="shared" si="2"/>
        <v>4</v>
      </c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47">
        <v>40</v>
      </c>
      <c r="B45" s="104" t="s">
        <v>381</v>
      </c>
      <c r="C45" s="104" t="s">
        <v>382</v>
      </c>
      <c r="D45" s="218" t="s">
        <v>19</v>
      </c>
      <c r="E45" s="219">
        <v>8</v>
      </c>
      <c r="F45" s="219">
        <v>9</v>
      </c>
      <c r="G45" s="220">
        <v>9.75</v>
      </c>
      <c r="H45" s="51">
        <f t="shared" si="1"/>
        <v>43.75</v>
      </c>
      <c r="I45" s="52">
        <f t="shared" si="2"/>
        <v>13</v>
      </c>
      <c r="J45" s="52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47">
        <v>41</v>
      </c>
      <c r="B46" s="104" t="s">
        <v>383</v>
      </c>
      <c r="C46" s="104" t="s">
        <v>234</v>
      </c>
      <c r="D46" s="218" t="s">
        <v>19</v>
      </c>
      <c r="E46" s="219">
        <v>7</v>
      </c>
      <c r="F46" s="219">
        <v>8.75</v>
      </c>
      <c r="G46" s="220">
        <v>9</v>
      </c>
      <c r="H46" s="51">
        <f t="shared" si="1"/>
        <v>40.5</v>
      </c>
      <c r="I46" s="52">
        <f t="shared" si="2"/>
        <v>36</v>
      </c>
      <c r="J46" s="52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 customHeight="1">
      <c r="A47" s="47">
        <v>42</v>
      </c>
      <c r="B47" s="104" t="s">
        <v>384</v>
      </c>
      <c r="C47" s="104" t="s">
        <v>385</v>
      </c>
      <c r="D47" s="218" t="s">
        <v>19</v>
      </c>
      <c r="E47" s="219">
        <v>6.5</v>
      </c>
      <c r="F47" s="219">
        <v>9.25</v>
      </c>
      <c r="G47" s="220">
        <v>9.5</v>
      </c>
      <c r="H47" s="51">
        <f t="shared" si="1"/>
        <v>41</v>
      </c>
      <c r="I47" s="52">
        <f t="shared" si="2"/>
        <v>33</v>
      </c>
      <c r="J47" s="52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.75" customHeight="1">
      <c r="A48" s="47">
        <v>43</v>
      </c>
      <c r="B48" s="104" t="s">
        <v>386</v>
      </c>
      <c r="C48" s="104" t="s">
        <v>70</v>
      </c>
      <c r="D48" s="218" t="s">
        <v>19</v>
      </c>
      <c r="E48" s="219">
        <v>7.5</v>
      </c>
      <c r="F48" s="219">
        <v>8.75</v>
      </c>
      <c r="G48" s="220">
        <v>9.5</v>
      </c>
      <c r="H48" s="51">
        <f t="shared" si="1"/>
        <v>42</v>
      </c>
      <c r="I48" s="52">
        <f t="shared" si="2"/>
        <v>28</v>
      </c>
      <c r="J48" s="52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44</v>
      </c>
      <c r="B49" s="104" t="s">
        <v>387</v>
      </c>
      <c r="C49" s="104" t="s">
        <v>92</v>
      </c>
      <c r="D49" s="218" t="s">
        <v>19</v>
      </c>
      <c r="E49" s="219">
        <v>8.5</v>
      </c>
      <c r="F49" s="219">
        <v>8.25</v>
      </c>
      <c r="G49" s="220">
        <v>10</v>
      </c>
      <c r="H49" s="51">
        <f t="shared" si="1"/>
        <v>43.5</v>
      </c>
      <c r="I49" s="52">
        <f t="shared" si="2"/>
        <v>17</v>
      </c>
      <c r="J49" s="52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45</v>
      </c>
      <c r="B50" s="104" t="s">
        <v>388</v>
      </c>
      <c r="C50" s="104" t="s">
        <v>389</v>
      </c>
      <c r="D50" s="218" t="s">
        <v>19</v>
      </c>
      <c r="E50" s="219">
        <v>9</v>
      </c>
      <c r="F50" s="219">
        <v>9</v>
      </c>
      <c r="G50" s="220">
        <v>9.5</v>
      </c>
      <c r="H50" s="51">
        <f t="shared" si="1"/>
        <v>45.5</v>
      </c>
      <c r="I50" s="52">
        <f t="shared" si="2"/>
        <v>2</v>
      </c>
      <c r="J50" s="52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46</v>
      </c>
      <c r="B51" s="104" t="s">
        <v>390</v>
      </c>
      <c r="C51" s="104" t="s">
        <v>391</v>
      </c>
      <c r="D51" s="218" t="s">
        <v>19</v>
      </c>
      <c r="E51" s="219">
        <v>8.5</v>
      </c>
      <c r="F51" s="219">
        <v>8.75</v>
      </c>
      <c r="G51" s="220">
        <v>9</v>
      </c>
      <c r="H51" s="51">
        <f t="shared" si="1"/>
        <v>43.5</v>
      </c>
      <c r="I51" s="52">
        <f t="shared" si="2"/>
        <v>17</v>
      </c>
      <c r="J51" s="52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47</v>
      </c>
      <c r="B52" s="104" t="s">
        <v>392</v>
      </c>
      <c r="C52" s="104" t="s">
        <v>194</v>
      </c>
      <c r="D52" s="218" t="s">
        <v>19</v>
      </c>
      <c r="E52" s="219">
        <v>8.5</v>
      </c>
      <c r="F52" s="219">
        <v>9</v>
      </c>
      <c r="G52" s="220">
        <v>10</v>
      </c>
      <c r="H52" s="51">
        <f t="shared" si="1"/>
        <v>45</v>
      </c>
      <c r="I52" s="52">
        <f t="shared" si="2"/>
        <v>4</v>
      </c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48</v>
      </c>
      <c r="B53" s="104" t="s">
        <v>393</v>
      </c>
      <c r="C53" s="104" t="s">
        <v>394</v>
      </c>
      <c r="D53" s="218" t="s">
        <v>19</v>
      </c>
      <c r="E53" s="219">
        <v>8.25</v>
      </c>
      <c r="F53" s="219">
        <v>9</v>
      </c>
      <c r="G53" s="220">
        <v>9.25</v>
      </c>
      <c r="H53" s="51">
        <f t="shared" si="1"/>
        <v>43.75</v>
      </c>
      <c r="I53" s="52">
        <f t="shared" si="2"/>
        <v>13</v>
      </c>
      <c r="J53" s="52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" customHeight="1">
      <c r="A54" s="47">
        <v>49</v>
      </c>
      <c r="B54" s="104" t="s">
        <v>395</v>
      </c>
      <c r="C54" s="104" t="s">
        <v>396</v>
      </c>
      <c r="D54" s="218" t="s">
        <v>19</v>
      </c>
      <c r="E54" s="219">
        <v>8.75</v>
      </c>
      <c r="F54" s="219">
        <v>9</v>
      </c>
      <c r="G54" s="220">
        <v>10</v>
      </c>
      <c r="H54" s="51">
        <f t="shared" si="1"/>
        <v>45.5</v>
      </c>
      <c r="I54" s="52">
        <f t="shared" si="2"/>
        <v>2</v>
      </c>
      <c r="J54" s="52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50</v>
      </c>
      <c r="B55" s="104" t="s">
        <v>397</v>
      </c>
      <c r="C55" s="104" t="s">
        <v>398</v>
      </c>
      <c r="D55" s="218" t="s">
        <v>19</v>
      </c>
      <c r="E55" s="219">
        <v>8.25</v>
      </c>
      <c r="F55" s="219">
        <v>8.25</v>
      </c>
      <c r="G55" s="220">
        <v>9</v>
      </c>
      <c r="H55" s="51">
        <f t="shared" si="1"/>
        <v>42</v>
      </c>
      <c r="I55" s="52">
        <f t="shared" si="2"/>
        <v>28</v>
      </c>
      <c r="J55" s="52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51</v>
      </c>
      <c r="B56" s="104" t="s">
        <v>399</v>
      </c>
      <c r="C56" s="104" t="s">
        <v>174</v>
      </c>
      <c r="D56" s="218" t="s">
        <v>19</v>
      </c>
      <c r="E56" s="219">
        <v>8.75</v>
      </c>
      <c r="F56" s="219">
        <v>9</v>
      </c>
      <c r="G56" s="220">
        <v>9.25</v>
      </c>
      <c r="H56" s="51">
        <f t="shared" si="1"/>
        <v>44.75</v>
      </c>
      <c r="I56" s="52">
        <f t="shared" si="2"/>
        <v>9</v>
      </c>
      <c r="J56" s="52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>
        <v>52</v>
      </c>
      <c r="B57" s="104" t="s">
        <v>400</v>
      </c>
      <c r="C57" s="104" t="s">
        <v>401</v>
      </c>
      <c r="D57" s="218" t="s">
        <v>19</v>
      </c>
      <c r="E57" s="219">
        <v>8.17</v>
      </c>
      <c r="F57" s="219">
        <v>9</v>
      </c>
      <c r="G57" s="220">
        <v>8.5</v>
      </c>
      <c r="H57" s="51">
        <f t="shared" si="1"/>
        <v>42.84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282" t="s">
        <v>142</v>
      </c>
      <c r="B58" s="283"/>
      <c r="C58" s="283"/>
      <c r="D58" s="284"/>
      <c r="E58" s="32">
        <f>SUM(E6:E57)/D71</f>
        <v>7.6090384615384616</v>
      </c>
      <c r="F58" s="32">
        <f>SUM(F6:F57)/D64</f>
        <v>8.6826923076923084</v>
      </c>
      <c r="G58" s="32">
        <f>SUM(G7:G57)/D78</f>
        <v>9.0625</v>
      </c>
      <c r="H58" s="51">
        <f>(E58*2)+(F58*2)+G58</f>
        <v>41.645961538461542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58" t="s">
        <v>143</v>
      </c>
      <c r="H59" s="39"/>
      <c r="I59" s="58" t="s">
        <v>143</v>
      </c>
      <c r="J59" s="37"/>
      <c r="K59" s="58" t="s">
        <v>143</v>
      </c>
      <c r="L59" s="37"/>
      <c r="M59" s="38"/>
      <c r="N59" s="37"/>
      <c r="O59" s="58" t="s">
        <v>143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38" t="b">
        <f>AND(F6&gt;=8,F6&lt;9)</f>
        <v>1</v>
      </c>
      <c r="H60" s="39"/>
      <c r="I60" s="38" t="b">
        <f>AND(F6&gt;=6.5,F6&lt;8)</f>
        <v>0</v>
      </c>
      <c r="J60" s="37"/>
      <c r="K60" s="38" t="b">
        <f>AND(F6&gt;=5,F6&lt;6.5)</f>
        <v>0</v>
      </c>
      <c r="L60" s="37"/>
      <c r="M60" s="38"/>
      <c r="N60" s="37"/>
      <c r="O60" s="38" t="b">
        <f>AND(F6&gt;=3.5,F6&lt;5)</f>
        <v>0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7"/>
      <c r="F61" s="37"/>
      <c r="G61" s="38" t="s">
        <v>144</v>
      </c>
      <c r="H61" s="39"/>
      <c r="I61" s="38" t="s">
        <v>145</v>
      </c>
      <c r="J61" s="37"/>
      <c r="K61" s="38" t="s">
        <v>146</v>
      </c>
      <c r="L61" s="37"/>
      <c r="M61" s="38"/>
      <c r="N61" s="37"/>
      <c r="O61" s="38" t="s">
        <v>9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262" t="s">
        <v>1</v>
      </c>
      <c r="B62" s="264" t="s">
        <v>2</v>
      </c>
      <c r="C62" s="7"/>
      <c r="D62" s="264" t="s">
        <v>3</v>
      </c>
      <c r="E62" s="279" t="s">
        <v>4</v>
      </c>
      <c r="F62" s="266"/>
      <c r="G62" s="279" t="s">
        <v>5</v>
      </c>
      <c r="H62" s="266"/>
      <c r="I62" s="279" t="s">
        <v>6</v>
      </c>
      <c r="J62" s="266"/>
      <c r="K62" s="279" t="s">
        <v>7</v>
      </c>
      <c r="L62" s="266"/>
      <c r="M62" s="279" t="s">
        <v>8</v>
      </c>
      <c r="N62" s="266"/>
      <c r="O62" s="279" t="s">
        <v>9</v>
      </c>
      <c r="P62" s="266"/>
      <c r="Q62" s="279" t="s">
        <v>10</v>
      </c>
      <c r="R62" s="274"/>
      <c r="S62" s="60"/>
      <c r="T62" s="61"/>
      <c r="U62" s="61"/>
      <c r="V62" s="37"/>
      <c r="W62" s="37"/>
      <c r="X62" s="37"/>
      <c r="Y62" s="37"/>
      <c r="Z62" s="37"/>
    </row>
    <row r="63" spans="1:26" ht="18" customHeight="1">
      <c r="A63" s="263"/>
      <c r="B63" s="259"/>
      <c r="C63" s="10"/>
      <c r="D63" s="259"/>
      <c r="E63" s="10" t="s">
        <v>13</v>
      </c>
      <c r="F63" s="10" t="s">
        <v>14</v>
      </c>
      <c r="G63" s="10" t="s">
        <v>13</v>
      </c>
      <c r="H63" s="62" t="s">
        <v>14</v>
      </c>
      <c r="I63" s="10" t="s">
        <v>13</v>
      </c>
      <c r="J63" s="10" t="s">
        <v>14</v>
      </c>
      <c r="K63" s="10" t="s">
        <v>13</v>
      </c>
      <c r="L63" s="10" t="s">
        <v>14</v>
      </c>
      <c r="M63" s="10" t="s">
        <v>13</v>
      </c>
      <c r="N63" s="10" t="s">
        <v>14</v>
      </c>
      <c r="O63" s="10" t="s">
        <v>13</v>
      </c>
      <c r="P63" s="10" t="s">
        <v>14</v>
      </c>
      <c r="Q63" s="10" t="s">
        <v>13</v>
      </c>
      <c r="R63" s="63" t="s">
        <v>14</v>
      </c>
      <c r="S63" s="60"/>
      <c r="T63" s="280" t="s">
        <v>15</v>
      </c>
      <c r="U63" s="261"/>
      <c r="V63" s="37"/>
      <c r="W63" s="37"/>
      <c r="X63" s="37"/>
      <c r="Y63" s="37"/>
      <c r="Z63" s="37"/>
    </row>
    <row r="64" spans="1:26" ht="18" customHeight="1">
      <c r="A64" s="38" t="str">
        <f>F5</f>
        <v>Toan</v>
      </c>
      <c r="B64" s="64" t="str">
        <f>D6</f>
        <v>9A3</v>
      </c>
      <c r="C64" s="64"/>
      <c r="D64" s="64">
        <f>COUNT(F6:F57)</f>
        <v>52</v>
      </c>
      <c r="E64" s="64">
        <f>COUNTIF(F6:F57,"&gt;=9")</f>
        <v>31</v>
      </c>
      <c r="F64" s="65">
        <f>E64/$D64</f>
        <v>0.59615384615384615</v>
      </c>
      <c r="G64" s="64">
        <f>COUNTIF(F6:F57,"&gt;=8")-COUNTIF(F6:F57,"&gt;=9")</f>
        <v>16</v>
      </c>
      <c r="H64" s="67">
        <f>G64/$D64</f>
        <v>0.30769230769230771</v>
      </c>
      <c r="I64" s="64">
        <f>COUNTIF(F6:F57,"&gt;=6.5")-COUNTIF(F6:F57,"&gt;=8")</f>
        <v>4</v>
      </c>
      <c r="J64" s="65">
        <f>I64/$D64</f>
        <v>7.6923076923076927E-2</v>
      </c>
      <c r="K64" s="64">
        <f>COUNTIF(F6:F57,"&gt;=5")-COUNTIF(F6:F57,"&gt;=6.5")</f>
        <v>1</v>
      </c>
      <c r="L64" s="65">
        <f>K64/$D64</f>
        <v>1.9230769230769232E-2</v>
      </c>
      <c r="M64" s="64">
        <f>COUNTIF(F6:F57,"&gt;=5")</f>
        <v>52</v>
      </c>
      <c r="N64" s="65">
        <f>M64/$D64</f>
        <v>1</v>
      </c>
      <c r="O64" s="64">
        <f>COUNTIF(F6:F57,"&gt;=3.5")-COUNTIF(F6:F57,"&gt;=5")</f>
        <v>0</v>
      </c>
      <c r="P64" s="65">
        <f>O64/$D64</f>
        <v>0</v>
      </c>
      <c r="Q64" s="64">
        <f>COUNTIF(F6:F57,"&lt;=3.25")</f>
        <v>0</v>
      </c>
      <c r="R64" s="68">
        <f>Q64/$D64</f>
        <v>0</v>
      </c>
      <c r="S64" s="69"/>
      <c r="T64" s="70">
        <f>Q64+O64+K64+I64+G64+E64</f>
        <v>52</v>
      </c>
      <c r="U64" s="70">
        <f>Q64+O64+M64</f>
        <v>52</v>
      </c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9"/>
      <c r="F65" s="39"/>
      <c r="G65" s="38"/>
      <c r="H65" s="39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7"/>
      <c r="F66" s="37"/>
      <c r="G66" s="42" t="s">
        <v>147</v>
      </c>
      <c r="H66" s="39"/>
      <c r="I66" s="42" t="s">
        <v>147</v>
      </c>
      <c r="J66" s="37"/>
      <c r="K66" s="42" t="s">
        <v>147</v>
      </c>
      <c r="L66" s="37"/>
      <c r="M66" s="38"/>
      <c r="N66" s="37"/>
      <c r="O66" s="42" t="s">
        <v>147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7"/>
      <c r="F67" s="37"/>
      <c r="G67" s="38" t="b">
        <f>AND(E6&gt;=8,E6&lt;9)</f>
        <v>0</v>
      </c>
      <c r="H67" s="39"/>
      <c r="I67" s="38" t="b">
        <f>AND(E6&gt;=6.5,E6&lt;8)</f>
        <v>1</v>
      </c>
      <c r="J67" s="37"/>
      <c r="K67" s="38" t="b">
        <f>AND(E6&gt;=5,E6&lt;6.5)</f>
        <v>0</v>
      </c>
      <c r="L67" s="37"/>
      <c r="M67" s="38"/>
      <c r="N67" s="37"/>
      <c r="O67" s="38" t="b">
        <f>AND(E6&gt;=3.5,E6&lt;5)</f>
        <v>0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7"/>
      <c r="F68" s="37"/>
      <c r="G68" s="38" t="s">
        <v>144</v>
      </c>
      <c r="H68" s="39"/>
      <c r="I68" s="38" t="s">
        <v>145</v>
      </c>
      <c r="J68" s="37"/>
      <c r="K68" s="38" t="s">
        <v>146</v>
      </c>
      <c r="L68" s="37"/>
      <c r="M68" s="38"/>
      <c r="N68" s="37"/>
      <c r="O68" s="38" t="s">
        <v>9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262" t="s">
        <v>1</v>
      </c>
      <c r="B69" s="264" t="s">
        <v>2</v>
      </c>
      <c r="C69" s="7"/>
      <c r="D69" s="264" t="s">
        <v>3</v>
      </c>
      <c r="E69" s="279" t="s">
        <v>4</v>
      </c>
      <c r="F69" s="266"/>
      <c r="G69" s="279" t="s">
        <v>5</v>
      </c>
      <c r="H69" s="266"/>
      <c r="I69" s="279" t="s">
        <v>6</v>
      </c>
      <c r="J69" s="266"/>
      <c r="K69" s="279" t="s">
        <v>7</v>
      </c>
      <c r="L69" s="266"/>
      <c r="M69" s="279" t="s">
        <v>8</v>
      </c>
      <c r="N69" s="266"/>
      <c r="O69" s="279" t="s">
        <v>9</v>
      </c>
      <c r="P69" s="266"/>
      <c r="Q69" s="279" t="s">
        <v>10</v>
      </c>
      <c r="R69" s="274"/>
      <c r="S69" s="60"/>
      <c r="T69" s="61"/>
      <c r="U69" s="61"/>
      <c r="V69" s="37"/>
      <c r="W69" s="37"/>
      <c r="X69" s="37"/>
      <c r="Y69" s="37"/>
      <c r="Z69" s="37"/>
    </row>
    <row r="70" spans="1:26" ht="18" customHeight="1">
      <c r="A70" s="263"/>
      <c r="B70" s="259"/>
      <c r="C70" s="10"/>
      <c r="D70" s="259"/>
      <c r="E70" s="10" t="s">
        <v>13</v>
      </c>
      <c r="F70" s="10" t="s">
        <v>14</v>
      </c>
      <c r="G70" s="10" t="s">
        <v>13</v>
      </c>
      <c r="H70" s="62" t="s">
        <v>14</v>
      </c>
      <c r="I70" s="10" t="s">
        <v>13</v>
      </c>
      <c r="J70" s="10" t="s">
        <v>14</v>
      </c>
      <c r="K70" s="10" t="s">
        <v>13</v>
      </c>
      <c r="L70" s="10" t="s">
        <v>14</v>
      </c>
      <c r="M70" s="10" t="s">
        <v>13</v>
      </c>
      <c r="N70" s="10" t="s">
        <v>14</v>
      </c>
      <c r="O70" s="10" t="s">
        <v>13</v>
      </c>
      <c r="P70" s="10" t="s">
        <v>14</v>
      </c>
      <c r="Q70" s="10" t="s">
        <v>13</v>
      </c>
      <c r="R70" s="63" t="s">
        <v>14</v>
      </c>
      <c r="S70" s="60"/>
      <c r="T70" s="280" t="s">
        <v>15</v>
      </c>
      <c r="U70" s="261"/>
      <c r="V70" s="37"/>
      <c r="W70" s="37"/>
      <c r="X70" s="37"/>
      <c r="Y70" s="37"/>
      <c r="Z70" s="37"/>
    </row>
    <row r="71" spans="1:26" ht="18" customHeight="1">
      <c r="A71" s="38" t="str">
        <f>E5</f>
        <v>Van</v>
      </c>
      <c r="B71" s="64" t="str">
        <f>D6</f>
        <v>9A3</v>
      </c>
      <c r="C71" s="64"/>
      <c r="D71" s="64">
        <f>COUNT(E6:E57)</f>
        <v>52</v>
      </c>
      <c r="E71" s="64">
        <f>COUNTIF(E6:E57,"&gt;=9")</f>
        <v>3</v>
      </c>
      <c r="F71" s="65">
        <f>E71/$D71</f>
        <v>5.7692307692307696E-2</v>
      </c>
      <c r="G71" s="77">
        <f>COUNTIF(E6:E57,"&gt;=8")-COUNTIF(E6:E57,"&gt;=9")</f>
        <v>22</v>
      </c>
      <c r="H71" s="67">
        <f>G71/$D71</f>
        <v>0.42307692307692307</v>
      </c>
      <c r="I71" s="64">
        <f>COUNTIF(E6:E57,"&gt;=6.5")-COUNTIF(E6:E57,"&gt;=8")</f>
        <v>22</v>
      </c>
      <c r="J71" s="65">
        <f>I71/$D71</f>
        <v>0.42307692307692307</v>
      </c>
      <c r="K71" s="64">
        <f>COUNTIF(E6:E57,"&gt;=5")-COUNTIF(E6:E57,"&gt;=6.5")</f>
        <v>5</v>
      </c>
      <c r="L71" s="65">
        <f>K71/$D71</f>
        <v>9.6153846153846159E-2</v>
      </c>
      <c r="M71" s="64">
        <f>COUNTIF(E6:E57,"&gt;=5")</f>
        <v>52</v>
      </c>
      <c r="N71" s="65">
        <f>M71/$D71</f>
        <v>1</v>
      </c>
      <c r="O71" s="64">
        <f>COUNTIF(E6:E57,"&gt;=3.5")-COUNTIF(E6:E57,"&gt;=5")</f>
        <v>0</v>
      </c>
      <c r="P71" s="65">
        <f>O71/$D71</f>
        <v>0</v>
      </c>
      <c r="Q71" s="64">
        <f>COUNTIF(E6:E57,"&lt;=3.25")</f>
        <v>0</v>
      </c>
      <c r="R71" s="68">
        <f>Q71/$D71</f>
        <v>0</v>
      </c>
      <c r="S71" s="69"/>
      <c r="T71" s="70">
        <f>Q71+O71+K71+I71+G71+E71</f>
        <v>52</v>
      </c>
      <c r="U71" s="70">
        <f>Q71+O71+M71</f>
        <v>52</v>
      </c>
      <c r="V71" s="37"/>
      <c r="W71" s="37"/>
      <c r="X71" s="37"/>
      <c r="Y71" s="37"/>
      <c r="Z71" s="37"/>
    </row>
    <row r="72" spans="1:26" ht="18" customHeight="1">
      <c r="A72" s="38"/>
      <c r="B72" s="73"/>
      <c r="C72" s="73"/>
      <c r="D72" s="73"/>
      <c r="E72" s="73"/>
      <c r="F72" s="74"/>
      <c r="G72" s="73"/>
      <c r="H72" s="76"/>
      <c r="I72" s="73"/>
      <c r="J72" s="74"/>
      <c r="K72" s="73"/>
      <c r="L72" s="74"/>
      <c r="M72" s="73"/>
      <c r="N72" s="74"/>
      <c r="O72" s="73"/>
      <c r="P72" s="74"/>
      <c r="Q72" s="73"/>
      <c r="R72" s="74"/>
      <c r="S72" s="69"/>
      <c r="T72" s="70"/>
      <c r="U72" s="70"/>
      <c r="V72" s="37"/>
      <c r="W72" s="37"/>
      <c r="X72" s="37"/>
      <c r="Y72" s="37"/>
      <c r="Z72" s="37"/>
    </row>
    <row r="73" spans="1:26" ht="18" customHeight="1">
      <c r="A73" s="38"/>
      <c r="B73" s="37"/>
      <c r="C73" s="37"/>
      <c r="D73" s="38"/>
      <c r="E73" s="37"/>
      <c r="F73" s="37"/>
      <c r="G73" s="58" t="s">
        <v>36</v>
      </c>
      <c r="H73" s="39"/>
      <c r="I73" s="58" t="s">
        <v>36</v>
      </c>
      <c r="J73" s="37"/>
      <c r="K73" s="58" t="s">
        <v>36</v>
      </c>
      <c r="L73" s="37"/>
      <c r="M73" s="38"/>
      <c r="N73" s="37"/>
      <c r="O73" s="58" t="s">
        <v>36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8" customHeight="1">
      <c r="A74" s="38"/>
      <c r="B74" s="37"/>
      <c r="C74" s="37"/>
      <c r="D74" s="38"/>
      <c r="E74" s="37"/>
      <c r="F74" s="37"/>
      <c r="G74" s="38" t="b">
        <f>AND(G6&gt;=8,G6&lt;9)</f>
        <v>0</v>
      </c>
      <c r="H74" s="39"/>
      <c r="I74" s="38" t="b">
        <f>AND(G6&gt;=6.5,G6&lt;8)</f>
        <v>0</v>
      </c>
      <c r="J74" s="37"/>
      <c r="K74" s="38" t="b">
        <f>AND(G6&gt;=5,G6&lt;6.5)</f>
        <v>0</v>
      </c>
      <c r="L74" s="37"/>
      <c r="M74" s="38"/>
      <c r="N74" s="37"/>
      <c r="O74" s="38" t="b">
        <f>AND(G5&gt;=3.5,G5&lt;5)</f>
        <v>0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8" customHeight="1">
      <c r="A75" s="38"/>
      <c r="B75" s="37"/>
      <c r="C75" s="37"/>
      <c r="D75" s="38"/>
      <c r="E75" s="37"/>
      <c r="F75" s="37"/>
      <c r="G75" s="38" t="s">
        <v>144</v>
      </c>
      <c r="H75" s="39"/>
      <c r="I75" s="38" t="s">
        <v>145</v>
      </c>
      <c r="J75" s="37"/>
      <c r="K75" s="38" t="s">
        <v>146</v>
      </c>
      <c r="L75" s="37"/>
      <c r="M75" s="38"/>
      <c r="N75" s="37"/>
      <c r="O75" s="38" t="s">
        <v>9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8" customHeight="1">
      <c r="A76" s="262" t="s">
        <v>1</v>
      </c>
      <c r="B76" s="264" t="s">
        <v>2</v>
      </c>
      <c r="C76" s="7"/>
      <c r="D76" s="264" t="s">
        <v>3</v>
      </c>
      <c r="E76" s="279" t="s">
        <v>4</v>
      </c>
      <c r="F76" s="266"/>
      <c r="G76" s="279" t="s">
        <v>5</v>
      </c>
      <c r="H76" s="266"/>
      <c r="I76" s="279" t="s">
        <v>6</v>
      </c>
      <c r="J76" s="266"/>
      <c r="K76" s="279" t="s">
        <v>7</v>
      </c>
      <c r="L76" s="266"/>
      <c r="M76" s="279" t="s">
        <v>8</v>
      </c>
      <c r="N76" s="266"/>
      <c r="O76" s="279" t="s">
        <v>9</v>
      </c>
      <c r="P76" s="266"/>
      <c r="Q76" s="279" t="s">
        <v>10</v>
      </c>
      <c r="R76" s="274"/>
      <c r="S76" s="60"/>
      <c r="T76" s="61"/>
      <c r="U76" s="61"/>
      <c r="V76" s="37"/>
      <c r="W76" s="37"/>
      <c r="X76" s="37"/>
      <c r="Y76" s="37"/>
      <c r="Z76" s="37"/>
    </row>
    <row r="77" spans="1:26" ht="18" customHeight="1">
      <c r="A77" s="263"/>
      <c r="B77" s="259"/>
      <c r="C77" s="10"/>
      <c r="D77" s="259"/>
      <c r="E77" s="10" t="s">
        <v>13</v>
      </c>
      <c r="F77" s="10" t="s">
        <v>14</v>
      </c>
      <c r="G77" s="10" t="s">
        <v>13</v>
      </c>
      <c r="H77" s="62" t="s">
        <v>14</v>
      </c>
      <c r="I77" s="10" t="s">
        <v>13</v>
      </c>
      <c r="J77" s="10" t="s">
        <v>14</v>
      </c>
      <c r="K77" s="10" t="s">
        <v>13</v>
      </c>
      <c r="L77" s="10" t="s">
        <v>14</v>
      </c>
      <c r="M77" s="10" t="s">
        <v>13</v>
      </c>
      <c r="N77" s="10" t="s">
        <v>14</v>
      </c>
      <c r="O77" s="10" t="s">
        <v>13</v>
      </c>
      <c r="P77" s="10" t="s">
        <v>14</v>
      </c>
      <c r="Q77" s="10" t="s">
        <v>13</v>
      </c>
      <c r="R77" s="63" t="s">
        <v>14</v>
      </c>
      <c r="S77" s="60"/>
      <c r="T77" s="280" t="s">
        <v>15</v>
      </c>
      <c r="U77" s="261"/>
      <c r="V77" s="37"/>
      <c r="W77" s="37"/>
      <c r="X77" s="37"/>
      <c r="Y77" s="37"/>
      <c r="Z77" s="37"/>
    </row>
    <row r="78" spans="1:26" ht="18" customHeight="1">
      <c r="A78" s="38" t="s">
        <v>36</v>
      </c>
      <c r="B78" s="64" t="str">
        <f>D6</f>
        <v>9A3</v>
      </c>
      <c r="C78" s="64"/>
      <c r="D78" s="64">
        <f>COUNT(G6:G57)</f>
        <v>52</v>
      </c>
      <c r="E78" s="77">
        <f>COUNTIF(G6:G57,"&gt;=9")</f>
        <v>40</v>
      </c>
      <c r="F78" s="78">
        <f>E78/$D78</f>
        <v>0.76923076923076927</v>
      </c>
      <c r="G78" s="208">
        <f>COUNTIF(G6:G57,"&gt;=8")-COUNTIF(G6:G57,"&gt;=9")</f>
        <v>9</v>
      </c>
      <c r="H78" s="79">
        <f>G78/$D78</f>
        <v>0.17307692307692307</v>
      </c>
      <c r="I78" s="208">
        <f>COUNTIF(G6:G57,"&gt;=6.5")-COUNTIF(G6:G57,"&gt;=8")</f>
        <v>3</v>
      </c>
      <c r="J78" s="78">
        <f>I78/$D78</f>
        <v>5.7692307692307696E-2</v>
      </c>
      <c r="K78" s="208">
        <f>COUNTIF(G6:G57,"&gt;=5")-COUNTIF(G6:G57,"&gt;=6.5")</f>
        <v>0</v>
      </c>
      <c r="L78" s="78">
        <f>K78/$D78</f>
        <v>0</v>
      </c>
      <c r="M78" s="77">
        <f>COUNTIF(G6:G57,"&gt;=5")</f>
        <v>52</v>
      </c>
      <c r="N78" s="78">
        <f>M78/$D78</f>
        <v>1</v>
      </c>
      <c r="O78" s="208">
        <f>COUNTIF(G6:G57,"&gt;=3.5")-COUNTIF(G6:G57,"&gt;=5")</f>
        <v>0</v>
      </c>
      <c r="P78" s="78">
        <f>O78/$D78</f>
        <v>0</v>
      </c>
      <c r="Q78" s="77">
        <f>COUNTIF(G6:G57,"&lt;=3.4")</f>
        <v>0</v>
      </c>
      <c r="R78" s="80">
        <f>Q78/$D78</f>
        <v>0</v>
      </c>
      <c r="S78" s="69"/>
      <c r="T78" s="70">
        <f>Q78+O78+K78+I78+G78+E78</f>
        <v>52</v>
      </c>
      <c r="U78" s="70">
        <f>Q78+O78+M78</f>
        <v>52</v>
      </c>
      <c r="V78" s="37"/>
      <c r="W78" s="37"/>
      <c r="X78" s="37"/>
      <c r="Y78" s="37"/>
      <c r="Z78" s="37"/>
    </row>
    <row r="79" spans="1:26" ht="18" customHeight="1">
      <c r="A79" s="38"/>
      <c r="B79" s="73"/>
      <c r="C79" s="73"/>
      <c r="D79" s="73"/>
      <c r="E79" s="73"/>
      <c r="F79" s="74"/>
      <c r="G79" s="73"/>
      <c r="H79" s="76"/>
      <c r="I79" s="73"/>
      <c r="J79" s="74"/>
      <c r="K79" s="73"/>
      <c r="L79" s="74"/>
      <c r="M79" s="73"/>
      <c r="N79" s="74"/>
      <c r="O79" s="73"/>
      <c r="P79" s="74"/>
      <c r="Q79" s="73"/>
      <c r="R79" s="74"/>
      <c r="S79" s="69"/>
      <c r="T79" s="70"/>
      <c r="U79" s="70"/>
      <c r="V79" s="37"/>
      <c r="W79" s="37"/>
      <c r="X79" s="37"/>
      <c r="Y79" s="37"/>
      <c r="Z79" s="37"/>
    </row>
    <row r="80" spans="1:26" ht="18" customHeight="1">
      <c r="A80" s="81"/>
      <c r="B80" s="82"/>
      <c r="C80" s="82"/>
      <c r="D80" s="81"/>
      <c r="E80" s="82"/>
      <c r="F80" s="82"/>
      <c r="G80" s="85" t="s">
        <v>148</v>
      </c>
      <c r="H80" s="84"/>
      <c r="I80" s="85" t="s">
        <v>148</v>
      </c>
      <c r="J80" s="82"/>
      <c r="K80" s="85" t="s">
        <v>148</v>
      </c>
      <c r="L80" s="82"/>
      <c r="M80" s="81"/>
      <c r="N80" s="82"/>
      <c r="O80" s="85" t="s">
        <v>148</v>
      </c>
      <c r="P80" s="82"/>
      <c r="Q80" s="82"/>
      <c r="R80" s="82"/>
      <c r="S80" s="82"/>
      <c r="T80" s="82"/>
      <c r="U80" s="82"/>
      <c r="V80" s="37"/>
      <c r="W80" s="37"/>
      <c r="X80" s="37"/>
      <c r="Y80" s="37"/>
      <c r="Z80" s="37"/>
    </row>
    <row r="81" spans="1:26" ht="18" customHeight="1">
      <c r="A81" s="81"/>
      <c r="B81" s="82"/>
      <c r="C81" s="82"/>
      <c r="D81" s="81"/>
      <c r="E81" s="82"/>
      <c r="F81" s="82"/>
      <c r="G81" s="81" t="b">
        <f>AND(H6&gt;=18,H6&lt;19)</f>
        <v>0</v>
      </c>
      <c r="H81" s="84"/>
      <c r="I81" s="81" t="b">
        <f>AND(H6&gt;=16.5,H6&lt;18)</f>
        <v>0</v>
      </c>
      <c r="J81" s="82"/>
      <c r="K81" s="81" t="b">
        <f>AND(H6&gt;=15,H6&lt;16.5)</f>
        <v>0</v>
      </c>
      <c r="L81" s="82"/>
      <c r="M81" s="81"/>
      <c r="N81" s="82"/>
      <c r="O81" s="81" t="b">
        <f>AND(H6&gt;=13.5,H6&lt;15)</f>
        <v>0</v>
      </c>
      <c r="P81" s="82"/>
      <c r="Q81" s="82"/>
      <c r="R81" s="82"/>
      <c r="S81" s="82"/>
      <c r="T81" s="82"/>
      <c r="U81" s="82"/>
      <c r="V81" s="37"/>
      <c r="W81" s="37"/>
      <c r="X81" s="37"/>
      <c r="Y81" s="37"/>
      <c r="Z81" s="37"/>
    </row>
    <row r="82" spans="1:26" ht="18" customHeight="1">
      <c r="A82" s="81"/>
      <c r="B82" s="82"/>
      <c r="C82" s="82"/>
      <c r="D82" s="81"/>
      <c r="E82" s="82"/>
      <c r="F82" s="82"/>
      <c r="G82" s="81" t="s">
        <v>149</v>
      </c>
      <c r="H82" s="84"/>
      <c r="I82" s="81" t="s">
        <v>150</v>
      </c>
      <c r="J82" s="82"/>
      <c r="K82" s="81" t="s">
        <v>151</v>
      </c>
      <c r="L82" s="82"/>
      <c r="M82" s="81"/>
      <c r="N82" s="82"/>
      <c r="O82" s="81" t="s">
        <v>152</v>
      </c>
      <c r="P82" s="82"/>
      <c r="Q82" s="82"/>
      <c r="R82" s="82"/>
      <c r="S82" s="82"/>
      <c r="T82" s="82"/>
      <c r="U82" s="82"/>
      <c r="V82" s="37"/>
      <c r="W82" s="37"/>
      <c r="X82" s="37"/>
      <c r="Y82" s="37"/>
      <c r="Z82" s="37"/>
    </row>
    <row r="83" spans="1:26" ht="18" customHeight="1">
      <c r="A83" s="277" t="s">
        <v>1</v>
      </c>
      <c r="B83" s="278" t="s">
        <v>2</v>
      </c>
      <c r="C83" s="87"/>
      <c r="D83" s="278" t="s">
        <v>3</v>
      </c>
      <c r="E83" s="273" t="s">
        <v>153</v>
      </c>
      <c r="F83" s="266"/>
      <c r="G83" s="273" t="s">
        <v>154</v>
      </c>
      <c r="H83" s="266"/>
      <c r="I83" s="273" t="s">
        <v>155</v>
      </c>
      <c r="J83" s="266"/>
      <c r="K83" s="273" t="s">
        <v>156</v>
      </c>
      <c r="L83" s="266"/>
      <c r="M83" s="273" t="s">
        <v>157</v>
      </c>
      <c r="N83" s="266"/>
      <c r="O83" s="273" t="s">
        <v>152</v>
      </c>
      <c r="P83" s="266"/>
      <c r="Q83" s="273" t="s">
        <v>10</v>
      </c>
      <c r="R83" s="274"/>
      <c r="S83" s="88"/>
      <c r="T83" s="89"/>
      <c r="U83" s="89"/>
      <c r="V83" s="37"/>
      <c r="W83" s="37"/>
      <c r="X83" s="37"/>
      <c r="Y83" s="37"/>
      <c r="Z83" s="37"/>
    </row>
    <row r="84" spans="1:26" ht="18" customHeight="1">
      <c r="A84" s="263"/>
      <c r="B84" s="259"/>
      <c r="C84" s="90"/>
      <c r="D84" s="259"/>
      <c r="E84" s="90" t="s">
        <v>13</v>
      </c>
      <c r="F84" s="90" t="s">
        <v>14</v>
      </c>
      <c r="G84" s="90" t="s">
        <v>13</v>
      </c>
      <c r="H84" s="92" t="s">
        <v>14</v>
      </c>
      <c r="I84" s="90" t="s">
        <v>13</v>
      </c>
      <c r="J84" s="90" t="s">
        <v>14</v>
      </c>
      <c r="K84" s="90" t="s">
        <v>13</v>
      </c>
      <c r="L84" s="90" t="s">
        <v>14</v>
      </c>
      <c r="M84" s="90" t="s">
        <v>13</v>
      </c>
      <c r="N84" s="90" t="s">
        <v>14</v>
      </c>
      <c r="O84" s="90" t="s">
        <v>13</v>
      </c>
      <c r="P84" s="90" t="s">
        <v>14</v>
      </c>
      <c r="Q84" s="90" t="s">
        <v>13</v>
      </c>
      <c r="R84" s="93" t="s">
        <v>14</v>
      </c>
      <c r="S84" s="88"/>
      <c r="T84" s="275" t="s">
        <v>15</v>
      </c>
      <c r="U84" s="276"/>
      <c r="V84" s="37"/>
      <c r="W84" s="37"/>
      <c r="X84" s="37"/>
      <c r="Y84" s="37"/>
      <c r="Z84" s="37"/>
    </row>
    <row r="85" spans="1:26" ht="18" customHeight="1">
      <c r="A85" s="81" t="s">
        <v>148</v>
      </c>
      <c r="B85" s="94" t="str">
        <f>D6</f>
        <v>9A3</v>
      </c>
      <c r="C85" s="94"/>
      <c r="D85" s="94">
        <f>COUNT(G6:G56)</f>
        <v>51</v>
      </c>
      <c r="E85" s="95">
        <f>COUNTIF(H6:H56,"&gt;=19")</f>
        <v>51</v>
      </c>
      <c r="F85" s="96">
        <f>E85/$D85</f>
        <v>1</v>
      </c>
      <c r="G85" s="95">
        <f>COUNTIF(H6:H56,"&gt;=18")-COUNTIF(H6:H56,"&gt;=19")</f>
        <v>0</v>
      </c>
      <c r="H85" s="98">
        <f>G85/$D85</f>
        <v>0</v>
      </c>
      <c r="I85" s="95">
        <f>COUNTIF(H6:H56,"&gt;=16.5")-COUNTIF(H6:H56,"&gt;=18")</f>
        <v>0</v>
      </c>
      <c r="J85" s="96">
        <f>I85/$D85</f>
        <v>0</v>
      </c>
      <c r="K85" s="95">
        <f>COUNTIF(H6:H56,"&gt;=15")-COUNTIF(H6:H56,"&gt;=16.5")</f>
        <v>0</v>
      </c>
      <c r="L85" s="96">
        <f>K85/$D85</f>
        <v>0</v>
      </c>
      <c r="M85" s="95">
        <f>COUNTIF(H6:H56,"&gt;=15")</f>
        <v>51</v>
      </c>
      <c r="N85" s="96">
        <f>M85/$D85</f>
        <v>1</v>
      </c>
      <c r="O85" s="95">
        <f>COUNTIF(H6:H56,"&gt;=13.5")-COUNTIF(H6:H56,"&gt;=15")</f>
        <v>0</v>
      </c>
      <c r="P85" s="96">
        <f>O85/$D85</f>
        <v>0</v>
      </c>
      <c r="Q85" s="95">
        <f>COUNTIF(H6:H56,"&lt;=3,25")</f>
        <v>0</v>
      </c>
      <c r="R85" s="99">
        <f>Q85/$D85</f>
        <v>0</v>
      </c>
      <c r="S85" s="100"/>
      <c r="T85" s="101">
        <f>Q85+O85+K85+I85+G85+E85</f>
        <v>51</v>
      </c>
      <c r="U85" s="101">
        <f>Q85+O85+M85</f>
        <v>51</v>
      </c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40"/>
      <c r="F86" s="39"/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39"/>
      <c r="F89" s="39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5.25" customHeight="1">
      <c r="A100" s="38"/>
      <c r="B100" s="37"/>
      <c r="C100" s="37"/>
      <c r="D100" s="38"/>
      <c r="E100" s="39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39" customHeight="1">
      <c r="A145" s="38"/>
      <c r="B145" s="37"/>
      <c r="C145" s="37"/>
      <c r="D145" s="38"/>
      <c r="E145" s="39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2:R62"/>
    <mergeCell ref="T63:U63"/>
    <mergeCell ref="A1:B1"/>
    <mergeCell ref="A58:D58"/>
    <mergeCell ref="A62:A63"/>
    <mergeCell ref="B62:B63"/>
    <mergeCell ref="D62:D63"/>
    <mergeCell ref="E62:F62"/>
    <mergeCell ref="G62:H62"/>
    <mergeCell ref="I62:J62"/>
    <mergeCell ref="K62:L62"/>
    <mergeCell ref="M62:N62"/>
    <mergeCell ref="O62:P62"/>
    <mergeCell ref="A2:J2"/>
    <mergeCell ref="M69:N69"/>
    <mergeCell ref="O69:P69"/>
    <mergeCell ref="Q69:R69"/>
    <mergeCell ref="T70:U70"/>
    <mergeCell ref="A69:A70"/>
    <mergeCell ref="B69:B70"/>
    <mergeCell ref="D69:D70"/>
    <mergeCell ref="E69:F69"/>
    <mergeCell ref="G69:H69"/>
    <mergeCell ref="I69:J69"/>
    <mergeCell ref="K69:L69"/>
    <mergeCell ref="M76:N76"/>
    <mergeCell ref="O76:P76"/>
    <mergeCell ref="Q76:R76"/>
    <mergeCell ref="T77:U77"/>
    <mergeCell ref="A76:A77"/>
    <mergeCell ref="B76:B77"/>
    <mergeCell ref="D76:D77"/>
    <mergeCell ref="E76:F76"/>
    <mergeCell ref="G76:H76"/>
    <mergeCell ref="I76:J76"/>
    <mergeCell ref="K76:L76"/>
    <mergeCell ref="M83:N83"/>
    <mergeCell ref="O83:P83"/>
    <mergeCell ref="Q83:R83"/>
    <mergeCell ref="T84:U84"/>
    <mergeCell ref="A83:A84"/>
    <mergeCell ref="B83:B84"/>
    <mergeCell ref="D83:D84"/>
    <mergeCell ref="E83:F83"/>
    <mergeCell ref="G83:H83"/>
    <mergeCell ref="I83:J83"/>
    <mergeCell ref="K83:L83"/>
  </mergeCells>
  <conditionalFormatting sqref="T64 T71:T72 T78:T79 T85">
    <cfRule type="expression" dxfId="29" priority="1">
      <formula>$T71&lt;&gt;$D71</formula>
    </cfRule>
  </conditionalFormatting>
  <conditionalFormatting sqref="U64 U71:U72 U78:U79 U85">
    <cfRule type="expression" dxfId="28" priority="2">
      <formula>$D71&lt;&gt;$U71</formula>
    </cfRule>
  </conditionalFormatting>
  <pageMargins left="0.73" right="0.17" top="0.17" bottom="0.17" header="0" footer="0"/>
  <pageSetup scale="7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</sheetPr>
  <dimension ref="A1:Z1000"/>
  <sheetViews>
    <sheetView workbookViewId="0">
      <pane xSplit="1" ySplit="5" topLeftCell="B42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2.42578125" customWidth="1"/>
    <col min="4" max="4" width="5.7109375" customWidth="1"/>
    <col min="5" max="5" width="9.5703125" customWidth="1"/>
    <col min="6" max="6" width="9.2851562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40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9A4</v>
      </c>
      <c r="C3" s="37"/>
      <c r="D3" s="38"/>
      <c r="E3" s="40">
        <f t="shared" ref="E3:G3" si="0">COUNTIF(E6:E55,"&gt;10")</f>
        <v>0</v>
      </c>
      <c r="F3" s="40">
        <f t="shared" si="0"/>
        <v>0</v>
      </c>
      <c r="G3" s="40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40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25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402</v>
      </c>
      <c r="C6" s="219" t="s">
        <v>403</v>
      </c>
      <c r="D6" s="219" t="s">
        <v>20</v>
      </c>
      <c r="E6" s="219">
        <v>6.25</v>
      </c>
      <c r="F6" s="219">
        <v>9.25</v>
      </c>
      <c r="G6" s="220">
        <v>9.5</v>
      </c>
      <c r="H6" s="222">
        <f t="shared" ref="H6:H55" si="1">(E6*2)+(F6*2)+G6</f>
        <v>40.5</v>
      </c>
      <c r="I6" s="52" t="e">
        <f>'XH 9'!I171</f>
        <v>#REF!</v>
      </c>
      <c r="J6" s="52" t="e">
        <f>'XH 9'!J171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404</v>
      </c>
      <c r="C7" s="219" t="s">
        <v>405</v>
      </c>
      <c r="D7" s="219" t="s">
        <v>20</v>
      </c>
      <c r="E7" s="219">
        <v>7</v>
      </c>
      <c r="F7" s="219">
        <v>9</v>
      </c>
      <c r="G7" s="220">
        <v>7</v>
      </c>
      <c r="H7" s="222">
        <f t="shared" si="1"/>
        <v>39</v>
      </c>
      <c r="I7" s="52" t="e">
        <f>'XH 9'!I172</f>
        <v>#REF!</v>
      </c>
      <c r="J7" s="52" t="e">
        <f>'XH 9'!J172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406</v>
      </c>
      <c r="C8" s="219" t="s">
        <v>214</v>
      </c>
      <c r="D8" s="219" t="s">
        <v>20</v>
      </c>
      <c r="E8" s="219">
        <v>7</v>
      </c>
      <c r="F8" s="219">
        <v>9</v>
      </c>
      <c r="G8" s="220">
        <v>9.75</v>
      </c>
      <c r="H8" s="222">
        <f t="shared" si="1"/>
        <v>41.75</v>
      </c>
      <c r="I8" s="52" t="e">
        <f>'XH 9'!I173</f>
        <v>#REF!</v>
      </c>
      <c r="J8" s="52" t="e">
        <f>'XH 9'!J173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407</v>
      </c>
      <c r="C9" s="219" t="s">
        <v>408</v>
      </c>
      <c r="D9" s="219" t="s">
        <v>20</v>
      </c>
      <c r="E9" s="219">
        <v>6.5</v>
      </c>
      <c r="F9" s="219">
        <v>7.25</v>
      </c>
      <c r="G9" s="220">
        <v>7.5</v>
      </c>
      <c r="H9" s="222">
        <f t="shared" si="1"/>
        <v>35</v>
      </c>
      <c r="I9" s="52" t="e">
        <f>'XH 9'!I174</f>
        <v>#REF!</v>
      </c>
      <c r="J9" s="52" t="e">
        <f>'XH 9'!J174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89</v>
      </c>
      <c r="C10" s="219" t="s">
        <v>409</v>
      </c>
      <c r="D10" s="219" t="s">
        <v>20</v>
      </c>
      <c r="E10" s="219">
        <v>6.5</v>
      </c>
      <c r="F10" s="219">
        <v>7.5</v>
      </c>
      <c r="G10" s="220">
        <v>9</v>
      </c>
      <c r="H10" s="222">
        <f t="shared" si="1"/>
        <v>37</v>
      </c>
      <c r="I10" s="52" t="e">
        <f>'XH 9'!I175</f>
        <v>#REF!</v>
      </c>
      <c r="J10" s="52" t="e">
        <f>'XH 9'!J175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410</v>
      </c>
      <c r="C11" s="219" t="s">
        <v>326</v>
      </c>
      <c r="D11" s="219" t="s">
        <v>20</v>
      </c>
      <c r="E11" s="219">
        <v>7.5</v>
      </c>
      <c r="F11" s="219">
        <v>9.25</v>
      </c>
      <c r="G11" s="220">
        <v>10</v>
      </c>
      <c r="H11" s="222">
        <f t="shared" si="1"/>
        <v>43.5</v>
      </c>
      <c r="I11" s="52" t="e">
        <f>'XH 9'!I176</f>
        <v>#REF!</v>
      </c>
      <c r="J11" s="52" t="e">
        <f>'XH 9'!J176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411</v>
      </c>
      <c r="C12" s="219" t="s">
        <v>171</v>
      </c>
      <c r="D12" s="219" t="s">
        <v>20</v>
      </c>
      <c r="E12" s="219">
        <v>6.25</v>
      </c>
      <c r="F12" s="219">
        <v>9</v>
      </c>
      <c r="G12" s="220">
        <v>9.25</v>
      </c>
      <c r="H12" s="222">
        <f t="shared" si="1"/>
        <v>39.75</v>
      </c>
      <c r="I12" s="52" t="e">
        <f>'XH 9'!I177</f>
        <v>#REF!</v>
      </c>
      <c r="J12" s="52" t="e">
        <f>'XH 9'!J177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412</v>
      </c>
      <c r="C13" s="219" t="s">
        <v>66</v>
      </c>
      <c r="D13" s="219" t="s">
        <v>20</v>
      </c>
      <c r="E13" s="219">
        <v>7.75</v>
      </c>
      <c r="F13" s="219">
        <v>8.25</v>
      </c>
      <c r="G13" s="220">
        <v>9.75</v>
      </c>
      <c r="H13" s="222">
        <f t="shared" si="1"/>
        <v>41.75</v>
      </c>
      <c r="I13" s="52" t="e">
        <f>'XH 9'!I178</f>
        <v>#REF!</v>
      </c>
      <c r="J13" s="52" t="e">
        <f>'XH 9'!J178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19" t="s">
        <v>413</v>
      </c>
      <c r="C14" s="219" t="s">
        <v>414</v>
      </c>
      <c r="D14" s="219" t="s">
        <v>20</v>
      </c>
      <c r="E14" s="219">
        <v>8</v>
      </c>
      <c r="F14" s="219">
        <v>8.75</v>
      </c>
      <c r="G14" s="220">
        <v>7.75</v>
      </c>
      <c r="H14" s="222">
        <f t="shared" si="1"/>
        <v>41.25</v>
      </c>
      <c r="I14" s="52" t="e">
        <f>'XH 9'!I179</f>
        <v>#REF!</v>
      </c>
      <c r="J14" s="52" t="e">
        <f>'XH 9'!J179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415</v>
      </c>
      <c r="C15" s="219" t="s">
        <v>416</v>
      </c>
      <c r="D15" s="219" t="s">
        <v>20</v>
      </c>
      <c r="E15" s="219">
        <v>6.25</v>
      </c>
      <c r="F15" s="219">
        <v>7.25</v>
      </c>
      <c r="G15" s="220">
        <v>7</v>
      </c>
      <c r="H15" s="222">
        <f t="shared" si="1"/>
        <v>34</v>
      </c>
      <c r="I15" s="52" t="e">
        <f>'XH 9'!I180</f>
        <v>#REF!</v>
      </c>
      <c r="J15" s="52" t="e">
        <f>'XH 9'!J180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417</v>
      </c>
      <c r="C16" s="219" t="s">
        <v>418</v>
      </c>
      <c r="D16" s="219" t="s">
        <v>20</v>
      </c>
      <c r="E16" s="219">
        <v>6</v>
      </c>
      <c r="F16" s="219">
        <v>9</v>
      </c>
      <c r="G16" s="220">
        <v>9.75</v>
      </c>
      <c r="H16" s="222">
        <f t="shared" si="1"/>
        <v>39.75</v>
      </c>
      <c r="I16" s="52" t="e">
        <f>'XH 9'!I181</f>
        <v>#REF!</v>
      </c>
      <c r="J16" s="52" t="e">
        <f>'XH 9'!J181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419</v>
      </c>
      <c r="C17" s="219" t="s">
        <v>420</v>
      </c>
      <c r="D17" s="219" t="s">
        <v>20</v>
      </c>
      <c r="E17" s="219">
        <v>8.5</v>
      </c>
      <c r="F17" s="219">
        <v>7</v>
      </c>
      <c r="G17" s="220">
        <v>9.25</v>
      </c>
      <c r="H17" s="222">
        <f t="shared" si="1"/>
        <v>40.25</v>
      </c>
      <c r="I17" s="52" t="e">
        <f>'XH 9'!I182</f>
        <v>#REF!</v>
      </c>
      <c r="J17" s="52" t="e">
        <f>'XH 9'!J182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421</v>
      </c>
      <c r="C18" s="219" t="s">
        <v>422</v>
      </c>
      <c r="D18" s="219" t="s">
        <v>20</v>
      </c>
      <c r="E18" s="219">
        <v>8.5</v>
      </c>
      <c r="F18" s="219">
        <v>9</v>
      </c>
      <c r="G18" s="220">
        <v>9.5</v>
      </c>
      <c r="H18" s="222">
        <f t="shared" si="1"/>
        <v>44.5</v>
      </c>
      <c r="I18" s="52" t="e">
        <f>'XH 9'!I183</f>
        <v>#REF!</v>
      </c>
      <c r="J18" s="52" t="e">
        <f>'XH 9'!J183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423</v>
      </c>
      <c r="C19" s="219" t="s">
        <v>424</v>
      </c>
      <c r="D19" s="219" t="s">
        <v>20</v>
      </c>
      <c r="E19" s="219">
        <v>7.5</v>
      </c>
      <c r="F19" s="219">
        <v>8.75</v>
      </c>
      <c r="G19" s="220">
        <v>8.5</v>
      </c>
      <c r="H19" s="222">
        <f t="shared" si="1"/>
        <v>41</v>
      </c>
      <c r="I19" s="52" t="e">
        <f>'XH 9'!I184</f>
        <v>#REF!</v>
      </c>
      <c r="J19" s="52" t="e">
        <f>'XH 9'!J184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425</v>
      </c>
      <c r="C20" s="219" t="s">
        <v>426</v>
      </c>
      <c r="D20" s="219" t="s">
        <v>20</v>
      </c>
      <c r="E20" s="219">
        <v>7.25</v>
      </c>
      <c r="F20" s="219">
        <v>7.75</v>
      </c>
      <c r="G20" s="220">
        <v>7.25</v>
      </c>
      <c r="H20" s="222">
        <f t="shared" si="1"/>
        <v>37.25</v>
      </c>
      <c r="I20" s="52" t="e">
        <f>'XH 9'!I187</f>
        <v>#REF!</v>
      </c>
      <c r="J20" s="52" t="e">
        <f>'XH 9'!J187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428</v>
      </c>
      <c r="C21" s="219" t="s">
        <v>429</v>
      </c>
      <c r="D21" s="219" t="s">
        <v>20</v>
      </c>
      <c r="E21" s="219">
        <v>6.75</v>
      </c>
      <c r="F21" s="219">
        <v>8.25</v>
      </c>
      <c r="G21" s="220">
        <v>9.25</v>
      </c>
      <c r="H21" s="222">
        <f t="shared" si="1"/>
        <v>39.25</v>
      </c>
      <c r="I21" s="52" t="e">
        <f>'XH 9'!I190</f>
        <v>#REF!</v>
      </c>
      <c r="J21" s="52" t="e">
        <f>'XH 9'!J190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430</v>
      </c>
      <c r="C22" s="219" t="s">
        <v>431</v>
      </c>
      <c r="D22" s="219" t="s">
        <v>20</v>
      </c>
      <c r="E22" s="219">
        <v>6.75</v>
      </c>
      <c r="F22" s="219">
        <v>9</v>
      </c>
      <c r="G22" s="220">
        <v>8.75</v>
      </c>
      <c r="H22" s="222">
        <f t="shared" si="1"/>
        <v>40.25</v>
      </c>
      <c r="I22" s="52" t="e">
        <f>'XH 9'!I191</f>
        <v>#REF!</v>
      </c>
      <c r="J22" s="52" t="e">
        <f>'XH 9'!J191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432</v>
      </c>
      <c r="C23" s="219" t="s">
        <v>252</v>
      </c>
      <c r="D23" s="219" t="s">
        <v>20</v>
      </c>
      <c r="E23" s="219">
        <v>6.75</v>
      </c>
      <c r="F23" s="219">
        <v>9</v>
      </c>
      <c r="G23" s="220">
        <v>8.75</v>
      </c>
      <c r="H23" s="222">
        <f t="shared" si="1"/>
        <v>40.25</v>
      </c>
      <c r="I23" s="52" t="e">
        <f>'XH 9'!I192</f>
        <v>#REF!</v>
      </c>
      <c r="J23" s="52" t="e">
        <f>'XH 9'!J192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433</v>
      </c>
      <c r="C24" s="219" t="s">
        <v>90</v>
      </c>
      <c r="D24" s="219" t="s">
        <v>20</v>
      </c>
      <c r="E24" s="219">
        <v>5.75</v>
      </c>
      <c r="F24" s="219">
        <v>8</v>
      </c>
      <c r="G24" s="220">
        <v>8.25</v>
      </c>
      <c r="H24" s="222">
        <f t="shared" si="1"/>
        <v>35.75</v>
      </c>
      <c r="I24" s="52" t="e">
        <f>'XH 9'!I193</f>
        <v>#REF!</v>
      </c>
      <c r="J24" s="52" t="e">
        <f>'XH 9'!J193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434</v>
      </c>
      <c r="C25" s="219" t="s">
        <v>313</v>
      </c>
      <c r="D25" s="219" t="s">
        <v>20</v>
      </c>
      <c r="E25" s="219">
        <v>7.75</v>
      </c>
      <c r="F25" s="219">
        <v>8.5</v>
      </c>
      <c r="G25" s="220">
        <v>7</v>
      </c>
      <c r="H25" s="222">
        <f t="shared" si="1"/>
        <v>39.5</v>
      </c>
      <c r="I25" s="52" t="e">
        <f>'XH 9'!I194</f>
        <v>#REF!</v>
      </c>
      <c r="J25" s="52" t="e">
        <f>'XH 9'!J194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435</v>
      </c>
      <c r="C26" s="219" t="s">
        <v>436</v>
      </c>
      <c r="D26" s="219" t="s">
        <v>20</v>
      </c>
      <c r="E26" s="219">
        <v>6.75</v>
      </c>
      <c r="F26" s="219">
        <v>9</v>
      </c>
      <c r="G26" s="220">
        <v>9.25</v>
      </c>
      <c r="H26" s="222">
        <f t="shared" si="1"/>
        <v>40.75</v>
      </c>
      <c r="I26" s="52" t="e">
        <f>'XH 9'!I195</f>
        <v>#REF!</v>
      </c>
      <c r="J26" s="52" t="e">
        <f>'XH 9'!J195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437</v>
      </c>
      <c r="C27" s="219" t="s">
        <v>438</v>
      </c>
      <c r="D27" s="219" t="s">
        <v>20</v>
      </c>
      <c r="E27" s="219">
        <v>7.5</v>
      </c>
      <c r="F27" s="219">
        <v>9</v>
      </c>
      <c r="G27" s="220">
        <v>7.75</v>
      </c>
      <c r="H27" s="222">
        <f t="shared" si="1"/>
        <v>40.75</v>
      </c>
      <c r="I27" s="52" t="e">
        <f>'XH 9'!I196</f>
        <v>#REF!</v>
      </c>
      <c r="J27" s="52" t="e">
        <f>'XH 9'!J196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369</v>
      </c>
      <c r="C28" s="219" t="s">
        <v>439</v>
      </c>
      <c r="D28" s="219" t="s">
        <v>20</v>
      </c>
      <c r="E28" s="219">
        <v>6.25</v>
      </c>
      <c r="F28" s="219">
        <v>9</v>
      </c>
      <c r="G28" s="220">
        <v>9</v>
      </c>
      <c r="H28" s="222">
        <f t="shared" si="1"/>
        <v>39.5</v>
      </c>
      <c r="I28" s="52" t="e">
        <f>'XH 9'!I197</f>
        <v>#REF!</v>
      </c>
      <c r="J28" s="52" t="e">
        <f>'XH 9'!J197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440</v>
      </c>
      <c r="C29" s="219" t="s">
        <v>441</v>
      </c>
      <c r="D29" s="219" t="s">
        <v>20</v>
      </c>
      <c r="E29" s="219">
        <v>7.5</v>
      </c>
      <c r="F29" s="219">
        <v>9</v>
      </c>
      <c r="G29" s="220">
        <v>10</v>
      </c>
      <c r="H29" s="222">
        <f t="shared" si="1"/>
        <v>43</v>
      </c>
      <c r="I29" s="52" t="e">
        <f>'XH 9'!I198</f>
        <v>#REF!</v>
      </c>
      <c r="J29" s="52" t="e">
        <f>'XH 9'!J198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442</v>
      </c>
      <c r="C30" s="219" t="s">
        <v>443</v>
      </c>
      <c r="D30" s="219" t="s">
        <v>20</v>
      </c>
      <c r="E30" s="219">
        <v>5</v>
      </c>
      <c r="F30" s="219">
        <v>8.5</v>
      </c>
      <c r="G30" s="220">
        <v>7.5</v>
      </c>
      <c r="H30" s="222">
        <f t="shared" si="1"/>
        <v>34.5</v>
      </c>
      <c r="I30" s="52" t="e">
        <f>'XH 9'!I199</f>
        <v>#REF!</v>
      </c>
      <c r="J30" s="52" t="e">
        <f>'XH 9'!J199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445</v>
      </c>
      <c r="C31" s="219" t="s">
        <v>446</v>
      </c>
      <c r="D31" s="219" t="s">
        <v>20</v>
      </c>
      <c r="E31" s="219">
        <v>7</v>
      </c>
      <c r="F31" s="219">
        <v>7.5</v>
      </c>
      <c r="G31" s="220">
        <v>8.5</v>
      </c>
      <c r="H31" s="222">
        <f t="shared" si="1"/>
        <v>37.5</v>
      </c>
      <c r="I31" s="52" t="e">
        <f>'XH 9'!I201</f>
        <v>#REF!</v>
      </c>
      <c r="J31" s="52" t="e">
        <f>'XH 9'!J201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27</v>
      </c>
      <c r="B32" s="219" t="s">
        <v>447</v>
      </c>
      <c r="C32" s="219" t="s">
        <v>448</v>
      </c>
      <c r="D32" s="219" t="s">
        <v>20</v>
      </c>
      <c r="E32" s="219">
        <v>7.25</v>
      </c>
      <c r="F32" s="219">
        <v>9</v>
      </c>
      <c r="G32" s="220">
        <v>9</v>
      </c>
      <c r="H32" s="222">
        <f t="shared" si="1"/>
        <v>41.5</v>
      </c>
      <c r="I32" s="52" t="e">
        <f>'XH 9'!I203</f>
        <v>#REF!</v>
      </c>
      <c r="J32" s="52" t="e">
        <f>'XH 9'!J203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28</v>
      </c>
      <c r="B33" s="219" t="s">
        <v>449</v>
      </c>
      <c r="C33" s="219" t="s">
        <v>450</v>
      </c>
      <c r="D33" s="219" t="s">
        <v>20</v>
      </c>
      <c r="E33" s="219">
        <v>6.25</v>
      </c>
      <c r="F33" s="219">
        <v>7.75</v>
      </c>
      <c r="G33" s="220">
        <v>6</v>
      </c>
      <c r="H33" s="222">
        <f t="shared" si="1"/>
        <v>34</v>
      </c>
      <c r="I33" s="52" t="e">
        <f>'XH 9'!I204</f>
        <v>#REF!</v>
      </c>
      <c r="J33" s="52" t="e">
        <f>'XH 9'!J204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29</v>
      </c>
      <c r="B34" s="219" t="s">
        <v>451</v>
      </c>
      <c r="C34" s="219" t="s">
        <v>302</v>
      </c>
      <c r="D34" s="219" t="s">
        <v>20</v>
      </c>
      <c r="E34" s="219">
        <v>7.25</v>
      </c>
      <c r="F34" s="219">
        <v>8.75</v>
      </c>
      <c r="G34" s="220">
        <v>9.5</v>
      </c>
      <c r="H34" s="222">
        <f t="shared" si="1"/>
        <v>41.5</v>
      </c>
      <c r="I34" s="52" t="e">
        <f>'XH 9'!I205</f>
        <v>#REF!</v>
      </c>
      <c r="J34" s="52" t="e">
        <f>'XH 9'!J205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30</v>
      </c>
      <c r="B35" s="219" t="s">
        <v>452</v>
      </c>
      <c r="C35" s="219" t="s">
        <v>453</v>
      </c>
      <c r="D35" s="219" t="s">
        <v>20</v>
      </c>
      <c r="E35" s="219">
        <v>8</v>
      </c>
      <c r="F35" s="219">
        <v>8</v>
      </c>
      <c r="G35" s="220">
        <v>4.5</v>
      </c>
      <c r="H35" s="222">
        <f t="shared" si="1"/>
        <v>36.5</v>
      </c>
      <c r="I35" s="52" t="e">
        <f>'XH 9'!I206</f>
        <v>#REF!</v>
      </c>
      <c r="J35" s="52" t="e">
        <f>'XH 9'!J206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31</v>
      </c>
      <c r="B36" s="219" t="s">
        <v>454</v>
      </c>
      <c r="C36" s="219" t="s">
        <v>455</v>
      </c>
      <c r="D36" s="219" t="s">
        <v>20</v>
      </c>
      <c r="E36" s="219">
        <v>8</v>
      </c>
      <c r="F36" s="219">
        <v>8.25</v>
      </c>
      <c r="G36" s="220">
        <v>7.75</v>
      </c>
      <c r="H36" s="222">
        <f t="shared" si="1"/>
        <v>40.25</v>
      </c>
      <c r="I36" s="52" t="e">
        <f>'XH 9'!I207</f>
        <v>#REF!</v>
      </c>
      <c r="J36" s="52" t="e">
        <f>'XH 9'!J207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.75" customHeight="1">
      <c r="A37" s="221">
        <v>32</v>
      </c>
      <c r="B37" s="219" t="s">
        <v>456</v>
      </c>
      <c r="C37" s="219" t="s">
        <v>457</v>
      </c>
      <c r="D37" s="219" t="s">
        <v>20</v>
      </c>
      <c r="E37" s="219">
        <v>8</v>
      </c>
      <c r="F37" s="219">
        <v>9</v>
      </c>
      <c r="G37" s="220">
        <v>9.5</v>
      </c>
      <c r="H37" s="222">
        <f t="shared" si="1"/>
        <v>43.5</v>
      </c>
      <c r="I37" s="52" t="e">
        <f>'XH 9'!I208</f>
        <v>#REF!</v>
      </c>
      <c r="J37" s="52" t="e">
        <f>'XH 9'!J208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221">
        <v>33</v>
      </c>
      <c r="B38" s="219" t="s">
        <v>458</v>
      </c>
      <c r="C38" s="219" t="s">
        <v>54</v>
      </c>
      <c r="D38" s="219" t="s">
        <v>20</v>
      </c>
      <c r="E38" s="219">
        <v>8.5</v>
      </c>
      <c r="F38" s="219">
        <v>9</v>
      </c>
      <c r="G38" s="220">
        <v>8.25</v>
      </c>
      <c r="H38" s="222">
        <f t="shared" si="1"/>
        <v>43.25</v>
      </c>
      <c r="I38" s="52" t="e">
        <f>'XH 9'!I209</f>
        <v>#REF!</v>
      </c>
      <c r="J38" s="52" t="e">
        <f>'XH 9'!J209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221">
        <v>34</v>
      </c>
      <c r="B39" s="219" t="s">
        <v>459</v>
      </c>
      <c r="C39" s="219" t="s">
        <v>460</v>
      </c>
      <c r="D39" s="219" t="s">
        <v>20</v>
      </c>
      <c r="E39" s="219">
        <v>8</v>
      </c>
      <c r="F39" s="219">
        <v>9</v>
      </c>
      <c r="G39" s="220">
        <v>9</v>
      </c>
      <c r="H39" s="222">
        <f t="shared" si="1"/>
        <v>43</v>
      </c>
      <c r="I39" s="52" t="e">
        <f>'XH 9'!I210</f>
        <v>#REF!</v>
      </c>
      <c r="J39" s="52" t="e">
        <f>'XH 9'!J210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35</v>
      </c>
      <c r="B40" s="219" t="s">
        <v>461</v>
      </c>
      <c r="C40" s="219" t="s">
        <v>296</v>
      </c>
      <c r="D40" s="219" t="s">
        <v>20</v>
      </c>
      <c r="E40" s="219">
        <v>8.25</v>
      </c>
      <c r="F40" s="219">
        <v>9</v>
      </c>
      <c r="G40" s="220">
        <v>9.5</v>
      </c>
      <c r="H40" s="222">
        <f t="shared" si="1"/>
        <v>44</v>
      </c>
      <c r="I40" s="52" t="e">
        <f>'XH 9'!I211</f>
        <v>#REF!</v>
      </c>
      <c r="J40" s="52" t="e">
        <f>'XH 9'!J211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36</v>
      </c>
      <c r="B41" s="219" t="s">
        <v>462</v>
      </c>
      <c r="C41" s="219" t="s">
        <v>463</v>
      </c>
      <c r="D41" s="219" t="s">
        <v>20</v>
      </c>
      <c r="E41" s="219">
        <v>8.5</v>
      </c>
      <c r="F41" s="219">
        <v>9</v>
      </c>
      <c r="G41" s="220">
        <v>10</v>
      </c>
      <c r="H41" s="222">
        <f t="shared" si="1"/>
        <v>45</v>
      </c>
      <c r="I41" s="52" t="e">
        <f>'XH 9'!I212</f>
        <v>#REF!</v>
      </c>
      <c r="J41" s="52" t="e">
        <f>'XH 9'!J212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37</v>
      </c>
      <c r="B42" s="219" t="s">
        <v>464</v>
      </c>
      <c r="C42" s="219" t="s">
        <v>465</v>
      </c>
      <c r="D42" s="219" t="s">
        <v>20</v>
      </c>
      <c r="E42" s="219">
        <v>8</v>
      </c>
      <c r="F42" s="219">
        <v>9</v>
      </c>
      <c r="G42" s="220">
        <v>8</v>
      </c>
      <c r="H42" s="222">
        <f t="shared" si="1"/>
        <v>42</v>
      </c>
      <c r="I42" s="52" t="e">
        <f>'XH 9'!I213</f>
        <v>#REF!</v>
      </c>
      <c r="J42" s="52" t="e">
        <f>'XH 9'!J213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38</v>
      </c>
      <c r="B43" s="219" t="s">
        <v>466</v>
      </c>
      <c r="C43" s="219" t="s">
        <v>467</v>
      </c>
      <c r="D43" s="219" t="s">
        <v>20</v>
      </c>
      <c r="E43" s="219">
        <v>6.25</v>
      </c>
      <c r="F43" s="219">
        <v>8.25</v>
      </c>
      <c r="G43" s="220">
        <v>8.25</v>
      </c>
      <c r="H43" s="222">
        <f t="shared" si="1"/>
        <v>37.25</v>
      </c>
      <c r="I43" s="52" t="e">
        <f>'XH 9'!I214</f>
        <v>#REF!</v>
      </c>
      <c r="J43" s="52" t="e">
        <f>'XH 9'!J214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39</v>
      </c>
      <c r="B44" s="219" t="s">
        <v>468</v>
      </c>
      <c r="C44" s="219" t="s">
        <v>469</v>
      </c>
      <c r="D44" s="219" t="s">
        <v>20</v>
      </c>
      <c r="E44" s="219">
        <v>8</v>
      </c>
      <c r="F44" s="219">
        <v>9</v>
      </c>
      <c r="G44" s="220">
        <v>9.5</v>
      </c>
      <c r="H44" s="222">
        <f t="shared" si="1"/>
        <v>43.5</v>
      </c>
      <c r="I44" s="52" t="e">
        <f>'XH 9'!I215</f>
        <v>#REF!</v>
      </c>
      <c r="J44" s="52" t="e">
        <f>'XH 9'!J215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40</v>
      </c>
      <c r="B45" s="219" t="s">
        <v>470</v>
      </c>
      <c r="C45" s="219" t="s">
        <v>426</v>
      </c>
      <c r="D45" s="219" t="s">
        <v>20</v>
      </c>
      <c r="E45" s="219">
        <v>7.5</v>
      </c>
      <c r="F45" s="219">
        <v>8.75</v>
      </c>
      <c r="G45" s="220">
        <v>5.75</v>
      </c>
      <c r="H45" s="222">
        <f t="shared" si="1"/>
        <v>38.25</v>
      </c>
      <c r="I45" s="52" t="e">
        <f>'XH 9'!I216</f>
        <v>#REF!</v>
      </c>
      <c r="J45" s="52" t="e">
        <f>'XH 9'!J216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41</v>
      </c>
      <c r="B46" s="219" t="s">
        <v>471</v>
      </c>
      <c r="C46" s="219" t="s">
        <v>138</v>
      </c>
      <c r="D46" s="219" t="s">
        <v>20</v>
      </c>
      <c r="E46" s="219">
        <v>7.25</v>
      </c>
      <c r="F46" s="219">
        <v>8</v>
      </c>
      <c r="G46" s="220">
        <v>9</v>
      </c>
      <c r="H46" s="222">
        <f t="shared" si="1"/>
        <v>39.5</v>
      </c>
      <c r="I46" s="52" t="e">
        <f>'XH 9'!I217</f>
        <v>#REF!</v>
      </c>
      <c r="J46" s="52" t="e">
        <f>'XH 9'!J217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47">
        <v>42</v>
      </c>
      <c r="B47" s="226"/>
      <c r="C47" s="226"/>
      <c r="D47" s="226"/>
      <c r="E47" s="227"/>
      <c r="F47" s="227"/>
      <c r="G47" s="228"/>
      <c r="H47" s="107">
        <f t="shared" si="1"/>
        <v>0</v>
      </c>
      <c r="I47" s="52" t="e">
        <f>'XH 9'!I218</f>
        <v>#REF!</v>
      </c>
      <c r="J47" s="52" t="e">
        <f>'XH 9'!J218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43</v>
      </c>
      <c r="B48" s="48"/>
      <c r="C48" s="48"/>
      <c r="D48" s="48"/>
      <c r="E48" s="49"/>
      <c r="F48" s="49"/>
      <c r="G48" s="55"/>
      <c r="H48" s="107">
        <f t="shared" si="1"/>
        <v>0</v>
      </c>
      <c r="I48" s="52" t="e">
        <f>'XH 9'!I219</f>
        <v>#REF!</v>
      </c>
      <c r="J48" s="52" t="e">
        <f>'XH 9'!J219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44</v>
      </c>
      <c r="B49" s="48"/>
      <c r="C49" s="48"/>
      <c r="D49" s="48"/>
      <c r="E49" s="49"/>
      <c r="F49" s="49"/>
      <c r="G49" s="55"/>
      <c r="H49" s="107">
        <f t="shared" si="1"/>
        <v>0</v>
      </c>
      <c r="I49" s="52" t="e">
        <f>'XH 9'!I221</f>
        <v>#REF!</v>
      </c>
      <c r="J49" s="52" t="e">
        <f>'XH 9'!J221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45</v>
      </c>
      <c r="B50" s="48"/>
      <c r="C50" s="48"/>
      <c r="D50" s="48"/>
      <c r="E50" s="49"/>
      <c r="F50" s="49"/>
      <c r="G50" s="55"/>
      <c r="H50" s="107">
        <f t="shared" si="1"/>
        <v>0</v>
      </c>
      <c r="I50" s="52" t="e">
        <f>'XH 9'!I222</f>
        <v>#REF!</v>
      </c>
      <c r="J50" s="52" t="e">
        <f>'XH 9'!J222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46</v>
      </c>
      <c r="B51" s="48"/>
      <c r="C51" s="48"/>
      <c r="D51" s="48"/>
      <c r="E51" s="49"/>
      <c r="F51" s="49"/>
      <c r="G51" s="55"/>
      <c r="H51" s="107">
        <f t="shared" si="1"/>
        <v>0</v>
      </c>
      <c r="I51" s="52" t="e">
        <f>'XH 9'!I223</f>
        <v>#REF!</v>
      </c>
      <c r="J51" s="52" t="e">
        <f>'XH 9'!J223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47</v>
      </c>
      <c r="B52" s="48"/>
      <c r="C52" s="48"/>
      <c r="D52" s="48"/>
      <c r="E52" s="49"/>
      <c r="F52" s="49"/>
      <c r="G52" s="55"/>
      <c r="H52" s="107">
        <f t="shared" si="1"/>
        <v>0</v>
      </c>
      <c r="I52" s="52" t="e">
        <f>'XH 9'!I224</f>
        <v>#REF!</v>
      </c>
      <c r="J52" s="52" t="e">
        <f>'XH 9'!J224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48</v>
      </c>
      <c r="B53" s="48"/>
      <c r="C53" s="48"/>
      <c r="D53" s="48"/>
      <c r="E53" s="49"/>
      <c r="F53" s="49"/>
      <c r="G53" s="55"/>
      <c r="H53" s="107">
        <f t="shared" si="1"/>
        <v>0</v>
      </c>
      <c r="I53" s="52" t="e">
        <f>'XH 9'!I225</f>
        <v>#REF!</v>
      </c>
      <c r="J53" s="52" t="e">
        <f>'XH 9'!J225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49</v>
      </c>
      <c r="B54" s="48"/>
      <c r="C54" s="48"/>
      <c r="D54" s="48"/>
      <c r="E54" s="49"/>
      <c r="F54" s="49"/>
      <c r="G54" s="55"/>
      <c r="H54" s="107">
        <f t="shared" si="1"/>
        <v>0</v>
      </c>
      <c r="I54" s="52" t="e">
        <f>'XH 9'!I226</f>
        <v>#REF!</v>
      </c>
      <c r="J54" s="52" t="e">
        <f>'XH 9'!J226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50</v>
      </c>
      <c r="B55" s="48"/>
      <c r="C55" s="48"/>
      <c r="D55" s="48"/>
      <c r="E55" s="54"/>
      <c r="F55" s="54"/>
      <c r="G55" s="55"/>
      <c r="H55" s="107">
        <f t="shared" si="1"/>
        <v>0</v>
      </c>
      <c r="I55" s="52" t="e">
        <f>'XH 9'!I227</f>
        <v>#REF!</v>
      </c>
      <c r="J55" s="52" t="e">
        <f>'XH 9'!J227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282" t="s">
        <v>142</v>
      </c>
      <c r="B56" s="283"/>
      <c r="C56" s="283"/>
      <c r="D56" s="284"/>
      <c r="E56" s="32">
        <f>SUM(E6:E55)/D72</f>
        <v>7.2073170731707314</v>
      </c>
      <c r="F56" s="32">
        <f>SUM(F6:F55)/D65</f>
        <v>8.5487804878048781</v>
      </c>
      <c r="G56" s="32">
        <f>SUM(G6:G55)/D79</f>
        <v>8.4939024390243905</v>
      </c>
      <c r="H56" s="109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37"/>
      <c r="C57" s="37"/>
      <c r="D57" s="38"/>
      <c r="E57" s="110"/>
      <c r="F57" s="37"/>
      <c r="G57" s="58" t="s">
        <v>143</v>
      </c>
      <c r="H57" s="39"/>
      <c r="I57" s="58" t="s">
        <v>143</v>
      </c>
      <c r="J57" s="37"/>
      <c r="K57" s="58" t="s">
        <v>143</v>
      </c>
      <c r="L57" s="37"/>
      <c r="M57" s="38"/>
      <c r="N57" s="37"/>
      <c r="O57" s="58" t="s">
        <v>143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110"/>
      <c r="F58" s="37"/>
      <c r="G58" s="38" t="e">
        <f>AND(#REF!&gt;=8,#REF!&lt;9)</f>
        <v>#REF!</v>
      </c>
      <c r="H58" s="39"/>
      <c r="I58" s="38" t="e">
        <f>AND(#REF!&gt;=6.5,#REF!&lt;8)</f>
        <v>#REF!</v>
      </c>
      <c r="J58" s="37"/>
      <c r="K58" s="38" t="e">
        <f>AND(#REF!&gt;=5,#REF!&lt;6.5)</f>
        <v>#REF!</v>
      </c>
      <c r="L58" s="37"/>
      <c r="M58" s="38"/>
      <c r="N58" s="37"/>
      <c r="O58" s="38" t="e">
        <f>AND(#REF!&gt;=3.5,#REF!&lt;5)</f>
        <v>#REF!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110"/>
      <c r="F59" s="37"/>
      <c r="G59" s="38"/>
      <c r="H59" s="39"/>
      <c r="I59" s="38"/>
      <c r="J59" s="37"/>
      <c r="K59" s="38"/>
      <c r="L59" s="37"/>
      <c r="M59" s="38"/>
      <c r="N59" s="37"/>
      <c r="O59" s="38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110"/>
      <c r="F60" s="37"/>
      <c r="G60" s="38"/>
      <c r="H60" s="39"/>
      <c r="I60" s="38"/>
      <c r="J60" s="37"/>
      <c r="K60" s="38"/>
      <c r="L60" s="37"/>
      <c r="M60" s="38"/>
      <c r="N60" s="37"/>
      <c r="O60" s="38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110"/>
      <c r="F61" s="37"/>
      <c r="G61" s="38"/>
      <c r="H61" s="39"/>
      <c r="I61" s="38"/>
      <c r="J61" s="37"/>
      <c r="K61" s="38"/>
      <c r="L61" s="37"/>
      <c r="M61" s="38"/>
      <c r="N61" s="37"/>
      <c r="O61" s="38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110"/>
      <c r="F62" s="37"/>
      <c r="G62" s="38" t="s">
        <v>144</v>
      </c>
      <c r="H62" s="39"/>
      <c r="I62" s="38" t="s">
        <v>145</v>
      </c>
      <c r="J62" s="37"/>
      <c r="K62" s="38" t="s">
        <v>146</v>
      </c>
      <c r="L62" s="37"/>
      <c r="M62" s="38"/>
      <c r="N62" s="37"/>
      <c r="O62" s="38" t="s">
        <v>9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262" t="s">
        <v>1</v>
      </c>
      <c r="B63" s="264" t="s">
        <v>2</v>
      </c>
      <c r="C63" s="7"/>
      <c r="D63" s="264" t="s">
        <v>3</v>
      </c>
      <c r="E63" s="279" t="s">
        <v>4</v>
      </c>
      <c r="F63" s="266"/>
      <c r="G63" s="279" t="s">
        <v>5</v>
      </c>
      <c r="H63" s="266"/>
      <c r="I63" s="279" t="s">
        <v>6</v>
      </c>
      <c r="J63" s="266"/>
      <c r="K63" s="279" t="s">
        <v>7</v>
      </c>
      <c r="L63" s="266"/>
      <c r="M63" s="279" t="s">
        <v>8</v>
      </c>
      <c r="N63" s="266"/>
      <c r="O63" s="279" t="s">
        <v>9</v>
      </c>
      <c r="P63" s="266"/>
      <c r="Q63" s="279" t="s">
        <v>10</v>
      </c>
      <c r="R63" s="274"/>
      <c r="S63" s="60"/>
      <c r="T63" s="61"/>
      <c r="U63" s="61"/>
      <c r="V63" s="37"/>
      <c r="W63" s="37"/>
      <c r="X63" s="37"/>
      <c r="Y63" s="37"/>
      <c r="Z63" s="37"/>
    </row>
    <row r="64" spans="1:26" ht="18" customHeight="1">
      <c r="A64" s="263"/>
      <c r="B64" s="259"/>
      <c r="C64" s="10"/>
      <c r="D64" s="259"/>
      <c r="E64" s="11" t="s">
        <v>13</v>
      </c>
      <c r="F64" s="10" t="s">
        <v>14</v>
      </c>
      <c r="G64" s="10" t="s">
        <v>13</v>
      </c>
      <c r="H64" s="62" t="s">
        <v>14</v>
      </c>
      <c r="I64" s="10" t="s">
        <v>13</v>
      </c>
      <c r="J64" s="10" t="s">
        <v>14</v>
      </c>
      <c r="K64" s="10" t="s">
        <v>13</v>
      </c>
      <c r="L64" s="10" t="s">
        <v>14</v>
      </c>
      <c r="M64" s="10" t="s">
        <v>13</v>
      </c>
      <c r="N64" s="10" t="s">
        <v>14</v>
      </c>
      <c r="O64" s="10" t="s">
        <v>13</v>
      </c>
      <c r="P64" s="10" t="s">
        <v>14</v>
      </c>
      <c r="Q64" s="10" t="s">
        <v>13</v>
      </c>
      <c r="R64" s="63" t="s">
        <v>14</v>
      </c>
      <c r="S64" s="60"/>
      <c r="T64" s="280" t="s">
        <v>15</v>
      </c>
      <c r="U64" s="261"/>
      <c r="V64" s="37"/>
      <c r="W64" s="37"/>
      <c r="X64" s="37"/>
      <c r="Y64" s="37"/>
      <c r="Z64" s="37"/>
    </row>
    <row r="65" spans="1:26" ht="18" customHeight="1">
      <c r="A65" s="38" t="str">
        <f>F5</f>
        <v>Toan</v>
      </c>
      <c r="B65" s="64" t="str">
        <f>D6</f>
        <v>9A4</v>
      </c>
      <c r="C65" s="64"/>
      <c r="D65" s="64">
        <f>COUNT(F6:F55)</f>
        <v>41</v>
      </c>
      <c r="E65" s="66">
        <f>COUNTIF(F6:F55,"&gt;=9")</f>
        <v>21</v>
      </c>
      <c r="F65" s="65">
        <f>E65/$D65</f>
        <v>0.51219512195121952</v>
      </c>
      <c r="G65" s="64">
        <f>COUNTIF(F6:F55,"&gt;=8")-COUNTIF(F6:F55,"&gt;=9")</f>
        <v>13</v>
      </c>
      <c r="H65" s="67">
        <f>G65/$D65</f>
        <v>0.31707317073170732</v>
      </c>
      <c r="I65" s="64">
        <f>COUNTIF(F6:F55,"&gt;=6.5")-COUNTIF(F6:F55,"&gt;=8")</f>
        <v>7</v>
      </c>
      <c r="J65" s="65">
        <f>I65/$D65</f>
        <v>0.17073170731707318</v>
      </c>
      <c r="K65" s="64">
        <f>COUNTIF(F6:F55,"&gt;=5")-COUNTIF(F6:F55,"&gt;=6.5")</f>
        <v>0</v>
      </c>
      <c r="L65" s="65">
        <f>K65/$D65</f>
        <v>0</v>
      </c>
      <c r="M65" s="64">
        <f>COUNTIF(F6:F55,"&gt;=5")</f>
        <v>41</v>
      </c>
      <c r="N65" s="65">
        <f>M65/$D65</f>
        <v>1</v>
      </c>
      <c r="O65" s="64">
        <f>COUNTIF(F6:F55,"&gt;=3.5")-COUNTIF(F6:F55,"&gt;=5")</f>
        <v>0</v>
      </c>
      <c r="P65" s="65">
        <f>O65/$D65</f>
        <v>0</v>
      </c>
      <c r="Q65" s="64">
        <f>COUNTIF(F6:F55,"&lt;=3.25")</f>
        <v>0</v>
      </c>
      <c r="R65" s="68">
        <f>Q65/$D65</f>
        <v>0</v>
      </c>
      <c r="S65" s="69"/>
      <c r="T65" s="70">
        <f>Q65+O65+K65+I65+G65+E65</f>
        <v>41</v>
      </c>
      <c r="U65" s="70">
        <f>Q65+O65+M65</f>
        <v>41</v>
      </c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40"/>
      <c r="F66" s="39"/>
      <c r="G66" s="38"/>
      <c r="H66" s="39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110"/>
      <c r="F67" s="37"/>
      <c r="G67" s="42" t="s">
        <v>147</v>
      </c>
      <c r="H67" s="39"/>
      <c r="I67" s="42" t="s">
        <v>147</v>
      </c>
      <c r="J67" s="37"/>
      <c r="K67" s="42" t="s">
        <v>147</v>
      </c>
      <c r="L67" s="37"/>
      <c r="M67" s="38"/>
      <c r="N67" s="37"/>
      <c r="O67" s="42" t="s">
        <v>147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110"/>
      <c r="F68" s="37"/>
      <c r="G68" s="38" t="e">
        <f>AND(#REF!&gt;=8,#REF!&lt;9)</f>
        <v>#REF!</v>
      </c>
      <c r="H68" s="39"/>
      <c r="I68" s="38" t="e">
        <f>AND(#REF!&gt;=6.5,#REF!&lt;8)</f>
        <v>#REF!</v>
      </c>
      <c r="J68" s="37"/>
      <c r="K68" s="38" t="e">
        <f>AND(#REF!&gt;=5,#REF!&lt;6.5)</f>
        <v>#REF!</v>
      </c>
      <c r="L68" s="37"/>
      <c r="M68" s="38"/>
      <c r="N68" s="37"/>
      <c r="O68" s="38" t="e">
        <f>AND(#REF!&gt;=3.5,#REF!&lt;5)</f>
        <v>#REF!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110"/>
      <c r="F69" s="37"/>
      <c r="G69" s="38" t="s">
        <v>144</v>
      </c>
      <c r="H69" s="39"/>
      <c r="I69" s="38" t="s">
        <v>145</v>
      </c>
      <c r="J69" s="37"/>
      <c r="K69" s="38" t="s">
        <v>146</v>
      </c>
      <c r="L69" s="37"/>
      <c r="M69" s="38"/>
      <c r="N69" s="37"/>
      <c r="O69" s="38" t="s">
        <v>9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262" t="s">
        <v>1</v>
      </c>
      <c r="B70" s="264" t="s">
        <v>2</v>
      </c>
      <c r="C70" s="7"/>
      <c r="D70" s="264" t="s">
        <v>3</v>
      </c>
      <c r="E70" s="279" t="s">
        <v>4</v>
      </c>
      <c r="F70" s="266"/>
      <c r="G70" s="279" t="s">
        <v>5</v>
      </c>
      <c r="H70" s="266"/>
      <c r="I70" s="279" t="s">
        <v>6</v>
      </c>
      <c r="J70" s="266"/>
      <c r="K70" s="279" t="s">
        <v>7</v>
      </c>
      <c r="L70" s="266"/>
      <c r="M70" s="279" t="s">
        <v>8</v>
      </c>
      <c r="N70" s="266"/>
      <c r="O70" s="279" t="s">
        <v>9</v>
      </c>
      <c r="P70" s="266"/>
      <c r="Q70" s="279" t="s">
        <v>10</v>
      </c>
      <c r="R70" s="274"/>
      <c r="S70" s="60"/>
      <c r="T70" s="61"/>
      <c r="U70" s="61"/>
      <c r="V70" s="37"/>
      <c r="W70" s="37"/>
      <c r="X70" s="37"/>
      <c r="Y70" s="37"/>
      <c r="Z70" s="37"/>
    </row>
    <row r="71" spans="1:26" ht="18" customHeight="1">
      <c r="A71" s="263"/>
      <c r="B71" s="259"/>
      <c r="C71" s="10"/>
      <c r="D71" s="259"/>
      <c r="E71" s="11" t="s">
        <v>13</v>
      </c>
      <c r="F71" s="10" t="s">
        <v>14</v>
      </c>
      <c r="G71" s="10" t="s">
        <v>13</v>
      </c>
      <c r="H71" s="62" t="s">
        <v>14</v>
      </c>
      <c r="I71" s="10" t="s">
        <v>13</v>
      </c>
      <c r="J71" s="10" t="s">
        <v>14</v>
      </c>
      <c r="K71" s="10" t="s">
        <v>13</v>
      </c>
      <c r="L71" s="10" t="s">
        <v>14</v>
      </c>
      <c r="M71" s="10" t="s">
        <v>13</v>
      </c>
      <c r="N71" s="10" t="s">
        <v>14</v>
      </c>
      <c r="O71" s="10" t="s">
        <v>13</v>
      </c>
      <c r="P71" s="10" t="s">
        <v>14</v>
      </c>
      <c r="Q71" s="10" t="s">
        <v>13</v>
      </c>
      <c r="R71" s="63" t="s">
        <v>14</v>
      </c>
      <c r="S71" s="60"/>
      <c r="T71" s="280" t="s">
        <v>15</v>
      </c>
      <c r="U71" s="261"/>
      <c r="V71" s="37"/>
      <c r="W71" s="37"/>
      <c r="X71" s="37"/>
      <c r="Y71" s="37"/>
      <c r="Z71" s="37"/>
    </row>
    <row r="72" spans="1:26" ht="18" customHeight="1">
      <c r="A72" s="38" t="str">
        <f>E5</f>
        <v>Van</v>
      </c>
      <c r="B72" s="64" t="str">
        <f>D6</f>
        <v>9A4</v>
      </c>
      <c r="C72" s="64"/>
      <c r="D72" s="64">
        <f>COUNT(E6:E55)</f>
        <v>41</v>
      </c>
      <c r="E72" s="66">
        <f>COUNTIF(E6:E55,"&gt;=9")</f>
        <v>0</v>
      </c>
      <c r="F72" s="65">
        <f>E72/$D72</f>
        <v>0</v>
      </c>
      <c r="G72" s="77">
        <f>COUNTIF(E6:E55,"&gt;=8")-COUNTIF(E6:E55,"&gt;=9")</f>
        <v>12</v>
      </c>
      <c r="H72" s="67">
        <f>G72/$D72</f>
        <v>0.29268292682926828</v>
      </c>
      <c r="I72" s="64">
        <f>COUNTIF(E6:E55,"&gt;=6.5")-COUNTIF(E6:E55,"&gt;=8")</f>
        <v>20</v>
      </c>
      <c r="J72" s="65">
        <f>I72/$D72</f>
        <v>0.48780487804878048</v>
      </c>
      <c r="K72" s="64">
        <f>COUNTIF(E6:E55,"&gt;=5")-COUNTIF(E6:E55,"&gt;=6.5")</f>
        <v>9</v>
      </c>
      <c r="L72" s="65">
        <f>K72/$D72</f>
        <v>0.21951219512195122</v>
      </c>
      <c r="M72" s="64">
        <f>COUNTIF(E6:E55,"&gt;=5")</f>
        <v>41</v>
      </c>
      <c r="N72" s="65">
        <f>M72/$D72</f>
        <v>1</v>
      </c>
      <c r="O72" s="64">
        <f>COUNTIF(E6:E55,"&gt;=3.5")-COUNTIF(E6:E55,"&gt;=5")</f>
        <v>0</v>
      </c>
      <c r="P72" s="65">
        <f>O72/$D72</f>
        <v>0</v>
      </c>
      <c r="Q72" s="64">
        <f>COUNTIF(E6:E55,"&lt;=3.25")</f>
        <v>0</v>
      </c>
      <c r="R72" s="68">
        <f>Q72/$D72</f>
        <v>0</v>
      </c>
      <c r="S72" s="69"/>
      <c r="T72" s="70">
        <f>Q72+O72+K72+I72+G72+E72</f>
        <v>41</v>
      </c>
      <c r="U72" s="70">
        <f>Q72+O72+M72</f>
        <v>41</v>
      </c>
      <c r="V72" s="37"/>
      <c r="W72" s="37"/>
      <c r="X72" s="37"/>
      <c r="Y72" s="37"/>
      <c r="Z72" s="37"/>
    </row>
    <row r="73" spans="1:26" ht="18" customHeight="1">
      <c r="A73" s="38"/>
      <c r="B73" s="73"/>
      <c r="C73" s="73"/>
      <c r="D73" s="73"/>
      <c r="E73" s="75"/>
      <c r="F73" s="74"/>
      <c r="G73" s="73"/>
      <c r="H73" s="76"/>
      <c r="I73" s="73"/>
      <c r="J73" s="74"/>
      <c r="K73" s="73"/>
      <c r="L73" s="74"/>
      <c r="M73" s="73"/>
      <c r="N73" s="74"/>
      <c r="O73" s="73"/>
      <c r="P73" s="74"/>
      <c r="Q73" s="73"/>
      <c r="R73" s="74"/>
      <c r="S73" s="69"/>
      <c r="T73" s="70"/>
      <c r="U73" s="70"/>
      <c r="V73" s="37"/>
      <c r="W73" s="37"/>
      <c r="X73" s="37"/>
      <c r="Y73" s="37"/>
      <c r="Z73" s="37"/>
    </row>
    <row r="74" spans="1:26" ht="18" customHeight="1">
      <c r="A74" s="38"/>
      <c r="B74" s="37"/>
      <c r="C74" s="37"/>
      <c r="D74" s="38"/>
      <c r="E74" s="110"/>
      <c r="F74" s="37"/>
      <c r="G74" s="58" t="s">
        <v>36</v>
      </c>
      <c r="H74" s="39"/>
      <c r="I74" s="58" t="s">
        <v>36</v>
      </c>
      <c r="J74" s="37"/>
      <c r="K74" s="58" t="s">
        <v>36</v>
      </c>
      <c r="L74" s="37"/>
      <c r="M74" s="38"/>
      <c r="N74" s="37"/>
      <c r="O74" s="58" t="s">
        <v>36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8" customHeight="1">
      <c r="A75" s="38"/>
      <c r="B75" s="37"/>
      <c r="C75" s="37"/>
      <c r="D75" s="38"/>
      <c r="E75" s="110"/>
      <c r="F75" s="37"/>
      <c r="G75" s="38" t="e">
        <f>AND(#REF!&gt;=8,#REF!&lt;9)</f>
        <v>#REF!</v>
      </c>
      <c r="H75" s="39"/>
      <c r="I75" s="38" t="e">
        <f>AND(#REF!&gt;=6.5,#REF!&lt;8)</f>
        <v>#REF!</v>
      </c>
      <c r="J75" s="37"/>
      <c r="K75" s="38" t="e">
        <f>AND(#REF!&gt;=5,#REF!&lt;6.5)</f>
        <v>#REF!</v>
      </c>
      <c r="L75" s="37"/>
      <c r="M75" s="38"/>
      <c r="N75" s="37"/>
      <c r="O75" s="38" t="b">
        <f>AND(G5&gt;=3.5,G5&lt;5)</f>
        <v>0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110"/>
      <c r="F76" s="37"/>
      <c r="G76" s="38" t="s">
        <v>144</v>
      </c>
      <c r="H76" s="39"/>
      <c r="I76" s="38" t="s">
        <v>145</v>
      </c>
      <c r="J76" s="37"/>
      <c r="K76" s="38" t="s">
        <v>146</v>
      </c>
      <c r="L76" s="37"/>
      <c r="M76" s="38"/>
      <c r="N76" s="37"/>
      <c r="O76" s="38" t="s">
        <v>9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262" t="s">
        <v>1</v>
      </c>
      <c r="B77" s="264" t="s">
        <v>2</v>
      </c>
      <c r="C77" s="7"/>
      <c r="D77" s="264" t="s">
        <v>3</v>
      </c>
      <c r="E77" s="279" t="s">
        <v>4</v>
      </c>
      <c r="F77" s="266"/>
      <c r="G77" s="279" t="s">
        <v>5</v>
      </c>
      <c r="H77" s="266"/>
      <c r="I77" s="279" t="s">
        <v>6</v>
      </c>
      <c r="J77" s="266"/>
      <c r="K77" s="279" t="s">
        <v>7</v>
      </c>
      <c r="L77" s="266"/>
      <c r="M77" s="279" t="s">
        <v>8</v>
      </c>
      <c r="N77" s="266"/>
      <c r="O77" s="279" t="s">
        <v>9</v>
      </c>
      <c r="P77" s="266"/>
      <c r="Q77" s="279" t="s">
        <v>10</v>
      </c>
      <c r="R77" s="274"/>
      <c r="S77" s="60"/>
      <c r="T77" s="61"/>
      <c r="U77" s="61"/>
      <c r="V77" s="37"/>
      <c r="W77" s="37"/>
      <c r="X77" s="37"/>
      <c r="Y77" s="37"/>
      <c r="Z77" s="37"/>
    </row>
    <row r="78" spans="1:26" ht="18" customHeight="1">
      <c r="A78" s="263"/>
      <c r="B78" s="259"/>
      <c r="C78" s="10"/>
      <c r="D78" s="259"/>
      <c r="E78" s="11" t="s">
        <v>13</v>
      </c>
      <c r="F78" s="10" t="s">
        <v>14</v>
      </c>
      <c r="G78" s="10" t="s">
        <v>13</v>
      </c>
      <c r="H78" s="62" t="s">
        <v>14</v>
      </c>
      <c r="I78" s="10" t="s">
        <v>13</v>
      </c>
      <c r="J78" s="10" t="s">
        <v>14</v>
      </c>
      <c r="K78" s="10" t="s">
        <v>13</v>
      </c>
      <c r="L78" s="10" t="s">
        <v>14</v>
      </c>
      <c r="M78" s="10" t="s">
        <v>13</v>
      </c>
      <c r="N78" s="10" t="s">
        <v>14</v>
      </c>
      <c r="O78" s="10" t="s">
        <v>13</v>
      </c>
      <c r="P78" s="10" t="s">
        <v>14</v>
      </c>
      <c r="Q78" s="10" t="s">
        <v>13</v>
      </c>
      <c r="R78" s="63" t="s">
        <v>14</v>
      </c>
      <c r="S78" s="60"/>
      <c r="T78" s="280" t="s">
        <v>15</v>
      </c>
      <c r="U78" s="261"/>
      <c r="V78" s="37"/>
      <c r="W78" s="37"/>
      <c r="X78" s="37"/>
      <c r="Y78" s="37"/>
      <c r="Z78" s="37"/>
    </row>
    <row r="79" spans="1:26" ht="18" customHeight="1">
      <c r="A79" s="38" t="s">
        <v>36</v>
      </c>
      <c r="B79" s="64" t="str">
        <f>D6</f>
        <v>9A4</v>
      </c>
      <c r="C79" s="64"/>
      <c r="D79" s="64">
        <f>COUNT(G6:G55)</f>
        <v>41</v>
      </c>
      <c r="E79" s="72">
        <f>COUNTIF(G6:G55,"&gt;=9")</f>
        <v>21</v>
      </c>
      <c r="F79" s="78">
        <f>E79/$D79</f>
        <v>0.51219512195121952</v>
      </c>
      <c r="G79" s="77">
        <f>COUNTIF(G6:G55,"&gt;=8")-COUNTIF(G6:G55,"&gt;=9")</f>
        <v>8</v>
      </c>
      <c r="H79" s="79">
        <f>G79/$D79</f>
        <v>0.1951219512195122</v>
      </c>
      <c r="I79" s="77">
        <f>COUNTIF(G6:G55,"&gt;=6.5")-COUNTIF(G6:G55,"&gt;=8")</f>
        <v>9</v>
      </c>
      <c r="J79" s="78">
        <f>I79/$D79</f>
        <v>0.21951219512195122</v>
      </c>
      <c r="K79" s="77">
        <f>COUNTIF(G6:G55,"&gt;=5")-COUNTIF(G6:G55,"&gt;=6.5")</f>
        <v>2</v>
      </c>
      <c r="L79" s="78">
        <f>K79/$D79</f>
        <v>4.878048780487805E-2</v>
      </c>
      <c r="M79" s="77">
        <f>COUNTIF(G6:G55,"&gt;=5")</f>
        <v>40</v>
      </c>
      <c r="N79" s="78">
        <f>M79/$D79</f>
        <v>0.97560975609756095</v>
      </c>
      <c r="O79" s="77">
        <f>COUNTIF(G6:G55,"&gt;=3.5")-COUNTIF(G6:G55,"&gt;=5")</f>
        <v>1</v>
      </c>
      <c r="P79" s="78">
        <f>O79/$D79</f>
        <v>2.4390243902439025E-2</v>
      </c>
      <c r="Q79" s="77">
        <f>COUNTIF(G6:G55,"&lt;=3.4")</f>
        <v>0</v>
      </c>
      <c r="R79" s="80">
        <f>Q79/$D79</f>
        <v>0</v>
      </c>
      <c r="S79" s="69"/>
      <c r="T79" s="70">
        <f>Q79+O79+K79+I79+G79+E79</f>
        <v>41</v>
      </c>
      <c r="U79" s="70">
        <f>Q79+O79+M79</f>
        <v>41</v>
      </c>
      <c r="V79" s="37"/>
      <c r="W79" s="37"/>
      <c r="X79" s="37"/>
      <c r="Y79" s="37"/>
      <c r="Z79" s="37"/>
    </row>
    <row r="80" spans="1:26" ht="18" customHeight="1">
      <c r="A80" s="38"/>
      <c r="B80" s="73"/>
      <c r="C80" s="73"/>
      <c r="D80" s="73"/>
      <c r="E80" s="75"/>
      <c r="F80" s="74"/>
      <c r="G80" s="73"/>
      <c r="H80" s="76"/>
      <c r="I80" s="73"/>
      <c r="J80" s="74"/>
      <c r="K80" s="73"/>
      <c r="L80" s="74"/>
      <c r="M80" s="73"/>
      <c r="N80" s="74"/>
      <c r="O80" s="73"/>
      <c r="P80" s="74"/>
      <c r="Q80" s="73"/>
      <c r="R80" s="74"/>
      <c r="S80" s="69"/>
      <c r="T80" s="70"/>
      <c r="U80" s="70"/>
      <c r="V80" s="37"/>
      <c r="W80" s="37"/>
      <c r="X80" s="37"/>
      <c r="Y80" s="37"/>
      <c r="Z80" s="37"/>
    </row>
    <row r="81" spans="1:26" ht="18" customHeight="1">
      <c r="A81" s="81"/>
      <c r="B81" s="82"/>
      <c r="C81" s="82"/>
      <c r="D81" s="81"/>
      <c r="E81" s="111"/>
      <c r="F81" s="82"/>
      <c r="G81" s="85" t="s">
        <v>148</v>
      </c>
      <c r="H81" s="84"/>
      <c r="I81" s="85" t="s">
        <v>148</v>
      </c>
      <c r="J81" s="82"/>
      <c r="K81" s="85" t="s">
        <v>148</v>
      </c>
      <c r="L81" s="82"/>
      <c r="M81" s="81"/>
      <c r="N81" s="82"/>
      <c r="O81" s="85" t="s">
        <v>148</v>
      </c>
      <c r="P81" s="82"/>
      <c r="Q81" s="82"/>
      <c r="R81" s="82"/>
      <c r="S81" s="82"/>
      <c r="T81" s="82"/>
      <c r="U81" s="82"/>
      <c r="V81" s="37"/>
      <c r="W81" s="37"/>
      <c r="X81" s="37"/>
      <c r="Y81" s="37"/>
      <c r="Z81" s="37"/>
    </row>
    <row r="82" spans="1:26" ht="18" customHeight="1">
      <c r="A82" s="81"/>
      <c r="B82" s="82"/>
      <c r="C82" s="82"/>
      <c r="D82" s="81"/>
      <c r="E82" s="111"/>
      <c r="F82" s="82"/>
      <c r="G82" s="81" t="b">
        <f>AND(H6&gt;=18,H6&lt;19)</f>
        <v>0</v>
      </c>
      <c r="H82" s="84"/>
      <c r="I82" s="81" t="b">
        <f>AND(H6&gt;=16.5,H6&lt;18)</f>
        <v>0</v>
      </c>
      <c r="J82" s="82"/>
      <c r="K82" s="81" t="b">
        <f>AND(H6&gt;=15,H6&lt;16.5)</f>
        <v>0</v>
      </c>
      <c r="L82" s="82"/>
      <c r="M82" s="81"/>
      <c r="N82" s="82"/>
      <c r="O82" s="81" t="b">
        <f>AND(H6&gt;=13.5,H6&lt;15)</f>
        <v>0</v>
      </c>
      <c r="P82" s="82"/>
      <c r="Q82" s="82"/>
      <c r="R82" s="82"/>
      <c r="S82" s="82"/>
      <c r="T82" s="82"/>
      <c r="U82" s="82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111"/>
      <c r="F83" s="82"/>
      <c r="G83" s="81" t="s">
        <v>149</v>
      </c>
      <c r="H83" s="84"/>
      <c r="I83" s="81" t="s">
        <v>150</v>
      </c>
      <c r="J83" s="82"/>
      <c r="K83" s="81" t="s">
        <v>151</v>
      </c>
      <c r="L83" s="82"/>
      <c r="M83" s="81"/>
      <c r="N83" s="82"/>
      <c r="O83" s="81" t="s">
        <v>152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277" t="s">
        <v>1</v>
      </c>
      <c r="B84" s="278" t="s">
        <v>2</v>
      </c>
      <c r="C84" s="87"/>
      <c r="D84" s="278" t="s">
        <v>3</v>
      </c>
      <c r="E84" s="273" t="s">
        <v>153</v>
      </c>
      <c r="F84" s="266"/>
      <c r="G84" s="273" t="s">
        <v>154</v>
      </c>
      <c r="H84" s="266"/>
      <c r="I84" s="273" t="s">
        <v>155</v>
      </c>
      <c r="J84" s="266"/>
      <c r="K84" s="273" t="s">
        <v>156</v>
      </c>
      <c r="L84" s="266"/>
      <c r="M84" s="273" t="s">
        <v>157</v>
      </c>
      <c r="N84" s="266"/>
      <c r="O84" s="273" t="s">
        <v>152</v>
      </c>
      <c r="P84" s="266"/>
      <c r="Q84" s="273" t="s">
        <v>10</v>
      </c>
      <c r="R84" s="274"/>
      <c r="S84" s="88"/>
      <c r="T84" s="89"/>
      <c r="U84" s="89"/>
      <c r="V84" s="37"/>
      <c r="W84" s="37"/>
      <c r="X84" s="37"/>
      <c r="Y84" s="37"/>
      <c r="Z84" s="37"/>
    </row>
    <row r="85" spans="1:26" ht="18" customHeight="1">
      <c r="A85" s="263"/>
      <c r="B85" s="259"/>
      <c r="C85" s="90"/>
      <c r="D85" s="259"/>
      <c r="E85" s="91" t="s">
        <v>13</v>
      </c>
      <c r="F85" s="90" t="s">
        <v>14</v>
      </c>
      <c r="G85" s="90" t="s">
        <v>13</v>
      </c>
      <c r="H85" s="92" t="s">
        <v>14</v>
      </c>
      <c r="I85" s="90" t="s">
        <v>13</v>
      </c>
      <c r="J85" s="90" t="s">
        <v>14</v>
      </c>
      <c r="K85" s="90" t="s">
        <v>13</v>
      </c>
      <c r="L85" s="90" t="s">
        <v>14</v>
      </c>
      <c r="M85" s="90" t="s">
        <v>13</v>
      </c>
      <c r="N85" s="90" t="s">
        <v>14</v>
      </c>
      <c r="O85" s="90" t="s">
        <v>13</v>
      </c>
      <c r="P85" s="90" t="s">
        <v>14</v>
      </c>
      <c r="Q85" s="90" t="s">
        <v>13</v>
      </c>
      <c r="R85" s="93" t="s">
        <v>14</v>
      </c>
      <c r="S85" s="88"/>
      <c r="T85" s="275" t="s">
        <v>15</v>
      </c>
      <c r="U85" s="276"/>
      <c r="V85" s="37"/>
      <c r="W85" s="37"/>
      <c r="X85" s="37"/>
      <c r="Y85" s="37"/>
      <c r="Z85" s="37"/>
    </row>
    <row r="86" spans="1:26" ht="18" customHeight="1">
      <c r="A86" s="81" t="s">
        <v>148</v>
      </c>
      <c r="B86" s="94" t="str">
        <f>D6</f>
        <v>9A4</v>
      </c>
      <c r="C86" s="94"/>
      <c r="D86" s="94">
        <f>COUNT(G6:G55)</f>
        <v>41</v>
      </c>
      <c r="E86" s="97">
        <f>COUNTIF(H6:H55,"&gt;=19")</f>
        <v>41</v>
      </c>
      <c r="F86" s="96">
        <f>E86/$D86</f>
        <v>1</v>
      </c>
      <c r="G86" s="95">
        <f>COUNTIF(H6:H55,"&gt;=18")-COUNTIF(H6:H55,"&gt;=19")</f>
        <v>0</v>
      </c>
      <c r="H86" s="98">
        <f>G86/$D86</f>
        <v>0</v>
      </c>
      <c r="I86" s="95">
        <f>COUNTIF(H6:H55,"&gt;=16.5")-COUNTIF(H6:H55,"&gt;=18")</f>
        <v>0</v>
      </c>
      <c r="J86" s="96">
        <f>I86/$D86</f>
        <v>0</v>
      </c>
      <c r="K86" s="95">
        <f>COUNTIF(H6:H55,"&gt;=15")-COUNTIF(H6:H55,"&gt;=16.5")</f>
        <v>0</v>
      </c>
      <c r="L86" s="96">
        <f>K86/$D86</f>
        <v>0</v>
      </c>
      <c r="M86" s="95">
        <f>COUNTIF(H6:H55,"&gt;=15")</f>
        <v>41</v>
      </c>
      <c r="N86" s="96">
        <f>M86/$D86</f>
        <v>1</v>
      </c>
      <c r="O86" s="95">
        <f>COUNTIF(H6:H55,"&gt;=13.5")-COUNTIF(H6:H55,"&gt;=15")</f>
        <v>0</v>
      </c>
      <c r="P86" s="96">
        <f>O86/$D86</f>
        <v>0</v>
      </c>
      <c r="Q86" s="95">
        <f>COUNTIF(H6:H55,"&lt;=3,25")</f>
        <v>0</v>
      </c>
      <c r="R86" s="99">
        <f>Q86/$D86</f>
        <v>0</v>
      </c>
      <c r="S86" s="100"/>
      <c r="T86" s="101">
        <f>Q86+O86+K86+I86+G86+E86</f>
        <v>41</v>
      </c>
      <c r="U86" s="101">
        <f>Q86+O86+M86</f>
        <v>41</v>
      </c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40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40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40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40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40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40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40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40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40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5.25" customHeight="1">
      <c r="A101" s="38"/>
      <c r="B101" s="37"/>
      <c r="C101" s="37"/>
      <c r="D101" s="38"/>
      <c r="E101" s="40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40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40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40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40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40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40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40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40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40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40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40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40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40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40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40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40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40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40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40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40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40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40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40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40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40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40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40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40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40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40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40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40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40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40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40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40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40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40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40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40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40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40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40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40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39" customHeight="1">
      <c r="A146" s="38"/>
      <c r="B146" s="37"/>
      <c r="C146" s="37"/>
      <c r="D146" s="38"/>
      <c r="E146" s="40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40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40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40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40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40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40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40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40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40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40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40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40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40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40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40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40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40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40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40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40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40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40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40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40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40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40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40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40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40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40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40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40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40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40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40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40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40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40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40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40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40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40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40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40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40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40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40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40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40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40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40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40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40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40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40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40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40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40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40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40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40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40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40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40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40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40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40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40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40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40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40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40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40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40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40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40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40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40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40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40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40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40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40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40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40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40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40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40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40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40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40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40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40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40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40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40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40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40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40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40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40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40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40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40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40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40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40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40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40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40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40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40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40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40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40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40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40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40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40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40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40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40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40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40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40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40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40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40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40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40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40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40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40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40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40"/>
      <c r="F281" s="39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40"/>
      <c r="F282" s="39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40"/>
      <c r="F283" s="39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40"/>
      <c r="F284" s="39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40"/>
      <c r="F285" s="39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40"/>
      <c r="F286" s="39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3:R63"/>
    <mergeCell ref="T64:U64"/>
    <mergeCell ref="A1:B1"/>
    <mergeCell ref="A56:D56"/>
    <mergeCell ref="A63:A64"/>
    <mergeCell ref="B63:B64"/>
    <mergeCell ref="D63:D64"/>
    <mergeCell ref="E63:F63"/>
    <mergeCell ref="G63:H63"/>
    <mergeCell ref="I63:J63"/>
    <mergeCell ref="K63:L63"/>
    <mergeCell ref="M63:N63"/>
    <mergeCell ref="O63:P63"/>
    <mergeCell ref="A2:J2"/>
    <mergeCell ref="M70:N70"/>
    <mergeCell ref="O70:P70"/>
    <mergeCell ref="Q70:R70"/>
    <mergeCell ref="T71:U71"/>
    <mergeCell ref="A70:A71"/>
    <mergeCell ref="B70:B71"/>
    <mergeCell ref="D70:D71"/>
    <mergeCell ref="E70:F70"/>
    <mergeCell ref="G70:H70"/>
    <mergeCell ref="I70:J70"/>
    <mergeCell ref="K70:L70"/>
    <mergeCell ref="M77:N77"/>
    <mergeCell ref="O77:P77"/>
    <mergeCell ref="Q77:R77"/>
    <mergeCell ref="T78:U78"/>
    <mergeCell ref="A77:A78"/>
    <mergeCell ref="B77:B78"/>
    <mergeCell ref="D77:D78"/>
    <mergeCell ref="E77:F77"/>
    <mergeCell ref="G77:H77"/>
    <mergeCell ref="I77:J77"/>
    <mergeCell ref="K77:L77"/>
    <mergeCell ref="M84:N84"/>
    <mergeCell ref="O84:P84"/>
    <mergeCell ref="Q84:R84"/>
    <mergeCell ref="T85:U85"/>
    <mergeCell ref="A84:A85"/>
    <mergeCell ref="B84:B85"/>
    <mergeCell ref="D84:D85"/>
    <mergeCell ref="E84:F84"/>
    <mergeCell ref="G84:H84"/>
    <mergeCell ref="I84:J84"/>
    <mergeCell ref="K84:L84"/>
  </mergeCells>
  <conditionalFormatting sqref="T65 T72:T73 T79:T80 T86">
    <cfRule type="expression" dxfId="27" priority="1">
      <formula>$T72&lt;&gt;$D72</formula>
    </cfRule>
  </conditionalFormatting>
  <conditionalFormatting sqref="U65 U72:U73 U79:U80 U86">
    <cfRule type="expression" dxfId="26" priority="2">
      <formula>$D72&lt;&gt;$U72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</sheetPr>
  <dimension ref="A1:Z1000"/>
  <sheetViews>
    <sheetView workbookViewId="0">
      <pane xSplit="1" ySplit="5" topLeftCell="B30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6" width="5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40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9A5</v>
      </c>
      <c r="C3" s="37"/>
      <c r="D3" s="38"/>
      <c r="E3" s="40">
        <f t="shared" ref="E3:G3" si="0">COUNTIF(E6:E52,"&gt;10")</f>
        <v>0</v>
      </c>
      <c r="F3" s="40">
        <f t="shared" si="0"/>
        <v>0</v>
      </c>
      <c r="G3" s="40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40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0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473</v>
      </c>
      <c r="C6" s="219" t="s">
        <v>474</v>
      </c>
      <c r="D6" s="219" t="s">
        <v>21</v>
      </c>
      <c r="E6" s="219">
        <v>8.75</v>
      </c>
      <c r="F6" s="219">
        <v>9</v>
      </c>
      <c r="G6" s="220">
        <v>9.25</v>
      </c>
      <c r="H6" s="229">
        <f t="shared" ref="H6:H52" si="1">(E6*2)+(F6*2)+G6</f>
        <v>44.75</v>
      </c>
      <c r="I6" s="52" t="e">
        <f>'XH 9'!I226</f>
        <v>#REF!</v>
      </c>
      <c r="J6" s="52" t="e">
        <f>'XH 9'!J226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475</v>
      </c>
      <c r="C7" s="219" t="s">
        <v>476</v>
      </c>
      <c r="D7" s="219" t="s">
        <v>21</v>
      </c>
      <c r="E7" s="219">
        <v>8.75</v>
      </c>
      <c r="F7" s="219">
        <v>6.25</v>
      </c>
      <c r="G7" s="220">
        <v>9</v>
      </c>
      <c r="H7" s="229">
        <f t="shared" si="1"/>
        <v>39</v>
      </c>
      <c r="I7" s="52" t="e">
        <f>'XH 9'!I227</f>
        <v>#REF!</v>
      </c>
      <c r="J7" s="52" t="e">
        <f>'XH 9'!J227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477</v>
      </c>
      <c r="C8" s="219" t="s">
        <v>472</v>
      </c>
      <c r="D8" s="219" t="s">
        <v>21</v>
      </c>
      <c r="E8" s="219">
        <v>8</v>
      </c>
      <c r="F8" s="219">
        <v>8.75</v>
      </c>
      <c r="G8" s="220">
        <v>8</v>
      </c>
      <c r="H8" s="229">
        <f t="shared" si="1"/>
        <v>41.5</v>
      </c>
      <c r="I8" s="52" t="e">
        <f>'XH 9'!I228</f>
        <v>#REF!</v>
      </c>
      <c r="J8" s="52" t="e">
        <f>'XH 9'!J228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479</v>
      </c>
      <c r="C9" s="219" t="s">
        <v>480</v>
      </c>
      <c r="D9" s="219" t="s">
        <v>21</v>
      </c>
      <c r="E9" s="219">
        <v>6.5</v>
      </c>
      <c r="F9" s="219">
        <v>8.75</v>
      </c>
      <c r="G9" s="220">
        <v>9.25</v>
      </c>
      <c r="H9" s="229">
        <f t="shared" si="1"/>
        <v>39.75</v>
      </c>
      <c r="I9" s="52" t="e">
        <f>'XH 9'!I230</f>
        <v>#REF!</v>
      </c>
      <c r="J9" s="52" t="e">
        <f>'XH 9'!J230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481</v>
      </c>
      <c r="C10" s="219" t="s">
        <v>482</v>
      </c>
      <c r="D10" s="219" t="s">
        <v>21</v>
      </c>
      <c r="E10" s="219">
        <v>3.75</v>
      </c>
      <c r="F10" s="219">
        <v>7.25</v>
      </c>
      <c r="G10" s="220">
        <v>8.25</v>
      </c>
      <c r="H10" s="229">
        <f t="shared" si="1"/>
        <v>30.25</v>
      </c>
      <c r="I10" s="52" t="e">
        <f>'XH 9'!I231</f>
        <v>#REF!</v>
      </c>
      <c r="J10" s="52" t="e">
        <f>'XH 9'!J231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483</v>
      </c>
      <c r="C11" s="219" t="s">
        <v>234</v>
      </c>
      <c r="D11" s="219" t="s">
        <v>21</v>
      </c>
      <c r="E11" s="219">
        <v>7</v>
      </c>
      <c r="F11" s="219">
        <v>7.75</v>
      </c>
      <c r="G11" s="220">
        <v>7.25</v>
      </c>
      <c r="H11" s="229">
        <f t="shared" si="1"/>
        <v>36.75</v>
      </c>
      <c r="I11" s="52" t="e">
        <f>'XH 9'!I232</f>
        <v>#REF!</v>
      </c>
      <c r="J11" s="52" t="e">
        <f>'XH 9'!J232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484</v>
      </c>
      <c r="C12" s="219" t="s">
        <v>485</v>
      </c>
      <c r="D12" s="219" t="s">
        <v>21</v>
      </c>
      <c r="E12" s="219">
        <v>7.5</v>
      </c>
      <c r="F12" s="219">
        <v>8.75</v>
      </c>
      <c r="G12" s="220">
        <v>8.75</v>
      </c>
      <c r="H12" s="229">
        <f t="shared" si="1"/>
        <v>41.25</v>
      </c>
      <c r="I12" s="52" t="e">
        <f>'XH 9'!I233</f>
        <v>#REF!</v>
      </c>
      <c r="J12" s="52" t="e">
        <f>'XH 9'!J233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486</v>
      </c>
      <c r="C13" s="219" t="s">
        <v>487</v>
      </c>
      <c r="D13" s="219" t="s">
        <v>21</v>
      </c>
      <c r="E13" s="219">
        <v>4.5</v>
      </c>
      <c r="F13" s="219">
        <v>7</v>
      </c>
      <c r="G13" s="220">
        <v>7</v>
      </c>
      <c r="H13" s="229">
        <f t="shared" si="1"/>
        <v>30</v>
      </c>
      <c r="I13" s="52" t="e">
        <f>'XH 9'!I234</f>
        <v>#REF!</v>
      </c>
      <c r="J13" s="52" t="e">
        <f>'XH 9'!J234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19" t="s">
        <v>488</v>
      </c>
      <c r="C14" s="219" t="s">
        <v>188</v>
      </c>
      <c r="D14" s="219" t="s">
        <v>21</v>
      </c>
      <c r="E14" s="219">
        <v>7.5</v>
      </c>
      <c r="F14" s="219">
        <v>6.75</v>
      </c>
      <c r="G14" s="220">
        <v>6.5</v>
      </c>
      <c r="H14" s="229">
        <f t="shared" si="1"/>
        <v>35</v>
      </c>
      <c r="I14" s="52" t="e">
        <f>'XH 9'!I235</f>
        <v>#REF!</v>
      </c>
      <c r="J14" s="52" t="e">
        <f>'XH 9'!J235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489</v>
      </c>
      <c r="C15" s="219" t="s">
        <v>490</v>
      </c>
      <c r="D15" s="219" t="s">
        <v>21</v>
      </c>
      <c r="E15" s="219">
        <v>7.5</v>
      </c>
      <c r="F15" s="219">
        <v>6.5</v>
      </c>
      <c r="G15" s="220">
        <v>8.5</v>
      </c>
      <c r="H15" s="229">
        <f t="shared" si="1"/>
        <v>36.5</v>
      </c>
      <c r="I15" s="52" t="e">
        <f>'XH 9'!I236</f>
        <v>#REF!</v>
      </c>
      <c r="J15" s="52" t="e">
        <f>'XH 9'!J236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105</v>
      </c>
      <c r="C16" s="219" t="s">
        <v>491</v>
      </c>
      <c r="D16" s="219" t="s">
        <v>21</v>
      </c>
      <c r="E16" s="219">
        <v>8</v>
      </c>
      <c r="F16" s="219">
        <v>7.5</v>
      </c>
      <c r="G16" s="220">
        <v>8.5</v>
      </c>
      <c r="H16" s="229">
        <f t="shared" si="1"/>
        <v>39.5</v>
      </c>
      <c r="I16" s="52" t="e">
        <f>'XH 9'!I237</f>
        <v>#REF!</v>
      </c>
      <c r="J16" s="52" t="e">
        <f>'XH 9'!J237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492</v>
      </c>
      <c r="C17" s="219" t="s">
        <v>493</v>
      </c>
      <c r="D17" s="219" t="s">
        <v>21</v>
      </c>
      <c r="E17" s="219">
        <v>7</v>
      </c>
      <c r="F17" s="219">
        <v>9.25</v>
      </c>
      <c r="G17" s="220">
        <v>9.25</v>
      </c>
      <c r="H17" s="229">
        <f t="shared" si="1"/>
        <v>41.75</v>
      </c>
      <c r="I17" s="52" t="e">
        <f>'XH 9'!I238</f>
        <v>#REF!</v>
      </c>
      <c r="J17" s="52" t="e">
        <f>'XH 9'!J238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494</v>
      </c>
      <c r="C18" s="219" t="s">
        <v>141</v>
      </c>
      <c r="D18" s="219" t="s">
        <v>21</v>
      </c>
      <c r="E18" s="219">
        <v>7.25</v>
      </c>
      <c r="F18" s="219">
        <v>9</v>
      </c>
      <c r="G18" s="220">
        <v>9.5</v>
      </c>
      <c r="H18" s="229">
        <f t="shared" si="1"/>
        <v>42</v>
      </c>
      <c r="I18" s="52" t="e">
        <f>'XH 9'!I240</f>
        <v>#REF!</v>
      </c>
      <c r="J18" s="52" t="e">
        <f>'XH 9'!J240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495</v>
      </c>
      <c r="C19" s="219" t="s">
        <v>229</v>
      </c>
      <c r="D19" s="219" t="s">
        <v>21</v>
      </c>
      <c r="E19" s="219">
        <v>8.25</v>
      </c>
      <c r="F19" s="219">
        <v>9</v>
      </c>
      <c r="G19" s="220">
        <v>9.5</v>
      </c>
      <c r="H19" s="229">
        <f t="shared" si="1"/>
        <v>44</v>
      </c>
      <c r="I19" s="52" t="e">
        <f>'XH 9'!I241</f>
        <v>#REF!</v>
      </c>
      <c r="J19" s="52" t="e">
        <f>'XH 9'!J241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496</v>
      </c>
      <c r="C20" s="219" t="s">
        <v>345</v>
      </c>
      <c r="D20" s="219" t="s">
        <v>21</v>
      </c>
      <c r="E20" s="219">
        <v>6.5</v>
      </c>
      <c r="F20" s="219">
        <v>9.25</v>
      </c>
      <c r="G20" s="220">
        <v>9.75</v>
      </c>
      <c r="H20" s="229">
        <f t="shared" si="1"/>
        <v>41.25</v>
      </c>
      <c r="I20" s="52" t="e">
        <f>'XH 9'!I242</f>
        <v>#REF!</v>
      </c>
      <c r="J20" s="52" t="e">
        <f>'XH 9'!J242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497</v>
      </c>
      <c r="C21" s="219" t="s">
        <v>480</v>
      </c>
      <c r="D21" s="219" t="s">
        <v>21</v>
      </c>
      <c r="E21" s="219">
        <v>6</v>
      </c>
      <c r="F21" s="219">
        <v>7.5</v>
      </c>
      <c r="G21" s="220">
        <v>7.25</v>
      </c>
      <c r="H21" s="229">
        <f t="shared" si="1"/>
        <v>34.25</v>
      </c>
      <c r="I21" s="52" t="e">
        <f>'XH 9'!I243</f>
        <v>#REF!</v>
      </c>
      <c r="J21" s="52" t="e">
        <f>'XH 9'!J243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498</v>
      </c>
      <c r="C22" s="219" t="s">
        <v>499</v>
      </c>
      <c r="D22" s="219" t="s">
        <v>21</v>
      </c>
      <c r="E22" s="219">
        <v>6.75</v>
      </c>
      <c r="F22" s="219">
        <v>9.25</v>
      </c>
      <c r="G22" s="220">
        <v>9.75</v>
      </c>
      <c r="H22" s="229">
        <f t="shared" si="1"/>
        <v>41.75</v>
      </c>
      <c r="I22" s="52" t="e">
        <f>'XH 9'!I244</f>
        <v>#REF!</v>
      </c>
      <c r="J22" s="52" t="e">
        <f>'XH 9'!J244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500</v>
      </c>
      <c r="C23" s="219" t="s">
        <v>353</v>
      </c>
      <c r="D23" s="219" t="s">
        <v>21</v>
      </c>
      <c r="E23" s="219">
        <v>6</v>
      </c>
      <c r="F23" s="219">
        <v>5.75</v>
      </c>
      <c r="G23" s="220">
        <v>7.25</v>
      </c>
      <c r="H23" s="229">
        <f t="shared" si="1"/>
        <v>30.75</v>
      </c>
      <c r="I23" s="52" t="e">
        <f>'XH 9'!I245</f>
        <v>#REF!</v>
      </c>
      <c r="J23" s="52" t="e">
        <f>'XH 9'!J245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501</v>
      </c>
      <c r="C24" s="219" t="s">
        <v>502</v>
      </c>
      <c r="D24" s="219" t="s">
        <v>21</v>
      </c>
      <c r="E24" s="219">
        <v>7.5</v>
      </c>
      <c r="F24" s="219">
        <v>9</v>
      </c>
      <c r="G24" s="220">
        <v>10</v>
      </c>
      <c r="H24" s="229">
        <f t="shared" si="1"/>
        <v>43</v>
      </c>
      <c r="I24" s="52" t="e">
        <f>'XH 9'!I246</f>
        <v>#REF!</v>
      </c>
      <c r="J24" s="52" t="e">
        <f>'XH 9'!J246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503</v>
      </c>
      <c r="C25" s="219" t="s">
        <v>134</v>
      </c>
      <c r="D25" s="219" t="s">
        <v>21</v>
      </c>
      <c r="E25" s="219">
        <v>7.5</v>
      </c>
      <c r="F25" s="219">
        <v>8</v>
      </c>
      <c r="G25" s="220">
        <v>9.5</v>
      </c>
      <c r="H25" s="229">
        <f t="shared" si="1"/>
        <v>40.5</v>
      </c>
      <c r="I25" s="52" t="e">
        <f>'XH 9'!I247</f>
        <v>#REF!</v>
      </c>
      <c r="J25" s="52" t="e">
        <f>'XH 9'!J247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504</v>
      </c>
      <c r="C26" s="219" t="s">
        <v>485</v>
      </c>
      <c r="D26" s="219" t="s">
        <v>21</v>
      </c>
      <c r="E26" s="219">
        <v>6.5</v>
      </c>
      <c r="F26" s="219">
        <v>8</v>
      </c>
      <c r="G26" s="220">
        <v>8.75</v>
      </c>
      <c r="H26" s="229">
        <f t="shared" si="1"/>
        <v>37.75</v>
      </c>
      <c r="I26" s="52" t="e">
        <f>'XH 9'!I248</f>
        <v>#REF!</v>
      </c>
      <c r="J26" s="52" t="e">
        <f>'XH 9'!J248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125</v>
      </c>
      <c r="C27" s="219" t="s">
        <v>94</v>
      </c>
      <c r="D27" s="219" t="s">
        <v>21</v>
      </c>
      <c r="E27" s="219">
        <v>7.5</v>
      </c>
      <c r="F27" s="219">
        <v>9</v>
      </c>
      <c r="G27" s="220">
        <v>7.75</v>
      </c>
      <c r="H27" s="229">
        <f t="shared" si="1"/>
        <v>40.75</v>
      </c>
      <c r="I27" s="52" t="e">
        <f>'XH 9'!I249</f>
        <v>#REF!</v>
      </c>
      <c r="J27" s="52" t="e">
        <f>'XH 9'!J249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505</v>
      </c>
      <c r="C28" s="219" t="s">
        <v>485</v>
      </c>
      <c r="D28" s="219" t="s">
        <v>21</v>
      </c>
      <c r="E28" s="219">
        <v>8.5</v>
      </c>
      <c r="F28" s="219">
        <v>8.25</v>
      </c>
      <c r="G28" s="220">
        <v>9.5</v>
      </c>
      <c r="H28" s="229">
        <f t="shared" si="1"/>
        <v>43</v>
      </c>
      <c r="I28" s="52" t="e">
        <f>'XH 9'!I250</f>
        <v>#REF!</v>
      </c>
      <c r="J28" s="52" t="e">
        <f>'XH 9'!J250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507</v>
      </c>
      <c r="C29" s="219" t="s">
        <v>54</v>
      </c>
      <c r="D29" s="219" t="s">
        <v>21</v>
      </c>
      <c r="E29" s="219">
        <v>6.5</v>
      </c>
      <c r="F29" s="219">
        <v>8</v>
      </c>
      <c r="G29" s="220">
        <v>8.25</v>
      </c>
      <c r="H29" s="229">
        <f t="shared" si="1"/>
        <v>37.25</v>
      </c>
      <c r="I29" s="52" t="e">
        <f>'XH 9'!I252</f>
        <v>#REF!</v>
      </c>
      <c r="J29" s="52" t="e">
        <f>'XH 9'!J252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508</v>
      </c>
      <c r="C30" s="219" t="s">
        <v>509</v>
      </c>
      <c r="D30" s="219" t="s">
        <v>21</v>
      </c>
      <c r="E30" s="219">
        <v>7</v>
      </c>
      <c r="F30" s="219">
        <v>8.5</v>
      </c>
      <c r="G30" s="220">
        <v>8.25</v>
      </c>
      <c r="H30" s="229">
        <f t="shared" si="1"/>
        <v>39.25</v>
      </c>
      <c r="I30" s="52" t="e">
        <f>'XH 9'!I253</f>
        <v>#REF!</v>
      </c>
      <c r="J30" s="52" t="e">
        <f>'XH 9'!J253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510</v>
      </c>
      <c r="C31" s="219" t="s">
        <v>511</v>
      </c>
      <c r="D31" s="219" t="s">
        <v>21</v>
      </c>
      <c r="E31" s="219">
        <v>6</v>
      </c>
      <c r="F31" s="219">
        <v>8.75</v>
      </c>
      <c r="G31" s="220">
        <v>9.25</v>
      </c>
      <c r="H31" s="229">
        <f t="shared" si="1"/>
        <v>38.75</v>
      </c>
      <c r="I31" s="52" t="e">
        <f>'XH 9'!I254</f>
        <v>#REF!</v>
      </c>
      <c r="J31" s="52" t="e">
        <f>'XH 9'!J254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27</v>
      </c>
      <c r="B32" s="219" t="s">
        <v>512</v>
      </c>
      <c r="C32" s="219" t="s">
        <v>513</v>
      </c>
      <c r="D32" s="219" t="s">
        <v>21</v>
      </c>
      <c r="E32" s="219">
        <v>7.25</v>
      </c>
      <c r="F32" s="219">
        <v>9</v>
      </c>
      <c r="G32" s="220">
        <v>9.5</v>
      </c>
      <c r="H32" s="229">
        <f t="shared" si="1"/>
        <v>42</v>
      </c>
      <c r="I32" s="52" t="e">
        <f>'XH 9'!I255</f>
        <v>#REF!</v>
      </c>
      <c r="J32" s="52" t="e">
        <f>'XH 9'!J255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28</v>
      </c>
      <c r="B33" s="219" t="s">
        <v>514</v>
      </c>
      <c r="C33" s="219" t="s">
        <v>515</v>
      </c>
      <c r="D33" s="219" t="s">
        <v>21</v>
      </c>
      <c r="E33" s="219">
        <v>8.75</v>
      </c>
      <c r="F33" s="219">
        <v>8.25</v>
      </c>
      <c r="G33" s="220">
        <v>7.5</v>
      </c>
      <c r="H33" s="229">
        <f t="shared" si="1"/>
        <v>41.5</v>
      </c>
      <c r="I33" s="52" t="e">
        <f>'XH 9'!I256</f>
        <v>#REF!</v>
      </c>
      <c r="J33" s="52" t="e">
        <f>'XH 9'!J256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29</v>
      </c>
      <c r="B34" s="219" t="s">
        <v>516</v>
      </c>
      <c r="C34" s="219" t="s">
        <v>517</v>
      </c>
      <c r="D34" s="219" t="s">
        <v>21</v>
      </c>
      <c r="E34" s="219">
        <v>8.5</v>
      </c>
      <c r="F34" s="219">
        <v>8</v>
      </c>
      <c r="G34" s="220">
        <v>8</v>
      </c>
      <c r="H34" s="229">
        <f t="shared" si="1"/>
        <v>41</v>
      </c>
      <c r="I34" s="52" t="e">
        <f>'XH 9'!I257</f>
        <v>#REF!</v>
      </c>
      <c r="J34" s="52" t="e">
        <f>'XH 9'!J257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30</v>
      </c>
      <c r="B35" s="219" t="s">
        <v>518</v>
      </c>
      <c r="C35" s="219" t="s">
        <v>519</v>
      </c>
      <c r="D35" s="219" t="s">
        <v>21</v>
      </c>
      <c r="E35" s="219">
        <v>4.5</v>
      </c>
      <c r="F35" s="219">
        <v>6.25</v>
      </c>
      <c r="G35" s="220">
        <v>8.25</v>
      </c>
      <c r="H35" s="229">
        <f t="shared" si="1"/>
        <v>29.75</v>
      </c>
      <c r="I35" s="52" t="e">
        <f>'XH 9'!I258</f>
        <v>#REF!</v>
      </c>
      <c r="J35" s="52" t="e">
        <f>'XH 9'!J258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31</v>
      </c>
      <c r="B36" s="219" t="s">
        <v>520</v>
      </c>
      <c r="C36" s="219" t="s">
        <v>499</v>
      </c>
      <c r="D36" s="219" t="s">
        <v>21</v>
      </c>
      <c r="E36" s="219">
        <v>6.5</v>
      </c>
      <c r="F36" s="219">
        <v>8.75</v>
      </c>
      <c r="G36" s="220">
        <v>7.75</v>
      </c>
      <c r="H36" s="229">
        <f t="shared" si="1"/>
        <v>38.25</v>
      </c>
      <c r="I36" s="52" t="e">
        <f>'XH 9'!I259</f>
        <v>#REF!</v>
      </c>
      <c r="J36" s="52" t="e">
        <f>'XH 9'!J259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221">
        <v>32</v>
      </c>
      <c r="B37" s="219" t="s">
        <v>521</v>
      </c>
      <c r="C37" s="219" t="s">
        <v>522</v>
      </c>
      <c r="D37" s="219" t="s">
        <v>21</v>
      </c>
      <c r="E37" s="219">
        <v>7.75</v>
      </c>
      <c r="F37" s="219">
        <v>8.25</v>
      </c>
      <c r="G37" s="220">
        <v>8.75</v>
      </c>
      <c r="H37" s="229">
        <f t="shared" si="1"/>
        <v>40.75</v>
      </c>
      <c r="I37" s="52" t="e">
        <f>'XH 9'!I260</f>
        <v>#REF!</v>
      </c>
      <c r="J37" s="52" t="e">
        <f>'XH 9'!J260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221">
        <v>33</v>
      </c>
      <c r="B38" s="219" t="s">
        <v>523</v>
      </c>
      <c r="C38" s="219" t="s">
        <v>524</v>
      </c>
      <c r="D38" s="219" t="s">
        <v>21</v>
      </c>
      <c r="E38" s="219">
        <v>8.5</v>
      </c>
      <c r="F38" s="219">
        <v>8.25</v>
      </c>
      <c r="G38" s="220">
        <v>8.5</v>
      </c>
      <c r="H38" s="229">
        <f t="shared" si="1"/>
        <v>42</v>
      </c>
      <c r="I38" s="52" t="e">
        <f>'XH 9'!I261</f>
        <v>#REF!</v>
      </c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221">
        <v>34</v>
      </c>
      <c r="B39" s="219" t="s">
        <v>525</v>
      </c>
      <c r="C39" s="219" t="s">
        <v>526</v>
      </c>
      <c r="D39" s="219" t="s">
        <v>21</v>
      </c>
      <c r="E39" s="219">
        <v>6.5</v>
      </c>
      <c r="F39" s="219">
        <v>9</v>
      </c>
      <c r="G39" s="220">
        <v>7.75</v>
      </c>
      <c r="H39" s="229">
        <f t="shared" si="1"/>
        <v>38.75</v>
      </c>
      <c r="I39" s="52" t="e">
        <f>'XH 9'!I262</f>
        <v>#REF!</v>
      </c>
      <c r="J39" s="52" t="e">
        <f>'XH 9'!J262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35</v>
      </c>
      <c r="B40" s="219" t="s">
        <v>527</v>
      </c>
      <c r="C40" s="219" t="s">
        <v>60</v>
      </c>
      <c r="D40" s="219" t="s">
        <v>21</v>
      </c>
      <c r="E40" s="219">
        <v>6.75</v>
      </c>
      <c r="F40" s="219">
        <v>8.5</v>
      </c>
      <c r="G40" s="220">
        <v>9</v>
      </c>
      <c r="H40" s="229">
        <f t="shared" si="1"/>
        <v>39.5</v>
      </c>
      <c r="I40" s="52" t="e">
        <f>'XH 9'!I263</f>
        <v>#REF!</v>
      </c>
      <c r="J40" s="52" t="e">
        <f>'XH 9'!J263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36</v>
      </c>
      <c r="B41" s="219" t="s">
        <v>528</v>
      </c>
      <c r="C41" s="219" t="s">
        <v>529</v>
      </c>
      <c r="D41" s="219" t="s">
        <v>21</v>
      </c>
      <c r="E41" s="219">
        <v>6</v>
      </c>
      <c r="F41" s="219">
        <v>7</v>
      </c>
      <c r="G41" s="220">
        <v>7.5</v>
      </c>
      <c r="H41" s="229">
        <f t="shared" si="1"/>
        <v>33.5</v>
      </c>
      <c r="I41" s="52" t="e">
        <f>'XH 9'!I264</f>
        <v>#REF!</v>
      </c>
      <c r="J41" s="52" t="e">
        <f>'XH 9'!J264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37</v>
      </c>
      <c r="B42" s="219" t="s">
        <v>530</v>
      </c>
      <c r="C42" s="219" t="s">
        <v>453</v>
      </c>
      <c r="D42" s="219" t="s">
        <v>21</v>
      </c>
      <c r="E42" s="219">
        <v>7.75</v>
      </c>
      <c r="F42" s="219">
        <v>9</v>
      </c>
      <c r="G42" s="220">
        <v>8.75</v>
      </c>
      <c r="H42" s="229">
        <f t="shared" si="1"/>
        <v>42.25</v>
      </c>
      <c r="I42" s="52" t="e">
        <f>'XH 9'!I265</f>
        <v>#REF!</v>
      </c>
      <c r="J42" s="52" t="e">
        <f>'XH 9'!J265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38</v>
      </c>
      <c r="B43" s="219" t="s">
        <v>531</v>
      </c>
      <c r="C43" s="219" t="s">
        <v>444</v>
      </c>
      <c r="D43" s="219" t="s">
        <v>21</v>
      </c>
      <c r="E43" s="219">
        <v>5.75</v>
      </c>
      <c r="F43" s="219">
        <v>9</v>
      </c>
      <c r="G43" s="220">
        <v>8.25</v>
      </c>
      <c r="H43" s="229">
        <f t="shared" si="1"/>
        <v>37.75</v>
      </c>
      <c r="I43" s="52" t="e">
        <f>'XH 9'!I266</f>
        <v>#REF!</v>
      </c>
      <c r="J43" s="52" t="e">
        <f>'XH 9'!J266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221">
        <v>39</v>
      </c>
      <c r="B44" s="219" t="s">
        <v>532</v>
      </c>
      <c r="C44" s="219" t="s">
        <v>92</v>
      </c>
      <c r="D44" s="219" t="s">
        <v>21</v>
      </c>
      <c r="E44" s="219">
        <v>6.5</v>
      </c>
      <c r="F44" s="219">
        <v>8.5</v>
      </c>
      <c r="G44" s="220">
        <v>7.75</v>
      </c>
      <c r="H44" s="229">
        <f t="shared" si="1"/>
        <v>37.75</v>
      </c>
      <c r="I44" s="52" t="e">
        <f>'XH 9'!I267</f>
        <v>#REF!</v>
      </c>
      <c r="J44" s="52" t="e">
        <f>'XH 9'!J267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221">
        <v>40</v>
      </c>
      <c r="B45" s="219" t="s">
        <v>533</v>
      </c>
      <c r="C45" s="219" t="s">
        <v>324</v>
      </c>
      <c r="D45" s="219" t="s">
        <v>21</v>
      </c>
      <c r="E45" s="219">
        <v>6.75</v>
      </c>
      <c r="F45" s="219">
        <v>5</v>
      </c>
      <c r="G45" s="220">
        <v>7.25</v>
      </c>
      <c r="H45" s="229">
        <f t="shared" si="1"/>
        <v>30.75</v>
      </c>
      <c r="I45" s="52" t="e">
        <f>'XH 9'!I269</f>
        <v>#REF!</v>
      </c>
      <c r="J45" s="52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41</v>
      </c>
      <c r="B46" s="219" t="s">
        <v>534</v>
      </c>
      <c r="C46" s="219" t="s">
        <v>535</v>
      </c>
      <c r="D46" s="219" t="s">
        <v>21</v>
      </c>
      <c r="E46" s="219">
        <v>7</v>
      </c>
      <c r="F46" s="219">
        <v>8.5</v>
      </c>
      <c r="G46" s="220">
        <v>8.75</v>
      </c>
      <c r="H46" s="229">
        <f t="shared" si="1"/>
        <v>39.75</v>
      </c>
      <c r="I46" s="52" t="e">
        <f>'XH 9'!I270</f>
        <v>#REF!</v>
      </c>
      <c r="J46" s="52" t="e">
        <f>'XH 9'!J270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221">
        <v>42</v>
      </c>
      <c r="B47" s="219" t="s">
        <v>536</v>
      </c>
      <c r="C47" s="219" t="s">
        <v>537</v>
      </c>
      <c r="D47" s="219" t="s">
        <v>21</v>
      </c>
      <c r="E47" s="219">
        <v>8</v>
      </c>
      <c r="F47" s="219">
        <v>8.5</v>
      </c>
      <c r="G47" s="220">
        <v>9.25</v>
      </c>
      <c r="H47" s="229">
        <f t="shared" si="1"/>
        <v>42.25</v>
      </c>
      <c r="I47" s="52" t="e">
        <f>'XH 9'!I271</f>
        <v>#REF!</v>
      </c>
      <c r="J47" s="52" t="e">
        <f>'XH 9'!J271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221">
        <v>43</v>
      </c>
      <c r="B48" s="219" t="s">
        <v>538</v>
      </c>
      <c r="C48" s="219" t="s">
        <v>539</v>
      </c>
      <c r="D48" s="219" t="s">
        <v>21</v>
      </c>
      <c r="E48" s="219">
        <v>5.5</v>
      </c>
      <c r="F48" s="219">
        <v>6</v>
      </c>
      <c r="G48" s="220">
        <v>7.5</v>
      </c>
      <c r="H48" s="229">
        <f t="shared" si="1"/>
        <v>30.5</v>
      </c>
      <c r="I48" s="52" t="e">
        <f>'XH 9'!I272</f>
        <v>#REF!</v>
      </c>
      <c r="J48" s="52" t="e">
        <f>'XH 9'!J272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44</v>
      </c>
      <c r="B49" s="226"/>
      <c r="C49" s="226"/>
      <c r="D49" s="226"/>
      <c r="E49" s="227"/>
      <c r="F49" s="227"/>
      <c r="G49" s="231"/>
      <c r="H49" s="51">
        <f t="shared" si="1"/>
        <v>0</v>
      </c>
      <c r="I49" s="52"/>
      <c r="J49" s="52" t="e">
        <f>'XH 9'!J273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45</v>
      </c>
      <c r="B50" s="48"/>
      <c r="C50" s="48"/>
      <c r="D50" s="48"/>
      <c r="E50" s="49"/>
      <c r="F50" s="49"/>
      <c r="G50" s="55"/>
      <c r="H50" s="51">
        <f t="shared" si="1"/>
        <v>0</v>
      </c>
      <c r="I50" s="52"/>
      <c r="J50" s="52" t="e">
        <f>'XH 9'!J274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" customHeight="1">
      <c r="A51" s="47">
        <v>46</v>
      </c>
      <c r="B51" s="48"/>
      <c r="C51" s="48"/>
      <c r="D51" s="48"/>
      <c r="E51" s="54"/>
      <c r="F51" s="49"/>
      <c r="G51" s="55"/>
      <c r="H51" s="51">
        <f t="shared" si="1"/>
        <v>0</v>
      </c>
      <c r="I51" s="52"/>
      <c r="J51" s="52" t="e">
        <f>'XH 9'!J275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47</v>
      </c>
      <c r="B52" s="48"/>
      <c r="C52" s="48"/>
      <c r="D52" s="48"/>
      <c r="E52" s="49"/>
      <c r="F52" s="54"/>
      <c r="G52" s="55"/>
      <c r="H52" s="51">
        <f t="shared" si="1"/>
        <v>0</v>
      </c>
      <c r="I52" s="52"/>
      <c r="J52" s="52" t="e">
        <f>'XH 9'!J276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282" t="s">
        <v>142</v>
      </c>
      <c r="B53" s="283"/>
      <c r="C53" s="283"/>
      <c r="D53" s="284"/>
      <c r="E53" s="32">
        <f>SUM(E6:E52)/D66</f>
        <v>6.9941860465116283</v>
      </c>
      <c r="F53" s="32">
        <f>SUM(F6:F52)/D59</f>
        <v>8.0581395348837201</v>
      </c>
      <c r="G53" s="32">
        <f>SUM(G6:G52)/D73</f>
        <v>8.4593023255813957</v>
      </c>
      <c r="H53" s="32">
        <f>SUM(H6:H52)/D80</f>
        <v>38.563953488372093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8" customHeight="1">
      <c r="A54" s="38"/>
      <c r="B54" s="37"/>
      <c r="C54" s="37"/>
      <c r="D54" s="38"/>
      <c r="E54" s="110"/>
      <c r="F54" s="37"/>
      <c r="G54" s="58" t="s">
        <v>143</v>
      </c>
      <c r="H54" s="39"/>
      <c r="I54" s="58" t="s">
        <v>143</v>
      </c>
      <c r="J54" s="37"/>
      <c r="K54" s="58" t="s">
        <v>143</v>
      </c>
      <c r="L54" s="37"/>
      <c r="M54" s="38"/>
      <c r="N54" s="37"/>
      <c r="O54" s="58" t="s">
        <v>143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8" customHeight="1">
      <c r="A55" s="38"/>
      <c r="B55" s="37"/>
      <c r="C55" s="37"/>
      <c r="D55" s="38"/>
      <c r="E55" s="110"/>
      <c r="F55" s="37"/>
      <c r="G55" s="38" t="b">
        <f>AND(F6&gt;=8,F6&lt;9)</f>
        <v>0</v>
      </c>
      <c r="H55" s="39"/>
      <c r="I55" s="38" t="b">
        <f>AND(F6&gt;=6.5,F6&lt;8)</f>
        <v>0</v>
      </c>
      <c r="J55" s="37"/>
      <c r="K55" s="38" t="b">
        <f>AND(F6&gt;=5,F6&lt;6.5)</f>
        <v>0</v>
      </c>
      <c r="L55" s="37"/>
      <c r="M55" s="38"/>
      <c r="N55" s="37"/>
      <c r="O55" s="38" t="b">
        <f>AND(F6&gt;=3.5,F6&lt;5)</f>
        <v>0</v>
      </c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8" customHeight="1">
      <c r="A56" s="38"/>
      <c r="B56" s="37"/>
      <c r="C56" s="37"/>
      <c r="D56" s="38"/>
      <c r="E56" s="110"/>
      <c r="F56" s="37"/>
      <c r="G56" s="38" t="s">
        <v>144</v>
      </c>
      <c r="H56" s="39"/>
      <c r="I56" s="38" t="s">
        <v>145</v>
      </c>
      <c r="J56" s="37"/>
      <c r="K56" s="38" t="s">
        <v>146</v>
      </c>
      <c r="L56" s="37"/>
      <c r="M56" s="38"/>
      <c r="N56" s="37"/>
      <c r="O56" s="38" t="s">
        <v>9</v>
      </c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262" t="s">
        <v>1</v>
      </c>
      <c r="B57" s="264" t="s">
        <v>2</v>
      </c>
      <c r="C57" s="7"/>
      <c r="D57" s="264" t="s">
        <v>3</v>
      </c>
      <c r="E57" s="279" t="s">
        <v>4</v>
      </c>
      <c r="F57" s="266"/>
      <c r="G57" s="279" t="s">
        <v>5</v>
      </c>
      <c r="H57" s="266"/>
      <c r="I57" s="279" t="s">
        <v>6</v>
      </c>
      <c r="J57" s="266"/>
      <c r="K57" s="279" t="s">
        <v>7</v>
      </c>
      <c r="L57" s="266"/>
      <c r="M57" s="279" t="s">
        <v>8</v>
      </c>
      <c r="N57" s="266"/>
      <c r="O57" s="279" t="s">
        <v>9</v>
      </c>
      <c r="P57" s="266"/>
      <c r="Q57" s="279" t="s">
        <v>10</v>
      </c>
      <c r="R57" s="274"/>
      <c r="S57" s="60"/>
      <c r="T57" s="61"/>
      <c r="U57" s="61"/>
      <c r="V57" s="37"/>
      <c r="W57" s="37"/>
      <c r="X57" s="37"/>
      <c r="Y57" s="37"/>
      <c r="Z57" s="37"/>
    </row>
    <row r="58" spans="1:26" ht="18" customHeight="1">
      <c r="A58" s="263"/>
      <c r="B58" s="259"/>
      <c r="C58" s="10"/>
      <c r="D58" s="259"/>
      <c r="E58" s="11" t="s">
        <v>13</v>
      </c>
      <c r="F58" s="10" t="s">
        <v>14</v>
      </c>
      <c r="G58" s="10" t="s">
        <v>13</v>
      </c>
      <c r="H58" s="62" t="s">
        <v>14</v>
      </c>
      <c r="I58" s="10" t="s">
        <v>13</v>
      </c>
      <c r="J58" s="10" t="s">
        <v>14</v>
      </c>
      <c r="K58" s="10" t="s">
        <v>13</v>
      </c>
      <c r="L58" s="10" t="s">
        <v>14</v>
      </c>
      <c r="M58" s="10" t="s">
        <v>13</v>
      </c>
      <c r="N58" s="10" t="s">
        <v>14</v>
      </c>
      <c r="O58" s="10" t="s">
        <v>13</v>
      </c>
      <c r="P58" s="10" t="s">
        <v>14</v>
      </c>
      <c r="Q58" s="10" t="s">
        <v>13</v>
      </c>
      <c r="R58" s="63" t="s">
        <v>14</v>
      </c>
      <c r="S58" s="60"/>
      <c r="T58" s="280" t="s">
        <v>15</v>
      </c>
      <c r="U58" s="261"/>
      <c r="V58" s="37"/>
      <c r="W58" s="37"/>
      <c r="X58" s="37"/>
      <c r="Y58" s="37"/>
      <c r="Z58" s="37"/>
    </row>
    <row r="59" spans="1:26" ht="18" customHeight="1">
      <c r="A59" s="38" t="str">
        <f>F5</f>
        <v>Toan</v>
      </c>
      <c r="B59" s="64" t="str">
        <f>D6</f>
        <v>9A5</v>
      </c>
      <c r="C59" s="64"/>
      <c r="D59" s="64">
        <f>COUNT(F6:F52)</f>
        <v>43</v>
      </c>
      <c r="E59" s="66">
        <f>COUNTIF(F6:F52,"&gt;=9")</f>
        <v>12</v>
      </c>
      <c r="F59" s="65">
        <f>E59/$D59</f>
        <v>0.27906976744186046</v>
      </c>
      <c r="G59" s="64">
        <f>COUNTIF(F6:F52,"&gt;=8")-COUNTIF(F6:F52,"&gt;=9")</f>
        <v>18</v>
      </c>
      <c r="H59" s="67">
        <f>G59/$D59</f>
        <v>0.41860465116279072</v>
      </c>
      <c r="I59" s="64">
        <f>COUNTIF(F6:F52,"&gt;=6.5")-COUNTIF(F6:F52,"&gt;=8")</f>
        <v>8</v>
      </c>
      <c r="J59" s="65">
        <f>I59/$D59</f>
        <v>0.18604651162790697</v>
      </c>
      <c r="K59" s="64">
        <f>COUNTIF(F6:F52,"&gt;=5")-COUNTIF(F6:F52,"&gt;=6.5")</f>
        <v>5</v>
      </c>
      <c r="L59" s="65">
        <f>K59/$D59</f>
        <v>0.11627906976744186</v>
      </c>
      <c r="M59" s="64">
        <f>COUNTIF(F6:F52,"&gt;=5")</f>
        <v>43</v>
      </c>
      <c r="N59" s="65">
        <f>M59/$D59</f>
        <v>1</v>
      </c>
      <c r="O59" s="64">
        <f>COUNTIF(F6:F52,"&gt;=3.5")-COUNTIF(F6:F52,"&gt;=5")</f>
        <v>0</v>
      </c>
      <c r="P59" s="65">
        <f>O59/$D59</f>
        <v>0</v>
      </c>
      <c r="Q59" s="64">
        <f>COUNTIF(F6:F52,"&lt;=3.25")</f>
        <v>0</v>
      </c>
      <c r="R59" s="68">
        <f>Q59/$D59</f>
        <v>0</v>
      </c>
      <c r="S59" s="69"/>
      <c r="T59" s="70">
        <f>Q59+O59+K59+I59+G59+E59</f>
        <v>43</v>
      </c>
      <c r="U59" s="70">
        <f>Q59+O59+M59</f>
        <v>43</v>
      </c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40"/>
      <c r="F60" s="39"/>
      <c r="G60" s="38"/>
      <c r="H60" s="39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110"/>
      <c r="F61" s="37"/>
      <c r="G61" s="42" t="s">
        <v>147</v>
      </c>
      <c r="H61" s="39"/>
      <c r="I61" s="42" t="s">
        <v>147</v>
      </c>
      <c r="J61" s="37"/>
      <c r="K61" s="42" t="s">
        <v>147</v>
      </c>
      <c r="L61" s="37"/>
      <c r="M61" s="38"/>
      <c r="N61" s="37"/>
      <c r="O61" s="42" t="s">
        <v>147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110"/>
      <c r="F62" s="37"/>
      <c r="G62" s="38" t="b">
        <f>AND(E6&gt;=8,E6&lt;9)</f>
        <v>1</v>
      </c>
      <c r="H62" s="39"/>
      <c r="I62" s="38" t="b">
        <f>AND(E6&gt;=6.5,E6&lt;8)</f>
        <v>0</v>
      </c>
      <c r="J62" s="37"/>
      <c r="K62" s="38" t="b">
        <f>AND(E6&gt;=5,E6&lt;6.5)</f>
        <v>0</v>
      </c>
      <c r="L62" s="37"/>
      <c r="M62" s="38"/>
      <c r="N62" s="37"/>
      <c r="O62" s="38" t="b">
        <f>AND(E6&gt;=3.5,E6&lt;5)</f>
        <v>0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110"/>
      <c r="F63" s="37"/>
      <c r="G63" s="38" t="s">
        <v>144</v>
      </c>
      <c r="H63" s="39"/>
      <c r="I63" s="38" t="s">
        <v>145</v>
      </c>
      <c r="J63" s="37"/>
      <c r="K63" s="38" t="s">
        <v>146</v>
      </c>
      <c r="L63" s="37"/>
      <c r="M63" s="38"/>
      <c r="N63" s="37"/>
      <c r="O63" s="38" t="s">
        <v>9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262" t="s">
        <v>1</v>
      </c>
      <c r="B64" s="264" t="s">
        <v>2</v>
      </c>
      <c r="C64" s="7"/>
      <c r="D64" s="264" t="s">
        <v>3</v>
      </c>
      <c r="E64" s="279" t="s">
        <v>4</v>
      </c>
      <c r="F64" s="266"/>
      <c r="G64" s="279" t="s">
        <v>5</v>
      </c>
      <c r="H64" s="266"/>
      <c r="I64" s="279" t="s">
        <v>6</v>
      </c>
      <c r="J64" s="266"/>
      <c r="K64" s="279" t="s">
        <v>7</v>
      </c>
      <c r="L64" s="266"/>
      <c r="M64" s="279" t="s">
        <v>8</v>
      </c>
      <c r="N64" s="266"/>
      <c r="O64" s="279" t="s">
        <v>9</v>
      </c>
      <c r="P64" s="266"/>
      <c r="Q64" s="279" t="s">
        <v>10</v>
      </c>
      <c r="R64" s="274"/>
      <c r="S64" s="60"/>
      <c r="T64" s="61"/>
      <c r="U64" s="61"/>
      <c r="V64" s="37"/>
      <c r="W64" s="37"/>
      <c r="X64" s="37"/>
      <c r="Y64" s="37"/>
      <c r="Z64" s="37"/>
    </row>
    <row r="65" spans="1:26" ht="18" customHeight="1">
      <c r="A65" s="263"/>
      <c r="B65" s="259"/>
      <c r="C65" s="10"/>
      <c r="D65" s="259"/>
      <c r="E65" s="11" t="s">
        <v>13</v>
      </c>
      <c r="F65" s="10" t="s">
        <v>14</v>
      </c>
      <c r="G65" s="10" t="s">
        <v>13</v>
      </c>
      <c r="H65" s="62" t="s">
        <v>14</v>
      </c>
      <c r="I65" s="10" t="s">
        <v>13</v>
      </c>
      <c r="J65" s="10" t="s">
        <v>14</v>
      </c>
      <c r="K65" s="10" t="s">
        <v>13</v>
      </c>
      <c r="L65" s="10" t="s">
        <v>14</v>
      </c>
      <c r="M65" s="10" t="s">
        <v>13</v>
      </c>
      <c r="N65" s="10" t="s">
        <v>14</v>
      </c>
      <c r="O65" s="10" t="s">
        <v>13</v>
      </c>
      <c r="P65" s="10" t="s">
        <v>14</v>
      </c>
      <c r="Q65" s="10" t="s">
        <v>13</v>
      </c>
      <c r="R65" s="63" t="s">
        <v>14</v>
      </c>
      <c r="S65" s="60"/>
      <c r="T65" s="280" t="s">
        <v>15</v>
      </c>
      <c r="U65" s="261"/>
      <c r="V65" s="37"/>
      <c r="W65" s="37"/>
      <c r="X65" s="37"/>
      <c r="Y65" s="37"/>
      <c r="Z65" s="37"/>
    </row>
    <row r="66" spans="1:26" ht="18" customHeight="1">
      <c r="A66" s="38" t="str">
        <f>E5</f>
        <v>Van</v>
      </c>
      <c r="B66" s="64" t="str">
        <f>D6</f>
        <v>9A5</v>
      </c>
      <c r="C66" s="64"/>
      <c r="D66" s="64">
        <f>COUNT(E6:E52)</f>
        <v>43</v>
      </c>
      <c r="E66" s="66">
        <f>COUNTIF(E6:E52,"&gt;=9")</f>
        <v>0</v>
      </c>
      <c r="F66" s="65">
        <f>E66/$D66</f>
        <v>0</v>
      </c>
      <c r="G66" s="77">
        <f>COUNTIF(E6:E52,"&gt;=8")-COUNTIF(E6:E52,"&gt;=9")</f>
        <v>10</v>
      </c>
      <c r="H66" s="67">
        <f>G66/$D66</f>
        <v>0.23255813953488372</v>
      </c>
      <c r="I66" s="64">
        <f>COUNTIF(E6:E52,"&gt;=6.5")-COUNTIF(E6:E52,"&gt;=8")</f>
        <v>24</v>
      </c>
      <c r="J66" s="65">
        <f>I66/$D66</f>
        <v>0.55813953488372092</v>
      </c>
      <c r="K66" s="64">
        <f>COUNTIF(E6:E52,"&gt;=5")-COUNTIF(E6:E52,"&gt;=6.5")</f>
        <v>6</v>
      </c>
      <c r="L66" s="65">
        <f>K66/$D66</f>
        <v>0.13953488372093023</v>
      </c>
      <c r="M66" s="64">
        <f>COUNTIF(E6:E52,"&gt;=5")</f>
        <v>40</v>
      </c>
      <c r="N66" s="65">
        <f>M66/$D66</f>
        <v>0.93023255813953487</v>
      </c>
      <c r="O66" s="64">
        <f>COUNTIF(E6:E52,"&gt;=3.5")-COUNTIF(E6:E52,"&gt;=5")</f>
        <v>3</v>
      </c>
      <c r="P66" s="65">
        <f>O66/$D66</f>
        <v>6.9767441860465115E-2</v>
      </c>
      <c r="Q66" s="64">
        <f>COUNTIF(E6:E52,"&lt;=3.25")</f>
        <v>0</v>
      </c>
      <c r="R66" s="68">
        <f>Q66/$D66</f>
        <v>0</v>
      </c>
      <c r="S66" s="69"/>
      <c r="T66" s="70">
        <f>Q66+O66+K66+I66+G66+E66</f>
        <v>43</v>
      </c>
      <c r="U66" s="70">
        <f>Q66+O66+M66</f>
        <v>43</v>
      </c>
      <c r="V66" s="37"/>
      <c r="W66" s="37"/>
      <c r="X66" s="37"/>
      <c r="Y66" s="37"/>
      <c r="Z66" s="37"/>
    </row>
    <row r="67" spans="1:26" ht="18" customHeight="1">
      <c r="A67" s="38"/>
      <c r="B67" s="73"/>
      <c r="C67" s="73"/>
      <c r="D67" s="73"/>
      <c r="E67" s="75"/>
      <c r="F67" s="74"/>
      <c r="G67" s="73"/>
      <c r="H67" s="76"/>
      <c r="I67" s="73"/>
      <c r="J67" s="74"/>
      <c r="K67" s="73"/>
      <c r="L67" s="74"/>
      <c r="M67" s="73"/>
      <c r="N67" s="74"/>
      <c r="O67" s="73"/>
      <c r="P67" s="74"/>
      <c r="Q67" s="73"/>
      <c r="R67" s="74"/>
      <c r="S67" s="69"/>
      <c r="T67" s="70"/>
      <c r="U67" s="70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110"/>
      <c r="F68" s="37"/>
      <c r="G68" s="58" t="s">
        <v>36</v>
      </c>
      <c r="H68" s="39"/>
      <c r="I68" s="58" t="s">
        <v>36</v>
      </c>
      <c r="J68" s="37"/>
      <c r="K68" s="58" t="s">
        <v>36</v>
      </c>
      <c r="L68" s="37"/>
      <c r="M68" s="38"/>
      <c r="N68" s="37"/>
      <c r="O68" s="58" t="s">
        <v>36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110"/>
      <c r="F69" s="37"/>
      <c r="G69" s="38" t="b">
        <f>AND(G6&gt;=8,G6&lt;9)</f>
        <v>0</v>
      </c>
      <c r="H69" s="39"/>
      <c r="I69" s="38" t="b">
        <f>AND(G6&gt;=6.5,G6&lt;8)</f>
        <v>0</v>
      </c>
      <c r="J69" s="37"/>
      <c r="K69" s="38" t="b">
        <f>AND(G6&gt;=5,G6&lt;6.5)</f>
        <v>0</v>
      </c>
      <c r="L69" s="37"/>
      <c r="M69" s="38"/>
      <c r="N69" s="37"/>
      <c r="O69" s="38" t="b">
        <f>AND(G5&gt;=3.5,G5&lt;5)</f>
        <v>0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110"/>
      <c r="F70" s="37"/>
      <c r="G70" s="38" t="s">
        <v>144</v>
      </c>
      <c r="H70" s="39"/>
      <c r="I70" s="38" t="s">
        <v>145</v>
      </c>
      <c r="J70" s="37"/>
      <c r="K70" s="38" t="s">
        <v>146</v>
      </c>
      <c r="L70" s="37"/>
      <c r="M70" s="38"/>
      <c r="N70" s="37"/>
      <c r="O70" s="38" t="s">
        <v>9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262" t="s">
        <v>1</v>
      </c>
      <c r="B71" s="264" t="s">
        <v>2</v>
      </c>
      <c r="C71" s="7"/>
      <c r="D71" s="264" t="s">
        <v>3</v>
      </c>
      <c r="E71" s="279" t="s">
        <v>4</v>
      </c>
      <c r="F71" s="266"/>
      <c r="G71" s="279" t="s">
        <v>5</v>
      </c>
      <c r="H71" s="266"/>
      <c r="I71" s="279" t="s">
        <v>6</v>
      </c>
      <c r="J71" s="266"/>
      <c r="K71" s="279" t="s">
        <v>7</v>
      </c>
      <c r="L71" s="266"/>
      <c r="M71" s="279" t="s">
        <v>8</v>
      </c>
      <c r="N71" s="266"/>
      <c r="O71" s="279" t="s">
        <v>9</v>
      </c>
      <c r="P71" s="266"/>
      <c r="Q71" s="279" t="s">
        <v>10</v>
      </c>
      <c r="R71" s="274"/>
      <c r="S71" s="60"/>
      <c r="T71" s="61"/>
      <c r="U71" s="61"/>
      <c r="V71" s="37"/>
      <c r="W71" s="37"/>
      <c r="X71" s="37"/>
      <c r="Y71" s="37"/>
      <c r="Z71" s="37"/>
    </row>
    <row r="72" spans="1:26" ht="18" customHeight="1">
      <c r="A72" s="263"/>
      <c r="B72" s="259"/>
      <c r="C72" s="10"/>
      <c r="D72" s="259"/>
      <c r="E72" s="11" t="s">
        <v>13</v>
      </c>
      <c r="F72" s="10" t="s">
        <v>14</v>
      </c>
      <c r="G72" s="10" t="s">
        <v>13</v>
      </c>
      <c r="H72" s="62" t="s">
        <v>14</v>
      </c>
      <c r="I72" s="10" t="s">
        <v>13</v>
      </c>
      <c r="J72" s="10" t="s">
        <v>14</v>
      </c>
      <c r="K72" s="10" t="s">
        <v>13</v>
      </c>
      <c r="L72" s="10" t="s">
        <v>14</v>
      </c>
      <c r="M72" s="10" t="s">
        <v>13</v>
      </c>
      <c r="N72" s="10" t="s">
        <v>14</v>
      </c>
      <c r="O72" s="10" t="s">
        <v>13</v>
      </c>
      <c r="P72" s="10" t="s">
        <v>14</v>
      </c>
      <c r="Q72" s="10" t="s">
        <v>13</v>
      </c>
      <c r="R72" s="63" t="s">
        <v>14</v>
      </c>
      <c r="S72" s="60"/>
      <c r="T72" s="280" t="s">
        <v>15</v>
      </c>
      <c r="U72" s="261"/>
      <c r="V72" s="37"/>
      <c r="W72" s="37"/>
      <c r="X72" s="37"/>
      <c r="Y72" s="37"/>
      <c r="Z72" s="37"/>
    </row>
    <row r="73" spans="1:26" ht="18" customHeight="1">
      <c r="A73" s="38" t="s">
        <v>36</v>
      </c>
      <c r="B73" s="64" t="str">
        <f>D6</f>
        <v>9A5</v>
      </c>
      <c r="C73" s="64"/>
      <c r="D73" s="64">
        <f>COUNT(G6:G52)</f>
        <v>43</v>
      </c>
      <c r="E73" s="72">
        <f>COUNTIF(G6:G52,"&gt;=9")</f>
        <v>15</v>
      </c>
      <c r="F73" s="78">
        <f>E73/$D73</f>
        <v>0.34883720930232559</v>
      </c>
      <c r="G73" s="77">
        <f>COUNTIF(G6:G52,"&gt;=8")-COUNTIF(G6:G52,"&gt;=9")</f>
        <v>15</v>
      </c>
      <c r="H73" s="79">
        <f>G73/$D73</f>
        <v>0.34883720930232559</v>
      </c>
      <c r="I73" s="77">
        <f>COUNTIF(G6:G52,"&gt;=6.5")-COUNTIF(G6:G52,"&gt;=8")</f>
        <v>13</v>
      </c>
      <c r="J73" s="78">
        <f>I73/$D73</f>
        <v>0.30232558139534882</v>
      </c>
      <c r="K73" s="77">
        <f>COUNTIF(G6:G52,"&gt;=5")-COUNTIF(G6:G52,"&gt;=6.5")</f>
        <v>0</v>
      </c>
      <c r="L73" s="78">
        <f>K73/$D73</f>
        <v>0</v>
      </c>
      <c r="M73" s="77">
        <f>COUNTIF(G6:G52,"&gt;=5")</f>
        <v>43</v>
      </c>
      <c r="N73" s="78">
        <f>M73/$D73</f>
        <v>1</v>
      </c>
      <c r="O73" s="77">
        <f>COUNTIF(G6:G52,"&gt;=3.5")-COUNTIF(G6:G52,"&gt;=5")</f>
        <v>0</v>
      </c>
      <c r="P73" s="78">
        <f>O73/$D73</f>
        <v>0</v>
      </c>
      <c r="Q73" s="77">
        <f>COUNTIF(G6:G52,"&lt;=3.4")</f>
        <v>0</v>
      </c>
      <c r="R73" s="80">
        <f>Q73/$D73</f>
        <v>0</v>
      </c>
      <c r="S73" s="69"/>
      <c r="T73" s="70">
        <f>Q73+O73+K73+I73+G73+E73</f>
        <v>43</v>
      </c>
      <c r="U73" s="70">
        <f>Q73+O73+M73</f>
        <v>43</v>
      </c>
      <c r="V73" s="37"/>
      <c r="W73" s="37"/>
      <c r="X73" s="37"/>
      <c r="Y73" s="37"/>
      <c r="Z73" s="37"/>
    </row>
    <row r="74" spans="1:26" ht="18" customHeight="1">
      <c r="A74" s="38"/>
      <c r="B74" s="73"/>
      <c r="C74" s="73"/>
      <c r="D74" s="73"/>
      <c r="E74" s="75"/>
      <c r="F74" s="74"/>
      <c r="G74" s="73"/>
      <c r="H74" s="76"/>
      <c r="I74" s="73"/>
      <c r="J74" s="74"/>
      <c r="K74" s="73"/>
      <c r="L74" s="74"/>
      <c r="M74" s="73"/>
      <c r="N74" s="74"/>
      <c r="O74" s="73"/>
      <c r="P74" s="74"/>
      <c r="Q74" s="73"/>
      <c r="R74" s="74"/>
      <c r="S74" s="69"/>
      <c r="T74" s="70"/>
      <c r="U74" s="70"/>
      <c r="V74" s="37"/>
      <c r="W74" s="37"/>
      <c r="X74" s="37"/>
      <c r="Y74" s="37"/>
      <c r="Z74" s="37"/>
    </row>
    <row r="75" spans="1:26" ht="18" customHeight="1">
      <c r="A75" s="81"/>
      <c r="B75" s="82"/>
      <c r="C75" s="82"/>
      <c r="D75" s="81"/>
      <c r="E75" s="111"/>
      <c r="F75" s="82"/>
      <c r="G75" s="85" t="s">
        <v>148</v>
      </c>
      <c r="H75" s="84"/>
      <c r="I75" s="85" t="s">
        <v>148</v>
      </c>
      <c r="J75" s="82"/>
      <c r="K75" s="85" t="s">
        <v>148</v>
      </c>
      <c r="L75" s="82"/>
      <c r="M75" s="81"/>
      <c r="N75" s="82"/>
      <c r="O75" s="85" t="s">
        <v>148</v>
      </c>
      <c r="P75" s="82"/>
      <c r="Q75" s="82"/>
      <c r="R75" s="82"/>
      <c r="S75" s="82"/>
      <c r="T75" s="82"/>
      <c r="U75" s="82"/>
      <c r="V75" s="37"/>
      <c r="W75" s="37"/>
      <c r="X75" s="37"/>
      <c r="Y75" s="37"/>
      <c r="Z75" s="37"/>
    </row>
    <row r="76" spans="1:26" ht="18" customHeight="1">
      <c r="A76" s="81"/>
      <c r="B76" s="82"/>
      <c r="C76" s="82"/>
      <c r="D76" s="81"/>
      <c r="E76" s="111"/>
      <c r="F76" s="82"/>
      <c r="G76" s="81" t="b">
        <f>AND(H6&gt;=18,H6&lt;19)</f>
        <v>0</v>
      </c>
      <c r="H76" s="84"/>
      <c r="I76" s="81" t="b">
        <f>AND(H6&gt;=16.5,H6&lt;18)</f>
        <v>0</v>
      </c>
      <c r="J76" s="82"/>
      <c r="K76" s="81" t="b">
        <f>AND(H6&gt;=15,H6&lt;16.5)</f>
        <v>0</v>
      </c>
      <c r="L76" s="82"/>
      <c r="M76" s="81"/>
      <c r="N76" s="82"/>
      <c r="O76" s="81" t="b">
        <f>AND(H6&gt;=13.5,H6&lt;15)</f>
        <v>0</v>
      </c>
      <c r="P76" s="82"/>
      <c r="Q76" s="82"/>
      <c r="R76" s="82"/>
      <c r="S76" s="82"/>
      <c r="T76" s="82"/>
      <c r="U76" s="82"/>
      <c r="V76" s="37"/>
      <c r="W76" s="37"/>
      <c r="X76" s="37"/>
      <c r="Y76" s="37"/>
      <c r="Z76" s="37"/>
    </row>
    <row r="77" spans="1:26" ht="18" customHeight="1">
      <c r="A77" s="81"/>
      <c r="B77" s="82"/>
      <c r="C77" s="82"/>
      <c r="D77" s="81"/>
      <c r="E77" s="111"/>
      <c r="F77" s="82"/>
      <c r="G77" s="81" t="s">
        <v>149</v>
      </c>
      <c r="H77" s="84"/>
      <c r="I77" s="81" t="s">
        <v>150</v>
      </c>
      <c r="J77" s="82"/>
      <c r="K77" s="81" t="s">
        <v>151</v>
      </c>
      <c r="L77" s="82"/>
      <c r="M77" s="81"/>
      <c r="N77" s="82"/>
      <c r="O77" s="81" t="s">
        <v>152</v>
      </c>
      <c r="P77" s="82"/>
      <c r="Q77" s="82"/>
      <c r="R77" s="82"/>
      <c r="S77" s="82"/>
      <c r="T77" s="82"/>
      <c r="U77" s="82"/>
      <c r="V77" s="37"/>
      <c r="W77" s="37"/>
      <c r="X77" s="37"/>
      <c r="Y77" s="37"/>
      <c r="Z77" s="37"/>
    </row>
    <row r="78" spans="1:26" ht="18" customHeight="1">
      <c r="A78" s="277" t="s">
        <v>1</v>
      </c>
      <c r="B78" s="278" t="s">
        <v>2</v>
      </c>
      <c r="C78" s="87"/>
      <c r="D78" s="278" t="s">
        <v>3</v>
      </c>
      <c r="E78" s="273" t="s">
        <v>153</v>
      </c>
      <c r="F78" s="266"/>
      <c r="G78" s="273" t="s">
        <v>154</v>
      </c>
      <c r="H78" s="266"/>
      <c r="I78" s="273" t="s">
        <v>155</v>
      </c>
      <c r="J78" s="266"/>
      <c r="K78" s="273" t="s">
        <v>156</v>
      </c>
      <c r="L78" s="266"/>
      <c r="M78" s="273" t="s">
        <v>157</v>
      </c>
      <c r="N78" s="266"/>
      <c r="O78" s="273" t="s">
        <v>152</v>
      </c>
      <c r="P78" s="266"/>
      <c r="Q78" s="273" t="s">
        <v>10</v>
      </c>
      <c r="R78" s="274"/>
      <c r="S78" s="88"/>
      <c r="T78" s="89"/>
      <c r="U78" s="89"/>
      <c r="V78" s="37"/>
      <c r="W78" s="37"/>
      <c r="X78" s="37"/>
      <c r="Y78" s="37"/>
      <c r="Z78" s="37"/>
    </row>
    <row r="79" spans="1:26" ht="18" customHeight="1">
      <c r="A79" s="263"/>
      <c r="B79" s="259"/>
      <c r="C79" s="90"/>
      <c r="D79" s="259"/>
      <c r="E79" s="91" t="s">
        <v>13</v>
      </c>
      <c r="F79" s="90" t="s">
        <v>14</v>
      </c>
      <c r="G79" s="90" t="s">
        <v>13</v>
      </c>
      <c r="H79" s="92" t="s">
        <v>14</v>
      </c>
      <c r="I79" s="90" t="s">
        <v>13</v>
      </c>
      <c r="J79" s="90" t="s">
        <v>14</v>
      </c>
      <c r="K79" s="90" t="s">
        <v>13</v>
      </c>
      <c r="L79" s="90" t="s">
        <v>14</v>
      </c>
      <c r="M79" s="90" t="s">
        <v>13</v>
      </c>
      <c r="N79" s="90" t="s">
        <v>14</v>
      </c>
      <c r="O79" s="90" t="s">
        <v>13</v>
      </c>
      <c r="P79" s="90" t="s">
        <v>14</v>
      </c>
      <c r="Q79" s="90" t="s">
        <v>13</v>
      </c>
      <c r="R79" s="93" t="s">
        <v>14</v>
      </c>
      <c r="S79" s="88"/>
      <c r="T79" s="275" t="s">
        <v>15</v>
      </c>
      <c r="U79" s="276"/>
      <c r="V79" s="37"/>
      <c r="W79" s="37"/>
      <c r="X79" s="37"/>
      <c r="Y79" s="37"/>
      <c r="Z79" s="37"/>
    </row>
    <row r="80" spans="1:26" ht="18" customHeight="1">
      <c r="A80" s="81" t="s">
        <v>148</v>
      </c>
      <c r="B80" s="94" t="str">
        <f>D6</f>
        <v>9A5</v>
      </c>
      <c r="C80" s="94"/>
      <c r="D80" s="94">
        <f>COUNT(G6:G52)</f>
        <v>43</v>
      </c>
      <c r="E80" s="97">
        <f>COUNTIF(H6:H52,"&gt;=19")</f>
        <v>43</v>
      </c>
      <c r="F80" s="96">
        <f>E80/$D80</f>
        <v>1</v>
      </c>
      <c r="G80" s="95">
        <f>COUNTIF(H6:H52,"&gt;=18")-COUNTIF(H6:H52,"&gt;=19")</f>
        <v>0</v>
      </c>
      <c r="H80" s="98">
        <f>G80/$D80</f>
        <v>0</v>
      </c>
      <c r="I80" s="95">
        <f>COUNTIF(H6:H52,"&gt;=16.5")-COUNTIF(H6:H52,"&gt;=18")</f>
        <v>0</v>
      </c>
      <c r="J80" s="96">
        <f>I80/$D80</f>
        <v>0</v>
      </c>
      <c r="K80" s="95">
        <f>COUNTIF(H6:H52,"&gt;=15")-COUNTIF(H6:H52,"&gt;=16.5")</f>
        <v>0</v>
      </c>
      <c r="L80" s="96">
        <f>K80/$D80</f>
        <v>0</v>
      </c>
      <c r="M80" s="95">
        <f>COUNTIF(H6:H52,"&gt;=15")</f>
        <v>43</v>
      </c>
      <c r="N80" s="96">
        <f>M80/$D80</f>
        <v>1</v>
      </c>
      <c r="O80" s="95">
        <f>COUNTIF(H6:H52,"&gt;=13.5")-COUNTIF(H6:H52,"&gt;=15")</f>
        <v>0</v>
      </c>
      <c r="P80" s="96">
        <f>O80/$D80</f>
        <v>0</v>
      </c>
      <c r="Q80" s="95">
        <f>COUNTIF(H6:H52,"&lt;=3,25")</f>
        <v>0</v>
      </c>
      <c r="R80" s="99">
        <f>Q80/$D80</f>
        <v>0</v>
      </c>
      <c r="S80" s="100"/>
      <c r="T80" s="101">
        <f>Q80+O80+K80+I80+G80+E80</f>
        <v>43</v>
      </c>
      <c r="U80" s="101">
        <f>Q80+O80+M80</f>
        <v>43</v>
      </c>
      <c r="V80" s="37"/>
      <c r="W80" s="37"/>
      <c r="X80" s="37"/>
      <c r="Y80" s="37"/>
      <c r="Z80" s="37"/>
    </row>
    <row r="81" spans="1:26" ht="18" customHeight="1">
      <c r="A81" s="38"/>
      <c r="B81" s="37"/>
      <c r="C81" s="37"/>
      <c r="D81" s="38"/>
      <c r="E81" s="40"/>
      <c r="F81" s="39"/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8" customHeight="1">
      <c r="A82" s="38"/>
      <c r="B82" s="37"/>
      <c r="C82" s="37"/>
      <c r="D82" s="38"/>
      <c r="E82" s="40"/>
      <c r="F82" s="39"/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8" customHeight="1">
      <c r="A83" s="38"/>
      <c r="B83" s="37"/>
      <c r="C83" s="37"/>
      <c r="D83" s="38"/>
      <c r="E83" s="40"/>
      <c r="F83" s="39"/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8" customHeight="1">
      <c r="A84" s="38"/>
      <c r="B84" s="37"/>
      <c r="C84" s="37"/>
      <c r="D84" s="38"/>
      <c r="E84" s="40"/>
      <c r="F84" s="39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8" customHeight="1">
      <c r="A85" s="38"/>
      <c r="B85" s="37"/>
      <c r="C85" s="37"/>
      <c r="D85" s="38"/>
      <c r="E85" s="40"/>
      <c r="F85" s="39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40"/>
      <c r="F86" s="39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40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40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40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5.25" customHeight="1">
      <c r="A95" s="38"/>
      <c r="B95" s="37"/>
      <c r="C95" s="37"/>
      <c r="D95" s="38"/>
      <c r="E95" s="40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40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40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40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40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40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40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40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40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40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40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40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40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40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40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40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40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40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40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40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40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40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40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40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40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40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40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40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40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40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40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40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40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40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40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40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40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40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40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40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40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40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40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40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40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39" customHeight="1">
      <c r="A140" s="38"/>
      <c r="B140" s="37"/>
      <c r="C140" s="37"/>
      <c r="D140" s="38"/>
      <c r="E140" s="40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40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40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40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40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40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40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40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40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40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40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40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40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40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40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40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40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40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40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40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40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40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40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40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40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40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40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40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40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40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40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40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40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40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40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40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40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40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40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40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40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40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40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40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40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40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40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40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40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40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40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40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40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40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40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40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40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40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40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40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40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40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40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40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40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40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40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40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40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40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40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40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40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40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40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40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40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40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40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40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40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40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40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40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40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40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40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40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40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40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40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40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40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40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40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40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40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40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40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40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40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40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40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40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40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40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40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40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40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40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40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40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40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40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40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40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40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40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40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40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40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40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40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40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40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40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40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40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40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40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40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40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40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40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40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40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40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40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40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40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40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/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57:R57"/>
    <mergeCell ref="T58:U58"/>
    <mergeCell ref="A1:B1"/>
    <mergeCell ref="A53:D53"/>
    <mergeCell ref="A57:A58"/>
    <mergeCell ref="B57:B58"/>
    <mergeCell ref="D57:D58"/>
    <mergeCell ref="E57:F57"/>
    <mergeCell ref="G57:H57"/>
    <mergeCell ref="I57:J57"/>
    <mergeCell ref="K57:L57"/>
    <mergeCell ref="M57:N57"/>
    <mergeCell ref="O57:P57"/>
    <mergeCell ref="A2:J2"/>
    <mergeCell ref="M64:N64"/>
    <mergeCell ref="O64:P64"/>
    <mergeCell ref="Q64:R64"/>
    <mergeCell ref="T65:U65"/>
    <mergeCell ref="A64:A65"/>
    <mergeCell ref="B64:B65"/>
    <mergeCell ref="D64:D65"/>
    <mergeCell ref="E64:F64"/>
    <mergeCell ref="G64:H64"/>
    <mergeCell ref="I64:J64"/>
    <mergeCell ref="K64:L64"/>
    <mergeCell ref="M71:N71"/>
    <mergeCell ref="O71:P71"/>
    <mergeCell ref="Q71:R71"/>
    <mergeCell ref="T72:U72"/>
    <mergeCell ref="A71:A72"/>
    <mergeCell ref="B71:B72"/>
    <mergeCell ref="D71:D72"/>
    <mergeCell ref="E71:F71"/>
    <mergeCell ref="G71:H71"/>
    <mergeCell ref="I71:J71"/>
    <mergeCell ref="K71:L71"/>
    <mergeCell ref="M78:N78"/>
    <mergeCell ref="O78:P78"/>
    <mergeCell ref="Q78:R78"/>
    <mergeCell ref="T79:U79"/>
    <mergeCell ref="A78:A79"/>
    <mergeCell ref="B78:B79"/>
    <mergeCell ref="D78:D79"/>
    <mergeCell ref="E78:F78"/>
    <mergeCell ref="G78:H78"/>
    <mergeCell ref="I78:J78"/>
    <mergeCell ref="K78:L78"/>
  </mergeCells>
  <conditionalFormatting sqref="T59 T66:T67 T73:T74 T80">
    <cfRule type="expression" dxfId="25" priority="1">
      <formula>$T66&lt;&gt;$D66</formula>
    </cfRule>
  </conditionalFormatting>
  <conditionalFormatting sqref="U59 U66:U67 U73:U74 U80">
    <cfRule type="expression" dxfId="24" priority="2">
      <formula>$D66&lt;&gt;$U66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FF"/>
  </sheetPr>
  <dimension ref="A1:Z1000"/>
  <sheetViews>
    <sheetView workbookViewId="0">
      <pane xSplit="1" ySplit="5" topLeftCell="B45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5.7109375" customWidth="1"/>
    <col min="5" max="6" width="10.85546875" customWidth="1"/>
    <col min="7" max="7" width="15.5703125" bestFit="1" customWidth="1"/>
    <col min="8" max="8" width="10.855468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112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9A6</v>
      </c>
      <c r="C3" s="37"/>
      <c r="D3" s="38"/>
      <c r="E3" s="39">
        <f t="shared" ref="E3:G3" si="0">COUNTIF(E6:E53,"&gt;10")</f>
        <v>0</v>
      </c>
      <c r="F3" s="39">
        <f t="shared" si="0"/>
        <v>0</v>
      </c>
      <c r="G3" s="39">
        <f t="shared" si="0"/>
        <v>0</v>
      </c>
      <c r="H3" s="112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112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102" t="s">
        <v>36</v>
      </c>
      <c r="H5" s="113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540</v>
      </c>
      <c r="C6" s="104" t="s">
        <v>72</v>
      </c>
      <c r="D6" s="104" t="s">
        <v>22</v>
      </c>
      <c r="E6" s="232">
        <v>7</v>
      </c>
      <c r="F6" s="232">
        <v>8.25</v>
      </c>
      <c r="G6" s="233">
        <v>9</v>
      </c>
      <c r="H6" s="51">
        <f t="shared" ref="H6:H53" si="1">(E6*2)+(F6*2)+G6</f>
        <v>39.5</v>
      </c>
      <c r="I6" s="52" t="e">
        <f>'XH 9'!I281</f>
        <v>#REF!</v>
      </c>
      <c r="J6" s="52" t="e">
        <f>'XH 9'!J281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541</v>
      </c>
      <c r="C7" s="104" t="s">
        <v>542</v>
      </c>
      <c r="D7" s="104" t="s">
        <v>22</v>
      </c>
      <c r="E7" s="234">
        <v>6.75</v>
      </c>
      <c r="F7" s="234">
        <v>8.25</v>
      </c>
      <c r="G7" s="235">
        <v>9.25</v>
      </c>
      <c r="H7" s="51">
        <f t="shared" si="1"/>
        <v>39.25</v>
      </c>
      <c r="I7" s="52" t="e">
        <f>'XH 9'!I282</f>
        <v>#REF!</v>
      </c>
      <c r="J7" s="52" t="e">
        <f>'XH 9'!J282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3</v>
      </c>
      <c r="B8" s="104" t="s">
        <v>543</v>
      </c>
      <c r="C8" s="104" t="s">
        <v>70</v>
      </c>
      <c r="D8" s="104" t="s">
        <v>22</v>
      </c>
      <c r="E8" s="234">
        <v>8</v>
      </c>
      <c r="F8" s="234">
        <v>9</v>
      </c>
      <c r="G8" s="235">
        <v>8.75</v>
      </c>
      <c r="H8" s="51">
        <f t="shared" si="1"/>
        <v>42.75</v>
      </c>
      <c r="I8" s="52" t="e">
        <f>'XH 9'!I283</f>
        <v>#REF!</v>
      </c>
      <c r="J8" s="52" t="e">
        <f>'XH 9'!J283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4</v>
      </c>
      <c r="B9" s="104" t="s">
        <v>544</v>
      </c>
      <c r="C9" s="104" t="s">
        <v>545</v>
      </c>
      <c r="D9" s="104" t="s">
        <v>22</v>
      </c>
      <c r="E9" s="234">
        <v>4.5</v>
      </c>
      <c r="F9" s="234">
        <v>7.25</v>
      </c>
      <c r="G9" s="235">
        <v>7.75</v>
      </c>
      <c r="H9" s="51">
        <f t="shared" si="1"/>
        <v>31.25</v>
      </c>
      <c r="I9" s="52" t="e">
        <f>'XH 9'!I285</f>
        <v>#REF!</v>
      </c>
      <c r="J9" s="52" t="e">
        <f>'XH 9'!J285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5</v>
      </c>
      <c r="B10" s="104" t="s">
        <v>546</v>
      </c>
      <c r="C10" s="104" t="s">
        <v>547</v>
      </c>
      <c r="D10" s="104" t="s">
        <v>22</v>
      </c>
      <c r="E10" s="234">
        <v>8.5</v>
      </c>
      <c r="F10" s="234">
        <v>8.25</v>
      </c>
      <c r="G10" s="235">
        <v>9.75</v>
      </c>
      <c r="H10" s="51">
        <f t="shared" si="1"/>
        <v>43.25</v>
      </c>
      <c r="I10" s="52" t="e">
        <f>'XH 9'!I286</f>
        <v>#REF!</v>
      </c>
      <c r="J10" s="52" t="e">
        <f>'XH 9'!J286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6</v>
      </c>
      <c r="B11" s="104" t="s">
        <v>548</v>
      </c>
      <c r="C11" s="104" t="s">
        <v>168</v>
      </c>
      <c r="D11" s="104" t="s">
        <v>22</v>
      </c>
      <c r="E11" s="234">
        <v>6</v>
      </c>
      <c r="F11" s="234">
        <v>8.25</v>
      </c>
      <c r="G11" s="235">
        <v>8</v>
      </c>
      <c r="H11" s="51">
        <f t="shared" si="1"/>
        <v>36.5</v>
      </c>
      <c r="I11" s="52" t="e">
        <f>'XH 9'!I287</f>
        <v>#REF!</v>
      </c>
      <c r="J11" s="52" t="e">
        <f>'XH 9'!J287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7</v>
      </c>
      <c r="B12" s="104" t="s">
        <v>549</v>
      </c>
      <c r="C12" s="104" t="s">
        <v>100</v>
      </c>
      <c r="D12" s="104" t="s">
        <v>22</v>
      </c>
      <c r="E12" s="234">
        <v>6</v>
      </c>
      <c r="F12" s="234">
        <v>7.25</v>
      </c>
      <c r="G12" s="235">
        <v>6</v>
      </c>
      <c r="H12" s="51">
        <f t="shared" si="1"/>
        <v>32.5</v>
      </c>
      <c r="I12" s="52" t="e">
        <f>'XH 9'!I288</f>
        <v>#REF!</v>
      </c>
      <c r="J12" s="52" t="e">
        <f>'XH 9'!J288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8</v>
      </c>
      <c r="B13" s="104" t="s">
        <v>550</v>
      </c>
      <c r="C13" s="104" t="s">
        <v>302</v>
      </c>
      <c r="D13" s="104" t="s">
        <v>22</v>
      </c>
      <c r="E13" s="234">
        <v>5.25</v>
      </c>
      <c r="F13" s="234">
        <v>8.75</v>
      </c>
      <c r="G13" s="235">
        <v>8</v>
      </c>
      <c r="H13" s="51">
        <f t="shared" si="1"/>
        <v>36</v>
      </c>
      <c r="I13" s="52" t="e">
        <f>'XH 9'!I289</f>
        <v>#REF!</v>
      </c>
      <c r="J13" s="52" t="e">
        <f>'XH 9'!J289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9</v>
      </c>
      <c r="B14" s="104" t="s">
        <v>551</v>
      </c>
      <c r="C14" s="104" t="s">
        <v>552</v>
      </c>
      <c r="D14" s="104" t="s">
        <v>22</v>
      </c>
      <c r="E14" s="234">
        <v>7.25</v>
      </c>
      <c r="F14" s="234">
        <v>8.75</v>
      </c>
      <c r="G14" s="235">
        <v>10</v>
      </c>
      <c r="H14" s="51">
        <f t="shared" si="1"/>
        <v>42</v>
      </c>
      <c r="I14" s="52" t="e">
        <f>'XH 9'!I290</f>
        <v>#REF!</v>
      </c>
      <c r="J14" s="52" t="e">
        <f>'XH 9'!J290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10</v>
      </c>
      <c r="B15" s="104" t="s">
        <v>553</v>
      </c>
      <c r="C15" s="104" t="s">
        <v>446</v>
      </c>
      <c r="D15" s="104" t="s">
        <v>22</v>
      </c>
      <c r="E15" s="234">
        <v>6.5</v>
      </c>
      <c r="F15" s="234">
        <v>8.5</v>
      </c>
      <c r="G15" s="234">
        <v>8.5</v>
      </c>
      <c r="H15" s="51">
        <f t="shared" si="1"/>
        <v>38.5</v>
      </c>
      <c r="I15" s="52" t="e">
        <f>'XH 9'!I291</f>
        <v>#REF!</v>
      </c>
      <c r="J15" s="52" t="e">
        <f>'XH 9'!J291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11</v>
      </c>
      <c r="B16" s="104" t="s">
        <v>554</v>
      </c>
      <c r="C16" s="104" t="s">
        <v>555</v>
      </c>
      <c r="D16" s="104" t="s">
        <v>22</v>
      </c>
      <c r="E16" s="234">
        <v>8</v>
      </c>
      <c r="F16" s="234">
        <v>9</v>
      </c>
      <c r="G16" s="234">
        <v>9.5</v>
      </c>
      <c r="H16" s="51">
        <f t="shared" si="1"/>
        <v>43.5</v>
      </c>
      <c r="I16" s="52" t="e">
        <f>'XH 9'!I293</f>
        <v>#REF!</v>
      </c>
      <c r="J16" s="52" t="e">
        <f>'XH 9'!J293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12</v>
      </c>
      <c r="B17" s="104" t="s">
        <v>556</v>
      </c>
      <c r="C17" s="104" t="s">
        <v>557</v>
      </c>
      <c r="D17" s="104" t="s">
        <v>22</v>
      </c>
      <c r="E17" s="234">
        <v>8.25</v>
      </c>
      <c r="F17" s="234">
        <v>8.5</v>
      </c>
      <c r="G17" s="234">
        <v>9.5</v>
      </c>
      <c r="H17" s="51">
        <f t="shared" si="1"/>
        <v>43</v>
      </c>
      <c r="I17" s="52" t="e">
        <f>'XH 9'!I294</f>
        <v>#REF!</v>
      </c>
      <c r="J17" s="52" t="e">
        <f>'XH 9'!J294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13</v>
      </c>
      <c r="B18" s="104" t="s">
        <v>558</v>
      </c>
      <c r="C18" s="104" t="s">
        <v>559</v>
      </c>
      <c r="D18" s="104" t="s">
        <v>22</v>
      </c>
      <c r="E18" s="234">
        <v>7.75</v>
      </c>
      <c r="F18" s="234">
        <v>8.75</v>
      </c>
      <c r="G18" s="235">
        <v>8</v>
      </c>
      <c r="H18" s="51">
        <f t="shared" si="1"/>
        <v>41</v>
      </c>
      <c r="I18" s="52" t="e">
        <f>'XH 9'!I295</f>
        <v>#REF!</v>
      </c>
      <c r="J18" s="52" t="e">
        <f>'XH 9'!J295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14</v>
      </c>
      <c r="B19" s="104" t="s">
        <v>560</v>
      </c>
      <c r="C19" s="104" t="s">
        <v>136</v>
      </c>
      <c r="D19" s="104" t="s">
        <v>22</v>
      </c>
      <c r="E19" s="234">
        <v>7</v>
      </c>
      <c r="F19" s="234">
        <v>8.5</v>
      </c>
      <c r="G19" s="235">
        <v>7.25</v>
      </c>
      <c r="H19" s="51">
        <f t="shared" si="1"/>
        <v>38.25</v>
      </c>
      <c r="I19" s="52" t="e">
        <f>'XH 9'!I296</f>
        <v>#REF!</v>
      </c>
      <c r="J19" s="52" t="e">
        <f>'XH 9'!J296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15</v>
      </c>
      <c r="B20" s="104" t="s">
        <v>561</v>
      </c>
      <c r="C20" s="104" t="s">
        <v>513</v>
      </c>
      <c r="D20" s="104" t="s">
        <v>22</v>
      </c>
      <c r="E20" s="234">
        <v>8.25</v>
      </c>
      <c r="F20" s="234">
        <v>9</v>
      </c>
      <c r="G20" s="235">
        <v>10</v>
      </c>
      <c r="H20" s="51">
        <f t="shared" si="1"/>
        <v>44.5</v>
      </c>
      <c r="I20" s="52" t="e">
        <f>'XH 9'!I297</f>
        <v>#REF!</v>
      </c>
      <c r="J20" s="52" t="e">
        <f>'XH 9'!J297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16</v>
      </c>
      <c r="B21" s="104" t="s">
        <v>562</v>
      </c>
      <c r="C21" s="104" t="s">
        <v>522</v>
      </c>
      <c r="D21" s="104" t="s">
        <v>22</v>
      </c>
      <c r="E21" s="234">
        <v>6.75</v>
      </c>
      <c r="F21" s="234">
        <v>8</v>
      </c>
      <c r="G21" s="235">
        <v>8.25</v>
      </c>
      <c r="H21" s="51">
        <f t="shared" si="1"/>
        <v>37.75</v>
      </c>
      <c r="I21" s="52" t="e">
        <f>'XH 9'!I298</f>
        <v>#REF!</v>
      </c>
      <c r="J21" s="52" t="e">
        <f>'XH 9'!J298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17</v>
      </c>
      <c r="B22" s="104" t="s">
        <v>563</v>
      </c>
      <c r="C22" s="104" t="s">
        <v>54</v>
      </c>
      <c r="D22" s="104" t="s">
        <v>22</v>
      </c>
      <c r="E22" s="234">
        <v>7</v>
      </c>
      <c r="F22" s="234">
        <v>9</v>
      </c>
      <c r="G22" s="235">
        <v>9.75</v>
      </c>
      <c r="H22" s="51">
        <f t="shared" si="1"/>
        <v>41.75</v>
      </c>
      <c r="I22" s="52" t="e">
        <f>'XH 9'!I299</f>
        <v>#REF!</v>
      </c>
      <c r="J22" s="52" t="e">
        <f>'XH 9'!J299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18</v>
      </c>
      <c r="B23" s="104" t="s">
        <v>564</v>
      </c>
      <c r="C23" s="104" t="s">
        <v>565</v>
      </c>
      <c r="D23" s="104" t="s">
        <v>22</v>
      </c>
      <c r="E23" s="234">
        <v>6.25</v>
      </c>
      <c r="F23" s="234">
        <v>8.25</v>
      </c>
      <c r="G23" s="235">
        <v>6</v>
      </c>
      <c r="H23" s="51">
        <f t="shared" si="1"/>
        <v>35</v>
      </c>
      <c r="I23" s="52" t="e">
        <f>'XH 9'!I300</f>
        <v>#REF!</v>
      </c>
      <c r="J23" s="52" t="e">
        <f>'XH 9'!J300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19</v>
      </c>
      <c r="B24" s="104" t="s">
        <v>566</v>
      </c>
      <c r="C24" s="104" t="s">
        <v>343</v>
      </c>
      <c r="D24" s="104" t="s">
        <v>22</v>
      </c>
      <c r="E24" s="234">
        <v>6.75</v>
      </c>
      <c r="F24" s="234">
        <v>8.5</v>
      </c>
      <c r="G24" s="235">
        <v>8.25</v>
      </c>
      <c r="H24" s="51">
        <f t="shared" si="1"/>
        <v>38.75</v>
      </c>
      <c r="I24" s="52" t="e">
        <f>'XH 9'!I301</f>
        <v>#REF!</v>
      </c>
      <c r="J24" s="52" t="e">
        <f>'XH 9'!J301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20</v>
      </c>
      <c r="B25" s="104" t="s">
        <v>125</v>
      </c>
      <c r="C25" s="104" t="s">
        <v>567</v>
      </c>
      <c r="D25" s="104" t="s">
        <v>22</v>
      </c>
      <c r="E25" s="234">
        <v>8</v>
      </c>
      <c r="F25" s="234">
        <v>8</v>
      </c>
      <c r="G25" s="235">
        <v>8.75</v>
      </c>
      <c r="H25" s="51">
        <f t="shared" si="1"/>
        <v>40.75</v>
      </c>
      <c r="I25" s="52" t="e">
        <f>'XH 9'!I302</f>
        <v>#REF!</v>
      </c>
      <c r="J25" s="52" t="e">
        <f>'XH 9'!J302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21</v>
      </c>
      <c r="B26" s="104" t="s">
        <v>568</v>
      </c>
      <c r="C26" s="104" t="s">
        <v>502</v>
      </c>
      <c r="D26" s="104" t="s">
        <v>22</v>
      </c>
      <c r="E26" s="234">
        <v>7.25</v>
      </c>
      <c r="F26" s="234">
        <v>9</v>
      </c>
      <c r="G26" s="235">
        <v>9.25</v>
      </c>
      <c r="H26" s="51">
        <f t="shared" si="1"/>
        <v>41.75</v>
      </c>
      <c r="I26" s="52" t="e">
        <f>'XH 9'!I303</f>
        <v>#REF!</v>
      </c>
      <c r="J26" s="52" t="e">
        <f>'XH 9'!J303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22</v>
      </c>
      <c r="B27" s="104" t="s">
        <v>569</v>
      </c>
      <c r="C27" s="104" t="s">
        <v>58</v>
      </c>
      <c r="D27" s="104" t="s">
        <v>22</v>
      </c>
      <c r="E27" s="234">
        <v>8</v>
      </c>
      <c r="F27" s="234">
        <v>9</v>
      </c>
      <c r="G27" s="235">
        <v>9</v>
      </c>
      <c r="H27" s="51">
        <f t="shared" si="1"/>
        <v>43</v>
      </c>
      <c r="I27" s="52" t="e">
        <f>'XH 9'!I304</f>
        <v>#REF!</v>
      </c>
      <c r="J27" s="52" t="e">
        <f>'XH 9'!J304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23</v>
      </c>
      <c r="B28" s="104" t="s">
        <v>570</v>
      </c>
      <c r="C28" s="104" t="s">
        <v>571</v>
      </c>
      <c r="D28" s="104" t="s">
        <v>22</v>
      </c>
      <c r="E28" s="234">
        <v>8.75</v>
      </c>
      <c r="F28" s="234">
        <v>9</v>
      </c>
      <c r="G28" s="234">
        <v>9.5</v>
      </c>
      <c r="H28" s="51">
        <f t="shared" si="1"/>
        <v>45</v>
      </c>
      <c r="I28" s="52" t="e">
        <f>'XH 9'!I305</f>
        <v>#REF!</v>
      </c>
      <c r="J28" s="52" t="e">
        <f>'XH 9'!J305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24</v>
      </c>
      <c r="B29" s="104" t="s">
        <v>572</v>
      </c>
      <c r="C29" s="104" t="s">
        <v>405</v>
      </c>
      <c r="D29" s="104" t="s">
        <v>22</v>
      </c>
      <c r="E29" s="234">
        <v>9</v>
      </c>
      <c r="F29" s="234">
        <v>9</v>
      </c>
      <c r="G29" s="235">
        <v>9.25</v>
      </c>
      <c r="H29" s="51">
        <f t="shared" si="1"/>
        <v>45.25</v>
      </c>
      <c r="I29" s="52" t="e">
        <f>'XH 9'!I306</f>
        <v>#REF!</v>
      </c>
      <c r="J29" s="52" t="e">
        <f>'XH 9'!J306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25</v>
      </c>
      <c r="B30" s="104" t="s">
        <v>573</v>
      </c>
      <c r="C30" s="104" t="s">
        <v>168</v>
      </c>
      <c r="D30" s="104" t="s">
        <v>22</v>
      </c>
      <c r="E30" s="234">
        <v>5.5</v>
      </c>
      <c r="F30" s="234">
        <v>8.25</v>
      </c>
      <c r="G30" s="235">
        <v>9</v>
      </c>
      <c r="H30" s="51">
        <f t="shared" si="1"/>
        <v>36.5</v>
      </c>
      <c r="I30" s="52" t="e">
        <f>'XH 9'!I307</f>
        <v>#REF!</v>
      </c>
      <c r="J30" s="52" t="e">
        <f>'XH 9'!J307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26</v>
      </c>
      <c r="B31" s="104" t="s">
        <v>574</v>
      </c>
      <c r="C31" s="104" t="s">
        <v>234</v>
      </c>
      <c r="D31" s="104" t="s">
        <v>22</v>
      </c>
      <c r="E31" s="234">
        <v>6.25</v>
      </c>
      <c r="F31" s="234">
        <v>8.25</v>
      </c>
      <c r="G31" s="235">
        <v>7</v>
      </c>
      <c r="H31" s="51">
        <f t="shared" si="1"/>
        <v>36</v>
      </c>
      <c r="I31" s="52" t="e">
        <f>'XH 9'!I308</f>
        <v>#REF!</v>
      </c>
      <c r="J31" s="52" t="e">
        <f>'XH 9'!J308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27</v>
      </c>
      <c r="B32" s="104" t="s">
        <v>575</v>
      </c>
      <c r="C32" s="104" t="s">
        <v>82</v>
      </c>
      <c r="D32" s="104" t="s">
        <v>22</v>
      </c>
      <c r="E32" s="234">
        <v>7.75</v>
      </c>
      <c r="F32" s="234">
        <v>8.5</v>
      </c>
      <c r="G32" s="235">
        <v>7.75</v>
      </c>
      <c r="H32" s="51">
        <f t="shared" si="1"/>
        <v>40.25</v>
      </c>
      <c r="I32" s="52" t="e">
        <f>'XH 9'!I309</f>
        <v>#REF!</v>
      </c>
      <c r="J32" s="52" t="e">
        <f>'XH 9'!J309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28</v>
      </c>
      <c r="B33" s="104" t="s">
        <v>576</v>
      </c>
      <c r="C33" s="104" t="s">
        <v>431</v>
      </c>
      <c r="D33" s="104" t="s">
        <v>22</v>
      </c>
      <c r="E33" s="234">
        <v>7.5</v>
      </c>
      <c r="F33" s="234">
        <v>8</v>
      </c>
      <c r="G33" s="235">
        <v>8.25</v>
      </c>
      <c r="H33" s="51">
        <f t="shared" si="1"/>
        <v>39.25</v>
      </c>
      <c r="I33" s="52" t="e">
        <f>'XH 9'!I310</f>
        <v>#REF!</v>
      </c>
      <c r="J33" s="52" t="e">
        <f>'XH 9'!J310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29</v>
      </c>
      <c r="B34" s="104" t="s">
        <v>577</v>
      </c>
      <c r="C34" s="104" t="s">
        <v>330</v>
      </c>
      <c r="D34" s="104" t="s">
        <v>22</v>
      </c>
      <c r="E34" s="234">
        <v>7.25</v>
      </c>
      <c r="F34" s="234">
        <v>9</v>
      </c>
      <c r="G34" s="235">
        <v>8.75</v>
      </c>
      <c r="H34" s="51">
        <f t="shared" si="1"/>
        <v>41.25</v>
      </c>
      <c r="I34" s="52" t="e">
        <f>'XH 9'!I311</f>
        <v>#REF!</v>
      </c>
      <c r="J34" s="52" t="e">
        <f>'XH 9'!J311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47">
        <v>30</v>
      </c>
      <c r="B35" s="104" t="s">
        <v>578</v>
      </c>
      <c r="C35" s="104" t="s">
        <v>579</v>
      </c>
      <c r="D35" s="104" t="s">
        <v>22</v>
      </c>
      <c r="E35" s="234">
        <v>7.75</v>
      </c>
      <c r="F35" s="234">
        <v>8.75</v>
      </c>
      <c r="G35" s="235">
        <v>10</v>
      </c>
      <c r="H35" s="51">
        <f t="shared" si="1"/>
        <v>43</v>
      </c>
      <c r="I35" s="52" t="e">
        <f>'XH 9'!I312</f>
        <v>#REF!</v>
      </c>
      <c r="J35" s="52" t="e">
        <f>'XH 9'!J312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31</v>
      </c>
      <c r="B36" s="104" t="s">
        <v>580</v>
      </c>
      <c r="C36" s="104" t="s">
        <v>581</v>
      </c>
      <c r="D36" s="104" t="s">
        <v>22</v>
      </c>
      <c r="E36" s="234">
        <v>8.5</v>
      </c>
      <c r="F36" s="234">
        <v>9</v>
      </c>
      <c r="G36" s="235">
        <v>9</v>
      </c>
      <c r="H36" s="51">
        <f t="shared" si="1"/>
        <v>44</v>
      </c>
      <c r="I36" s="52" t="e">
        <f>'XH 9'!I313</f>
        <v>#REF!</v>
      </c>
      <c r="J36" s="52" t="e">
        <f>'XH 9'!J313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47">
        <v>32</v>
      </c>
      <c r="B37" s="104" t="s">
        <v>582</v>
      </c>
      <c r="C37" s="104" t="s">
        <v>583</v>
      </c>
      <c r="D37" s="104" t="s">
        <v>22</v>
      </c>
      <c r="E37" s="234">
        <v>6.5</v>
      </c>
      <c r="F37" s="234">
        <v>9</v>
      </c>
      <c r="G37" s="235">
        <v>8</v>
      </c>
      <c r="H37" s="51">
        <f t="shared" si="1"/>
        <v>39</v>
      </c>
      <c r="I37" s="52" t="e">
        <f>'XH 9'!I314</f>
        <v>#REF!</v>
      </c>
      <c r="J37" s="52" t="e">
        <f>'XH 9'!J314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47">
        <v>33</v>
      </c>
      <c r="B38" s="104" t="s">
        <v>584</v>
      </c>
      <c r="C38" s="104" t="s">
        <v>585</v>
      </c>
      <c r="D38" s="104" t="s">
        <v>22</v>
      </c>
      <c r="E38" s="234">
        <v>7.75</v>
      </c>
      <c r="F38" s="234">
        <v>8</v>
      </c>
      <c r="G38" s="235">
        <v>9</v>
      </c>
      <c r="H38" s="51">
        <f t="shared" si="1"/>
        <v>40.5</v>
      </c>
      <c r="I38" s="52" t="e">
        <f>'XH 9'!I315</f>
        <v>#REF!</v>
      </c>
      <c r="J38" s="52" t="e">
        <f>'XH 9'!J315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47">
        <v>34</v>
      </c>
      <c r="B39" s="104" t="s">
        <v>586</v>
      </c>
      <c r="C39" s="104" t="s">
        <v>587</v>
      </c>
      <c r="D39" s="104" t="s">
        <v>22</v>
      </c>
      <c r="E39" s="234">
        <v>7</v>
      </c>
      <c r="F39" s="234">
        <v>9</v>
      </c>
      <c r="G39" s="235">
        <v>9.75</v>
      </c>
      <c r="H39" s="51">
        <f t="shared" si="1"/>
        <v>41.75</v>
      </c>
      <c r="I39" s="52" t="e">
        <f>'XH 9'!I316</f>
        <v>#REF!</v>
      </c>
      <c r="J39" s="52" t="e">
        <f>'XH 9'!J316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47">
        <v>35</v>
      </c>
      <c r="B40" s="104" t="s">
        <v>588</v>
      </c>
      <c r="C40" s="104" t="s">
        <v>589</v>
      </c>
      <c r="D40" s="104" t="s">
        <v>22</v>
      </c>
      <c r="E40" s="234">
        <v>8.25</v>
      </c>
      <c r="F40" s="234">
        <v>9</v>
      </c>
      <c r="G40" s="235">
        <v>8.75</v>
      </c>
      <c r="H40" s="51">
        <f t="shared" si="1"/>
        <v>43.25</v>
      </c>
      <c r="I40" s="52" t="e">
        <f>'XH 9'!I317</f>
        <v>#REF!</v>
      </c>
      <c r="J40" s="52" t="e">
        <f>'XH 9'!J317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47">
        <v>36</v>
      </c>
      <c r="B41" s="104" t="s">
        <v>590</v>
      </c>
      <c r="C41" s="104" t="s">
        <v>515</v>
      </c>
      <c r="D41" s="104" t="s">
        <v>22</v>
      </c>
      <c r="E41" s="234">
        <v>6.25</v>
      </c>
      <c r="F41" s="234">
        <v>9</v>
      </c>
      <c r="G41" s="235">
        <v>9.25</v>
      </c>
      <c r="H41" s="51">
        <f t="shared" si="1"/>
        <v>39.75</v>
      </c>
      <c r="I41" s="52" t="e">
        <f>'XH 9'!I318</f>
        <v>#REF!</v>
      </c>
      <c r="J41" s="52" t="e">
        <f>'XH 9'!J318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47">
        <v>37</v>
      </c>
      <c r="B42" s="104" t="s">
        <v>592</v>
      </c>
      <c r="C42" s="104" t="s">
        <v>593</v>
      </c>
      <c r="D42" s="104" t="s">
        <v>22</v>
      </c>
      <c r="E42" s="234">
        <v>7</v>
      </c>
      <c r="F42" s="234">
        <v>8</v>
      </c>
      <c r="G42" s="235">
        <v>9</v>
      </c>
      <c r="H42" s="51">
        <f t="shared" si="1"/>
        <v>39</v>
      </c>
      <c r="I42" s="52" t="e">
        <f>'XH 9'!I319</f>
        <v>#REF!</v>
      </c>
      <c r="J42" s="52" t="e">
        <f>'XH 9'!J319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47">
        <v>38</v>
      </c>
      <c r="B43" s="104" t="s">
        <v>594</v>
      </c>
      <c r="C43" s="104" t="s">
        <v>595</v>
      </c>
      <c r="D43" s="104" t="s">
        <v>22</v>
      </c>
      <c r="E43" s="234">
        <v>7.75</v>
      </c>
      <c r="F43" s="234">
        <v>9</v>
      </c>
      <c r="G43" s="235">
        <v>9.25</v>
      </c>
      <c r="H43" s="51">
        <f t="shared" si="1"/>
        <v>42.75</v>
      </c>
      <c r="I43" s="52" t="e">
        <f>'XH 9'!I322</f>
        <v>#REF!</v>
      </c>
      <c r="J43" s="52" t="e">
        <f>'XH 9'!J322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47">
        <v>39</v>
      </c>
      <c r="B44" s="104" t="s">
        <v>598</v>
      </c>
      <c r="C44" s="104" t="s">
        <v>185</v>
      </c>
      <c r="D44" s="104" t="s">
        <v>22</v>
      </c>
      <c r="E44" s="234">
        <v>5.25</v>
      </c>
      <c r="F44" s="234">
        <v>8.5</v>
      </c>
      <c r="G44" s="234">
        <v>9.5</v>
      </c>
      <c r="H44" s="51">
        <f t="shared" si="1"/>
        <v>37</v>
      </c>
      <c r="I44" s="52" t="e">
        <f>'XH 9'!I323</f>
        <v>#REF!</v>
      </c>
      <c r="J44" s="52" t="e">
        <f>'XH 9'!J323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47">
        <v>40</v>
      </c>
      <c r="B45" s="104" t="s">
        <v>599</v>
      </c>
      <c r="C45" s="104" t="s">
        <v>84</v>
      </c>
      <c r="D45" s="104" t="s">
        <v>22</v>
      </c>
      <c r="E45" s="234">
        <v>7</v>
      </c>
      <c r="F45" s="234">
        <v>9</v>
      </c>
      <c r="G45" s="235">
        <v>9</v>
      </c>
      <c r="H45" s="51">
        <f t="shared" si="1"/>
        <v>41</v>
      </c>
      <c r="I45" s="52" t="e">
        <f>'XH 9'!I324</f>
        <v>#REF!</v>
      </c>
      <c r="J45" s="52" t="e">
        <f>'XH 9'!J324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47">
        <v>41</v>
      </c>
      <c r="B46" s="104" t="s">
        <v>600</v>
      </c>
      <c r="C46" s="104" t="s">
        <v>601</v>
      </c>
      <c r="D46" s="104" t="s">
        <v>22</v>
      </c>
      <c r="E46" s="234">
        <v>7</v>
      </c>
      <c r="F46" s="234">
        <v>9</v>
      </c>
      <c r="G46" s="235">
        <v>9.25</v>
      </c>
      <c r="H46" s="51">
        <f t="shared" si="1"/>
        <v>41.25</v>
      </c>
      <c r="I46" s="52" t="e">
        <f>'XH 9'!I326</f>
        <v>#REF!</v>
      </c>
      <c r="J46" s="52" t="e">
        <f>'XH 9'!J326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47">
        <v>42</v>
      </c>
      <c r="B47" s="48"/>
      <c r="C47" s="48"/>
      <c r="D47" s="48"/>
      <c r="E47" s="49"/>
      <c r="F47" s="49"/>
      <c r="G47" s="55"/>
      <c r="H47" s="51">
        <f t="shared" si="1"/>
        <v>0</v>
      </c>
      <c r="I47" s="52" t="e">
        <f>'XH 9'!I327</f>
        <v>#REF!</v>
      </c>
      <c r="J47" s="52" t="e">
        <f>'XH 9'!J327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43</v>
      </c>
      <c r="B48" s="48"/>
      <c r="C48" s="48"/>
      <c r="D48" s="48"/>
      <c r="E48" s="49"/>
      <c r="F48" s="49"/>
      <c r="G48" s="55"/>
      <c r="H48" s="51">
        <f t="shared" si="1"/>
        <v>0</v>
      </c>
      <c r="I48" s="52" t="e">
        <f>'XH 9'!I328</f>
        <v>#REF!</v>
      </c>
      <c r="J48" s="52" t="e">
        <f>'XH 9'!J328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49</v>
      </c>
      <c r="B49" s="48"/>
      <c r="C49" s="48"/>
      <c r="D49" s="48"/>
      <c r="E49" s="54"/>
      <c r="F49" s="54"/>
      <c r="G49" s="55"/>
      <c r="H49" s="51">
        <f t="shared" si="1"/>
        <v>0</v>
      </c>
      <c r="I49" s="52" t="e">
        <f>'XH 9'!I329</f>
        <v>#REF!</v>
      </c>
      <c r="J49" s="52" t="e">
        <f>'XH 9'!J329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" customHeight="1">
      <c r="A50" s="47">
        <v>50</v>
      </c>
      <c r="B50" s="48"/>
      <c r="C50" s="48"/>
      <c r="D50" s="48"/>
      <c r="E50" s="54"/>
      <c r="F50" s="54"/>
      <c r="G50" s="55"/>
      <c r="H50" s="51">
        <f t="shared" si="1"/>
        <v>0</v>
      </c>
      <c r="I50" s="52" t="e">
        <f>'XH 9'!I330</f>
        <v>#REF!</v>
      </c>
      <c r="J50" s="52" t="e">
        <f>'XH 9'!J330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51</v>
      </c>
      <c r="B51" s="48"/>
      <c r="C51" s="48"/>
      <c r="D51" s="48"/>
      <c r="E51" s="49"/>
      <c r="F51" s="49"/>
      <c r="G51" s="55"/>
      <c r="H51" s="51">
        <f t="shared" si="1"/>
        <v>0</v>
      </c>
      <c r="I51" s="52" t="e">
        <f>'XH 9'!I331</f>
        <v>#REF!</v>
      </c>
      <c r="J51" s="52" t="e">
        <f>'XH 9'!J331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52</v>
      </c>
      <c r="B52" s="48"/>
      <c r="C52" s="48"/>
      <c r="D52" s="48"/>
      <c r="E52" s="49"/>
      <c r="F52" s="49"/>
      <c r="G52" s="55"/>
      <c r="H52" s="51">
        <f t="shared" si="1"/>
        <v>0</v>
      </c>
      <c r="I52" s="52" t="e">
        <f>'XH 9'!I332</f>
        <v>#REF!</v>
      </c>
      <c r="J52" s="52" t="e">
        <f>'XH 9'!J332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53</v>
      </c>
      <c r="B53" s="48"/>
      <c r="C53" s="48"/>
      <c r="D53" s="48"/>
      <c r="E53" s="49"/>
      <c r="F53" s="49"/>
      <c r="G53" s="55"/>
      <c r="H53" s="51">
        <f t="shared" si="1"/>
        <v>0</v>
      </c>
      <c r="I53" s="52" t="e">
        <f>'XH 9'!I333</f>
        <v>#REF!</v>
      </c>
      <c r="J53" s="52" t="e">
        <f>'XH 9'!J333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282" t="s">
        <v>142</v>
      </c>
      <c r="B54" s="283"/>
      <c r="C54" s="283"/>
      <c r="D54" s="284"/>
      <c r="E54" s="167">
        <f>SUM(E6:E53)/D70</f>
        <v>7.1463414634146343</v>
      </c>
      <c r="F54" s="167">
        <f>SUM(F6:F53)/D63</f>
        <v>8.5670731707317067</v>
      </c>
      <c r="G54" s="114">
        <f>SUM(G6:G53)/D77</f>
        <v>8.7256097560975618</v>
      </c>
      <c r="H54" s="32">
        <f>SUM(H6:H53)/D84</f>
        <v>40.152439024390247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8" customHeight="1">
      <c r="A55" s="38"/>
      <c r="B55" s="115"/>
      <c r="C55" s="115"/>
      <c r="D55" s="115"/>
      <c r="E55" s="116"/>
      <c r="F55" s="116"/>
      <c r="G55" s="117"/>
      <c r="H55" s="11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8" customHeight="1">
      <c r="A56" s="38"/>
      <c r="B56" s="115"/>
      <c r="C56" s="115"/>
      <c r="D56" s="115"/>
      <c r="E56" s="116"/>
      <c r="F56" s="116"/>
      <c r="G56" s="117"/>
      <c r="H56" s="11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115"/>
      <c r="C57" s="115"/>
      <c r="D57" s="115"/>
      <c r="E57" s="116"/>
      <c r="F57" s="116"/>
      <c r="G57" s="117"/>
      <c r="H57" s="11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37"/>
      <c r="F58" s="37"/>
      <c r="G58" s="58" t="s">
        <v>143</v>
      </c>
      <c r="H58" s="116"/>
      <c r="I58" s="58" t="s">
        <v>143</v>
      </c>
      <c r="J58" s="37"/>
      <c r="K58" s="58" t="s">
        <v>143</v>
      </c>
      <c r="L58" s="37"/>
      <c r="M58" s="38"/>
      <c r="N58" s="37"/>
      <c r="O58" s="58" t="s">
        <v>143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38" t="b">
        <f>AND(F6&gt;=8,F6&lt;9)</f>
        <v>1</v>
      </c>
      <c r="H59" s="116"/>
      <c r="I59" s="38" t="b">
        <f>AND(F6&gt;=6.5,F6&lt;8)</f>
        <v>0</v>
      </c>
      <c r="J59" s="37"/>
      <c r="K59" s="38" t="b">
        <f>AND(F6&gt;=5,F6&lt;6.5)</f>
        <v>0</v>
      </c>
      <c r="L59" s="37"/>
      <c r="M59" s="38"/>
      <c r="N59" s="37"/>
      <c r="O59" s="38" t="b">
        <f>AND(F6&gt;=3.5,F6&lt;5)</f>
        <v>0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38" t="s">
        <v>144</v>
      </c>
      <c r="H60" s="116"/>
      <c r="I60" s="38" t="s">
        <v>145</v>
      </c>
      <c r="J60" s="37"/>
      <c r="K60" s="38" t="s">
        <v>146</v>
      </c>
      <c r="L60" s="37"/>
      <c r="M60" s="38"/>
      <c r="N60" s="37"/>
      <c r="O60" s="38" t="s">
        <v>9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262" t="s">
        <v>1</v>
      </c>
      <c r="B61" s="264" t="s">
        <v>2</v>
      </c>
      <c r="C61" s="7"/>
      <c r="D61" s="264" t="s">
        <v>3</v>
      </c>
      <c r="E61" s="279" t="s">
        <v>4</v>
      </c>
      <c r="F61" s="266"/>
      <c r="G61" s="279" t="s">
        <v>5</v>
      </c>
      <c r="H61" s="266"/>
      <c r="I61" s="279" t="s">
        <v>6</v>
      </c>
      <c r="J61" s="266"/>
      <c r="K61" s="279" t="s">
        <v>7</v>
      </c>
      <c r="L61" s="266"/>
      <c r="M61" s="279" t="s">
        <v>8</v>
      </c>
      <c r="N61" s="266"/>
      <c r="O61" s="279" t="s">
        <v>9</v>
      </c>
      <c r="P61" s="266"/>
      <c r="Q61" s="279" t="s">
        <v>10</v>
      </c>
      <c r="R61" s="274"/>
      <c r="S61" s="60"/>
      <c r="T61" s="61"/>
      <c r="U61" s="61"/>
      <c r="V61" s="37"/>
      <c r="W61" s="37"/>
      <c r="X61" s="37"/>
      <c r="Y61" s="37"/>
      <c r="Z61" s="37"/>
    </row>
    <row r="62" spans="1:26" ht="18" customHeight="1">
      <c r="A62" s="263"/>
      <c r="B62" s="259"/>
      <c r="C62" s="10"/>
      <c r="D62" s="259"/>
      <c r="E62" s="10" t="s">
        <v>13</v>
      </c>
      <c r="F62" s="10" t="s">
        <v>14</v>
      </c>
      <c r="G62" s="10" t="s">
        <v>13</v>
      </c>
      <c r="H62" s="118" t="s">
        <v>14</v>
      </c>
      <c r="I62" s="10" t="s">
        <v>13</v>
      </c>
      <c r="J62" s="10" t="s">
        <v>14</v>
      </c>
      <c r="K62" s="10" t="s">
        <v>13</v>
      </c>
      <c r="L62" s="10" t="s">
        <v>14</v>
      </c>
      <c r="M62" s="10" t="s">
        <v>13</v>
      </c>
      <c r="N62" s="10" t="s">
        <v>14</v>
      </c>
      <c r="O62" s="10" t="s">
        <v>13</v>
      </c>
      <c r="P62" s="10" t="s">
        <v>14</v>
      </c>
      <c r="Q62" s="10" t="s">
        <v>13</v>
      </c>
      <c r="R62" s="63" t="s">
        <v>14</v>
      </c>
      <c r="S62" s="60"/>
      <c r="T62" s="280" t="s">
        <v>15</v>
      </c>
      <c r="U62" s="261"/>
      <c r="V62" s="37"/>
      <c r="W62" s="37"/>
      <c r="X62" s="37"/>
      <c r="Y62" s="37"/>
      <c r="Z62" s="37"/>
    </row>
    <row r="63" spans="1:26" ht="18" customHeight="1">
      <c r="A63" s="38" t="str">
        <f>F5</f>
        <v>Toan</v>
      </c>
      <c r="B63" s="64" t="str">
        <f>D6</f>
        <v>9A6</v>
      </c>
      <c r="C63" s="64"/>
      <c r="D63" s="64">
        <f>COUNT(F6:F53)</f>
        <v>41</v>
      </c>
      <c r="E63" s="64">
        <f>COUNTIF(F6:F53,"&gt;=9")</f>
        <v>17</v>
      </c>
      <c r="F63" s="65">
        <f>E63/$D63</f>
        <v>0.41463414634146339</v>
      </c>
      <c r="G63" s="64">
        <f>COUNTIF(F6:F53,"&gt;=8")-COUNTIF(F6:F53,"&gt;=9")</f>
        <v>22</v>
      </c>
      <c r="H63" s="119">
        <f>G63/$D63</f>
        <v>0.53658536585365857</v>
      </c>
      <c r="I63" s="64">
        <f>COUNTIF(F6:F53,"&gt;=6.5")-COUNTIF(F6:F53,"&gt;=8")</f>
        <v>2</v>
      </c>
      <c r="J63" s="65">
        <f>I63/$D63</f>
        <v>4.878048780487805E-2</v>
      </c>
      <c r="K63" s="64">
        <f>COUNTIF(F6:F53,"&gt;=5")-COUNTIF(F6:F53,"&gt;=6.5")</f>
        <v>0</v>
      </c>
      <c r="L63" s="65">
        <f>K63/$D63</f>
        <v>0</v>
      </c>
      <c r="M63" s="64">
        <f>COUNTIF(F6:F53,"&gt;=5")</f>
        <v>41</v>
      </c>
      <c r="N63" s="65">
        <f>M63/$D63</f>
        <v>1</v>
      </c>
      <c r="O63" s="64">
        <f>COUNTIF(F6:F53,"&gt;=3.5")-COUNTIF(F6:F53,"&gt;=5")</f>
        <v>0</v>
      </c>
      <c r="P63" s="65">
        <f>O63/$D63</f>
        <v>0</v>
      </c>
      <c r="Q63" s="64">
        <f>COUNTIF(F6:F53,"&lt;=3.25")</f>
        <v>0</v>
      </c>
      <c r="R63" s="68">
        <f>Q63/$D63</f>
        <v>0</v>
      </c>
      <c r="S63" s="69"/>
      <c r="T63" s="70">
        <f>Q63+O63+K63+I63+G63+E63</f>
        <v>41</v>
      </c>
      <c r="U63" s="70">
        <f>Q63+O63+M63</f>
        <v>41</v>
      </c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9"/>
      <c r="F64" s="39"/>
      <c r="G64" s="38"/>
      <c r="H64" s="116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7"/>
      <c r="F65" s="37"/>
      <c r="G65" s="42" t="s">
        <v>147</v>
      </c>
      <c r="H65" s="116"/>
      <c r="I65" s="42" t="s">
        <v>147</v>
      </c>
      <c r="J65" s="37"/>
      <c r="K65" s="42" t="s">
        <v>147</v>
      </c>
      <c r="L65" s="37"/>
      <c r="M65" s="38"/>
      <c r="N65" s="37"/>
      <c r="O65" s="42" t="s">
        <v>147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7"/>
      <c r="F66" s="37"/>
      <c r="G66" s="38" t="b">
        <f>AND(E6&gt;=8,E6&lt;9)</f>
        <v>0</v>
      </c>
      <c r="H66" s="116"/>
      <c r="I66" s="38" t="b">
        <f>AND(E6&gt;=6.5,E6&lt;8)</f>
        <v>1</v>
      </c>
      <c r="J66" s="37"/>
      <c r="K66" s="38" t="b">
        <f>AND(E6&gt;=5,E6&lt;6.5)</f>
        <v>0</v>
      </c>
      <c r="L66" s="37"/>
      <c r="M66" s="38"/>
      <c r="N66" s="37"/>
      <c r="O66" s="38" t="b">
        <f>AND(E6&gt;=3.5,E6&lt;5)</f>
        <v>0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7"/>
      <c r="F67" s="37"/>
      <c r="G67" s="38" t="s">
        <v>144</v>
      </c>
      <c r="H67" s="116"/>
      <c r="I67" s="38" t="s">
        <v>145</v>
      </c>
      <c r="J67" s="37"/>
      <c r="K67" s="38" t="s">
        <v>146</v>
      </c>
      <c r="L67" s="37"/>
      <c r="M67" s="38"/>
      <c r="N67" s="37"/>
      <c r="O67" s="38" t="s">
        <v>9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262" t="s">
        <v>1</v>
      </c>
      <c r="B68" s="264" t="s">
        <v>2</v>
      </c>
      <c r="C68" s="7"/>
      <c r="D68" s="264" t="s">
        <v>3</v>
      </c>
      <c r="E68" s="279" t="s">
        <v>4</v>
      </c>
      <c r="F68" s="266"/>
      <c r="G68" s="279" t="s">
        <v>5</v>
      </c>
      <c r="H68" s="266"/>
      <c r="I68" s="279" t="s">
        <v>6</v>
      </c>
      <c r="J68" s="266"/>
      <c r="K68" s="279" t="s">
        <v>7</v>
      </c>
      <c r="L68" s="266"/>
      <c r="M68" s="279" t="s">
        <v>8</v>
      </c>
      <c r="N68" s="266"/>
      <c r="O68" s="279" t="s">
        <v>9</v>
      </c>
      <c r="P68" s="266"/>
      <c r="Q68" s="279" t="s">
        <v>10</v>
      </c>
      <c r="R68" s="274"/>
      <c r="S68" s="60"/>
      <c r="T68" s="61"/>
      <c r="U68" s="61"/>
      <c r="V68" s="37"/>
      <c r="W68" s="37"/>
      <c r="X68" s="37"/>
      <c r="Y68" s="37"/>
      <c r="Z68" s="37"/>
    </row>
    <row r="69" spans="1:26" ht="18" customHeight="1">
      <c r="A69" s="263"/>
      <c r="B69" s="259"/>
      <c r="C69" s="10"/>
      <c r="D69" s="259"/>
      <c r="E69" s="10" t="s">
        <v>13</v>
      </c>
      <c r="F69" s="10" t="s">
        <v>14</v>
      </c>
      <c r="G69" s="10" t="s">
        <v>13</v>
      </c>
      <c r="H69" s="118" t="s">
        <v>14</v>
      </c>
      <c r="I69" s="10" t="s">
        <v>13</v>
      </c>
      <c r="J69" s="10" t="s">
        <v>14</v>
      </c>
      <c r="K69" s="10" t="s">
        <v>13</v>
      </c>
      <c r="L69" s="10" t="s">
        <v>14</v>
      </c>
      <c r="M69" s="10" t="s">
        <v>13</v>
      </c>
      <c r="N69" s="10" t="s">
        <v>14</v>
      </c>
      <c r="O69" s="10" t="s">
        <v>13</v>
      </c>
      <c r="P69" s="10" t="s">
        <v>14</v>
      </c>
      <c r="Q69" s="10" t="s">
        <v>13</v>
      </c>
      <c r="R69" s="63" t="s">
        <v>14</v>
      </c>
      <c r="S69" s="60"/>
      <c r="T69" s="280" t="s">
        <v>15</v>
      </c>
      <c r="U69" s="261"/>
      <c r="V69" s="37"/>
      <c r="W69" s="37"/>
      <c r="X69" s="37"/>
      <c r="Y69" s="37"/>
      <c r="Z69" s="37"/>
    </row>
    <row r="70" spans="1:26" ht="18" customHeight="1">
      <c r="A70" s="38" t="str">
        <f>E5</f>
        <v>Van</v>
      </c>
      <c r="B70" s="64" t="str">
        <f>D6</f>
        <v>9A6</v>
      </c>
      <c r="C70" s="64"/>
      <c r="D70" s="64">
        <f>COUNT(E6:E53)</f>
        <v>41</v>
      </c>
      <c r="E70" s="64">
        <f>COUNTIF(E13:E53,"&gt;=9")</f>
        <v>1</v>
      </c>
      <c r="F70" s="65">
        <f>E70/$D70</f>
        <v>2.4390243902439025E-2</v>
      </c>
      <c r="G70" s="77">
        <f>COUNTIF(E6:E53,"&gt;=8")-COUNTIF(E6:E53,"&gt;=9")</f>
        <v>10</v>
      </c>
      <c r="H70" s="209">
        <f>G70/$D70</f>
        <v>0.24390243902439024</v>
      </c>
      <c r="I70" s="64">
        <f>COUNTIF(E6:E53,"&gt;=6.5")-COUNTIF(E6:E53,"&gt;=8")</f>
        <v>21</v>
      </c>
      <c r="J70" s="65">
        <f>I70/$D70</f>
        <v>0.51219512195121952</v>
      </c>
      <c r="K70" s="64">
        <f>COUNTIF(E6:E53,"&gt;=5")-COUNTIF(E6:E53,"&gt;=6.5")</f>
        <v>8</v>
      </c>
      <c r="L70" s="65">
        <f>K70/$D70</f>
        <v>0.1951219512195122</v>
      </c>
      <c r="M70" s="64">
        <f>COUNTIF(E6:E53,"&gt;=5")</f>
        <v>40</v>
      </c>
      <c r="N70" s="65">
        <f>M70/$D70</f>
        <v>0.97560975609756095</v>
      </c>
      <c r="O70" s="64">
        <f>COUNTIF(E6:E53,"&gt;=3.5")-COUNTIF(E6:E53,"&gt;=5")</f>
        <v>1</v>
      </c>
      <c r="P70" s="65">
        <f>O70/$D70</f>
        <v>2.4390243902439025E-2</v>
      </c>
      <c r="Q70" s="64">
        <f>COUNTIF(E6:E53,"&lt;=3.25")</f>
        <v>0</v>
      </c>
      <c r="R70" s="68">
        <f>Q70/$D70</f>
        <v>0</v>
      </c>
      <c r="S70" s="69"/>
      <c r="T70" s="70">
        <f>Q70+O70+K70+I70+G70+E70</f>
        <v>41</v>
      </c>
      <c r="U70" s="70">
        <f>Q70+O70+M70</f>
        <v>41</v>
      </c>
      <c r="V70" s="37"/>
      <c r="W70" s="37"/>
      <c r="X70" s="37"/>
      <c r="Y70" s="37"/>
      <c r="Z70" s="37"/>
    </row>
    <row r="71" spans="1:26" ht="18" customHeight="1">
      <c r="A71" s="38"/>
      <c r="B71" s="73"/>
      <c r="C71" s="73"/>
      <c r="D71" s="73"/>
      <c r="E71" s="73"/>
      <c r="F71" s="74"/>
      <c r="G71" s="73"/>
      <c r="H71" s="120"/>
      <c r="I71" s="73"/>
      <c r="J71" s="74"/>
      <c r="K71" s="73"/>
      <c r="L71" s="74"/>
      <c r="M71" s="73"/>
      <c r="N71" s="74"/>
      <c r="O71" s="73"/>
      <c r="P71" s="74"/>
      <c r="Q71" s="73"/>
      <c r="R71" s="74"/>
      <c r="S71" s="69"/>
      <c r="T71" s="70"/>
      <c r="U71" s="70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37"/>
      <c r="G72" s="58" t="s">
        <v>36</v>
      </c>
      <c r="H72" s="116"/>
      <c r="I72" s="58" t="s">
        <v>36</v>
      </c>
      <c r="J72" s="37"/>
      <c r="K72" s="58" t="s">
        <v>36</v>
      </c>
      <c r="L72" s="37"/>
      <c r="M72" s="38"/>
      <c r="N72" s="37"/>
      <c r="O72" s="58" t="s">
        <v>36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38"/>
      <c r="B73" s="37"/>
      <c r="C73" s="37"/>
      <c r="D73" s="38"/>
      <c r="E73" s="37"/>
      <c r="F73" s="37"/>
      <c r="G73" s="38" t="b">
        <f>AND(G6&gt;=8,G6&lt;9)</f>
        <v>0</v>
      </c>
      <c r="H73" s="116"/>
      <c r="I73" s="38" t="b">
        <f>AND(G6&gt;=6.5,G6&lt;8)</f>
        <v>0</v>
      </c>
      <c r="J73" s="37"/>
      <c r="K73" s="38" t="b">
        <f>AND(G6&gt;=5,G6&lt;6.5)</f>
        <v>0</v>
      </c>
      <c r="L73" s="37"/>
      <c r="M73" s="38"/>
      <c r="N73" s="37"/>
      <c r="O73" s="38" t="b">
        <f>AND(G5&gt;=3.5,G5&lt;5)</f>
        <v>0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8" customHeight="1">
      <c r="A74" s="38"/>
      <c r="B74" s="37"/>
      <c r="C74" s="37"/>
      <c r="D74" s="38"/>
      <c r="E74" s="37"/>
      <c r="F74" s="37"/>
      <c r="G74" s="38" t="s">
        <v>144</v>
      </c>
      <c r="H74" s="116"/>
      <c r="I74" s="38" t="s">
        <v>145</v>
      </c>
      <c r="J74" s="37"/>
      <c r="K74" s="38" t="s">
        <v>146</v>
      </c>
      <c r="L74" s="37"/>
      <c r="M74" s="38"/>
      <c r="N74" s="37"/>
      <c r="O74" s="38" t="s">
        <v>9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8" customHeight="1">
      <c r="A75" s="262" t="s">
        <v>1</v>
      </c>
      <c r="B75" s="264" t="s">
        <v>2</v>
      </c>
      <c r="C75" s="7"/>
      <c r="D75" s="264" t="s">
        <v>3</v>
      </c>
      <c r="E75" s="279" t="s">
        <v>4</v>
      </c>
      <c r="F75" s="266"/>
      <c r="G75" s="279" t="s">
        <v>5</v>
      </c>
      <c r="H75" s="266"/>
      <c r="I75" s="279" t="s">
        <v>6</v>
      </c>
      <c r="J75" s="266"/>
      <c r="K75" s="279" t="s">
        <v>7</v>
      </c>
      <c r="L75" s="266"/>
      <c r="M75" s="279" t="s">
        <v>8</v>
      </c>
      <c r="N75" s="266"/>
      <c r="O75" s="279" t="s">
        <v>9</v>
      </c>
      <c r="P75" s="266"/>
      <c r="Q75" s="279" t="s">
        <v>10</v>
      </c>
      <c r="R75" s="274"/>
      <c r="S75" s="60"/>
      <c r="T75" s="61"/>
      <c r="U75" s="61"/>
      <c r="V75" s="37"/>
      <c r="W75" s="37"/>
      <c r="X75" s="37"/>
      <c r="Y75" s="37"/>
      <c r="Z75" s="37"/>
    </row>
    <row r="76" spans="1:26" ht="18" customHeight="1">
      <c r="A76" s="263"/>
      <c r="B76" s="259"/>
      <c r="C76" s="10"/>
      <c r="D76" s="259"/>
      <c r="E76" s="10" t="s">
        <v>13</v>
      </c>
      <c r="F76" s="10" t="s">
        <v>14</v>
      </c>
      <c r="G76" s="10" t="s">
        <v>13</v>
      </c>
      <c r="H76" s="118" t="s">
        <v>14</v>
      </c>
      <c r="I76" s="10" t="s">
        <v>13</v>
      </c>
      <c r="J76" s="10" t="s">
        <v>14</v>
      </c>
      <c r="K76" s="10" t="s">
        <v>13</v>
      </c>
      <c r="L76" s="10" t="s">
        <v>14</v>
      </c>
      <c r="M76" s="10" t="s">
        <v>13</v>
      </c>
      <c r="N76" s="10" t="s">
        <v>14</v>
      </c>
      <c r="O76" s="10" t="s">
        <v>13</v>
      </c>
      <c r="P76" s="10" t="s">
        <v>14</v>
      </c>
      <c r="Q76" s="10" t="s">
        <v>13</v>
      </c>
      <c r="R76" s="63" t="s">
        <v>14</v>
      </c>
      <c r="S76" s="60"/>
      <c r="T76" s="280" t="s">
        <v>15</v>
      </c>
      <c r="U76" s="261"/>
      <c r="V76" s="37"/>
      <c r="W76" s="37"/>
      <c r="X76" s="37"/>
      <c r="Y76" s="37"/>
      <c r="Z76" s="37"/>
    </row>
    <row r="77" spans="1:26" ht="18" customHeight="1">
      <c r="A77" s="38" t="s">
        <v>36</v>
      </c>
      <c r="B77" s="64" t="str">
        <f>D6</f>
        <v>9A6</v>
      </c>
      <c r="C77" s="64"/>
      <c r="D77" s="64">
        <f>COUNT(G6:G53)</f>
        <v>41</v>
      </c>
      <c r="E77" s="77">
        <f>COUNTIF(G6:G53,"&gt;=9")</f>
        <v>23</v>
      </c>
      <c r="F77" s="78">
        <f>E77/$D77</f>
        <v>0.56097560975609762</v>
      </c>
      <c r="G77" s="77">
        <f>COUNTIF(G6:G53,"&gt;=8")-COUNTIF(G6:G53,"&gt;=9")</f>
        <v>12</v>
      </c>
      <c r="H77" s="121">
        <f>G77/$D77</f>
        <v>0.29268292682926828</v>
      </c>
      <c r="I77" s="77">
        <f>COUNTIF(G6:G53,"&gt;=6.5")-COUNTIF(G6:G53,"&gt;=8")</f>
        <v>4</v>
      </c>
      <c r="J77" s="78">
        <f>I77/$D77</f>
        <v>9.7560975609756101E-2</v>
      </c>
      <c r="K77" s="77">
        <f>COUNTIF(G6:G53,"&gt;=5")-COUNTIF(G6:G53,"&gt;=6.5")</f>
        <v>2</v>
      </c>
      <c r="L77" s="78">
        <f>K77/$D77</f>
        <v>4.878048780487805E-2</v>
      </c>
      <c r="M77" s="77">
        <f>COUNTIF(G6:G53,"&gt;=5")</f>
        <v>41</v>
      </c>
      <c r="N77" s="78">
        <f>M77/$D77</f>
        <v>1</v>
      </c>
      <c r="O77" s="77">
        <f>COUNTIF(G6:G53,"&gt;=3.5")-COUNTIF(G6:G53,"&gt;=5")</f>
        <v>0</v>
      </c>
      <c r="P77" s="78">
        <f>O77/$D77</f>
        <v>0</v>
      </c>
      <c r="Q77" s="77">
        <f>COUNTIF(G6:G53,"&lt;=3.4")</f>
        <v>0</v>
      </c>
      <c r="R77" s="80">
        <f>Q77/$D77</f>
        <v>0</v>
      </c>
      <c r="S77" s="69"/>
      <c r="T77" s="70">
        <f>Q77+O77+K77+I77+G77+E77</f>
        <v>41</v>
      </c>
      <c r="U77" s="70">
        <f>Q77+O77+M77</f>
        <v>41</v>
      </c>
      <c r="V77" s="37"/>
      <c r="W77" s="37"/>
      <c r="X77" s="37"/>
      <c r="Y77" s="37"/>
      <c r="Z77" s="37"/>
    </row>
    <row r="78" spans="1:26" ht="18" customHeight="1">
      <c r="A78" s="38"/>
      <c r="B78" s="73"/>
      <c r="C78" s="73"/>
      <c r="D78" s="73"/>
      <c r="E78" s="73"/>
      <c r="F78" s="74"/>
      <c r="G78" s="73"/>
      <c r="H78" s="120"/>
      <c r="I78" s="73"/>
      <c r="J78" s="74"/>
      <c r="K78" s="73"/>
      <c r="L78" s="74"/>
      <c r="M78" s="73"/>
      <c r="N78" s="74"/>
      <c r="O78" s="73"/>
      <c r="P78" s="74"/>
      <c r="Q78" s="73"/>
      <c r="R78" s="74"/>
      <c r="S78" s="69"/>
      <c r="T78" s="70"/>
      <c r="U78" s="70"/>
      <c r="V78" s="37"/>
      <c r="W78" s="37"/>
      <c r="X78" s="37"/>
      <c r="Y78" s="37"/>
      <c r="Z78" s="37"/>
    </row>
    <row r="79" spans="1:26" ht="18" customHeight="1">
      <c r="A79" s="81"/>
      <c r="B79" s="82"/>
      <c r="C79" s="82"/>
      <c r="D79" s="81"/>
      <c r="E79" s="82"/>
      <c r="F79" s="82"/>
      <c r="G79" s="85" t="s">
        <v>148</v>
      </c>
      <c r="H79" s="122"/>
      <c r="I79" s="85" t="s">
        <v>148</v>
      </c>
      <c r="J79" s="82"/>
      <c r="K79" s="85" t="s">
        <v>148</v>
      </c>
      <c r="L79" s="82"/>
      <c r="M79" s="81"/>
      <c r="N79" s="82"/>
      <c r="O79" s="85" t="s">
        <v>148</v>
      </c>
      <c r="P79" s="82"/>
      <c r="Q79" s="82"/>
      <c r="R79" s="82"/>
      <c r="S79" s="82"/>
      <c r="T79" s="82"/>
      <c r="U79" s="82"/>
      <c r="V79" s="37"/>
      <c r="W79" s="37"/>
      <c r="X79" s="37"/>
      <c r="Y79" s="37"/>
      <c r="Z79" s="37"/>
    </row>
    <row r="80" spans="1:26" ht="18" customHeight="1">
      <c r="A80" s="81"/>
      <c r="B80" s="82"/>
      <c r="C80" s="82"/>
      <c r="D80" s="81"/>
      <c r="E80" s="82"/>
      <c r="F80" s="82"/>
      <c r="G80" s="81" t="b">
        <f>AND(H6&gt;=18,H6&lt;19)</f>
        <v>0</v>
      </c>
      <c r="H80" s="122"/>
      <c r="I80" s="81" t="b">
        <f>AND(H6&gt;=16.5,H6&lt;18)</f>
        <v>0</v>
      </c>
      <c r="J80" s="82"/>
      <c r="K80" s="81" t="b">
        <f>AND(H6&gt;=15,H6&lt;16.5)</f>
        <v>0</v>
      </c>
      <c r="L80" s="82"/>
      <c r="M80" s="81"/>
      <c r="N80" s="82"/>
      <c r="O80" s="81" t="b">
        <f>AND(H6&gt;=13.5,H6&lt;15)</f>
        <v>0</v>
      </c>
      <c r="P80" s="82"/>
      <c r="Q80" s="82"/>
      <c r="R80" s="82"/>
      <c r="S80" s="82"/>
      <c r="T80" s="82"/>
      <c r="U80" s="82"/>
      <c r="V80" s="37"/>
      <c r="W80" s="37"/>
      <c r="X80" s="37"/>
      <c r="Y80" s="37"/>
      <c r="Z80" s="37"/>
    </row>
    <row r="81" spans="1:26" ht="18" customHeight="1">
      <c r="A81" s="81"/>
      <c r="B81" s="82"/>
      <c r="C81" s="82"/>
      <c r="D81" s="81"/>
      <c r="E81" s="82"/>
      <c r="F81" s="82"/>
      <c r="G81" s="81" t="s">
        <v>149</v>
      </c>
      <c r="H81" s="122"/>
      <c r="I81" s="81" t="s">
        <v>150</v>
      </c>
      <c r="J81" s="82"/>
      <c r="K81" s="81" t="s">
        <v>151</v>
      </c>
      <c r="L81" s="82"/>
      <c r="M81" s="81"/>
      <c r="N81" s="82"/>
      <c r="O81" s="81" t="s">
        <v>152</v>
      </c>
      <c r="P81" s="82"/>
      <c r="Q81" s="82"/>
      <c r="R81" s="82"/>
      <c r="S81" s="82"/>
      <c r="T81" s="82"/>
      <c r="U81" s="82"/>
      <c r="V81" s="37"/>
      <c r="W81" s="37"/>
      <c r="X81" s="37"/>
      <c r="Y81" s="37"/>
      <c r="Z81" s="37"/>
    </row>
    <row r="82" spans="1:26" ht="18" customHeight="1">
      <c r="A82" s="277" t="s">
        <v>1</v>
      </c>
      <c r="B82" s="278" t="s">
        <v>2</v>
      </c>
      <c r="C82" s="87"/>
      <c r="D82" s="278" t="s">
        <v>3</v>
      </c>
      <c r="E82" s="273" t="s">
        <v>153</v>
      </c>
      <c r="F82" s="266"/>
      <c r="G82" s="273" t="s">
        <v>154</v>
      </c>
      <c r="H82" s="266"/>
      <c r="I82" s="273" t="s">
        <v>155</v>
      </c>
      <c r="J82" s="266"/>
      <c r="K82" s="273" t="s">
        <v>156</v>
      </c>
      <c r="L82" s="266"/>
      <c r="M82" s="273" t="s">
        <v>157</v>
      </c>
      <c r="N82" s="266"/>
      <c r="O82" s="273" t="s">
        <v>152</v>
      </c>
      <c r="P82" s="266"/>
      <c r="Q82" s="273" t="s">
        <v>10</v>
      </c>
      <c r="R82" s="274"/>
      <c r="S82" s="88"/>
      <c r="T82" s="89"/>
      <c r="U82" s="89"/>
      <c r="V82" s="37"/>
      <c r="W82" s="37"/>
      <c r="X82" s="37"/>
      <c r="Y82" s="37"/>
      <c r="Z82" s="37"/>
    </row>
    <row r="83" spans="1:26" ht="18" customHeight="1">
      <c r="A83" s="263"/>
      <c r="B83" s="259"/>
      <c r="C83" s="90"/>
      <c r="D83" s="259"/>
      <c r="E83" s="90" t="s">
        <v>13</v>
      </c>
      <c r="F83" s="90" t="s">
        <v>14</v>
      </c>
      <c r="G83" s="90" t="s">
        <v>13</v>
      </c>
      <c r="H83" s="123" t="s">
        <v>14</v>
      </c>
      <c r="I83" s="90" t="s">
        <v>13</v>
      </c>
      <c r="J83" s="90" t="s">
        <v>14</v>
      </c>
      <c r="K83" s="90" t="s">
        <v>13</v>
      </c>
      <c r="L83" s="90" t="s">
        <v>14</v>
      </c>
      <c r="M83" s="90" t="s">
        <v>13</v>
      </c>
      <c r="N83" s="90" t="s">
        <v>14</v>
      </c>
      <c r="O83" s="90" t="s">
        <v>13</v>
      </c>
      <c r="P83" s="90" t="s">
        <v>14</v>
      </c>
      <c r="Q83" s="90" t="s">
        <v>13</v>
      </c>
      <c r="R83" s="93" t="s">
        <v>14</v>
      </c>
      <c r="S83" s="88"/>
      <c r="T83" s="275" t="s">
        <v>15</v>
      </c>
      <c r="U83" s="276"/>
      <c r="V83" s="37"/>
      <c r="W83" s="37"/>
      <c r="X83" s="37"/>
      <c r="Y83" s="37"/>
      <c r="Z83" s="37"/>
    </row>
    <row r="84" spans="1:26" ht="18" customHeight="1">
      <c r="A84" s="81" t="s">
        <v>148</v>
      </c>
      <c r="B84" s="94" t="str">
        <f>D6</f>
        <v>9A6</v>
      </c>
      <c r="C84" s="94"/>
      <c r="D84" s="94">
        <f>COUNT(G6:G53)</f>
        <v>41</v>
      </c>
      <c r="E84" s="95">
        <f>COUNTIF(H6:H53,"&gt;=19")</f>
        <v>41</v>
      </c>
      <c r="F84" s="96">
        <f>E84/$D84</f>
        <v>1</v>
      </c>
      <c r="G84" s="95">
        <f>COUNTIF(H6:H53,"&gt;=18")-COUNTIF(H6:H53,"&gt;=19")</f>
        <v>0</v>
      </c>
      <c r="H84" s="124">
        <f>G84/$D84</f>
        <v>0</v>
      </c>
      <c r="I84" s="95">
        <f>COUNTIF(H6:H53,"&gt;=16.5")-COUNTIF(H6:H53,"&gt;=18")</f>
        <v>0</v>
      </c>
      <c r="J84" s="96">
        <f>I84/$D84</f>
        <v>0</v>
      </c>
      <c r="K84" s="95">
        <f>COUNTIF(H6:H53,"&gt;=15")-COUNTIF(H6:H53,"&gt;=16.5")</f>
        <v>0</v>
      </c>
      <c r="L84" s="96">
        <f>K84/$D84</f>
        <v>0</v>
      </c>
      <c r="M84" s="95">
        <f>COUNTIF(H6:H53,"&gt;=15")</f>
        <v>41</v>
      </c>
      <c r="N84" s="96">
        <f>M84/$D84</f>
        <v>1</v>
      </c>
      <c r="O84" s="95">
        <f>COUNTIF(H6:H53,"&gt;=13.5")-COUNTIF(H6:H53,"&gt;=15")</f>
        <v>0</v>
      </c>
      <c r="P84" s="96">
        <f>O84/$D84</f>
        <v>0</v>
      </c>
      <c r="Q84" s="95">
        <f>COUNTIF(H6:H53,"&lt;=3,25")</f>
        <v>0</v>
      </c>
      <c r="R84" s="99">
        <f>Q84/$D84</f>
        <v>0</v>
      </c>
      <c r="S84" s="100"/>
      <c r="T84" s="101">
        <f>Q84+O84+K84+I84+G84+E84</f>
        <v>41</v>
      </c>
      <c r="U84" s="101">
        <f>Q84+O84+M84</f>
        <v>41</v>
      </c>
      <c r="V84" s="37"/>
      <c r="W84" s="37"/>
      <c r="X84" s="37"/>
      <c r="Y84" s="37"/>
      <c r="Z84" s="37"/>
    </row>
    <row r="85" spans="1:26" ht="18" customHeight="1">
      <c r="A85" s="38"/>
      <c r="B85" s="37"/>
      <c r="C85" s="37"/>
      <c r="D85" s="38"/>
      <c r="E85" s="40"/>
      <c r="F85" s="39"/>
      <c r="G85" s="38"/>
      <c r="H85" s="112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40"/>
      <c r="F86" s="39"/>
      <c r="G86" s="38"/>
      <c r="H86" s="112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8"/>
      <c r="H87" s="112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39"/>
      <c r="F88" s="39"/>
      <c r="G88" s="39"/>
      <c r="H88" s="11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39"/>
      <c r="F89" s="39"/>
      <c r="G89" s="39"/>
      <c r="H89" s="112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39"/>
      <c r="H90" s="112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39"/>
      <c r="H91" s="112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112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112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112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112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112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39"/>
      <c r="H97" s="112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112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5.25" customHeight="1">
      <c r="A99" s="38"/>
      <c r="B99" s="37"/>
      <c r="C99" s="37"/>
      <c r="D99" s="38"/>
      <c r="E99" s="39"/>
      <c r="F99" s="39"/>
      <c r="G99" s="39"/>
      <c r="H99" s="112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39"/>
      <c r="H100" s="112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39"/>
      <c r="H101" s="112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112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39"/>
      <c r="H103" s="112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112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112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112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112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112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112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112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112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112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112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112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112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112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112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112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112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112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112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112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112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112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112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112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112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112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112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112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112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112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112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112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112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112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112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112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112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112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112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39"/>
      <c r="H142" s="112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112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39" customHeight="1">
      <c r="A144" s="38"/>
      <c r="B144" s="37"/>
      <c r="C144" s="37"/>
      <c r="D144" s="38"/>
      <c r="E144" s="39"/>
      <c r="F144" s="39"/>
      <c r="G144" s="39"/>
      <c r="H144" s="112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39"/>
      <c r="H145" s="112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39"/>
      <c r="H146" s="112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112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39"/>
      <c r="H148" s="112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112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112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112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112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11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112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112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112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112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112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112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112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112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112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112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112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112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112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112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112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112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112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112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112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112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112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112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112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112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112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112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112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112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112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112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112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112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112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112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112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112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112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112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112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112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112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112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112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112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112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112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112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112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112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112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112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112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112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112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112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112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112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112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112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112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112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112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112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112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112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112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112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112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112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112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112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112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112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112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112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112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112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112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112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112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112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112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112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112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112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112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112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112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112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112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112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112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112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112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112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112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112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112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112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112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112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112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112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112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112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112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112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112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112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112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112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112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112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112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112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112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112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112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112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112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112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112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112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112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112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112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112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112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112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39"/>
      <c r="H283" s="112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39"/>
      <c r="H284" s="112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1:R61"/>
    <mergeCell ref="T62:U62"/>
    <mergeCell ref="A1:B1"/>
    <mergeCell ref="A54:D54"/>
    <mergeCell ref="A61:A62"/>
    <mergeCell ref="B61:B62"/>
    <mergeCell ref="D61:D62"/>
    <mergeCell ref="E61:F61"/>
    <mergeCell ref="G61:H61"/>
    <mergeCell ref="I61:J61"/>
    <mergeCell ref="K61:L61"/>
    <mergeCell ref="M61:N61"/>
    <mergeCell ref="O61:P61"/>
    <mergeCell ref="A2:J2"/>
    <mergeCell ref="M68:N68"/>
    <mergeCell ref="O68:P68"/>
    <mergeCell ref="Q68:R68"/>
    <mergeCell ref="T69:U69"/>
    <mergeCell ref="A68:A69"/>
    <mergeCell ref="B68:B69"/>
    <mergeCell ref="D68:D69"/>
    <mergeCell ref="E68:F68"/>
    <mergeCell ref="G68:H68"/>
    <mergeCell ref="I68:J68"/>
    <mergeCell ref="K68:L68"/>
    <mergeCell ref="M75:N75"/>
    <mergeCell ref="O75:P75"/>
    <mergeCell ref="Q75:R75"/>
    <mergeCell ref="T76:U76"/>
    <mergeCell ref="A75:A76"/>
    <mergeCell ref="B75:B76"/>
    <mergeCell ref="D75:D76"/>
    <mergeCell ref="E75:F75"/>
    <mergeCell ref="G75:H75"/>
    <mergeCell ref="I75:J75"/>
    <mergeCell ref="K75:L75"/>
    <mergeCell ref="M82:N82"/>
    <mergeCell ref="O82:P82"/>
    <mergeCell ref="Q82:R82"/>
    <mergeCell ref="T83:U83"/>
    <mergeCell ref="A82:A83"/>
    <mergeCell ref="B82:B83"/>
    <mergeCell ref="D82:D83"/>
    <mergeCell ref="E82:F82"/>
    <mergeCell ref="G82:H82"/>
    <mergeCell ref="I82:J82"/>
    <mergeCell ref="K82:L82"/>
  </mergeCells>
  <conditionalFormatting sqref="T63 T70:T71 T77:T78 T84">
    <cfRule type="expression" dxfId="23" priority="1">
      <formula>$T70&lt;&gt;$D70</formula>
    </cfRule>
  </conditionalFormatting>
  <conditionalFormatting sqref="U63 U70:U71 U77:U78 U84">
    <cfRule type="expression" dxfId="22" priority="2">
      <formula>$D70&lt;&gt;$U70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</sheetPr>
  <dimension ref="A1:Z1000"/>
  <sheetViews>
    <sheetView workbookViewId="0">
      <pane xSplit="1" ySplit="5" topLeftCell="B39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5.7109375" customWidth="1"/>
    <col min="5" max="6" width="10.85546875" customWidth="1"/>
    <col min="7" max="7" width="15.5703125" bestFit="1" customWidth="1"/>
    <col min="8" max="8" width="10.855468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112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9A7</v>
      </c>
      <c r="C3" s="37"/>
      <c r="D3" s="38"/>
      <c r="E3" s="39">
        <f t="shared" ref="E3:G3" si="0">COUNTIF(E6:E53,"&gt;10")</f>
        <v>0</v>
      </c>
      <c r="F3" s="39">
        <f t="shared" si="0"/>
        <v>0</v>
      </c>
      <c r="G3" s="39">
        <f t="shared" si="0"/>
        <v>0</v>
      </c>
      <c r="H3" s="112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112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0" t="s">
        <v>36</v>
      </c>
      <c r="H5" s="113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602</v>
      </c>
      <c r="C6" s="219" t="s">
        <v>246</v>
      </c>
      <c r="D6" s="219" t="s">
        <v>23</v>
      </c>
      <c r="E6" s="219">
        <v>8.75</v>
      </c>
      <c r="F6" s="219">
        <v>9</v>
      </c>
      <c r="G6" s="220">
        <v>10</v>
      </c>
      <c r="H6" s="229">
        <f t="shared" ref="H6:H53" si="1">(E6*2)+(F6*2)+G6</f>
        <v>45.5</v>
      </c>
      <c r="I6" s="52" t="e">
        <f>'XH 9'!I281</f>
        <v>#REF!</v>
      </c>
      <c r="J6" s="52" t="e">
        <f>'XH 9'!J281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603</v>
      </c>
      <c r="C7" s="219" t="s">
        <v>463</v>
      </c>
      <c r="D7" s="219" t="s">
        <v>23</v>
      </c>
      <c r="E7" s="219">
        <v>8.75</v>
      </c>
      <c r="F7" s="219">
        <v>9</v>
      </c>
      <c r="G7" s="220">
        <v>8.25</v>
      </c>
      <c r="H7" s="229">
        <f t="shared" si="1"/>
        <v>43.75</v>
      </c>
      <c r="I7" s="52" t="e">
        <f>'XH 9'!I282</f>
        <v>#REF!</v>
      </c>
      <c r="J7" s="52" t="e">
        <f>'XH 9'!J282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604</v>
      </c>
      <c r="C8" s="219" t="s">
        <v>73</v>
      </c>
      <c r="D8" s="219" t="s">
        <v>23</v>
      </c>
      <c r="E8" s="219">
        <v>6.75</v>
      </c>
      <c r="F8" s="219">
        <v>6.5</v>
      </c>
      <c r="G8" s="220">
        <v>9</v>
      </c>
      <c r="H8" s="229">
        <f t="shared" si="1"/>
        <v>35.5</v>
      </c>
      <c r="I8" s="52" t="e">
        <f>'XH 9'!I283</f>
        <v>#REF!</v>
      </c>
      <c r="J8" s="52" t="e">
        <f>'XH 9'!J283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605</v>
      </c>
      <c r="C9" s="219" t="s">
        <v>606</v>
      </c>
      <c r="D9" s="219" t="s">
        <v>23</v>
      </c>
      <c r="E9" s="219">
        <v>5.5</v>
      </c>
      <c r="F9" s="219">
        <v>6</v>
      </c>
      <c r="G9" s="220">
        <v>7</v>
      </c>
      <c r="H9" s="229">
        <f t="shared" si="1"/>
        <v>30</v>
      </c>
      <c r="I9" s="52" t="e">
        <f>'XH 9'!I285</f>
        <v>#REF!</v>
      </c>
      <c r="J9" s="52" t="e">
        <f>'XH 9'!J285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607</v>
      </c>
      <c r="C10" s="219" t="s">
        <v>136</v>
      </c>
      <c r="D10" s="219" t="s">
        <v>23</v>
      </c>
      <c r="E10" s="219">
        <v>6.75</v>
      </c>
      <c r="F10" s="219">
        <v>6.5</v>
      </c>
      <c r="G10" s="220">
        <v>8.5</v>
      </c>
      <c r="H10" s="229">
        <f t="shared" si="1"/>
        <v>35</v>
      </c>
      <c r="I10" s="52" t="e">
        <f>'XH 9'!I286</f>
        <v>#REF!</v>
      </c>
      <c r="J10" s="52" t="e">
        <f>'XH 9'!J286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213</v>
      </c>
      <c r="C11" s="219" t="s">
        <v>118</v>
      </c>
      <c r="D11" s="219" t="s">
        <v>23</v>
      </c>
      <c r="E11" s="219">
        <v>7.5</v>
      </c>
      <c r="F11" s="219">
        <v>9</v>
      </c>
      <c r="G11" s="220">
        <v>6.75</v>
      </c>
      <c r="H11" s="229">
        <f t="shared" si="1"/>
        <v>39.75</v>
      </c>
      <c r="I11" s="52" t="e">
        <f>'XH 9'!I287</f>
        <v>#REF!</v>
      </c>
      <c r="J11" s="52" t="e">
        <f>'XH 9'!J287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608</v>
      </c>
      <c r="C12" s="219" t="s">
        <v>82</v>
      </c>
      <c r="D12" s="219" t="s">
        <v>23</v>
      </c>
      <c r="E12" s="219">
        <v>6.5</v>
      </c>
      <c r="F12" s="219">
        <v>7</v>
      </c>
      <c r="G12" s="220">
        <v>9.5</v>
      </c>
      <c r="H12" s="229">
        <f t="shared" si="1"/>
        <v>36.5</v>
      </c>
      <c r="I12" s="52" t="e">
        <f>'XH 9'!I288</f>
        <v>#REF!</v>
      </c>
      <c r="J12" s="52" t="e">
        <f>'XH 9'!J288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609</v>
      </c>
      <c r="C13" s="219" t="s">
        <v>610</v>
      </c>
      <c r="D13" s="219" t="s">
        <v>23</v>
      </c>
      <c r="E13" s="219">
        <v>7.75</v>
      </c>
      <c r="F13" s="219">
        <v>9</v>
      </c>
      <c r="G13" s="220">
        <v>9.5</v>
      </c>
      <c r="H13" s="229">
        <f t="shared" si="1"/>
        <v>43</v>
      </c>
      <c r="I13" s="52" t="e">
        <f>'XH 9'!I289</f>
        <v>#REF!</v>
      </c>
      <c r="J13" s="52" t="e">
        <f>'XH 9'!J289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19" t="s">
        <v>611</v>
      </c>
      <c r="C14" s="219" t="s">
        <v>601</v>
      </c>
      <c r="D14" s="219" t="s">
        <v>23</v>
      </c>
      <c r="E14" s="219">
        <v>7.75</v>
      </c>
      <c r="F14" s="219">
        <v>9</v>
      </c>
      <c r="G14" s="220">
        <v>8.5</v>
      </c>
      <c r="H14" s="229">
        <f t="shared" si="1"/>
        <v>42</v>
      </c>
      <c r="I14" s="52" t="e">
        <f>'XH 9'!I290</f>
        <v>#REF!</v>
      </c>
      <c r="J14" s="52" t="e">
        <f>'XH 9'!J290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612</v>
      </c>
      <c r="C15" s="219" t="s">
        <v>613</v>
      </c>
      <c r="D15" s="219" t="s">
        <v>23</v>
      </c>
      <c r="E15" s="219">
        <v>5.5</v>
      </c>
      <c r="F15" s="219">
        <v>5.25</v>
      </c>
      <c r="G15" s="220">
        <v>7.75</v>
      </c>
      <c r="H15" s="229">
        <f t="shared" si="1"/>
        <v>29.25</v>
      </c>
      <c r="I15" s="52" t="e">
        <f>'XH 9'!I291</f>
        <v>#REF!</v>
      </c>
      <c r="J15" s="52" t="e">
        <f>'XH 9'!J291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614</v>
      </c>
      <c r="C16" s="219" t="s">
        <v>615</v>
      </c>
      <c r="D16" s="219" t="s">
        <v>23</v>
      </c>
      <c r="E16" s="219">
        <v>5.5</v>
      </c>
      <c r="F16" s="219">
        <v>8.75</v>
      </c>
      <c r="G16" s="220">
        <v>7.5</v>
      </c>
      <c r="H16" s="229">
        <f t="shared" si="1"/>
        <v>36</v>
      </c>
      <c r="I16" s="52" t="e">
        <f>'XH 9'!I293</f>
        <v>#REF!</v>
      </c>
      <c r="J16" s="52" t="e">
        <f>'XH 9'!J293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616</v>
      </c>
      <c r="C17" s="219" t="s">
        <v>418</v>
      </c>
      <c r="D17" s="219" t="s">
        <v>23</v>
      </c>
      <c r="E17" s="219">
        <v>6.25</v>
      </c>
      <c r="F17" s="219">
        <v>8.25</v>
      </c>
      <c r="G17" s="220">
        <v>5.5</v>
      </c>
      <c r="H17" s="229">
        <f t="shared" si="1"/>
        <v>34.5</v>
      </c>
      <c r="I17" s="52" t="e">
        <f>'XH 9'!I294</f>
        <v>#REF!</v>
      </c>
      <c r="J17" s="52" t="e">
        <f>'XH 9'!J294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617</v>
      </c>
      <c r="C18" s="219" t="s">
        <v>502</v>
      </c>
      <c r="D18" s="219" t="s">
        <v>23</v>
      </c>
      <c r="E18" s="219">
        <v>6.25</v>
      </c>
      <c r="F18" s="219">
        <v>6.25</v>
      </c>
      <c r="G18" s="220">
        <v>6</v>
      </c>
      <c r="H18" s="229">
        <f t="shared" si="1"/>
        <v>31</v>
      </c>
      <c r="I18" s="52" t="e">
        <f>'XH 9'!I295</f>
        <v>#REF!</v>
      </c>
      <c r="J18" s="52" t="e">
        <f>'XH 9'!J295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618</v>
      </c>
      <c r="C19" s="219" t="s">
        <v>619</v>
      </c>
      <c r="D19" s="219" t="s">
        <v>23</v>
      </c>
      <c r="E19" s="219">
        <v>6.75</v>
      </c>
      <c r="F19" s="219">
        <v>7.25</v>
      </c>
      <c r="G19" s="220">
        <v>7</v>
      </c>
      <c r="H19" s="229">
        <f t="shared" si="1"/>
        <v>35</v>
      </c>
      <c r="I19" s="52" t="e">
        <f>'XH 9'!I296</f>
        <v>#REF!</v>
      </c>
      <c r="J19" s="52" t="e">
        <f>'XH 9'!J296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620</v>
      </c>
      <c r="C20" s="219" t="s">
        <v>621</v>
      </c>
      <c r="D20" s="219" t="s">
        <v>23</v>
      </c>
      <c r="E20" s="219">
        <v>8</v>
      </c>
      <c r="F20" s="219">
        <v>8.5</v>
      </c>
      <c r="G20" s="220">
        <v>10</v>
      </c>
      <c r="H20" s="229">
        <f t="shared" si="1"/>
        <v>43</v>
      </c>
      <c r="I20" s="52" t="e">
        <f>'XH 9'!I297</f>
        <v>#REF!</v>
      </c>
      <c r="J20" s="52" t="e">
        <f>'XH 9'!J297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622</v>
      </c>
      <c r="C21" s="219" t="s">
        <v>136</v>
      </c>
      <c r="D21" s="219" t="s">
        <v>23</v>
      </c>
      <c r="E21" s="219">
        <v>7</v>
      </c>
      <c r="F21" s="219">
        <v>7</v>
      </c>
      <c r="G21" s="220">
        <v>8</v>
      </c>
      <c r="H21" s="229">
        <f t="shared" si="1"/>
        <v>36</v>
      </c>
      <c r="I21" s="52" t="e">
        <f>'XH 9'!I298</f>
        <v>#REF!</v>
      </c>
      <c r="J21" s="52" t="e">
        <f>'XH 9'!J298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623</v>
      </c>
      <c r="C22" s="219" t="s">
        <v>591</v>
      </c>
      <c r="D22" s="219" t="s">
        <v>23</v>
      </c>
      <c r="E22" s="219">
        <v>8.5</v>
      </c>
      <c r="F22" s="219">
        <v>8.75</v>
      </c>
      <c r="G22" s="220">
        <v>9.25</v>
      </c>
      <c r="H22" s="229">
        <f t="shared" si="1"/>
        <v>43.75</v>
      </c>
      <c r="I22" s="52" t="e">
        <f>'XH 9'!I299</f>
        <v>#REF!</v>
      </c>
      <c r="J22" s="52" t="e">
        <f>'XH 9'!J299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624</v>
      </c>
      <c r="C23" s="219" t="s">
        <v>208</v>
      </c>
      <c r="D23" s="219" t="s">
        <v>23</v>
      </c>
      <c r="E23" s="219">
        <v>8.75</v>
      </c>
      <c r="F23" s="219">
        <v>9</v>
      </c>
      <c r="G23" s="220">
        <v>7.5</v>
      </c>
      <c r="H23" s="229">
        <f t="shared" si="1"/>
        <v>43</v>
      </c>
      <c r="I23" s="52" t="e">
        <f>'XH 9'!I300</f>
        <v>#REF!</v>
      </c>
      <c r="J23" s="52" t="e">
        <f>'XH 9'!J300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625</v>
      </c>
      <c r="C24" s="219" t="s">
        <v>128</v>
      </c>
      <c r="D24" s="219" t="s">
        <v>23</v>
      </c>
      <c r="E24" s="219">
        <v>8.25</v>
      </c>
      <c r="F24" s="219">
        <v>6.75</v>
      </c>
      <c r="G24" s="220">
        <v>6.5</v>
      </c>
      <c r="H24" s="229">
        <f t="shared" si="1"/>
        <v>36.5</v>
      </c>
      <c r="I24" s="52" t="e">
        <f>'XH 9'!I301</f>
        <v>#REF!</v>
      </c>
      <c r="J24" s="52" t="e">
        <f>'XH 9'!J301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626</v>
      </c>
      <c r="C25" s="219" t="s">
        <v>627</v>
      </c>
      <c r="D25" s="219" t="s">
        <v>23</v>
      </c>
      <c r="E25" s="219">
        <v>7.25</v>
      </c>
      <c r="F25" s="219">
        <v>8.5</v>
      </c>
      <c r="G25" s="220">
        <v>8.5</v>
      </c>
      <c r="H25" s="229">
        <f t="shared" si="1"/>
        <v>40</v>
      </c>
      <c r="I25" s="52" t="e">
        <f>'XH 9'!I302</f>
        <v>#REF!</v>
      </c>
      <c r="J25" s="52" t="e">
        <f>'XH 9'!J302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628</v>
      </c>
      <c r="C26" s="219" t="s">
        <v>279</v>
      </c>
      <c r="D26" s="219" t="s">
        <v>23</v>
      </c>
      <c r="E26" s="219">
        <v>7.25</v>
      </c>
      <c r="F26" s="219">
        <v>8.75</v>
      </c>
      <c r="G26" s="220">
        <v>7.25</v>
      </c>
      <c r="H26" s="229">
        <f t="shared" si="1"/>
        <v>39.25</v>
      </c>
      <c r="I26" s="52" t="e">
        <f>'XH 9'!I303</f>
        <v>#REF!</v>
      </c>
      <c r="J26" s="52" t="e">
        <f>'XH 9'!J303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629</v>
      </c>
      <c r="C27" s="219" t="s">
        <v>370</v>
      </c>
      <c r="D27" s="219" t="s">
        <v>23</v>
      </c>
      <c r="E27" s="219">
        <v>8.75</v>
      </c>
      <c r="F27" s="219">
        <v>9</v>
      </c>
      <c r="G27" s="220">
        <v>9.75</v>
      </c>
      <c r="H27" s="229">
        <f t="shared" si="1"/>
        <v>45.25</v>
      </c>
      <c r="I27" s="52" t="e">
        <f>'XH 9'!I304</f>
        <v>#REF!</v>
      </c>
      <c r="J27" s="52" t="e">
        <f>'XH 9'!J304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630</v>
      </c>
      <c r="C28" s="219" t="s">
        <v>78</v>
      </c>
      <c r="D28" s="219" t="s">
        <v>23</v>
      </c>
      <c r="E28" s="219">
        <v>8.25</v>
      </c>
      <c r="F28" s="219">
        <v>8.75</v>
      </c>
      <c r="G28" s="220">
        <v>9</v>
      </c>
      <c r="H28" s="229">
        <f t="shared" si="1"/>
        <v>43</v>
      </c>
      <c r="I28" s="52" t="e">
        <f>'XH 9'!I305</f>
        <v>#REF!</v>
      </c>
      <c r="J28" s="52" t="e">
        <f>'XH 9'!J305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631</v>
      </c>
      <c r="C29" s="219" t="s">
        <v>444</v>
      </c>
      <c r="D29" s="219" t="s">
        <v>23</v>
      </c>
      <c r="E29" s="219">
        <v>8.75</v>
      </c>
      <c r="F29" s="219">
        <v>9</v>
      </c>
      <c r="G29" s="220">
        <v>9.75</v>
      </c>
      <c r="H29" s="229">
        <f t="shared" si="1"/>
        <v>45.25</v>
      </c>
      <c r="I29" s="52" t="e">
        <f>'XH 9'!I306</f>
        <v>#REF!</v>
      </c>
      <c r="J29" s="52" t="e">
        <f>'XH 9'!J306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632</v>
      </c>
      <c r="C30" s="219" t="s">
        <v>633</v>
      </c>
      <c r="D30" s="219" t="s">
        <v>23</v>
      </c>
      <c r="E30" s="219">
        <v>7.5</v>
      </c>
      <c r="F30" s="219">
        <v>7</v>
      </c>
      <c r="G30" s="220">
        <v>8.25</v>
      </c>
      <c r="H30" s="229">
        <f t="shared" si="1"/>
        <v>37.25</v>
      </c>
      <c r="I30" s="52" t="e">
        <f>'XH 9'!I307</f>
        <v>#REF!</v>
      </c>
      <c r="J30" s="52" t="e">
        <f>'XH 9'!J307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634</v>
      </c>
      <c r="C31" s="219" t="s">
        <v>490</v>
      </c>
      <c r="D31" s="219" t="s">
        <v>23</v>
      </c>
      <c r="E31" s="219">
        <v>8.25</v>
      </c>
      <c r="F31" s="219">
        <v>9</v>
      </c>
      <c r="G31" s="220">
        <v>9.5</v>
      </c>
      <c r="H31" s="229">
        <f t="shared" si="1"/>
        <v>44</v>
      </c>
      <c r="I31" s="52" t="e">
        <f>'XH 9'!I308</f>
        <v>#REF!</v>
      </c>
      <c r="J31" s="52" t="e">
        <f>'XH 9'!J308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27</v>
      </c>
      <c r="B32" s="219" t="s">
        <v>635</v>
      </c>
      <c r="C32" s="219" t="s">
        <v>226</v>
      </c>
      <c r="D32" s="219" t="s">
        <v>23</v>
      </c>
      <c r="E32" s="219">
        <v>6.75</v>
      </c>
      <c r="F32" s="219">
        <v>6.75</v>
      </c>
      <c r="G32" s="220">
        <v>9.75</v>
      </c>
      <c r="H32" s="229">
        <f t="shared" si="1"/>
        <v>36.75</v>
      </c>
      <c r="I32" s="52" t="e">
        <f>'XH 9'!I309</f>
        <v>#REF!</v>
      </c>
      <c r="J32" s="52" t="e">
        <f>'XH 9'!J309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28</v>
      </c>
      <c r="B33" s="219" t="s">
        <v>636</v>
      </c>
      <c r="C33" s="219" t="s">
        <v>637</v>
      </c>
      <c r="D33" s="219" t="s">
        <v>23</v>
      </c>
      <c r="E33" s="219">
        <v>4.5</v>
      </c>
      <c r="F33" s="219">
        <v>6.5</v>
      </c>
      <c r="G33" s="220">
        <v>7.25</v>
      </c>
      <c r="H33" s="229">
        <f t="shared" si="1"/>
        <v>29.25</v>
      </c>
      <c r="I33" s="52" t="e">
        <f>'XH 9'!I310</f>
        <v>#REF!</v>
      </c>
      <c r="J33" s="52" t="e">
        <f>'XH 9'!J310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29</v>
      </c>
      <c r="B34" s="219" t="s">
        <v>638</v>
      </c>
      <c r="C34" s="219" t="s">
        <v>639</v>
      </c>
      <c r="D34" s="219" t="s">
        <v>23</v>
      </c>
      <c r="E34" s="219">
        <v>7.25</v>
      </c>
      <c r="F34" s="219">
        <v>7.5</v>
      </c>
      <c r="G34" s="220">
        <v>7.25</v>
      </c>
      <c r="H34" s="229">
        <f t="shared" si="1"/>
        <v>36.75</v>
      </c>
      <c r="I34" s="52" t="e">
        <f>'XH 9'!I311</f>
        <v>#REF!</v>
      </c>
      <c r="J34" s="52" t="e">
        <f>'XH 9'!J311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30</v>
      </c>
      <c r="B35" s="219" t="s">
        <v>640</v>
      </c>
      <c r="C35" s="219" t="s">
        <v>322</v>
      </c>
      <c r="D35" s="219" t="s">
        <v>23</v>
      </c>
      <c r="E35" s="219">
        <v>8.25</v>
      </c>
      <c r="F35" s="219">
        <v>7.75</v>
      </c>
      <c r="G35" s="220">
        <v>7.25</v>
      </c>
      <c r="H35" s="229">
        <f t="shared" si="1"/>
        <v>39.25</v>
      </c>
      <c r="I35" s="52" t="e">
        <f>'XH 9'!I312</f>
        <v>#REF!</v>
      </c>
      <c r="J35" s="52" t="e">
        <f>'XH 9'!J312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31</v>
      </c>
      <c r="B36" s="219" t="s">
        <v>641</v>
      </c>
      <c r="C36" s="219" t="s">
        <v>94</v>
      </c>
      <c r="D36" s="219" t="s">
        <v>23</v>
      </c>
      <c r="E36" s="219">
        <v>5.25</v>
      </c>
      <c r="F36" s="219">
        <v>6</v>
      </c>
      <c r="G36" s="220">
        <v>7.25</v>
      </c>
      <c r="H36" s="229">
        <f t="shared" si="1"/>
        <v>29.75</v>
      </c>
      <c r="I36" s="52" t="e">
        <f>'XH 9'!I313</f>
        <v>#REF!</v>
      </c>
      <c r="J36" s="52" t="e">
        <f>'XH 9'!J313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221">
        <v>32</v>
      </c>
      <c r="B37" s="219" t="s">
        <v>642</v>
      </c>
      <c r="C37" s="219" t="s">
        <v>643</v>
      </c>
      <c r="D37" s="219" t="s">
        <v>23</v>
      </c>
      <c r="E37" s="219">
        <v>7.75</v>
      </c>
      <c r="F37" s="219">
        <v>6.75</v>
      </c>
      <c r="G37" s="220">
        <v>6</v>
      </c>
      <c r="H37" s="229">
        <f t="shared" si="1"/>
        <v>35</v>
      </c>
      <c r="I37" s="52" t="e">
        <f>'XH 9'!I314</f>
        <v>#REF!</v>
      </c>
      <c r="J37" s="52" t="e">
        <f>'XH 9'!J314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221">
        <v>33</v>
      </c>
      <c r="B38" s="219" t="s">
        <v>644</v>
      </c>
      <c r="C38" s="219" t="s">
        <v>645</v>
      </c>
      <c r="D38" s="219" t="s">
        <v>23</v>
      </c>
      <c r="E38" s="219">
        <v>7.25</v>
      </c>
      <c r="F38" s="219">
        <v>8.5</v>
      </c>
      <c r="G38" s="220">
        <v>8.25</v>
      </c>
      <c r="H38" s="229">
        <f t="shared" si="1"/>
        <v>39.75</v>
      </c>
      <c r="I38" s="52" t="e">
        <f>'XH 9'!I315</f>
        <v>#REF!</v>
      </c>
      <c r="J38" s="52" t="e">
        <f>'XH 9'!J315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221">
        <v>34</v>
      </c>
      <c r="B39" s="219" t="s">
        <v>646</v>
      </c>
      <c r="C39" s="219" t="s">
        <v>647</v>
      </c>
      <c r="D39" s="219" t="s">
        <v>23</v>
      </c>
      <c r="E39" s="219">
        <v>6</v>
      </c>
      <c r="F39" s="219">
        <v>6.25</v>
      </c>
      <c r="G39" s="220">
        <v>7.75</v>
      </c>
      <c r="H39" s="229">
        <f t="shared" si="1"/>
        <v>32.25</v>
      </c>
      <c r="I39" s="52" t="e">
        <f>'XH 9'!I316</f>
        <v>#REF!</v>
      </c>
      <c r="J39" s="52" t="e">
        <f>'XH 9'!J316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221">
        <v>35</v>
      </c>
      <c r="B40" s="219" t="s">
        <v>648</v>
      </c>
      <c r="C40" s="219" t="s">
        <v>463</v>
      </c>
      <c r="D40" s="219" t="s">
        <v>23</v>
      </c>
      <c r="E40" s="219">
        <v>8.25</v>
      </c>
      <c r="F40" s="219">
        <v>8.75</v>
      </c>
      <c r="G40" s="220">
        <v>6.25</v>
      </c>
      <c r="H40" s="229">
        <f t="shared" si="1"/>
        <v>40.25</v>
      </c>
      <c r="I40" s="52" t="e">
        <f>'XH 9'!I317</f>
        <v>#REF!</v>
      </c>
      <c r="J40" s="52" t="e">
        <f>'XH 9'!J317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36</v>
      </c>
      <c r="B41" s="219" t="s">
        <v>649</v>
      </c>
      <c r="C41" s="219" t="s">
        <v>650</v>
      </c>
      <c r="D41" s="219" t="s">
        <v>23</v>
      </c>
      <c r="E41" s="219">
        <v>7.75</v>
      </c>
      <c r="F41" s="219">
        <v>9</v>
      </c>
      <c r="G41" s="220">
        <v>7.5</v>
      </c>
      <c r="H41" s="229">
        <f t="shared" si="1"/>
        <v>41</v>
      </c>
      <c r="I41" s="52" t="e">
        <f>'XH 9'!I318</f>
        <v>#REF!</v>
      </c>
      <c r="J41" s="52" t="e">
        <f>'XH 9'!J318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37</v>
      </c>
      <c r="B42" s="219" t="s">
        <v>651</v>
      </c>
      <c r="C42" s="219" t="s">
        <v>652</v>
      </c>
      <c r="D42" s="219" t="s">
        <v>23</v>
      </c>
      <c r="E42" s="219">
        <v>7</v>
      </c>
      <c r="F42" s="219">
        <v>5.75</v>
      </c>
      <c r="G42" s="220">
        <v>6.5</v>
      </c>
      <c r="H42" s="229">
        <f t="shared" si="1"/>
        <v>32</v>
      </c>
      <c r="I42" s="52" t="e">
        <f>'XH 9'!I319</f>
        <v>#REF!</v>
      </c>
      <c r="J42" s="52" t="e">
        <f>'XH 9'!J319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38</v>
      </c>
      <c r="B43" s="219" t="s">
        <v>653</v>
      </c>
      <c r="C43" s="219" t="s">
        <v>654</v>
      </c>
      <c r="D43" s="219" t="s">
        <v>23</v>
      </c>
      <c r="E43" s="219">
        <v>8</v>
      </c>
      <c r="F43" s="219">
        <v>8.75</v>
      </c>
      <c r="G43" s="220">
        <v>7.75</v>
      </c>
      <c r="H43" s="229">
        <f t="shared" si="1"/>
        <v>41.25</v>
      </c>
      <c r="I43" s="52" t="e">
        <f>'XH 9'!I322</f>
        <v>#REF!</v>
      </c>
      <c r="J43" s="52" t="e">
        <f>'XH 9'!J322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221">
        <v>39</v>
      </c>
      <c r="B44" s="219" t="s">
        <v>655</v>
      </c>
      <c r="C44" s="219" t="s">
        <v>467</v>
      </c>
      <c r="D44" s="219" t="s">
        <v>23</v>
      </c>
      <c r="E44" s="219">
        <v>7.75</v>
      </c>
      <c r="F44" s="219">
        <v>8.75</v>
      </c>
      <c r="G44" s="220">
        <v>8.25</v>
      </c>
      <c r="H44" s="229">
        <f t="shared" si="1"/>
        <v>41.25</v>
      </c>
      <c r="I44" s="52" t="e">
        <f>'XH 9'!I323</f>
        <v>#REF!</v>
      </c>
      <c r="J44" s="52" t="e">
        <f>'XH 9'!J323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221">
        <v>40</v>
      </c>
      <c r="B45" s="219" t="s">
        <v>656</v>
      </c>
      <c r="C45" s="219" t="s">
        <v>302</v>
      </c>
      <c r="D45" s="219" t="s">
        <v>23</v>
      </c>
      <c r="E45" s="219">
        <v>8.25</v>
      </c>
      <c r="F45" s="219">
        <v>9</v>
      </c>
      <c r="G45" s="220">
        <v>9.5</v>
      </c>
      <c r="H45" s="229">
        <f t="shared" si="1"/>
        <v>44</v>
      </c>
      <c r="I45" s="52" t="e">
        <f>'XH 9'!I324</f>
        <v>#REF!</v>
      </c>
      <c r="J45" s="52" t="e">
        <f>'XH 9'!J324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41</v>
      </c>
      <c r="B46" s="219" t="s">
        <v>657</v>
      </c>
      <c r="C46" s="219" t="s">
        <v>658</v>
      </c>
      <c r="D46" s="219" t="s">
        <v>23</v>
      </c>
      <c r="E46" s="219">
        <v>5.5</v>
      </c>
      <c r="F46" s="219">
        <v>8.75</v>
      </c>
      <c r="G46" s="220">
        <v>8</v>
      </c>
      <c r="H46" s="229">
        <f t="shared" si="1"/>
        <v>36.5</v>
      </c>
      <c r="I46" s="52" t="e">
        <f>'XH 9'!I326</f>
        <v>#REF!</v>
      </c>
      <c r="J46" s="52" t="e">
        <f>'XH 9'!J326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221">
        <v>42</v>
      </c>
      <c r="B47" s="219" t="s">
        <v>659</v>
      </c>
      <c r="C47" s="219" t="s">
        <v>660</v>
      </c>
      <c r="D47" s="219" t="s">
        <v>23</v>
      </c>
      <c r="E47" s="219">
        <v>8.5</v>
      </c>
      <c r="F47" s="219">
        <v>8.75</v>
      </c>
      <c r="G47" s="220">
        <v>8.75</v>
      </c>
      <c r="H47" s="229">
        <f t="shared" si="1"/>
        <v>43.25</v>
      </c>
      <c r="I47" s="52" t="e">
        <f>'XH 9'!I327</f>
        <v>#REF!</v>
      </c>
      <c r="J47" s="52" t="e">
        <f>'XH 9'!J327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221">
        <v>43</v>
      </c>
      <c r="B48" s="219" t="s">
        <v>661</v>
      </c>
      <c r="C48" s="219" t="s">
        <v>194</v>
      </c>
      <c r="D48" s="219" t="s">
        <v>23</v>
      </c>
      <c r="E48" s="219">
        <v>8</v>
      </c>
      <c r="F48" s="219">
        <v>6.5</v>
      </c>
      <c r="G48" s="220">
        <v>8</v>
      </c>
      <c r="H48" s="229">
        <f t="shared" si="1"/>
        <v>37</v>
      </c>
      <c r="I48" s="52" t="e">
        <f>'XH 9'!I328</f>
        <v>#REF!</v>
      </c>
      <c r="J48" s="52" t="e">
        <f>'XH 9'!J328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221">
        <v>49</v>
      </c>
      <c r="B49" s="219" t="s">
        <v>662</v>
      </c>
      <c r="C49" s="219" t="s">
        <v>663</v>
      </c>
      <c r="D49" s="219" t="s">
        <v>23</v>
      </c>
      <c r="E49" s="219">
        <v>7.25</v>
      </c>
      <c r="F49" s="219">
        <v>8.25</v>
      </c>
      <c r="G49" s="220">
        <v>9.25</v>
      </c>
      <c r="H49" s="229">
        <f t="shared" si="1"/>
        <v>40.25</v>
      </c>
      <c r="I49" s="52" t="e">
        <f>'XH 9'!I329</f>
        <v>#REF!</v>
      </c>
      <c r="J49" s="52" t="e">
        <f>'XH 9'!J329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" customHeight="1">
      <c r="A50" s="221">
        <v>50</v>
      </c>
      <c r="B50" s="219" t="s">
        <v>664</v>
      </c>
      <c r="C50" s="219" t="s">
        <v>319</v>
      </c>
      <c r="D50" s="219" t="s">
        <v>23</v>
      </c>
      <c r="E50" s="219">
        <v>7.25</v>
      </c>
      <c r="F50" s="219">
        <v>8.75</v>
      </c>
      <c r="G50" s="220">
        <v>9</v>
      </c>
      <c r="H50" s="229">
        <f t="shared" si="1"/>
        <v>41</v>
      </c>
      <c r="I50" s="52" t="e">
        <f>'XH 9'!I330</f>
        <v>#REF!</v>
      </c>
      <c r="J50" s="52" t="e">
        <f>'XH 9'!J330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51</v>
      </c>
      <c r="B51" s="226"/>
      <c r="C51" s="226"/>
      <c r="D51" s="226"/>
      <c r="E51" s="227"/>
      <c r="F51" s="227"/>
      <c r="G51" s="228"/>
      <c r="H51" s="51">
        <f t="shared" si="1"/>
        <v>0</v>
      </c>
      <c r="I51" s="52" t="e">
        <f>'XH 9'!I331</f>
        <v>#REF!</v>
      </c>
      <c r="J51" s="52" t="e">
        <f>'XH 9'!J331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52</v>
      </c>
      <c r="B52" s="48"/>
      <c r="C52" s="48"/>
      <c r="D52" s="48"/>
      <c r="E52" s="49"/>
      <c r="F52" s="49"/>
      <c r="G52" s="55"/>
      <c r="H52" s="51">
        <f t="shared" si="1"/>
        <v>0</v>
      </c>
      <c r="I52" s="52" t="e">
        <f>'XH 9'!I332</f>
        <v>#REF!</v>
      </c>
      <c r="J52" s="52" t="e">
        <f>'XH 9'!J332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53</v>
      </c>
      <c r="B53" s="48"/>
      <c r="C53" s="48"/>
      <c r="D53" s="48"/>
      <c r="E53" s="49"/>
      <c r="F53" s="49"/>
      <c r="G53" s="55"/>
      <c r="H53" s="51">
        <f t="shared" si="1"/>
        <v>0</v>
      </c>
      <c r="I53" s="52" t="e">
        <f>'XH 9'!I333</f>
        <v>#REF!</v>
      </c>
      <c r="J53" s="52" t="e">
        <f>'XH 9'!J333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282" t="s">
        <v>142</v>
      </c>
      <c r="B54" s="283"/>
      <c r="C54" s="283"/>
      <c r="D54" s="284"/>
      <c r="E54" s="167">
        <f>SUM(E6:E53)/D70</f>
        <v>7.3166666666666664</v>
      </c>
      <c r="F54" s="167">
        <f>SUM(F6:F53)/D63</f>
        <v>7.8611111111111107</v>
      </c>
      <c r="G54" s="114">
        <f>SUM(G6:G53)/D77</f>
        <v>8.0777777777777775</v>
      </c>
      <c r="H54" s="32">
        <f>SUM(H6:H53)/D84</f>
        <v>38.43333333333333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8" customHeight="1">
      <c r="A55" s="38"/>
      <c r="B55" s="115"/>
      <c r="C55" s="115"/>
      <c r="D55" s="115"/>
      <c r="E55" s="116"/>
      <c r="F55" s="116"/>
      <c r="G55" s="117"/>
      <c r="H55" s="11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8" customHeight="1">
      <c r="A56" s="38"/>
      <c r="B56" s="115"/>
      <c r="C56" s="115"/>
      <c r="D56" s="115"/>
      <c r="E56" s="116"/>
      <c r="F56" s="116"/>
      <c r="G56" s="117"/>
      <c r="H56" s="11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115"/>
      <c r="C57" s="115"/>
      <c r="D57" s="115"/>
      <c r="E57" s="116"/>
      <c r="F57" s="116"/>
      <c r="G57" s="117"/>
      <c r="H57" s="11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37"/>
      <c r="F58" s="37"/>
      <c r="G58" s="58" t="s">
        <v>143</v>
      </c>
      <c r="H58" s="116"/>
      <c r="I58" s="58" t="s">
        <v>143</v>
      </c>
      <c r="J58" s="37"/>
      <c r="K58" s="58" t="s">
        <v>143</v>
      </c>
      <c r="L58" s="37"/>
      <c r="M58" s="38"/>
      <c r="N58" s="37"/>
      <c r="O58" s="58" t="s">
        <v>143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38" t="b">
        <f>AND(F6&gt;=8,F6&lt;9)</f>
        <v>0</v>
      </c>
      <c r="H59" s="116"/>
      <c r="I59" s="38" t="b">
        <f>AND(F6&gt;=6.5,F6&lt;8)</f>
        <v>0</v>
      </c>
      <c r="J59" s="37"/>
      <c r="K59" s="38" t="b">
        <f>AND(F6&gt;=5,F6&lt;6.5)</f>
        <v>0</v>
      </c>
      <c r="L59" s="37"/>
      <c r="M59" s="38"/>
      <c r="N59" s="37"/>
      <c r="O59" s="38" t="b">
        <f>AND(F6&gt;=3.5,F6&lt;5)</f>
        <v>0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38" t="s">
        <v>144</v>
      </c>
      <c r="H60" s="116"/>
      <c r="I60" s="38" t="s">
        <v>145</v>
      </c>
      <c r="J60" s="37"/>
      <c r="K60" s="38" t="s">
        <v>146</v>
      </c>
      <c r="L60" s="37"/>
      <c r="M60" s="38"/>
      <c r="N60" s="37"/>
      <c r="O60" s="38" t="s">
        <v>9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262" t="s">
        <v>1</v>
      </c>
      <c r="B61" s="264" t="s">
        <v>2</v>
      </c>
      <c r="C61" s="7"/>
      <c r="D61" s="264" t="s">
        <v>3</v>
      </c>
      <c r="E61" s="279" t="s">
        <v>4</v>
      </c>
      <c r="F61" s="266"/>
      <c r="G61" s="279" t="s">
        <v>5</v>
      </c>
      <c r="H61" s="266"/>
      <c r="I61" s="279" t="s">
        <v>6</v>
      </c>
      <c r="J61" s="266"/>
      <c r="K61" s="279" t="s">
        <v>7</v>
      </c>
      <c r="L61" s="266"/>
      <c r="M61" s="279" t="s">
        <v>8</v>
      </c>
      <c r="N61" s="266"/>
      <c r="O61" s="279" t="s">
        <v>9</v>
      </c>
      <c r="P61" s="266"/>
      <c r="Q61" s="279" t="s">
        <v>10</v>
      </c>
      <c r="R61" s="274"/>
      <c r="S61" s="60"/>
      <c r="T61" s="61"/>
      <c r="U61" s="61"/>
      <c r="V61" s="37"/>
      <c r="W61" s="37"/>
      <c r="X61" s="37"/>
      <c r="Y61" s="37"/>
      <c r="Z61" s="37"/>
    </row>
    <row r="62" spans="1:26" ht="18" customHeight="1">
      <c r="A62" s="263"/>
      <c r="B62" s="259"/>
      <c r="C62" s="10"/>
      <c r="D62" s="259"/>
      <c r="E62" s="10" t="s">
        <v>13</v>
      </c>
      <c r="F62" s="10" t="s">
        <v>14</v>
      </c>
      <c r="G62" s="10" t="s">
        <v>13</v>
      </c>
      <c r="H62" s="118" t="s">
        <v>14</v>
      </c>
      <c r="I62" s="10" t="s">
        <v>13</v>
      </c>
      <c r="J62" s="10" t="s">
        <v>14</v>
      </c>
      <c r="K62" s="10" t="s">
        <v>13</v>
      </c>
      <c r="L62" s="10" t="s">
        <v>14</v>
      </c>
      <c r="M62" s="10" t="s">
        <v>13</v>
      </c>
      <c r="N62" s="10" t="s">
        <v>14</v>
      </c>
      <c r="O62" s="10" t="s">
        <v>13</v>
      </c>
      <c r="P62" s="10" t="s">
        <v>14</v>
      </c>
      <c r="Q62" s="10" t="s">
        <v>13</v>
      </c>
      <c r="R62" s="63" t="s">
        <v>14</v>
      </c>
      <c r="S62" s="60"/>
      <c r="T62" s="280" t="s">
        <v>15</v>
      </c>
      <c r="U62" s="261"/>
      <c r="V62" s="37"/>
      <c r="W62" s="37"/>
      <c r="X62" s="37"/>
      <c r="Y62" s="37"/>
      <c r="Z62" s="37"/>
    </row>
    <row r="63" spans="1:26" ht="18" customHeight="1">
      <c r="A63" s="38" t="str">
        <f>F5</f>
        <v>Toan</v>
      </c>
      <c r="B63" s="64" t="str">
        <f>D6</f>
        <v>9A7</v>
      </c>
      <c r="C63" s="64"/>
      <c r="D63" s="64">
        <f>COUNT(F6:F53)</f>
        <v>45</v>
      </c>
      <c r="E63" s="64">
        <f>COUNTIF(F6:F53,"&gt;=9")</f>
        <v>11</v>
      </c>
      <c r="F63" s="65">
        <f>E63/$D63</f>
        <v>0.24444444444444444</v>
      </c>
      <c r="G63" s="64">
        <f>COUNTIF(F6:F53,"&gt;=8")-COUNTIF(F6:F53,"&gt;=9")</f>
        <v>15</v>
      </c>
      <c r="H63" s="119">
        <f>G63/$D63</f>
        <v>0.33333333333333331</v>
      </c>
      <c r="I63" s="64">
        <f>COUNTIF(F6:F53,"&gt;=6.5")-COUNTIF(F6:F53,"&gt;=8")</f>
        <v>13</v>
      </c>
      <c r="J63" s="65">
        <f>I63/$D63</f>
        <v>0.28888888888888886</v>
      </c>
      <c r="K63" s="64">
        <f>COUNTIF(F6:F53,"&gt;=5")-COUNTIF(F6:F53,"&gt;=6.5")</f>
        <v>6</v>
      </c>
      <c r="L63" s="65">
        <f>K63/$D63</f>
        <v>0.13333333333333333</v>
      </c>
      <c r="M63" s="64">
        <f>COUNTIF(F6:F53,"&gt;=5")</f>
        <v>45</v>
      </c>
      <c r="N63" s="65">
        <f>M63/$D63</f>
        <v>1</v>
      </c>
      <c r="O63" s="64">
        <f>COUNTIF(F6:F53,"&gt;=3.5")-COUNTIF(F6:F53,"&gt;=5")</f>
        <v>0</v>
      </c>
      <c r="P63" s="65">
        <f>O63/$D63</f>
        <v>0</v>
      </c>
      <c r="Q63" s="64">
        <f>COUNTIF(F6:F53,"&lt;=3.25")</f>
        <v>0</v>
      </c>
      <c r="R63" s="68">
        <f>Q63/$D63</f>
        <v>0</v>
      </c>
      <c r="S63" s="69"/>
      <c r="T63" s="70">
        <f>Q63+O63+K63+I63+G63+E63</f>
        <v>45</v>
      </c>
      <c r="U63" s="70">
        <f>Q63+O63+M63</f>
        <v>45</v>
      </c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9"/>
      <c r="F64" s="39"/>
      <c r="G64" s="38"/>
      <c r="H64" s="116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7"/>
      <c r="F65" s="37"/>
      <c r="G65" s="42" t="s">
        <v>147</v>
      </c>
      <c r="H65" s="116"/>
      <c r="I65" s="42" t="s">
        <v>147</v>
      </c>
      <c r="J65" s="37"/>
      <c r="K65" s="42" t="s">
        <v>147</v>
      </c>
      <c r="L65" s="37"/>
      <c r="M65" s="38"/>
      <c r="N65" s="37"/>
      <c r="O65" s="42" t="s">
        <v>147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7"/>
      <c r="F66" s="37"/>
      <c r="G66" s="38" t="b">
        <f>AND(E6&gt;=8,E6&lt;9)</f>
        <v>1</v>
      </c>
      <c r="H66" s="116"/>
      <c r="I66" s="38" t="b">
        <f>AND(E6&gt;=6.5,E6&lt;8)</f>
        <v>0</v>
      </c>
      <c r="J66" s="37"/>
      <c r="K66" s="38" t="b">
        <f>AND(E6&gt;=5,E6&lt;6.5)</f>
        <v>0</v>
      </c>
      <c r="L66" s="37"/>
      <c r="M66" s="38"/>
      <c r="N66" s="37"/>
      <c r="O66" s="38" t="b">
        <f>AND(E6&gt;=3.5,E6&lt;5)</f>
        <v>0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7"/>
      <c r="F67" s="37"/>
      <c r="G67" s="38" t="s">
        <v>144</v>
      </c>
      <c r="H67" s="116"/>
      <c r="I67" s="38" t="s">
        <v>145</v>
      </c>
      <c r="J67" s="37"/>
      <c r="K67" s="38" t="s">
        <v>146</v>
      </c>
      <c r="L67" s="37"/>
      <c r="M67" s="38"/>
      <c r="N67" s="37"/>
      <c r="O67" s="38" t="s">
        <v>9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262" t="s">
        <v>1</v>
      </c>
      <c r="B68" s="264" t="s">
        <v>2</v>
      </c>
      <c r="C68" s="7"/>
      <c r="D68" s="264" t="s">
        <v>3</v>
      </c>
      <c r="E68" s="279" t="s">
        <v>4</v>
      </c>
      <c r="F68" s="266"/>
      <c r="G68" s="279" t="s">
        <v>5</v>
      </c>
      <c r="H68" s="266"/>
      <c r="I68" s="279" t="s">
        <v>6</v>
      </c>
      <c r="J68" s="266"/>
      <c r="K68" s="279" t="s">
        <v>7</v>
      </c>
      <c r="L68" s="266"/>
      <c r="M68" s="279" t="s">
        <v>8</v>
      </c>
      <c r="N68" s="266"/>
      <c r="O68" s="279" t="s">
        <v>9</v>
      </c>
      <c r="P68" s="266"/>
      <c r="Q68" s="279" t="s">
        <v>10</v>
      </c>
      <c r="R68" s="274"/>
      <c r="S68" s="60"/>
      <c r="T68" s="61"/>
      <c r="U68" s="61"/>
      <c r="V68" s="37"/>
      <c r="W68" s="37"/>
      <c r="X68" s="37"/>
      <c r="Y68" s="37"/>
      <c r="Z68" s="37"/>
    </row>
    <row r="69" spans="1:26" ht="18" customHeight="1">
      <c r="A69" s="263"/>
      <c r="B69" s="259"/>
      <c r="C69" s="10"/>
      <c r="D69" s="259"/>
      <c r="E69" s="10" t="s">
        <v>13</v>
      </c>
      <c r="F69" s="10" t="s">
        <v>14</v>
      </c>
      <c r="G69" s="10" t="s">
        <v>13</v>
      </c>
      <c r="H69" s="118" t="s">
        <v>14</v>
      </c>
      <c r="I69" s="10" t="s">
        <v>13</v>
      </c>
      <c r="J69" s="10" t="s">
        <v>14</v>
      </c>
      <c r="K69" s="10" t="s">
        <v>13</v>
      </c>
      <c r="L69" s="10" t="s">
        <v>14</v>
      </c>
      <c r="M69" s="10" t="s">
        <v>13</v>
      </c>
      <c r="N69" s="10" t="s">
        <v>14</v>
      </c>
      <c r="O69" s="10" t="s">
        <v>13</v>
      </c>
      <c r="P69" s="10" t="s">
        <v>14</v>
      </c>
      <c r="Q69" s="10" t="s">
        <v>13</v>
      </c>
      <c r="R69" s="63" t="s">
        <v>14</v>
      </c>
      <c r="S69" s="60"/>
      <c r="T69" s="280" t="s">
        <v>15</v>
      </c>
      <c r="U69" s="261"/>
      <c r="V69" s="37"/>
      <c r="W69" s="37"/>
      <c r="X69" s="37"/>
      <c r="Y69" s="37"/>
      <c r="Z69" s="37"/>
    </row>
    <row r="70" spans="1:26" ht="18" customHeight="1">
      <c r="A70" s="38" t="str">
        <f>E5</f>
        <v>Van</v>
      </c>
      <c r="B70" s="64" t="str">
        <f>D6</f>
        <v>9A7</v>
      </c>
      <c r="C70" s="64"/>
      <c r="D70" s="64">
        <f>COUNT(E6:E53)</f>
        <v>45</v>
      </c>
      <c r="E70" s="64">
        <f>COUNTIF(E6:E53,"&gt;=9")</f>
        <v>0</v>
      </c>
      <c r="F70" s="65">
        <f>E70/$D70</f>
        <v>0</v>
      </c>
      <c r="G70" s="77">
        <f>COUNTIF(E6:E53,"&gt;=8")-COUNTIF(E6:E53,"&gt;=9")</f>
        <v>16</v>
      </c>
      <c r="H70" s="209">
        <f>G70/$D70</f>
        <v>0.35555555555555557</v>
      </c>
      <c r="I70" s="64">
        <f>COUNTIF(E6:E53,"&gt;=6.5")-COUNTIF(E6:E53,"&gt;=8")</f>
        <v>20</v>
      </c>
      <c r="J70" s="65">
        <f>I70/$D70</f>
        <v>0.44444444444444442</v>
      </c>
      <c r="K70" s="64">
        <f>COUNTIF(E6:E53,"&gt;=5")-COUNTIF(E6:E53,"&gt;=6.5")</f>
        <v>8</v>
      </c>
      <c r="L70" s="65">
        <f>K70/$D70</f>
        <v>0.17777777777777778</v>
      </c>
      <c r="M70" s="64">
        <f>COUNTIF(E6:E53,"&gt;=5")</f>
        <v>44</v>
      </c>
      <c r="N70" s="65">
        <f>M70/$D70</f>
        <v>0.97777777777777775</v>
      </c>
      <c r="O70" s="64">
        <f>COUNTIF(E6:E53,"&gt;=3.5")-COUNTIF(E6:E53,"&gt;=5")</f>
        <v>1</v>
      </c>
      <c r="P70" s="65">
        <f>O70/$D70</f>
        <v>2.2222222222222223E-2</v>
      </c>
      <c r="Q70" s="64">
        <f>COUNTIF(E6:E53,"&lt;=3.25")</f>
        <v>0</v>
      </c>
      <c r="R70" s="68">
        <f>Q70/$D70</f>
        <v>0</v>
      </c>
      <c r="S70" s="69"/>
      <c r="T70" s="70">
        <f>Q70+O70+K70+I70+G70+E70</f>
        <v>45</v>
      </c>
      <c r="U70" s="70">
        <f>Q70+O70+M70</f>
        <v>45</v>
      </c>
      <c r="V70" s="37"/>
      <c r="W70" s="37"/>
      <c r="X70" s="37"/>
      <c r="Y70" s="37"/>
      <c r="Z70" s="37"/>
    </row>
    <row r="71" spans="1:26" ht="18" customHeight="1">
      <c r="A71" s="38"/>
      <c r="B71" s="73"/>
      <c r="C71" s="73"/>
      <c r="D71" s="73"/>
      <c r="E71" s="73"/>
      <c r="F71" s="74"/>
      <c r="G71" s="73"/>
      <c r="H71" s="120"/>
      <c r="I71" s="73"/>
      <c r="J71" s="74"/>
      <c r="K71" s="73"/>
      <c r="L71" s="74"/>
      <c r="M71" s="73"/>
      <c r="N71" s="74"/>
      <c r="O71" s="73"/>
      <c r="P71" s="74"/>
      <c r="Q71" s="73"/>
      <c r="R71" s="74"/>
      <c r="S71" s="69"/>
      <c r="T71" s="70"/>
      <c r="U71" s="70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37"/>
      <c r="G72" s="58" t="s">
        <v>36</v>
      </c>
      <c r="H72" s="116"/>
      <c r="I72" s="58" t="s">
        <v>36</v>
      </c>
      <c r="J72" s="37"/>
      <c r="K72" s="58" t="s">
        <v>36</v>
      </c>
      <c r="L72" s="37"/>
      <c r="M72" s="38"/>
      <c r="N72" s="37"/>
      <c r="O72" s="58" t="s">
        <v>36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38"/>
      <c r="B73" s="37"/>
      <c r="C73" s="37"/>
      <c r="D73" s="38"/>
      <c r="E73" s="37"/>
      <c r="F73" s="37"/>
      <c r="G73" s="38" t="b">
        <f>AND(G6&gt;=8,G6&lt;9)</f>
        <v>0</v>
      </c>
      <c r="H73" s="116"/>
      <c r="I73" s="38" t="b">
        <f>AND(G6&gt;=6.5,G6&lt;8)</f>
        <v>0</v>
      </c>
      <c r="J73" s="37"/>
      <c r="K73" s="38" t="b">
        <f>AND(G6&gt;=5,G6&lt;6.5)</f>
        <v>0</v>
      </c>
      <c r="L73" s="37"/>
      <c r="M73" s="38"/>
      <c r="N73" s="37"/>
      <c r="O73" s="38" t="b">
        <f>AND(G5&gt;=3.5,G5&lt;5)</f>
        <v>0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8" customHeight="1">
      <c r="A74" s="38"/>
      <c r="B74" s="37"/>
      <c r="C74" s="37"/>
      <c r="D74" s="38"/>
      <c r="E74" s="37"/>
      <c r="F74" s="37"/>
      <c r="G74" s="38" t="s">
        <v>144</v>
      </c>
      <c r="H74" s="116"/>
      <c r="I74" s="38" t="s">
        <v>145</v>
      </c>
      <c r="J74" s="37"/>
      <c r="K74" s="38" t="s">
        <v>146</v>
      </c>
      <c r="L74" s="37"/>
      <c r="M74" s="38"/>
      <c r="N74" s="37"/>
      <c r="O74" s="38" t="s">
        <v>9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8" customHeight="1">
      <c r="A75" s="262" t="s">
        <v>1</v>
      </c>
      <c r="B75" s="264" t="s">
        <v>2</v>
      </c>
      <c r="C75" s="7"/>
      <c r="D75" s="264" t="s">
        <v>3</v>
      </c>
      <c r="E75" s="279" t="s">
        <v>4</v>
      </c>
      <c r="F75" s="266"/>
      <c r="G75" s="279" t="s">
        <v>5</v>
      </c>
      <c r="H75" s="266"/>
      <c r="I75" s="279" t="s">
        <v>6</v>
      </c>
      <c r="J75" s="266"/>
      <c r="K75" s="279" t="s">
        <v>7</v>
      </c>
      <c r="L75" s="266"/>
      <c r="M75" s="279" t="s">
        <v>8</v>
      </c>
      <c r="N75" s="266"/>
      <c r="O75" s="279" t="s">
        <v>9</v>
      </c>
      <c r="P75" s="266"/>
      <c r="Q75" s="279" t="s">
        <v>10</v>
      </c>
      <c r="R75" s="274"/>
      <c r="S75" s="60"/>
      <c r="T75" s="61"/>
      <c r="U75" s="61"/>
      <c r="V75" s="37"/>
      <c r="W75" s="37"/>
      <c r="X75" s="37"/>
      <c r="Y75" s="37"/>
      <c r="Z75" s="37"/>
    </row>
    <row r="76" spans="1:26" ht="18" customHeight="1">
      <c r="A76" s="263"/>
      <c r="B76" s="259"/>
      <c r="C76" s="10"/>
      <c r="D76" s="259"/>
      <c r="E76" s="10" t="s">
        <v>13</v>
      </c>
      <c r="F76" s="10" t="s">
        <v>14</v>
      </c>
      <c r="G76" s="10" t="s">
        <v>13</v>
      </c>
      <c r="H76" s="118" t="s">
        <v>14</v>
      </c>
      <c r="I76" s="10" t="s">
        <v>13</v>
      </c>
      <c r="J76" s="10" t="s">
        <v>14</v>
      </c>
      <c r="K76" s="10" t="s">
        <v>13</v>
      </c>
      <c r="L76" s="10" t="s">
        <v>14</v>
      </c>
      <c r="M76" s="10" t="s">
        <v>13</v>
      </c>
      <c r="N76" s="10" t="s">
        <v>14</v>
      </c>
      <c r="O76" s="10" t="s">
        <v>13</v>
      </c>
      <c r="P76" s="10" t="s">
        <v>14</v>
      </c>
      <c r="Q76" s="10" t="s">
        <v>13</v>
      </c>
      <c r="R76" s="63" t="s">
        <v>14</v>
      </c>
      <c r="S76" s="60"/>
      <c r="T76" s="280" t="s">
        <v>15</v>
      </c>
      <c r="U76" s="261"/>
      <c r="V76" s="37"/>
      <c r="W76" s="37"/>
      <c r="X76" s="37"/>
      <c r="Y76" s="37"/>
      <c r="Z76" s="37"/>
    </row>
    <row r="77" spans="1:26" ht="18" customHeight="1">
      <c r="A77" s="38" t="s">
        <v>36</v>
      </c>
      <c r="B77" s="64" t="str">
        <f>D6</f>
        <v>9A7</v>
      </c>
      <c r="C77" s="64"/>
      <c r="D77" s="64">
        <f>COUNT(G6:G53)</f>
        <v>45</v>
      </c>
      <c r="E77" s="77">
        <f>COUNTIF(G6:G53,"&gt;=9")</f>
        <v>14</v>
      </c>
      <c r="F77" s="78">
        <f>E77/$D77</f>
        <v>0.31111111111111112</v>
      </c>
      <c r="G77" s="77">
        <f>COUNTIF(G6:G53,"&gt;=8")-COUNTIF(G6:G53,"&gt;=9")</f>
        <v>11</v>
      </c>
      <c r="H77" s="121">
        <f>G77/$D77</f>
        <v>0.24444444444444444</v>
      </c>
      <c r="I77" s="77">
        <f>COUNTIF(G6:G53,"&gt;=6.5")-COUNTIF(G6:G53,"&gt;=8")</f>
        <v>16</v>
      </c>
      <c r="J77" s="78">
        <f>I77/$D77</f>
        <v>0.35555555555555557</v>
      </c>
      <c r="K77" s="77">
        <f>COUNTIF(G6:G53,"&gt;=5")-COUNTIF(G6:G53,"&gt;=6.5")</f>
        <v>4</v>
      </c>
      <c r="L77" s="78">
        <f>K77/$D77</f>
        <v>8.8888888888888892E-2</v>
      </c>
      <c r="M77" s="77">
        <f>COUNTIF(G6:G53,"&gt;=5")</f>
        <v>45</v>
      </c>
      <c r="N77" s="78">
        <f>M77/$D77</f>
        <v>1</v>
      </c>
      <c r="O77" s="77">
        <f>COUNTIF(G6:G53,"&gt;=3.5")-COUNTIF(G6:G53,"&gt;=5")</f>
        <v>0</v>
      </c>
      <c r="P77" s="78">
        <f>O77/$D77</f>
        <v>0</v>
      </c>
      <c r="Q77" s="77">
        <f>COUNTIF(G6:G53,"&lt;=3.4")</f>
        <v>0</v>
      </c>
      <c r="R77" s="80">
        <f>Q77/$D77</f>
        <v>0</v>
      </c>
      <c r="S77" s="69"/>
      <c r="T77" s="70">
        <f>Q77+O77+K77+I77+G77+E77</f>
        <v>45</v>
      </c>
      <c r="U77" s="70">
        <f>Q77+O77+M77</f>
        <v>45</v>
      </c>
      <c r="V77" s="37"/>
      <c r="W77" s="37"/>
      <c r="X77" s="37"/>
      <c r="Y77" s="37"/>
      <c r="Z77" s="37"/>
    </row>
    <row r="78" spans="1:26" ht="18" customHeight="1">
      <c r="A78" s="38"/>
      <c r="B78" s="73"/>
      <c r="C78" s="73"/>
      <c r="D78" s="73"/>
      <c r="E78" s="73"/>
      <c r="F78" s="74"/>
      <c r="G78" s="73"/>
      <c r="H78" s="120"/>
      <c r="I78" s="73"/>
      <c r="J78" s="74"/>
      <c r="K78" s="73"/>
      <c r="L78" s="74"/>
      <c r="M78" s="73"/>
      <c r="N78" s="74"/>
      <c r="O78" s="73"/>
      <c r="P78" s="74"/>
      <c r="Q78" s="73"/>
      <c r="R78" s="74"/>
      <c r="S78" s="69"/>
      <c r="T78" s="70"/>
      <c r="U78" s="70"/>
      <c r="V78" s="37"/>
      <c r="W78" s="37"/>
      <c r="X78" s="37"/>
      <c r="Y78" s="37"/>
      <c r="Z78" s="37"/>
    </row>
    <row r="79" spans="1:26" ht="18" customHeight="1">
      <c r="A79" s="81"/>
      <c r="B79" s="82"/>
      <c r="C79" s="82"/>
      <c r="D79" s="81"/>
      <c r="E79" s="82"/>
      <c r="F79" s="82"/>
      <c r="G79" s="85" t="s">
        <v>148</v>
      </c>
      <c r="H79" s="122"/>
      <c r="I79" s="85" t="s">
        <v>148</v>
      </c>
      <c r="J79" s="82"/>
      <c r="K79" s="85" t="s">
        <v>148</v>
      </c>
      <c r="L79" s="82"/>
      <c r="M79" s="81"/>
      <c r="N79" s="82"/>
      <c r="O79" s="85" t="s">
        <v>148</v>
      </c>
      <c r="P79" s="82"/>
      <c r="Q79" s="82"/>
      <c r="R79" s="82"/>
      <c r="S79" s="82"/>
      <c r="T79" s="82"/>
      <c r="U79" s="82"/>
      <c r="V79" s="37"/>
      <c r="W79" s="37"/>
      <c r="X79" s="37"/>
      <c r="Y79" s="37"/>
      <c r="Z79" s="37"/>
    </row>
    <row r="80" spans="1:26" ht="18" customHeight="1">
      <c r="A80" s="81"/>
      <c r="B80" s="82"/>
      <c r="C80" s="82"/>
      <c r="D80" s="81"/>
      <c r="E80" s="82"/>
      <c r="F80" s="82"/>
      <c r="G80" s="81" t="b">
        <f>AND(H6&gt;=18,H6&lt;19)</f>
        <v>0</v>
      </c>
      <c r="H80" s="122"/>
      <c r="I80" s="81" t="b">
        <f>AND(H6&gt;=16.5,H6&lt;18)</f>
        <v>0</v>
      </c>
      <c r="J80" s="82"/>
      <c r="K80" s="81" t="b">
        <f>AND(H6&gt;=15,H6&lt;16.5)</f>
        <v>0</v>
      </c>
      <c r="L80" s="82"/>
      <c r="M80" s="81"/>
      <c r="N80" s="82"/>
      <c r="O80" s="81" t="b">
        <f>AND(H6&gt;=13.5,H6&lt;15)</f>
        <v>0</v>
      </c>
      <c r="P80" s="82"/>
      <c r="Q80" s="82"/>
      <c r="R80" s="82"/>
      <c r="S80" s="82"/>
      <c r="T80" s="82"/>
      <c r="U80" s="82"/>
      <c r="V80" s="37"/>
      <c r="W80" s="37"/>
      <c r="X80" s="37"/>
      <c r="Y80" s="37"/>
      <c r="Z80" s="37"/>
    </row>
    <row r="81" spans="1:26" ht="18" customHeight="1">
      <c r="A81" s="81"/>
      <c r="B81" s="82"/>
      <c r="C81" s="82"/>
      <c r="D81" s="81"/>
      <c r="E81" s="82"/>
      <c r="F81" s="82"/>
      <c r="G81" s="81" t="s">
        <v>149</v>
      </c>
      <c r="H81" s="122"/>
      <c r="I81" s="81" t="s">
        <v>150</v>
      </c>
      <c r="J81" s="82"/>
      <c r="K81" s="81" t="s">
        <v>151</v>
      </c>
      <c r="L81" s="82"/>
      <c r="M81" s="81"/>
      <c r="N81" s="82"/>
      <c r="O81" s="81" t="s">
        <v>152</v>
      </c>
      <c r="P81" s="82"/>
      <c r="Q81" s="82"/>
      <c r="R81" s="82"/>
      <c r="S81" s="82"/>
      <c r="T81" s="82"/>
      <c r="U81" s="82"/>
      <c r="V81" s="37"/>
      <c r="W81" s="37"/>
      <c r="X81" s="37"/>
      <c r="Y81" s="37"/>
      <c r="Z81" s="37"/>
    </row>
    <row r="82" spans="1:26" ht="18" customHeight="1">
      <c r="A82" s="277" t="s">
        <v>1</v>
      </c>
      <c r="B82" s="278" t="s">
        <v>2</v>
      </c>
      <c r="C82" s="87"/>
      <c r="D82" s="278" t="s">
        <v>3</v>
      </c>
      <c r="E82" s="273" t="s">
        <v>153</v>
      </c>
      <c r="F82" s="266"/>
      <c r="G82" s="273" t="s">
        <v>154</v>
      </c>
      <c r="H82" s="266"/>
      <c r="I82" s="273" t="s">
        <v>155</v>
      </c>
      <c r="J82" s="266"/>
      <c r="K82" s="273" t="s">
        <v>156</v>
      </c>
      <c r="L82" s="266"/>
      <c r="M82" s="273" t="s">
        <v>157</v>
      </c>
      <c r="N82" s="266"/>
      <c r="O82" s="273" t="s">
        <v>152</v>
      </c>
      <c r="P82" s="266"/>
      <c r="Q82" s="273" t="s">
        <v>10</v>
      </c>
      <c r="R82" s="274"/>
      <c r="S82" s="88"/>
      <c r="T82" s="89"/>
      <c r="U82" s="89"/>
      <c r="V82" s="37"/>
      <c r="W82" s="37"/>
      <c r="X82" s="37"/>
      <c r="Y82" s="37"/>
      <c r="Z82" s="37"/>
    </row>
    <row r="83" spans="1:26" ht="18" customHeight="1">
      <c r="A83" s="263"/>
      <c r="B83" s="259"/>
      <c r="C83" s="90"/>
      <c r="D83" s="259"/>
      <c r="E83" s="90" t="s">
        <v>13</v>
      </c>
      <c r="F83" s="90" t="s">
        <v>14</v>
      </c>
      <c r="G83" s="90" t="s">
        <v>13</v>
      </c>
      <c r="H83" s="123" t="s">
        <v>14</v>
      </c>
      <c r="I83" s="90" t="s">
        <v>13</v>
      </c>
      <c r="J83" s="90" t="s">
        <v>14</v>
      </c>
      <c r="K83" s="90" t="s">
        <v>13</v>
      </c>
      <c r="L83" s="90" t="s">
        <v>14</v>
      </c>
      <c r="M83" s="90" t="s">
        <v>13</v>
      </c>
      <c r="N83" s="90" t="s">
        <v>14</v>
      </c>
      <c r="O83" s="90" t="s">
        <v>13</v>
      </c>
      <c r="P83" s="90" t="s">
        <v>14</v>
      </c>
      <c r="Q83" s="90" t="s">
        <v>13</v>
      </c>
      <c r="R83" s="93" t="s">
        <v>14</v>
      </c>
      <c r="S83" s="88"/>
      <c r="T83" s="275" t="s">
        <v>15</v>
      </c>
      <c r="U83" s="276"/>
      <c r="V83" s="37"/>
      <c r="W83" s="37"/>
      <c r="X83" s="37"/>
      <c r="Y83" s="37"/>
      <c r="Z83" s="37"/>
    </row>
    <row r="84" spans="1:26" ht="18" customHeight="1">
      <c r="A84" s="81" t="s">
        <v>148</v>
      </c>
      <c r="B84" s="94" t="str">
        <f>D6</f>
        <v>9A7</v>
      </c>
      <c r="C84" s="94"/>
      <c r="D84" s="94">
        <f>COUNT(G6:G53)</f>
        <v>45</v>
      </c>
      <c r="E84" s="95">
        <f>COUNTIF(H6:H53,"&gt;=19")</f>
        <v>45</v>
      </c>
      <c r="F84" s="96">
        <f>E84/$D84</f>
        <v>1</v>
      </c>
      <c r="G84" s="95">
        <f>COUNTIF(H6:H53,"&gt;=18")-COUNTIF(H6:H53,"&gt;=19")</f>
        <v>0</v>
      </c>
      <c r="H84" s="124">
        <f>G84/$D84</f>
        <v>0</v>
      </c>
      <c r="I84" s="95">
        <f>COUNTIF(H6:H53,"&gt;=16.5")-COUNTIF(H6:H53,"&gt;=18")</f>
        <v>0</v>
      </c>
      <c r="J84" s="96">
        <f>I84/$D84</f>
        <v>0</v>
      </c>
      <c r="K84" s="95">
        <f>COUNTIF(H6:H53,"&gt;=15")-COUNTIF(H6:H53,"&gt;=16.5")</f>
        <v>0</v>
      </c>
      <c r="L84" s="96">
        <f>K84/$D84</f>
        <v>0</v>
      </c>
      <c r="M84" s="95">
        <f>COUNTIF(H6:H53,"&gt;=15")</f>
        <v>45</v>
      </c>
      <c r="N84" s="96">
        <f>M84/$D84</f>
        <v>1</v>
      </c>
      <c r="O84" s="95">
        <f>COUNTIF(H6:H53,"&gt;=13.5")-COUNTIF(H6:H53,"&gt;=15")</f>
        <v>0</v>
      </c>
      <c r="P84" s="96">
        <f>O84/$D84</f>
        <v>0</v>
      </c>
      <c r="Q84" s="95">
        <f>COUNTIF(H6:H53,"&lt;=3,25")</f>
        <v>0</v>
      </c>
      <c r="R84" s="99">
        <f>Q84/$D84</f>
        <v>0</v>
      </c>
      <c r="S84" s="100"/>
      <c r="T84" s="101">
        <f>Q84+O84+K84+I84+G84+E84</f>
        <v>45</v>
      </c>
      <c r="U84" s="101">
        <f>Q84+O84+M84</f>
        <v>45</v>
      </c>
      <c r="V84" s="37"/>
      <c r="W84" s="37"/>
      <c r="X84" s="37"/>
      <c r="Y84" s="37"/>
      <c r="Z84" s="37"/>
    </row>
    <row r="85" spans="1:26" ht="18" customHeight="1">
      <c r="A85" s="38"/>
      <c r="B85" s="37"/>
      <c r="C85" s="37"/>
      <c r="D85" s="38"/>
      <c r="E85" s="40"/>
      <c r="F85" s="39"/>
      <c r="G85" s="38"/>
      <c r="H85" s="112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40"/>
      <c r="F86" s="39"/>
      <c r="G86" s="38"/>
      <c r="H86" s="112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8"/>
      <c r="H87" s="112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39"/>
      <c r="F88" s="39"/>
      <c r="G88" s="39"/>
      <c r="H88" s="11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39"/>
      <c r="F89" s="39"/>
      <c r="G89" s="39"/>
      <c r="H89" s="112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39"/>
      <c r="H90" s="112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39"/>
      <c r="H91" s="112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112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112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112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112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112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39"/>
      <c r="H97" s="112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112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5.25" customHeight="1">
      <c r="A99" s="38"/>
      <c r="B99" s="37"/>
      <c r="C99" s="37"/>
      <c r="D99" s="38"/>
      <c r="E99" s="39"/>
      <c r="F99" s="39"/>
      <c r="G99" s="39"/>
      <c r="H99" s="112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39"/>
      <c r="H100" s="112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39"/>
      <c r="H101" s="112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112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39"/>
      <c r="H103" s="112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112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112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112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112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112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112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112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112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112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112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112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112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112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112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112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112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112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112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112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112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112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112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112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112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112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112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112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112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112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112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112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112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112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112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112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112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112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112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39"/>
      <c r="H142" s="112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112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39" customHeight="1">
      <c r="A144" s="38"/>
      <c r="B144" s="37"/>
      <c r="C144" s="37"/>
      <c r="D144" s="38"/>
      <c r="E144" s="39"/>
      <c r="F144" s="39"/>
      <c r="G144" s="39"/>
      <c r="H144" s="112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39"/>
      <c r="H145" s="112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39"/>
      <c r="H146" s="112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112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39"/>
      <c r="H148" s="112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112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112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112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112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11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112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112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112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112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112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112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112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112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112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112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112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112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112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112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112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112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112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112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112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112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112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112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112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112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112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112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112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112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112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112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112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112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112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112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112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112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112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112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112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112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112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112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112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112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112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112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112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112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112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112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112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112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112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112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112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112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112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112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112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112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112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112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112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112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112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112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112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112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112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112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112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112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112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112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112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112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112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112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112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112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112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112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112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112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112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112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112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112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112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112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112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112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112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112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112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112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112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112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112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112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112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112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112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112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112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112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112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112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112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112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112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112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112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112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112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112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112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112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112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112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112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112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112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112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112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112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112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112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112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39"/>
      <c r="H283" s="112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39"/>
      <c r="H284" s="112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 spans="1:26" ht="15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 spans="1:26" ht="15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 spans="1:26" ht="15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 spans="1:26" ht="15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 spans="1:26" ht="15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 spans="1:26" ht="15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 spans="1:26" ht="15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 spans="1:26" ht="15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 spans="1:26" ht="15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 spans="1:26" ht="15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 spans="1:26" ht="15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 spans="1:26" ht="15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 spans="1:26" ht="15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 spans="1:26" ht="15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 spans="1:26" ht="15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 spans="1:26" ht="15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 spans="1:26" ht="15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 spans="1:26" ht="15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 spans="1:26" ht="15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 spans="1:26" ht="15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 spans="1:26" ht="15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 spans="1:26" ht="15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 spans="1:26" ht="15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 spans="1:26" ht="15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 spans="1:26" ht="15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 spans="1:26" ht="15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 spans="1:26" ht="15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 spans="1:26" ht="15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 spans="1:26" ht="15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 spans="1:26" ht="15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 spans="1:26" ht="15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 spans="1:26" ht="15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 spans="1:26" ht="15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 spans="1:26" ht="15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 spans="1:26" ht="15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 spans="1:26" ht="15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 spans="1:26" ht="15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 spans="1:26" ht="15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 spans="1:26" ht="15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 spans="1:26" ht="15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 spans="1:26" ht="15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 spans="1:26" ht="15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 spans="1:26" ht="15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 spans="1:26" ht="15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 spans="1:26" ht="15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 spans="1:26" ht="15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 spans="1:26" ht="15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 spans="1:26" ht="15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 spans="1:26" ht="15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 spans="1:26" ht="15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 spans="1:26" ht="15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 spans="1:26" ht="15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 spans="1:26" ht="15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 spans="1:26" ht="15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 spans="1:26" ht="15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 spans="1:26" ht="15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 spans="1:26" ht="15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 spans="1:26" ht="15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 spans="1:26" ht="15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 spans="1:26" ht="15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 spans="1:26" ht="15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 spans="1:26" ht="15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 spans="1:26" ht="15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 spans="1:26" ht="15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 spans="1:26" ht="15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 spans="1:26" ht="15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 spans="1:26" ht="15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 spans="1:26" ht="15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 spans="1:26" ht="15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 spans="1:26" ht="15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 spans="1:26" ht="15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 spans="1:26" ht="15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 spans="1:26" ht="15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 spans="1:26" ht="15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 spans="1:26" ht="15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 spans="1:26" ht="15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 spans="1:26" ht="15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 spans="1:26" ht="15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 spans="1:26" ht="15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 spans="1:26" ht="15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 spans="1:26" ht="15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 spans="1:26" ht="15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 spans="1:26" ht="15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 spans="1:26" ht="15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 spans="1:26" ht="15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 spans="1:26" ht="15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 spans="1:26" ht="15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 spans="1:26" ht="15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 spans="1:26" ht="15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 spans="1:26" ht="15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 spans="1:26" ht="15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 spans="1:26" ht="15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 spans="1:26" ht="15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 spans="1:26" ht="15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 spans="1:26" ht="15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 spans="1:26" ht="15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 spans="1:26" ht="15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 spans="1:26" ht="15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 spans="1:26" ht="15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 spans="1:26" ht="15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 spans="1:26" ht="15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 spans="1:26" ht="15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 spans="1:26" ht="15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 spans="1:26" ht="15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 spans="1:26" ht="15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 spans="1:26" ht="15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 spans="1:26" ht="15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 spans="1:26" ht="15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 spans="1:26" ht="15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 spans="1:26" ht="15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 spans="1:26" ht="15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 spans="1:26" ht="15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 spans="1:26" ht="15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 spans="1:26" ht="15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 spans="1:26" ht="15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 spans="1:26" ht="15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 spans="1:26" ht="15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 spans="1:26" ht="15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 spans="1:26" ht="15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 spans="1:26" ht="15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 spans="1:26" ht="15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 spans="1:26" ht="15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 spans="1:26" ht="15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 spans="1:26" ht="15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 spans="1:26" ht="15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 spans="1:26" ht="15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 spans="1:26" ht="15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 spans="1:26" ht="15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 spans="1:26" ht="15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 spans="1:26" ht="15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 spans="1:26" ht="15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 spans="1:26" ht="15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 spans="1:26" ht="15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 spans="1:26" ht="15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 spans="1:26" ht="15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 spans="1:26" ht="15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 spans="1:26" ht="15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 spans="1:26" ht="15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 spans="1:26" ht="15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 spans="1:26" ht="15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 spans="1:26" ht="15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 spans="1:26" ht="15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 spans="1:26" ht="15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 spans="1:26" ht="15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 spans="1:26" ht="15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 spans="1:26" ht="15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 spans="1:26" ht="15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 spans="1:26" ht="15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 spans="1:26" ht="15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 spans="1:26" ht="15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 spans="1:26" ht="15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 spans="1:26" ht="15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 spans="1:26" ht="15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 spans="1:26" ht="15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 spans="1:26" ht="15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 spans="1:26" ht="15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 spans="1:26" ht="15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 spans="1:26" ht="15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 spans="1:26" ht="15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 spans="1:26" ht="15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 spans="1:26" ht="15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 spans="1:26" ht="15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 spans="1:26" ht="15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 spans="1:26" ht="15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 spans="1:26" ht="15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 spans="1:26" ht="15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 spans="1:26" ht="15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 spans="1:26" ht="15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 spans="1:26" ht="15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 spans="1:26" ht="15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 spans="1:26" ht="15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 spans="1:26" ht="15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 spans="1:26" ht="15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 spans="1:26" ht="15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 spans="1:26" ht="15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 spans="1:26" ht="15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 spans="1:26" ht="15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 spans="1:26" ht="15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 spans="1:26" ht="15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 spans="1:26" ht="15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 spans="1:26" ht="15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 spans="1:26" ht="15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 spans="1:26" ht="15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 spans="1:26" ht="15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 spans="1:26" ht="15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 spans="1:26" ht="15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 spans="1:26" ht="15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 spans="1:26" ht="15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 spans="1:26" ht="15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 spans="1:26" ht="15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 spans="1:26" ht="15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 spans="1:26" ht="15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 spans="1:26" ht="15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 spans="1:26" ht="15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 spans="1:26" ht="15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 spans="1:26" ht="15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 spans="1:26" ht="15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 spans="1:26" ht="15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 spans="1:26" ht="15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 spans="1:26" ht="15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 spans="1:26" ht="15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 spans="1:26" ht="15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 spans="1:26" ht="15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 spans="1:26" ht="15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 spans="1:26" ht="15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 spans="1:26" ht="15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 spans="1:26" ht="15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 spans="1:26" ht="15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 spans="1:26" ht="15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 spans="1:26" ht="15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 spans="1:26" ht="15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 spans="1:26" ht="15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 spans="1:26" ht="15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 spans="1:26" ht="15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 spans="1:26" ht="15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 spans="1:26" ht="15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 spans="1:26" ht="15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 spans="1:26" ht="15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 spans="1:26" ht="15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 spans="1:26" ht="15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 spans="1:26" ht="15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 spans="1:26" ht="15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 spans="1:26" ht="15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 spans="1:26" ht="15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 spans="1:26" ht="15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 spans="1:26" ht="15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 spans="1:26" ht="15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 spans="1:26" ht="15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 spans="1:26" ht="15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 spans="1:26" ht="15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 spans="1:26" ht="15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 spans="1:26" ht="15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 spans="1:26" ht="15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 spans="1:26" ht="15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 spans="1:26" ht="15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 spans="1:26" ht="15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 spans="1:26" ht="15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 spans="1:26" ht="15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 spans="1:26" ht="15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spans="1:26" ht="15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spans="1:26" ht="15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spans="1:26" ht="15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spans="1:26" ht="15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spans="1:26" ht="15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spans="1:26" ht="15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spans="1:26" ht="15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spans="1:26" ht="15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spans="1:26" ht="15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spans="1:26" ht="15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spans="1:26" ht="15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spans="1:26" ht="15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 spans="1:26" ht="15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 spans="1:26" ht="15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 spans="1:26" ht="15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spans="1:26" ht="15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spans="1:26" ht="15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spans="1:26" ht="15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 spans="1:26" ht="15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 spans="1:26" ht="15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 spans="1:26" ht="15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 spans="1:26" ht="15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 spans="1:26" ht="15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 spans="1:26" ht="15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 spans="1:26" ht="15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 spans="1:26" ht="15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 spans="1:26" ht="15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 spans="1:26" ht="15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 spans="1:26" ht="15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 spans="1:26" ht="15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 spans="1:26" ht="15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 spans="1:26" ht="15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 spans="1:26" ht="15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 spans="1:26" ht="15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 spans="1:26" ht="15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 spans="1:26" ht="15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 spans="1:26" ht="15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 spans="1:26" ht="15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 spans="1:26" ht="15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 spans="1:26" ht="15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 spans="1:26" ht="15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 spans="1:26" ht="15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 spans="1:26" ht="15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 spans="1:26" ht="15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 spans="1:26" ht="15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 spans="1:26" ht="15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 spans="1:26" ht="15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 spans="1:26" ht="15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 spans="1:26" ht="15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 spans="1:26" ht="15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 spans="1:26" ht="15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 spans="1:26" ht="15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 spans="1:26" ht="15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 spans="1:26" ht="15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 spans="1:26" ht="15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 spans="1:26" ht="15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 spans="1:26" ht="15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 spans="1:26" ht="15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 spans="1:26" ht="15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 spans="1:26" ht="15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 spans="1:26" ht="15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 spans="1:26" ht="15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 spans="1:26" ht="15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 spans="1:26" ht="15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 spans="1:26" ht="15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 spans="1:26" ht="15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 spans="1:26" ht="15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 spans="1:26" ht="15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 spans="1:26" ht="15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 spans="1:26" ht="15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 spans="1:26" ht="15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 spans="1:26" ht="15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 spans="1:26" ht="15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 spans="1:26" ht="15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 spans="1:26" ht="15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 spans="1:26" ht="15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 spans="1:26" ht="15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 spans="1:26" ht="15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 spans="1:26" ht="15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 spans="1:26" ht="15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 spans="1:26" ht="15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 spans="1:26" ht="15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 spans="1:26" ht="15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 spans="1:26" ht="15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 spans="1:26" ht="15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 spans="1:26" ht="15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 spans="1:26" ht="15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 spans="1:26" ht="15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 spans="1:26" ht="15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 spans="1:26" ht="15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 spans="1:26" ht="15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 spans="1:26" ht="15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 spans="1:26" ht="15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 spans="1:26" ht="15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 spans="1:26" ht="15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 spans="1:26" ht="15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 spans="1:26" ht="15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 spans="1:26" ht="15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 spans="1:26" ht="15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 spans="1:26" ht="15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 spans="1:26" ht="15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 spans="1:26" ht="15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 spans="1:26" ht="15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 spans="1:26" ht="15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 spans="1:26" ht="15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 spans="1:26" ht="15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 spans="1:26" ht="15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 spans="1:26" ht="15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 spans="1:26" ht="15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 spans="1:26" ht="15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 spans="1:26" ht="15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 spans="1:26" ht="15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 spans="1:26" ht="15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 spans="1:26" ht="15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 spans="1:26" ht="15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 spans="1:26" ht="15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 spans="1:26" ht="15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 spans="1:26" ht="15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 spans="1:26" ht="15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 spans="1:26" ht="15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 spans="1:26" ht="15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 spans="1:26" ht="15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 spans="1:26" ht="15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 spans="1:26" ht="15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 spans="1:26" ht="15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 spans="1:26" ht="15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 spans="1:26" ht="15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 spans="1:26" ht="15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 spans="1:26" ht="15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 spans="1:26" ht="15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 spans="1:26" ht="15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 spans="1:26" ht="15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 spans="1:26" ht="15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 spans="1:26" ht="15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 spans="1:26" ht="15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 spans="1:26" ht="15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 spans="1:26" ht="15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 spans="1:26" ht="15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 spans="1:26" ht="15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 spans="1:26" ht="15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 spans="1:26" ht="15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 spans="1:26" ht="15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 spans="1:26" ht="15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 spans="1:26" ht="15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 spans="1:26" ht="15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 spans="1:26" ht="15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 spans="1:26" ht="15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 spans="1:26" ht="15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 spans="1:26" ht="15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 spans="1:26" ht="15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 spans="1:26" ht="15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 spans="1:26" ht="15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 spans="1:26" ht="15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 spans="1:26" ht="15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 spans="1:26" ht="15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 spans="1:26" ht="15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 spans="1:26" ht="15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 spans="1:26" ht="15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 spans="1:26" ht="15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 spans="1:26" ht="15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 spans="1:26" ht="15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 spans="1:26" ht="15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 spans="1:26" ht="15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 spans="1:26" ht="15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 spans="1:26" ht="15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 spans="1:26" ht="15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 spans="1:26" ht="15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 spans="1:26" ht="15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 spans="1:26" ht="15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 spans="1:26" ht="15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 spans="1:26" ht="15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 spans="1:26" ht="15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 spans="1:26" ht="15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 spans="1:26" ht="15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 spans="1:26" ht="15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 spans="1:26" ht="15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 spans="1:26" ht="15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 spans="1:26" ht="15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 spans="1:26" ht="15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 spans="1:26" ht="15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 spans="1:26" ht="15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 spans="1:26" ht="15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 spans="1:26" ht="15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 spans="1:26" ht="15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 spans="1:26" ht="15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 spans="1:26" ht="15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 spans="1:26" ht="15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 spans="1:26" ht="15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 spans="1:26" ht="15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 spans="1:26" ht="15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 spans="1:26" ht="15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 spans="1:26" ht="15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 spans="1:26" ht="15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 spans="1:26" ht="15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 spans="1:26" ht="15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 spans="1:26" ht="15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 spans="1:26" ht="15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 spans="1:26" ht="15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 spans="1:26" ht="15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 spans="1:26" ht="15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 spans="1:26" ht="15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 spans="1:26" ht="15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 spans="1:26" ht="15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 spans="1:26" ht="15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 spans="1:26" ht="15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 spans="1:26" ht="15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 spans="1:26" ht="15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 spans="1:26" ht="15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 spans="1:26" ht="15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 spans="1:26" ht="15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 spans="1:26" ht="15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 spans="1:26" ht="15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 spans="1:26" ht="15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 spans="1:26" ht="15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 spans="1:26" ht="15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 spans="1:26" ht="15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 spans="1:26" ht="15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 spans="1:26" ht="15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 spans="1:26" ht="15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 spans="1:26" ht="15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 spans="1:26" ht="15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 spans="1:26" ht="15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 spans="1:26" ht="15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 spans="1:26" ht="15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 spans="1:26" ht="15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 spans="1:26" ht="15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 spans="1:26" ht="15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 spans="1:26" ht="15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 spans="1:26" ht="15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 spans="1:26" ht="15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 spans="1:26" ht="15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 spans="1:26" ht="15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 spans="1:26" ht="15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 spans="1:26" ht="15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 spans="1:26" ht="15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 spans="1:26" ht="15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 spans="1:26" ht="15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 spans="1:26" ht="15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 spans="1:26" ht="15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 spans="1:26" ht="15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 spans="1:26" ht="15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 spans="1:26" ht="15.7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 spans="1:26" ht="15.7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 spans="1:26" ht="15.7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 spans="1:26" ht="15.7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 spans="1:26" ht="15.7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 spans="1:26" ht="15.7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spans="1:26" ht="15.7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 spans="1:26" ht="15.7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 spans="1:26" ht="15.7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 spans="1:26" ht="15.7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 spans="1:26" ht="15.7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 spans="1:26" ht="15.7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 spans="1:26" ht="15.7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 spans="1:26" ht="15.7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 spans="1:26" ht="15.7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 spans="1:26" ht="15.7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 spans="1:26" ht="15.7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 spans="1:26" ht="15.7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 spans="1:26" ht="15.7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 spans="1:26" ht="15.7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 spans="1:26" ht="15.7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 spans="1:26" ht="15.7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 spans="1:26" ht="15.7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 spans="1:26" ht="15.7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 spans="1:26" ht="15.7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 spans="1:26" ht="15.7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 spans="1:26" ht="15.7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 spans="1:26" ht="15.7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 spans="1:26" ht="15.7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 spans="1:26" ht="15.7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 spans="1:26" ht="15.7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 spans="1:26" ht="15.7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 spans="1:26" ht="15.7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 spans="1:26" ht="15.7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 spans="1:26" ht="15.7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 spans="1:26" ht="15.7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 spans="1:26" ht="15.7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 spans="1:26" ht="15.7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 spans="1:26" ht="15.7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 spans="1:26" ht="15.7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 spans="1:26" ht="15.7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 spans="1:26" ht="15.7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 spans="1:26" ht="15.7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 spans="1:26" ht="15.7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 spans="1:26" ht="15.7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 spans="1:26" ht="15.7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 spans="1:26" ht="15.7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 spans="1:26" ht="15.7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 spans="1:26" ht="15.7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 spans="1:26" ht="15.7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 spans="1:26" ht="15.7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 spans="1:26" ht="15.7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 spans="1:26" ht="15.7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 spans="1:26" ht="15.7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 spans="1:26" ht="15.7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 spans="1:26" ht="15.7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 spans="1:26" ht="15.7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 spans="1:26" ht="15.7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 spans="1:26" ht="15.7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 spans="1:26" ht="15.7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 spans="1:26" ht="15.7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 spans="1:26" ht="15.7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 spans="1:26" ht="15.7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 spans="1:26" ht="15.7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 spans="1:26" ht="15.7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 spans="1:26" ht="15.7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 spans="1:26" ht="15.7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 spans="1:26" ht="15.7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 spans="1:26" ht="15.7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 spans="1:26" ht="15.7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 spans="1:26" ht="15.7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 spans="1:26" ht="15.7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 spans="1:26" ht="15.7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 spans="1:26" ht="15.7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 spans="1:26" ht="15.7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 spans="1:26" ht="15.7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 spans="1:26" ht="15.7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 spans="1:26" ht="15.7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 spans="1:26" ht="15.7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 spans="1:26" ht="15.7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 spans="1:26" ht="15.7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 spans="1:26" ht="15.7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 spans="1:26" ht="15.7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 spans="1:26" ht="15.7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 spans="1:26" ht="15.7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 spans="1:26" ht="15.7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 spans="1:26" ht="15.7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 spans="1:26" ht="15.7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 spans="1:26" ht="15.7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 spans="1:26" ht="15.7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 spans="1:26" ht="15.7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 spans="1:26" ht="15.7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 spans="1:26" ht="15.7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 spans="1:26" ht="15.7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 spans="1:26" ht="15.7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 spans="1:26" ht="15.7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 spans="1:26" ht="15.7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 spans="1:26" ht="15.7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 spans="1:26" ht="15.7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 spans="1:26" ht="15.7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 spans="1:26" ht="15.7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 spans="1:26" ht="15.7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 spans="1:26" ht="15.7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 spans="1:26" ht="15.7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 spans="1:26" ht="15.7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 spans="1:26" ht="15.7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 spans="1:26" ht="15.7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 spans="1:26" ht="15.7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 spans="1:26" ht="15.7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 spans="1:26" ht="15.7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 spans="1:26" ht="15.7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 spans="1:26" ht="15.7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 spans="1:26" ht="15.7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 spans="1:26" ht="15.7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 spans="1:26" ht="15.7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 spans="1:26" ht="15.7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 spans="1:26" ht="15.7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 spans="1:26" ht="15.7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 spans="1:26" ht="15.7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 spans="1:26" ht="15.7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 spans="1:26" ht="15.7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 spans="1:26" ht="15.7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 spans="1:26" ht="15.7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 spans="1:26" ht="15.75" customHeight="1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 spans="1:26" ht="15.75" customHeight="1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 spans="1:26" ht="15.75" customHeight="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 spans="1:26" ht="15.75" customHeight="1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 spans="1:26" ht="15.75" customHeight="1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 spans="1:26" ht="15.75" customHeight="1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 spans="1:26" ht="15.75" customHeight="1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 spans="1:26" ht="15.75" customHeight="1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 spans="1:26" ht="15.75" customHeight="1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 spans="1:26" ht="15.75" customHeight="1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 spans="1:26" ht="15.75" customHeight="1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 spans="1:26" ht="15.75" customHeight="1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 spans="1:26" ht="15.75" customHeight="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 spans="1:26" ht="15.75" customHeight="1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 spans="1:26" ht="15.75" customHeight="1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 spans="1:26" ht="15.75" customHeight="1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 spans="1:26" ht="15.75" customHeight="1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 spans="1:26" ht="15.75" customHeight="1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 spans="1:26" ht="15.75" customHeight="1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 spans="1:26" ht="15.75" customHeight="1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 spans="1:26" ht="15.75" customHeight="1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 spans="1:26" ht="15.75" customHeight="1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 spans="1:26" ht="15.75" customHeight="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 spans="1:26" ht="15.75" customHeight="1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 spans="1:26" ht="15.75" customHeight="1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 spans="1:26" ht="15.75" customHeight="1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 spans="1:26" ht="15.75" customHeight="1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 spans="1:26" ht="15.75" customHeight="1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 spans="1:26" ht="15.75" customHeight="1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 spans="1:26" ht="15.75" customHeight="1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 spans="1:26" ht="15.75" customHeight="1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 spans="1:26" ht="15.75" customHeight="1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 spans="1:26" ht="15.75" customHeight="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 spans="1:26" ht="15.75" customHeight="1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 spans="1:26" ht="15.75" customHeight="1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 spans="1:26" ht="15.75" customHeight="1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 spans="1:26" ht="15.75" customHeight="1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 spans="1:26" ht="15.75" customHeight="1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 spans="1:26" ht="15.75" customHeight="1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 spans="1:26" ht="15.75" customHeight="1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 spans="1:26" ht="15.75" customHeight="1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 spans="1:26" ht="15.75" customHeight="1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 spans="1:26" ht="15.75" customHeight="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 spans="1:26" ht="15.75" customHeight="1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 spans="1:26" ht="15.75" customHeight="1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 spans="1:26" ht="15.75" customHeight="1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 spans="1:26" ht="15.75" customHeight="1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spans="1:26" ht="15.75" customHeight="1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 spans="1:26" ht="15.75" customHeight="1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 spans="1:26" ht="15.75" customHeight="1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 spans="1:26" ht="15.75" customHeight="1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 spans="1:26" ht="15.75" customHeight="1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 spans="1:26" ht="15.75" customHeight="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 spans="1:26" ht="15.75" customHeight="1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 spans="1:26" ht="15.75" customHeight="1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 spans="1:26" ht="15.75" customHeight="1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 spans="1:26" ht="15.75" customHeight="1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 spans="1:26" ht="15.75" customHeight="1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 spans="1:26" ht="15.75" customHeight="1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 spans="1:26" ht="15.75" customHeight="1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 spans="1:26" ht="15.75" customHeight="1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 spans="1:26" ht="15.75" customHeight="1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 spans="1:26" ht="15.75" customHeight="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 spans="1:26" ht="15.75" customHeight="1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 spans="1:26" ht="15.75" customHeight="1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 spans="1:26" ht="15.75" customHeight="1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 spans="1:26" ht="15.75" customHeight="1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 spans="1:26" ht="15.75" customHeight="1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 spans="1:26" ht="15.75" customHeight="1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 spans="1:26" ht="15.75" customHeight="1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 spans="1:26" ht="15.75" customHeight="1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 spans="1:26" ht="15.75" customHeight="1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 spans="1:26" ht="15.75" customHeight="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 spans="1:26" ht="15.75" customHeight="1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 spans="1:26" ht="15.75" customHeight="1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 spans="1:26" ht="15.75" customHeight="1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 spans="1:26" ht="15.75" customHeight="1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 spans="1:26" ht="15.75" customHeight="1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 spans="1:26" ht="15.75" customHeight="1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 spans="1:26" ht="15.75" customHeight="1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 spans="1:26" ht="15.75" customHeight="1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 spans="1:26" ht="15.75" customHeight="1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 spans="1:26" ht="15.75" customHeight="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 spans="1:26" ht="15.75" customHeight="1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 spans="1:26" ht="15.75" customHeight="1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 spans="1:26" ht="15.75" customHeight="1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 spans="1:26" ht="15.75" customHeight="1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 spans="1:26" ht="15.75" customHeight="1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 spans="1:26" ht="15.75" customHeight="1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 spans="1:26" ht="15.75" customHeight="1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 spans="1:26" ht="15.75" customHeight="1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 spans="1:26" ht="15.75" customHeight="1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 spans="1:26" ht="15.75" customHeight="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 spans="1:26" ht="15.75" customHeight="1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 spans="1:26" ht="15.75" customHeight="1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 spans="1:26" ht="15.75" customHeight="1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 spans="1:26" ht="15.75" customHeight="1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 spans="1:26" ht="15.75" customHeight="1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 spans="1:26" ht="15.75" customHeight="1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 spans="1:26" ht="15.75" customHeight="1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 spans="1:26" ht="15.75" customHeight="1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 spans="1:26" ht="15.75" customHeight="1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 spans="1:26" ht="15.75" customHeight="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 spans="1:26" ht="15.75" customHeight="1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 spans="1:26" ht="15.75" customHeight="1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 spans="1:26" ht="15.75" customHeight="1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 spans="1:26" ht="15.75" customHeight="1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 spans="1:26" ht="15.75" customHeight="1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 spans="1:26" ht="15.75" customHeight="1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 spans="1:26" ht="15.75" customHeight="1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 spans="1:26" ht="15.75" customHeight="1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 spans="1:26" ht="15.75" customHeight="1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mergeCells count="47">
    <mergeCell ref="Q61:R61"/>
    <mergeCell ref="T62:U62"/>
    <mergeCell ref="A1:B1"/>
    <mergeCell ref="A54:D54"/>
    <mergeCell ref="A61:A62"/>
    <mergeCell ref="B61:B62"/>
    <mergeCell ref="D61:D62"/>
    <mergeCell ref="E61:F61"/>
    <mergeCell ref="G61:H61"/>
    <mergeCell ref="I61:J61"/>
    <mergeCell ref="K61:L61"/>
    <mergeCell ref="M61:N61"/>
    <mergeCell ref="O61:P61"/>
    <mergeCell ref="A2:J2"/>
    <mergeCell ref="M68:N68"/>
    <mergeCell ref="O68:P68"/>
    <mergeCell ref="Q68:R68"/>
    <mergeCell ref="T69:U69"/>
    <mergeCell ref="A68:A69"/>
    <mergeCell ref="B68:B69"/>
    <mergeCell ref="D68:D69"/>
    <mergeCell ref="E68:F68"/>
    <mergeCell ref="G68:H68"/>
    <mergeCell ref="I68:J68"/>
    <mergeCell ref="K68:L68"/>
    <mergeCell ref="M75:N75"/>
    <mergeCell ref="O75:P75"/>
    <mergeCell ref="Q75:R75"/>
    <mergeCell ref="T76:U76"/>
    <mergeCell ref="A75:A76"/>
    <mergeCell ref="B75:B76"/>
    <mergeCell ref="D75:D76"/>
    <mergeCell ref="E75:F75"/>
    <mergeCell ref="G75:H75"/>
    <mergeCell ref="I75:J75"/>
    <mergeCell ref="K75:L75"/>
    <mergeCell ref="M82:N82"/>
    <mergeCell ref="O82:P82"/>
    <mergeCell ref="Q82:R82"/>
    <mergeCell ref="T83:U83"/>
    <mergeCell ref="A82:A83"/>
    <mergeCell ref="B82:B83"/>
    <mergeCell ref="D82:D83"/>
    <mergeCell ref="E82:F82"/>
    <mergeCell ref="G82:H82"/>
    <mergeCell ref="I82:J82"/>
    <mergeCell ref="K82:L82"/>
  </mergeCells>
  <conditionalFormatting sqref="T63 T70:T71 T77:T78 T84">
    <cfRule type="expression" dxfId="21" priority="1">
      <formula>$T70&lt;&gt;$D70</formula>
    </cfRule>
  </conditionalFormatting>
  <conditionalFormatting sqref="U63 U70:U71 U77:U78 U84">
    <cfRule type="expression" dxfId="20" priority="2">
      <formula>$D70&lt;&gt;$U70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FF"/>
  </sheetPr>
  <dimension ref="A1:Z992"/>
  <sheetViews>
    <sheetView workbookViewId="0">
      <pane xSplit="1" ySplit="5" topLeftCell="B33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23.42578125" customWidth="1"/>
    <col min="3" max="3" width="11.28515625" customWidth="1"/>
    <col min="4" max="5" width="5.7109375" customWidth="1"/>
    <col min="6" max="6" width="8" bestFit="1" customWidth="1"/>
    <col min="7" max="7" width="11.42578125" bestFit="1" customWidth="1"/>
    <col min="8" max="8" width="7.7109375" customWidth="1"/>
    <col min="9" max="9" width="14" customWidth="1"/>
    <col min="10" max="10" width="19.710937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8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126" t="str">
        <f>D6</f>
        <v>9A8</v>
      </c>
      <c r="C3" s="37"/>
      <c r="D3" s="38"/>
      <c r="E3" s="39">
        <f t="shared" ref="E3:G3" si="0">COUNTIF(E6:E47,"&gt;10")</f>
        <v>0</v>
      </c>
      <c r="F3" s="39">
        <f t="shared" si="0"/>
        <v>0</v>
      </c>
      <c r="G3" s="39">
        <f t="shared" si="0"/>
        <v>0</v>
      </c>
      <c r="H3" s="38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126"/>
      <c r="C4" s="37"/>
      <c r="D4" s="38"/>
      <c r="E4" s="39"/>
      <c r="F4" s="39"/>
      <c r="G4" s="40"/>
      <c r="H4" s="38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37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8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665</v>
      </c>
      <c r="C6" s="219" t="s">
        <v>73</v>
      </c>
      <c r="D6" s="219" t="s">
        <v>24</v>
      </c>
      <c r="E6" s="219">
        <v>7</v>
      </c>
      <c r="F6" s="219">
        <v>8.25</v>
      </c>
      <c r="G6" s="220">
        <v>9.5</v>
      </c>
      <c r="H6" s="236">
        <f t="shared" ref="H6:H47" si="1">(E6*2)+(F6*2)+G6</f>
        <v>40</v>
      </c>
      <c r="I6" s="52" t="e">
        <f>'XH 9'!I392</f>
        <v>#REF!</v>
      </c>
      <c r="J6" s="52" t="e">
        <f>'XH 9'!J392</f>
        <v>#REF!</v>
      </c>
      <c r="K6" s="127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666</v>
      </c>
      <c r="C7" s="219" t="s">
        <v>102</v>
      </c>
      <c r="D7" s="219" t="s">
        <v>24</v>
      </c>
      <c r="E7" s="219">
        <v>5.5</v>
      </c>
      <c r="F7" s="219">
        <v>8.75</v>
      </c>
      <c r="G7" s="220">
        <v>8.5</v>
      </c>
      <c r="H7" s="236">
        <f t="shared" si="1"/>
        <v>37</v>
      </c>
      <c r="I7" s="52" t="e">
        <f>'XH 9'!I393</f>
        <v>#REF!</v>
      </c>
      <c r="J7" s="52" t="e">
        <f>'XH 9'!J393</f>
        <v>#REF!</v>
      </c>
      <c r="K7" s="127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667</v>
      </c>
      <c r="C8" s="219" t="s">
        <v>668</v>
      </c>
      <c r="D8" s="219" t="s">
        <v>24</v>
      </c>
      <c r="E8" s="219">
        <v>4.25</v>
      </c>
      <c r="F8" s="219">
        <v>8.25</v>
      </c>
      <c r="G8" s="220">
        <v>9.25</v>
      </c>
      <c r="H8" s="236">
        <f t="shared" si="1"/>
        <v>34.25</v>
      </c>
      <c r="I8" s="52" t="e">
        <f>'XH 9'!I394</f>
        <v>#REF!</v>
      </c>
      <c r="J8" s="52" t="e">
        <f>'XH 9'!J394</f>
        <v>#REF!</v>
      </c>
      <c r="K8" s="128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40" t="s">
        <v>669</v>
      </c>
      <c r="C9" s="241" t="s">
        <v>670</v>
      </c>
      <c r="D9" s="241" t="s">
        <v>24</v>
      </c>
      <c r="E9" s="241">
        <v>7.5</v>
      </c>
      <c r="F9" s="241">
        <v>9</v>
      </c>
      <c r="G9" s="242">
        <v>9.5</v>
      </c>
      <c r="H9" s="236">
        <f t="shared" si="1"/>
        <v>42.5</v>
      </c>
      <c r="I9" s="52" t="e">
        <f>'XH 9'!I395</f>
        <v>#REF!</v>
      </c>
      <c r="J9" s="52" t="e">
        <f>'XH 9'!J395</f>
        <v>#REF!</v>
      </c>
      <c r="K9" s="127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671</v>
      </c>
      <c r="C10" s="219" t="s">
        <v>672</v>
      </c>
      <c r="D10" s="219" t="s">
        <v>24</v>
      </c>
      <c r="E10" s="219">
        <v>6</v>
      </c>
      <c r="F10" s="219">
        <v>7.5</v>
      </c>
      <c r="G10" s="220">
        <v>8.25</v>
      </c>
      <c r="H10" s="236">
        <f t="shared" si="1"/>
        <v>35.25</v>
      </c>
      <c r="I10" s="129" t="e">
        <f>'XH 9'!I397</f>
        <v>#REF!</v>
      </c>
      <c r="J10" s="130" t="e">
        <f>'XH 9'!J397</f>
        <v>#REF!</v>
      </c>
      <c r="K10" s="127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673</v>
      </c>
      <c r="C11" s="219" t="s">
        <v>368</v>
      </c>
      <c r="D11" s="219" t="s">
        <v>24</v>
      </c>
      <c r="E11" s="219">
        <v>8.5</v>
      </c>
      <c r="F11" s="219">
        <v>8.5</v>
      </c>
      <c r="G11" s="220">
        <v>8.75</v>
      </c>
      <c r="H11" s="236">
        <f t="shared" si="1"/>
        <v>42.75</v>
      </c>
      <c r="I11" s="131" t="e">
        <f>'XH 9'!I398</f>
        <v>#REF!</v>
      </c>
      <c r="J11" s="132" t="e">
        <f>'XH 9'!J398</f>
        <v>#REF!</v>
      </c>
      <c r="K11" s="127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674</v>
      </c>
      <c r="C12" s="219" t="s">
        <v>246</v>
      </c>
      <c r="D12" s="219" t="s">
        <v>24</v>
      </c>
      <c r="E12" s="219">
        <v>8</v>
      </c>
      <c r="F12" s="219">
        <v>9</v>
      </c>
      <c r="G12" s="220">
        <v>9.5</v>
      </c>
      <c r="H12" s="236">
        <f t="shared" si="1"/>
        <v>43.5</v>
      </c>
      <c r="I12" s="131" t="e">
        <f>'XH 9'!I400</f>
        <v>#REF!</v>
      </c>
      <c r="J12" s="132" t="e">
        <f>'XH 9'!J400</f>
        <v>#REF!</v>
      </c>
      <c r="K12" s="128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675</v>
      </c>
      <c r="C13" s="219" t="s">
        <v>597</v>
      </c>
      <c r="D13" s="219" t="s">
        <v>24</v>
      </c>
      <c r="E13" s="219">
        <v>6.75</v>
      </c>
      <c r="F13" s="219">
        <v>7.75</v>
      </c>
      <c r="G13" s="220">
        <v>9.25</v>
      </c>
      <c r="H13" s="236">
        <f t="shared" si="1"/>
        <v>38.25</v>
      </c>
      <c r="I13" s="131" t="e">
        <f>'XH 9'!I401</f>
        <v>#REF!</v>
      </c>
      <c r="J13" s="132" t="e">
        <f>'XH 9'!J401</f>
        <v>#REF!</v>
      </c>
      <c r="K13" s="127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41" t="s">
        <v>676</v>
      </c>
      <c r="C14" s="241" t="s">
        <v>677</v>
      </c>
      <c r="D14" s="241" t="s">
        <v>24</v>
      </c>
      <c r="E14" s="241">
        <v>8.25</v>
      </c>
      <c r="F14" s="241">
        <v>9</v>
      </c>
      <c r="G14" s="242">
        <v>9.25</v>
      </c>
      <c r="H14" s="236">
        <f t="shared" si="1"/>
        <v>43.75</v>
      </c>
      <c r="I14" s="52" t="e">
        <f>'XH 9'!I406</f>
        <v>#REF!</v>
      </c>
      <c r="J14" s="52" t="e">
        <f>'XH 9'!J406</f>
        <v>#REF!</v>
      </c>
      <c r="K14" s="127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678</v>
      </c>
      <c r="C15" s="219" t="s">
        <v>668</v>
      </c>
      <c r="D15" s="219" t="s">
        <v>24</v>
      </c>
      <c r="E15" s="219">
        <v>5.25</v>
      </c>
      <c r="F15" s="219">
        <v>9</v>
      </c>
      <c r="G15" s="220">
        <v>8</v>
      </c>
      <c r="H15" s="236">
        <f t="shared" si="1"/>
        <v>36.5</v>
      </c>
      <c r="I15" s="52" t="e">
        <f>'XH 9'!I407</f>
        <v>#REF!</v>
      </c>
      <c r="J15" s="52" t="e">
        <f>'XH 9'!J407</f>
        <v>#REF!</v>
      </c>
      <c r="K15" s="128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679</v>
      </c>
      <c r="C16" s="219" t="s">
        <v>134</v>
      </c>
      <c r="D16" s="219" t="s">
        <v>24</v>
      </c>
      <c r="E16" s="219">
        <v>4.25</v>
      </c>
      <c r="F16" s="219">
        <v>7.25</v>
      </c>
      <c r="G16" s="220">
        <v>7.75</v>
      </c>
      <c r="H16" s="236">
        <f t="shared" si="1"/>
        <v>30.75</v>
      </c>
      <c r="I16" s="52" t="e">
        <f>'XH 9'!I408</f>
        <v>#REF!</v>
      </c>
      <c r="J16" s="52" t="e">
        <f>'XH 9'!J408</f>
        <v>#REF!</v>
      </c>
      <c r="K16" s="127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680</v>
      </c>
      <c r="C17" s="219" t="s">
        <v>385</v>
      </c>
      <c r="D17" s="219" t="s">
        <v>24</v>
      </c>
      <c r="E17" s="219">
        <v>6.5</v>
      </c>
      <c r="F17" s="219">
        <v>8.75</v>
      </c>
      <c r="G17" s="220">
        <v>9.5</v>
      </c>
      <c r="H17" s="236">
        <f t="shared" si="1"/>
        <v>40</v>
      </c>
      <c r="I17" s="52" t="e">
        <f>'XH 9'!I410</f>
        <v>#REF!</v>
      </c>
      <c r="J17" s="52" t="e">
        <f>'XH 9'!J410</f>
        <v>#REF!</v>
      </c>
      <c r="K17" s="12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681</v>
      </c>
      <c r="C18" s="219" t="s">
        <v>138</v>
      </c>
      <c r="D18" s="219" t="s">
        <v>24</v>
      </c>
      <c r="E18" s="219">
        <v>5.5</v>
      </c>
      <c r="F18" s="219">
        <v>9</v>
      </c>
      <c r="G18" s="220">
        <v>8</v>
      </c>
      <c r="H18" s="236">
        <f t="shared" si="1"/>
        <v>37</v>
      </c>
      <c r="I18" s="52" t="e">
        <f>'XH 9'!I411</f>
        <v>#REF!</v>
      </c>
      <c r="J18" s="52" t="e">
        <f>'XH 9'!J411</f>
        <v>#REF!</v>
      </c>
      <c r="K18" s="127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682</v>
      </c>
      <c r="C19" s="219" t="s">
        <v>639</v>
      </c>
      <c r="D19" s="219" t="s">
        <v>24</v>
      </c>
      <c r="E19" s="219">
        <v>6.75</v>
      </c>
      <c r="F19" s="219">
        <v>8</v>
      </c>
      <c r="G19" s="220">
        <v>7.5</v>
      </c>
      <c r="H19" s="236">
        <f t="shared" si="1"/>
        <v>37</v>
      </c>
      <c r="I19" s="52" t="e">
        <f>'XH 9'!I412</f>
        <v>#REF!</v>
      </c>
      <c r="J19" s="52" t="e">
        <f>'XH 9'!J412</f>
        <v>#REF!</v>
      </c>
      <c r="K19" s="127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683</v>
      </c>
      <c r="C20" s="219" t="s">
        <v>270</v>
      </c>
      <c r="D20" s="219" t="s">
        <v>24</v>
      </c>
      <c r="E20" s="219">
        <v>6</v>
      </c>
      <c r="F20" s="219">
        <v>8.75</v>
      </c>
      <c r="G20" s="220">
        <v>7.75</v>
      </c>
      <c r="H20" s="236">
        <f t="shared" si="1"/>
        <v>37.25</v>
      </c>
      <c r="I20" s="52" t="e">
        <f>'XH 9'!I414</f>
        <v>#REF!</v>
      </c>
      <c r="J20" s="52" t="e">
        <f>'XH 9'!J414</f>
        <v>#REF!</v>
      </c>
      <c r="K20" s="127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684</v>
      </c>
      <c r="C21" s="219" t="s">
        <v>208</v>
      </c>
      <c r="D21" s="219" t="s">
        <v>24</v>
      </c>
      <c r="E21" s="219">
        <v>8</v>
      </c>
      <c r="F21" s="219">
        <v>8.75</v>
      </c>
      <c r="G21" s="220">
        <v>8.75</v>
      </c>
      <c r="H21" s="236">
        <f t="shared" si="1"/>
        <v>42.25</v>
      </c>
      <c r="I21" s="52" t="e">
        <f>'XH 9'!I415</f>
        <v>#REF!</v>
      </c>
      <c r="J21" s="52" t="e">
        <f>'XH 9'!J415</f>
        <v>#REF!</v>
      </c>
      <c r="K21" s="127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685</v>
      </c>
      <c r="C22" s="219" t="s">
        <v>380</v>
      </c>
      <c r="D22" s="219" t="s">
        <v>24</v>
      </c>
      <c r="E22" s="219">
        <v>8.25</v>
      </c>
      <c r="F22" s="219">
        <v>9</v>
      </c>
      <c r="G22" s="220">
        <v>8.5</v>
      </c>
      <c r="H22" s="236">
        <f t="shared" si="1"/>
        <v>43</v>
      </c>
      <c r="I22" s="52" t="e">
        <f>'XH 9'!I416</f>
        <v>#REF!</v>
      </c>
      <c r="J22" s="52" t="e">
        <f>'XH 9'!J416</f>
        <v>#REF!</v>
      </c>
      <c r="K22" s="127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686</v>
      </c>
      <c r="C23" s="219" t="s">
        <v>351</v>
      </c>
      <c r="D23" s="219" t="s">
        <v>24</v>
      </c>
      <c r="E23" s="241">
        <v>7</v>
      </c>
      <c r="F23" s="241">
        <v>8.25</v>
      </c>
      <c r="G23" s="242">
        <v>8.5</v>
      </c>
      <c r="H23" s="236">
        <f t="shared" si="1"/>
        <v>39</v>
      </c>
      <c r="I23" s="52" t="e">
        <f>'XH 9'!I417</f>
        <v>#REF!</v>
      </c>
      <c r="J23" s="52" t="e">
        <f>'XH 9'!J417</f>
        <v>#REF!</v>
      </c>
      <c r="K23" s="127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687</v>
      </c>
      <c r="C24" s="219" t="s">
        <v>537</v>
      </c>
      <c r="D24" s="219" t="s">
        <v>24</v>
      </c>
      <c r="E24" s="219">
        <v>6</v>
      </c>
      <c r="F24" s="219">
        <v>7.5</v>
      </c>
      <c r="G24" s="243">
        <v>8.25</v>
      </c>
      <c r="H24" s="236">
        <f t="shared" si="1"/>
        <v>35.25</v>
      </c>
      <c r="I24" s="52" t="e">
        <f>'XH 9'!I419</f>
        <v>#REF!</v>
      </c>
      <c r="J24" s="52" t="e">
        <f>'XH 9'!J419</f>
        <v>#REF!</v>
      </c>
      <c r="K24" s="127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688</v>
      </c>
      <c r="C25" s="219" t="s">
        <v>211</v>
      </c>
      <c r="D25" s="219" t="s">
        <v>24</v>
      </c>
      <c r="E25" s="219">
        <v>6.25</v>
      </c>
      <c r="F25" s="219">
        <v>8.75</v>
      </c>
      <c r="G25" s="220">
        <v>8.75</v>
      </c>
      <c r="H25" s="236">
        <f t="shared" si="1"/>
        <v>38.75</v>
      </c>
      <c r="I25" s="52" t="e">
        <f>'XH 9'!I420</f>
        <v>#REF!</v>
      </c>
      <c r="J25" s="52" t="e">
        <f>'XH 9'!J420</f>
        <v>#REF!</v>
      </c>
      <c r="K25" s="13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689</v>
      </c>
      <c r="C26" s="219" t="s">
        <v>506</v>
      </c>
      <c r="D26" s="219" t="s">
        <v>24</v>
      </c>
      <c r="E26" s="219">
        <v>7.5</v>
      </c>
      <c r="F26" s="219">
        <v>8.25</v>
      </c>
      <c r="G26" s="220">
        <v>9</v>
      </c>
      <c r="H26" s="236">
        <f t="shared" si="1"/>
        <v>40.5</v>
      </c>
      <c r="I26" s="52" t="e">
        <f>'XH 9'!I421</f>
        <v>#REF!</v>
      </c>
      <c r="J26" s="52" t="e">
        <f>'XH 9'!J421</f>
        <v>#REF!</v>
      </c>
      <c r="K26" s="128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690</v>
      </c>
      <c r="C27" s="219" t="s">
        <v>50</v>
      </c>
      <c r="D27" s="219" t="s">
        <v>24</v>
      </c>
      <c r="E27" s="219">
        <v>5.75</v>
      </c>
      <c r="F27" s="219">
        <v>9.5</v>
      </c>
      <c r="G27" s="220">
        <v>10</v>
      </c>
      <c r="H27" s="236">
        <f t="shared" si="1"/>
        <v>40.5</v>
      </c>
      <c r="I27" s="52" t="e">
        <f>'XH 9'!I422</f>
        <v>#REF!</v>
      </c>
      <c r="J27" s="52" t="e">
        <f>'XH 9'!J422</f>
        <v>#REF!</v>
      </c>
      <c r="K27" s="127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691</v>
      </c>
      <c r="C28" s="219" t="s">
        <v>460</v>
      </c>
      <c r="D28" s="219" t="s">
        <v>24</v>
      </c>
      <c r="E28" s="219">
        <v>6.5</v>
      </c>
      <c r="F28" s="219">
        <v>9</v>
      </c>
      <c r="G28" s="220">
        <v>9</v>
      </c>
      <c r="H28" s="236">
        <f t="shared" si="1"/>
        <v>40</v>
      </c>
      <c r="I28" s="52" t="e">
        <f>'XH 9'!I423</f>
        <v>#REF!</v>
      </c>
      <c r="J28" s="52" t="e">
        <f>'XH 9'!J423</f>
        <v>#REF!</v>
      </c>
      <c r="K28" s="128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692</v>
      </c>
      <c r="C29" s="219" t="s">
        <v>124</v>
      </c>
      <c r="D29" s="219" t="s">
        <v>24</v>
      </c>
      <c r="E29" s="219">
        <v>6.25</v>
      </c>
      <c r="F29" s="219">
        <v>8.75</v>
      </c>
      <c r="G29" s="220">
        <v>9.25</v>
      </c>
      <c r="H29" s="236">
        <f t="shared" si="1"/>
        <v>39.25</v>
      </c>
      <c r="I29" s="52" t="e">
        <f>'XH 9'!I425</f>
        <v>#REF!</v>
      </c>
      <c r="J29" s="52" t="e">
        <f>'XH 9'!J425</f>
        <v>#REF!</v>
      </c>
      <c r="K29" s="127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693</v>
      </c>
      <c r="C30" s="219" t="s">
        <v>308</v>
      </c>
      <c r="D30" s="219" t="s">
        <v>24</v>
      </c>
      <c r="E30" s="241">
        <v>8</v>
      </c>
      <c r="F30" s="241">
        <v>9</v>
      </c>
      <c r="G30" s="242">
        <v>9.75</v>
      </c>
      <c r="H30" s="236">
        <f t="shared" si="1"/>
        <v>43.75</v>
      </c>
      <c r="I30" s="52" t="e">
        <f>'XH 9'!I426</f>
        <v>#REF!</v>
      </c>
      <c r="J30" s="52" t="e">
        <f>'XH 9'!J426</f>
        <v>#REF!</v>
      </c>
      <c r="K30" s="127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694</v>
      </c>
      <c r="C31" s="219" t="s">
        <v>565</v>
      </c>
      <c r="D31" s="219" t="s">
        <v>24</v>
      </c>
      <c r="E31" s="219">
        <v>8</v>
      </c>
      <c r="F31" s="219">
        <v>8.75</v>
      </c>
      <c r="G31" s="220">
        <v>6.5</v>
      </c>
      <c r="H31" s="236">
        <f t="shared" si="1"/>
        <v>40</v>
      </c>
      <c r="I31" s="52" t="e">
        <f>'XH 9'!I427</f>
        <v>#REF!</v>
      </c>
      <c r="J31" s="52" t="e">
        <f>'XH 9'!J427</f>
        <v>#REF!</v>
      </c>
      <c r="K31" s="127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8.75" customHeight="1">
      <c r="A32" s="221">
        <v>27</v>
      </c>
      <c r="B32" s="219" t="s">
        <v>695</v>
      </c>
      <c r="C32" s="219" t="s">
        <v>606</v>
      </c>
      <c r="D32" s="219" t="s">
        <v>24</v>
      </c>
      <c r="E32" s="241">
        <v>6.5</v>
      </c>
      <c r="F32" s="241">
        <v>8.75</v>
      </c>
      <c r="G32" s="242">
        <v>9.25</v>
      </c>
      <c r="H32" s="236">
        <f t="shared" si="1"/>
        <v>39.75</v>
      </c>
      <c r="I32" s="52" t="e">
        <f>'XH 9'!I428</f>
        <v>#REF!</v>
      </c>
      <c r="J32" s="52" t="e">
        <f>'XH 9'!J428</f>
        <v>#REF!</v>
      </c>
      <c r="K32" s="127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8.75" customHeight="1">
      <c r="A33" s="221">
        <v>28</v>
      </c>
      <c r="B33" s="219" t="s">
        <v>696</v>
      </c>
      <c r="C33" s="219" t="s">
        <v>252</v>
      </c>
      <c r="D33" s="219" t="s">
        <v>24</v>
      </c>
      <c r="E33" s="241">
        <v>8.75</v>
      </c>
      <c r="F33" s="241">
        <v>9</v>
      </c>
      <c r="G33" s="242">
        <v>8</v>
      </c>
      <c r="H33" s="236">
        <f t="shared" si="1"/>
        <v>43.5</v>
      </c>
      <c r="I33" s="52" t="e">
        <f>'XH 9'!I430</f>
        <v>#REF!</v>
      </c>
      <c r="J33" s="52" t="e">
        <f>'XH 9'!J430</f>
        <v>#REF!</v>
      </c>
      <c r="K33" s="127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8.75" customHeight="1">
      <c r="A34" s="221">
        <v>29</v>
      </c>
      <c r="B34" s="219" t="s">
        <v>697</v>
      </c>
      <c r="C34" s="219" t="s">
        <v>698</v>
      </c>
      <c r="D34" s="219" t="s">
        <v>24</v>
      </c>
      <c r="E34" s="219">
        <v>6</v>
      </c>
      <c r="F34" s="219">
        <v>5.75</v>
      </c>
      <c r="G34" s="220">
        <v>9</v>
      </c>
      <c r="H34" s="236">
        <f t="shared" si="1"/>
        <v>32.5</v>
      </c>
      <c r="I34" s="52" t="e">
        <f>'XH 9'!I432</f>
        <v>#REF!</v>
      </c>
      <c r="J34" s="52" t="e">
        <f>'XH 9'!J432</f>
        <v>#REF!</v>
      </c>
      <c r="K34" s="127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8.75" customHeight="1">
      <c r="A35" s="221">
        <v>30</v>
      </c>
      <c r="B35" s="219" t="s">
        <v>699</v>
      </c>
      <c r="C35" s="219" t="s">
        <v>141</v>
      </c>
      <c r="D35" s="219" t="s">
        <v>24</v>
      </c>
      <c r="E35" s="219">
        <v>7.75</v>
      </c>
      <c r="F35" s="219">
        <v>9</v>
      </c>
      <c r="G35" s="220">
        <v>8.75</v>
      </c>
      <c r="H35" s="236">
        <f t="shared" si="1"/>
        <v>42.25</v>
      </c>
      <c r="I35" s="52" t="e">
        <f>'XH 9'!I433</f>
        <v>#REF!</v>
      </c>
      <c r="J35" s="52" t="e">
        <f>'XH 9'!J433</f>
        <v>#REF!</v>
      </c>
      <c r="K35" s="127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8.75" customHeight="1">
      <c r="A36" s="221">
        <v>31</v>
      </c>
      <c r="B36" s="219" t="s">
        <v>576</v>
      </c>
      <c r="C36" s="219" t="s">
        <v>409</v>
      </c>
      <c r="D36" s="219" t="s">
        <v>24</v>
      </c>
      <c r="E36" s="219">
        <v>6.75</v>
      </c>
      <c r="F36" s="219">
        <v>7.5</v>
      </c>
      <c r="G36" s="220">
        <v>7.25</v>
      </c>
      <c r="H36" s="236">
        <f t="shared" si="1"/>
        <v>35.75</v>
      </c>
      <c r="I36" s="52" t="e">
        <f>'XH 9'!I434</f>
        <v>#REF!</v>
      </c>
      <c r="J36" s="52" t="e">
        <f>'XH 9'!J434</f>
        <v>#REF!</v>
      </c>
      <c r="K36" s="127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" customHeight="1">
      <c r="A37" s="221">
        <v>32</v>
      </c>
      <c r="B37" s="219" t="s">
        <v>700</v>
      </c>
      <c r="C37" s="219" t="s">
        <v>367</v>
      </c>
      <c r="D37" s="219" t="s">
        <v>24</v>
      </c>
      <c r="E37" s="219">
        <v>7.5</v>
      </c>
      <c r="F37" s="219">
        <v>9</v>
      </c>
      <c r="G37" s="220">
        <v>8.25</v>
      </c>
      <c r="H37" s="236">
        <f t="shared" si="1"/>
        <v>41.25</v>
      </c>
      <c r="I37" s="52" t="e">
        <f>'XH 9'!I435</f>
        <v>#REF!</v>
      </c>
      <c r="J37" s="52" t="e">
        <f>'XH 9'!J435</f>
        <v>#REF!</v>
      </c>
      <c r="K37" s="127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" customHeight="1">
      <c r="A38" s="221">
        <v>33</v>
      </c>
      <c r="B38" s="219" t="s">
        <v>701</v>
      </c>
      <c r="C38" s="219" t="s">
        <v>246</v>
      </c>
      <c r="D38" s="219" t="s">
        <v>24</v>
      </c>
      <c r="E38" s="219">
        <v>6.5</v>
      </c>
      <c r="F38" s="219">
        <v>8.5</v>
      </c>
      <c r="G38" s="220">
        <v>9</v>
      </c>
      <c r="H38" s="236">
        <f t="shared" si="1"/>
        <v>39</v>
      </c>
      <c r="I38" s="52" t="e">
        <f>'XH 9'!I437</f>
        <v>#REF!</v>
      </c>
      <c r="J38" s="52" t="e">
        <f>'XH 9'!J437</f>
        <v>#REF!</v>
      </c>
      <c r="K38" s="127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" customHeight="1">
      <c r="A39" s="221">
        <v>34</v>
      </c>
      <c r="B39" s="219" t="s">
        <v>702</v>
      </c>
      <c r="C39" s="219" t="s">
        <v>703</v>
      </c>
      <c r="D39" s="219" t="s">
        <v>24</v>
      </c>
      <c r="E39" s="219">
        <v>3.75</v>
      </c>
      <c r="F39" s="219">
        <v>8</v>
      </c>
      <c r="G39" s="220">
        <v>6.5</v>
      </c>
      <c r="H39" s="236">
        <f t="shared" si="1"/>
        <v>30</v>
      </c>
      <c r="I39" s="52" t="e">
        <f>'XH 9'!I438</f>
        <v>#REF!</v>
      </c>
      <c r="J39" s="52" t="e">
        <f>'XH 9'!J438</f>
        <v>#REF!</v>
      </c>
      <c r="K39" s="128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" customHeight="1">
      <c r="A40" s="221">
        <v>35</v>
      </c>
      <c r="B40" s="219" t="s">
        <v>704</v>
      </c>
      <c r="C40" s="219" t="s">
        <v>506</v>
      </c>
      <c r="D40" s="219" t="s">
        <v>24</v>
      </c>
      <c r="E40" s="219">
        <v>6.5</v>
      </c>
      <c r="F40" s="219">
        <v>9</v>
      </c>
      <c r="G40" s="220">
        <v>9</v>
      </c>
      <c r="H40" s="236">
        <f t="shared" si="1"/>
        <v>40</v>
      </c>
      <c r="I40" s="52" t="e">
        <f>'XH 9'!I439</f>
        <v>#REF!</v>
      </c>
      <c r="J40" s="52" t="e">
        <f>'XH 9'!J439</f>
        <v>#REF!</v>
      </c>
      <c r="K40" s="127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" customHeight="1">
      <c r="A41" s="221">
        <v>36</v>
      </c>
      <c r="B41" s="219" t="s">
        <v>705</v>
      </c>
      <c r="C41" s="219" t="s">
        <v>171</v>
      </c>
      <c r="D41" s="219" t="s">
        <v>24</v>
      </c>
      <c r="E41" s="219">
        <v>8.5</v>
      </c>
      <c r="F41" s="219">
        <v>8.75</v>
      </c>
      <c r="G41" s="220">
        <v>9.25</v>
      </c>
      <c r="H41" s="236">
        <f t="shared" si="1"/>
        <v>43.75</v>
      </c>
      <c r="I41" s="52"/>
      <c r="J41" s="52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" customHeight="1">
      <c r="A42" s="221">
        <v>37</v>
      </c>
      <c r="B42" s="219" t="s">
        <v>706</v>
      </c>
      <c r="C42" s="219" t="s">
        <v>114</v>
      </c>
      <c r="D42" s="219" t="s">
        <v>24</v>
      </c>
      <c r="E42" s="219">
        <v>8.75</v>
      </c>
      <c r="F42" s="219">
        <v>8.75</v>
      </c>
      <c r="G42" s="220">
        <v>7.75</v>
      </c>
      <c r="H42" s="236">
        <f t="shared" si="1"/>
        <v>42.75</v>
      </c>
      <c r="I42" s="52"/>
      <c r="J42" s="52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" customHeight="1">
      <c r="A43" s="221">
        <v>38</v>
      </c>
      <c r="B43" s="219" t="s">
        <v>707</v>
      </c>
      <c r="C43" s="219" t="s">
        <v>345</v>
      </c>
      <c r="D43" s="219" t="s">
        <v>24</v>
      </c>
      <c r="E43" s="219">
        <v>7</v>
      </c>
      <c r="F43" s="219">
        <v>9</v>
      </c>
      <c r="G43" s="220">
        <v>7.75</v>
      </c>
      <c r="H43" s="236">
        <f t="shared" si="1"/>
        <v>39.75</v>
      </c>
      <c r="I43" s="52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39</v>
      </c>
      <c r="B44" s="219" t="s">
        <v>708</v>
      </c>
      <c r="C44" s="219" t="s">
        <v>709</v>
      </c>
      <c r="D44" s="219" t="s">
        <v>24</v>
      </c>
      <c r="E44" s="219">
        <v>7.25</v>
      </c>
      <c r="F44" s="219">
        <v>8</v>
      </c>
      <c r="G44" s="220">
        <v>8.75</v>
      </c>
      <c r="H44" s="236">
        <f t="shared" si="1"/>
        <v>39.25</v>
      </c>
      <c r="I44" s="52"/>
      <c r="J44" s="52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40</v>
      </c>
      <c r="B45" s="219" t="s">
        <v>710</v>
      </c>
      <c r="C45" s="219" t="s">
        <v>54</v>
      </c>
      <c r="D45" s="219" t="s">
        <v>24</v>
      </c>
      <c r="E45" s="219">
        <v>6.75</v>
      </c>
      <c r="F45" s="219">
        <v>9</v>
      </c>
      <c r="G45" s="220">
        <v>8.75</v>
      </c>
      <c r="H45" s="236">
        <f t="shared" si="1"/>
        <v>40.25</v>
      </c>
      <c r="I45" s="52"/>
      <c r="J45" s="52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41</v>
      </c>
      <c r="B46" s="219" t="s">
        <v>711</v>
      </c>
      <c r="C46" s="219" t="s">
        <v>712</v>
      </c>
      <c r="D46" s="219" t="s">
        <v>24</v>
      </c>
      <c r="E46" s="219">
        <v>8</v>
      </c>
      <c r="F46" s="219">
        <v>9</v>
      </c>
      <c r="G46" s="243">
        <v>9.5</v>
      </c>
      <c r="H46" s="236">
        <f t="shared" si="1"/>
        <v>43.5</v>
      </c>
      <c r="I46" s="52"/>
      <c r="J46" s="52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221">
        <v>42</v>
      </c>
      <c r="B47" s="219" t="s">
        <v>713</v>
      </c>
      <c r="C47" s="219" t="s">
        <v>162</v>
      </c>
      <c r="D47" s="219" t="s">
        <v>24</v>
      </c>
      <c r="E47" s="219">
        <v>7.5</v>
      </c>
      <c r="F47" s="219">
        <v>8.25</v>
      </c>
      <c r="G47" s="220">
        <v>9</v>
      </c>
      <c r="H47" s="236">
        <f t="shared" si="1"/>
        <v>40.5</v>
      </c>
      <c r="I47" s="52"/>
      <c r="J47" s="52"/>
      <c r="K47" s="53"/>
      <c r="L47" s="53" t="s">
        <v>714</v>
      </c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282" t="s">
        <v>142</v>
      </c>
      <c r="B48" s="285"/>
      <c r="C48" s="285"/>
      <c r="D48" s="286"/>
      <c r="E48" s="239">
        <f>SUM(E6:E47)/D64</f>
        <v>6.8392857142857144</v>
      </c>
      <c r="F48" s="239">
        <f>SUM(F6:F47)/D57</f>
        <v>8.5119047619047628</v>
      </c>
      <c r="G48" s="239">
        <f>SUM(G6:G47)/D71</f>
        <v>8.625</v>
      </c>
      <c r="H48" s="134">
        <f>SUM(H6:H47)/D78</f>
        <v>39.327380952380949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8" customHeight="1">
      <c r="A49" s="38"/>
      <c r="B49" s="126"/>
      <c r="C49" s="37"/>
      <c r="D49" s="38"/>
      <c r="E49" s="37"/>
      <c r="F49" s="37"/>
      <c r="G49" s="57" t="s">
        <v>143</v>
      </c>
      <c r="H49" s="38"/>
      <c r="I49" s="58" t="s">
        <v>143</v>
      </c>
      <c r="J49" s="37"/>
      <c r="K49" s="58" t="s">
        <v>143</v>
      </c>
      <c r="L49" s="37"/>
      <c r="M49" s="38"/>
      <c r="N49" s="37"/>
      <c r="O49" s="58" t="s">
        <v>143</v>
      </c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8" customHeight="1">
      <c r="A50" s="38"/>
      <c r="B50" s="126"/>
      <c r="C50" s="37"/>
      <c r="D50" s="38"/>
      <c r="E50" s="37"/>
      <c r="F50" s="37"/>
      <c r="G50" s="59" t="e">
        <f>AND(#REF!&gt;=8,#REF!&lt;9)</f>
        <v>#REF!</v>
      </c>
      <c r="H50" s="38"/>
      <c r="I50" s="38" t="e">
        <f>AND(#REF!&gt;=6.5,#REF!&lt;8)</f>
        <v>#REF!</v>
      </c>
      <c r="J50" s="37"/>
      <c r="K50" s="38" t="e">
        <f>AND(#REF!&gt;=5,#REF!&lt;6.5)</f>
        <v>#REF!</v>
      </c>
      <c r="L50" s="37"/>
      <c r="M50" s="38"/>
      <c r="N50" s="37"/>
      <c r="O50" s="38" t="e">
        <f>AND(#REF!&gt;=3.5,#REF!&lt;5)</f>
        <v>#REF!</v>
      </c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8" customHeight="1">
      <c r="A51" s="38"/>
      <c r="B51" s="126"/>
      <c r="C51" s="37"/>
      <c r="D51" s="38"/>
      <c r="E51" s="37"/>
      <c r="F51" s="37"/>
      <c r="G51" s="59" t="s">
        <v>144</v>
      </c>
      <c r="H51" s="38"/>
      <c r="I51" s="38" t="s">
        <v>145</v>
      </c>
      <c r="J51" s="37"/>
      <c r="K51" s="38" t="s">
        <v>146</v>
      </c>
      <c r="L51" s="37"/>
      <c r="M51" s="38"/>
      <c r="N51" s="37"/>
      <c r="O51" s="38" t="s">
        <v>9</v>
      </c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8" customHeight="1">
      <c r="A52" s="38"/>
      <c r="B52" s="126"/>
      <c r="C52" s="37"/>
      <c r="D52" s="38"/>
      <c r="E52" s="37"/>
      <c r="F52" s="37"/>
      <c r="G52" s="59"/>
      <c r="H52" s="38"/>
      <c r="I52" s="38"/>
      <c r="J52" s="37"/>
      <c r="K52" s="38"/>
      <c r="L52" s="37"/>
      <c r="M52" s="38"/>
      <c r="N52" s="37"/>
      <c r="O52" s="38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8" customHeight="1">
      <c r="A53" s="38"/>
      <c r="B53" s="126"/>
      <c r="C53" s="37"/>
      <c r="D53" s="38"/>
      <c r="E53" s="37"/>
      <c r="F53" s="37"/>
      <c r="G53" s="59"/>
      <c r="H53" s="38"/>
      <c r="I53" s="38"/>
      <c r="J53" s="37"/>
      <c r="K53" s="38"/>
      <c r="L53" s="37"/>
      <c r="M53" s="38"/>
      <c r="N53" s="37"/>
      <c r="O53" s="38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8" customHeight="1">
      <c r="A54" s="38"/>
      <c r="B54" s="126"/>
      <c r="C54" s="37"/>
      <c r="D54" s="38"/>
      <c r="E54" s="37"/>
      <c r="F54" s="37"/>
      <c r="G54" s="59"/>
      <c r="H54" s="38"/>
      <c r="I54" s="38"/>
      <c r="J54" s="37"/>
      <c r="K54" s="38"/>
      <c r="L54" s="37"/>
      <c r="M54" s="38"/>
      <c r="N54" s="37"/>
      <c r="O54" s="38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8" customHeight="1">
      <c r="A55" s="262" t="s">
        <v>1</v>
      </c>
      <c r="B55" s="264" t="s">
        <v>2</v>
      </c>
      <c r="C55" s="7"/>
      <c r="D55" s="264" t="s">
        <v>3</v>
      </c>
      <c r="E55" s="279"/>
      <c r="F55" s="266"/>
      <c r="G55" s="279" t="s">
        <v>5</v>
      </c>
      <c r="H55" s="266"/>
      <c r="I55" s="279" t="s">
        <v>6</v>
      </c>
      <c r="J55" s="266"/>
      <c r="K55" s="279" t="s">
        <v>7</v>
      </c>
      <c r="L55" s="266"/>
      <c r="M55" s="279" t="s">
        <v>8</v>
      </c>
      <c r="N55" s="266"/>
      <c r="O55" s="279" t="s">
        <v>9</v>
      </c>
      <c r="P55" s="266"/>
      <c r="Q55" s="279" t="s">
        <v>10</v>
      </c>
      <c r="R55" s="274"/>
      <c r="S55" s="60"/>
      <c r="T55" s="61"/>
      <c r="U55" s="61"/>
      <c r="V55" s="37"/>
      <c r="W55" s="37"/>
      <c r="X55" s="37"/>
      <c r="Y55" s="37"/>
      <c r="Z55" s="37"/>
    </row>
    <row r="56" spans="1:26" ht="18" customHeight="1">
      <c r="A56" s="263"/>
      <c r="B56" s="259"/>
      <c r="C56" s="10"/>
      <c r="D56" s="259"/>
      <c r="E56" s="10" t="s">
        <v>13</v>
      </c>
      <c r="F56" s="10" t="s">
        <v>14</v>
      </c>
      <c r="G56" s="11" t="s">
        <v>13</v>
      </c>
      <c r="H56" s="62" t="s">
        <v>14</v>
      </c>
      <c r="I56" s="10" t="s">
        <v>13</v>
      </c>
      <c r="J56" s="10" t="s">
        <v>14</v>
      </c>
      <c r="K56" s="10" t="s">
        <v>13</v>
      </c>
      <c r="L56" s="10" t="s">
        <v>14</v>
      </c>
      <c r="M56" s="10" t="s">
        <v>13</v>
      </c>
      <c r="N56" s="10" t="s">
        <v>14</v>
      </c>
      <c r="O56" s="10" t="s">
        <v>13</v>
      </c>
      <c r="P56" s="10" t="s">
        <v>14</v>
      </c>
      <c r="Q56" s="10" t="s">
        <v>13</v>
      </c>
      <c r="R56" s="63" t="s">
        <v>14</v>
      </c>
      <c r="S56" s="60"/>
      <c r="T56" s="280" t="s">
        <v>15</v>
      </c>
      <c r="U56" s="261"/>
      <c r="V56" s="37"/>
      <c r="W56" s="37"/>
      <c r="X56" s="37"/>
      <c r="Y56" s="37"/>
      <c r="Z56" s="37"/>
    </row>
    <row r="57" spans="1:26" ht="18" customHeight="1">
      <c r="A57" s="38" t="str">
        <f>F5</f>
        <v>Toan</v>
      </c>
      <c r="B57" s="64" t="str">
        <f>D6</f>
        <v>9A8</v>
      </c>
      <c r="C57" s="64"/>
      <c r="D57" s="64">
        <f>COUNT(F6:F47)</f>
        <v>42</v>
      </c>
      <c r="E57" s="64">
        <f>COUNTIF(F6:F47,"&gt;=9")</f>
        <v>16</v>
      </c>
      <c r="F57" s="65">
        <f>E57/$D57</f>
        <v>0.38095238095238093</v>
      </c>
      <c r="G57" s="66">
        <f>COUNTIF(F6:F47,"&gt;=8")-COUNTIF(F6:F47,"&gt;=9")</f>
        <v>20</v>
      </c>
      <c r="H57" s="67">
        <f>G57/$D57</f>
        <v>0.47619047619047616</v>
      </c>
      <c r="I57" s="64">
        <f>COUNTIF(F6:F47,"&gt;=6.5")-COUNTIF(F6:F47,"&gt;=8")</f>
        <v>5</v>
      </c>
      <c r="J57" s="65">
        <f>I57/$D57</f>
        <v>0.11904761904761904</v>
      </c>
      <c r="K57" s="64">
        <f>COUNTIF(F6:F47,"&gt;=5")-COUNTIF(F6:F47,"&gt;=6.5")</f>
        <v>1</v>
      </c>
      <c r="L57" s="65">
        <f>K57/$D57</f>
        <v>2.3809523809523808E-2</v>
      </c>
      <c r="M57" s="64">
        <f>COUNTIF(F6:F47,"&gt;=5")</f>
        <v>42</v>
      </c>
      <c r="N57" s="65">
        <f>M57/$D57</f>
        <v>1</v>
      </c>
      <c r="O57" s="64">
        <f>COUNTIF(F6:F47,"&gt;=3.5")-COUNTIF(F6:F47,"&gt;=5")</f>
        <v>0</v>
      </c>
      <c r="P57" s="65">
        <f>O57/$D57</f>
        <v>0</v>
      </c>
      <c r="Q57" s="64">
        <f>COUNTIF(F6:F47,"&lt;=3.25")</f>
        <v>0</v>
      </c>
      <c r="R57" s="68">
        <f>Q57/$D57</f>
        <v>0</v>
      </c>
      <c r="S57" s="69"/>
      <c r="T57" s="70">
        <f>Q57+O57+K57+I57+G57+E57</f>
        <v>42</v>
      </c>
      <c r="U57" s="70">
        <f>Q57+O57+M57</f>
        <v>42</v>
      </c>
      <c r="V57" s="37"/>
      <c r="W57" s="37"/>
      <c r="X57" s="37"/>
      <c r="Y57" s="37"/>
      <c r="Z57" s="37"/>
    </row>
    <row r="58" spans="1:26" ht="18" customHeight="1">
      <c r="A58" s="38"/>
      <c r="B58" s="126"/>
      <c r="C58" s="37"/>
      <c r="D58" s="38"/>
      <c r="E58" s="39"/>
      <c r="F58" s="39"/>
      <c r="G58" s="59"/>
      <c r="H58" s="38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126"/>
      <c r="C59" s="37"/>
      <c r="D59" s="38"/>
      <c r="E59" s="37"/>
      <c r="F59" s="37"/>
      <c r="G59" s="71" t="s">
        <v>147</v>
      </c>
      <c r="H59" s="38"/>
      <c r="I59" s="42" t="s">
        <v>147</v>
      </c>
      <c r="J59" s="37"/>
      <c r="K59" s="42" t="s">
        <v>147</v>
      </c>
      <c r="L59" s="37"/>
      <c r="M59" s="38"/>
      <c r="N59" s="37"/>
      <c r="O59" s="42" t="s">
        <v>147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126"/>
      <c r="C60" s="37"/>
      <c r="D60" s="38"/>
      <c r="E60" s="37"/>
      <c r="F60" s="37"/>
      <c r="G60" s="59" t="e">
        <f>AND(#REF!&gt;=8,#REF!&lt;9)</f>
        <v>#REF!</v>
      </c>
      <c r="H60" s="38"/>
      <c r="I60" s="38" t="e">
        <f>AND(#REF!&gt;=6.5,#REF!&lt;8)</f>
        <v>#REF!</v>
      </c>
      <c r="J60" s="37"/>
      <c r="K60" s="38" t="e">
        <f>AND(#REF!&gt;=5,#REF!&lt;6.5)</f>
        <v>#REF!</v>
      </c>
      <c r="L60" s="37"/>
      <c r="M60" s="38"/>
      <c r="N60" s="37"/>
      <c r="O60" s="38" t="e">
        <f>AND(#REF!&gt;=3.5,#REF!&lt;5)</f>
        <v>#REF!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126"/>
      <c r="C61" s="37"/>
      <c r="D61" s="38"/>
      <c r="E61" s="37"/>
      <c r="F61" s="37"/>
      <c r="G61" s="59" t="s">
        <v>144</v>
      </c>
      <c r="H61" s="38"/>
      <c r="I61" s="38" t="s">
        <v>145</v>
      </c>
      <c r="J61" s="37"/>
      <c r="K61" s="38" t="s">
        <v>146</v>
      </c>
      <c r="L61" s="37"/>
      <c r="M61" s="38"/>
      <c r="N61" s="37"/>
      <c r="O61" s="38" t="s">
        <v>9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262" t="s">
        <v>1</v>
      </c>
      <c r="B62" s="264" t="s">
        <v>2</v>
      </c>
      <c r="C62" s="7"/>
      <c r="D62" s="264" t="s">
        <v>3</v>
      </c>
      <c r="E62" s="279" t="s">
        <v>4</v>
      </c>
      <c r="F62" s="266"/>
      <c r="G62" s="279" t="s">
        <v>5</v>
      </c>
      <c r="H62" s="266"/>
      <c r="I62" s="279" t="s">
        <v>6</v>
      </c>
      <c r="J62" s="266"/>
      <c r="K62" s="279" t="s">
        <v>7</v>
      </c>
      <c r="L62" s="266"/>
      <c r="M62" s="279" t="s">
        <v>8</v>
      </c>
      <c r="N62" s="266"/>
      <c r="O62" s="279" t="s">
        <v>9</v>
      </c>
      <c r="P62" s="266"/>
      <c r="Q62" s="279" t="s">
        <v>10</v>
      </c>
      <c r="R62" s="274"/>
      <c r="S62" s="60"/>
      <c r="T62" s="61"/>
      <c r="U62" s="61"/>
      <c r="V62" s="37"/>
      <c r="W62" s="37"/>
      <c r="X62" s="37"/>
      <c r="Y62" s="37"/>
      <c r="Z62" s="37"/>
    </row>
    <row r="63" spans="1:26" ht="18" customHeight="1">
      <c r="A63" s="263"/>
      <c r="B63" s="259"/>
      <c r="C63" s="10"/>
      <c r="D63" s="259"/>
      <c r="E63" s="10" t="s">
        <v>13</v>
      </c>
      <c r="F63" s="10" t="s">
        <v>14</v>
      </c>
      <c r="G63" s="11" t="s">
        <v>13</v>
      </c>
      <c r="H63" s="62" t="s">
        <v>14</v>
      </c>
      <c r="I63" s="10" t="s">
        <v>13</v>
      </c>
      <c r="J63" s="10" t="s">
        <v>14</v>
      </c>
      <c r="K63" s="10" t="s">
        <v>13</v>
      </c>
      <c r="L63" s="10" t="s">
        <v>14</v>
      </c>
      <c r="M63" s="10" t="s">
        <v>13</v>
      </c>
      <c r="N63" s="10" t="s">
        <v>14</v>
      </c>
      <c r="O63" s="10" t="s">
        <v>13</v>
      </c>
      <c r="P63" s="10" t="s">
        <v>14</v>
      </c>
      <c r="Q63" s="10" t="s">
        <v>13</v>
      </c>
      <c r="R63" s="63" t="s">
        <v>14</v>
      </c>
      <c r="S63" s="60"/>
      <c r="T63" s="280" t="s">
        <v>15</v>
      </c>
      <c r="U63" s="261"/>
      <c r="V63" s="37"/>
      <c r="W63" s="37"/>
      <c r="X63" s="37"/>
      <c r="Y63" s="37"/>
      <c r="Z63" s="37"/>
    </row>
    <row r="64" spans="1:26" ht="18" customHeight="1">
      <c r="A64" s="38" t="str">
        <f>E5</f>
        <v>Van</v>
      </c>
      <c r="B64" s="64" t="str">
        <f>D13</f>
        <v>9A8</v>
      </c>
      <c r="C64" s="64"/>
      <c r="D64" s="64">
        <f>COUNT(E6:E47)</f>
        <v>42</v>
      </c>
      <c r="E64" s="64">
        <f>COUNTIF(E6:E47,"&gt;=9")</f>
        <v>0</v>
      </c>
      <c r="F64" s="65">
        <f>E64/$D64</f>
        <v>0</v>
      </c>
      <c r="G64" s="72">
        <f>COUNTIF(E6:E47,"&gt;=8")-COUNTIF(E6:E47,"&gt;=9")</f>
        <v>11</v>
      </c>
      <c r="H64" s="67">
        <f>G64/$D64</f>
        <v>0.26190476190476192</v>
      </c>
      <c r="I64" s="64">
        <f>COUNTIF(E6:E47,"&gt;=6.5")-COUNTIF(E6:E47,"&gt;=8")</f>
        <v>18</v>
      </c>
      <c r="J64" s="65">
        <f>I64/$D64</f>
        <v>0.42857142857142855</v>
      </c>
      <c r="K64" s="64">
        <f>COUNTIF(E6:E47,"&gt;=5")-COUNTIF(E6:E47,"&gt;=6.5")</f>
        <v>10</v>
      </c>
      <c r="L64" s="65">
        <f>K64/$D64</f>
        <v>0.23809523809523808</v>
      </c>
      <c r="M64" s="64">
        <f>COUNTIF(E6:E47,"&gt;=5")</f>
        <v>39</v>
      </c>
      <c r="N64" s="65">
        <f>M64/$D64</f>
        <v>0.9285714285714286</v>
      </c>
      <c r="O64" s="64">
        <f>COUNTIF(E6:E47,"&gt;=3.5")-COUNTIF(E6:E47,"&gt;=5")</f>
        <v>3</v>
      </c>
      <c r="P64" s="65">
        <f>O64/$D64</f>
        <v>7.1428571428571425E-2</v>
      </c>
      <c r="Q64" s="64">
        <f>COUNTIF(E6:E47,"&lt;=3.25")</f>
        <v>0</v>
      </c>
      <c r="R64" s="68">
        <f>Q64/$D64</f>
        <v>0</v>
      </c>
      <c r="S64" s="69"/>
      <c r="T64" s="70">
        <f>Q64+O64+K64+I64+G64+E64</f>
        <v>42</v>
      </c>
      <c r="U64" s="70">
        <f>Q64+O64+M64</f>
        <v>42</v>
      </c>
      <c r="V64" s="37"/>
      <c r="W64" s="37"/>
      <c r="X64" s="37"/>
      <c r="Y64" s="37"/>
      <c r="Z64" s="37"/>
    </row>
    <row r="65" spans="1:26" ht="18" customHeight="1">
      <c r="A65" s="38"/>
      <c r="B65" s="73"/>
      <c r="C65" s="73"/>
      <c r="D65" s="73"/>
      <c r="E65" s="73"/>
      <c r="F65" s="74"/>
      <c r="G65" s="75"/>
      <c r="H65" s="76"/>
      <c r="I65" s="73"/>
      <c r="J65" s="74"/>
      <c r="K65" s="73"/>
      <c r="L65" s="74"/>
      <c r="M65" s="73"/>
      <c r="N65" s="74"/>
      <c r="O65" s="73"/>
      <c r="P65" s="74"/>
      <c r="Q65" s="73"/>
      <c r="R65" s="74"/>
      <c r="S65" s="69"/>
      <c r="T65" s="70"/>
      <c r="U65" s="70"/>
      <c r="V65" s="37"/>
      <c r="W65" s="37"/>
      <c r="X65" s="37"/>
      <c r="Y65" s="37"/>
      <c r="Z65" s="37"/>
    </row>
    <row r="66" spans="1:26" ht="18" customHeight="1">
      <c r="A66" s="38"/>
      <c r="B66" s="126"/>
      <c r="C66" s="37"/>
      <c r="D66" s="38"/>
      <c r="E66" s="37"/>
      <c r="F66" s="37"/>
      <c r="G66" s="57" t="s">
        <v>36</v>
      </c>
      <c r="H66" s="38"/>
      <c r="I66" s="58" t="s">
        <v>36</v>
      </c>
      <c r="J66" s="37"/>
      <c r="K66" s="58" t="s">
        <v>36</v>
      </c>
      <c r="L66" s="37"/>
      <c r="M66" s="38"/>
      <c r="N66" s="37"/>
      <c r="O66" s="58" t="s">
        <v>36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126"/>
      <c r="C67" s="37"/>
      <c r="D67" s="38"/>
      <c r="E67" s="37"/>
      <c r="F67" s="37"/>
      <c r="G67" s="59" t="e">
        <f>AND(#REF!&gt;=8,#REF!&lt;9)</f>
        <v>#REF!</v>
      </c>
      <c r="H67" s="38"/>
      <c r="I67" s="38" t="e">
        <f>AND(#REF!&gt;=6.5,#REF!&lt;8)</f>
        <v>#REF!</v>
      </c>
      <c r="J67" s="37"/>
      <c r="K67" s="38" t="e">
        <f>AND(#REF!&gt;=5,#REF!&lt;6.5)</f>
        <v>#REF!</v>
      </c>
      <c r="L67" s="37"/>
      <c r="M67" s="38"/>
      <c r="N67" s="37"/>
      <c r="O67" s="38" t="b">
        <f>AND(G5&gt;=3.5,G5&lt;5)</f>
        <v>0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126"/>
      <c r="C68" s="37"/>
      <c r="D68" s="38"/>
      <c r="E68" s="37"/>
      <c r="F68" s="37"/>
      <c r="G68" s="59" t="s">
        <v>144</v>
      </c>
      <c r="H68" s="38"/>
      <c r="I68" s="38" t="s">
        <v>145</v>
      </c>
      <c r="J68" s="37"/>
      <c r="K68" s="38" t="s">
        <v>146</v>
      </c>
      <c r="L68" s="37"/>
      <c r="M68" s="38"/>
      <c r="N68" s="37"/>
      <c r="O68" s="38" t="s">
        <v>9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262" t="s">
        <v>1</v>
      </c>
      <c r="B69" s="264" t="s">
        <v>2</v>
      </c>
      <c r="C69" s="7"/>
      <c r="D69" s="264" t="s">
        <v>3</v>
      </c>
      <c r="E69" s="279" t="s">
        <v>4</v>
      </c>
      <c r="F69" s="266"/>
      <c r="G69" s="279" t="s">
        <v>5</v>
      </c>
      <c r="H69" s="266"/>
      <c r="I69" s="279" t="s">
        <v>6</v>
      </c>
      <c r="J69" s="266"/>
      <c r="K69" s="279" t="s">
        <v>7</v>
      </c>
      <c r="L69" s="266"/>
      <c r="M69" s="279" t="s">
        <v>8</v>
      </c>
      <c r="N69" s="266"/>
      <c r="O69" s="279" t="s">
        <v>9</v>
      </c>
      <c r="P69" s="266"/>
      <c r="Q69" s="279" t="s">
        <v>10</v>
      </c>
      <c r="R69" s="274"/>
      <c r="S69" s="60"/>
      <c r="T69" s="61"/>
      <c r="U69" s="61"/>
      <c r="V69" s="37"/>
      <c r="W69" s="37"/>
      <c r="X69" s="37"/>
      <c r="Y69" s="37"/>
      <c r="Z69" s="37"/>
    </row>
    <row r="70" spans="1:26" ht="18" customHeight="1">
      <c r="A70" s="263"/>
      <c r="B70" s="259"/>
      <c r="C70" s="10"/>
      <c r="D70" s="259"/>
      <c r="E70" s="10" t="s">
        <v>13</v>
      </c>
      <c r="F70" s="10" t="s">
        <v>14</v>
      </c>
      <c r="G70" s="11" t="s">
        <v>13</v>
      </c>
      <c r="H70" s="62" t="s">
        <v>14</v>
      </c>
      <c r="I70" s="10" t="s">
        <v>13</v>
      </c>
      <c r="J70" s="10" t="s">
        <v>14</v>
      </c>
      <c r="K70" s="10" t="s">
        <v>13</v>
      </c>
      <c r="L70" s="10" t="s">
        <v>14</v>
      </c>
      <c r="M70" s="10" t="s">
        <v>13</v>
      </c>
      <c r="N70" s="10" t="s">
        <v>14</v>
      </c>
      <c r="O70" s="10" t="s">
        <v>13</v>
      </c>
      <c r="P70" s="10" t="s">
        <v>14</v>
      </c>
      <c r="Q70" s="10" t="s">
        <v>13</v>
      </c>
      <c r="R70" s="63" t="s">
        <v>14</v>
      </c>
      <c r="S70" s="60"/>
      <c r="T70" s="280" t="s">
        <v>15</v>
      </c>
      <c r="U70" s="261"/>
      <c r="V70" s="37"/>
      <c r="W70" s="37"/>
      <c r="X70" s="37"/>
      <c r="Y70" s="37"/>
      <c r="Z70" s="37"/>
    </row>
    <row r="71" spans="1:26" ht="18" customHeight="1">
      <c r="A71" s="38" t="s">
        <v>36</v>
      </c>
      <c r="B71" s="64" t="str">
        <f>D20</f>
        <v>9A8</v>
      </c>
      <c r="C71" s="64"/>
      <c r="D71" s="64">
        <f>COUNT(G6:G47)</f>
        <v>42</v>
      </c>
      <c r="E71" s="77">
        <f>COUNTIF(G6:G47,"&gt;=9")</f>
        <v>19</v>
      </c>
      <c r="F71" s="78">
        <f>E71/$D71</f>
        <v>0.45238095238095238</v>
      </c>
      <c r="G71" s="72">
        <f>COUNTIF(G6:G47,"&gt;=8")-COUNTIF(G6:G47,"&gt;=9")</f>
        <v>15</v>
      </c>
      <c r="H71" s="79">
        <f>G71/$D71</f>
        <v>0.35714285714285715</v>
      </c>
      <c r="I71" s="77">
        <f>COUNTIF(G6:G47,"&gt;=6.5")-COUNTIF(G6:G47,"&gt;=8")</f>
        <v>8</v>
      </c>
      <c r="J71" s="78">
        <f>I71/$D71</f>
        <v>0.19047619047619047</v>
      </c>
      <c r="K71" s="77">
        <f>COUNTIF(G6:G47,"&gt;=5")-COUNTIF(G6:G47,"&gt;=6.5")</f>
        <v>0</v>
      </c>
      <c r="L71" s="78">
        <f>K71/$D71</f>
        <v>0</v>
      </c>
      <c r="M71" s="77">
        <f>COUNTIF(G6:G47,"&gt;=5")</f>
        <v>42</v>
      </c>
      <c r="N71" s="78">
        <f>M71/$D71</f>
        <v>1</v>
      </c>
      <c r="O71" s="77">
        <f>COUNTIF(G6:G47,"&gt;=3.5")-COUNTIF(G6:G47,"&gt;=5")</f>
        <v>0</v>
      </c>
      <c r="P71" s="78">
        <f>O71/$D71</f>
        <v>0</v>
      </c>
      <c r="Q71" s="77">
        <f>COUNTIF(G6:G47,"&lt;=3.4")</f>
        <v>0</v>
      </c>
      <c r="R71" s="80">
        <f>Q71/$D71</f>
        <v>0</v>
      </c>
      <c r="S71" s="69"/>
      <c r="T71" s="70">
        <f>Q71+O71+K71+I71+G71+E71</f>
        <v>42</v>
      </c>
      <c r="U71" s="70">
        <f>Q71+O71+M71</f>
        <v>42</v>
      </c>
      <c r="V71" s="37"/>
      <c r="W71" s="37"/>
      <c r="X71" s="37"/>
      <c r="Y71" s="37"/>
      <c r="Z71" s="37"/>
    </row>
    <row r="72" spans="1:26" ht="18" customHeight="1">
      <c r="A72" s="38"/>
      <c r="B72" s="73"/>
      <c r="C72" s="73"/>
      <c r="D72" s="73"/>
      <c r="E72" s="73"/>
      <c r="F72" s="74"/>
      <c r="G72" s="75"/>
      <c r="H72" s="76"/>
      <c r="I72" s="73"/>
      <c r="J72" s="74"/>
      <c r="K72" s="73"/>
      <c r="L72" s="74"/>
      <c r="M72" s="73"/>
      <c r="N72" s="74"/>
      <c r="O72" s="73"/>
      <c r="P72" s="74"/>
      <c r="Q72" s="73"/>
      <c r="R72" s="74"/>
      <c r="S72" s="69"/>
      <c r="T72" s="70"/>
      <c r="U72" s="70"/>
      <c r="V72" s="37"/>
      <c r="W72" s="37"/>
      <c r="X72" s="37"/>
      <c r="Y72" s="37"/>
      <c r="Z72" s="37"/>
    </row>
    <row r="73" spans="1:26" ht="18" customHeight="1">
      <c r="A73" s="81"/>
      <c r="B73" s="135"/>
      <c r="C73" s="82"/>
      <c r="D73" s="81"/>
      <c r="E73" s="82"/>
      <c r="F73" s="82"/>
      <c r="G73" s="83" t="s">
        <v>148</v>
      </c>
      <c r="H73" s="81"/>
      <c r="I73" s="85" t="s">
        <v>148</v>
      </c>
      <c r="J73" s="82"/>
      <c r="K73" s="85" t="s">
        <v>148</v>
      </c>
      <c r="L73" s="82"/>
      <c r="M73" s="81"/>
      <c r="N73" s="82"/>
      <c r="O73" s="85" t="s">
        <v>148</v>
      </c>
      <c r="P73" s="82"/>
      <c r="Q73" s="82"/>
      <c r="R73" s="82"/>
      <c r="S73" s="82"/>
      <c r="T73" s="82"/>
      <c r="U73" s="82"/>
      <c r="V73" s="37"/>
      <c r="W73" s="37"/>
      <c r="X73" s="37"/>
      <c r="Y73" s="37"/>
      <c r="Z73" s="37"/>
    </row>
    <row r="74" spans="1:26" ht="18" customHeight="1">
      <c r="A74" s="81"/>
      <c r="B74" s="135"/>
      <c r="C74" s="82"/>
      <c r="D74" s="81"/>
      <c r="E74" s="82"/>
      <c r="F74" s="82"/>
      <c r="G74" s="86" t="e">
        <f>AND(#REF!&gt;=18,#REF!&lt;19)</f>
        <v>#REF!</v>
      </c>
      <c r="H74" s="81"/>
      <c r="I74" s="81" t="e">
        <f>AND(#REF!&gt;=16.5,#REF!&lt;18)</f>
        <v>#REF!</v>
      </c>
      <c r="J74" s="82"/>
      <c r="K74" s="81" t="e">
        <f>AND(#REF!&gt;=15,#REF!&lt;16.5)</f>
        <v>#REF!</v>
      </c>
      <c r="L74" s="82"/>
      <c r="M74" s="81"/>
      <c r="N74" s="82"/>
      <c r="O74" s="81" t="e">
        <f>AND(#REF!&gt;=13.5,#REF!&lt;15)</f>
        <v>#REF!</v>
      </c>
      <c r="P74" s="82"/>
      <c r="Q74" s="82"/>
      <c r="R74" s="82"/>
      <c r="S74" s="82"/>
      <c r="T74" s="82"/>
      <c r="U74" s="82"/>
      <c r="V74" s="37"/>
      <c r="W74" s="37"/>
      <c r="X74" s="37"/>
      <c r="Y74" s="37"/>
      <c r="Z74" s="37"/>
    </row>
    <row r="75" spans="1:26" ht="18" customHeight="1">
      <c r="A75" s="81"/>
      <c r="B75" s="135"/>
      <c r="C75" s="82"/>
      <c r="D75" s="81"/>
      <c r="E75" s="82"/>
      <c r="F75" s="82"/>
      <c r="G75" s="86" t="s">
        <v>149</v>
      </c>
      <c r="H75" s="81"/>
      <c r="I75" s="81" t="s">
        <v>150</v>
      </c>
      <c r="J75" s="82"/>
      <c r="K75" s="81" t="s">
        <v>151</v>
      </c>
      <c r="L75" s="82"/>
      <c r="M75" s="81"/>
      <c r="N75" s="82"/>
      <c r="O75" s="81" t="s">
        <v>152</v>
      </c>
      <c r="P75" s="82"/>
      <c r="Q75" s="82"/>
      <c r="R75" s="82"/>
      <c r="S75" s="82"/>
      <c r="T75" s="82"/>
      <c r="U75" s="82"/>
      <c r="V75" s="37"/>
      <c r="W75" s="37"/>
      <c r="X75" s="37"/>
      <c r="Y75" s="37"/>
      <c r="Z75" s="37"/>
    </row>
    <row r="76" spans="1:26" ht="18" customHeight="1">
      <c r="A76" s="277" t="s">
        <v>1</v>
      </c>
      <c r="B76" s="278" t="s">
        <v>2</v>
      </c>
      <c r="C76" s="87"/>
      <c r="D76" s="278" t="s">
        <v>3</v>
      </c>
      <c r="E76" s="273" t="s">
        <v>153</v>
      </c>
      <c r="F76" s="266"/>
      <c r="G76" s="273" t="s">
        <v>154</v>
      </c>
      <c r="H76" s="266"/>
      <c r="I76" s="273" t="s">
        <v>155</v>
      </c>
      <c r="J76" s="266"/>
      <c r="K76" s="273" t="s">
        <v>156</v>
      </c>
      <c r="L76" s="266"/>
      <c r="M76" s="273" t="s">
        <v>157</v>
      </c>
      <c r="N76" s="266"/>
      <c r="O76" s="273" t="s">
        <v>152</v>
      </c>
      <c r="P76" s="266"/>
      <c r="Q76" s="273" t="s">
        <v>10</v>
      </c>
      <c r="R76" s="274"/>
      <c r="S76" s="88"/>
      <c r="T76" s="89"/>
      <c r="U76" s="89"/>
      <c r="V76" s="37"/>
      <c r="W76" s="37"/>
      <c r="X76" s="37"/>
      <c r="Y76" s="37"/>
      <c r="Z76" s="37"/>
    </row>
    <row r="77" spans="1:26" ht="18" customHeight="1">
      <c r="A77" s="263"/>
      <c r="B77" s="259"/>
      <c r="C77" s="90"/>
      <c r="D77" s="259"/>
      <c r="E77" s="90" t="s">
        <v>13</v>
      </c>
      <c r="F77" s="90" t="s">
        <v>14</v>
      </c>
      <c r="G77" s="91" t="s">
        <v>13</v>
      </c>
      <c r="H77" s="92" t="s">
        <v>14</v>
      </c>
      <c r="I77" s="90" t="s">
        <v>13</v>
      </c>
      <c r="J77" s="90" t="s">
        <v>14</v>
      </c>
      <c r="K77" s="90" t="s">
        <v>13</v>
      </c>
      <c r="L77" s="90" t="s">
        <v>14</v>
      </c>
      <c r="M77" s="90" t="s">
        <v>13</v>
      </c>
      <c r="N77" s="90" t="s">
        <v>14</v>
      </c>
      <c r="O77" s="90" t="s">
        <v>13</v>
      </c>
      <c r="P77" s="90" t="s">
        <v>14</v>
      </c>
      <c r="Q77" s="90" t="s">
        <v>13</v>
      </c>
      <c r="R77" s="93" t="s">
        <v>14</v>
      </c>
      <c r="S77" s="88"/>
      <c r="T77" s="275" t="s">
        <v>15</v>
      </c>
      <c r="U77" s="276"/>
      <c r="V77" s="37"/>
      <c r="W77" s="37"/>
      <c r="X77" s="37"/>
      <c r="Y77" s="37"/>
      <c r="Z77" s="37"/>
    </row>
    <row r="78" spans="1:26" ht="18" customHeight="1">
      <c r="A78" s="81" t="s">
        <v>148</v>
      </c>
      <c r="B78" s="94" t="e">
        <f>#REF!</f>
        <v>#REF!</v>
      </c>
      <c r="C78" s="94"/>
      <c r="D78" s="94">
        <f>COUNT(G6:G47)</f>
        <v>42</v>
      </c>
      <c r="E78" s="95">
        <f>COUNTIF(H6:H47,"&gt;=19")</f>
        <v>42</v>
      </c>
      <c r="F78" s="96">
        <f>E78/$D78</f>
        <v>1</v>
      </c>
      <c r="G78" s="97">
        <f>COUNTIF(H6:H47,"&gt;=18")-COUNTIF(H6:H47,"&gt;=19")</f>
        <v>0</v>
      </c>
      <c r="H78" s="98">
        <f>G78/$D78</f>
        <v>0</v>
      </c>
      <c r="I78" s="95">
        <f>COUNTIF(H6:H47,"&gt;=16.5")-COUNTIF(H6:H47,"&gt;=18")</f>
        <v>0</v>
      </c>
      <c r="J78" s="96">
        <f>I78/$D78</f>
        <v>0</v>
      </c>
      <c r="K78" s="95">
        <f>COUNTIF(H6:H47,"&gt;=15")-COUNTIF(H6:H47,"&gt;=16.5")</f>
        <v>0</v>
      </c>
      <c r="L78" s="96">
        <f>K78/$D78</f>
        <v>0</v>
      </c>
      <c r="M78" s="95">
        <f>COUNTIF(H6:H47,"&gt;=15")</f>
        <v>42</v>
      </c>
      <c r="N78" s="96">
        <f>M78/$D78</f>
        <v>1</v>
      </c>
      <c r="O78" s="95">
        <f>COUNTIF(H6:H47,"&gt;=13.5")-COUNTIF(H6:H47,"&gt;=15")</f>
        <v>0</v>
      </c>
      <c r="P78" s="96">
        <f>O78/$D78</f>
        <v>0</v>
      </c>
      <c r="Q78" s="95">
        <f>COUNTIF(H6:H47,"&lt;=3,25")</f>
        <v>0</v>
      </c>
      <c r="R78" s="99">
        <f>Q78/$D78</f>
        <v>0</v>
      </c>
      <c r="S78" s="100"/>
      <c r="T78" s="101">
        <f>Q78+O78+K78+I78+G78+E78</f>
        <v>42</v>
      </c>
      <c r="U78" s="101">
        <f>Q78+O78+M78</f>
        <v>42</v>
      </c>
      <c r="V78" s="37"/>
      <c r="W78" s="37"/>
      <c r="X78" s="37"/>
      <c r="Y78" s="37"/>
      <c r="Z78" s="37"/>
    </row>
    <row r="79" spans="1:26" ht="18" customHeight="1">
      <c r="A79" s="38"/>
      <c r="B79" s="126"/>
      <c r="C79" s="37"/>
      <c r="D79" s="38"/>
      <c r="E79" s="40"/>
      <c r="F79" s="39"/>
      <c r="G79" s="59"/>
      <c r="H79" s="38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8" customHeight="1">
      <c r="A80" s="38"/>
      <c r="B80" s="126"/>
      <c r="C80" s="37"/>
      <c r="D80" s="38"/>
      <c r="E80" s="40"/>
      <c r="F80" s="39"/>
      <c r="G80" s="59"/>
      <c r="H80" s="38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8" customHeight="1">
      <c r="A81" s="38"/>
      <c r="B81" s="126"/>
      <c r="C81" s="37"/>
      <c r="D81" s="38"/>
      <c r="E81" s="40"/>
      <c r="F81" s="39"/>
      <c r="G81" s="59"/>
      <c r="H81" s="38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8" customHeight="1">
      <c r="A82" s="38"/>
      <c r="B82" s="126"/>
      <c r="C82" s="37"/>
      <c r="D82" s="38"/>
      <c r="E82" s="39"/>
      <c r="F82" s="39"/>
      <c r="G82" s="40"/>
      <c r="H82" s="38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8" customHeight="1">
      <c r="A83" s="38"/>
      <c r="B83" s="126"/>
      <c r="C83" s="37"/>
      <c r="D83" s="38"/>
      <c r="E83" s="39"/>
      <c r="F83" s="39"/>
      <c r="G83" s="40"/>
      <c r="H83" s="38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8" customHeight="1">
      <c r="A84" s="38"/>
      <c r="B84" s="126"/>
      <c r="C84" s="37"/>
      <c r="D84" s="38"/>
      <c r="E84" s="39"/>
      <c r="F84" s="39"/>
      <c r="G84" s="40"/>
      <c r="H84" s="38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8" customHeight="1">
      <c r="A85" s="38"/>
      <c r="B85" s="126"/>
      <c r="C85" s="37"/>
      <c r="D85" s="38"/>
      <c r="E85" s="39"/>
      <c r="F85" s="39"/>
      <c r="G85" s="40"/>
      <c r="H85" s="38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126"/>
      <c r="C86" s="37"/>
      <c r="D86" s="38"/>
      <c r="E86" s="39"/>
      <c r="F86" s="39"/>
      <c r="G86" s="40"/>
      <c r="H86" s="38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126"/>
      <c r="C87" s="37"/>
      <c r="D87" s="38"/>
      <c r="E87" s="39"/>
      <c r="F87" s="39"/>
      <c r="G87" s="40"/>
      <c r="H87" s="38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126"/>
      <c r="C88" s="37"/>
      <c r="D88" s="38"/>
      <c r="E88" s="39"/>
      <c r="F88" s="39"/>
      <c r="G88" s="40"/>
      <c r="H88" s="38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126"/>
      <c r="C89" s="37"/>
      <c r="D89" s="38"/>
      <c r="E89" s="39"/>
      <c r="F89" s="39"/>
      <c r="G89" s="40"/>
      <c r="H89" s="38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126"/>
      <c r="C90" s="37"/>
      <c r="D90" s="38"/>
      <c r="E90" s="39"/>
      <c r="F90" s="39"/>
      <c r="G90" s="40"/>
      <c r="H90" s="38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126"/>
      <c r="C91" s="37"/>
      <c r="D91" s="38"/>
      <c r="E91" s="39"/>
      <c r="F91" s="39"/>
      <c r="G91" s="40"/>
      <c r="H91" s="38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126"/>
      <c r="C92" s="37"/>
      <c r="D92" s="38"/>
      <c r="E92" s="39"/>
      <c r="F92" s="39"/>
      <c r="G92" s="40"/>
      <c r="H92" s="38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5.25" customHeight="1">
      <c r="A93" s="38"/>
      <c r="B93" s="126"/>
      <c r="C93" s="37"/>
      <c r="D93" s="38"/>
      <c r="E93" s="39"/>
      <c r="F93" s="39"/>
      <c r="G93" s="40"/>
      <c r="H93" s="38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126"/>
      <c r="C94" s="37"/>
      <c r="D94" s="38"/>
      <c r="E94" s="39"/>
      <c r="F94" s="39"/>
      <c r="G94" s="40"/>
      <c r="H94" s="38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126"/>
      <c r="C95" s="37"/>
      <c r="D95" s="38"/>
      <c r="E95" s="39"/>
      <c r="F95" s="39"/>
      <c r="G95" s="40"/>
      <c r="H95" s="38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126"/>
      <c r="C96" s="37"/>
      <c r="D96" s="38"/>
      <c r="E96" s="39"/>
      <c r="F96" s="39"/>
      <c r="G96" s="40"/>
      <c r="H96" s="38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126"/>
      <c r="C97" s="37"/>
      <c r="D97" s="38"/>
      <c r="E97" s="39"/>
      <c r="F97" s="39"/>
      <c r="G97" s="40"/>
      <c r="H97" s="38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126"/>
      <c r="C98" s="37"/>
      <c r="D98" s="38"/>
      <c r="E98" s="39"/>
      <c r="F98" s="39"/>
      <c r="G98" s="40"/>
      <c r="H98" s="38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126"/>
      <c r="C99" s="37"/>
      <c r="D99" s="38"/>
      <c r="E99" s="39"/>
      <c r="F99" s="39"/>
      <c r="G99" s="40"/>
      <c r="H99" s="38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126"/>
      <c r="C100" s="37"/>
      <c r="D100" s="38"/>
      <c r="E100" s="39"/>
      <c r="F100" s="39"/>
      <c r="G100" s="40"/>
      <c r="H100" s="38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126"/>
      <c r="C101" s="37"/>
      <c r="D101" s="38"/>
      <c r="E101" s="39"/>
      <c r="F101" s="39"/>
      <c r="G101" s="40"/>
      <c r="H101" s="38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126"/>
      <c r="C102" s="37"/>
      <c r="D102" s="38"/>
      <c r="E102" s="39"/>
      <c r="F102" s="39"/>
      <c r="G102" s="40"/>
      <c r="H102" s="38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126"/>
      <c r="C103" s="37"/>
      <c r="D103" s="38"/>
      <c r="E103" s="39"/>
      <c r="F103" s="39"/>
      <c r="G103" s="40"/>
      <c r="H103" s="38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126"/>
      <c r="C104" s="37"/>
      <c r="D104" s="38"/>
      <c r="E104" s="39"/>
      <c r="F104" s="39"/>
      <c r="G104" s="40"/>
      <c r="H104" s="38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126"/>
      <c r="C105" s="37"/>
      <c r="D105" s="38"/>
      <c r="E105" s="39"/>
      <c r="F105" s="39"/>
      <c r="G105" s="40"/>
      <c r="H105" s="38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126"/>
      <c r="C106" s="37"/>
      <c r="D106" s="38"/>
      <c r="E106" s="39"/>
      <c r="F106" s="39"/>
      <c r="G106" s="40"/>
      <c r="H106" s="38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126"/>
      <c r="C107" s="37"/>
      <c r="D107" s="38"/>
      <c r="E107" s="39"/>
      <c r="F107" s="39"/>
      <c r="G107" s="40"/>
      <c r="H107" s="38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126"/>
      <c r="C108" s="37"/>
      <c r="D108" s="38"/>
      <c r="E108" s="39"/>
      <c r="F108" s="39"/>
      <c r="G108" s="40"/>
      <c r="H108" s="38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126"/>
      <c r="C109" s="37"/>
      <c r="D109" s="38"/>
      <c r="E109" s="39"/>
      <c r="F109" s="39"/>
      <c r="G109" s="40"/>
      <c r="H109" s="38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126"/>
      <c r="C110" s="37"/>
      <c r="D110" s="38"/>
      <c r="E110" s="39"/>
      <c r="F110" s="39"/>
      <c r="G110" s="40"/>
      <c r="H110" s="38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126"/>
      <c r="C111" s="37"/>
      <c r="D111" s="38"/>
      <c r="E111" s="39"/>
      <c r="F111" s="39"/>
      <c r="G111" s="40"/>
      <c r="H111" s="38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126"/>
      <c r="C112" s="37"/>
      <c r="D112" s="38"/>
      <c r="E112" s="39"/>
      <c r="F112" s="39"/>
      <c r="G112" s="40"/>
      <c r="H112" s="38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126"/>
      <c r="C113" s="37"/>
      <c r="D113" s="38"/>
      <c r="E113" s="39"/>
      <c r="F113" s="39"/>
      <c r="G113" s="40"/>
      <c r="H113" s="38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126"/>
      <c r="C114" s="37"/>
      <c r="D114" s="38"/>
      <c r="E114" s="39"/>
      <c r="F114" s="39"/>
      <c r="G114" s="40"/>
      <c r="H114" s="38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126"/>
      <c r="C115" s="37"/>
      <c r="D115" s="38"/>
      <c r="E115" s="39"/>
      <c r="F115" s="39"/>
      <c r="G115" s="40"/>
      <c r="H115" s="38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126"/>
      <c r="C116" s="37"/>
      <c r="D116" s="38"/>
      <c r="E116" s="39"/>
      <c r="F116" s="39"/>
      <c r="G116" s="40"/>
      <c r="H116" s="38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126"/>
      <c r="C117" s="37"/>
      <c r="D117" s="38"/>
      <c r="E117" s="39"/>
      <c r="F117" s="39"/>
      <c r="G117" s="40"/>
      <c r="H117" s="38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126"/>
      <c r="C118" s="37"/>
      <c r="D118" s="38"/>
      <c r="E118" s="39"/>
      <c r="F118" s="39"/>
      <c r="G118" s="40"/>
      <c r="H118" s="38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126"/>
      <c r="C119" s="37"/>
      <c r="D119" s="38"/>
      <c r="E119" s="39"/>
      <c r="F119" s="39"/>
      <c r="G119" s="40"/>
      <c r="H119" s="38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126"/>
      <c r="C120" s="37"/>
      <c r="D120" s="38"/>
      <c r="E120" s="39"/>
      <c r="F120" s="39"/>
      <c r="G120" s="40"/>
      <c r="H120" s="38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126"/>
      <c r="C121" s="37"/>
      <c r="D121" s="38"/>
      <c r="E121" s="39"/>
      <c r="F121" s="39"/>
      <c r="G121" s="40"/>
      <c r="H121" s="38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126"/>
      <c r="C122" s="37"/>
      <c r="D122" s="38"/>
      <c r="E122" s="39"/>
      <c r="F122" s="39"/>
      <c r="G122" s="40"/>
      <c r="H122" s="38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126"/>
      <c r="C123" s="37"/>
      <c r="D123" s="38"/>
      <c r="E123" s="39"/>
      <c r="F123" s="39"/>
      <c r="G123" s="40"/>
      <c r="H123" s="38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126"/>
      <c r="C124" s="37"/>
      <c r="D124" s="38"/>
      <c r="E124" s="39"/>
      <c r="F124" s="39"/>
      <c r="G124" s="40"/>
      <c r="H124" s="38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126"/>
      <c r="C125" s="37"/>
      <c r="D125" s="38"/>
      <c r="E125" s="39"/>
      <c r="F125" s="39"/>
      <c r="G125" s="40"/>
      <c r="H125" s="38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126"/>
      <c r="C126" s="37"/>
      <c r="D126" s="38"/>
      <c r="E126" s="39"/>
      <c r="F126" s="39"/>
      <c r="G126" s="40"/>
      <c r="H126" s="38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126"/>
      <c r="C127" s="37"/>
      <c r="D127" s="38"/>
      <c r="E127" s="39"/>
      <c r="F127" s="39"/>
      <c r="G127" s="40"/>
      <c r="H127" s="38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126"/>
      <c r="C128" s="37"/>
      <c r="D128" s="38"/>
      <c r="E128" s="39"/>
      <c r="F128" s="39"/>
      <c r="G128" s="40"/>
      <c r="H128" s="38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126"/>
      <c r="C129" s="37"/>
      <c r="D129" s="38"/>
      <c r="E129" s="39"/>
      <c r="F129" s="39"/>
      <c r="G129" s="40"/>
      <c r="H129" s="38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126"/>
      <c r="C130" s="37"/>
      <c r="D130" s="38"/>
      <c r="E130" s="39"/>
      <c r="F130" s="39"/>
      <c r="G130" s="40"/>
      <c r="H130" s="38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126"/>
      <c r="C131" s="37"/>
      <c r="D131" s="38"/>
      <c r="E131" s="39"/>
      <c r="F131" s="39"/>
      <c r="G131" s="40"/>
      <c r="H131" s="38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126"/>
      <c r="C132" s="37"/>
      <c r="D132" s="38"/>
      <c r="E132" s="39"/>
      <c r="F132" s="39"/>
      <c r="G132" s="40"/>
      <c r="H132" s="38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126"/>
      <c r="C133" s="37"/>
      <c r="D133" s="38"/>
      <c r="E133" s="39"/>
      <c r="F133" s="39"/>
      <c r="G133" s="40"/>
      <c r="H133" s="38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126"/>
      <c r="C134" s="37"/>
      <c r="D134" s="38"/>
      <c r="E134" s="39"/>
      <c r="F134" s="39"/>
      <c r="G134" s="40"/>
      <c r="H134" s="38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126"/>
      <c r="C135" s="37"/>
      <c r="D135" s="38"/>
      <c r="E135" s="39"/>
      <c r="F135" s="39"/>
      <c r="G135" s="40"/>
      <c r="H135" s="38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126"/>
      <c r="C136" s="37"/>
      <c r="D136" s="38"/>
      <c r="E136" s="39"/>
      <c r="F136" s="39"/>
      <c r="G136" s="40"/>
      <c r="H136" s="38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126"/>
      <c r="C137" s="37"/>
      <c r="D137" s="38"/>
      <c r="E137" s="39"/>
      <c r="F137" s="39"/>
      <c r="G137" s="40"/>
      <c r="H137" s="38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39" customHeight="1">
      <c r="A138" s="38"/>
      <c r="B138" s="126"/>
      <c r="C138" s="37"/>
      <c r="D138" s="38"/>
      <c r="E138" s="39"/>
      <c r="F138" s="39"/>
      <c r="G138" s="40"/>
      <c r="H138" s="38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126"/>
      <c r="C139" s="37"/>
      <c r="D139" s="38"/>
      <c r="E139" s="39"/>
      <c r="F139" s="39"/>
      <c r="G139" s="40"/>
      <c r="H139" s="38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126"/>
      <c r="C140" s="37"/>
      <c r="D140" s="38"/>
      <c r="E140" s="39"/>
      <c r="F140" s="39"/>
      <c r="G140" s="40"/>
      <c r="H140" s="38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126"/>
      <c r="C141" s="37"/>
      <c r="D141" s="38"/>
      <c r="E141" s="39"/>
      <c r="F141" s="39"/>
      <c r="G141" s="40"/>
      <c r="H141" s="38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126"/>
      <c r="C142" s="37"/>
      <c r="D142" s="38"/>
      <c r="E142" s="39"/>
      <c r="F142" s="39"/>
      <c r="G142" s="40"/>
      <c r="H142" s="38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126"/>
      <c r="C143" s="37"/>
      <c r="D143" s="38"/>
      <c r="E143" s="39"/>
      <c r="F143" s="39"/>
      <c r="G143" s="40"/>
      <c r="H143" s="38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126"/>
      <c r="C144" s="37"/>
      <c r="D144" s="38"/>
      <c r="E144" s="39"/>
      <c r="F144" s="39"/>
      <c r="G144" s="40"/>
      <c r="H144" s="38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126"/>
      <c r="C145" s="37"/>
      <c r="D145" s="38"/>
      <c r="E145" s="39"/>
      <c r="F145" s="39"/>
      <c r="G145" s="40"/>
      <c r="H145" s="38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126"/>
      <c r="C146" s="37"/>
      <c r="D146" s="38"/>
      <c r="E146" s="39"/>
      <c r="F146" s="39"/>
      <c r="G146" s="40"/>
      <c r="H146" s="38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126"/>
      <c r="C147" s="37"/>
      <c r="D147" s="38"/>
      <c r="E147" s="39"/>
      <c r="F147" s="39"/>
      <c r="G147" s="40"/>
      <c r="H147" s="38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126"/>
      <c r="C148" s="37"/>
      <c r="D148" s="38"/>
      <c r="E148" s="39"/>
      <c r="F148" s="39"/>
      <c r="G148" s="40"/>
      <c r="H148" s="38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126"/>
      <c r="C149" s="37"/>
      <c r="D149" s="38"/>
      <c r="E149" s="39"/>
      <c r="F149" s="39"/>
      <c r="G149" s="40"/>
      <c r="H149" s="38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126"/>
      <c r="C150" s="37"/>
      <c r="D150" s="38"/>
      <c r="E150" s="39"/>
      <c r="F150" s="39"/>
      <c r="G150" s="40"/>
      <c r="H150" s="38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126"/>
      <c r="C151" s="37"/>
      <c r="D151" s="38"/>
      <c r="E151" s="39"/>
      <c r="F151" s="39"/>
      <c r="G151" s="40"/>
      <c r="H151" s="38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126"/>
      <c r="C152" s="37"/>
      <c r="D152" s="38"/>
      <c r="E152" s="39"/>
      <c r="F152" s="39"/>
      <c r="G152" s="40"/>
      <c r="H152" s="38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126"/>
      <c r="C153" s="37"/>
      <c r="D153" s="38"/>
      <c r="E153" s="39"/>
      <c r="F153" s="39"/>
      <c r="G153" s="40"/>
      <c r="H153" s="38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126"/>
      <c r="C154" s="37"/>
      <c r="D154" s="38"/>
      <c r="E154" s="39"/>
      <c r="F154" s="39"/>
      <c r="G154" s="40"/>
      <c r="H154" s="38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126"/>
      <c r="C155" s="37"/>
      <c r="D155" s="38"/>
      <c r="E155" s="39"/>
      <c r="F155" s="39"/>
      <c r="G155" s="40"/>
      <c r="H155" s="38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126"/>
      <c r="C156" s="37"/>
      <c r="D156" s="38"/>
      <c r="E156" s="39"/>
      <c r="F156" s="39"/>
      <c r="G156" s="40"/>
      <c r="H156" s="38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126"/>
      <c r="C157" s="37"/>
      <c r="D157" s="38"/>
      <c r="E157" s="39"/>
      <c r="F157" s="39"/>
      <c r="G157" s="40"/>
      <c r="H157" s="38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126"/>
      <c r="C158" s="37"/>
      <c r="D158" s="38"/>
      <c r="E158" s="39"/>
      <c r="F158" s="39"/>
      <c r="G158" s="40"/>
      <c r="H158" s="38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126"/>
      <c r="C159" s="37"/>
      <c r="D159" s="38"/>
      <c r="E159" s="39"/>
      <c r="F159" s="39"/>
      <c r="G159" s="40"/>
      <c r="H159" s="38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126"/>
      <c r="C160" s="37"/>
      <c r="D160" s="38"/>
      <c r="E160" s="39"/>
      <c r="F160" s="39"/>
      <c r="G160" s="40"/>
      <c r="H160" s="38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126"/>
      <c r="C161" s="37"/>
      <c r="D161" s="38"/>
      <c r="E161" s="39"/>
      <c r="F161" s="39"/>
      <c r="G161" s="40"/>
      <c r="H161" s="38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126"/>
      <c r="C162" s="37"/>
      <c r="D162" s="38"/>
      <c r="E162" s="39"/>
      <c r="F162" s="39"/>
      <c r="G162" s="40"/>
      <c r="H162" s="38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126"/>
      <c r="C163" s="37"/>
      <c r="D163" s="38"/>
      <c r="E163" s="39"/>
      <c r="F163" s="39"/>
      <c r="G163" s="40"/>
      <c r="H163" s="38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126"/>
      <c r="C164" s="37"/>
      <c r="D164" s="38"/>
      <c r="E164" s="39"/>
      <c r="F164" s="39"/>
      <c r="G164" s="40"/>
      <c r="H164" s="38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126"/>
      <c r="C165" s="37"/>
      <c r="D165" s="38"/>
      <c r="E165" s="39"/>
      <c r="F165" s="39"/>
      <c r="G165" s="40"/>
      <c r="H165" s="38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126"/>
      <c r="C166" s="37"/>
      <c r="D166" s="38"/>
      <c r="E166" s="39"/>
      <c r="F166" s="39"/>
      <c r="G166" s="40"/>
      <c r="H166" s="38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126"/>
      <c r="C167" s="37"/>
      <c r="D167" s="38"/>
      <c r="E167" s="39"/>
      <c r="F167" s="39"/>
      <c r="G167" s="40"/>
      <c r="H167" s="38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126"/>
      <c r="C168" s="37"/>
      <c r="D168" s="38"/>
      <c r="E168" s="39"/>
      <c r="F168" s="39"/>
      <c r="G168" s="40"/>
      <c r="H168" s="38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126"/>
      <c r="C169" s="37"/>
      <c r="D169" s="38"/>
      <c r="E169" s="39"/>
      <c r="F169" s="39"/>
      <c r="G169" s="40"/>
      <c r="H169" s="38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126"/>
      <c r="C170" s="37"/>
      <c r="D170" s="38"/>
      <c r="E170" s="39"/>
      <c r="F170" s="39"/>
      <c r="G170" s="40"/>
      <c r="H170" s="38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126"/>
      <c r="C171" s="37"/>
      <c r="D171" s="38"/>
      <c r="E171" s="39"/>
      <c r="F171" s="39"/>
      <c r="G171" s="40"/>
      <c r="H171" s="38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126"/>
      <c r="C172" s="37"/>
      <c r="D172" s="38"/>
      <c r="E172" s="39"/>
      <c r="F172" s="39"/>
      <c r="G172" s="40"/>
      <c r="H172" s="38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126"/>
      <c r="C173" s="37"/>
      <c r="D173" s="38"/>
      <c r="E173" s="39"/>
      <c r="F173" s="39"/>
      <c r="G173" s="40"/>
      <c r="H173" s="38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126"/>
      <c r="C174" s="37"/>
      <c r="D174" s="38"/>
      <c r="E174" s="39"/>
      <c r="F174" s="39"/>
      <c r="G174" s="40"/>
      <c r="H174" s="38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126"/>
      <c r="C175" s="37"/>
      <c r="D175" s="38"/>
      <c r="E175" s="39"/>
      <c r="F175" s="39"/>
      <c r="G175" s="40"/>
      <c r="H175" s="38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126"/>
      <c r="C176" s="37"/>
      <c r="D176" s="38"/>
      <c r="E176" s="39"/>
      <c r="F176" s="39"/>
      <c r="G176" s="40"/>
      <c r="H176" s="38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126"/>
      <c r="C177" s="37"/>
      <c r="D177" s="38"/>
      <c r="E177" s="39"/>
      <c r="F177" s="39"/>
      <c r="G177" s="40"/>
      <c r="H177" s="38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126"/>
      <c r="C178" s="37"/>
      <c r="D178" s="38"/>
      <c r="E178" s="39"/>
      <c r="F178" s="39"/>
      <c r="G178" s="40"/>
      <c r="H178" s="38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126"/>
      <c r="C179" s="37"/>
      <c r="D179" s="38"/>
      <c r="E179" s="39"/>
      <c r="F179" s="39"/>
      <c r="G179" s="40"/>
      <c r="H179" s="38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126"/>
      <c r="C180" s="37"/>
      <c r="D180" s="38"/>
      <c r="E180" s="39"/>
      <c r="F180" s="39"/>
      <c r="G180" s="40"/>
      <c r="H180" s="38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126"/>
      <c r="C181" s="37"/>
      <c r="D181" s="38"/>
      <c r="E181" s="39"/>
      <c r="F181" s="39"/>
      <c r="G181" s="40"/>
      <c r="H181" s="38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126"/>
      <c r="C182" s="37"/>
      <c r="D182" s="38"/>
      <c r="E182" s="39"/>
      <c r="F182" s="39"/>
      <c r="G182" s="40"/>
      <c r="H182" s="38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126"/>
      <c r="C183" s="37"/>
      <c r="D183" s="38"/>
      <c r="E183" s="39"/>
      <c r="F183" s="39"/>
      <c r="G183" s="40"/>
      <c r="H183" s="38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126"/>
      <c r="C184" s="37"/>
      <c r="D184" s="38"/>
      <c r="E184" s="39"/>
      <c r="F184" s="39"/>
      <c r="G184" s="40"/>
      <c r="H184" s="38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126"/>
      <c r="C185" s="37"/>
      <c r="D185" s="38"/>
      <c r="E185" s="39"/>
      <c r="F185" s="39"/>
      <c r="G185" s="40"/>
      <c r="H185" s="38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126"/>
      <c r="C186" s="37"/>
      <c r="D186" s="38"/>
      <c r="E186" s="39"/>
      <c r="F186" s="39"/>
      <c r="G186" s="40"/>
      <c r="H186" s="38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126"/>
      <c r="C187" s="37"/>
      <c r="D187" s="38"/>
      <c r="E187" s="39"/>
      <c r="F187" s="39"/>
      <c r="G187" s="40"/>
      <c r="H187" s="38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126"/>
      <c r="C188" s="37"/>
      <c r="D188" s="38"/>
      <c r="E188" s="39"/>
      <c r="F188" s="39"/>
      <c r="G188" s="40"/>
      <c r="H188" s="38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126"/>
      <c r="C189" s="37"/>
      <c r="D189" s="38"/>
      <c r="E189" s="39"/>
      <c r="F189" s="39"/>
      <c r="G189" s="40"/>
      <c r="H189" s="38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126"/>
      <c r="C190" s="37"/>
      <c r="D190" s="38"/>
      <c r="E190" s="39"/>
      <c r="F190" s="39"/>
      <c r="G190" s="40"/>
      <c r="H190" s="38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126"/>
      <c r="C191" s="37"/>
      <c r="D191" s="38"/>
      <c r="E191" s="39"/>
      <c r="F191" s="39"/>
      <c r="G191" s="40"/>
      <c r="H191" s="38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126"/>
      <c r="C192" s="37"/>
      <c r="D192" s="38"/>
      <c r="E192" s="39"/>
      <c r="F192" s="39"/>
      <c r="G192" s="40"/>
      <c r="H192" s="38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126"/>
      <c r="C193" s="37"/>
      <c r="D193" s="38"/>
      <c r="E193" s="39"/>
      <c r="F193" s="39"/>
      <c r="G193" s="40"/>
      <c r="H193" s="38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126"/>
      <c r="C194" s="37"/>
      <c r="D194" s="38"/>
      <c r="E194" s="39"/>
      <c r="F194" s="39"/>
      <c r="G194" s="40"/>
      <c r="H194" s="38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126"/>
      <c r="C195" s="37"/>
      <c r="D195" s="38"/>
      <c r="E195" s="39"/>
      <c r="F195" s="39"/>
      <c r="G195" s="40"/>
      <c r="H195" s="38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126"/>
      <c r="C196" s="37"/>
      <c r="D196" s="38"/>
      <c r="E196" s="39"/>
      <c r="F196" s="39"/>
      <c r="G196" s="40"/>
      <c r="H196" s="38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126"/>
      <c r="C197" s="37"/>
      <c r="D197" s="38"/>
      <c r="E197" s="39"/>
      <c r="F197" s="39"/>
      <c r="G197" s="40"/>
      <c r="H197" s="38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126"/>
      <c r="C198" s="37"/>
      <c r="D198" s="38"/>
      <c r="E198" s="39"/>
      <c r="F198" s="39"/>
      <c r="G198" s="40"/>
      <c r="H198" s="38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126"/>
      <c r="C199" s="37"/>
      <c r="D199" s="38"/>
      <c r="E199" s="39"/>
      <c r="F199" s="39"/>
      <c r="G199" s="40"/>
      <c r="H199" s="38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126"/>
      <c r="C200" s="37"/>
      <c r="D200" s="38"/>
      <c r="E200" s="39"/>
      <c r="F200" s="39"/>
      <c r="G200" s="40"/>
      <c r="H200" s="38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126"/>
      <c r="C201" s="37"/>
      <c r="D201" s="38"/>
      <c r="E201" s="39"/>
      <c r="F201" s="39"/>
      <c r="G201" s="40"/>
      <c r="H201" s="38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126"/>
      <c r="C202" s="37"/>
      <c r="D202" s="38"/>
      <c r="E202" s="39"/>
      <c r="F202" s="39"/>
      <c r="G202" s="40"/>
      <c r="H202" s="38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126"/>
      <c r="C203" s="37"/>
      <c r="D203" s="38"/>
      <c r="E203" s="39"/>
      <c r="F203" s="39"/>
      <c r="G203" s="40"/>
      <c r="H203" s="38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126"/>
      <c r="C204" s="37"/>
      <c r="D204" s="38"/>
      <c r="E204" s="39"/>
      <c r="F204" s="39"/>
      <c r="G204" s="40"/>
      <c r="H204" s="38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126"/>
      <c r="C205" s="37"/>
      <c r="D205" s="38"/>
      <c r="E205" s="39"/>
      <c r="F205" s="39"/>
      <c r="G205" s="40"/>
      <c r="H205" s="38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126"/>
      <c r="C206" s="37"/>
      <c r="D206" s="38"/>
      <c r="E206" s="39"/>
      <c r="F206" s="39"/>
      <c r="G206" s="40"/>
      <c r="H206" s="38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126"/>
      <c r="C207" s="37"/>
      <c r="D207" s="38"/>
      <c r="E207" s="39"/>
      <c r="F207" s="39"/>
      <c r="G207" s="40"/>
      <c r="H207" s="38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126"/>
      <c r="C208" s="37"/>
      <c r="D208" s="38"/>
      <c r="E208" s="39"/>
      <c r="F208" s="39"/>
      <c r="G208" s="40"/>
      <c r="H208" s="38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126"/>
      <c r="C209" s="37"/>
      <c r="D209" s="38"/>
      <c r="E209" s="39"/>
      <c r="F209" s="39"/>
      <c r="G209" s="40"/>
      <c r="H209" s="38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126"/>
      <c r="C210" s="37"/>
      <c r="D210" s="38"/>
      <c r="E210" s="39"/>
      <c r="F210" s="39"/>
      <c r="G210" s="40"/>
      <c r="H210" s="38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126"/>
      <c r="C211" s="37"/>
      <c r="D211" s="38"/>
      <c r="E211" s="39"/>
      <c r="F211" s="39"/>
      <c r="G211" s="40"/>
      <c r="H211" s="38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126"/>
      <c r="C212" s="37"/>
      <c r="D212" s="38"/>
      <c r="E212" s="39"/>
      <c r="F212" s="39"/>
      <c r="G212" s="40"/>
      <c r="H212" s="38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126"/>
      <c r="C213" s="37"/>
      <c r="D213" s="38"/>
      <c r="E213" s="39"/>
      <c r="F213" s="39"/>
      <c r="G213" s="40"/>
      <c r="H213" s="38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126"/>
      <c r="C214" s="37"/>
      <c r="D214" s="38"/>
      <c r="E214" s="39"/>
      <c r="F214" s="39"/>
      <c r="G214" s="40"/>
      <c r="H214" s="38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126"/>
      <c r="C215" s="37"/>
      <c r="D215" s="38"/>
      <c r="E215" s="39"/>
      <c r="F215" s="39"/>
      <c r="G215" s="40"/>
      <c r="H215" s="38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126"/>
      <c r="C216" s="37"/>
      <c r="D216" s="38"/>
      <c r="E216" s="39"/>
      <c r="F216" s="39"/>
      <c r="G216" s="40"/>
      <c r="H216" s="38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126"/>
      <c r="C217" s="37"/>
      <c r="D217" s="38"/>
      <c r="E217" s="39"/>
      <c r="F217" s="39"/>
      <c r="G217" s="40"/>
      <c r="H217" s="38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126"/>
      <c r="C218" s="37"/>
      <c r="D218" s="38"/>
      <c r="E218" s="39"/>
      <c r="F218" s="39"/>
      <c r="G218" s="40"/>
      <c r="H218" s="38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126"/>
      <c r="C219" s="37"/>
      <c r="D219" s="38"/>
      <c r="E219" s="39"/>
      <c r="F219" s="39"/>
      <c r="G219" s="40"/>
      <c r="H219" s="38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126"/>
      <c r="C220" s="37"/>
      <c r="D220" s="38"/>
      <c r="E220" s="39"/>
      <c r="F220" s="39"/>
      <c r="G220" s="40"/>
      <c r="H220" s="38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126"/>
      <c r="C221" s="37"/>
      <c r="D221" s="38"/>
      <c r="E221" s="39"/>
      <c r="F221" s="39"/>
      <c r="G221" s="40"/>
      <c r="H221" s="38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126"/>
      <c r="C222" s="37"/>
      <c r="D222" s="38"/>
      <c r="E222" s="39"/>
      <c r="F222" s="39"/>
      <c r="G222" s="40"/>
      <c r="H222" s="38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126"/>
      <c r="C223" s="37"/>
      <c r="D223" s="38"/>
      <c r="E223" s="39"/>
      <c r="F223" s="39"/>
      <c r="G223" s="40"/>
      <c r="H223" s="38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126"/>
      <c r="C224" s="37"/>
      <c r="D224" s="38"/>
      <c r="E224" s="39"/>
      <c r="F224" s="39"/>
      <c r="G224" s="40"/>
      <c r="H224" s="38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126"/>
      <c r="C225" s="37"/>
      <c r="D225" s="38"/>
      <c r="E225" s="39"/>
      <c r="F225" s="39"/>
      <c r="G225" s="40"/>
      <c r="H225" s="38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126"/>
      <c r="C226" s="37"/>
      <c r="D226" s="38"/>
      <c r="E226" s="39"/>
      <c r="F226" s="39"/>
      <c r="G226" s="40"/>
      <c r="H226" s="38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126"/>
      <c r="C227" s="37"/>
      <c r="D227" s="38"/>
      <c r="E227" s="39"/>
      <c r="F227" s="39"/>
      <c r="G227" s="40"/>
      <c r="H227" s="38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126"/>
      <c r="C228" s="37"/>
      <c r="D228" s="38"/>
      <c r="E228" s="39"/>
      <c r="F228" s="39"/>
      <c r="G228" s="40"/>
      <c r="H228" s="38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126"/>
      <c r="C229" s="37"/>
      <c r="D229" s="38"/>
      <c r="E229" s="39"/>
      <c r="F229" s="39"/>
      <c r="G229" s="40"/>
      <c r="H229" s="38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126"/>
      <c r="C230" s="37"/>
      <c r="D230" s="38"/>
      <c r="E230" s="39"/>
      <c r="F230" s="39"/>
      <c r="G230" s="40"/>
      <c r="H230" s="38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126"/>
      <c r="C231" s="37"/>
      <c r="D231" s="38"/>
      <c r="E231" s="39"/>
      <c r="F231" s="39"/>
      <c r="G231" s="40"/>
      <c r="H231" s="38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126"/>
      <c r="C232" s="37"/>
      <c r="D232" s="38"/>
      <c r="E232" s="39"/>
      <c r="F232" s="39"/>
      <c r="G232" s="40"/>
      <c r="H232" s="38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126"/>
      <c r="C233" s="37"/>
      <c r="D233" s="38"/>
      <c r="E233" s="39"/>
      <c r="F233" s="39"/>
      <c r="G233" s="40"/>
      <c r="H233" s="38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126"/>
      <c r="C234" s="37"/>
      <c r="D234" s="38"/>
      <c r="E234" s="39"/>
      <c r="F234" s="39"/>
      <c r="G234" s="40"/>
      <c r="H234" s="38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126"/>
      <c r="C235" s="37"/>
      <c r="D235" s="38"/>
      <c r="E235" s="39"/>
      <c r="F235" s="39"/>
      <c r="G235" s="40"/>
      <c r="H235" s="38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126"/>
      <c r="C236" s="37"/>
      <c r="D236" s="38"/>
      <c r="E236" s="39"/>
      <c r="F236" s="39"/>
      <c r="G236" s="40"/>
      <c r="H236" s="38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126"/>
      <c r="C237" s="37"/>
      <c r="D237" s="38"/>
      <c r="E237" s="39"/>
      <c r="F237" s="39"/>
      <c r="G237" s="40"/>
      <c r="H237" s="38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126"/>
      <c r="C238" s="37"/>
      <c r="D238" s="38"/>
      <c r="E238" s="39"/>
      <c r="F238" s="39"/>
      <c r="G238" s="40"/>
      <c r="H238" s="38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126"/>
      <c r="C239" s="37"/>
      <c r="D239" s="38"/>
      <c r="E239" s="39"/>
      <c r="F239" s="39"/>
      <c r="G239" s="40"/>
      <c r="H239" s="38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126"/>
      <c r="C240" s="37"/>
      <c r="D240" s="38"/>
      <c r="E240" s="39"/>
      <c r="F240" s="39"/>
      <c r="G240" s="40"/>
      <c r="H240" s="38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126"/>
      <c r="C241" s="37"/>
      <c r="D241" s="38"/>
      <c r="E241" s="39"/>
      <c r="F241" s="39"/>
      <c r="G241" s="40"/>
      <c r="H241" s="38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126"/>
      <c r="C242" s="37"/>
      <c r="D242" s="38"/>
      <c r="E242" s="39"/>
      <c r="F242" s="39"/>
      <c r="G242" s="40"/>
      <c r="H242" s="38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126"/>
      <c r="C243" s="37"/>
      <c r="D243" s="38"/>
      <c r="E243" s="39"/>
      <c r="F243" s="39"/>
      <c r="G243" s="40"/>
      <c r="H243" s="38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126"/>
      <c r="C244" s="37"/>
      <c r="D244" s="38"/>
      <c r="E244" s="39"/>
      <c r="F244" s="39"/>
      <c r="G244" s="40"/>
      <c r="H244" s="38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126"/>
      <c r="C245" s="37"/>
      <c r="D245" s="38"/>
      <c r="E245" s="39"/>
      <c r="F245" s="39"/>
      <c r="G245" s="40"/>
      <c r="H245" s="38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126"/>
      <c r="C246" s="37"/>
      <c r="D246" s="38"/>
      <c r="E246" s="39"/>
      <c r="F246" s="39"/>
      <c r="G246" s="40"/>
      <c r="H246" s="38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126"/>
      <c r="C247" s="37"/>
      <c r="D247" s="38"/>
      <c r="E247" s="39"/>
      <c r="F247" s="39"/>
      <c r="G247" s="40"/>
      <c r="H247" s="38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126"/>
      <c r="C248" s="37"/>
      <c r="D248" s="38"/>
      <c r="E248" s="39"/>
      <c r="F248" s="39"/>
      <c r="G248" s="40"/>
      <c r="H248" s="38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126"/>
      <c r="C249" s="37"/>
      <c r="D249" s="38"/>
      <c r="E249" s="39"/>
      <c r="F249" s="39"/>
      <c r="G249" s="40"/>
      <c r="H249" s="38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126"/>
      <c r="C250" s="37"/>
      <c r="D250" s="38"/>
      <c r="E250" s="39"/>
      <c r="F250" s="39"/>
      <c r="G250" s="40"/>
      <c r="H250" s="38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126"/>
      <c r="C251" s="37"/>
      <c r="D251" s="38"/>
      <c r="E251" s="39"/>
      <c r="F251" s="39"/>
      <c r="G251" s="40"/>
      <c r="H251" s="38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126"/>
      <c r="C252" s="37"/>
      <c r="D252" s="38"/>
      <c r="E252" s="39"/>
      <c r="F252" s="39"/>
      <c r="G252" s="40"/>
      <c r="H252" s="38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126"/>
      <c r="C253" s="37"/>
      <c r="D253" s="38"/>
      <c r="E253" s="39"/>
      <c r="F253" s="39"/>
      <c r="G253" s="40"/>
      <c r="H253" s="38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126"/>
      <c r="C254" s="37"/>
      <c r="D254" s="38"/>
      <c r="E254" s="39"/>
      <c r="F254" s="39"/>
      <c r="G254" s="40"/>
      <c r="H254" s="38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126"/>
      <c r="C255" s="37"/>
      <c r="D255" s="38"/>
      <c r="E255" s="39"/>
      <c r="F255" s="39"/>
      <c r="G255" s="40"/>
      <c r="H255" s="38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126"/>
      <c r="C256" s="37"/>
      <c r="D256" s="38"/>
      <c r="E256" s="39"/>
      <c r="F256" s="39"/>
      <c r="G256" s="40"/>
      <c r="H256" s="38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126"/>
      <c r="C257" s="37"/>
      <c r="D257" s="38"/>
      <c r="E257" s="39"/>
      <c r="F257" s="39"/>
      <c r="G257" s="40"/>
      <c r="H257" s="38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126"/>
      <c r="C258" s="37"/>
      <c r="D258" s="38"/>
      <c r="E258" s="39"/>
      <c r="F258" s="39"/>
      <c r="G258" s="40"/>
      <c r="H258" s="38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126"/>
      <c r="C259" s="37"/>
      <c r="D259" s="38"/>
      <c r="E259" s="39"/>
      <c r="F259" s="39"/>
      <c r="G259" s="40"/>
      <c r="H259" s="38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126"/>
      <c r="C260" s="37"/>
      <c r="D260" s="38"/>
      <c r="E260" s="39"/>
      <c r="F260" s="39"/>
      <c r="G260" s="40"/>
      <c r="H260" s="38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126"/>
      <c r="C261" s="37"/>
      <c r="D261" s="38"/>
      <c r="E261" s="39"/>
      <c r="F261" s="39"/>
      <c r="G261" s="40"/>
      <c r="H261" s="38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126"/>
      <c r="C262" s="37"/>
      <c r="D262" s="38"/>
      <c r="E262" s="39"/>
      <c r="F262" s="39"/>
      <c r="G262" s="40"/>
      <c r="H262" s="38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126"/>
      <c r="C263" s="37"/>
      <c r="D263" s="38"/>
      <c r="E263" s="39"/>
      <c r="F263" s="39"/>
      <c r="G263" s="40"/>
      <c r="H263" s="38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126"/>
      <c r="C264" s="37"/>
      <c r="D264" s="38"/>
      <c r="E264" s="39"/>
      <c r="F264" s="39"/>
      <c r="G264" s="40"/>
      <c r="H264" s="38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126"/>
      <c r="C265" s="37"/>
      <c r="D265" s="38"/>
      <c r="E265" s="39"/>
      <c r="F265" s="39"/>
      <c r="G265" s="40"/>
      <c r="H265" s="38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126"/>
      <c r="C266" s="37"/>
      <c r="D266" s="38"/>
      <c r="E266" s="39"/>
      <c r="F266" s="39"/>
      <c r="G266" s="40"/>
      <c r="H266" s="38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126"/>
      <c r="C267" s="37"/>
      <c r="D267" s="38"/>
      <c r="E267" s="39"/>
      <c r="F267" s="39"/>
      <c r="G267" s="40"/>
      <c r="H267" s="38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126"/>
      <c r="C268" s="37"/>
      <c r="D268" s="38"/>
      <c r="E268" s="39"/>
      <c r="F268" s="39"/>
      <c r="G268" s="40"/>
      <c r="H268" s="38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126"/>
      <c r="C269" s="37"/>
      <c r="D269" s="38"/>
      <c r="E269" s="39"/>
      <c r="F269" s="39"/>
      <c r="G269" s="40"/>
      <c r="H269" s="38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126"/>
      <c r="C270" s="37"/>
      <c r="D270" s="38"/>
      <c r="E270" s="39"/>
      <c r="F270" s="39"/>
      <c r="G270" s="40"/>
      <c r="H270" s="38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126"/>
      <c r="C271" s="37"/>
      <c r="D271" s="38"/>
      <c r="E271" s="39"/>
      <c r="F271" s="39"/>
      <c r="G271" s="40"/>
      <c r="H271" s="38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126"/>
      <c r="C272" s="37"/>
      <c r="D272" s="38"/>
      <c r="E272" s="39"/>
      <c r="F272" s="39"/>
      <c r="G272" s="40"/>
      <c r="H272" s="38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126"/>
      <c r="C273" s="37"/>
      <c r="D273" s="38"/>
      <c r="E273" s="39"/>
      <c r="F273" s="39"/>
      <c r="G273" s="40"/>
      <c r="H273" s="38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126"/>
      <c r="C274" s="37"/>
      <c r="D274" s="38"/>
      <c r="E274" s="39"/>
      <c r="F274" s="39"/>
      <c r="G274" s="40"/>
      <c r="H274" s="38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126"/>
      <c r="C275" s="37"/>
      <c r="D275" s="38"/>
      <c r="E275" s="39"/>
      <c r="F275" s="39"/>
      <c r="G275" s="40"/>
      <c r="H275" s="38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126"/>
      <c r="C276" s="37"/>
      <c r="D276" s="38"/>
      <c r="E276" s="39"/>
      <c r="F276" s="39"/>
      <c r="G276" s="40"/>
      <c r="H276" s="38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126"/>
      <c r="C277" s="37"/>
      <c r="D277" s="38"/>
      <c r="E277" s="39"/>
      <c r="F277" s="39"/>
      <c r="G277" s="40"/>
      <c r="H277" s="38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126"/>
      <c r="C278" s="37"/>
      <c r="D278" s="38"/>
      <c r="E278" s="39"/>
      <c r="F278" s="39"/>
      <c r="G278" s="40"/>
      <c r="H278" s="38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/>
    <row r="280" spans="1:26" ht="15.75" customHeight="1"/>
    <row r="281" spans="1:26" ht="15.75" customHeight="1"/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7">
    <mergeCell ref="Q55:R55"/>
    <mergeCell ref="T56:U56"/>
    <mergeCell ref="A1:B1"/>
    <mergeCell ref="A48:D48"/>
    <mergeCell ref="A55:A56"/>
    <mergeCell ref="B55:B56"/>
    <mergeCell ref="D55:D56"/>
    <mergeCell ref="E55:F55"/>
    <mergeCell ref="G55:H55"/>
    <mergeCell ref="I55:J55"/>
    <mergeCell ref="K55:L55"/>
    <mergeCell ref="M55:N55"/>
    <mergeCell ref="O55:P55"/>
    <mergeCell ref="A2:J2"/>
    <mergeCell ref="M62:N62"/>
    <mergeCell ref="O62:P62"/>
    <mergeCell ref="Q62:R62"/>
    <mergeCell ref="T63:U63"/>
    <mergeCell ref="A62:A63"/>
    <mergeCell ref="B62:B63"/>
    <mergeCell ref="D62:D63"/>
    <mergeCell ref="E62:F62"/>
    <mergeCell ref="G62:H62"/>
    <mergeCell ref="I62:J62"/>
    <mergeCell ref="K62:L62"/>
    <mergeCell ref="M69:N69"/>
    <mergeCell ref="O69:P69"/>
    <mergeCell ref="Q69:R69"/>
    <mergeCell ref="T70:U70"/>
    <mergeCell ref="A69:A70"/>
    <mergeCell ref="B69:B70"/>
    <mergeCell ref="D69:D70"/>
    <mergeCell ref="E69:F69"/>
    <mergeCell ref="G69:H69"/>
    <mergeCell ref="I69:J69"/>
    <mergeCell ref="K69:L69"/>
    <mergeCell ref="M76:N76"/>
    <mergeCell ref="O76:P76"/>
    <mergeCell ref="Q76:R76"/>
    <mergeCell ref="T77:U77"/>
    <mergeCell ref="A76:A77"/>
    <mergeCell ref="B76:B77"/>
    <mergeCell ref="D76:D77"/>
    <mergeCell ref="E76:F76"/>
    <mergeCell ref="G76:H76"/>
    <mergeCell ref="I76:J76"/>
    <mergeCell ref="K76:L76"/>
  </mergeCells>
  <conditionalFormatting sqref="T57 T64:T65 T71:T72 T78">
    <cfRule type="expression" dxfId="19" priority="1">
      <formula>$T64&lt;&gt;$D64</formula>
    </cfRule>
  </conditionalFormatting>
  <conditionalFormatting sqref="U57 U64:U65 U71:U72 U78">
    <cfRule type="expression" dxfId="18" priority="2">
      <formula>$D64&lt;&gt;$U64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66699"/>
  </sheetPr>
  <dimension ref="A1:Z1000"/>
  <sheetViews>
    <sheetView workbookViewId="0">
      <pane xSplit="1" ySplit="5" topLeftCell="B39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5" width="5.7109375" customWidth="1"/>
    <col min="6" max="6" width="8" bestFit="1" customWidth="1"/>
    <col min="7" max="7" width="11.42578125" bestFit="1" customWidth="1"/>
    <col min="8" max="8" width="7.7109375" customWidth="1"/>
    <col min="9" max="9" width="7.140625" customWidth="1"/>
    <col min="10" max="10" width="10.42578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e">
        <f>#REF!</f>
        <v>#REF!</v>
      </c>
      <c r="C3" s="37"/>
      <c r="D3" s="38"/>
      <c r="E3" s="39">
        <f t="shared" ref="E3:G3" si="0">COUNTIF(E6:E54,"&gt;10")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0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715</v>
      </c>
      <c r="C6" s="219" t="s">
        <v>716</v>
      </c>
      <c r="D6" s="219" t="s">
        <v>25</v>
      </c>
      <c r="E6" s="244">
        <v>7</v>
      </c>
      <c r="F6" s="244">
        <v>7</v>
      </c>
      <c r="G6" s="245">
        <v>5.25</v>
      </c>
      <c r="H6" s="229">
        <f t="shared" ref="H6:H54" si="1">(E6*2)+(F6*2)+G6</f>
        <v>33.25</v>
      </c>
      <c r="I6" s="52" t="e">
        <f>'XH 9'!I447</f>
        <v>#REF!</v>
      </c>
      <c r="J6" s="52" t="e">
        <f>'XH 9'!J447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320</v>
      </c>
      <c r="C7" s="219" t="s">
        <v>385</v>
      </c>
      <c r="D7" s="219" t="s">
        <v>25</v>
      </c>
      <c r="E7" s="244">
        <v>7.5</v>
      </c>
      <c r="F7" s="244">
        <v>7</v>
      </c>
      <c r="G7" s="245">
        <v>4.25</v>
      </c>
      <c r="H7" s="229">
        <f t="shared" si="1"/>
        <v>33.25</v>
      </c>
      <c r="I7" s="52" t="e">
        <f>'XH 9'!I448</f>
        <v>#REF!</v>
      </c>
      <c r="J7" s="52" t="e">
        <f>'XH 9'!J448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717</v>
      </c>
      <c r="C8" s="219" t="s">
        <v>610</v>
      </c>
      <c r="D8" s="219" t="s">
        <v>25</v>
      </c>
      <c r="E8" s="244">
        <v>7.75</v>
      </c>
      <c r="F8" s="244">
        <v>9</v>
      </c>
      <c r="G8" s="244">
        <v>9.5</v>
      </c>
      <c r="H8" s="229">
        <f t="shared" si="1"/>
        <v>43</v>
      </c>
      <c r="I8" s="52" t="e">
        <f>'XH 9'!I449</f>
        <v>#REF!</v>
      </c>
      <c r="J8" s="52" t="e">
        <f>'XH 9'!J449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718</v>
      </c>
      <c r="C9" s="219" t="s">
        <v>180</v>
      </c>
      <c r="D9" s="219" t="s">
        <v>25</v>
      </c>
      <c r="E9" s="244">
        <v>7.75</v>
      </c>
      <c r="F9" s="244">
        <v>9</v>
      </c>
      <c r="G9" s="245">
        <v>9.75</v>
      </c>
      <c r="H9" s="229">
        <f t="shared" si="1"/>
        <v>43.25</v>
      </c>
      <c r="I9" s="52" t="e">
        <f>'XH 9'!I450</f>
        <v>#REF!</v>
      </c>
      <c r="J9" s="52" t="e">
        <f>'XH 9'!J450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719</v>
      </c>
      <c r="C10" s="219" t="s">
        <v>102</v>
      </c>
      <c r="D10" s="219" t="s">
        <v>25</v>
      </c>
      <c r="E10" s="244">
        <v>5</v>
      </c>
      <c r="F10" s="244">
        <v>7.5</v>
      </c>
      <c r="G10" s="245">
        <v>9.25</v>
      </c>
      <c r="H10" s="229">
        <f t="shared" si="1"/>
        <v>34.25</v>
      </c>
      <c r="I10" s="52" t="e">
        <f>'XH 9'!I451</f>
        <v>#REF!</v>
      </c>
      <c r="J10" s="52" t="e">
        <f>'XH 9'!J451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720</v>
      </c>
      <c r="C11" s="219" t="s">
        <v>385</v>
      </c>
      <c r="D11" s="219" t="s">
        <v>25</v>
      </c>
      <c r="E11" s="244">
        <v>4.5</v>
      </c>
      <c r="F11" s="244">
        <v>6.5</v>
      </c>
      <c r="G11" s="245">
        <v>8.75</v>
      </c>
      <c r="H11" s="229">
        <f t="shared" si="1"/>
        <v>30.75</v>
      </c>
      <c r="I11" s="52" t="e">
        <f>'XH 9'!I452</f>
        <v>#REF!</v>
      </c>
      <c r="J11" s="52" t="e">
        <f>'XH 9'!J452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721</v>
      </c>
      <c r="C12" s="219" t="s">
        <v>128</v>
      </c>
      <c r="D12" s="219" t="s">
        <v>25</v>
      </c>
      <c r="E12" s="244">
        <v>8.5</v>
      </c>
      <c r="F12" s="244">
        <v>9</v>
      </c>
      <c r="G12" s="245">
        <v>10</v>
      </c>
      <c r="H12" s="229">
        <f t="shared" si="1"/>
        <v>45</v>
      </c>
      <c r="I12" s="52" t="e">
        <f>'XH 9'!I453</f>
        <v>#REF!</v>
      </c>
      <c r="J12" s="52" t="e">
        <f>'XH 9'!J453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722</v>
      </c>
      <c r="C13" s="219" t="s">
        <v>420</v>
      </c>
      <c r="D13" s="219" t="s">
        <v>25</v>
      </c>
      <c r="E13" s="244">
        <v>7.75</v>
      </c>
      <c r="F13" s="244">
        <v>8.5</v>
      </c>
      <c r="G13" s="245">
        <v>8.25</v>
      </c>
      <c r="H13" s="229">
        <f t="shared" si="1"/>
        <v>40.75</v>
      </c>
      <c r="I13" s="52" t="e">
        <f>'XH 9'!I455</f>
        <v>#REF!</v>
      </c>
      <c r="J13" s="52" t="e">
        <f>'XH 9'!J455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19" t="s">
        <v>723</v>
      </c>
      <c r="C14" s="219" t="s">
        <v>724</v>
      </c>
      <c r="D14" s="219" t="s">
        <v>25</v>
      </c>
      <c r="E14" s="244">
        <v>8.25</v>
      </c>
      <c r="F14" s="244">
        <v>9</v>
      </c>
      <c r="G14" s="245">
        <v>7.25</v>
      </c>
      <c r="H14" s="229">
        <f t="shared" si="1"/>
        <v>41.75</v>
      </c>
      <c r="I14" s="52" t="e">
        <f>'XH 9'!I456</f>
        <v>#REF!</v>
      </c>
      <c r="J14" s="52" t="e">
        <f>'XH 9'!J456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725</v>
      </c>
      <c r="C15" s="219" t="s">
        <v>396</v>
      </c>
      <c r="D15" s="219" t="s">
        <v>25</v>
      </c>
      <c r="E15" s="244">
        <v>8</v>
      </c>
      <c r="F15" s="244">
        <v>9</v>
      </c>
      <c r="G15" s="245">
        <v>9.75</v>
      </c>
      <c r="H15" s="229">
        <f t="shared" si="1"/>
        <v>43.75</v>
      </c>
      <c r="I15" s="52" t="e">
        <f>'XH 9'!I457</f>
        <v>#REF!</v>
      </c>
      <c r="J15" s="52" t="e">
        <f>'XH 9'!J457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726</v>
      </c>
      <c r="C16" s="219" t="s">
        <v>727</v>
      </c>
      <c r="D16" s="219" t="s">
        <v>25</v>
      </c>
      <c r="E16" s="244">
        <v>8</v>
      </c>
      <c r="F16" s="244">
        <v>8.75</v>
      </c>
      <c r="G16" s="245">
        <v>8.25</v>
      </c>
      <c r="H16" s="229">
        <f t="shared" si="1"/>
        <v>41.75</v>
      </c>
      <c r="I16" s="52" t="e">
        <f>'XH 9'!I458</f>
        <v>#REF!</v>
      </c>
      <c r="J16" s="52" t="e">
        <f>'XH 9'!J458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728</v>
      </c>
      <c r="C17" s="219" t="s">
        <v>596</v>
      </c>
      <c r="D17" s="219" t="s">
        <v>25</v>
      </c>
      <c r="E17" s="244">
        <v>8</v>
      </c>
      <c r="F17" s="244">
        <v>5</v>
      </c>
      <c r="G17" s="244">
        <v>5.5</v>
      </c>
      <c r="H17" s="229">
        <f t="shared" si="1"/>
        <v>31.5</v>
      </c>
      <c r="I17" s="52" t="e">
        <f>'XH 9'!I460</f>
        <v>#REF!</v>
      </c>
      <c r="J17" s="52" t="e">
        <f>'XH 9'!J460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729</v>
      </c>
      <c r="C18" s="219" t="s">
        <v>70</v>
      </c>
      <c r="D18" s="219" t="s">
        <v>25</v>
      </c>
      <c r="E18" s="244">
        <v>6.75</v>
      </c>
      <c r="F18" s="244">
        <v>9</v>
      </c>
      <c r="G18" s="245">
        <v>10</v>
      </c>
      <c r="H18" s="229">
        <f t="shared" si="1"/>
        <v>41.5</v>
      </c>
      <c r="I18" s="52" t="e">
        <f>'XH 9'!I461</f>
        <v>#REF!</v>
      </c>
      <c r="J18" s="52" t="e">
        <f>'XH 9'!J461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730</v>
      </c>
      <c r="C19" s="219" t="s">
        <v>104</v>
      </c>
      <c r="D19" s="219" t="s">
        <v>25</v>
      </c>
      <c r="E19" s="244">
        <v>7.5</v>
      </c>
      <c r="F19" s="244">
        <v>7.75</v>
      </c>
      <c r="G19" s="244">
        <v>9.5</v>
      </c>
      <c r="H19" s="229">
        <f t="shared" si="1"/>
        <v>40</v>
      </c>
      <c r="I19" s="52" t="e">
        <f>'XH 9'!I462</f>
        <v>#REF!</v>
      </c>
      <c r="J19" s="52" t="e">
        <f>'XH 9'!J462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731</v>
      </c>
      <c r="C20" s="219" t="s">
        <v>732</v>
      </c>
      <c r="D20" s="219" t="s">
        <v>25</v>
      </c>
      <c r="E20" s="244">
        <v>7</v>
      </c>
      <c r="F20" s="244">
        <v>8.75</v>
      </c>
      <c r="G20" s="244">
        <v>9.5</v>
      </c>
      <c r="H20" s="229">
        <f t="shared" si="1"/>
        <v>41</v>
      </c>
      <c r="I20" s="52" t="e">
        <f>'XH 9'!I463</f>
        <v>#REF!</v>
      </c>
      <c r="J20" s="52" t="e">
        <f>'XH 9'!J463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733</v>
      </c>
      <c r="C21" s="219" t="s">
        <v>734</v>
      </c>
      <c r="D21" s="219" t="s">
        <v>25</v>
      </c>
      <c r="E21" s="244">
        <v>8</v>
      </c>
      <c r="F21" s="244">
        <v>9</v>
      </c>
      <c r="G21" s="245">
        <v>10</v>
      </c>
      <c r="H21" s="229">
        <f t="shared" si="1"/>
        <v>44</v>
      </c>
      <c r="I21" s="52" t="e">
        <f>'XH 9'!I464</f>
        <v>#REF!</v>
      </c>
      <c r="J21" s="52" t="e">
        <f>'XH 9'!J464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735</v>
      </c>
      <c r="C22" s="219" t="s">
        <v>330</v>
      </c>
      <c r="D22" s="219" t="s">
        <v>25</v>
      </c>
      <c r="E22" s="244">
        <v>8.5</v>
      </c>
      <c r="F22" s="244">
        <v>9</v>
      </c>
      <c r="G22" s="245">
        <v>9.25</v>
      </c>
      <c r="H22" s="229">
        <f t="shared" si="1"/>
        <v>44.25</v>
      </c>
      <c r="I22" s="52" t="e">
        <f>'XH 9'!I465</f>
        <v>#REF!</v>
      </c>
      <c r="J22" s="52" t="e">
        <f>'XH 9'!J465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736</v>
      </c>
      <c r="C23" s="219" t="s">
        <v>313</v>
      </c>
      <c r="D23" s="219" t="s">
        <v>25</v>
      </c>
      <c r="E23" s="244">
        <v>8.75</v>
      </c>
      <c r="F23" s="244">
        <v>9</v>
      </c>
      <c r="G23" s="244">
        <v>9.5</v>
      </c>
      <c r="H23" s="229">
        <f t="shared" si="1"/>
        <v>45</v>
      </c>
      <c r="I23" s="52" t="e">
        <f>'XH 9'!I466</f>
        <v>#REF!</v>
      </c>
      <c r="J23" s="52" t="e">
        <f>'XH 9'!J466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737</v>
      </c>
      <c r="C24" s="219" t="s">
        <v>485</v>
      </c>
      <c r="D24" s="219" t="s">
        <v>25</v>
      </c>
      <c r="E24" s="244">
        <v>8.25</v>
      </c>
      <c r="F24" s="244">
        <v>9</v>
      </c>
      <c r="G24" s="245">
        <v>9.25</v>
      </c>
      <c r="H24" s="229">
        <f t="shared" si="1"/>
        <v>43.75</v>
      </c>
      <c r="I24" s="52" t="e">
        <f>'XH 9'!I467</f>
        <v>#REF!</v>
      </c>
      <c r="J24" s="52" t="e">
        <f>'XH 9'!J467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738</v>
      </c>
      <c r="C25" s="219" t="s">
        <v>358</v>
      </c>
      <c r="D25" s="219" t="s">
        <v>25</v>
      </c>
      <c r="E25" s="244">
        <v>8</v>
      </c>
      <c r="F25" s="244">
        <v>9</v>
      </c>
      <c r="G25" s="245">
        <v>10</v>
      </c>
      <c r="H25" s="229">
        <f t="shared" si="1"/>
        <v>44</v>
      </c>
      <c r="I25" s="52" t="e">
        <f>'XH 9'!I468</f>
        <v>#REF!</v>
      </c>
      <c r="J25" s="52" t="e">
        <f>'XH 9'!J468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739</v>
      </c>
      <c r="C26" s="219" t="s">
        <v>457</v>
      </c>
      <c r="D26" s="219" t="s">
        <v>25</v>
      </c>
      <c r="E26" s="244">
        <v>7.5</v>
      </c>
      <c r="F26" s="244">
        <v>9</v>
      </c>
      <c r="G26" s="245">
        <v>8.25</v>
      </c>
      <c r="H26" s="229">
        <f t="shared" si="1"/>
        <v>41.25</v>
      </c>
      <c r="I26" s="52" t="e">
        <f>'XH 9'!I469</f>
        <v>#REF!</v>
      </c>
      <c r="J26" s="52" t="e">
        <f>'XH 9'!J469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740</v>
      </c>
      <c r="C27" s="219" t="s">
        <v>741</v>
      </c>
      <c r="D27" s="219" t="s">
        <v>25</v>
      </c>
      <c r="E27" s="244">
        <v>6.5</v>
      </c>
      <c r="F27" s="244">
        <v>6.5</v>
      </c>
      <c r="G27" s="244">
        <v>6.5</v>
      </c>
      <c r="H27" s="229">
        <f t="shared" si="1"/>
        <v>32.5</v>
      </c>
      <c r="I27" s="52" t="e">
        <f>'XH 9'!I470</f>
        <v>#REF!</v>
      </c>
      <c r="J27" s="52" t="e">
        <f>'XH 9'!J470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742</v>
      </c>
      <c r="C28" s="219" t="s">
        <v>416</v>
      </c>
      <c r="D28" s="219" t="s">
        <v>25</v>
      </c>
      <c r="E28" s="244">
        <v>7.5</v>
      </c>
      <c r="F28" s="244">
        <v>9</v>
      </c>
      <c r="G28" s="245">
        <v>10</v>
      </c>
      <c r="H28" s="229">
        <f t="shared" si="1"/>
        <v>43</v>
      </c>
      <c r="I28" s="52" t="e">
        <f>'XH 9'!I471</f>
        <v>#REF!</v>
      </c>
      <c r="J28" s="52" t="e">
        <f>'XH 9'!J471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743</v>
      </c>
      <c r="C29" s="219" t="s">
        <v>104</v>
      </c>
      <c r="D29" s="219" t="s">
        <v>25</v>
      </c>
      <c r="E29" s="244">
        <v>7</v>
      </c>
      <c r="F29" s="244">
        <v>8.25</v>
      </c>
      <c r="G29" s="245">
        <v>5</v>
      </c>
      <c r="H29" s="229">
        <f t="shared" si="1"/>
        <v>35.5</v>
      </c>
      <c r="I29" s="52" t="e">
        <f>'XH 9'!I472</f>
        <v>#REF!</v>
      </c>
      <c r="J29" s="52" t="e">
        <f>'XH 9'!J472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744</v>
      </c>
      <c r="C30" s="219" t="s">
        <v>380</v>
      </c>
      <c r="D30" s="219" t="s">
        <v>25</v>
      </c>
      <c r="E30" s="244">
        <v>6.75</v>
      </c>
      <c r="F30" s="244">
        <v>9</v>
      </c>
      <c r="G30" s="245">
        <v>9</v>
      </c>
      <c r="H30" s="229">
        <f t="shared" si="1"/>
        <v>40.5</v>
      </c>
      <c r="I30" s="52" t="e">
        <f>'XH 9'!I473</f>
        <v>#REF!</v>
      </c>
      <c r="J30" s="52" t="e">
        <f>'XH 9'!J473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745</v>
      </c>
      <c r="C31" s="219" t="s">
        <v>677</v>
      </c>
      <c r="D31" s="219" t="s">
        <v>25</v>
      </c>
      <c r="E31" s="244">
        <v>8</v>
      </c>
      <c r="F31" s="244">
        <v>9</v>
      </c>
      <c r="G31" s="245">
        <v>8.75</v>
      </c>
      <c r="H31" s="229">
        <f t="shared" si="1"/>
        <v>42.75</v>
      </c>
      <c r="I31" s="52" t="e">
        <f>'XH 9'!I474</f>
        <v>#REF!</v>
      </c>
      <c r="J31" s="52" t="e">
        <f>'XH 9'!J474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27</v>
      </c>
      <c r="B32" s="219" t="s">
        <v>746</v>
      </c>
      <c r="C32" s="219" t="s">
        <v>747</v>
      </c>
      <c r="D32" s="219" t="s">
        <v>25</v>
      </c>
      <c r="E32" s="244">
        <v>8</v>
      </c>
      <c r="F32" s="244">
        <v>8.5</v>
      </c>
      <c r="G32" s="244">
        <v>9.5</v>
      </c>
      <c r="H32" s="229">
        <f t="shared" si="1"/>
        <v>42.5</v>
      </c>
      <c r="I32" s="52" t="e">
        <f>'XH 9'!I475</f>
        <v>#REF!</v>
      </c>
      <c r="J32" s="52" t="e">
        <f>'XH 9'!J475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28</v>
      </c>
      <c r="B33" s="219" t="s">
        <v>748</v>
      </c>
      <c r="C33" s="219" t="s">
        <v>749</v>
      </c>
      <c r="D33" s="219" t="s">
        <v>25</v>
      </c>
      <c r="E33" s="244">
        <v>6.75</v>
      </c>
      <c r="F33" s="244">
        <v>7</v>
      </c>
      <c r="G33" s="244">
        <v>8.5</v>
      </c>
      <c r="H33" s="229">
        <f t="shared" si="1"/>
        <v>36</v>
      </c>
      <c r="I33" s="52" t="e">
        <f>'XH 9'!I476</f>
        <v>#REF!</v>
      </c>
      <c r="J33" s="52" t="e">
        <f>'XH 9'!J476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29</v>
      </c>
      <c r="B34" s="219" t="s">
        <v>750</v>
      </c>
      <c r="C34" s="219" t="s">
        <v>751</v>
      </c>
      <c r="D34" s="219" t="s">
        <v>25</v>
      </c>
      <c r="E34" s="244">
        <v>8</v>
      </c>
      <c r="F34" s="244">
        <v>8.75</v>
      </c>
      <c r="G34" s="244">
        <v>7.5</v>
      </c>
      <c r="H34" s="229">
        <f t="shared" si="1"/>
        <v>41</v>
      </c>
      <c r="I34" s="52" t="e">
        <f>'XH 9'!I477</f>
        <v>#REF!</v>
      </c>
      <c r="J34" s="52" t="e">
        <f>'XH 9'!J477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30</v>
      </c>
      <c r="B35" s="219" t="s">
        <v>752</v>
      </c>
      <c r="C35" s="219" t="s">
        <v>444</v>
      </c>
      <c r="D35" s="219" t="s">
        <v>25</v>
      </c>
      <c r="E35" s="244">
        <v>6.75</v>
      </c>
      <c r="F35" s="244">
        <v>8.5</v>
      </c>
      <c r="G35" s="244">
        <v>9.5</v>
      </c>
      <c r="H35" s="229">
        <f t="shared" si="1"/>
        <v>40</v>
      </c>
      <c r="I35" s="52" t="e">
        <f>'XH 9'!I478</f>
        <v>#REF!</v>
      </c>
      <c r="J35" s="52" t="e">
        <f>'XH 9'!J478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31</v>
      </c>
      <c r="B36" s="219" t="s">
        <v>753</v>
      </c>
      <c r="C36" s="219" t="s">
        <v>754</v>
      </c>
      <c r="D36" s="219" t="s">
        <v>25</v>
      </c>
      <c r="E36" s="244">
        <v>9</v>
      </c>
      <c r="F36" s="244">
        <v>7.5</v>
      </c>
      <c r="G36" s="244">
        <v>7.5</v>
      </c>
      <c r="H36" s="229">
        <f t="shared" si="1"/>
        <v>40.5</v>
      </c>
      <c r="I36" s="52" t="e">
        <f>'XH 9'!I479</f>
        <v>#REF!</v>
      </c>
      <c r="J36" s="52" t="e">
        <f>'XH 9'!J479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221">
        <v>32</v>
      </c>
      <c r="B37" s="219" t="s">
        <v>755</v>
      </c>
      <c r="C37" s="219" t="s">
        <v>652</v>
      </c>
      <c r="D37" s="219" t="s">
        <v>25</v>
      </c>
      <c r="E37" s="244">
        <v>8</v>
      </c>
      <c r="F37" s="244">
        <v>9</v>
      </c>
      <c r="G37" s="245">
        <v>9</v>
      </c>
      <c r="H37" s="229">
        <f t="shared" si="1"/>
        <v>43</v>
      </c>
      <c r="I37" s="52" t="e">
        <f>'XH 9'!I480</f>
        <v>#REF!</v>
      </c>
      <c r="J37" s="52" t="e">
        <f>'XH 9'!J480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221">
        <v>33</v>
      </c>
      <c r="B38" s="219" t="s">
        <v>756</v>
      </c>
      <c r="C38" s="219" t="s">
        <v>73</v>
      </c>
      <c r="D38" s="219" t="s">
        <v>25</v>
      </c>
      <c r="E38" s="244">
        <v>8.75</v>
      </c>
      <c r="F38" s="244">
        <v>9</v>
      </c>
      <c r="G38" s="244">
        <v>8.5</v>
      </c>
      <c r="H38" s="229">
        <f t="shared" si="1"/>
        <v>44</v>
      </c>
      <c r="I38" s="52" t="e">
        <f>'XH 9'!I481</f>
        <v>#REF!</v>
      </c>
      <c r="J38" s="52" t="e">
        <f>'XH 9'!J481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221">
        <v>34</v>
      </c>
      <c r="B39" s="219" t="s">
        <v>757</v>
      </c>
      <c r="C39" s="219" t="s">
        <v>302</v>
      </c>
      <c r="D39" s="219" t="s">
        <v>25</v>
      </c>
      <c r="E39" s="244">
        <v>6</v>
      </c>
      <c r="F39" s="244">
        <v>8.25</v>
      </c>
      <c r="G39" s="245">
        <v>8.25</v>
      </c>
      <c r="H39" s="229">
        <f t="shared" si="1"/>
        <v>36.75</v>
      </c>
      <c r="I39" s="52" t="e">
        <f>'XH 9'!I482</f>
        <v>#REF!</v>
      </c>
      <c r="J39" s="52" t="e">
        <f>'XH 9'!J482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35</v>
      </c>
      <c r="B40" s="219" t="s">
        <v>758</v>
      </c>
      <c r="C40" s="219" t="s">
        <v>509</v>
      </c>
      <c r="D40" s="219" t="s">
        <v>25</v>
      </c>
      <c r="E40" s="244">
        <v>8</v>
      </c>
      <c r="F40" s="244">
        <v>9</v>
      </c>
      <c r="G40" s="245">
        <v>7.75</v>
      </c>
      <c r="H40" s="229">
        <f t="shared" si="1"/>
        <v>41.75</v>
      </c>
      <c r="I40" s="52" t="e">
        <f>'XH 9'!I483</f>
        <v>#REF!</v>
      </c>
      <c r="J40" s="52" t="e">
        <f>'XH 9'!J483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36</v>
      </c>
      <c r="B41" s="219" t="s">
        <v>759</v>
      </c>
      <c r="C41" s="219" t="s">
        <v>82</v>
      </c>
      <c r="D41" s="219" t="s">
        <v>25</v>
      </c>
      <c r="E41" s="244">
        <v>6.75</v>
      </c>
      <c r="F41" s="244">
        <v>8.25</v>
      </c>
      <c r="G41" s="245">
        <v>7.25</v>
      </c>
      <c r="H41" s="229">
        <f t="shared" si="1"/>
        <v>37.25</v>
      </c>
      <c r="I41" s="52" t="e">
        <f>'XH 9'!I484</f>
        <v>#REF!</v>
      </c>
      <c r="J41" s="52" t="e">
        <f>'XH 9'!J484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37</v>
      </c>
      <c r="B42" s="219" t="s">
        <v>760</v>
      </c>
      <c r="C42" s="219" t="s">
        <v>345</v>
      </c>
      <c r="D42" s="219" t="s">
        <v>25</v>
      </c>
      <c r="E42" s="244">
        <v>9</v>
      </c>
      <c r="F42" s="244">
        <v>9</v>
      </c>
      <c r="G42" s="245">
        <v>9.75</v>
      </c>
      <c r="H42" s="229">
        <f t="shared" si="1"/>
        <v>45.75</v>
      </c>
      <c r="I42" s="52" t="e">
        <f>'XH 9'!I485</f>
        <v>#REF!</v>
      </c>
      <c r="J42" s="52" t="e">
        <f>'XH 9'!J485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38</v>
      </c>
      <c r="B43" s="219" t="s">
        <v>761</v>
      </c>
      <c r="C43" s="219" t="s">
        <v>762</v>
      </c>
      <c r="D43" s="219" t="s">
        <v>25</v>
      </c>
      <c r="E43" s="244">
        <v>6.75</v>
      </c>
      <c r="F43" s="244">
        <v>6.5</v>
      </c>
      <c r="G43" s="245">
        <v>6.75</v>
      </c>
      <c r="H43" s="229">
        <f t="shared" si="1"/>
        <v>33.25</v>
      </c>
      <c r="I43" s="52" t="e">
        <f>'XH 9'!I486</f>
        <v>#REF!</v>
      </c>
      <c r="J43" s="52" t="e">
        <f>'XH 9'!J486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221">
        <v>39</v>
      </c>
      <c r="B44" s="219" t="s">
        <v>763</v>
      </c>
      <c r="C44" s="219" t="s">
        <v>764</v>
      </c>
      <c r="D44" s="219" t="s">
        <v>25</v>
      </c>
      <c r="E44" s="244">
        <v>8</v>
      </c>
      <c r="F44" s="244">
        <v>9</v>
      </c>
      <c r="G44" s="244">
        <v>8.5</v>
      </c>
      <c r="H44" s="229">
        <f t="shared" si="1"/>
        <v>42.5</v>
      </c>
      <c r="I44" s="52" t="e">
        <f>'XH 9'!I487</f>
        <v>#REF!</v>
      </c>
      <c r="J44" s="52" t="e">
        <f>'XH 9'!J487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221">
        <v>40</v>
      </c>
      <c r="B45" s="219" t="s">
        <v>765</v>
      </c>
      <c r="C45" s="219" t="s">
        <v>766</v>
      </c>
      <c r="D45" s="219" t="s">
        <v>25</v>
      </c>
      <c r="E45" s="244">
        <v>7</v>
      </c>
      <c r="F45" s="244">
        <v>7.25</v>
      </c>
      <c r="G45" s="244">
        <v>7.5</v>
      </c>
      <c r="H45" s="229">
        <f t="shared" si="1"/>
        <v>36</v>
      </c>
      <c r="I45" s="52" t="e">
        <f>'XH 9'!I488</f>
        <v>#REF!</v>
      </c>
      <c r="J45" s="52" t="e">
        <f>'XH 9'!J488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221">
        <v>41</v>
      </c>
      <c r="B46" s="219" t="s">
        <v>767</v>
      </c>
      <c r="C46" s="219" t="s">
        <v>98</v>
      </c>
      <c r="D46" s="219" t="s">
        <v>25</v>
      </c>
      <c r="E46" s="244">
        <v>8</v>
      </c>
      <c r="F46" s="244">
        <v>9</v>
      </c>
      <c r="G46" s="245">
        <v>8.25</v>
      </c>
      <c r="H46" s="229">
        <f t="shared" si="1"/>
        <v>42.25</v>
      </c>
      <c r="I46" s="52" t="e">
        <f>'XH 9'!I489</f>
        <v>#REF!</v>
      </c>
      <c r="J46" s="52" t="e">
        <f>'XH 9'!J489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221">
        <v>42</v>
      </c>
      <c r="B47" s="219" t="s">
        <v>768</v>
      </c>
      <c r="C47" s="219" t="s">
        <v>769</v>
      </c>
      <c r="D47" s="219"/>
      <c r="E47" s="244">
        <v>6.25</v>
      </c>
      <c r="F47" s="244">
        <v>9</v>
      </c>
      <c r="G47" s="245">
        <v>7.25</v>
      </c>
      <c r="H47" s="229">
        <f t="shared" si="1"/>
        <v>37.75</v>
      </c>
      <c r="I47" s="52" t="e">
        <f>'XH 9'!I490</f>
        <v>#REF!</v>
      </c>
      <c r="J47" s="52" t="e">
        <f>'XH 9'!J490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221">
        <v>43</v>
      </c>
      <c r="B48" s="219" t="s">
        <v>770</v>
      </c>
      <c r="C48" s="219" t="s">
        <v>769</v>
      </c>
      <c r="D48" s="219"/>
      <c r="E48" s="244">
        <v>7.25</v>
      </c>
      <c r="F48" s="244">
        <v>9</v>
      </c>
      <c r="G48" s="245">
        <v>7</v>
      </c>
      <c r="H48" s="229">
        <f t="shared" si="1"/>
        <v>39.5</v>
      </c>
      <c r="I48" s="52" t="e">
        <f>'XH 9'!I491</f>
        <v>#REF!</v>
      </c>
      <c r="J48" s="52" t="e">
        <f>'XH 9'!J491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221">
        <v>44</v>
      </c>
      <c r="B49" s="219" t="s">
        <v>771</v>
      </c>
      <c r="C49" s="219" t="s">
        <v>754</v>
      </c>
      <c r="D49" s="219" t="s">
        <v>25</v>
      </c>
      <c r="E49" s="244">
        <v>8.25</v>
      </c>
      <c r="F49" s="244">
        <v>8</v>
      </c>
      <c r="G49" s="244">
        <v>9.5</v>
      </c>
      <c r="H49" s="229">
        <f t="shared" si="1"/>
        <v>42</v>
      </c>
      <c r="I49" s="52" t="e">
        <f>'XH 9'!I492</f>
        <v>#REF!</v>
      </c>
      <c r="J49" s="52" t="e">
        <f>'XH 9'!J492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221">
        <v>45</v>
      </c>
      <c r="B50" s="219" t="s">
        <v>772</v>
      </c>
      <c r="C50" s="219" t="s">
        <v>302</v>
      </c>
      <c r="D50" s="219" t="s">
        <v>25</v>
      </c>
      <c r="E50" s="244">
        <v>5.5</v>
      </c>
      <c r="F50" s="244">
        <v>7.5</v>
      </c>
      <c r="G50" s="245">
        <v>5.25</v>
      </c>
      <c r="H50" s="229">
        <f t="shared" si="1"/>
        <v>31.25</v>
      </c>
      <c r="I50" s="52" t="e">
        <f>'XH 9'!I493</f>
        <v>#REF!</v>
      </c>
      <c r="J50" s="52" t="e">
        <f>'XH 9'!J493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221">
        <v>46</v>
      </c>
      <c r="B51" s="219" t="s">
        <v>773</v>
      </c>
      <c r="C51" s="219" t="s">
        <v>774</v>
      </c>
      <c r="D51" s="219" t="s">
        <v>25</v>
      </c>
      <c r="E51" s="244">
        <v>8</v>
      </c>
      <c r="F51" s="244">
        <v>9</v>
      </c>
      <c r="G51" s="245">
        <v>9.75</v>
      </c>
      <c r="H51" s="229">
        <f t="shared" si="1"/>
        <v>43.75</v>
      </c>
      <c r="I51" s="52" t="e">
        <f>'XH 9'!I494</f>
        <v>#REF!</v>
      </c>
      <c r="J51" s="52" t="e">
        <f>'XH 9'!J494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" customHeight="1">
      <c r="A52" s="47">
        <v>47</v>
      </c>
      <c r="B52" s="226"/>
      <c r="C52" s="226"/>
      <c r="D52" s="226"/>
      <c r="E52" s="227"/>
      <c r="F52" s="227"/>
      <c r="G52" s="228"/>
      <c r="H52" s="51">
        <f t="shared" si="1"/>
        <v>0</v>
      </c>
      <c r="I52" s="52" t="e">
        <f>'XH 9'!I495</f>
        <v>#REF!</v>
      </c>
      <c r="J52" s="52" t="e">
        <f>'XH 9'!J495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48</v>
      </c>
      <c r="B53" s="48"/>
      <c r="C53" s="48"/>
      <c r="D53" s="48"/>
      <c r="E53" s="49"/>
      <c r="F53" s="49"/>
      <c r="G53" s="55"/>
      <c r="H53" s="51">
        <f t="shared" si="1"/>
        <v>0</v>
      </c>
      <c r="I53" s="52" t="e">
        <f>'XH 9'!I496</f>
        <v>#REF!</v>
      </c>
      <c r="J53" s="52" t="e">
        <f>'XH 9'!J496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49</v>
      </c>
      <c r="B54" s="48"/>
      <c r="C54" s="48"/>
      <c r="D54" s="48"/>
      <c r="E54" s="49"/>
      <c r="F54" s="49"/>
      <c r="G54" s="55"/>
      <c r="H54" s="51">
        <f t="shared" si="1"/>
        <v>0</v>
      </c>
      <c r="I54" s="52" t="e">
        <f>'XH 9'!I497</f>
        <v>#REF!</v>
      </c>
      <c r="J54" s="52" t="e">
        <f>'XH 9'!J497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282" t="s">
        <v>142</v>
      </c>
      <c r="B55" s="283"/>
      <c r="C55" s="283"/>
      <c r="D55" s="284"/>
      <c r="E55" s="32">
        <f>SUM(E6:E54)/D68</f>
        <v>7.4782608695652177</v>
      </c>
      <c r="F55" s="32">
        <f>SUM(F6:F54)/D61</f>
        <v>8.3369565217391308</v>
      </c>
      <c r="G55" s="32">
        <f>SUM(G6:G54)/D75</f>
        <v>8.3260869565217384</v>
      </c>
      <c r="H55" s="32">
        <f>SUM(H6:H54)/D82</f>
        <v>39.956521739130437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8" customHeight="1">
      <c r="A56" s="38"/>
      <c r="B56" s="37"/>
      <c r="C56" s="37"/>
      <c r="D56" s="38"/>
      <c r="E56" s="37"/>
      <c r="F56" s="37"/>
      <c r="G56" s="58" t="s">
        <v>143</v>
      </c>
      <c r="H56" s="39"/>
      <c r="I56" s="58" t="s">
        <v>143</v>
      </c>
      <c r="J56" s="37"/>
      <c r="K56" s="58" t="s">
        <v>143</v>
      </c>
      <c r="L56" s="37"/>
      <c r="M56" s="38"/>
      <c r="N56" s="37"/>
      <c r="O56" s="58" t="s">
        <v>143</v>
      </c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37"/>
      <c r="C57" s="37"/>
      <c r="D57" s="38"/>
      <c r="E57" s="37"/>
      <c r="F57" s="37"/>
      <c r="G57" s="38" t="e">
        <f>AND(#REF!&gt;=8,#REF!&lt;9)</f>
        <v>#REF!</v>
      </c>
      <c r="H57" s="39"/>
      <c r="I57" s="38" t="e">
        <f>AND(#REF!&gt;=6.5,#REF!&lt;8)</f>
        <v>#REF!</v>
      </c>
      <c r="J57" s="37"/>
      <c r="K57" s="38" t="e">
        <f>AND(#REF!&gt;=5,#REF!&lt;6.5)</f>
        <v>#REF!</v>
      </c>
      <c r="L57" s="37"/>
      <c r="M57" s="38"/>
      <c r="N57" s="37"/>
      <c r="O57" s="38" t="e">
        <f>AND(#REF!&gt;=3.5,#REF!&lt;5)</f>
        <v>#REF!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37"/>
      <c r="F58" s="37"/>
      <c r="G58" s="38" t="s">
        <v>144</v>
      </c>
      <c r="H58" s="39"/>
      <c r="I58" s="38" t="s">
        <v>145</v>
      </c>
      <c r="J58" s="37"/>
      <c r="K58" s="38" t="s">
        <v>146</v>
      </c>
      <c r="L58" s="37"/>
      <c r="M58" s="38"/>
      <c r="N58" s="37"/>
      <c r="O58" s="38" t="s">
        <v>9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262" t="s">
        <v>1</v>
      </c>
      <c r="B59" s="264" t="s">
        <v>2</v>
      </c>
      <c r="C59" s="7"/>
      <c r="D59" s="264" t="s">
        <v>3</v>
      </c>
      <c r="E59" s="279" t="s">
        <v>4</v>
      </c>
      <c r="F59" s="266"/>
      <c r="G59" s="279" t="s">
        <v>5</v>
      </c>
      <c r="H59" s="266"/>
      <c r="I59" s="279" t="s">
        <v>6</v>
      </c>
      <c r="J59" s="266"/>
      <c r="K59" s="279" t="s">
        <v>7</v>
      </c>
      <c r="L59" s="266"/>
      <c r="M59" s="279" t="s">
        <v>8</v>
      </c>
      <c r="N59" s="266"/>
      <c r="O59" s="279" t="s">
        <v>9</v>
      </c>
      <c r="P59" s="266"/>
      <c r="Q59" s="279" t="s">
        <v>10</v>
      </c>
      <c r="R59" s="274"/>
      <c r="S59" s="60"/>
      <c r="T59" s="61"/>
      <c r="U59" s="61"/>
      <c r="V59" s="37"/>
      <c r="W59" s="37"/>
      <c r="X59" s="37"/>
      <c r="Y59" s="37"/>
      <c r="Z59" s="37"/>
    </row>
    <row r="60" spans="1:26" ht="18" customHeight="1">
      <c r="A60" s="263"/>
      <c r="B60" s="259"/>
      <c r="C60" s="10"/>
      <c r="D60" s="259"/>
      <c r="E60" s="10" t="s">
        <v>13</v>
      </c>
      <c r="F60" s="10" t="s">
        <v>14</v>
      </c>
      <c r="G60" s="10" t="s">
        <v>13</v>
      </c>
      <c r="H60" s="62" t="s">
        <v>14</v>
      </c>
      <c r="I60" s="10" t="s">
        <v>13</v>
      </c>
      <c r="J60" s="10" t="s">
        <v>14</v>
      </c>
      <c r="K60" s="10" t="s">
        <v>13</v>
      </c>
      <c r="L60" s="10" t="s">
        <v>14</v>
      </c>
      <c r="M60" s="10" t="s">
        <v>13</v>
      </c>
      <c r="N60" s="10" t="s">
        <v>14</v>
      </c>
      <c r="O60" s="10" t="s">
        <v>13</v>
      </c>
      <c r="P60" s="10" t="s">
        <v>14</v>
      </c>
      <c r="Q60" s="10" t="s">
        <v>13</v>
      </c>
      <c r="R60" s="63" t="s">
        <v>14</v>
      </c>
      <c r="S60" s="60"/>
      <c r="T60" s="280" t="s">
        <v>15</v>
      </c>
      <c r="U60" s="261"/>
      <c r="V60" s="37"/>
      <c r="W60" s="37"/>
      <c r="X60" s="37"/>
      <c r="Y60" s="37"/>
      <c r="Z60" s="37"/>
    </row>
    <row r="61" spans="1:26" ht="18" customHeight="1">
      <c r="A61" s="38" t="str">
        <f>F5</f>
        <v>Toan</v>
      </c>
      <c r="B61" s="64" t="e">
        <f>#REF!</f>
        <v>#REF!</v>
      </c>
      <c r="C61" s="64"/>
      <c r="D61" s="64">
        <f>COUNT(F6:F54)</f>
        <v>46</v>
      </c>
      <c r="E61" s="64">
        <f>COUNTIF(F6:F54,"&gt;=9")</f>
        <v>24</v>
      </c>
      <c r="F61" s="65">
        <f>E61/$D61</f>
        <v>0.52173913043478259</v>
      </c>
      <c r="G61" s="64">
        <f>COUNTIF(F6:F54,"&gt;=8")-COUNTIF(F6:F54,"&gt;=9")</f>
        <v>10</v>
      </c>
      <c r="H61" s="67">
        <f>G61/$D61</f>
        <v>0.21739130434782608</v>
      </c>
      <c r="I61" s="64">
        <f>COUNTIF(F6:F54,"&gt;=6.5")-COUNTIF(F6:F54,"&gt;=8")</f>
        <v>11</v>
      </c>
      <c r="J61" s="65">
        <f>I61/$D61</f>
        <v>0.2391304347826087</v>
      </c>
      <c r="K61" s="64">
        <f>COUNTIF(F6:F54,"&gt;=5")-COUNTIF(F6:F54,"&gt;=6.5")</f>
        <v>1</v>
      </c>
      <c r="L61" s="65">
        <f>K61/$D61</f>
        <v>2.1739130434782608E-2</v>
      </c>
      <c r="M61" s="64">
        <f>COUNTIF(F6:F54,"&gt;=5")</f>
        <v>46</v>
      </c>
      <c r="N61" s="65">
        <f>M61/$D61</f>
        <v>1</v>
      </c>
      <c r="O61" s="64">
        <f>COUNTIF(F6:F54,"&gt;=3.5")-COUNTIF(F6:F54,"&gt;=5")</f>
        <v>0</v>
      </c>
      <c r="P61" s="65">
        <f>O61/$D61</f>
        <v>0</v>
      </c>
      <c r="Q61" s="64">
        <f>COUNTIF(F6:F54,"&lt;=3.25")</f>
        <v>0</v>
      </c>
      <c r="R61" s="68">
        <f>Q61/$D61</f>
        <v>0</v>
      </c>
      <c r="S61" s="69"/>
      <c r="T61" s="70">
        <f>Q61+O61+K61+I61+G61+E61</f>
        <v>46</v>
      </c>
      <c r="U61" s="70">
        <f>Q61+O61+M61</f>
        <v>46</v>
      </c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9"/>
      <c r="F62" s="39"/>
      <c r="G62" s="38"/>
      <c r="H62" s="39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37"/>
      <c r="G63" s="42" t="s">
        <v>147</v>
      </c>
      <c r="H63" s="39"/>
      <c r="I63" s="42" t="s">
        <v>147</v>
      </c>
      <c r="J63" s="37"/>
      <c r="K63" s="42" t="s">
        <v>147</v>
      </c>
      <c r="L63" s="37"/>
      <c r="M63" s="38"/>
      <c r="N63" s="37"/>
      <c r="O63" s="42" t="s">
        <v>147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37"/>
      <c r="G64" s="38" t="e">
        <f>AND(#REF!&gt;=8,#REF!&lt;9)</f>
        <v>#REF!</v>
      </c>
      <c r="H64" s="39"/>
      <c r="I64" s="38" t="e">
        <f>AND(#REF!&gt;=6.5,#REF!&lt;8)</f>
        <v>#REF!</v>
      </c>
      <c r="J64" s="37"/>
      <c r="K64" s="38" t="e">
        <f>AND(#REF!&gt;=5,#REF!&lt;6.5)</f>
        <v>#REF!</v>
      </c>
      <c r="L64" s="37"/>
      <c r="M64" s="38"/>
      <c r="N64" s="37"/>
      <c r="O64" s="38" t="e">
        <f>AND(#REF!&gt;=3.5,#REF!&lt;5)</f>
        <v>#REF!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7"/>
      <c r="F65" s="37"/>
      <c r="G65" s="38" t="s">
        <v>144</v>
      </c>
      <c r="H65" s="39"/>
      <c r="I65" s="38" t="s">
        <v>145</v>
      </c>
      <c r="J65" s="37"/>
      <c r="K65" s="38" t="s">
        <v>146</v>
      </c>
      <c r="L65" s="37"/>
      <c r="M65" s="38"/>
      <c r="N65" s="37"/>
      <c r="O65" s="38" t="s">
        <v>9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262" t="s">
        <v>1</v>
      </c>
      <c r="B66" s="264" t="s">
        <v>2</v>
      </c>
      <c r="C66" s="7"/>
      <c r="D66" s="264" t="s">
        <v>3</v>
      </c>
      <c r="E66" s="279" t="s">
        <v>4</v>
      </c>
      <c r="F66" s="266"/>
      <c r="G66" s="279" t="s">
        <v>5</v>
      </c>
      <c r="H66" s="266"/>
      <c r="I66" s="279" t="s">
        <v>6</v>
      </c>
      <c r="J66" s="266"/>
      <c r="K66" s="279" t="s">
        <v>7</v>
      </c>
      <c r="L66" s="266"/>
      <c r="M66" s="279" t="s">
        <v>8</v>
      </c>
      <c r="N66" s="266"/>
      <c r="O66" s="279" t="s">
        <v>9</v>
      </c>
      <c r="P66" s="266"/>
      <c r="Q66" s="279" t="s">
        <v>10</v>
      </c>
      <c r="R66" s="274"/>
      <c r="S66" s="60"/>
      <c r="T66" s="61"/>
      <c r="U66" s="61"/>
      <c r="V66" s="37"/>
      <c r="W66" s="37"/>
      <c r="X66" s="37"/>
      <c r="Y66" s="37"/>
      <c r="Z66" s="37"/>
    </row>
    <row r="67" spans="1:26" ht="18" customHeight="1">
      <c r="A67" s="263"/>
      <c r="B67" s="259"/>
      <c r="C67" s="10"/>
      <c r="D67" s="259"/>
      <c r="E67" s="10" t="s">
        <v>13</v>
      </c>
      <c r="F67" s="10" t="s">
        <v>14</v>
      </c>
      <c r="G67" s="10" t="s">
        <v>13</v>
      </c>
      <c r="H67" s="62" t="s">
        <v>14</v>
      </c>
      <c r="I67" s="10" t="s">
        <v>13</v>
      </c>
      <c r="J67" s="10" t="s">
        <v>14</v>
      </c>
      <c r="K67" s="10" t="s">
        <v>13</v>
      </c>
      <c r="L67" s="10" t="s">
        <v>14</v>
      </c>
      <c r="M67" s="10" t="s">
        <v>13</v>
      </c>
      <c r="N67" s="10" t="s">
        <v>14</v>
      </c>
      <c r="O67" s="10" t="s">
        <v>13</v>
      </c>
      <c r="P67" s="10" t="s">
        <v>14</v>
      </c>
      <c r="Q67" s="10" t="s">
        <v>13</v>
      </c>
      <c r="R67" s="63" t="s">
        <v>14</v>
      </c>
      <c r="S67" s="60"/>
      <c r="T67" s="280" t="s">
        <v>15</v>
      </c>
      <c r="U67" s="261"/>
      <c r="V67" s="37"/>
      <c r="W67" s="37"/>
      <c r="X67" s="37"/>
      <c r="Y67" s="37"/>
      <c r="Z67" s="37"/>
    </row>
    <row r="68" spans="1:26" ht="18" customHeight="1">
      <c r="A68" s="38" t="str">
        <f>E5</f>
        <v>Van</v>
      </c>
      <c r="B68" s="64" t="e">
        <f>#REF!</f>
        <v>#REF!</v>
      </c>
      <c r="C68" s="64"/>
      <c r="D68" s="64">
        <f>COUNT(E6:E54)</f>
        <v>46</v>
      </c>
      <c r="E68" s="64">
        <f>COUNTIF(E6:E54,"&gt;=9")</f>
        <v>2</v>
      </c>
      <c r="F68" s="65">
        <f>E68/$D68</f>
        <v>4.3478260869565216E-2</v>
      </c>
      <c r="G68" s="77">
        <f>COUNTIF(E6:E54,"&gt;=8")-COUNTIF(E6:E54,"&gt;=9")</f>
        <v>20</v>
      </c>
      <c r="H68" s="67">
        <f>G68/$D68</f>
        <v>0.43478260869565216</v>
      </c>
      <c r="I68" s="64">
        <f>COUNTIF(E6:E54,"&gt;=6.5")-COUNTIF(E6:E54,"&gt;=8")</f>
        <v>19</v>
      </c>
      <c r="J68" s="65">
        <f>I68/$D68</f>
        <v>0.41304347826086957</v>
      </c>
      <c r="K68" s="64">
        <f>COUNTIF(E6:E54,"&gt;=5")-COUNTIF(E6:E54,"&gt;=6.5")</f>
        <v>4</v>
      </c>
      <c r="L68" s="65">
        <f>K68/$D68</f>
        <v>8.6956521739130432E-2</v>
      </c>
      <c r="M68" s="64">
        <f>COUNTIF(E6:E54,"&gt;=5")</f>
        <v>45</v>
      </c>
      <c r="N68" s="65">
        <f>M68/$D68</f>
        <v>0.97826086956521741</v>
      </c>
      <c r="O68" s="64">
        <f>COUNTIF(E6:E54,"&gt;=3.5")-COUNTIF(E6:E54,"&gt;=5")</f>
        <v>1</v>
      </c>
      <c r="P68" s="65">
        <f>O68/$D68</f>
        <v>2.1739130434782608E-2</v>
      </c>
      <c r="Q68" s="64">
        <f>COUNTIF(E6:E54,"&lt;=3.25")</f>
        <v>0</v>
      </c>
      <c r="R68" s="68">
        <f>Q68/$D68</f>
        <v>0</v>
      </c>
      <c r="S68" s="69"/>
      <c r="T68" s="70">
        <f>Q68+O68+K68+I68+G68+E68</f>
        <v>46</v>
      </c>
      <c r="U68" s="70">
        <f>Q68+O68+M68</f>
        <v>46</v>
      </c>
      <c r="V68" s="37"/>
      <c r="W68" s="37"/>
      <c r="X68" s="37"/>
      <c r="Y68" s="37"/>
      <c r="Z68" s="37"/>
    </row>
    <row r="69" spans="1:26" ht="18" customHeight="1">
      <c r="A69" s="38"/>
      <c r="B69" s="73"/>
      <c r="C69" s="73"/>
      <c r="D69" s="73"/>
      <c r="E69" s="73"/>
      <c r="F69" s="74"/>
      <c r="G69" s="73"/>
      <c r="H69" s="76"/>
      <c r="I69" s="73"/>
      <c r="J69" s="74"/>
      <c r="K69" s="73"/>
      <c r="L69" s="74"/>
      <c r="M69" s="73"/>
      <c r="N69" s="74"/>
      <c r="O69" s="73"/>
      <c r="P69" s="74"/>
      <c r="Q69" s="73"/>
      <c r="R69" s="74"/>
      <c r="S69" s="69"/>
      <c r="T69" s="70"/>
      <c r="U69" s="70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58" t="s">
        <v>36</v>
      </c>
      <c r="H70" s="39"/>
      <c r="I70" s="58" t="s">
        <v>36</v>
      </c>
      <c r="J70" s="37"/>
      <c r="K70" s="58" t="s">
        <v>36</v>
      </c>
      <c r="L70" s="37"/>
      <c r="M70" s="38"/>
      <c r="N70" s="37"/>
      <c r="O70" s="58" t="s">
        <v>36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38" t="e">
        <f>AND(#REF!&gt;=8,#REF!&lt;9)</f>
        <v>#REF!</v>
      </c>
      <c r="H71" s="39"/>
      <c r="I71" s="38" t="e">
        <f>AND(#REF!&gt;=6.5,#REF!&lt;8)</f>
        <v>#REF!</v>
      </c>
      <c r="J71" s="37"/>
      <c r="K71" s="38" t="e">
        <f>AND(#REF!&gt;=5,#REF!&lt;6.5)</f>
        <v>#REF!</v>
      </c>
      <c r="L71" s="37"/>
      <c r="M71" s="38"/>
      <c r="N71" s="37"/>
      <c r="O71" s="38" t="b">
        <f>AND(G5&gt;=3.5,G5&lt;5)</f>
        <v>0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37"/>
      <c r="G72" s="38" t="s">
        <v>144</v>
      </c>
      <c r="H72" s="39"/>
      <c r="I72" s="38" t="s">
        <v>145</v>
      </c>
      <c r="J72" s="37"/>
      <c r="K72" s="38" t="s">
        <v>146</v>
      </c>
      <c r="L72" s="37"/>
      <c r="M72" s="38"/>
      <c r="N72" s="37"/>
      <c r="O72" s="38" t="s">
        <v>9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262" t="s">
        <v>1</v>
      </c>
      <c r="B73" s="264" t="s">
        <v>2</v>
      </c>
      <c r="C73" s="7"/>
      <c r="D73" s="264" t="s">
        <v>3</v>
      </c>
      <c r="E73" s="279" t="s">
        <v>4</v>
      </c>
      <c r="F73" s="266"/>
      <c r="G73" s="279" t="s">
        <v>5</v>
      </c>
      <c r="H73" s="266"/>
      <c r="I73" s="279" t="s">
        <v>6</v>
      </c>
      <c r="J73" s="266"/>
      <c r="K73" s="279" t="s">
        <v>7</v>
      </c>
      <c r="L73" s="266"/>
      <c r="M73" s="279" t="s">
        <v>8</v>
      </c>
      <c r="N73" s="266"/>
      <c r="O73" s="279" t="s">
        <v>9</v>
      </c>
      <c r="P73" s="266"/>
      <c r="Q73" s="279" t="s">
        <v>10</v>
      </c>
      <c r="R73" s="274"/>
      <c r="S73" s="60"/>
      <c r="T73" s="61"/>
      <c r="U73" s="61"/>
      <c r="V73" s="37"/>
      <c r="W73" s="37"/>
      <c r="X73" s="37"/>
      <c r="Y73" s="37"/>
      <c r="Z73" s="37"/>
    </row>
    <row r="74" spans="1:26" ht="18" customHeight="1">
      <c r="A74" s="263"/>
      <c r="B74" s="259"/>
      <c r="C74" s="10"/>
      <c r="D74" s="259"/>
      <c r="E74" s="10" t="s">
        <v>13</v>
      </c>
      <c r="F74" s="10" t="s">
        <v>14</v>
      </c>
      <c r="G74" s="10" t="s">
        <v>13</v>
      </c>
      <c r="H74" s="62" t="s">
        <v>14</v>
      </c>
      <c r="I74" s="10" t="s">
        <v>13</v>
      </c>
      <c r="J74" s="10" t="s">
        <v>14</v>
      </c>
      <c r="K74" s="10" t="s">
        <v>13</v>
      </c>
      <c r="L74" s="10" t="s">
        <v>14</v>
      </c>
      <c r="M74" s="10" t="s">
        <v>13</v>
      </c>
      <c r="N74" s="10" t="s">
        <v>14</v>
      </c>
      <c r="O74" s="10" t="s">
        <v>13</v>
      </c>
      <c r="P74" s="10" t="s">
        <v>14</v>
      </c>
      <c r="Q74" s="10" t="s">
        <v>13</v>
      </c>
      <c r="R74" s="63" t="s">
        <v>14</v>
      </c>
      <c r="S74" s="60"/>
      <c r="T74" s="280" t="s">
        <v>15</v>
      </c>
      <c r="U74" s="261"/>
      <c r="V74" s="37"/>
      <c r="W74" s="37"/>
      <c r="X74" s="37"/>
      <c r="Y74" s="37"/>
      <c r="Z74" s="37"/>
    </row>
    <row r="75" spans="1:26" ht="18" customHeight="1">
      <c r="A75" s="38" t="s">
        <v>36</v>
      </c>
      <c r="B75" s="64" t="e">
        <f>#REF!</f>
        <v>#REF!</v>
      </c>
      <c r="C75" s="64"/>
      <c r="D75" s="64">
        <f>COUNT(G6:G54)</f>
        <v>46</v>
      </c>
      <c r="E75" s="77">
        <f>COUNTIF(G6:G54,"&gt;=9")</f>
        <v>21</v>
      </c>
      <c r="F75" s="78">
        <f>E75/$D75</f>
        <v>0.45652173913043476</v>
      </c>
      <c r="G75" s="77">
        <f>COUNTIF(G6:G54,"&gt;=8")-COUNTIF(G6:G54,"&gt;=9")</f>
        <v>10</v>
      </c>
      <c r="H75" s="79">
        <f>G75/$D75</f>
        <v>0.21739130434782608</v>
      </c>
      <c r="I75" s="77">
        <f>COUNTIF(G6:G54,"&gt;=6.5")-COUNTIF(G6:G54,"&gt;=8")</f>
        <v>10</v>
      </c>
      <c r="J75" s="78">
        <f>I75/$D75</f>
        <v>0.21739130434782608</v>
      </c>
      <c r="K75" s="77">
        <f>COUNTIF(G6:G54,"&gt;=5")-COUNTIF(G6:G54,"&gt;=6.5")</f>
        <v>4</v>
      </c>
      <c r="L75" s="78">
        <f>K75/$D75</f>
        <v>8.6956521739130432E-2</v>
      </c>
      <c r="M75" s="77">
        <f>COUNTIF(G6:G54,"&gt;=5")</f>
        <v>45</v>
      </c>
      <c r="N75" s="78">
        <f>M75/$D75</f>
        <v>0.97826086956521741</v>
      </c>
      <c r="O75" s="77">
        <f>COUNTIF(G6:G54,"&gt;=3.5")-COUNTIF(G6:G54,"&gt;=5")</f>
        <v>1</v>
      </c>
      <c r="P75" s="78">
        <f>O75/$D75</f>
        <v>2.1739130434782608E-2</v>
      </c>
      <c r="Q75" s="77">
        <f>COUNTIF(G6:G54,"&lt;=3.4")</f>
        <v>0</v>
      </c>
      <c r="R75" s="80">
        <f>Q75/$D75</f>
        <v>0</v>
      </c>
      <c r="S75" s="69"/>
      <c r="T75" s="70">
        <f>Q75+O75+K75+I75+G75+E75</f>
        <v>46</v>
      </c>
      <c r="U75" s="70">
        <f>Q75+O75+M75</f>
        <v>46</v>
      </c>
      <c r="V75" s="37"/>
      <c r="W75" s="37"/>
      <c r="X75" s="37"/>
      <c r="Y75" s="37"/>
      <c r="Z75" s="37"/>
    </row>
    <row r="76" spans="1:26" ht="18" customHeight="1">
      <c r="A76" s="38"/>
      <c r="B76" s="73"/>
      <c r="C76" s="73"/>
      <c r="D76" s="73"/>
      <c r="E76" s="73"/>
      <c r="F76" s="74"/>
      <c r="G76" s="73"/>
      <c r="H76" s="76"/>
      <c r="I76" s="73"/>
      <c r="J76" s="74"/>
      <c r="K76" s="73"/>
      <c r="L76" s="74"/>
      <c r="M76" s="73"/>
      <c r="N76" s="74"/>
      <c r="O76" s="73"/>
      <c r="P76" s="74"/>
      <c r="Q76" s="73"/>
      <c r="R76" s="74"/>
      <c r="S76" s="69"/>
      <c r="T76" s="70"/>
      <c r="U76" s="70"/>
      <c r="V76" s="37"/>
      <c r="W76" s="37"/>
      <c r="X76" s="37"/>
      <c r="Y76" s="37"/>
      <c r="Z76" s="37"/>
    </row>
    <row r="77" spans="1:26" ht="18" customHeight="1">
      <c r="A77" s="81"/>
      <c r="B77" s="82"/>
      <c r="C77" s="82"/>
      <c r="D77" s="81"/>
      <c r="E77" s="82"/>
      <c r="F77" s="82"/>
      <c r="G77" s="85" t="s">
        <v>148</v>
      </c>
      <c r="H77" s="84"/>
      <c r="I77" s="85" t="s">
        <v>148</v>
      </c>
      <c r="J77" s="82"/>
      <c r="K77" s="85" t="s">
        <v>148</v>
      </c>
      <c r="L77" s="82"/>
      <c r="M77" s="81"/>
      <c r="N77" s="82"/>
      <c r="O77" s="85" t="s">
        <v>148</v>
      </c>
      <c r="P77" s="82"/>
      <c r="Q77" s="82"/>
      <c r="R77" s="82"/>
      <c r="S77" s="82"/>
      <c r="T77" s="82"/>
      <c r="U77" s="82"/>
      <c r="V77" s="37"/>
      <c r="W77" s="37"/>
      <c r="X77" s="37"/>
      <c r="Y77" s="37"/>
      <c r="Z77" s="37"/>
    </row>
    <row r="78" spans="1:26" ht="18" customHeight="1">
      <c r="A78" s="81"/>
      <c r="B78" s="82"/>
      <c r="C78" s="82"/>
      <c r="D78" s="81"/>
      <c r="E78" s="82"/>
      <c r="F78" s="82"/>
      <c r="G78" s="81" t="e">
        <f>AND(#REF!&gt;=18,#REF!&lt;19)</f>
        <v>#REF!</v>
      </c>
      <c r="H78" s="84"/>
      <c r="I78" s="81" t="e">
        <f>AND(#REF!&gt;=16.5,#REF!&lt;18)</f>
        <v>#REF!</v>
      </c>
      <c r="J78" s="82"/>
      <c r="K78" s="81" t="e">
        <f>AND(#REF!&gt;=15,#REF!&lt;16.5)</f>
        <v>#REF!</v>
      </c>
      <c r="L78" s="82"/>
      <c r="M78" s="81"/>
      <c r="N78" s="82"/>
      <c r="O78" s="81" t="e">
        <f>AND(#REF!&gt;=13.5,#REF!&lt;15)</f>
        <v>#REF!</v>
      </c>
      <c r="P78" s="82"/>
      <c r="Q78" s="82"/>
      <c r="R78" s="82"/>
      <c r="S78" s="82"/>
      <c r="T78" s="82"/>
      <c r="U78" s="82"/>
      <c r="V78" s="37"/>
      <c r="W78" s="37"/>
      <c r="X78" s="37"/>
      <c r="Y78" s="37"/>
      <c r="Z78" s="37"/>
    </row>
    <row r="79" spans="1:26" ht="18" customHeight="1">
      <c r="A79" s="81"/>
      <c r="B79" s="82"/>
      <c r="C79" s="82"/>
      <c r="D79" s="81"/>
      <c r="E79" s="82"/>
      <c r="F79" s="82"/>
      <c r="G79" s="81" t="s">
        <v>149</v>
      </c>
      <c r="H79" s="84"/>
      <c r="I79" s="81" t="s">
        <v>150</v>
      </c>
      <c r="J79" s="82"/>
      <c r="K79" s="81" t="s">
        <v>151</v>
      </c>
      <c r="L79" s="82"/>
      <c r="M79" s="81"/>
      <c r="N79" s="82"/>
      <c r="O79" s="81" t="s">
        <v>152</v>
      </c>
      <c r="P79" s="82"/>
      <c r="Q79" s="82"/>
      <c r="R79" s="82"/>
      <c r="S79" s="82"/>
      <c r="T79" s="82"/>
      <c r="U79" s="82"/>
      <c r="V79" s="37"/>
      <c r="W79" s="37"/>
      <c r="X79" s="37"/>
      <c r="Y79" s="37"/>
      <c r="Z79" s="37"/>
    </row>
    <row r="80" spans="1:26" ht="18" customHeight="1">
      <c r="A80" s="277" t="s">
        <v>1</v>
      </c>
      <c r="B80" s="278" t="s">
        <v>2</v>
      </c>
      <c r="C80" s="87"/>
      <c r="D80" s="278" t="s">
        <v>3</v>
      </c>
      <c r="E80" s="273" t="s">
        <v>153</v>
      </c>
      <c r="F80" s="266"/>
      <c r="G80" s="273" t="s">
        <v>154</v>
      </c>
      <c r="H80" s="266"/>
      <c r="I80" s="273" t="s">
        <v>155</v>
      </c>
      <c r="J80" s="266"/>
      <c r="K80" s="273" t="s">
        <v>156</v>
      </c>
      <c r="L80" s="266"/>
      <c r="M80" s="273" t="s">
        <v>157</v>
      </c>
      <c r="N80" s="266"/>
      <c r="O80" s="273" t="s">
        <v>152</v>
      </c>
      <c r="P80" s="266"/>
      <c r="Q80" s="273" t="s">
        <v>10</v>
      </c>
      <c r="R80" s="274"/>
      <c r="S80" s="88"/>
      <c r="T80" s="89"/>
      <c r="U80" s="89"/>
      <c r="V80" s="37"/>
      <c r="W80" s="37"/>
      <c r="X80" s="37"/>
      <c r="Y80" s="37"/>
      <c r="Z80" s="37"/>
    </row>
    <row r="81" spans="1:26" ht="18" customHeight="1">
      <c r="A81" s="263"/>
      <c r="B81" s="259"/>
      <c r="C81" s="90"/>
      <c r="D81" s="259"/>
      <c r="E81" s="90" t="s">
        <v>13</v>
      </c>
      <c r="F81" s="90" t="s">
        <v>14</v>
      </c>
      <c r="G81" s="90" t="s">
        <v>13</v>
      </c>
      <c r="H81" s="92" t="s">
        <v>14</v>
      </c>
      <c r="I81" s="90" t="s">
        <v>13</v>
      </c>
      <c r="J81" s="90" t="s">
        <v>14</v>
      </c>
      <c r="K81" s="90" t="s">
        <v>13</v>
      </c>
      <c r="L81" s="90" t="s">
        <v>14</v>
      </c>
      <c r="M81" s="90" t="s">
        <v>13</v>
      </c>
      <c r="N81" s="90" t="s">
        <v>14</v>
      </c>
      <c r="O81" s="90" t="s">
        <v>13</v>
      </c>
      <c r="P81" s="90" t="s">
        <v>14</v>
      </c>
      <c r="Q81" s="90" t="s">
        <v>13</v>
      </c>
      <c r="R81" s="93" t="s">
        <v>14</v>
      </c>
      <c r="S81" s="88"/>
      <c r="T81" s="275" t="s">
        <v>15</v>
      </c>
      <c r="U81" s="276"/>
      <c r="V81" s="37"/>
      <c r="W81" s="37"/>
      <c r="X81" s="37"/>
      <c r="Y81" s="37"/>
      <c r="Z81" s="37"/>
    </row>
    <row r="82" spans="1:26" ht="18" customHeight="1">
      <c r="A82" s="81" t="s">
        <v>148</v>
      </c>
      <c r="B82" s="94" t="e">
        <f>#REF!</f>
        <v>#REF!</v>
      </c>
      <c r="C82" s="94"/>
      <c r="D82" s="94">
        <f>COUNT(G6:G54)</f>
        <v>46</v>
      </c>
      <c r="E82" s="95">
        <f>COUNTIF(H6:H54,"&gt;=19")</f>
        <v>46</v>
      </c>
      <c r="F82" s="96">
        <f>E82/$D82</f>
        <v>1</v>
      </c>
      <c r="G82" s="95">
        <f>COUNTIF(H6:H54,"&gt;=18")-COUNTIF(H6:H54,"&gt;=19")</f>
        <v>0</v>
      </c>
      <c r="H82" s="98">
        <f>G82/$D82</f>
        <v>0</v>
      </c>
      <c r="I82" s="95">
        <f>COUNTIF(H6:H54,"&gt;=16.5")-COUNTIF(H6:H54,"&gt;=18")</f>
        <v>0</v>
      </c>
      <c r="J82" s="96">
        <f>I82/$D82</f>
        <v>0</v>
      </c>
      <c r="K82" s="95">
        <f>COUNTIF(H6:H54,"&gt;=15")-COUNTIF(H6:H54,"&gt;=16.5")</f>
        <v>0</v>
      </c>
      <c r="L82" s="96">
        <f>K82/$D82</f>
        <v>0</v>
      </c>
      <c r="M82" s="95">
        <f>COUNTIF(H6:H54,"&gt;=15")</f>
        <v>46</v>
      </c>
      <c r="N82" s="96">
        <f>M82/$D82</f>
        <v>1</v>
      </c>
      <c r="O82" s="95">
        <f>COUNTIF(H6:H54,"&gt;=13.5")-COUNTIF(H6:H54,"&gt;=15")</f>
        <v>0</v>
      </c>
      <c r="P82" s="96">
        <f>O82/$D82</f>
        <v>0</v>
      </c>
      <c r="Q82" s="95">
        <f>COUNTIF(H6:H54,"&lt;=3,25")</f>
        <v>0</v>
      </c>
      <c r="R82" s="99">
        <f>Q82/$D82</f>
        <v>0</v>
      </c>
      <c r="S82" s="100"/>
      <c r="T82" s="101">
        <f>Q82+O82+K82+I82+G82+E82</f>
        <v>46</v>
      </c>
      <c r="U82" s="101">
        <f>Q82+O82+M82</f>
        <v>46</v>
      </c>
      <c r="V82" s="37"/>
      <c r="W82" s="37"/>
      <c r="X82" s="37"/>
      <c r="Y82" s="37"/>
      <c r="Z82" s="37"/>
    </row>
    <row r="83" spans="1:26" ht="18" customHeight="1">
      <c r="A83" s="38"/>
      <c r="B83" s="37"/>
      <c r="C83" s="37"/>
      <c r="D83" s="38"/>
      <c r="E83" s="40"/>
      <c r="F83" s="39"/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8" customHeight="1">
      <c r="A84" s="38"/>
      <c r="B84" s="37"/>
      <c r="C84" s="37"/>
      <c r="D84" s="38"/>
      <c r="E84" s="40"/>
      <c r="F84" s="39"/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8" customHeight="1">
      <c r="A85" s="38"/>
      <c r="B85" s="37"/>
      <c r="C85" s="37"/>
      <c r="D85" s="38"/>
      <c r="E85" s="40"/>
      <c r="F85" s="39"/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39"/>
      <c r="F86" s="39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39"/>
      <c r="F87" s="39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39"/>
      <c r="F88" s="39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39"/>
      <c r="F89" s="39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5.25" customHeight="1">
      <c r="A97" s="38"/>
      <c r="B97" s="37"/>
      <c r="C97" s="37"/>
      <c r="D97" s="38"/>
      <c r="E97" s="39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39" customHeight="1">
      <c r="A142" s="38"/>
      <c r="B142" s="37"/>
      <c r="C142" s="37"/>
      <c r="D142" s="38"/>
      <c r="E142" s="39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59:R59"/>
    <mergeCell ref="T60:U60"/>
    <mergeCell ref="A1:B1"/>
    <mergeCell ref="A55:D55"/>
    <mergeCell ref="A59:A60"/>
    <mergeCell ref="B59:B60"/>
    <mergeCell ref="D59:D60"/>
    <mergeCell ref="E59:F59"/>
    <mergeCell ref="G59:H59"/>
    <mergeCell ref="I59:J59"/>
    <mergeCell ref="K59:L59"/>
    <mergeCell ref="M59:N59"/>
    <mergeCell ref="O59:P59"/>
    <mergeCell ref="A2:J2"/>
    <mergeCell ref="M66:N66"/>
    <mergeCell ref="O66:P66"/>
    <mergeCell ref="Q66:R66"/>
    <mergeCell ref="T67:U67"/>
    <mergeCell ref="A66:A67"/>
    <mergeCell ref="B66:B67"/>
    <mergeCell ref="D66:D67"/>
    <mergeCell ref="E66:F66"/>
    <mergeCell ref="G66:H66"/>
    <mergeCell ref="I66:J66"/>
    <mergeCell ref="K66:L66"/>
    <mergeCell ref="M73:N73"/>
    <mergeCell ref="O73:P73"/>
    <mergeCell ref="Q73:R73"/>
    <mergeCell ref="T74:U74"/>
    <mergeCell ref="A73:A74"/>
    <mergeCell ref="B73:B74"/>
    <mergeCell ref="D73:D74"/>
    <mergeCell ref="E73:F73"/>
    <mergeCell ref="G73:H73"/>
    <mergeCell ref="I73:J73"/>
    <mergeCell ref="K73:L73"/>
    <mergeCell ref="M80:N80"/>
    <mergeCell ref="O80:P80"/>
    <mergeCell ref="Q80:R80"/>
    <mergeCell ref="T81:U81"/>
    <mergeCell ref="A80:A81"/>
    <mergeCell ref="B80:B81"/>
    <mergeCell ref="D80:D81"/>
    <mergeCell ref="E80:F80"/>
    <mergeCell ref="G80:H80"/>
    <mergeCell ref="I80:J80"/>
    <mergeCell ref="K80:L80"/>
  </mergeCells>
  <conditionalFormatting sqref="T61 T68:T69 T75:T76 T82">
    <cfRule type="expression" dxfId="17" priority="1">
      <formula>$T68&lt;&gt;$D68</formula>
    </cfRule>
  </conditionalFormatting>
  <conditionalFormatting sqref="U61 U68:U69 U75:U76 U82">
    <cfRule type="expression" dxfId="16" priority="2">
      <formula>$D68&lt;&gt;$U68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6699"/>
  </sheetPr>
  <dimension ref="A1:Z1000"/>
  <sheetViews>
    <sheetView workbookViewId="0">
      <pane xSplit="1" ySplit="5" topLeftCell="B24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7.140625" customWidth="1"/>
    <col min="2" max="2" width="22.5703125" customWidth="1"/>
    <col min="3" max="3" width="12" customWidth="1"/>
    <col min="4" max="4" width="6.42578125" customWidth="1"/>
    <col min="5" max="6" width="6.85546875" customWidth="1"/>
    <col min="7" max="7" width="11.42578125" bestFit="1" customWidth="1"/>
    <col min="8" max="8" width="7.7109375" customWidth="1"/>
    <col min="9" max="10" width="12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39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9A10</v>
      </c>
      <c r="C3" s="37"/>
      <c r="D3" s="38"/>
      <c r="E3" s="39">
        <f t="shared" ref="E3:G3" si="0">COUNTIF(E6:E55,"&gt;10")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0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775</v>
      </c>
      <c r="C6" s="219" t="s">
        <v>345</v>
      </c>
      <c r="D6" s="219" t="s">
        <v>26</v>
      </c>
      <c r="E6" s="219">
        <v>8.5</v>
      </c>
      <c r="F6" s="219">
        <v>8.25</v>
      </c>
      <c r="G6" s="220">
        <v>9</v>
      </c>
      <c r="H6" s="229">
        <f t="shared" ref="H6:H55" si="1">(E6*2)+(F6*2)+G6</f>
        <v>42.5</v>
      </c>
      <c r="I6" s="52" t="e">
        <f>'XH 9'!I501</f>
        <v>#REF!</v>
      </c>
      <c r="J6" s="52" t="e">
        <f>'XH 9'!J501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3</v>
      </c>
      <c r="B7" s="219" t="s">
        <v>776</v>
      </c>
      <c r="C7" s="219" t="s">
        <v>343</v>
      </c>
      <c r="D7" s="219" t="s">
        <v>26</v>
      </c>
      <c r="E7" s="219">
        <v>7.75</v>
      </c>
      <c r="F7" s="219">
        <v>9</v>
      </c>
      <c r="G7" s="220">
        <v>7.5</v>
      </c>
      <c r="H7" s="229">
        <f t="shared" si="1"/>
        <v>41</v>
      </c>
      <c r="I7" s="52" t="e">
        <f>'XH 9'!I503</f>
        <v>#REF!</v>
      </c>
      <c r="J7" s="52" t="e">
        <f>'XH 9'!J503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5</v>
      </c>
      <c r="B8" s="219" t="s">
        <v>103</v>
      </c>
      <c r="C8" s="219" t="s">
        <v>777</v>
      </c>
      <c r="D8" s="219" t="s">
        <v>26</v>
      </c>
      <c r="E8" s="219">
        <v>7</v>
      </c>
      <c r="F8" s="219">
        <v>8.75</v>
      </c>
      <c r="G8" s="220">
        <v>9</v>
      </c>
      <c r="H8" s="229">
        <f t="shared" si="1"/>
        <v>40.5</v>
      </c>
      <c r="I8" s="52" t="e">
        <f>'XH 9'!I505</f>
        <v>#REF!</v>
      </c>
      <c r="J8" s="52" t="e">
        <f>'XH 9'!J505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8</v>
      </c>
      <c r="B9" s="219" t="s">
        <v>778</v>
      </c>
      <c r="C9" s="219" t="s">
        <v>431</v>
      </c>
      <c r="D9" s="219" t="s">
        <v>26</v>
      </c>
      <c r="E9" s="219">
        <v>6.5</v>
      </c>
      <c r="F9" s="219">
        <v>8.75</v>
      </c>
      <c r="G9" s="220">
        <v>9</v>
      </c>
      <c r="H9" s="229">
        <f t="shared" si="1"/>
        <v>39.5</v>
      </c>
      <c r="I9" s="52" t="e">
        <f>'XH 9'!I508</f>
        <v>#REF!</v>
      </c>
      <c r="J9" s="52" t="e">
        <f>'XH 9'!J508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11</v>
      </c>
      <c r="B10" s="219" t="s">
        <v>726</v>
      </c>
      <c r="C10" s="219" t="s">
        <v>779</v>
      </c>
      <c r="D10" s="219" t="s">
        <v>26</v>
      </c>
      <c r="E10" s="219">
        <v>8.5</v>
      </c>
      <c r="F10" s="219">
        <v>9</v>
      </c>
      <c r="G10" s="220">
        <v>8.75</v>
      </c>
      <c r="H10" s="229">
        <f t="shared" si="1"/>
        <v>43.75</v>
      </c>
      <c r="I10" s="52" t="e">
        <f>'XH 9'!I511</f>
        <v>#REF!</v>
      </c>
      <c r="J10" s="52" t="e">
        <f>'XH 9'!J511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12</v>
      </c>
      <c r="B11" s="219" t="s">
        <v>780</v>
      </c>
      <c r="C11" s="219" t="s">
        <v>781</v>
      </c>
      <c r="D11" s="219" t="s">
        <v>26</v>
      </c>
      <c r="E11" s="219">
        <v>8</v>
      </c>
      <c r="F11" s="219">
        <v>9</v>
      </c>
      <c r="G11" s="220">
        <v>10</v>
      </c>
      <c r="H11" s="229">
        <f t="shared" si="1"/>
        <v>44</v>
      </c>
      <c r="I11" s="52" t="e">
        <f>'XH 9'!I512</f>
        <v>#REF!</v>
      </c>
      <c r="J11" s="52" t="e">
        <f>'XH 9'!J512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13</v>
      </c>
      <c r="B12" s="219" t="s">
        <v>782</v>
      </c>
      <c r="C12" s="219" t="s">
        <v>783</v>
      </c>
      <c r="D12" s="219" t="s">
        <v>26</v>
      </c>
      <c r="E12" s="219">
        <v>7.25</v>
      </c>
      <c r="F12" s="219">
        <v>7.25</v>
      </c>
      <c r="G12" s="220">
        <v>7.75</v>
      </c>
      <c r="H12" s="229">
        <f t="shared" si="1"/>
        <v>36.75</v>
      </c>
      <c r="I12" s="52" t="e">
        <f>'XH 9'!I513</f>
        <v>#REF!</v>
      </c>
      <c r="J12" s="52" t="e">
        <f>'XH 9'!J513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14</v>
      </c>
      <c r="B13" s="219" t="s">
        <v>784</v>
      </c>
      <c r="C13" s="219" t="s">
        <v>287</v>
      </c>
      <c r="D13" s="219" t="s">
        <v>26</v>
      </c>
      <c r="E13" s="219">
        <v>7.75</v>
      </c>
      <c r="F13" s="219">
        <v>3.25</v>
      </c>
      <c r="G13" s="220">
        <v>9.25</v>
      </c>
      <c r="H13" s="229">
        <f t="shared" si="1"/>
        <v>31.25</v>
      </c>
      <c r="I13" s="52" t="e">
        <f>'XH 9'!I514</f>
        <v>#REF!</v>
      </c>
      <c r="J13" s="52" t="e">
        <f>'XH 9'!J514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15</v>
      </c>
      <c r="B14" s="219" t="s">
        <v>785</v>
      </c>
      <c r="C14" s="219" t="s">
        <v>786</v>
      </c>
      <c r="D14" s="219" t="s">
        <v>26</v>
      </c>
      <c r="E14" s="219">
        <v>7.25</v>
      </c>
      <c r="F14" s="219">
        <v>7.75</v>
      </c>
      <c r="G14" s="220">
        <v>6.75</v>
      </c>
      <c r="H14" s="229">
        <f t="shared" si="1"/>
        <v>36.75</v>
      </c>
      <c r="I14" s="52" t="e">
        <f>'XH 9'!I515</f>
        <v>#REF!</v>
      </c>
      <c r="J14" s="52" t="e">
        <f>'XH 9'!J515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16</v>
      </c>
      <c r="B15" s="219" t="s">
        <v>787</v>
      </c>
      <c r="C15" s="219" t="s">
        <v>786</v>
      </c>
      <c r="D15" s="219" t="s">
        <v>26</v>
      </c>
      <c r="E15" s="219">
        <v>5</v>
      </c>
      <c r="F15" s="219">
        <v>7.75</v>
      </c>
      <c r="G15" s="220">
        <v>7.75</v>
      </c>
      <c r="H15" s="229">
        <f t="shared" si="1"/>
        <v>33.25</v>
      </c>
      <c r="I15" s="52" t="e">
        <f>'XH 9'!I516</f>
        <v>#REF!</v>
      </c>
      <c r="J15" s="52" t="e">
        <f>'XH 9'!J516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17</v>
      </c>
      <c r="B16" s="219" t="s">
        <v>788</v>
      </c>
      <c r="C16" s="219" t="s">
        <v>122</v>
      </c>
      <c r="D16" s="219" t="s">
        <v>26</v>
      </c>
      <c r="E16" s="219">
        <v>6.25</v>
      </c>
      <c r="F16" s="219">
        <v>8.25</v>
      </c>
      <c r="G16" s="220">
        <v>5.75</v>
      </c>
      <c r="H16" s="229">
        <f t="shared" si="1"/>
        <v>34.75</v>
      </c>
      <c r="I16" s="52" t="e">
        <f>'XH 9'!I517</f>
        <v>#REF!</v>
      </c>
      <c r="J16" s="52" t="e">
        <f>'XH 9'!J517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19</v>
      </c>
      <c r="B17" s="219" t="s">
        <v>789</v>
      </c>
      <c r="C17" s="219" t="s">
        <v>424</v>
      </c>
      <c r="D17" s="219" t="s">
        <v>26</v>
      </c>
      <c r="E17" s="219">
        <v>8.5</v>
      </c>
      <c r="F17" s="219">
        <v>9</v>
      </c>
      <c r="G17" s="220">
        <v>9</v>
      </c>
      <c r="H17" s="229">
        <f t="shared" si="1"/>
        <v>44</v>
      </c>
      <c r="I17" s="52" t="e">
        <f>'XH 9'!I519</f>
        <v>#REF!</v>
      </c>
      <c r="J17" s="52" t="e">
        <f>'XH 9'!J519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20</v>
      </c>
      <c r="B18" s="219" t="s">
        <v>790</v>
      </c>
      <c r="C18" s="219" t="s">
        <v>273</v>
      </c>
      <c r="D18" s="219" t="s">
        <v>26</v>
      </c>
      <c r="E18" s="219">
        <v>8.5</v>
      </c>
      <c r="F18" s="219">
        <v>9.25</v>
      </c>
      <c r="G18" s="220">
        <v>9.5</v>
      </c>
      <c r="H18" s="229">
        <f t="shared" si="1"/>
        <v>45</v>
      </c>
      <c r="I18" s="52" t="e">
        <f>'XH 9'!I520</f>
        <v>#REF!</v>
      </c>
      <c r="J18" s="52" t="e">
        <f>'XH 9'!J520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21</v>
      </c>
      <c r="B19" s="219" t="s">
        <v>791</v>
      </c>
      <c r="C19" s="219" t="s">
        <v>732</v>
      </c>
      <c r="D19" s="219" t="s">
        <v>26</v>
      </c>
      <c r="E19" s="219">
        <v>5.75</v>
      </c>
      <c r="F19" s="219">
        <v>6.25</v>
      </c>
      <c r="G19" s="220">
        <v>8.5</v>
      </c>
      <c r="H19" s="229">
        <f t="shared" si="1"/>
        <v>32.5</v>
      </c>
      <c r="I19" s="52" t="e">
        <f>'XH 9'!I521</f>
        <v>#REF!</v>
      </c>
      <c r="J19" s="52" t="e">
        <f>'XH 9'!J521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22</v>
      </c>
      <c r="B20" s="219" t="s">
        <v>792</v>
      </c>
      <c r="C20" s="219" t="s">
        <v>120</v>
      </c>
      <c r="D20" s="219" t="s">
        <v>26</v>
      </c>
      <c r="E20" s="219">
        <v>8</v>
      </c>
      <c r="F20" s="219">
        <v>8.75</v>
      </c>
      <c r="G20" s="220">
        <v>9.75</v>
      </c>
      <c r="H20" s="229">
        <f t="shared" si="1"/>
        <v>43.25</v>
      </c>
      <c r="I20" s="52" t="e">
        <f>'XH 9'!I522</f>
        <v>#REF!</v>
      </c>
      <c r="J20" s="52" t="e">
        <f>'XH 9'!J522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23</v>
      </c>
      <c r="B21" s="219" t="s">
        <v>793</v>
      </c>
      <c r="C21" s="219" t="s">
        <v>299</v>
      </c>
      <c r="D21" s="219" t="s">
        <v>26</v>
      </c>
      <c r="E21" s="219">
        <v>7.5</v>
      </c>
      <c r="F21" s="219">
        <v>9</v>
      </c>
      <c r="G21" s="246">
        <v>9.75</v>
      </c>
      <c r="H21" s="229">
        <f t="shared" si="1"/>
        <v>42.75</v>
      </c>
      <c r="I21" s="52" t="e">
        <f>'XH 9'!I523</f>
        <v>#REF!</v>
      </c>
      <c r="J21" s="52" t="e">
        <f>'XH 9'!J523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24</v>
      </c>
      <c r="B22" s="219" t="s">
        <v>794</v>
      </c>
      <c r="C22" s="219" t="s">
        <v>795</v>
      </c>
      <c r="D22" s="219" t="s">
        <v>26</v>
      </c>
      <c r="E22" s="219">
        <v>5.25</v>
      </c>
      <c r="F22" s="219">
        <v>5</v>
      </c>
      <c r="G22" s="220">
        <v>8.5</v>
      </c>
      <c r="H22" s="229">
        <f t="shared" si="1"/>
        <v>29</v>
      </c>
      <c r="I22" s="52" t="e">
        <f>'XH 9'!I524</f>
        <v>#REF!</v>
      </c>
      <c r="J22" s="52" t="e">
        <f>'XH 9'!J524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25</v>
      </c>
      <c r="B23" s="219" t="s">
        <v>796</v>
      </c>
      <c r="C23" s="219" t="s">
        <v>797</v>
      </c>
      <c r="D23" s="219" t="s">
        <v>26</v>
      </c>
      <c r="E23" s="219">
        <v>8.5</v>
      </c>
      <c r="F23" s="219">
        <v>9</v>
      </c>
      <c r="G23" s="220">
        <v>9.5</v>
      </c>
      <c r="H23" s="229">
        <f t="shared" si="1"/>
        <v>44.5</v>
      </c>
      <c r="I23" s="52" t="e">
        <f>'XH 9'!I525</f>
        <v>#REF!</v>
      </c>
      <c r="J23" s="52" t="e">
        <f>'XH 9'!J525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26</v>
      </c>
      <c r="B24" s="219" t="s">
        <v>798</v>
      </c>
      <c r="C24" s="219" t="s">
        <v>799</v>
      </c>
      <c r="D24" s="219" t="s">
        <v>26</v>
      </c>
      <c r="E24" s="219">
        <v>5.5</v>
      </c>
      <c r="F24" s="219">
        <v>9</v>
      </c>
      <c r="G24" s="220">
        <v>7.25</v>
      </c>
      <c r="H24" s="229">
        <f t="shared" si="1"/>
        <v>36.25</v>
      </c>
      <c r="I24" s="52" t="e">
        <f>'XH 9'!I526</f>
        <v>#REF!</v>
      </c>
      <c r="J24" s="52" t="e">
        <f>'XH 9'!J526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27</v>
      </c>
      <c r="B25" s="219" t="s">
        <v>800</v>
      </c>
      <c r="C25" s="219" t="s">
        <v>801</v>
      </c>
      <c r="D25" s="219" t="s">
        <v>26</v>
      </c>
      <c r="E25" s="219">
        <v>8.5</v>
      </c>
      <c r="F25" s="219">
        <v>9</v>
      </c>
      <c r="G25" s="220">
        <v>10</v>
      </c>
      <c r="H25" s="229">
        <f t="shared" si="1"/>
        <v>45</v>
      </c>
      <c r="I25" s="52" t="e">
        <f>'XH 9'!I527</f>
        <v>#REF!</v>
      </c>
      <c r="J25" s="52" t="e">
        <f>'XH 9'!J527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28</v>
      </c>
      <c r="B26" s="219" t="s">
        <v>802</v>
      </c>
      <c r="C26" s="219" t="s">
        <v>803</v>
      </c>
      <c r="D26" s="219" t="s">
        <v>26</v>
      </c>
      <c r="E26" s="219">
        <v>7.25</v>
      </c>
      <c r="F26" s="219">
        <v>7.25</v>
      </c>
      <c r="G26" s="220">
        <v>7.5</v>
      </c>
      <c r="H26" s="229">
        <f t="shared" si="1"/>
        <v>36.5</v>
      </c>
      <c r="I26" s="52" t="e">
        <f>'XH 9'!I528</f>
        <v>#REF!</v>
      </c>
      <c r="J26" s="52" t="e">
        <f>'XH 9'!J528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29</v>
      </c>
      <c r="B27" s="219" t="s">
        <v>804</v>
      </c>
      <c r="C27" s="219" t="s">
        <v>284</v>
      </c>
      <c r="D27" s="219" t="s">
        <v>26</v>
      </c>
      <c r="E27" s="219">
        <v>7.5</v>
      </c>
      <c r="F27" s="219">
        <v>9</v>
      </c>
      <c r="G27" s="220">
        <v>8.75</v>
      </c>
      <c r="H27" s="229">
        <f t="shared" si="1"/>
        <v>41.75</v>
      </c>
      <c r="I27" s="52" t="e">
        <f>'XH 9'!I529</f>
        <v>#REF!</v>
      </c>
      <c r="J27" s="52" t="e">
        <f>'XH 9'!J529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30</v>
      </c>
      <c r="B28" s="219" t="s">
        <v>805</v>
      </c>
      <c r="C28" s="219" t="s">
        <v>806</v>
      </c>
      <c r="D28" s="219" t="s">
        <v>26</v>
      </c>
      <c r="E28" s="219">
        <v>7</v>
      </c>
      <c r="F28" s="219">
        <v>8.25</v>
      </c>
      <c r="G28" s="220">
        <v>9.25</v>
      </c>
      <c r="H28" s="229">
        <f t="shared" si="1"/>
        <v>39.75</v>
      </c>
      <c r="I28" s="52" t="e">
        <f>'XH 9'!I530</f>
        <v>#REF!</v>
      </c>
      <c r="J28" s="52" t="e">
        <f>'XH 9'!J530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31</v>
      </c>
      <c r="B29" s="219" t="s">
        <v>807</v>
      </c>
      <c r="C29" s="219" t="s">
        <v>808</v>
      </c>
      <c r="D29" s="219" t="s">
        <v>26</v>
      </c>
      <c r="E29" s="219">
        <v>8</v>
      </c>
      <c r="F29" s="219">
        <v>9</v>
      </c>
      <c r="G29" s="220">
        <v>8.75</v>
      </c>
      <c r="H29" s="229">
        <f t="shared" si="1"/>
        <v>42.75</v>
      </c>
      <c r="I29" s="52" t="e">
        <f>'XH 9'!I531</f>
        <v>#REF!</v>
      </c>
      <c r="J29" s="52" t="e">
        <f>'XH 9'!J531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32</v>
      </c>
      <c r="B30" s="219" t="s">
        <v>809</v>
      </c>
      <c r="C30" s="219" t="s">
        <v>317</v>
      </c>
      <c r="D30" s="219" t="s">
        <v>26</v>
      </c>
      <c r="E30" s="219">
        <v>9.25</v>
      </c>
      <c r="F30" s="219">
        <v>9</v>
      </c>
      <c r="G30" s="220">
        <v>9.75</v>
      </c>
      <c r="H30" s="229">
        <f t="shared" si="1"/>
        <v>46.25</v>
      </c>
      <c r="I30" s="52" t="e">
        <f>'XH 9'!I532</f>
        <v>#REF!</v>
      </c>
      <c r="J30" s="52" t="e">
        <f>'XH 9'!J532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33</v>
      </c>
      <c r="B31" s="219" t="s">
        <v>810</v>
      </c>
      <c r="C31" s="219" t="s">
        <v>811</v>
      </c>
      <c r="D31" s="219" t="s">
        <v>26</v>
      </c>
      <c r="E31" s="219">
        <v>6.5</v>
      </c>
      <c r="F31" s="219">
        <v>9</v>
      </c>
      <c r="G31" s="220">
        <v>7.75</v>
      </c>
      <c r="H31" s="229">
        <f t="shared" si="1"/>
        <v>38.75</v>
      </c>
      <c r="I31" s="52" t="e">
        <f>'XH 9'!I533</f>
        <v>#REF!</v>
      </c>
      <c r="J31" s="52" t="e">
        <f>'XH 9'!J533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34</v>
      </c>
      <c r="B32" s="219" t="s">
        <v>812</v>
      </c>
      <c r="C32" s="219" t="s">
        <v>813</v>
      </c>
      <c r="D32" s="219" t="s">
        <v>26</v>
      </c>
      <c r="E32" s="219">
        <v>6</v>
      </c>
      <c r="F32" s="219">
        <v>7.5</v>
      </c>
      <c r="G32" s="220">
        <v>7.25</v>
      </c>
      <c r="H32" s="229">
        <f t="shared" si="1"/>
        <v>34.25</v>
      </c>
      <c r="I32" s="52" t="e">
        <f>'XH 9'!I534</f>
        <v>#REF!</v>
      </c>
      <c r="J32" s="52" t="e">
        <f>'XH 9'!J534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36</v>
      </c>
      <c r="B33" s="219" t="s">
        <v>814</v>
      </c>
      <c r="C33" s="219" t="s">
        <v>443</v>
      </c>
      <c r="D33" s="219" t="s">
        <v>26</v>
      </c>
      <c r="E33" s="219">
        <v>7.5</v>
      </c>
      <c r="F33" s="219">
        <v>8.25</v>
      </c>
      <c r="G33" s="220">
        <v>6.25</v>
      </c>
      <c r="H33" s="229">
        <f t="shared" si="1"/>
        <v>37.75</v>
      </c>
      <c r="I33" s="52" t="e">
        <f>'XH 9'!I536</f>
        <v>#REF!</v>
      </c>
      <c r="J33" s="52" t="e">
        <f>'XH 9'!J536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37</v>
      </c>
      <c r="B34" s="219" t="s">
        <v>815</v>
      </c>
      <c r="C34" s="219" t="s">
        <v>593</v>
      </c>
      <c r="D34" s="219" t="s">
        <v>26</v>
      </c>
      <c r="E34" s="219">
        <v>8.5</v>
      </c>
      <c r="F34" s="219">
        <v>8.25</v>
      </c>
      <c r="G34" s="220">
        <v>9.5</v>
      </c>
      <c r="H34" s="229">
        <f t="shared" si="1"/>
        <v>43</v>
      </c>
      <c r="I34" s="52" t="e">
        <f>'XH 9'!I537</f>
        <v>#REF!</v>
      </c>
      <c r="J34" s="52" t="e">
        <f>'XH 9'!J537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8.75" customHeight="1">
      <c r="A35" s="221">
        <v>38</v>
      </c>
      <c r="B35" s="219" t="s">
        <v>816</v>
      </c>
      <c r="C35" s="219" t="s">
        <v>374</v>
      </c>
      <c r="D35" s="219" t="s">
        <v>26</v>
      </c>
      <c r="E35" s="219">
        <v>7.25</v>
      </c>
      <c r="F35" s="219">
        <v>8.25</v>
      </c>
      <c r="G35" s="220">
        <v>8.5</v>
      </c>
      <c r="H35" s="229">
        <f t="shared" si="1"/>
        <v>39.5</v>
      </c>
      <c r="I35" s="52" t="e">
        <f>'XH 9'!I538</f>
        <v>#REF!</v>
      </c>
      <c r="J35" s="52" t="e">
        <f>'XH 9'!J538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8.75" customHeight="1">
      <c r="A36" s="221">
        <v>39</v>
      </c>
      <c r="B36" s="219" t="s">
        <v>817</v>
      </c>
      <c r="C36" s="219" t="s">
        <v>596</v>
      </c>
      <c r="D36" s="219" t="s">
        <v>26</v>
      </c>
      <c r="E36" s="219">
        <v>7.75</v>
      </c>
      <c r="F36" s="219">
        <v>9</v>
      </c>
      <c r="G36" s="220">
        <v>9.5</v>
      </c>
      <c r="H36" s="229">
        <f t="shared" si="1"/>
        <v>43</v>
      </c>
      <c r="I36" s="52" t="e">
        <f>'XH 9'!I539</f>
        <v>#REF!</v>
      </c>
      <c r="J36" s="52" t="e">
        <f>'XH 9'!J539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.75" customHeight="1">
      <c r="A37" s="221">
        <v>40</v>
      </c>
      <c r="B37" s="219" t="s">
        <v>818</v>
      </c>
      <c r="C37" s="219" t="s">
        <v>819</v>
      </c>
      <c r="D37" s="219" t="s">
        <v>26</v>
      </c>
      <c r="E37" s="219">
        <v>7</v>
      </c>
      <c r="F37" s="219">
        <v>9</v>
      </c>
      <c r="G37" s="220">
        <v>9.75</v>
      </c>
      <c r="H37" s="229">
        <f t="shared" si="1"/>
        <v>41.75</v>
      </c>
      <c r="I37" s="52" t="e">
        <f>'XH 9'!I540</f>
        <v>#REF!</v>
      </c>
      <c r="J37" s="52" t="e">
        <f>'XH 9'!J540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221">
        <v>41</v>
      </c>
      <c r="B38" s="219" t="s">
        <v>820</v>
      </c>
      <c r="C38" s="219" t="s">
        <v>385</v>
      </c>
      <c r="D38" s="219" t="s">
        <v>26</v>
      </c>
      <c r="E38" s="219">
        <v>4.75</v>
      </c>
      <c r="F38" s="219">
        <v>8.75</v>
      </c>
      <c r="G38" s="220">
        <v>6.75</v>
      </c>
      <c r="H38" s="229">
        <f t="shared" si="1"/>
        <v>33.75</v>
      </c>
      <c r="I38" s="52" t="e">
        <f>'XH 9'!I541</f>
        <v>#REF!</v>
      </c>
      <c r="J38" s="52" t="e">
        <f>'XH 9'!J541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221">
        <v>42</v>
      </c>
      <c r="B39" s="219" t="s">
        <v>821</v>
      </c>
      <c r="C39" s="219" t="s">
        <v>724</v>
      </c>
      <c r="D39" s="219" t="s">
        <v>26</v>
      </c>
      <c r="E39" s="219">
        <v>6</v>
      </c>
      <c r="F39" s="219">
        <v>8.75</v>
      </c>
      <c r="G39" s="220">
        <v>7</v>
      </c>
      <c r="H39" s="229">
        <f t="shared" si="1"/>
        <v>36.5</v>
      </c>
      <c r="I39" s="52" t="e">
        <f>'XH 9'!I542</f>
        <v>#REF!</v>
      </c>
      <c r="J39" s="52" t="e">
        <f>'XH 9'!J542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43</v>
      </c>
      <c r="B40" s="219" t="s">
        <v>822</v>
      </c>
      <c r="C40" s="219" t="s">
        <v>823</v>
      </c>
      <c r="D40" s="219" t="s">
        <v>26</v>
      </c>
      <c r="E40" s="219">
        <v>7.5</v>
      </c>
      <c r="F40" s="219">
        <v>9.5</v>
      </c>
      <c r="G40" s="220">
        <v>9.75</v>
      </c>
      <c r="H40" s="229">
        <f t="shared" si="1"/>
        <v>43.75</v>
      </c>
      <c r="I40" s="52" t="e">
        <f>'XH 9'!I543</f>
        <v>#REF!</v>
      </c>
      <c r="J40" s="52" t="e">
        <f>'XH 9'!J543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44</v>
      </c>
      <c r="B41" s="219" t="s">
        <v>824</v>
      </c>
      <c r="C41" s="219" t="s">
        <v>581</v>
      </c>
      <c r="D41" s="219" t="s">
        <v>26</v>
      </c>
      <c r="E41" s="219">
        <v>7.5</v>
      </c>
      <c r="F41" s="219">
        <v>5.75</v>
      </c>
      <c r="G41" s="220">
        <v>8</v>
      </c>
      <c r="H41" s="229">
        <f t="shared" si="1"/>
        <v>34.5</v>
      </c>
      <c r="I41" s="52" t="e">
        <f>'XH 9'!I544</f>
        <v>#REF!</v>
      </c>
      <c r="J41" s="52" t="e">
        <f>'XH 9'!J544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" customHeight="1">
      <c r="A42" s="221">
        <v>45</v>
      </c>
      <c r="B42" s="219" t="s">
        <v>825</v>
      </c>
      <c r="C42" s="219" t="s">
        <v>188</v>
      </c>
      <c r="D42" s="219" t="s">
        <v>26</v>
      </c>
      <c r="E42" s="219">
        <v>8.75</v>
      </c>
      <c r="F42" s="219">
        <v>9</v>
      </c>
      <c r="G42" s="220">
        <v>9.75</v>
      </c>
      <c r="H42" s="229">
        <f t="shared" si="1"/>
        <v>45.25</v>
      </c>
      <c r="I42" s="52" t="e">
        <f>'XH 9'!I545</f>
        <v>#REF!</v>
      </c>
      <c r="J42" s="52" t="e">
        <f>'XH 9'!J545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" customHeight="1">
      <c r="A43" s="221">
        <v>46</v>
      </c>
      <c r="B43" s="219" t="s">
        <v>826</v>
      </c>
      <c r="C43" s="219" t="s">
        <v>469</v>
      </c>
      <c r="D43" s="219" t="s">
        <v>26</v>
      </c>
      <c r="E43" s="219">
        <v>5.75</v>
      </c>
      <c r="F43" s="219">
        <v>7.5</v>
      </c>
      <c r="G43" s="220">
        <v>7</v>
      </c>
      <c r="H43" s="229">
        <f t="shared" si="1"/>
        <v>33.5</v>
      </c>
      <c r="I43" s="52" t="e">
        <f>'XH 9'!I546</f>
        <v>#REF!</v>
      </c>
      <c r="J43" s="52" t="e">
        <f>'XH 9'!J546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47</v>
      </c>
      <c r="B44" s="219" t="s">
        <v>827</v>
      </c>
      <c r="C44" s="219" t="s">
        <v>828</v>
      </c>
      <c r="D44" s="219" t="s">
        <v>26</v>
      </c>
      <c r="E44" s="219">
        <v>7.5</v>
      </c>
      <c r="F44" s="219">
        <v>6.75</v>
      </c>
      <c r="G44" s="220">
        <v>7.25</v>
      </c>
      <c r="H44" s="229">
        <f t="shared" si="1"/>
        <v>35.75</v>
      </c>
      <c r="I44" s="52" t="e">
        <f>'XH 9'!I547</f>
        <v>#REF!</v>
      </c>
      <c r="J44" s="52" t="e">
        <f>'XH 9'!J547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48</v>
      </c>
      <c r="B45" s="219" t="s">
        <v>829</v>
      </c>
      <c r="C45" s="219" t="s">
        <v>830</v>
      </c>
      <c r="D45" s="219" t="s">
        <v>26</v>
      </c>
      <c r="E45" s="219">
        <v>8.25</v>
      </c>
      <c r="F45" s="219">
        <v>7.5</v>
      </c>
      <c r="G45" s="220">
        <v>9.25</v>
      </c>
      <c r="H45" s="229">
        <f t="shared" si="1"/>
        <v>40.75</v>
      </c>
      <c r="I45" s="52" t="e">
        <f>'XH 9'!I548</f>
        <v>#REF!</v>
      </c>
      <c r="J45" s="52" t="e">
        <f>'XH 9'!J548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49</v>
      </c>
      <c r="B46" s="219" t="s">
        <v>831</v>
      </c>
      <c r="C46" s="219" t="s">
        <v>110</v>
      </c>
      <c r="D46" s="219" t="s">
        <v>26</v>
      </c>
      <c r="E46" s="219">
        <v>8.5</v>
      </c>
      <c r="F46" s="219">
        <v>8.25</v>
      </c>
      <c r="G46" s="220">
        <v>7</v>
      </c>
      <c r="H46" s="229">
        <f t="shared" si="1"/>
        <v>40.5</v>
      </c>
      <c r="I46" s="52" t="e">
        <f>'XH 9'!I549</f>
        <v>#REF!</v>
      </c>
      <c r="J46" s="52" t="e">
        <f>'XH 9'!J549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" customHeight="1">
      <c r="A47" s="221">
        <v>50</v>
      </c>
      <c r="B47" s="219" t="s">
        <v>832</v>
      </c>
      <c r="C47" s="219" t="s">
        <v>232</v>
      </c>
      <c r="D47" s="219" t="s">
        <v>26</v>
      </c>
      <c r="E47" s="219">
        <v>8.25</v>
      </c>
      <c r="F47" s="219">
        <v>9.25</v>
      </c>
      <c r="G47" s="220">
        <v>9.25</v>
      </c>
      <c r="H47" s="229">
        <f t="shared" si="1"/>
        <v>44.25</v>
      </c>
      <c r="I47" s="52" t="e">
        <f>'XH 9'!I550</f>
        <v>#REF!</v>
      </c>
      <c r="J47" s="52" t="e">
        <f>'XH 9'!J550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51</v>
      </c>
      <c r="B48" s="226"/>
      <c r="C48" s="226"/>
      <c r="D48" s="226"/>
      <c r="E48" s="227"/>
      <c r="F48" s="227"/>
      <c r="G48" s="228"/>
      <c r="H48" s="51">
        <f t="shared" si="1"/>
        <v>0</v>
      </c>
      <c r="I48" s="52" t="e">
        <f>'XH 9'!I551</f>
        <v>#REF!</v>
      </c>
      <c r="J48" s="52" t="e">
        <f>'XH 9'!J551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52</v>
      </c>
      <c r="B49" s="48"/>
      <c r="C49" s="48"/>
      <c r="D49" s="48"/>
      <c r="E49" s="49"/>
      <c r="F49" s="49"/>
      <c r="G49" s="55"/>
      <c r="H49" s="51">
        <f t="shared" si="1"/>
        <v>0</v>
      </c>
      <c r="I49" s="52" t="e">
        <f>'XH 9'!I552</f>
        <v>#REF!</v>
      </c>
      <c r="J49" s="52" t="e">
        <f>'XH 9'!J552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53</v>
      </c>
      <c r="B50" s="48"/>
      <c r="C50" s="48"/>
      <c r="D50" s="48"/>
      <c r="E50" s="49"/>
      <c r="F50" s="49"/>
      <c r="G50" s="55"/>
      <c r="H50" s="51">
        <f t="shared" si="1"/>
        <v>0</v>
      </c>
      <c r="I50" s="52"/>
      <c r="J50" s="52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54</v>
      </c>
      <c r="B51" s="48"/>
      <c r="C51" s="48"/>
      <c r="D51" s="48"/>
      <c r="E51" s="49"/>
      <c r="F51" s="49"/>
      <c r="G51" s="55"/>
      <c r="H51" s="51">
        <f t="shared" si="1"/>
        <v>0</v>
      </c>
      <c r="I51" s="52"/>
      <c r="J51" s="52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55</v>
      </c>
      <c r="B52" s="48"/>
      <c r="C52" s="48"/>
      <c r="D52" s="48"/>
      <c r="E52" s="49"/>
      <c r="F52" s="49"/>
      <c r="G52" s="55"/>
      <c r="H52" s="51">
        <f t="shared" si="1"/>
        <v>0</v>
      </c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56</v>
      </c>
      <c r="B53" s="48"/>
      <c r="C53" s="48"/>
      <c r="D53" s="48"/>
      <c r="E53" s="54"/>
      <c r="F53" s="49"/>
      <c r="G53" s="55"/>
      <c r="H53" s="51">
        <f t="shared" si="1"/>
        <v>0</v>
      </c>
      <c r="I53" s="52" t="e">
        <f>'XH 9'!I553</f>
        <v>#REF!</v>
      </c>
      <c r="J53" s="52" t="e">
        <f>'XH 9'!J553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57</v>
      </c>
      <c r="B54" s="48"/>
      <c r="C54" s="48"/>
      <c r="D54" s="48"/>
      <c r="E54" s="49"/>
      <c r="F54" s="49"/>
      <c r="G54" s="55"/>
      <c r="H54" s="51">
        <f t="shared" si="1"/>
        <v>0</v>
      </c>
      <c r="I54" s="52" t="e">
        <f>'XH 9'!I554</f>
        <v>#REF!</v>
      </c>
      <c r="J54" s="52" t="e">
        <f>'XH 9'!J554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58</v>
      </c>
      <c r="B55" s="48"/>
      <c r="C55" s="48"/>
      <c r="D55" s="48"/>
      <c r="E55" s="49"/>
      <c r="F55" s="49"/>
      <c r="G55" s="55"/>
      <c r="H55" s="51">
        <f t="shared" si="1"/>
        <v>0</v>
      </c>
      <c r="I55" s="52"/>
      <c r="J55" s="52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282" t="s">
        <v>142</v>
      </c>
      <c r="B56" s="283"/>
      <c r="C56" s="283"/>
      <c r="D56" s="284"/>
      <c r="E56" s="167">
        <f>SUM(E6:E55)/D72</f>
        <v>7.333333333333333</v>
      </c>
      <c r="F56" s="167">
        <f>SUM(F6:F55)/D65</f>
        <v>8.1904761904761898</v>
      </c>
      <c r="G56" s="32">
        <f>SUM(G6:G55)/D79</f>
        <v>8.4702380952380949</v>
      </c>
      <c r="H56" s="32">
        <f>SUM(H6:H55)/D86</f>
        <v>39.517857142857146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37"/>
      <c r="C57" s="37"/>
      <c r="D57" s="38"/>
      <c r="E57" s="37"/>
      <c r="F57" s="37"/>
      <c r="G57" s="58" t="s">
        <v>143</v>
      </c>
      <c r="H57" s="39"/>
      <c r="I57" s="58" t="s">
        <v>143</v>
      </c>
      <c r="J57" s="37"/>
      <c r="K57" s="58" t="s">
        <v>143</v>
      </c>
      <c r="L57" s="37"/>
      <c r="M57" s="38"/>
      <c r="N57" s="37"/>
      <c r="O57" s="58" t="s">
        <v>143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37"/>
      <c r="F58" s="37"/>
      <c r="G58" s="38" t="b">
        <f>AND(F6&gt;=8,F6&lt;9)</f>
        <v>1</v>
      </c>
      <c r="H58" s="39"/>
      <c r="I58" s="38" t="b">
        <f>AND(F6&gt;=6.5,F6&lt;8)</f>
        <v>0</v>
      </c>
      <c r="J58" s="37"/>
      <c r="K58" s="38" t="b">
        <f>AND(F6&gt;=5,F6&lt;6.5)</f>
        <v>0</v>
      </c>
      <c r="L58" s="37"/>
      <c r="M58" s="38"/>
      <c r="N58" s="37"/>
      <c r="O58" s="38" t="b">
        <f>AND(F6&gt;=3.5,F6&lt;5)</f>
        <v>0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38" t="s">
        <v>144</v>
      </c>
      <c r="H59" s="39"/>
      <c r="I59" s="38" t="s">
        <v>145</v>
      </c>
      <c r="J59" s="37"/>
      <c r="K59" s="38" t="s">
        <v>146</v>
      </c>
      <c r="L59" s="37"/>
      <c r="M59" s="38"/>
      <c r="N59" s="37"/>
      <c r="O59" s="38" t="s">
        <v>9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38"/>
      <c r="H60" s="39"/>
      <c r="I60" s="38"/>
      <c r="J60" s="37"/>
      <c r="K60" s="38"/>
      <c r="L60" s="37"/>
      <c r="M60" s="38"/>
      <c r="N60" s="37"/>
      <c r="O60" s="38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7"/>
      <c r="F61" s="37"/>
      <c r="G61" s="38"/>
      <c r="H61" s="39"/>
      <c r="I61" s="38"/>
      <c r="J61" s="37"/>
      <c r="K61" s="38"/>
      <c r="L61" s="37"/>
      <c r="M61" s="38"/>
      <c r="N61" s="37"/>
      <c r="O61" s="38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7"/>
      <c r="F62" s="37"/>
      <c r="G62" s="38"/>
      <c r="H62" s="39"/>
      <c r="I62" s="38"/>
      <c r="J62" s="37"/>
      <c r="K62" s="38"/>
      <c r="L62" s="37"/>
      <c r="M62" s="38"/>
      <c r="N62" s="37"/>
      <c r="O62" s="38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262" t="s">
        <v>1</v>
      </c>
      <c r="B63" s="264" t="s">
        <v>2</v>
      </c>
      <c r="C63" s="7"/>
      <c r="D63" s="264" t="s">
        <v>3</v>
      </c>
      <c r="E63" s="279"/>
      <c r="F63" s="266"/>
      <c r="G63" s="279" t="s">
        <v>5</v>
      </c>
      <c r="H63" s="266"/>
      <c r="I63" s="279" t="s">
        <v>6</v>
      </c>
      <c r="J63" s="266"/>
      <c r="K63" s="279" t="s">
        <v>7</v>
      </c>
      <c r="L63" s="266"/>
      <c r="M63" s="279" t="s">
        <v>8</v>
      </c>
      <c r="N63" s="266"/>
      <c r="O63" s="279" t="s">
        <v>9</v>
      </c>
      <c r="P63" s="266"/>
      <c r="Q63" s="279" t="s">
        <v>10</v>
      </c>
      <c r="R63" s="274"/>
      <c r="S63" s="60"/>
      <c r="T63" s="61"/>
      <c r="U63" s="61"/>
      <c r="V63" s="37"/>
      <c r="W63" s="37"/>
      <c r="X63" s="37"/>
      <c r="Y63" s="37"/>
      <c r="Z63" s="37"/>
    </row>
    <row r="64" spans="1:26" ht="18" customHeight="1">
      <c r="A64" s="263"/>
      <c r="B64" s="259"/>
      <c r="C64" s="10"/>
      <c r="D64" s="259"/>
      <c r="E64" s="10" t="s">
        <v>13</v>
      </c>
      <c r="F64" s="10" t="s">
        <v>14</v>
      </c>
      <c r="G64" s="10" t="s">
        <v>13</v>
      </c>
      <c r="H64" s="62" t="s">
        <v>14</v>
      </c>
      <c r="I64" s="10" t="s">
        <v>13</v>
      </c>
      <c r="J64" s="10" t="s">
        <v>14</v>
      </c>
      <c r="K64" s="10" t="s">
        <v>13</v>
      </c>
      <c r="L64" s="10" t="s">
        <v>14</v>
      </c>
      <c r="M64" s="10" t="s">
        <v>13</v>
      </c>
      <c r="N64" s="10" t="s">
        <v>14</v>
      </c>
      <c r="O64" s="10" t="s">
        <v>13</v>
      </c>
      <c r="P64" s="10" t="s">
        <v>14</v>
      </c>
      <c r="Q64" s="10" t="s">
        <v>13</v>
      </c>
      <c r="R64" s="63" t="s">
        <v>14</v>
      </c>
      <c r="S64" s="60"/>
      <c r="T64" s="280" t="s">
        <v>15</v>
      </c>
      <c r="U64" s="261"/>
      <c r="V64" s="37"/>
      <c r="W64" s="37"/>
      <c r="X64" s="37"/>
      <c r="Y64" s="37"/>
      <c r="Z64" s="37"/>
    </row>
    <row r="65" spans="1:26" ht="18" customHeight="1">
      <c r="A65" s="38" t="str">
        <f>F5</f>
        <v>Toan</v>
      </c>
      <c r="B65" s="64" t="str">
        <f>D6</f>
        <v>9A10</v>
      </c>
      <c r="C65" s="64"/>
      <c r="D65" s="64">
        <f>COUNT(F6:F55)</f>
        <v>42</v>
      </c>
      <c r="E65" s="64">
        <f>COUNTIF(F6:F55,"&gt;=9")</f>
        <v>18</v>
      </c>
      <c r="F65" s="65">
        <f>E65/$D65</f>
        <v>0.42857142857142855</v>
      </c>
      <c r="G65" s="64">
        <f>COUNTIF(F6:F55,"&gt;=8")-COUNTIF(F6:F55,"&gt;=9")</f>
        <v>12</v>
      </c>
      <c r="H65" s="67">
        <f>G65/$D65</f>
        <v>0.2857142857142857</v>
      </c>
      <c r="I65" s="64">
        <f>COUNTIF(F6:F55,"&gt;=6.5")-COUNTIF(F6:F55,"&gt;=8")</f>
        <v>8</v>
      </c>
      <c r="J65" s="65">
        <f>I65/$D65</f>
        <v>0.19047619047619047</v>
      </c>
      <c r="K65" s="64">
        <f>COUNTIF(F6:F55,"&gt;=5")-COUNTIF(F6:F55,"&gt;=6.5")</f>
        <v>3</v>
      </c>
      <c r="L65" s="65">
        <f>K65/$D65</f>
        <v>7.1428571428571425E-2</v>
      </c>
      <c r="M65" s="64">
        <f>COUNTIF(F6:F55,"&gt;=5")</f>
        <v>41</v>
      </c>
      <c r="N65" s="65">
        <f>M65/$D65</f>
        <v>0.97619047619047616</v>
      </c>
      <c r="O65" s="64">
        <f>COUNTIF(F6:F55,"&gt;=3.5")-COUNTIF(F6:F55,"&gt;=5")</f>
        <v>0</v>
      </c>
      <c r="P65" s="65">
        <f>O65/$D65</f>
        <v>0</v>
      </c>
      <c r="Q65" s="64">
        <f>COUNTIF(F6:F55,"&lt;=3.25")</f>
        <v>1</v>
      </c>
      <c r="R65" s="68">
        <f>Q65/$D65</f>
        <v>2.3809523809523808E-2</v>
      </c>
      <c r="S65" s="69"/>
      <c r="T65" s="70">
        <f>Q65+O65+K65+I65+G65+E65</f>
        <v>42</v>
      </c>
      <c r="U65" s="70">
        <f>Q65+O65+M65</f>
        <v>42</v>
      </c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9"/>
      <c r="F66" s="39"/>
      <c r="G66" s="38"/>
      <c r="H66" s="39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7"/>
      <c r="F67" s="37"/>
      <c r="G67" s="42" t="s">
        <v>147</v>
      </c>
      <c r="H67" s="39"/>
      <c r="I67" s="42" t="s">
        <v>147</v>
      </c>
      <c r="J67" s="37"/>
      <c r="K67" s="42" t="s">
        <v>147</v>
      </c>
      <c r="L67" s="37"/>
      <c r="M67" s="38"/>
      <c r="N67" s="37"/>
      <c r="O67" s="42" t="s">
        <v>147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7"/>
      <c r="F68" s="37"/>
      <c r="G68" s="38" t="b">
        <f>AND(E6&gt;=8,E6&lt;9)</f>
        <v>1</v>
      </c>
      <c r="H68" s="39"/>
      <c r="I68" s="38" t="b">
        <f>AND(E6&gt;=6.5,E6&lt;8)</f>
        <v>0</v>
      </c>
      <c r="J68" s="37"/>
      <c r="K68" s="38" t="b">
        <f>AND(E6&gt;=5,E6&lt;6.5)</f>
        <v>0</v>
      </c>
      <c r="L68" s="37"/>
      <c r="M68" s="38"/>
      <c r="N68" s="37"/>
      <c r="O68" s="38" t="b">
        <f>AND(E6&gt;=3.5,E6&lt;5)</f>
        <v>0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38" t="s">
        <v>144</v>
      </c>
      <c r="H69" s="39"/>
      <c r="I69" s="38" t="s">
        <v>145</v>
      </c>
      <c r="J69" s="37"/>
      <c r="K69" s="38" t="s">
        <v>146</v>
      </c>
      <c r="L69" s="37"/>
      <c r="M69" s="38"/>
      <c r="N69" s="37"/>
      <c r="O69" s="38" t="s">
        <v>9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262" t="s">
        <v>1</v>
      </c>
      <c r="B70" s="264" t="s">
        <v>2</v>
      </c>
      <c r="C70" s="7"/>
      <c r="D70" s="264" t="s">
        <v>3</v>
      </c>
      <c r="E70" s="279" t="s">
        <v>4</v>
      </c>
      <c r="F70" s="266"/>
      <c r="G70" s="279" t="s">
        <v>5</v>
      </c>
      <c r="H70" s="266"/>
      <c r="I70" s="279" t="s">
        <v>6</v>
      </c>
      <c r="J70" s="266"/>
      <c r="K70" s="279" t="s">
        <v>7</v>
      </c>
      <c r="L70" s="266"/>
      <c r="M70" s="279" t="s">
        <v>8</v>
      </c>
      <c r="N70" s="266"/>
      <c r="O70" s="279" t="s">
        <v>9</v>
      </c>
      <c r="P70" s="266"/>
      <c r="Q70" s="279" t="s">
        <v>10</v>
      </c>
      <c r="R70" s="274"/>
      <c r="S70" s="60"/>
      <c r="T70" s="61"/>
      <c r="U70" s="61"/>
      <c r="V70" s="37"/>
      <c r="W70" s="37"/>
      <c r="X70" s="37"/>
      <c r="Y70" s="37"/>
      <c r="Z70" s="37"/>
    </row>
    <row r="71" spans="1:26" ht="18" customHeight="1">
      <c r="A71" s="263"/>
      <c r="B71" s="259"/>
      <c r="C71" s="10"/>
      <c r="D71" s="259"/>
      <c r="E71" s="10" t="s">
        <v>13</v>
      </c>
      <c r="F71" s="10" t="s">
        <v>14</v>
      </c>
      <c r="G71" s="10" t="s">
        <v>13</v>
      </c>
      <c r="H71" s="62" t="s">
        <v>14</v>
      </c>
      <c r="I71" s="10" t="s">
        <v>13</v>
      </c>
      <c r="J71" s="10" t="s">
        <v>14</v>
      </c>
      <c r="K71" s="10" t="s">
        <v>13</v>
      </c>
      <c r="L71" s="10" t="s">
        <v>14</v>
      </c>
      <c r="M71" s="10" t="s">
        <v>13</v>
      </c>
      <c r="N71" s="10" t="s">
        <v>14</v>
      </c>
      <c r="O71" s="10" t="s">
        <v>13</v>
      </c>
      <c r="P71" s="10" t="s">
        <v>14</v>
      </c>
      <c r="Q71" s="10" t="s">
        <v>13</v>
      </c>
      <c r="R71" s="63" t="s">
        <v>14</v>
      </c>
      <c r="S71" s="60"/>
      <c r="T71" s="280" t="s">
        <v>15</v>
      </c>
      <c r="U71" s="261"/>
      <c r="V71" s="37"/>
      <c r="W71" s="37"/>
      <c r="X71" s="37"/>
      <c r="Y71" s="37"/>
      <c r="Z71" s="37"/>
    </row>
    <row r="72" spans="1:26" ht="18" customHeight="1">
      <c r="A72" s="38" t="str">
        <f>E5</f>
        <v>Van</v>
      </c>
      <c r="B72" s="64" t="str">
        <f>D6</f>
        <v>9A10</v>
      </c>
      <c r="C72" s="64"/>
      <c r="D72" s="64">
        <f>COUNT(E6:E55)</f>
        <v>42</v>
      </c>
      <c r="E72" s="64">
        <f>COUNTIF(E6:E55,"&gt;=9")</f>
        <v>1</v>
      </c>
      <c r="F72" s="65">
        <f>E72/$D72</f>
        <v>2.3809523809523808E-2</v>
      </c>
      <c r="G72" s="77">
        <f>COUNTIF(E6:E55,"&gt;=8")-COUNTIF(E6:E55,"&gt;=9")</f>
        <v>14</v>
      </c>
      <c r="H72" s="67">
        <f>G72/$D72</f>
        <v>0.33333333333333331</v>
      </c>
      <c r="I72" s="64">
        <f>COUNTIF(E6:E55,"&gt;=6.5")-COUNTIF(E6:E55,"&gt;=8")</f>
        <v>18</v>
      </c>
      <c r="J72" s="65">
        <f>I72/$D72</f>
        <v>0.42857142857142855</v>
      </c>
      <c r="K72" s="64">
        <f>COUNTIF(E6:E55,"&gt;=5")-COUNTIF(E6:E55,"&gt;=6.5")</f>
        <v>8</v>
      </c>
      <c r="L72" s="65">
        <f>K72/$D72</f>
        <v>0.19047619047619047</v>
      </c>
      <c r="M72" s="64">
        <f>COUNTIF(E6:E55,"&gt;=5")</f>
        <v>41</v>
      </c>
      <c r="N72" s="65">
        <f>M72/$D72</f>
        <v>0.97619047619047616</v>
      </c>
      <c r="O72" s="64">
        <f>COUNTIF(E6:E55,"&gt;=3.5")-COUNTIF(E6:E55,"&gt;=5")</f>
        <v>1</v>
      </c>
      <c r="P72" s="65">
        <f>O72/$D72</f>
        <v>2.3809523809523808E-2</v>
      </c>
      <c r="Q72" s="64">
        <f>COUNTIF(E6:E55,"&lt;=3.25")</f>
        <v>0</v>
      </c>
      <c r="R72" s="68">
        <f>Q72/$D72</f>
        <v>0</v>
      </c>
      <c r="S72" s="69"/>
      <c r="T72" s="70">
        <f>Q72+O72+K72+I72+G72+E72</f>
        <v>42</v>
      </c>
      <c r="U72" s="70">
        <f>Q72+O72+M72</f>
        <v>42</v>
      </c>
      <c r="V72" s="37"/>
      <c r="W72" s="37"/>
      <c r="X72" s="37"/>
      <c r="Y72" s="37"/>
      <c r="Z72" s="37"/>
    </row>
    <row r="73" spans="1:26" ht="18" customHeight="1">
      <c r="A73" s="38"/>
      <c r="B73" s="73"/>
      <c r="C73" s="73"/>
      <c r="D73" s="73"/>
      <c r="E73" s="73"/>
      <c r="F73" s="74"/>
      <c r="G73" s="73"/>
      <c r="H73" s="76"/>
      <c r="I73" s="73"/>
      <c r="J73" s="74"/>
      <c r="K73" s="73"/>
      <c r="L73" s="74"/>
      <c r="M73" s="73"/>
      <c r="N73" s="74"/>
      <c r="O73" s="73"/>
      <c r="P73" s="74"/>
      <c r="Q73" s="73"/>
      <c r="R73" s="74"/>
      <c r="S73" s="69"/>
      <c r="T73" s="70"/>
      <c r="U73" s="70"/>
      <c r="V73" s="37"/>
      <c r="W73" s="37"/>
      <c r="X73" s="37"/>
      <c r="Y73" s="37"/>
      <c r="Z73" s="37"/>
    </row>
    <row r="74" spans="1:26" ht="18" customHeight="1">
      <c r="A74" s="38"/>
      <c r="B74" s="37"/>
      <c r="C74" s="37"/>
      <c r="D74" s="38"/>
      <c r="E74" s="37"/>
      <c r="F74" s="37"/>
      <c r="G74" s="58" t="s">
        <v>36</v>
      </c>
      <c r="H74" s="39"/>
      <c r="I74" s="58" t="s">
        <v>36</v>
      </c>
      <c r="J74" s="37"/>
      <c r="K74" s="58" t="s">
        <v>36</v>
      </c>
      <c r="L74" s="37"/>
      <c r="M74" s="38"/>
      <c r="N74" s="37"/>
      <c r="O74" s="58" t="s">
        <v>36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8" customHeight="1">
      <c r="A75" s="38"/>
      <c r="B75" s="37"/>
      <c r="C75" s="37"/>
      <c r="D75" s="38"/>
      <c r="E75" s="37"/>
      <c r="F75" s="37"/>
      <c r="G75" s="38" t="b">
        <f>AND(G6&gt;=8,G6&lt;9)</f>
        <v>0</v>
      </c>
      <c r="H75" s="39"/>
      <c r="I75" s="38" t="b">
        <f>AND(G6&gt;=6.5,G6&lt;8)</f>
        <v>0</v>
      </c>
      <c r="J75" s="37"/>
      <c r="K75" s="38" t="b">
        <f>AND(G6&gt;=5,G6&lt;6.5)</f>
        <v>0</v>
      </c>
      <c r="L75" s="37"/>
      <c r="M75" s="38"/>
      <c r="N75" s="37"/>
      <c r="O75" s="38" t="b">
        <f>AND(G5&gt;=3.5,G5&lt;5)</f>
        <v>0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37"/>
      <c r="F76" s="37"/>
      <c r="G76" s="38" t="s">
        <v>144</v>
      </c>
      <c r="H76" s="39"/>
      <c r="I76" s="38" t="s">
        <v>145</v>
      </c>
      <c r="J76" s="37"/>
      <c r="K76" s="38" t="s">
        <v>146</v>
      </c>
      <c r="L76" s="37"/>
      <c r="M76" s="38"/>
      <c r="N76" s="37"/>
      <c r="O76" s="38" t="s">
        <v>9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262" t="s">
        <v>1</v>
      </c>
      <c r="B77" s="264" t="s">
        <v>2</v>
      </c>
      <c r="C77" s="7"/>
      <c r="D77" s="264" t="s">
        <v>3</v>
      </c>
      <c r="E77" s="279" t="s">
        <v>4</v>
      </c>
      <c r="F77" s="266"/>
      <c r="G77" s="279" t="s">
        <v>5</v>
      </c>
      <c r="H77" s="266"/>
      <c r="I77" s="279" t="s">
        <v>6</v>
      </c>
      <c r="J77" s="266"/>
      <c r="K77" s="279" t="s">
        <v>7</v>
      </c>
      <c r="L77" s="266"/>
      <c r="M77" s="279" t="s">
        <v>8</v>
      </c>
      <c r="N77" s="266"/>
      <c r="O77" s="279" t="s">
        <v>9</v>
      </c>
      <c r="P77" s="266"/>
      <c r="Q77" s="279" t="s">
        <v>10</v>
      </c>
      <c r="R77" s="274"/>
      <c r="S77" s="60"/>
      <c r="T77" s="61"/>
      <c r="U77" s="61"/>
      <c r="V77" s="37"/>
      <c r="W77" s="37"/>
      <c r="X77" s="37"/>
      <c r="Y77" s="37"/>
      <c r="Z77" s="37"/>
    </row>
    <row r="78" spans="1:26" ht="18" customHeight="1">
      <c r="A78" s="263"/>
      <c r="B78" s="259"/>
      <c r="C78" s="10"/>
      <c r="D78" s="259"/>
      <c r="E78" s="10" t="s">
        <v>13</v>
      </c>
      <c r="F78" s="10" t="s">
        <v>14</v>
      </c>
      <c r="G78" s="10" t="s">
        <v>13</v>
      </c>
      <c r="H78" s="62" t="s">
        <v>14</v>
      </c>
      <c r="I78" s="10" t="s">
        <v>13</v>
      </c>
      <c r="J78" s="10" t="s">
        <v>14</v>
      </c>
      <c r="K78" s="10" t="s">
        <v>13</v>
      </c>
      <c r="L78" s="10" t="s">
        <v>14</v>
      </c>
      <c r="M78" s="10" t="s">
        <v>13</v>
      </c>
      <c r="N78" s="10" t="s">
        <v>14</v>
      </c>
      <c r="O78" s="10" t="s">
        <v>13</v>
      </c>
      <c r="P78" s="10" t="s">
        <v>14</v>
      </c>
      <c r="Q78" s="10" t="s">
        <v>13</v>
      </c>
      <c r="R78" s="63" t="s">
        <v>14</v>
      </c>
      <c r="S78" s="60"/>
      <c r="T78" s="280" t="s">
        <v>15</v>
      </c>
      <c r="U78" s="261"/>
      <c r="V78" s="37"/>
      <c r="W78" s="37"/>
      <c r="X78" s="37"/>
      <c r="Y78" s="37"/>
      <c r="Z78" s="37"/>
    </row>
    <row r="79" spans="1:26" ht="18" customHeight="1">
      <c r="A79" s="38" t="s">
        <v>36</v>
      </c>
      <c r="B79" s="64" t="str">
        <f>D6</f>
        <v>9A10</v>
      </c>
      <c r="C79" s="64"/>
      <c r="D79" s="64">
        <f>COUNT(G6:G55)</f>
        <v>42</v>
      </c>
      <c r="E79" s="77">
        <f>COUNTIF(G6:G55,"&gt;=9")</f>
        <v>20</v>
      </c>
      <c r="F79" s="78">
        <f>E79/$D79</f>
        <v>0.47619047619047616</v>
      </c>
      <c r="G79" s="77">
        <f>COUNTIF(G6:G55,"&gt;=8")-COUNTIF(G6:G55,"&gt;=9")</f>
        <v>7</v>
      </c>
      <c r="H79" s="79">
        <f>G79/$D79</f>
        <v>0.16666666666666666</v>
      </c>
      <c r="I79" s="208">
        <f>COUNTIF(G6:G55,"&gt;=6.5")-COUNTIF(G6:G55,"&gt;=8")</f>
        <v>13</v>
      </c>
      <c r="J79" s="78">
        <f>I79/$D79</f>
        <v>0.30952380952380953</v>
      </c>
      <c r="K79" s="77">
        <f>COUNTIF(G6:G55,"&gt;=5")-COUNTIF(G6:G55,"&gt;=6.5")</f>
        <v>2</v>
      </c>
      <c r="L79" s="78">
        <f>K79/$D79</f>
        <v>4.7619047619047616E-2</v>
      </c>
      <c r="M79" s="77">
        <f>COUNTIF(G6:G55,"&gt;=5")</f>
        <v>42</v>
      </c>
      <c r="N79" s="78">
        <f>M79/$D79</f>
        <v>1</v>
      </c>
      <c r="O79" s="77">
        <f>COUNTIF(G6:G55,"&gt;=3.5")-COUNTIF(G6:G55,"&gt;=5")</f>
        <v>0</v>
      </c>
      <c r="P79" s="78">
        <f>O79/$D79</f>
        <v>0</v>
      </c>
      <c r="Q79" s="77">
        <f>COUNTIF(G6:G55,"&lt;=3.4")</f>
        <v>0</v>
      </c>
      <c r="R79" s="80">
        <f>Q79/$D79</f>
        <v>0</v>
      </c>
      <c r="S79" s="69"/>
      <c r="T79" s="70">
        <f>Q79+O79+K79+I79+G79+E79</f>
        <v>42</v>
      </c>
      <c r="U79" s="70">
        <f>Q79+O79+M79</f>
        <v>42</v>
      </c>
      <c r="V79" s="37"/>
      <c r="W79" s="37"/>
      <c r="X79" s="37"/>
      <c r="Y79" s="37"/>
      <c r="Z79" s="37"/>
    </row>
    <row r="80" spans="1:26" ht="18" customHeight="1">
      <c r="A80" s="38"/>
      <c r="B80" s="73"/>
      <c r="C80" s="73"/>
      <c r="D80" s="73"/>
      <c r="E80" s="73"/>
      <c r="F80" s="74"/>
      <c r="G80" s="73"/>
      <c r="H80" s="76"/>
      <c r="I80" s="73"/>
      <c r="J80" s="74"/>
      <c r="K80" s="73"/>
      <c r="L80" s="74"/>
      <c r="M80" s="73"/>
      <c r="N80" s="74"/>
      <c r="O80" s="73"/>
      <c r="P80" s="74"/>
      <c r="Q80" s="73"/>
      <c r="R80" s="74"/>
      <c r="S80" s="69"/>
      <c r="T80" s="70"/>
      <c r="U80" s="70"/>
      <c r="V80" s="37"/>
      <c r="W80" s="37"/>
      <c r="X80" s="37"/>
      <c r="Y80" s="37"/>
      <c r="Z80" s="37"/>
    </row>
    <row r="81" spans="1:26" ht="18" customHeight="1">
      <c r="A81" s="81"/>
      <c r="B81" s="82"/>
      <c r="C81" s="82"/>
      <c r="D81" s="81"/>
      <c r="E81" s="82"/>
      <c r="F81" s="82"/>
      <c r="G81" s="85" t="s">
        <v>148</v>
      </c>
      <c r="H81" s="84"/>
      <c r="I81" s="85" t="s">
        <v>148</v>
      </c>
      <c r="J81" s="82"/>
      <c r="K81" s="85" t="s">
        <v>148</v>
      </c>
      <c r="L81" s="82"/>
      <c r="M81" s="81"/>
      <c r="N81" s="82"/>
      <c r="O81" s="85" t="s">
        <v>148</v>
      </c>
      <c r="P81" s="82"/>
      <c r="Q81" s="82"/>
      <c r="R81" s="82"/>
      <c r="S81" s="82"/>
      <c r="T81" s="82"/>
      <c r="U81" s="82"/>
      <c r="V81" s="37"/>
      <c r="W81" s="37"/>
      <c r="X81" s="37"/>
      <c r="Y81" s="37"/>
      <c r="Z81" s="37"/>
    </row>
    <row r="82" spans="1:26" ht="18" customHeight="1">
      <c r="A82" s="81"/>
      <c r="B82" s="82"/>
      <c r="C82" s="82"/>
      <c r="D82" s="81"/>
      <c r="E82" s="82"/>
      <c r="F82" s="82"/>
      <c r="G82" s="81" t="b">
        <f>AND(H6&gt;=18,H6&lt;19)</f>
        <v>0</v>
      </c>
      <c r="H82" s="84"/>
      <c r="I82" s="81" t="b">
        <f>AND(H6&gt;=16.5,H6&lt;18)</f>
        <v>0</v>
      </c>
      <c r="J82" s="82"/>
      <c r="K82" s="81" t="b">
        <f>AND(H6&gt;=15,H6&lt;16.5)</f>
        <v>0</v>
      </c>
      <c r="L82" s="82"/>
      <c r="M82" s="81"/>
      <c r="N82" s="82"/>
      <c r="O82" s="81" t="b">
        <f>AND(H6&gt;=13.5,H6&lt;15)</f>
        <v>0</v>
      </c>
      <c r="P82" s="82"/>
      <c r="Q82" s="82"/>
      <c r="R82" s="82"/>
      <c r="S82" s="82"/>
      <c r="T82" s="82"/>
      <c r="U82" s="82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82"/>
      <c r="F83" s="82"/>
      <c r="G83" s="81" t="s">
        <v>149</v>
      </c>
      <c r="H83" s="84"/>
      <c r="I83" s="81" t="s">
        <v>150</v>
      </c>
      <c r="J83" s="82"/>
      <c r="K83" s="81" t="s">
        <v>151</v>
      </c>
      <c r="L83" s="82"/>
      <c r="M83" s="81"/>
      <c r="N83" s="82"/>
      <c r="O83" s="81" t="s">
        <v>152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277" t="s">
        <v>1</v>
      </c>
      <c r="B84" s="278" t="s">
        <v>2</v>
      </c>
      <c r="C84" s="87"/>
      <c r="D84" s="278" t="s">
        <v>3</v>
      </c>
      <c r="E84" s="273" t="s">
        <v>153</v>
      </c>
      <c r="F84" s="266"/>
      <c r="G84" s="273" t="s">
        <v>154</v>
      </c>
      <c r="H84" s="266"/>
      <c r="I84" s="273" t="s">
        <v>155</v>
      </c>
      <c r="J84" s="266"/>
      <c r="K84" s="273" t="s">
        <v>156</v>
      </c>
      <c r="L84" s="266"/>
      <c r="M84" s="273" t="s">
        <v>157</v>
      </c>
      <c r="N84" s="266"/>
      <c r="O84" s="273" t="s">
        <v>152</v>
      </c>
      <c r="P84" s="266"/>
      <c r="Q84" s="273" t="s">
        <v>10</v>
      </c>
      <c r="R84" s="274"/>
      <c r="S84" s="88"/>
      <c r="T84" s="89"/>
      <c r="U84" s="89"/>
      <c r="V84" s="37"/>
      <c r="W84" s="37"/>
      <c r="X84" s="37"/>
      <c r="Y84" s="37"/>
      <c r="Z84" s="37"/>
    </row>
    <row r="85" spans="1:26" ht="18" customHeight="1">
      <c r="A85" s="263"/>
      <c r="B85" s="259"/>
      <c r="C85" s="90"/>
      <c r="D85" s="259"/>
      <c r="E85" s="90" t="s">
        <v>13</v>
      </c>
      <c r="F85" s="90" t="s">
        <v>14</v>
      </c>
      <c r="G85" s="90" t="s">
        <v>13</v>
      </c>
      <c r="H85" s="92" t="s">
        <v>14</v>
      </c>
      <c r="I85" s="90" t="s">
        <v>13</v>
      </c>
      <c r="J85" s="90" t="s">
        <v>14</v>
      </c>
      <c r="K85" s="90" t="s">
        <v>13</v>
      </c>
      <c r="L85" s="90" t="s">
        <v>14</v>
      </c>
      <c r="M85" s="90" t="s">
        <v>13</v>
      </c>
      <c r="N85" s="90" t="s">
        <v>14</v>
      </c>
      <c r="O85" s="90" t="s">
        <v>13</v>
      </c>
      <c r="P85" s="90" t="s">
        <v>14</v>
      </c>
      <c r="Q85" s="90" t="s">
        <v>13</v>
      </c>
      <c r="R85" s="93" t="s">
        <v>14</v>
      </c>
      <c r="S85" s="88"/>
      <c r="T85" s="275" t="s">
        <v>15</v>
      </c>
      <c r="U85" s="276"/>
      <c r="V85" s="37"/>
      <c r="W85" s="37"/>
      <c r="X85" s="37"/>
      <c r="Y85" s="37"/>
      <c r="Z85" s="37"/>
    </row>
    <row r="86" spans="1:26" ht="18" customHeight="1">
      <c r="A86" s="81" t="s">
        <v>148</v>
      </c>
      <c r="B86" s="94" t="str">
        <f>D6</f>
        <v>9A10</v>
      </c>
      <c r="C86" s="94"/>
      <c r="D86" s="94">
        <f>COUNT(G6:G54)</f>
        <v>42</v>
      </c>
      <c r="E86" s="95">
        <f>COUNTIF(H6:H54,"&gt;=19")</f>
        <v>42</v>
      </c>
      <c r="F86" s="96">
        <f>E86/$D86</f>
        <v>1</v>
      </c>
      <c r="G86" s="95">
        <f>COUNTIF(H6:H54,"&gt;=18")-COUNTIF(H6:H54,"&gt;=19")</f>
        <v>0</v>
      </c>
      <c r="H86" s="98">
        <f>G86/$D86</f>
        <v>0</v>
      </c>
      <c r="I86" s="95">
        <f>COUNTIF(H6:H54,"&gt;=16.5")-COUNTIF(H6:H54,"&gt;=18")</f>
        <v>0</v>
      </c>
      <c r="J86" s="96">
        <f>I86/$D86</f>
        <v>0</v>
      </c>
      <c r="K86" s="95">
        <f>COUNTIF(H6:H54,"&gt;=15")-COUNTIF(H6:H54,"&gt;=16.5")</f>
        <v>0</v>
      </c>
      <c r="L86" s="96">
        <f>K86/$D86</f>
        <v>0</v>
      </c>
      <c r="M86" s="95">
        <f>COUNTIF(H6:H54,"&gt;=15")</f>
        <v>42</v>
      </c>
      <c r="N86" s="96">
        <f>M86/$D86</f>
        <v>1</v>
      </c>
      <c r="O86" s="95">
        <f>COUNTIF(H6:H54,"&gt;=13.5")-COUNTIF(H6:H54,"&gt;=15")</f>
        <v>0</v>
      </c>
      <c r="P86" s="96">
        <f>O86/$D86</f>
        <v>0</v>
      </c>
      <c r="Q86" s="95">
        <f>COUNTIF(H6:H54,"&lt;=3,25")</f>
        <v>0</v>
      </c>
      <c r="R86" s="99">
        <f>Q86/$D86</f>
        <v>0</v>
      </c>
      <c r="S86" s="100"/>
      <c r="T86" s="101">
        <f>Q86+O86+K86+I86+G86+E86</f>
        <v>42</v>
      </c>
      <c r="U86" s="101">
        <f>Q86+O86+M86</f>
        <v>42</v>
      </c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40"/>
      <c r="F87" s="39"/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5.25" customHeight="1">
      <c r="A101" s="38"/>
      <c r="B101" s="37"/>
      <c r="C101" s="37"/>
      <c r="D101" s="38"/>
      <c r="E101" s="39"/>
      <c r="F101" s="39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39" customHeight="1">
      <c r="A146" s="38"/>
      <c r="B146" s="37"/>
      <c r="C146" s="37"/>
      <c r="D146" s="38"/>
      <c r="E146" s="39"/>
      <c r="F146" s="39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3:R63"/>
    <mergeCell ref="T64:U64"/>
    <mergeCell ref="A1:B1"/>
    <mergeCell ref="A56:D56"/>
    <mergeCell ref="A63:A64"/>
    <mergeCell ref="B63:B64"/>
    <mergeCell ref="D63:D64"/>
    <mergeCell ref="E63:F63"/>
    <mergeCell ref="G63:H63"/>
    <mergeCell ref="I63:J63"/>
    <mergeCell ref="K63:L63"/>
    <mergeCell ref="M63:N63"/>
    <mergeCell ref="O63:P63"/>
    <mergeCell ref="A2:J2"/>
    <mergeCell ref="M70:N70"/>
    <mergeCell ref="O70:P70"/>
    <mergeCell ref="Q70:R70"/>
    <mergeCell ref="T71:U71"/>
    <mergeCell ref="A70:A71"/>
    <mergeCell ref="B70:B71"/>
    <mergeCell ref="D70:D71"/>
    <mergeCell ref="E70:F70"/>
    <mergeCell ref="G70:H70"/>
    <mergeCell ref="I70:J70"/>
    <mergeCell ref="K70:L70"/>
    <mergeCell ref="M77:N77"/>
    <mergeCell ref="O77:P77"/>
    <mergeCell ref="Q77:R77"/>
    <mergeCell ref="T78:U78"/>
    <mergeCell ref="A77:A78"/>
    <mergeCell ref="B77:B78"/>
    <mergeCell ref="D77:D78"/>
    <mergeCell ref="E77:F77"/>
    <mergeCell ref="G77:H77"/>
    <mergeCell ref="I77:J77"/>
    <mergeCell ref="K77:L77"/>
    <mergeCell ref="M84:N84"/>
    <mergeCell ref="O84:P84"/>
    <mergeCell ref="Q84:R84"/>
    <mergeCell ref="T85:U85"/>
    <mergeCell ref="A84:A85"/>
    <mergeCell ref="B84:B85"/>
    <mergeCell ref="D84:D85"/>
    <mergeCell ref="E84:F84"/>
    <mergeCell ref="G84:H84"/>
    <mergeCell ref="I84:J84"/>
    <mergeCell ref="K84:L84"/>
  </mergeCells>
  <conditionalFormatting sqref="T65 T72:T73 T79:T80 T86">
    <cfRule type="expression" dxfId="15" priority="1">
      <formula>$T72&lt;&gt;$D72</formula>
    </cfRule>
  </conditionalFormatting>
  <conditionalFormatting sqref="U65 U72:U73 U79:U80 U86">
    <cfRule type="expression" dxfId="14" priority="2">
      <formula>$D72&lt;&gt;$U72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666699"/>
  </sheetPr>
  <dimension ref="A1:Z1000"/>
  <sheetViews>
    <sheetView workbookViewId="0">
      <pane xSplit="1" ySplit="5" topLeftCell="B27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9.28515625" customWidth="1"/>
    <col min="5" max="5" width="5.7109375" customWidth="1"/>
    <col min="6" max="6" width="9.2851562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9A11</v>
      </c>
      <c r="C3" s="37"/>
      <c r="D3" s="38"/>
      <c r="E3" s="39"/>
      <c r="F3" s="39">
        <f t="shared" ref="F3:G3" si="0">COUNTIF(F6:F50,"&gt;10")</f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 thickBo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 thickTop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47" t="s">
        <v>43</v>
      </c>
      <c r="G5" s="238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833</v>
      </c>
      <c r="C6" s="219" t="s">
        <v>324</v>
      </c>
      <c r="D6" s="219" t="s">
        <v>27</v>
      </c>
      <c r="E6" s="219">
        <v>8.5</v>
      </c>
      <c r="F6" s="219">
        <v>8.75</v>
      </c>
      <c r="G6" s="220">
        <v>9.75</v>
      </c>
      <c r="H6" s="229">
        <f t="shared" ref="H6:H51" si="1">(E6*2)+(F6*2)+G6</f>
        <v>44.25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834</v>
      </c>
      <c r="C7" s="219" t="s">
        <v>480</v>
      </c>
      <c r="D7" s="219" t="s">
        <v>27</v>
      </c>
      <c r="E7" s="219">
        <v>5.5</v>
      </c>
      <c r="F7" s="219">
        <v>8.25</v>
      </c>
      <c r="G7" s="220">
        <v>7</v>
      </c>
      <c r="H7" s="229">
        <f t="shared" si="1"/>
        <v>34.5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835</v>
      </c>
      <c r="C8" s="219" t="s">
        <v>836</v>
      </c>
      <c r="D8" s="219" t="s">
        <v>27</v>
      </c>
      <c r="E8" s="219">
        <v>5.5</v>
      </c>
      <c r="F8" s="219">
        <v>8.5</v>
      </c>
      <c r="G8" s="220">
        <v>7.25</v>
      </c>
      <c r="H8" s="229">
        <f t="shared" si="1"/>
        <v>35.25</v>
      </c>
      <c r="I8" s="52" t="e">
        <f>'XH 9'!I558</f>
        <v>#REF!</v>
      </c>
      <c r="J8" s="52" t="e">
        <f>'XH 9'!J558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5</v>
      </c>
      <c r="B9" s="219" t="s">
        <v>837</v>
      </c>
      <c r="C9" s="219" t="s">
        <v>712</v>
      </c>
      <c r="D9" s="219" t="s">
        <v>27</v>
      </c>
      <c r="E9" s="219">
        <v>7.25</v>
      </c>
      <c r="F9" s="219">
        <v>9</v>
      </c>
      <c r="G9" s="220">
        <v>9</v>
      </c>
      <c r="H9" s="229">
        <f t="shared" si="1"/>
        <v>41.5</v>
      </c>
      <c r="I9" s="52" t="e">
        <f>'XH 9'!I560</f>
        <v>#REF!</v>
      </c>
      <c r="J9" s="52" t="e">
        <f>'XH 9'!J560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7</v>
      </c>
      <c r="B10" s="219" t="s">
        <v>316</v>
      </c>
      <c r="C10" s="219" t="s">
        <v>70</v>
      </c>
      <c r="D10" s="219" t="s">
        <v>27</v>
      </c>
      <c r="E10" s="219">
        <v>7.25</v>
      </c>
      <c r="F10" s="219">
        <v>8</v>
      </c>
      <c r="G10" s="220">
        <v>7.75</v>
      </c>
      <c r="H10" s="229">
        <f t="shared" si="1"/>
        <v>38.25</v>
      </c>
      <c r="I10" s="52" t="e">
        <f>'XH 9'!I562</f>
        <v>#REF!</v>
      </c>
      <c r="J10" s="52" t="e">
        <f>'XH 9'!J562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8</v>
      </c>
      <c r="B11" s="219" t="s">
        <v>316</v>
      </c>
      <c r="C11" s="219" t="s">
        <v>194</v>
      </c>
      <c r="D11" s="219" t="s">
        <v>27</v>
      </c>
      <c r="E11" s="219">
        <v>8</v>
      </c>
      <c r="F11" s="219">
        <v>8.75</v>
      </c>
      <c r="G11" s="220">
        <v>9.25</v>
      </c>
      <c r="H11" s="229">
        <f t="shared" si="1"/>
        <v>42.75</v>
      </c>
      <c r="I11" s="52" t="e">
        <f>'XH 9'!I563</f>
        <v>#REF!</v>
      </c>
      <c r="J11" s="52" t="e">
        <f>'XH 9'!J563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9</v>
      </c>
      <c r="B12" s="219" t="s">
        <v>838</v>
      </c>
      <c r="C12" s="219" t="s">
        <v>839</v>
      </c>
      <c r="D12" s="219" t="s">
        <v>27</v>
      </c>
      <c r="E12" s="219">
        <v>7.25</v>
      </c>
      <c r="F12" s="219">
        <v>8.75</v>
      </c>
      <c r="G12" s="220">
        <v>8.25</v>
      </c>
      <c r="H12" s="229">
        <f t="shared" si="1"/>
        <v>40.25</v>
      </c>
      <c r="I12" s="52" t="e">
        <f>'XH 9'!I564</f>
        <v>#REF!</v>
      </c>
      <c r="J12" s="52" t="e">
        <f>'XH 9'!J564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10</v>
      </c>
      <c r="B13" s="219" t="s">
        <v>840</v>
      </c>
      <c r="C13" s="219" t="s">
        <v>480</v>
      </c>
      <c r="D13" s="219" t="s">
        <v>27</v>
      </c>
      <c r="E13" s="219">
        <v>6.5</v>
      </c>
      <c r="F13" s="219">
        <v>8.75</v>
      </c>
      <c r="G13" s="220">
        <v>8.75</v>
      </c>
      <c r="H13" s="229">
        <f t="shared" si="1"/>
        <v>39.25</v>
      </c>
      <c r="I13" s="52" t="e">
        <f>'XH 9'!I565</f>
        <v>#REF!</v>
      </c>
      <c r="J13" s="52" t="e">
        <f>'XH 9'!J565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11</v>
      </c>
      <c r="B14" s="219" t="s">
        <v>841</v>
      </c>
      <c r="C14" s="219" t="s">
        <v>240</v>
      </c>
      <c r="D14" s="219" t="s">
        <v>27</v>
      </c>
      <c r="E14" s="219">
        <v>7.75</v>
      </c>
      <c r="F14" s="219">
        <v>7.75</v>
      </c>
      <c r="G14" s="220">
        <v>7.75</v>
      </c>
      <c r="H14" s="229">
        <f t="shared" si="1"/>
        <v>38.75</v>
      </c>
      <c r="I14" s="52" t="e">
        <f>'XH 9'!I566</f>
        <v>#REF!</v>
      </c>
      <c r="J14" s="52" t="e">
        <f>'XH 9'!J566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12</v>
      </c>
      <c r="B15" s="219" t="s">
        <v>842</v>
      </c>
      <c r="C15" s="219" t="s">
        <v>106</v>
      </c>
      <c r="D15" s="219" t="s">
        <v>27</v>
      </c>
      <c r="E15" s="219">
        <v>7.75</v>
      </c>
      <c r="F15" s="219">
        <v>9.25</v>
      </c>
      <c r="G15" s="243">
        <v>8.5</v>
      </c>
      <c r="H15" s="229">
        <f t="shared" si="1"/>
        <v>42.5</v>
      </c>
      <c r="I15" s="52" t="e">
        <f>'XH 9'!I567</f>
        <v>#REF!</v>
      </c>
      <c r="J15" s="52" t="e">
        <f>'XH 9'!J567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13</v>
      </c>
      <c r="B16" s="219" t="s">
        <v>843</v>
      </c>
      <c r="C16" s="219" t="s">
        <v>844</v>
      </c>
      <c r="D16" s="219" t="s">
        <v>27</v>
      </c>
      <c r="E16" s="219">
        <v>5.75</v>
      </c>
      <c r="F16" s="219">
        <v>9</v>
      </c>
      <c r="G16" s="220">
        <v>6.25</v>
      </c>
      <c r="H16" s="229">
        <f t="shared" si="1"/>
        <v>35.75</v>
      </c>
      <c r="I16" s="52" t="e">
        <f>'XH 9'!I568</f>
        <v>#REF!</v>
      </c>
      <c r="J16" s="52" t="e">
        <f>'XH 9'!J568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15</v>
      </c>
      <c r="B17" s="219" t="s">
        <v>845</v>
      </c>
      <c r="C17" s="219" t="s">
        <v>846</v>
      </c>
      <c r="D17" s="219" t="s">
        <v>27</v>
      </c>
      <c r="E17" s="219">
        <v>3.25</v>
      </c>
      <c r="F17" s="219">
        <v>6.75</v>
      </c>
      <c r="G17" s="220">
        <v>8</v>
      </c>
      <c r="H17" s="229">
        <f t="shared" si="1"/>
        <v>28</v>
      </c>
      <c r="I17" s="52" t="e">
        <f>'XH 9'!I570</f>
        <v>#REF!</v>
      </c>
      <c r="J17" s="52" t="e">
        <f>'XH 9'!J570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16</v>
      </c>
      <c r="B18" s="219" t="s">
        <v>847</v>
      </c>
      <c r="C18" s="219" t="s">
        <v>171</v>
      </c>
      <c r="D18" s="219" t="s">
        <v>27</v>
      </c>
      <c r="E18" s="219">
        <v>4.5</v>
      </c>
      <c r="F18" s="219">
        <v>8.25</v>
      </c>
      <c r="G18" s="220">
        <v>9</v>
      </c>
      <c r="H18" s="229">
        <f t="shared" si="1"/>
        <v>34.5</v>
      </c>
      <c r="I18" s="52" t="e">
        <f>'XH 9'!I571</f>
        <v>#REF!</v>
      </c>
      <c r="J18" s="52" t="e">
        <f>'XH 9'!J571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17</v>
      </c>
      <c r="B19" s="219" t="s">
        <v>848</v>
      </c>
      <c r="C19" s="219" t="s">
        <v>64</v>
      </c>
      <c r="D19" s="219" t="s">
        <v>27</v>
      </c>
      <c r="E19" s="219">
        <v>5.5</v>
      </c>
      <c r="F19" s="219">
        <v>7.5</v>
      </c>
      <c r="G19" s="220">
        <v>5.5</v>
      </c>
      <c r="H19" s="229">
        <f t="shared" si="1"/>
        <v>31.5</v>
      </c>
      <c r="I19" s="52" t="e">
        <f>'XH 9'!I572</f>
        <v>#REF!</v>
      </c>
      <c r="J19" s="52" t="e">
        <f>'XH 9'!J572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18</v>
      </c>
      <c r="B20" s="219" t="s">
        <v>739</v>
      </c>
      <c r="C20" s="219" t="s">
        <v>120</v>
      </c>
      <c r="D20" s="219" t="s">
        <v>27</v>
      </c>
      <c r="E20" s="219">
        <v>7.5</v>
      </c>
      <c r="F20" s="219">
        <v>9</v>
      </c>
      <c r="G20" s="220">
        <v>9.25</v>
      </c>
      <c r="H20" s="229">
        <f t="shared" si="1"/>
        <v>42.25</v>
      </c>
      <c r="I20" s="52" t="e">
        <f>'XH 9'!I573</f>
        <v>#REF!</v>
      </c>
      <c r="J20" s="52" t="e">
        <f>'XH 9'!J573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19</v>
      </c>
      <c r="B21" s="219" t="s">
        <v>624</v>
      </c>
      <c r="C21" s="219" t="s">
        <v>828</v>
      </c>
      <c r="D21" s="219" t="s">
        <v>27</v>
      </c>
      <c r="E21" s="219">
        <v>7.75</v>
      </c>
      <c r="F21" s="219">
        <v>9</v>
      </c>
      <c r="G21" s="220">
        <v>7</v>
      </c>
      <c r="H21" s="229">
        <f t="shared" si="1"/>
        <v>40.5</v>
      </c>
      <c r="I21" s="52" t="e">
        <f>'XH 9'!I574</f>
        <v>#REF!</v>
      </c>
      <c r="J21" s="52" t="e">
        <f>'XH 9'!J574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20</v>
      </c>
      <c r="B22" s="219" t="s">
        <v>849</v>
      </c>
      <c r="C22" s="219" t="s">
        <v>279</v>
      </c>
      <c r="D22" s="219" t="s">
        <v>27</v>
      </c>
      <c r="E22" s="219">
        <v>8</v>
      </c>
      <c r="F22" s="219">
        <v>7.75</v>
      </c>
      <c r="G22" s="243">
        <v>8.75</v>
      </c>
      <c r="H22" s="229">
        <f t="shared" si="1"/>
        <v>40.25</v>
      </c>
      <c r="I22" s="52" t="e">
        <f>'XH 9'!I575</f>
        <v>#REF!</v>
      </c>
      <c r="J22" s="52" t="e">
        <f>'XH 9'!J575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23</v>
      </c>
      <c r="B23" s="219" t="s">
        <v>850</v>
      </c>
      <c r="C23" s="219" t="s">
        <v>851</v>
      </c>
      <c r="D23" s="219" t="s">
        <v>27</v>
      </c>
      <c r="E23" s="219">
        <v>7.25</v>
      </c>
      <c r="F23" s="219">
        <v>9</v>
      </c>
      <c r="G23" s="220">
        <v>9.5</v>
      </c>
      <c r="H23" s="229">
        <f t="shared" si="1"/>
        <v>42</v>
      </c>
      <c r="I23" s="52" t="e">
        <f>'XH 9'!I578</f>
        <v>#REF!</v>
      </c>
      <c r="J23" s="52" t="e">
        <f>'XH 9'!J578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24</v>
      </c>
      <c r="B24" s="219" t="s">
        <v>852</v>
      </c>
      <c r="C24" s="219" t="s">
        <v>589</v>
      </c>
      <c r="D24" s="219" t="s">
        <v>27</v>
      </c>
      <c r="E24" s="219">
        <v>7.75</v>
      </c>
      <c r="F24" s="219">
        <v>8.5</v>
      </c>
      <c r="G24" s="220">
        <v>10</v>
      </c>
      <c r="H24" s="229">
        <f t="shared" si="1"/>
        <v>42.5</v>
      </c>
      <c r="I24" s="52" t="e">
        <f>'XH 9'!I579</f>
        <v>#REF!</v>
      </c>
      <c r="J24" s="52" t="e">
        <f>'XH 9'!J579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25</v>
      </c>
      <c r="B25" s="219" t="s">
        <v>632</v>
      </c>
      <c r="C25" s="219" t="s">
        <v>519</v>
      </c>
      <c r="D25" s="219" t="s">
        <v>27</v>
      </c>
      <c r="E25" s="219">
        <v>7</v>
      </c>
      <c r="F25" s="219">
        <v>8.25</v>
      </c>
      <c r="G25" s="220">
        <v>8.5</v>
      </c>
      <c r="H25" s="229">
        <f t="shared" si="1"/>
        <v>39</v>
      </c>
      <c r="I25" s="52" t="e">
        <f>'XH 9'!I580</f>
        <v>#REF!</v>
      </c>
      <c r="J25" s="52" t="e">
        <f>'XH 9'!J580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26</v>
      </c>
      <c r="B26" s="219" t="s">
        <v>853</v>
      </c>
      <c r="C26" s="219" t="s">
        <v>854</v>
      </c>
      <c r="D26" s="219" t="s">
        <v>27</v>
      </c>
      <c r="E26" s="219">
        <v>6.75</v>
      </c>
      <c r="F26" s="219">
        <v>9</v>
      </c>
      <c r="G26" s="220">
        <v>9.25</v>
      </c>
      <c r="H26" s="229">
        <f t="shared" si="1"/>
        <v>40.75</v>
      </c>
      <c r="I26" s="52" t="e">
        <f>'XH 9'!I581</f>
        <v>#REF!</v>
      </c>
      <c r="J26" s="52" t="e">
        <f>'XH 9'!J581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27</v>
      </c>
      <c r="B27" s="219" t="s">
        <v>855</v>
      </c>
      <c r="C27" s="219" t="s">
        <v>856</v>
      </c>
      <c r="D27" s="219" t="s">
        <v>27</v>
      </c>
      <c r="E27" s="219">
        <v>6.5</v>
      </c>
      <c r="F27" s="219">
        <v>7</v>
      </c>
      <c r="G27" s="220">
        <v>7.5</v>
      </c>
      <c r="H27" s="229">
        <f t="shared" si="1"/>
        <v>34.5</v>
      </c>
      <c r="I27" s="52" t="e">
        <f>'XH 9'!I582</f>
        <v>#REF!</v>
      </c>
      <c r="J27" s="52" t="e">
        <f>'XH 9'!J582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28</v>
      </c>
      <c r="B28" s="219" t="s">
        <v>857</v>
      </c>
      <c r="C28" s="219" t="s">
        <v>858</v>
      </c>
      <c r="D28" s="219" t="s">
        <v>27</v>
      </c>
      <c r="E28" s="219">
        <v>6.5</v>
      </c>
      <c r="F28" s="219">
        <v>8.75</v>
      </c>
      <c r="G28" s="220">
        <v>9.25</v>
      </c>
      <c r="H28" s="229">
        <f t="shared" si="1"/>
        <v>39.75</v>
      </c>
      <c r="I28" s="52" t="e">
        <f>'XH 9'!I583</f>
        <v>#REF!</v>
      </c>
      <c r="J28" s="52" t="e">
        <f>'XH 9'!J583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29</v>
      </c>
      <c r="B29" s="219" t="s">
        <v>859</v>
      </c>
      <c r="C29" s="219" t="s">
        <v>860</v>
      </c>
      <c r="D29" s="219" t="s">
        <v>27</v>
      </c>
      <c r="E29" s="219">
        <v>8</v>
      </c>
      <c r="F29" s="219">
        <v>8.25</v>
      </c>
      <c r="G29" s="220">
        <v>8.25</v>
      </c>
      <c r="H29" s="229">
        <f t="shared" si="1"/>
        <v>40.75</v>
      </c>
      <c r="I29" s="52" t="e">
        <f>'XH 9'!I584</f>
        <v>#REF!</v>
      </c>
      <c r="J29" s="52" t="e">
        <f>'XH 9'!J584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30</v>
      </c>
      <c r="B30" s="219" t="s">
        <v>861</v>
      </c>
      <c r="C30" s="219" t="s">
        <v>446</v>
      </c>
      <c r="D30" s="219" t="s">
        <v>27</v>
      </c>
      <c r="E30" s="219">
        <v>7.5</v>
      </c>
      <c r="F30" s="219">
        <v>9</v>
      </c>
      <c r="G30" s="220">
        <v>7.75</v>
      </c>
      <c r="H30" s="229">
        <f t="shared" si="1"/>
        <v>40.75</v>
      </c>
      <c r="I30" s="52" t="e">
        <f>'XH 9'!I585</f>
        <v>#REF!</v>
      </c>
      <c r="J30" s="52" t="e">
        <f>'XH 9'!J585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31</v>
      </c>
      <c r="B31" s="219" t="s">
        <v>862</v>
      </c>
      <c r="C31" s="219" t="s">
        <v>128</v>
      </c>
      <c r="D31" s="219" t="s">
        <v>27</v>
      </c>
      <c r="E31" s="219">
        <v>6.5</v>
      </c>
      <c r="F31" s="219">
        <v>8</v>
      </c>
      <c r="G31" s="220">
        <v>7.25</v>
      </c>
      <c r="H31" s="229">
        <f t="shared" si="1"/>
        <v>36.25</v>
      </c>
      <c r="I31" s="52" t="e">
        <f>'XH 9'!I586</f>
        <v>#REF!</v>
      </c>
      <c r="J31" s="52" t="e">
        <f>'XH 9'!J586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32</v>
      </c>
      <c r="B32" s="219" t="s">
        <v>863</v>
      </c>
      <c r="C32" s="219" t="s">
        <v>806</v>
      </c>
      <c r="D32" s="219" t="s">
        <v>27</v>
      </c>
      <c r="E32" s="219">
        <v>8.5</v>
      </c>
      <c r="F32" s="219">
        <v>9</v>
      </c>
      <c r="G32" s="220">
        <v>9.5</v>
      </c>
      <c r="H32" s="229">
        <f t="shared" si="1"/>
        <v>44.5</v>
      </c>
      <c r="I32" s="52" t="e">
        <f>'XH 9'!I587</f>
        <v>#REF!</v>
      </c>
      <c r="J32" s="52" t="e">
        <f>'XH 9'!J587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33</v>
      </c>
      <c r="B33" s="219" t="s">
        <v>864</v>
      </c>
      <c r="C33" s="219" t="s">
        <v>865</v>
      </c>
      <c r="D33" s="219" t="s">
        <v>27</v>
      </c>
      <c r="E33" s="219">
        <v>7.5</v>
      </c>
      <c r="F33" s="219">
        <v>9</v>
      </c>
      <c r="G33" s="220">
        <v>9.75</v>
      </c>
      <c r="H33" s="229">
        <f t="shared" si="1"/>
        <v>42.75</v>
      </c>
      <c r="I33" s="52" t="e">
        <f>'XH 9'!I588</f>
        <v>#REF!</v>
      </c>
      <c r="J33" s="52" t="e">
        <f>'XH 9'!J588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34</v>
      </c>
      <c r="B34" s="219" t="s">
        <v>866</v>
      </c>
      <c r="C34" s="219" t="s">
        <v>185</v>
      </c>
      <c r="D34" s="219" t="s">
        <v>27</v>
      </c>
      <c r="E34" s="219">
        <v>7.25</v>
      </c>
      <c r="F34" s="219">
        <v>9</v>
      </c>
      <c r="G34" s="220">
        <v>8.75</v>
      </c>
      <c r="H34" s="229">
        <f t="shared" si="1"/>
        <v>41.25</v>
      </c>
      <c r="I34" s="52" t="e">
        <f>'XH 9'!I589</f>
        <v>#REF!</v>
      </c>
      <c r="J34" s="52" t="e">
        <f>'XH 9'!J589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35</v>
      </c>
      <c r="B35" s="219" t="s">
        <v>867</v>
      </c>
      <c r="C35" s="219" t="s">
        <v>517</v>
      </c>
      <c r="D35" s="219" t="s">
        <v>27</v>
      </c>
      <c r="E35" s="219">
        <v>7.75</v>
      </c>
      <c r="F35" s="219">
        <v>9</v>
      </c>
      <c r="G35" s="220">
        <v>8.25</v>
      </c>
      <c r="H35" s="229">
        <f t="shared" si="1"/>
        <v>41.75</v>
      </c>
      <c r="I35" s="52" t="e">
        <f>'XH 9'!I590</f>
        <v>#REF!</v>
      </c>
      <c r="J35" s="52" t="e">
        <f>'XH 9'!J590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6.5" customHeight="1">
      <c r="A36" s="221">
        <v>36</v>
      </c>
      <c r="B36" s="219" t="s">
        <v>868</v>
      </c>
      <c r="C36" s="219" t="s">
        <v>869</v>
      </c>
      <c r="D36" s="219" t="s">
        <v>27</v>
      </c>
      <c r="E36" s="219">
        <v>7.25</v>
      </c>
      <c r="F36" s="219">
        <v>7.75</v>
      </c>
      <c r="G36" s="220">
        <v>8.75</v>
      </c>
      <c r="H36" s="229">
        <f t="shared" si="1"/>
        <v>38.75</v>
      </c>
      <c r="I36" s="52" t="e">
        <f>'XH 9'!I591</f>
        <v>#REF!</v>
      </c>
      <c r="J36" s="52" t="e">
        <f>'XH 9'!J591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221">
        <v>37</v>
      </c>
      <c r="B37" s="219" t="s">
        <v>870</v>
      </c>
      <c r="C37" s="219" t="s">
        <v>98</v>
      </c>
      <c r="D37" s="219" t="s">
        <v>27</v>
      </c>
      <c r="E37" s="219">
        <v>7.25</v>
      </c>
      <c r="F37" s="219">
        <v>9.25</v>
      </c>
      <c r="G37" s="220">
        <v>9</v>
      </c>
      <c r="H37" s="229">
        <f t="shared" si="1"/>
        <v>42</v>
      </c>
      <c r="I37" s="52" t="e">
        <f>'XH 9'!I592</f>
        <v>#REF!</v>
      </c>
      <c r="J37" s="52" t="e">
        <f>'XH 9'!J592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221">
        <v>39</v>
      </c>
      <c r="B38" s="219" t="s">
        <v>871</v>
      </c>
      <c r="C38" s="219" t="s">
        <v>799</v>
      </c>
      <c r="D38" s="219" t="s">
        <v>27</v>
      </c>
      <c r="E38" s="219">
        <v>7.5</v>
      </c>
      <c r="F38" s="219">
        <v>9</v>
      </c>
      <c r="G38" s="220">
        <v>8.75</v>
      </c>
      <c r="H38" s="229">
        <f t="shared" si="1"/>
        <v>41.75</v>
      </c>
      <c r="I38" s="52" t="e">
        <f>'XH 9'!I594</f>
        <v>#REF!</v>
      </c>
      <c r="J38" s="52" t="e">
        <f>'XH 9'!J594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221">
        <v>40</v>
      </c>
      <c r="B39" s="219" t="s">
        <v>872</v>
      </c>
      <c r="C39" s="219" t="s">
        <v>368</v>
      </c>
      <c r="D39" s="219" t="s">
        <v>27</v>
      </c>
      <c r="E39" s="219">
        <v>8.25</v>
      </c>
      <c r="F39" s="219">
        <v>9.75</v>
      </c>
      <c r="G39" s="220">
        <v>9.75</v>
      </c>
      <c r="H39" s="229">
        <f t="shared" si="1"/>
        <v>45.75</v>
      </c>
      <c r="I39" s="52" t="e">
        <f>'XH 9'!I595</f>
        <v>#REF!</v>
      </c>
      <c r="J39" s="52" t="e">
        <f>'XH 9'!J595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41</v>
      </c>
      <c r="B40" s="219" t="s">
        <v>873</v>
      </c>
      <c r="C40" s="219" t="s">
        <v>779</v>
      </c>
      <c r="D40" s="219" t="s">
        <v>27</v>
      </c>
      <c r="E40" s="219">
        <v>8.25</v>
      </c>
      <c r="F40" s="219">
        <v>9</v>
      </c>
      <c r="G40" s="220">
        <v>7</v>
      </c>
      <c r="H40" s="229">
        <f t="shared" si="1"/>
        <v>41.5</v>
      </c>
      <c r="I40" s="52" t="e">
        <f>'XH 9'!I596</f>
        <v>#REF!</v>
      </c>
      <c r="J40" s="52" t="e">
        <f>'XH 9'!J596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42</v>
      </c>
      <c r="B41" s="219" t="s">
        <v>874</v>
      </c>
      <c r="C41" s="219" t="s">
        <v>801</v>
      </c>
      <c r="D41" s="219" t="s">
        <v>27</v>
      </c>
      <c r="E41" s="219">
        <v>4</v>
      </c>
      <c r="F41" s="219">
        <v>7</v>
      </c>
      <c r="G41" s="220">
        <v>9</v>
      </c>
      <c r="H41" s="229">
        <f t="shared" si="1"/>
        <v>31</v>
      </c>
      <c r="I41" s="52" t="e">
        <f>'XH 9'!I597</f>
        <v>#REF!</v>
      </c>
      <c r="J41" s="52" t="e">
        <f>'XH 9'!J597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43</v>
      </c>
      <c r="B42" s="219" t="s">
        <v>875</v>
      </c>
      <c r="C42" s="219" t="s">
        <v>645</v>
      </c>
      <c r="D42" s="219" t="s">
        <v>27</v>
      </c>
      <c r="E42" s="219">
        <v>6.5</v>
      </c>
      <c r="F42" s="219">
        <v>9</v>
      </c>
      <c r="G42" s="220">
        <v>8</v>
      </c>
      <c r="H42" s="229">
        <f t="shared" si="1"/>
        <v>39</v>
      </c>
      <c r="I42" s="52" t="e">
        <f>'XH 9'!I598</f>
        <v>#REF!</v>
      </c>
      <c r="J42" s="52" t="e">
        <f>'XH 9'!J598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44</v>
      </c>
      <c r="B43" s="219" t="s">
        <v>876</v>
      </c>
      <c r="C43" s="219" t="s">
        <v>877</v>
      </c>
      <c r="D43" s="219" t="s">
        <v>27</v>
      </c>
      <c r="E43" s="219">
        <v>7.75</v>
      </c>
      <c r="F43" s="219">
        <v>9</v>
      </c>
      <c r="G43" s="220">
        <v>9.25</v>
      </c>
      <c r="H43" s="229">
        <f t="shared" si="1"/>
        <v>42.75</v>
      </c>
      <c r="I43" s="52" t="e">
        <f>'XH 9'!I599</f>
        <v>#REF!</v>
      </c>
      <c r="J43" s="52" t="e">
        <f>'XH 9'!J599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46</v>
      </c>
      <c r="B44" s="219" t="s">
        <v>878</v>
      </c>
      <c r="C44" s="219" t="s">
        <v>480</v>
      </c>
      <c r="D44" s="219" t="s">
        <v>27</v>
      </c>
      <c r="E44" s="219">
        <v>7.75</v>
      </c>
      <c r="F44" s="219">
        <v>5.5</v>
      </c>
      <c r="G44" s="220">
        <v>7.75</v>
      </c>
      <c r="H44" s="229">
        <f t="shared" si="1"/>
        <v>34.25</v>
      </c>
      <c r="I44" s="52" t="e">
        <f>'XH 9'!I601</f>
        <v>#REF!</v>
      </c>
      <c r="J44" s="52" t="e">
        <f>'XH 9'!J601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47</v>
      </c>
      <c r="B45" s="219" t="s">
        <v>879</v>
      </c>
      <c r="C45" s="219" t="s">
        <v>880</v>
      </c>
      <c r="D45" s="219" t="s">
        <v>27</v>
      </c>
      <c r="E45" s="219">
        <v>5.75</v>
      </c>
      <c r="F45" s="219">
        <v>8</v>
      </c>
      <c r="G45" s="220">
        <v>6.5</v>
      </c>
      <c r="H45" s="229">
        <f t="shared" si="1"/>
        <v>34</v>
      </c>
      <c r="I45" s="52" t="e">
        <f>'XH 9'!I602</f>
        <v>#REF!</v>
      </c>
      <c r="J45" s="52" t="e">
        <f>'XH 9'!J602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47">
        <v>48</v>
      </c>
      <c r="B46" s="226"/>
      <c r="C46" s="226"/>
      <c r="D46" s="226"/>
      <c r="E46" s="227"/>
      <c r="F46" s="227"/>
      <c r="G46" s="228"/>
      <c r="H46" s="51">
        <f t="shared" si="1"/>
        <v>0</v>
      </c>
      <c r="I46" s="52" t="e">
        <f>'XH 9'!I603</f>
        <v>#REF!</v>
      </c>
      <c r="J46" s="52" t="e">
        <f>'XH 9'!J603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47">
        <v>49</v>
      </c>
      <c r="B47" s="48"/>
      <c r="C47" s="48"/>
      <c r="D47" s="48"/>
      <c r="E47" s="49"/>
      <c r="F47" s="49"/>
      <c r="G47" s="55"/>
      <c r="H47" s="51">
        <f t="shared" si="1"/>
        <v>0</v>
      </c>
      <c r="I47" s="52" t="e">
        <f>'XH 9'!I604</f>
        <v>#REF!</v>
      </c>
      <c r="J47" s="52" t="e">
        <f>'XH 9'!J604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" customHeight="1">
      <c r="A48" s="47">
        <v>50</v>
      </c>
      <c r="B48" s="48"/>
      <c r="C48" s="48"/>
      <c r="D48" s="48"/>
      <c r="E48" s="49"/>
      <c r="F48" s="49"/>
      <c r="G48" s="55"/>
      <c r="H48" s="51">
        <f t="shared" si="1"/>
        <v>0</v>
      </c>
      <c r="I48" s="52" t="e">
        <f>'XH 9'!I605</f>
        <v>#REF!</v>
      </c>
      <c r="J48" s="52" t="e">
        <f>'XH 9'!J605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51</v>
      </c>
      <c r="B49" s="48"/>
      <c r="C49" s="48"/>
      <c r="D49" s="48"/>
      <c r="E49" s="49"/>
      <c r="F49" s="49"/>
      <c r="G49" s="55"/>
      <c r="H49" s="51">
        <f t="shared" si="1"/>
        <v>0</v>
      </c>
      <c r="I49" s="52" t="e">
        <f>'XH 9'!I606</f>
        <v>#REF!</v>
      </c>
      <c r="J49" s="52" t="e">
        <f>'XH 9'!J606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52</v>
      </c>
      <c r="B50" s="48"/>
      <c r="C50" s="48"/>
      <c r="D50" s="48"/>
      <c r="E50" s="54"/>
      <c r="F50" s="54"/>
      <c r="G50" s="55"/>
      <c r="H50" s="51">
        <f t="shared" si="1"/>
        <v>0</v>
      </c>
      <c r="I50" s="52" t="e">
        <f>'XH 9'!I607</f>
        <v>#REF!</v>
      </c>
      <c r="J50" s="52" t="e">
        <f>'XH 9'!J607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282" t="s">
        <v>142</v>
      </c>
      <c r="B51" s="283"/>
      <c r="C51" s="283"/>
      <c r="D51" s="284"/>
      <c r="E51" s="56">
        <f>SUM(E6:E50)/D67</f>
        <v>6.9625000000000004</v>
      </c>
      <c r="F51" s="56">
        <f>SUM(F6:F50)/D60</f>
        <v>8.4499999999999993</v>
      </c>
      <c r="G51" s="56">
        <f>SUM(G6:G50)/D74</f>
        <v>8.3562499999999993</v>
      </c>
      <c r="H51" s="51">
        <f t="shared" si="1"/>
        <v>39.181249999999999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8" customHeight="1">
      <c r="A52" s="38"/>
      <c r="B52" s="37"/>
      <c r="C52" s="37"/>
      <c r="D52" s="38"/>
      <c r="E52" s="37"/>
      <c r="F52" s="37"/>
      <c r="G52" s="57" t="s">
        <v>143</v>
      </c>
      <c r="H52" s="39"/>
      <c r="I52" s="58" t="s">
        <v>143</v>
      </c>
      <c r="J52" s="37"/>
      <c r="K52" s="58" t="s">
        <v>143</v>
      </c>
      <c r="L52" s="37"/>
      <c r="M52" s="38"/>
      <c r="N52" s="37"/>
      <c r="O52" s="58" t="s">
        <v>143</v>
      </c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8" customHeight="1">
      <c r="A53" s="38"/>
      <c r="B53" s="37"/>
      <c r="C53" s="37"/>
      <c r="D53" s="38"/>
      <c r="E53" s="37"/>
      <c r="F53" s="37"/>
      <c r="G53" s="59" t="b">
        <f>AND(F6&gt;=8,F6&lt;9)</f>
        <v>1</v>
      </c>
      <c r="H53" s="39"/>
      <c r="I53" s="38" t="b">
        <f>AND(F6&gt;=6.5,F6&lt;8)</f>
        <v>0</v>
      </c>
      <c r="J53" s="37"/>
      <c r="K53" s="38" t="b">
        <f>AND(F6&gt;=5,F6&lt;6.5)</f>
        <v>0</v>
      </c>
      <c r="L53" s="37"/>
      <c r="M53" s="38"/>
      <c r="N53" s="37"/>
      <c r="O53" s="38" t="b">
        <f>AND(F6&gt;=3.5,F6&lt;5)</f>
        <v>0</v>
      </c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8" customHeight="1">
      <c r="A54" s="38"/>
      <c r="B54" s="37"/>
      <c r="C54" s="37"/>
      <c r="D54" s="38"/>
      <c r="E54" s="37"/>
      <c r="F54" s="37"/>
      <c r="G54" s="59"/>
      <c r="H54" s="39"/>
      <c r="I54" s="38"/>
      <c r="J54" s="37"/>
      <c r="K54" s="38"/>
      <c r="L54" s="37"/>
      <c r="M54" s="38"/>
      <c r="N54" s="37"/>
      <c r="O54" s="38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8" customHeight="1">
      <c r="A55" s="38"/>
      <c r="B55" s="37"/>
      <c r="C55" s="37"/>
      <c r="D55" s="38"/>
      <c r="E55" s="37"/>
      <c r="F55" s="37"/>
      <c r="G55" s="59"/>
      <c r="H55" s="39"/>
      <c r="I55" s="38"/>
      <c r="J55" s="37"/>
      <c r="K55" s="38"/>
      <c r="L55" s="37"/>
      <c r="M55" s="38"/>
      <c r="N55" s="37"/>
      <c r="O55" s="38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8" customHeight="1">
      <c r="A56" s="38"/>
      <c r="B56" s="37"/>
      <c r="C56" s="37"/>
      <c r="D56" s="38"/>
      <c r="E56" s="37"/>
      <c r="F56" s="37"/>
      <c r="G56" s="59"/>
      <c r="H56" s="39"/>
      <c r="I56" s="38"/>
      <c r="J56" s="37"/>
      <c r="K56" s="38"/>
      <c r="L56" s="37"/>
      <c r="M56" s="38"/>
      <c r="N56" s="37"/>
      <c r="O56" s="38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8" customHeight="1">
      <c r="A57" s="38"/>
      <c r="B57" s="37"/>
      <c r="C57" s="37"/>
      <c r="D57" s="38"/>
      <c r="E57" s="37"/>
      <c r="F57" s="37"/>
      <c r="G57" s="59" t="s">
        <v>144</v>
      </c>
      <c r="H57" s="39"/>
      <c r="I57" s="38" t="s">
        <v>145</v>
      </c>
      <c r="J57" s="37"/>
      <c r="K57" s="38" t="s">
        <v>146</v>
      </c>
      <c r="L57" s="37"/>
      <c r="M57" s="38"/>
      <c r="N57" s="37"/>
      <c r="O57" s="38" t="s">
        <v>9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262" t="s">
        <v>1</v>
      </c>
      <c r="B58" s="264" t="s">
        <v>2</v>
      </c>
      <c r="C58" s="7"/>
      <c r="D58" s="264" t="s">
        <v>3</v>
      </c>
      <c r="E58" s="279" t="s">
        <v>4</v>
      </c>
      <c r="F58" s="266"/>
      <c r="G58" s="279" t="s">
        <v>5</v>
      </c>
      <c r="H58" s="266"/>
      <c r="I58" s="279" t="s">
        <v>6</v>
      </c>
      <c r="J58" s="266"/>
      <c r="K58" s="279" t="s">
        <v>7</v>
      </c>
      <c r="L58" s="266"/>
      <c r="M58" s="279" t="s">
        <v>8</v>
      </c>
      <c r="N58" s="266"/>
      <c r="O58" s="279" t="s">
        <v>9</v>
      </c>
      <c r="P58" s="266"/>
      <c r="Q58" s="279" t="s">
        <v>10</v>
      </c>
      <c r="R58" s="274"/>
      <c r="S58" s="60"/>
      <c r="T58" s="61"/>
      <c r="U58" s="61"/>
      <c r="V58" s="37"/>
      <c r="W58" s="37"/>
      <c r="X58" s="37"/>
      <c r="Y58" s="37"/>
      <c r="Z58" s="37"/>
    </row>
    <row r="59" spans="1:26" ht="18" customHeight="1">
      <c r="A59" s="263"/>
      <c r="B59" s="259"/>
      <c r="C59" s="10"/>
      <c r="D59" s="259"/>
      <c r="E59" s="10" t="s">
        <v>13</v>
      </c>
      <c r="F59" s="10" t="s">
        <v>14</v>
      </c>
      <c r="G59" s="136" t="s">
        <v>13</v>
      </c>
      <c r="H59" s="62" t="s">
        <v>14</v>
      </c>
      <c r="I59" s="10" t="s">
        <v>13</v>
      </c>
      <c r="J59" s="10" t="s">
        <v>14</v>
      </c>
      <c r="K59" s="10" t="s">
        <v>13</v>
      </c>
      <c r="L59" s="10" t="s">
        <v>14</v>
      </c>
      <c r="M59" s="10" t="s">
        <v>13</v>
      </c>
      <c r="N59" s="10" t="s">
        <v>14</v>
      </c>
      <c r="O59" s="10" t="s">
        <v>13</v>
      </c>
      <c r="P59" s="10" t="s">
        <v>14</v>
      </c>
      <c r="Q59" s="10" t="s">
        <v>13</v>
      </c>
      <c r="R59" s="63" t="s">
        <v>14</v>
      </c>
      <c r="S59" s="60"/>
      <c r="T59" s="280" t="s">
        <v>15</v>
      </c>
      <c r="U59" s="261"/>
      <c r="V59" s="37"/>
      <c r="W59" s="37"/>
      <c r="X59" s="37"/>
      <c r="Y59" s="37"/>
      <c r="Z59" s="37"/>
    </row>
    <row r="60" spans="1:26" ht="18" customHeight="1">
      <c r="A60" s="38" t="str">
        <f>F5</f>
        <v>Toan</v>
      </c>
      <c r="B60" s="64" t="str">
        <f>D6</f>
        <v>9A11</v>
      </c>
      <c r="C60" s="64"/>
      <c r="D60" s="64">
        <f>COUNT(F6:F50)</f>
        <v>40</v>
      </c>
      <c r="E60" s="64">
        <f>COUNTIF(F6:F50,"&gt;=9")</f>
        <v>18</v>
      </c>
      <c r="F60" s="65">
        <f>E60/$D60</f>
        <v>0.45</v>
      </c>
      <c r="G60" s="66">
        <f>COUNTIF(F6:F50,"&gt;=8")-COUNTIF(F6:F50,"&gt;=9")</f>
        <v>14</v>
      </c>
      <c r="H60" s="67">
        <f>G60/$D60</f>
        <v>0.35</v>
      </c>
      <c r="I60" s="64">
        <f>COUNTIF(F6:F50,"&gt;=6.5")-COUNTIF(F6:F50,"&gt;=8")</f>
        <v>7</v>
      </c>
      <c r="J60" s="65">
        <f>I60/$D60</f>
        <v>0.17499999999999999</v>
      </c>
      <c r="K60" s="64">
        <f>COUNTIF(F6:F50,"&gt;=5")-COUNTIF(F6:F50,"&gt;=6.5")</f>
        <v>1</v>
      </c>
      <c r="L60" s="65">
        <f>K60/$D60</f>
        <v>2.5000000000000001E-2</v>
      </c>
      <c r="M60" s="64">
        <f>COUNTIF(F6:F50,"&gt;=5")</f>
        <v>40</v>
      </c>
      <c r="N60" s="65">
        <f>M60/$D60</f>
        <v>1</v>
      </c>
      <c r="O60" s="64">
        <f>COUNTIF(F6:F50,"&gt;=3.5")-COUNTIF(F6:F50,"&gt;=5")</f>
        <v>0</v>
      </c>
      <c r="P60" s="65">
        <f>O60/$D60</f>
        <v>0</v>
      </c>
      <c r="Q60" s="64">
        <f>COUNTIF(F6:F50,"&lt;=3.25")</f>
        <v>0</v>
      </c>
      <c r="R60" s="68">
        <f>Q60/$D60</f>
        <v>0</v>
      </c>
      <c r="S60" s="69"/>
      <c r="T60" s="70">
        <f>Q60+O60+K60+I60+G60+E60</f>
        <v>40</v>
      </c>
      <c r="U60" s="70">
        <f>Q60+O60+M60</f>
        <v>40</v>
      </c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9"/>
      <c r="F61" s="39"/>
      <c r="G61" s="59"/>
      <c r="H61" s="39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7"/>
      <c r="F62" s="37"/>
      <c r="G62" s="71" t="s">
        <v>147</v>
      </c>
      <c r="H62" s="39"/>
      <c r="I62" s="42" t="s">
        <v>147</v>
      </c>
      <c r="J62" s="37"/>
      <c r="K62" s="42" t="s">
        <v>147</v>
      </c>
      <c r="L62" s="37"/>
      <c r="M62" s="38"/>
      <c r="N62" s="37"/>
      <c r="O62" s="42" t="s">
        <v>147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37"/>
      <c r="G63" s="59" t="b">
        <f>AND(E6&gt;=8,E6&lt;9)</f>
        <v>1</v>
      </c>
      <c r="H63" s="39"/>
      <c r="I63" s="38" t="b">
        <f>AND(E6&gt;=6.5,E6&lt;8)</f>
        <v>0</v>
      </c>
      <c r="J63" s="37"/>
      <c r="K63" s="38" t="b">
        <f>AND(E6&gt;=5,E6&lt;6.5)</f>
        <v>0</v>
      </c>
      <c r="L63" s="37"/>
      <c r="M63" s="38"/>
      <c r="N63" s="37"/>
      <c r="O63" s="38" t="b">
        <f>AND(E6&gt;=3.5,E6&lt;5)</f>
        <v>0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37"/>
      <c r="G64" s="59" t="s">
        <v>144</v>
      </c>
      <c r="H64" s="39"/>
      <c r="I64" s="38" t="s">
        <v>145</v>
      </c>
      <c r="J64" s="37"/>
      <c r="K64" s="38" t="s">
        <v>146</v>
      </c>
      <c r="L64" s="37"/>
      <c r="M64" s="38"/>
      <c r="N64" s="37"/>
      <c r="O64" s="38" t="s">
        <v>9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262" t="s">
        <v>1</v>
      </c>
      <c r="B65" s="264" t="s">
        <v>2</v>
      </c>
      <c r="C65" s="7"/>
      <c r="D65" s="264" t="s">
        <v>3</v>
      </c>
      <c r="E65" s="279" t="s">
        <v>4</v>
      </c>
      <c r="F65" s="266"/>
      <c r="G65" s="279" t="s">
        <v>5</v>
      </c>
      <c r="H65" s="266"/>
      <c r="I65" s="279" t="s">
        <v>6</v>
      </c>
      <c r="J65" s="266"/>
      <c r="K65" s="279" t="s">
        <v>7</v>
      </c>
      <c r="L65" s="266"/>
      <c r="M65" s="279" t="s">
        <v>8</v>
      </c>
      <c r="N65" s="266"/>
      <c r="O65" s="279" t="s">
        <v>9</v>
      </c>
      <c r="P65" s="266"/>
      <c r="Q65" s="279" t="s">
        <v>10</v>
      </c>
      <c r="R65" s="274"/>
      <c r="S65" s="60"/>
      <c r="T65" s="61"/>
      <c r="U65" s="61"/>
      <c r="V65" s="37"/>
      <c r="W65" s="37"/>
      <c r="X65" s="37"/>
      <c r="Y65" s="37"/>
      <c r="Z65" s="37"/>
    </row>
    <row r="66" spans="1:26" ht="18" customHeight="1">
      <c r="A66" s="263"/>
      <c r="B66" s="259"/>
      <c r="C66" s="10"/>
      <c r="D66" s="259"/>
      <c r="E66" s="10" t="s">
        <v>13</v>
      </c>
      <c r="F66" s="10" t="s">
        <v>14</v>
      </c>
      <c r="G66" s="136" t="s">
        <v>13</v>
      </c>
      <c r="H66" s="62" t="s">
        <v>14</v>
      </c>
      <c r="I66" s="10" t="s">
        <v>13</v>
      </c>
      <c r="J66" s="10" t="s">
        <v>14</v>
      </c>
      <c r="K66" s="10" t="s">
        <v>13</v>
      </c>
      <c r="L66" s="10" t="s">
        <v>14</v>
      </c>
      <c r="M66" s="10" t="s">
        <v>13</v>
      </c>
      <c r="N66" s="10" t="s">
        <v>14</v>
      </c>
      <c r="O66" s="10" t="s">
        <v>13</v>
      </c>
      <c r="P66" s="10" t="s">
        <v>14</v>
      </c>
      <c r="Q66" s="10" t="s">
        <v>13</v>
      </c>
      <c r="R66" s="63" t="s">
        <v>14</v>
      </c>
      <c r="S66" s="60"/>
      <c r="T66" s="280" t="s">
        <v>15</v>
      </c>
      <c r="U66" s="261"/>
      <c r="V66" s="37"/>
      <c r="W66" s="37"/>
      <c r="X66" s="37"/>
      <c r="Y66" s="37"/>
      <c r="Z66" s="37"/>
    </row>
    <row r="67" spans="1:26" ht="18" customHeight="1">
      <c r="A67" s="38" t="str">
        <f>E5</f>
        <v>Van</v>
      </c>
      <c r="B67" s="64" t="str">
        <f>D6</f>
        <v>9A11</v>
      </c>
      <c r="C67" s="64"/>
      <c r="D67" s="64">
        <f>COUNT(E6:E50)</f>
        <v>40</v>
      </c>
      <c r="E67" s="64">
        <f>COUNTIF(E6:E50,"&gt;=9")</f>
        <v>0</v>
      </c>
      <c r="F67" s="65">
        <f>E67/$D67</f>
        <v>0</v>
      </c>
      <c r="G67" s="72">
        <f>COUNTIF(E6:E50,"&gt;=8")-COUNTIF(E6:E50,"&gt;=9")</f>
        <v>7</v>
      </c>
      <c r="H67" s="67">
        <f>G67/$D67</f>
        <v>0.17499999999999999</v>
      </c>
      <c r="I67" s="64">
        <f>COUNTIF(E6:E50,"&gt;=6.5")-COUNTIF(E6:E50,"&gt;=8")</f>
        <v>25</v>
      </c>
      <c r="J67" s="65">
        <f>I67/$D67</f>
        <v>0.625</v>
      </c>
      <c r="K67" s="64">
        <f>COUNTIF(E6:E50,"&gt;=5")-COUNTIF(E6:E50,"&gt;=6.5")</f>
        <v>5</v>
      </c>
      <c r="L67" s="65">
        <f>K67/$D67</f>
        <v>0.125</v>
      </c>
      <c r="M67" s="64">
        <f>COUNTIF(E6:E50,"&gt;=5")</f>
        <v>37</v>
      </c>
      <c r="N67" s="65">
        <f>M67/$D67</f>
        <v>0.92500000000000004</v>
      </c>
      <c r="O67" s="64">
        <f>COUNTIF(E6:E50,"&gt;=3.5")-COUNTIF(E6:E50,"&gt;=5")</f>
        <v>2</v>
      </c>
      <c r="P67" s="65">
        <f>O67/$D67</f>
        <v>0.05</v>
      </c>
      <c r="Q67" s="64">
        <f>COUNTIF(E6:E50,"&lt;=3.25")</f>
        <v>1</v>
      </c>
      <c r="R67" s="68">
        <f>Q67/$D67</f>
        <v>2.5000000000000001E-2</v>
      </c>
      <c r="S67" s="69"/>
      <c r="T67" s="70">
        <f>Q67+O67+K67+I67+G67+E67</f>
        <v>40</v>
      </c>
      <c r="U67" s="70">
        <f>Q67+O67+M67</f>
        <v>40</v>
      </c>
      <c r="V67" s="37"/>
      <c r="W67" s="37"/>
      <c r="X67" s="37"/>
      <c r="Y67" s="37"/>
      <c r="Z67" s="37"/>
    </row>
    <row r="68" spans="1:26" ht="18" customHeight="1">
      <c r="A68" s="38"/>
      <c r="B68" s="73"/>
      <c r="C68" s="73"/>
      <c r="D68" s="73"/>
      <c r="E68" s="73"/>
      <c r="F68" s="74"/>
      <c r="G68" s="75"/>
      <c r="H68" s="76"/>
      <c r="I68" s="73"/>
      <c r="J68" s="74"/>
      <c r="K68" s="73"/>
      <c r="L68" s="74"/>
      <c r="M68" s="73"/>
      <c r="N68" s="74"/>
      <c r="O68" s="73"/>
      <c r="P68" s="74"/>
      <c r="Q68" s="73"/>
      <c r="R68" s="74"/>
      <c r="S68" s="69"/>
      <c r="T68" s="70"/>
      <c r="U68" s="70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57" t="s">
        <v>36</v>
      </c>
      <c r="H69" s="39"/>
      <c r="I69" s="58" t="s">
        <v>36</v>
      </c>
      <c r="J69" s="37"/>
      <c r="K69" s="58" t="s">
        <v>36</v>
      </c>
      <c r="L69" s="37"/>
      <c r="M69" s="38"/>
      <c r="N69" s="37"/>
      <c r="O69" s="58" t="s">
        <v>36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59" t="b">
        <f>AND(G6&gt;=8,G6&lt;9)</f>
        <v>0</v>
      </c>
      <c r="H70" s="39"/>
      <c r="I70" s="38" t="b">
        <f>AND(G6&gt;=6.5,G6&lt;8)</f>
        <v>0</v>
      </c>
      <c r="J70" s="37"/>
      <c r="K70" s="38" t="b">
        <f>AND(G6&gt;=5,G6&lt;6.5)</f>
        <v>0</v>
      </c>
      <c r="L70" s="37"/>
      <c r="M70" s="38"/>
      <c r="N70" s="37"/>
      <c r="O70" s="38" t="b">
        <f>AND(G5&gt;=3.5,G5&lt;5)</f>
        <v>0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59" t="s">
        <v>144</v>
      </c>
      <c r="H71" s="39"/>
      <c r="I71" s="38" t="s">
        <v>145</v>
      </c>
      <c r="J71" s="37"/>
      <c r="K71" s="38" t="s">
        <v>146</v>
      </c>
      <c r="L71" s="37"/>
      <c r="M71" s="38"/>
      <c r="N71" s="37"/>
      <c r="O71" s="38" t="s">
        <v>9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262" t="s">
        <v>1</v>
      </c>
      <c r="B72" s="264" t="s">
        <v>2</v>
      </c>
      <c r="C72" s="7"/>
      <c r="D72" s="264" t="s">
        <v>3</v>
      </c>
      <c r="E72" s="279" t="s">
        <v>4</v>
      </c>
      <c r="F72" s="266"/>
      <c r="G72" s="279" t="s">
        <v>5</v>
      </c>
      <c r="H72" s="266"/>
      <c r="I72" s="279" t="s">
        <v>6</v>
      </c>
      <c r="J72" s="266"/>
      <c r="K72" s="279" t="s">
        <v>7</v>
      </c>
      <c r="L72" s="266"/>
      <c r="M72" s="279" t="s">
        <v>8</v>
      </c>
      <c r="N72" s="266"/>
      <c r="O72" s="279" t="s">
        <v>9</v>
      </c>
      <c r="P72" s="266"/>
      <c r="Q72" s="279" t="s">
        <v>10</v>
      </c>
      <c r="R72" s="274"/>
      <c r="S72" s="60"/>
      <c r="T72" s="61"/>
      <c r="U72" s="61"/>
      <c r="V72" s="37"/>
      <c r="W72" s="37"/>
      <c r="X72" s="37"/>
      <c r="Y72" s="37"/>
      <c r="Z72" s="37"/>
    </row>
    <row r="73" spans="1:26" ht="18" customHeight="1">
      <c r="A73" s="263"/>
      <c r="B73" s="259"/>
      <c r="C73" s="10"/>
      <c r="D73" s="259"/>
      <c r="E73" s="10" t="s">
        <v>13</v>
      </c>
      <c r="F73" s="10" t="s">
        <v>14</v>
      </c>
      <c r="G73" s="136" t="s">
        <v>13</v>
      </c>
      <c r="H73" s="62" t="s">
        <v>14</v>
      </c>
      <c r="I73" s="10" t="s">
        <v>13</v>
      </c>
      <c r="J73" s="10" t="s">
        <v>14</v>
      </c>
      <c r="K73" s="10" t="s">
        <v>13</v>
      </c>
      <c r="L73" s="10" t="s">
        <v>14</v>
      </c>
      <c r="M73" s="10" t="s">
        <v>13</v>
      </c>
      <c r="N73" s="10" t="s">
        <v>14</v>
      </c>
      <c r="O73" s="10" t="s">
        <v>13</v>
      </c>
      <c r="P73" s="10" t="s">
        <v>14</v>
      </c>
      <c r="Q73" s="10" t="s">
        <v>13</v>
      </c>
      <c r="R73" s="63" t="s">
        <v>14</v>
      </c>
      <c r="S73" s="60"/>
      <c r="T73" s="280" t="s">
        <v>15</v>
      </c>
      <c r="U73" s="261"/>
      <c r="V73" s="37"/>
      <c r="W73" s="37"/>
      <c r="X73" s="37"/>
      <c r="Y73" s="37"/>
      <c r="Z73" s="37"/>
    </row>
    <row r="74" spans="1:26" ht="18" customHeight="1">
      <c r="A74" s="38" t="s">
        <v>36</v>
      </c>
      <c r="B74" s="64" t="str">
        <f>D6</f>
        <v>9A11</v>
      </c>
      <c r="C74" s="64"/>
      <c r="D74" s="64">
        <f>COUNT(G6:G50)</f>
        <v>40</v>
      </c>
      <c r="E74" s="77">
        <f>COUNTIF(G6:G50,"&gt;=9")</f>
        <v>15</v>
      </c>
      <c r="F74" s="78">
        <f>E74/$D74</f>
        <v>0.375</v>
      </c>
      <c r="G74" s="72">
        <f>COUNTIF(G6:G50,"&gt;=8")-COUNTIF(G6:G50,"&gt;=9")</f>
        <v>12</v>
      </c>
      <c r="H74" s="79">
        <f>G74/$D74</f>
        <v>0.3</v>
      </c>
      <c r="I74" s="77">
        <f>COUNTIF(G6:G50,"&gt;=6.5")-COUNTIF(G6:G50,"&gt;=8")</f>
        <v>11</v>
      </c>
      <c r="J74" s="78">
        <f>I74/$D74</f>
        <v>0.27500000000000002</v>
      </c>
      <c r="K74" s="77">
        <f>COUNTIF(G6:G50,"&gt;=5")-COUNTIF(G6:G50,"&gt;=6.5")</f>
        <v>2</v>
      </c>
      <c r="L74" s="78">
        <f>K74/$D74</f>
        <v>0.05</v>
      </c>
      <c r="M74" s="77">
        <f>COUNTIF(G6:G50,"&gt;=5")</f>
        <v>40</v>
      </c>
      <c r="N74" s="78">
        <f>M74/$D74</f>
        <v>1</v>
      </c>
      <c r="O74" s="77">
        <f>COUNTIF(G6:G50,"&gt;=3.5")-COUNTIF(G6:G50,"&gt;=5")</f>
        <v>0</v>
      </c>
      <c r="P74" s="78">
        <f>O74/$D74</f>
        <v>0</v>
      </c>
      <c r="Q74" s="77">
        <f>COUNTIF(G6:G50,"&lt;=3.4")</f>
        <v>0</v>
      </c>
      <c r="R74" s="80">
        <f>Q74/$D74</f>
        <v>0</v>
      </c>
      <c r="S74" s="69"/>
      <c r="T74" s="70">
        <f>Q74+O74+K74+I74+G74+E74</f>
        <v>40</v>
      </c>
      <c r="U74" s="70">
        <f>Q74+O74+M74</f>
        <v>40</v>
      </c>
      <c r="V74" s="37"/>
      <c r="W74" s="37"/>
      <c r="X74" s="37"/>
      <c r="Y74" s="37"/>
      <c r="Z74" s="37"/>
    </row>
    <row r="75" spans="1:26" ht="18" customHeight="1">
      <c r="A75" s="38"/>
      <c r="B75" s="73"/>
      <c r="C75" s="73"/>
      <c r="D75" s="73"/>
      <c r="E75" s="73"/>
      <c r="F75" s="74"/>
      <c r="G75" s="75"/>
      <c r="H75" s="76"/>
      <c r="I75" s="73"/>
      <c r="J75" s="74"/>
      <c r="K75" s="73"/>
      <c r="L75" s="74"/>
      <c r="M75" s="73"/>
      <c r="N75" s="74"/>
      <c r="O75" s="73"/>
      <c r="P75" s="74"/>
      <c r="Q75" s="73"/>
      <c r="R75" s="74"/>
      <c r="S75" s="69"/>
      <c r="T75" s="70"/>
      <c r="U75" s="70"/>
      <c r="V75" s="37"/>
      <c r="W75" s="37"/>
      <c r="X75" s="37"/>
      <c r="Y75" s="37"/>
      <c r="Z75" s="37"/>
    </row>
    <row r="76" spans="1:26" ht="18" customHeight="1">
      <c r="A76" s="81"/>
      <c r="B76" s="82"/>
      <c r="C76" s="82"/>
      <c r="D76" s="81"/>
      <c r="E76" s="82"/>
      <c r="F76" s="82"/>
      <c r="G76" s="83" t="s">
        <v>148</v>
      </c>
      <c r="H76" s="84"/>
      <c r="I76" s="85" t="s">
        <v>148</v>
      </c>
      <c r="J76" s="82"/>
      <c r="K76" s="85" t="s">
        <v>148</v>
      </c>
      <c r="L76" s="82"/>
      <c r="M76" s="81"/>
      <c r="N76" s="82"/>
      <c r="O76" s="85" t="s">
        <v>148</v>
      </c>
      <c r="P76" s="82"/>
      <c r="Q76" s="82"/>
      <c r="R76" s="82"/>
      <c r="S76" s="82"/>
      <c r="T76" s="82"/>
      <c r="U76" s="82"/>
      <c r="V76" s="37"/>
      <c r="W76" s="37"/>
      <c r="X76" s="37"/>
      <c r="Y76" s="37"/>
      <c r="Z76" s="37"/>
    </row>
    <row r="77" spans="1:26" ht="18" customHeight="1">
      <c r="A77" s="81"/>
      <c r="B77" s="82"/>
      <c r="C77" s="82"/>
      <c r="D77" s="81"/>
      <c r="E77" s="82"/>
      <c r="F77" s="82"/>
      <c r="G77" s="86" t="b">
        <f>AND(H6&gt;=18,H6&lt;19)</f>
        <v>0</v>
      </c>
      <c r="H77" s="84"/>
      <c r="I77" s="81" t="b">
        <f>AND(H6&gt;=16.5,H6&lt;18)</f>
        <v>0</v>
      </c>
      <c r="J77" s="82"/>
      <c r="K77" s="81" t="b">
        <f>AND(H6&gt;=15,H6&lt;16.5)</f>
        <v>0</v>
      </c>
      <c r="L77" s="82"/>
      <c r="M77" s="81"/>
      <c r="N77" s="82"/>
      <c r="O77" s="81" t="b">
        <f>AND(H6&gt;=13.5,H6&lt;15)</f>
        <v>0</v>
      </c>
      <c r="P77" s="82"/>
      <c r="Q77" s="82"/>
      <c r="R77" s="82"/>
      <c r="S77" s="82"/>
      <c r="T77" s="82"/>
      <c r="U77" s="82"/>
      <c r="V77" s="37"/>
      <c r="W77" s="37"/>
      <c r="X77" s="37"/>
      <c r="Y77" s="37"/>
      <c r="Z77" s="37"/>
    </row>
    <row r="78" spans="1:26" ht="18" customHeight="1">
      <c r="A78" s="81"/>
      <c r="B78" s="82"/>
      <c r="C78" s="82"/>
      <c r="D78" s="81"/>
      <c r="E78" s="82"/>
      <c r="F78" s="82"/>
      <c r="G78" s="86" t="s">
        <v>149</v>
      </c>
      <c r="H78" s="84"/>
      <c r="I78" s="81" t="s">
        <v>150</v>
      </c>
      <c r="J78" s="82"/>
      <c r="K78" s="81" t="s">
        <v>151</v>
      </c>
      <c r="L78" s="82"/>
      <c r="M78" s="81"/>
      <c r="N78" s="82"/>
      <c r="O78" s="81" t="s">
        <v>152</v>
      </c>
      <c r="P78" s="82"/>
      <c r="Q78" s="82"/>
      <c r="R78" s="82"/>
      <c r="S78" s="82"/>
      <c r="T78" s="82"/>
      <c r="U78" s="82"/>
      <c r="V78" s="37"/>
      <c r="W78" s="37"/>
      <c r="X78" s="37"/>
      <c r="Y78" s="37"/>
      <c r="Z78" s="37"/>
    </row>
    <row r="79" spans="1:26" ht="18" customHeight="1">
      <c r="A79" s="277" t="s">
        <v>1</v>
      </c>
      <c r="B79" s="278" t="s">
        <v>2</v>
      </c>
      <c r="C79" s="87"/>
      <c r="D79" s="278" t="s">
        <v>3</v>
      </c>
      <c r="E79" s="273" t="s">
        <v>153</v>
      </c>
      <c r="F79" s="266"/>
      <c r="G79" s="273" t="s">
        <v>154</v>
      </c>
      <c r="H79" s="266"/>
      <c r="I79" s="273" t="s">
        <v>155</v>
      </c>
      <c r="J79" s="266"/>
      <c r="K79" s="273" t="s">
        <v>156</v>
      </c>
      <c r="L79" s="266"/>
      <c r="M79" s="273" t="s">
        <v>157</v>
      </c>
      <c r="N79" s="266"/>
      <c r="O79" s="273" t="s">
        <v>152</v>
      </c>
      <c r="P79" s="266"/>
      <c r="Q79" s="273" t="s">
        <v>10</v>
      </c>
      <c r="R79" s="274"/>
      <c r="S79" s="88"/>
      <c r="T79" s="89"/>
      <c r="U79" s="89"/>
      <c r="V79" s="37"/>
      <c r="W79" s="37"/>
      <c r="X79" s="37"/>
      <c r="Y79" s="37"/>
      <c r="Z79" s="37"/>
    </row>
    <row r="80" spans="1:26" ht="18" customHeight="1">
      <c r="A80" s="263"/>
      <c r="B80" s="259"/>
      <c r="C80" s="90"/>
      <c r="D80" s="259"/>
      <c r="E80" s="90" t="s">
        <v>13</v>
      </c>
      <c r="F80" s="90" t="s">
        <v>14</v>
      </c>
      <c r="G80" s="137" t="s">
        <v>13</v>
      </c>
      <c r="H80" s="92" t="s">
        <v>14</v>
      </c>
      <c r="I80" s="90" t="s">
        <v>13</v>
      </c>
      <c r="J80" s="90" t="s">
        <v>14</v>
      </c>
      <c r="K80" s="90" t="s">
        <v>13</v>
      </c>
      <c r="L80" s="90" t="s">
        <v>14</v>
      </c>
      <c r="M80" s="90" t="s">
        <v>13</v>
      </c>
      <c r="N80" s="90" t="s">
        <v>14</v>
      </c>
      <c r="O80" s="90" t="s">
        <v>13</v>
      </c>
      <c r="P80" s="90" t="s">
        <v>14</v>
      </c>
      <c r="Q80" s="90" t="s">
        <v>13</v>
      </c>
      <c r="R80" s="93" t="s">
        <v>14</v>
      </c>
      <c r="S80" s="88"/>
      <c r="T80" s="275" t="s">
        <v>15</v>
      </c>
      <c r="U80" s="276"/>
      <c r="V80" s="37"/>
      <c r="W80" s="37"/>
      <c r="X80" s="37"/>
      <c r="Y80" s="37"/>
      <c r="Z80" s="37"/>
    </row>
    <row r="81" spans="1:26" ht="18" customHeight="1">
      <c r="A81" s="81" t="s">
        <v>148</v>
      </c>
      <c r="B81" s="94" t="str">
        <f>D6</f>
        <v>9A11</v>
      </c>
      <c r="C81" s="94"/>
      <c r="D81" s="94">
        <f>COUNT(G6:G50)</f>
        <v>40</v>
      </c>
      <c r="E81" s="95">
        <f>COUNTIF(H6:H50,"&gt;=19")</f>
        <v>40</v>
      </c>
      <c r="F81" s="96">
        <f>E81/$D81</f>
        <v>1</v>
      </c>
      <c r="G81" s="97">
        <f>COUNTIF(H6:H50,"&gt;=18")-COUNTIF(H6:H50,"&gt;=19")</f>
        <v>0</v>
      </c>
      <c r="H81" s="98">
        <f>G81/$D81</f>
        <v>0</v>
      </c>
      <c r="I81" s="95">
        <f>COUNTIF(H6:H50,"&gt;=16.5")-COUNTIF(H6:H50,"&gt;=18")</f>
        <v>0</v>
      </c>
      <c r="J81" s="96">
        <f>I81/$D81</f>
        <v>0</v>
      </c>
      <c r="K81" s="95">
        <f>COUNTIF(H6:H50,"&gt;=15")-COUNTIF(H6:H50,"&gt;=16.5")</f>
        <v>0</v>
      </c>
      <c r="L81" s="96">
        <f>K81/$D81</f>
        <v>0</v>
      </c>
      <c r="M81" s="95">
        <f>COUNTIF(H6:H50,"&gt;=15")</f>
        <v>40</v>
      </c>
      <c r="N81" s="96">
        <f>M81/$D81</f>
        <v>1</v>
      </c>
      <c r="O81" s="95">
        <f>COUNTIF(H6:H50,"&gt;=13.5")-COUNTIF(H6:H50,"&gt;=15")</f>
        <v>0</v>
      </c>
      <c r="P81" s="96">
        <f>O81/$D81</f>
        <v>0</v>
      </c>
      <c r="Q81" s="95">
        <f>COUNTIF(H6:H50,"&lt;=3,25")</f>
        <v>0</v>
      </c>
      <c r="R81" s="99">
        <f>Q81/$D81</f>
        <v>0</v>
      </c>
      <c r="S81" s="100"/>
      <c r="T81" s="101">
        <f>Q81+O81+K81+I81+G81+E81</f>
        <v>40</v>
      </c>
      <c r="U81" s="101">
        <f>Q81+O81+M81</f>
        <v>40</v>
      </c>
      <c r="V81" s="37"/>
      <c r="W81" s="37"/>
      <c r="X81" s="37"/>
      <c r="Y81" s="37"/>
      <c r="Z81" s="37"/>
    </row>
    <row r="82" spans="1:26" ht="18" customHeight="1">
      <c r="A82" s="38"/>
      <c r="B82" s="37"/>
      <c r="C82" s="37"/>
      <c r="D82" s="38"/>
      <c r="E82" s="40"/>
      <c r="F82" s="39"/>
      <c r="G82" s="5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8" customHeight="1">
      <c r="A83" s="38"/>
      <c r="B83" s="37"/>
      <c r="C83" s="37"/>
      <c r="D83" s="38"/>
      <c r="E83" s="40"/>
      <c r="F83" s="39"/>
      <c r="G83" s="5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8" customHeight="1">
      <c r="A84" s="38"/>
      <c r="B84" s="37"/>
      <c r="C84" s="37"/>
      <c r="D84" s="38"/>
      <c r="E84" s="40"/>
      <c r="F84" s="39"/>
      <c r="G84" s="5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8" customHeight="1">
      <c r="A85" s="38"/>
      <c r="B85" s="37"/>
      <c r="C85" s="37"/>
      <c r="D85" s="38"/>
      <c r="E85" s="39"/>
      <c r="F85" s="39"/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8" customHeight="1">
      <c r="A86" s="38"/>
      <c r="B86" s="37"/>
      <c r="C86" s="37"/>
      <c r="D86" s="38"/>
      <c r="E86" s="39"/>
      <c r="F86" s="39"/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8" customHeight="1">
      <c r="A87" s="38"/>
      <c r="B87" s="37"/>
      <c r="C87" s="37"/>
      <c r="D87" s="38"/>
      <c r="E87" s="39"/>
      <c r="F87" s="39"/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39"/>
      <c r="F88" s="39"/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39"/>
      <c r="F89" s="39"/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39"/>
      <c r="F90" s="39"/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5.25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39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58:R58"/>
    <mergeCell ref="T59:U59"/>
    <mergeCell ref="A1:B1"/>
    <mergeCell ref="A51:D51"/>
    <mergeCell ref="A58:A59"/>
    <mergeCell ref="B58:B59"/>
    <mergeCell ref="D58:D59"/>
    <mergeCell ref="E58:F58"/>
    <mergeCell ref="G58:H58"/>
    <mergeCell ref="I58:J58"/>
    <mergeCell ref="K58:L58"/>
    <mergeCell ref="M58:N58"/>
    <mergeCell ref="O58:P58"/>
    <mergeCell ref="A2:J2"/>
    <mergeCell ref="M65:N65"/>
    <mergeCell ref="O65:P65"/>
    <mergeCell ref="Q65:R65"/>
    <mergeCell ref="T66:U66"/>
    <mergeCell ref="A65:A66"/>
    <mergeCell ref="B65:B66"/>
    <mergeCell ref="D65:D66"/>
    <mergeCell ref="E65:F65"/>
    <mergeCell ref="G65:H65"/>
    <mergeCell ref="I65:J65"/>
    <mergeCell ref="K65:L65"/>
    <mergeCell ref="M72:N72"/>
    <mergeCell ref="O72:P72"/>
    <mergeCell ref="Q72:R72"/>
    <mergeCell ref="T73:U73"/>
    <mergeCell ref="A72:A73"/>
    <mergeCell ref="B72:B73"/>
    <mergeCell ref="D72:D73"/>
    <mergeCell ref="E72:F72"/>
    <mergeCell ref="G72:H72"/>
    <mergeCell ref="I72:J72"/>
    <mergeCell ref="K72:L72"/>
    <mergeCell ref="M79:N79"/>
    <mergeCell ref="O79:P79"/>
    <mergeCell ref="Q79:R79"/>
    <mergeCell ref="T80:U80"/>
    <mergeCell ref="A79:A80"/>
    <mergeCell ref="B79:B80"/>
    <mergeCell ref="D79:D80"/>
    <mergeCell ref="E79:F79"/>
    <mergeCell ref="G79:H79"/>
    <mergeCell ref="I79:J79"/>
    <mergeCell ref="K79:L79"/>
  </mergeCells>
  <conditionalFormatting sqref="T60 T67:T68 T74:T75 T81">
    <cfRule type="expression" dxfId="13" priority="1">
      <formula>$T67&lt;&gt;$D67</formula>
    </cfRule>
  </conditionalFormatting>
  <conditionalFormatting sqref="U60 U67:U68 U74:U75 U81">
    <cfRule type="expression" dxfId="12" priority="2">
      <formula>$D67&lt;&gt;$U67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66699"/>
  </sheetPr>
  <dimension ref="A1:Z1000"/>
  <sheetViews>
    <sheetView workbookViewId="0">
      <pane xSplit="1" ySplit="5" topLeftCell="B39" activePane="bottomRight" state="frozen"/>
      <selection activeCell="A2" sqref="A2:J2"/>
      <selection pane="topRight" activeCell="A2" sqref="A2:J2"/>
      <selection pane="bottomLeft" activeCell="A2" sqref="A2:J2"/>
      <selection pane="bottomRight" activeCell="G57" sqref="G57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9.5703125" customWidth="1"/>
    <col min="5" max="5" width="10.85546875" customWidth="1"/>
    <col min="6" max="6" width="5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9A12</v>
      </c>
      <c r="C3" s="37"/>
      <c r="D3" s="38"/>
      <c r="E3" s="39">
        <f t="shared" ref="E3:G3" si="0">COUNTIF(E6:E56,"&gt;10")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38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881</v>
      </c>
      <c r="C6" s="219" t="s">
        <v>443</v>
      </c>
      <c r="D6" s="219" t="s">
        <v>28</v>
      </c>
      <c r="E6" s="219">
        <v>8.5</v>
      </c>
      <c r="F6" s="219">
        <v>9</v>
      </c>
      <c r="G6" s="220">
        <v>9.75</v>
      </c>
      <c r="H6" s="229">
        <f t="shared" ref="H6:H55" si="1">(E6*2)+(F6*2)+G6</f>
        <v>44.75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882</v>
      </c>
      <c r="C7" s="219" t="s">
        <v>324</v>
      </c>
      <c r="D7" s="219" t="s">
        <v>28</v>
      </c>
      <c r="E7" s="219">
        <v>7.75</v>
      </c>
      <c r="F7" s="219">
        <v>8.5</v>
      </c>
      <c r="G7" s="220">
        <v>9.5</v>
      </c>
      <c r="H7" s="229">
        <f t="shared" si="1"/>
        <v>42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883</v>
      </c>
      <c r="C8" s="219" t="s">
        <v>627</v>
      </c>
      <c r="D8" s="219" t="s">
        <v>28</v>
      </c>
      <c r="E8" s="219">
        <v>8.25</v>
      </c>
      <c r="F8" s="219">
        <v>6.75</v>
      </c>
      <c r="G8" s="220">
        <v>7.25</v>
      </c>
      <c r="H8" s="229">
        <f t="shared" si="1"/>
        <v>37.25</v>
      </c>
      <c r="I8" s="52" t="e">
        <f>'XH 9'!I558</f>
        <v>#REF!</v>
      </c>
      <c r="J8" s="52" t="e">
        <f>'XH 9'!J558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884</v>
      </c>
      <c r="C9" s="219" t="s">
        <v>627</v>
      </c>
      <c r="D9" s="219" t="s">
        <v>28</v>
      </c>
      <c r="E9" s="219">
        <v>8</v>
      </c>
      <c r="F9" s="219">
        <v>5.75</v>
      </c>
      <c r="G9" s="220">
        <v>4.75</v>
      </c>
      <c r="H9" s="229">
        <f t="shared" si="1"/>
        <v>32.25</v>
      </c>
      <c r="I9" s="52" t="e">
        <f>'XH 9'!I559</f>
        <v>#REF!</v>
      </c>
      <c r="J9" s="52" t="e">
        <f>'XH 9'!J559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885</v>
      </c>
      <c r="C10" s="219" t="s">
        <v>880</v>
      </c>
      <c r="D10" s="219" t="s">
        <v>28</v>
      </c>
      <c r="E10" s="219">
        <v>7.5</v>
      </c>
      <c r="F10" s="219">
        <v>8</v>
      </c>
      <c r="G10" s="220">
        <v>7.75</v>
      </c>
      <c r="H10" s="229">
        <f t="shared" si="1"/>
        <v>38.75</v>
      </c>
      <c r="I10" s="52" t="e">
        <f>'XH 9'!I560</f>
        <v>#REF!</v>
      </c>
      <c r="J10" s="52" t="e">
        <f>'XH 9'!J560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886</v>
      </c>
      <c r="C11" s="219" t="s">
        <v>401</v>
      </c>
      <c r="D11" s="219" t="s">
        <v>28</v>
      </c>
      <c r="E11" s="219">
        <v>7.75</v>
      </c>
      <c r="F11" s="219">
        <v>8</v>
      </c>
      <c r="G11" s="220">
        <v>9</v>
      </c>
      <c r="H11" s="229">
        <f t="shared" si="1"/>
        <v>40.5</v>
      </c>
      <c r="I11" s="52" t="e">
        <f>'XH 9'!I561</f>
        <v>#REF!</v>
      </c>
      <c r="J11" s="52" t="e">
        <f>'XH 9'!J561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316</v>
      </c>
      <c r="C12" s="219" t="s">
        <v>139</v>
      </c>
      <c r="D12" s="219" t="s">
        <v>28</v>
      </c>
      <c r="E12" s="219">
        <v>8</v>
      </c>
      <c r="F12" s="219">
        <v>6.5</v>
      </c>
      <c r="G12" s="220">
        <v>5.25</v>
      </c>
      <c r="H12" s="229">
        <f t="shared" si="1"/>
        <v>34.25</v>
      </c>
      <c r="I12" s="52" t="e">
        <f>'XH 9'!I562</f>
        <v>#REF!</v>
      </c>
      <c r="J12" s="52" t="e">
        <f>'XH 9'!J562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887</v>
      </c>
      <c r="C13" s="219" t="s">
        <v>326</v>
      </c>
      <c r="D13" s="219" t="s">
        <v>28</v>
      </c>
      <c r="E13" s="219">
        <v>8.25</v>
      </c>
      <c r="F13" s="219">
        <v>7.25</v>
      </c>
      <c r="G13" s="220">
        <v>7.25</v>
      </c>
      <c r="H13" s="229">
        <f t="shared" si="1"/>
        <v>38.25</v>
      </c>
      <c r="I13" s="52" t="e">
        <f>'XH 9'!I563</f>
        <v>#REF!</v>
      </c>
      <c r="J13" s="52" t="e">
        <f>'XH 9'!J563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9</v>
      </c>
      <c r="B14" s="219" t="s">
        <v>91</v>
      </c>
      <c r="C14" s="219" t="s">
        <v>168</v>
      </c>
      <c r="D14" s="219" t="s">
        <v>28</v>
      </c>
      <c r="E14" s="219">
        <v>8</v>
      </c>
      <c r="F14" s="219">
        <v>8.75</v>
      </c>
      <c r="G14" s="220">
        <v>7.5</v>
      </c>
      <c r="H14" s="229">
        <f t="shared" si="1"/>
        <v>41</v>
      </c>
      <c r="I14" s="52" t="e">
        <f>'XH 9'!I564</f>
        <v>#REF!</v>
      </c>
      <c r="J14" s="52" t="e">
        <f>'XH 9'!J564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10</v>
      </c>
      <c r="B15" s="219" t="s">
        <v>888</v>
      </c>
      <c r="C15" s="219" t="s">
        <v>448</v>
      </c>
      <c r="D15" s="219" t="s">
        <v>28</v>
      </c>
      <c r="E15" s="219">
        <v>8.25</v>
      </c>
      <c r="F15" s="219">
        <v>9</v>
      </c>
      <c r="G15" s="220">
        <v>9</v>
      </c>
      <c r="H15" s="229">
        <f t="shared" si="1"/>
        <v>43.5</v>
      </c>
      <c r="I15" s="52" t="e">
        <f>'XH 9'!I565</f>
        <v>#REF!</v>
      </c>
      <c r="J15" s="52" t="e">
        <f>'XH 9'!J565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11</v>
      </c>
      <c r="B16" s="219" t="s">
        <v>889</v>
      </c>
      <c r="C16" s="219" t="s">
        <v>426</v>
      </c>
      <c r="D16" s="219" t="s">
        <v>28</v>
      </c>
      <c r="E16" s="219">
        <v>8.25</v>
      </c>
      <c r="F16" s="219">
        <v>7.5</v>
      </c>
      <c r="G16" s="220">
        <v>6.75</v>
      </c>
      <c r="H16" s="229">
        <f t="shared" si="1"/>
        <v>38.25</v>
      </c>
      <c r="I16" s="52" t="e">
        <f>'XH 9'!I566</f>
        <v>#REF!</v>
      </c>
      <c r="J16" s="52" t="e">
        <f>'XH 9'!J566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12</v>
      </c>
      <c r="B17" s="219" t="s">
        <v>890</v>
      </c>
      <c r="C17" s="219" t="s">
        <v>643</v>
      </c>
      <c r="D17" s="219" t="s">
        <v>28</v>
      </c>
      <c r="E17" s="219">
        <v>8.75</v>
      </c>
      <c r="F17" s="219">
        <v>9</v>
      </c>
      <c r="G17" s="220">
        <v>9.75</v>
      </c>
      <c r="H17" s="229">
        <f t="shared" si="1"/>
        <v>45.25</v>
      </c>
      <c r="I17" s="52" t="e">
        <f>'XH 9'!I567</f>
        <v>#REF!</v>
      </c>
      <c r="J17" s="52" t="e">
        <f>'XH 9'!J567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13</v>
      </c>
      <c r="B18" s="219" t="s">
        <v>891</v>
      </c>
      <c r="C18" s="219" t="s">
        <v>892</v>
      </c>
      <c r="D18" s="219" t="s">
        <v>28</v>
      </c>
      <c r="E18" s="219">
        <v>8</v>
      </c>
      <c r="F18" s="219">
        <v>9</v>
      </c>
      <c r="G18" s="220">
        <v>9.25</v>
      </c>
      <c r="H18" s="229">
        <f t="shared" si="1"/>
        <v>43.25</v>
      </c>
      <c r="I18" s="52" t="e">
        <f>'XH 9'!I568</f>
        <v>#REF!</v>
      </c>
      <c r="J18" s="52" t="e">
        <f>'XH 9'!J568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14</v>
      </c>
      <c r="B19" s="219" t="s">
        <v>893</v>
      </c>
      <c r="C19" s="219" t="s">
        <v>597</v>
      </c>
      <c r="D19" s="219" t="s">
        <v>28</v>
      </c>
      <c r="E19" s="219">
        <v>8</v>
      </c>
      <c r="F19" s="219">
        <v>9</v>
      </c>
      <c r="G19" s="220">
        <v>8.75</v>
      </c>
      <c r="H19" s="229">
        <f t="shared" si="1"/>
        <v>42.75</v>
      </c>
      <c r="I19" s="52" t="e">
        <f>'XH 9'!I569</f>
        <v>#REF!</v>
      </c>
      <c r="J19" s="52" t="e">
        <f>'XH 9'!J569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15</v>
      </c>
      <c r="B20" s="219" t="s">
        <v>894</v>
      </c>
      <c r="C20" s="219" t="s">
        <v>463</v>
      </c>
      <c r="D20" s="219" t="s">
        <v>28</v>
      </c>
      <c r="E20" s="219">
        <v>8</v>
      </c>
      <c r="F20" s="219">
        <v>7</v>
      </c>
      <c r="G20" s="220">
        <v>9.25</v>
      </c>
      <c r="H20" s="229">
        <f t="shared" si="1"/>
        <v>39.25</v>
      </c>
      <c r="I20" s="52" t="e">
        <f>'XH 9'!I570</f>
        <v>#REF!</v>
      </c>
      <c r="J20" s="52" t="e">
        <f>'XH 9'!J570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16</v>
      </c>
      <c r="B21" s="219" t="s">
        <v>895</v>
      </c>
      <c r="C21" s="219" t="s">
        <v>896</v>
      </c>
      <c r="D21" s="219" t="s">
        <v>28</v>
      </c>
      <c r="E21" s="219">
        <v>7</v>
      </c>
      <c r="F21" s="219">
        <v>7.5</v>
      </c>
      <c r="G21" s="220">
        <v>8.75</v>
      </c>
      <c r="H21" s="229">
        <f t="shared" si="1"/>
        <v>37.75</v>
      </c>
      <c r="I21" s="52" t="e">
        <f>'XH 9'!I571</f>
        <v>#REF!</v>
      </c>
      <c r="J21" s="52" t="e">
        <f>'XH 9'!J571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17</v>
      </c>
      <c r="B22" s="219" t="s">
        <v>897</v>
      </c>
      <c r="C22" s="219" t="s">
        <v>455</v>
      </c>
      <c r="D22" s="219" t="s">
        <v>28</v>
      </c>
      <c r="E22" s="219">
        <v>6.75</v>
      </c>
      <c r="F22" s="219">
        <v>7.5</v>
      </c>
      <c r="G22" s="220">
        <v>8.25</v>
      </c>
      <c r="H22" s="229">
        <f t="shared" si="1"/>
        <v>36.75</v>
      </c>
      <c r="I22" s="52" t="e">
        <f>'XH 9'!I572</f>
        <v>#REF!</v>
      </c>
      <c r="J22" s="52" t="e">
        <f>'XH 9'!J572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18</v>
      </c>
      <c r="B23" s="219" t="s">
        <v>898</v>
      </c>
      <c r="C23" s="219" t="s">
        <v>116</v>
      </c>
      <c r="D23" s="219" t="s">
        <v>28</v>
      </c>
      <c r="E23" s="219">
        <v>8</v>
      </c>
      <c r="F23" s="219">
        <v>8.25</v>
      </c>
      <c r="G23" s="220">
        <v>8</v>
      </c>
      <c r="H23" s="229">
        <f t="shared" si="1"/>
        <v>40.5</v>
      </c>
      <c r="I23" s="52" t="e">
        <f>'XH 9'!I575</f>
        <v>#REF!</v>
      </c>
      <c r="J23" s="52" t="e">
        <f>'XH 9'!J575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19</v>
      </c>
      <c r="B24" s="219" t="s">
        <v>899</v>
      </c>
      <c r="C24" s="219" t="s">
        <v>900</v>
      </c>
      <c r="D24" s="219" t="s">
        <v>28</v>
      </c>
      <c r="E24" s="219">
        <v>8</v>
      </c>
      <c r="F24" s="219">
        <v>8</v>
      </c>
      <c r="G24" s="220">
        <v>9</v>
      </c>
      <c r="H24" s="229">
        <f t="shared" si="1"/>
        <v>41</v>
      </c>
      <c r="I24" s="52" t="e">
        <f>'XH 9'!I576</f>
        <v>#REF!</v>
      </c>
      <c r="J24" s="52" t="e">
        <f>'XH 9'!J576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20</v>
      </c>
      <c r="B25" s="219" t="s">
        <v>901</v>
      </c>
      <c r="C25" s="219" t="s">
        <v>597</v>
      </c>
      <c r="D25" s="219" t="s">
        <v>28</v>
      </c>
      <c r="E25" s="219">
        <v>7.5</v>
      </c>
      <c r="F25" s="219">
        <v>9</v>
      </c>
      <c r="G25" s="220">
        <v>9</v>
      </c>
      <c r="H25" s="229">
        <f t="shared" si="1"/>
        <v>42</v>
      </c>
      <c r="I25" s="52" t="e">
        <f>'XH 9'!I577</f>
        <v>#REF!</v>
      </c>
      <c r="J25" s="52" t="e">
        <f>'XH 9'!J577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21</v>
      </c>
      <c r="B26" s="219" t="s">
        <v>902</v>
      </c>
      <c r="C26" s="219" t="s">
        <v>284</v>
      </c>
      <c r="D26" s="219" t="s">
        <v>28</v>
      </c>
      <c r="E26" s="219">
        <v>7.25</v>
      </c>
      <c r="F26" s="219">
        <v>7</v>
      </c>
      <c r="G26" s="220">
        <v>7.5</v>
      </c>
      <c r="H26" s="229">
        <f t="shared" si="1"/>
        <v>36</v>
      </c>
      <c r="I26" s="52" t="e">
        <f>'XH 9'!I578</f>
        <v>#REF!</v>
      </c>
      <c r="J26" s="52" t="e">
        <f>'XH 9'!J578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22</v>
      </c>
      <c r="B27" s="219" t="s">
        <v>903</v>
      </c>
      <c r="C27" s="219" t="s">
        <v>502</v>
      </c>
      <c r="D27" s="219" t="s">
        <v>28</v>
      </c>
      <c r="E27" s="219">
        <v>8.5</v>
      </c>
      <c r="F27" s="219">
        <v>8.25</v>
      </c>
      <c r="G27" s="220">
        <v>9</v>
      </c>
      <c r="H27" s="229">
        <f t="shared" si="1"/>
        <v>42.5</v>
      </c>
      <c r="I27" s="52" t="e">
        <f>'XH 9'!I579</f>
        <v>#REF!</v>
      </c>
      <c r="J27" s="52" t="e">
        <f>'XH 9'!J579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23</v>
      </c>
      <c r="B28" s="219" t="s">
        <v>904</v>
      </c>
      <c r="C28" s="219" t="s">
        <v>416</v>
      </c>
      <c r="D28" s="219" t="s">
        <v>28</v>
      </c>
      <c r="E28" s="219">
        <v>7.5</v>
      </c>
      <c r="F28" s="219">
        <v>7.25</v>
      </c>
      <c r="G28" s="220">
        <v>8.25</v>
      </c>
      <c r="H28" s="229">
        <f t="shared" si="1"/>
        <v>37.75</v>
      </c>
      <c r="I28" s="52" t="e">
        <f>'XH 9'!I580</f>
        <v>#REF!</v>
      </c>
      <c r="J28" s="52" t="e">
        <f>'XH 9'!J580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24</v>
      </c>
      <c r="B29" s="219" t="s">
        <v>905</v>
      </c>
      <c r="C29" s="219" t="s">
        <v>128</v>
      </c>
      <c r="D29" s="219" t="s">
        <v>28</v>
      </c>
      <c r="E29" s="219">
        <v>8.5</v>
      </c>
      <c r="F29" s="219">
        <v>9</v>
      </c>
      <c r="G29" s="220">
        <v>9.5</v>
      </c>
      <c r="H29" s="229">
        <f t="shared" si="1"/>
        <v>44.5</v>
      </c>
      <c r="I29" s="52" t="e">
        <f>'XH 9'!I581</f>
        <v>#REF!</v>
      </c>
      <c r="J29" s="52" t="e">
        <f>'XH 9'!J581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25</v>
      </c>
      <c r="B30" s="219" t="s">
        <v>906</v>
      </c>
      <c r="C30" s="219" t="s">
        <v>132</v>
      </c>
      <c r="D30" s="219" t="s">
        <v>28</v>
      </c>
      <c r="E30" s="219">
        <v>8.75</v>
      </c>
      <c r="F30" s="219">
        <v>6.25</v>
      </c>
      <c r="G30" s="220">
        <v>9</v>
      </c>
      <c r="H30" s="229">
        <f t="shared" si="1"/>
        <v>39</v>
      </c>
      <c r="I30" s="52" t="e">
        <f>'XH 9'!I582</f>
        <v>#REF!</v>
      </c>
      <c r="J30" s="52" t="e">
        <f>'XH 9'!J582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26</v>
      </c>
      <c r="B31" s="219" t="s">
        <v>907</v>
      </c>
      <c r="C31" s="219" t="s">
        <v>478</v>
      </c>
      <c r="D31" s="219" t="s">
        <v>28</v>
      </c>
      <c r="E31" s="219">
        <v>8.75</v>
      </c>
      <c r="F31" s="219">
        <v>9</v>
      </c>
      <c r="G31" s="220">
        <v>9</v>
      </c>
      <c r="H31" s="229">
        <f t="shared" si="1"/>
        <v>44.5</v>
      </c>
      <c r="I31" s="52" t="e">
        <f>'XH 9'!I583</f>
        <v>#REF!</v>
      </c>
      <c r="J31" s="52" t="e">
        <f>'XH 9'!J583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27</v>
      </c>
      <c r="B32" s="219" t="s">
        <v>908</v>
      </c>
      <c r="C32" s="219" t="s">
        <v>909</v>
      </c>
      <c r="D32" s="219" t="s">
        <v>28</v>
      </c>
      <c r="E32" s="219">
        <v>8.75</v>
      </c>
      <c r="F32" s="219">
        <v>9</v>
      </c>
      <c r="G32" s="220">
        <v>9</v>
      </c>
      <c r="H32" s="229">
        <f t="shared" si="1"/>
        <v>44.5</v>
      </c>
      <c r="I32" s="52" t="e">
        <f>'XH 9'!I584</f>
        <v>#REF!</v>
      </c>
      <c r="J32" s="52" t="e">
        <f>'XH 9'!J584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28</v>
      </c>
      <c r="B33" s="219" t="s">
        <v>910</v>
      </c>
      <c r="C33" s="219" t="s">
        <v>911</v>
      </c>
      <c r="D33" s="219" t="s">
        <v>28</v>
      </c>
      <c r="E33" s="219">
        <v>8.5</v>
      </c>
      <c r="F33" s="219">
        <v>8.5</v>
      </c>
      <c r="G33" s="220">
        <v>9</v>
      </c>
      <c r="H33" s="229">
        <f t="shared" si="1"/>
        <v>43</v>
      </c>
      <c r="I33" s="52" t="e">
        <f>'XH 9'!I585</f>
        <v>#REF!</v>
      </c>
      <c r="J33" s="52" t="e">
        <f>'XH 9'!J585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29</v>
      </c>
      <c r="B34" s="219" t="s">
        <v>912</v>
      </c>
      <c r="C34" s="219" t="s">
        <v>529</v>
      </c>
      <c r="D34" s="219" t="s">
        <v>28</v>
      </c>
      <c r="E34" s="219">
        <v>8.5</v>
      </c>
      <c r="F34" s="219">
        <v>9.75</v>
      </c>
      <c r="G34" s="220">
        <v>9.25</v>
      </c>
      <c r="H34" s="229">
        <f t="shared" si="1"/>
        <v>45.75</v>
      </c>
      <c r="I34" s="52" t="e">
        <f>'XH 9'!I586</f>
        <v>#REF!</v>
      </c>
      <c r="J34" s="52" t="e">
        <f>'XH 9'!J586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221">
        <v>30</v>
      </c>
      <c r="B35" s="219" t="s">
        <v>913</v>
      </c>
      <c r="C35" s="219" t="s">
        <v>703</v>
      </c>
      <c r="D35" s="219" t="s">
        <v>28</v>
      </c>
      <c r="E35" s="219">
        <v>7.5</v>
      </c>
      <c r="F35" s="219">
        <v>8.25</v>
      </c>
      <c r="G35" s="220">
        <v>9.25</v>
      </c>
      <c r="H35" s="229">
        <f t="shared" si="1"/>
        <v>40.75</v>
      </c>
      <c r="I35" s="52" t="e">
        <f>'XH 9'!I587</f>
        <v>#REF!</v>
      </c>
      <c r="J35" s="52" t="e">
        <f>'XH 9'!J587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31</v>
      </c>
      <c r="B36" s="219" t="s">
        <v>914</v>
      </c>
      <c r="C36" s="219" t="s">
        <v>112</v>
      </c>
      <c r="D36" s="219" t="s">
        <v>28</v>
      </c>
      <c r="E36" s="219">
        <v>9</v>
      </c>
      <c r="F36" s="219">
        <v>8.5</v>
      </c>
      <c r="G36" s="220">
        <v>9.25</v>
      </c>
      <c r="H36" s="229">
        <f t="shared" si="1"/>
        <v>44.25</v>
      </c>
      <c r="I36" s="52" t="e">
        <f>'XH 9'!I588</f>
        <v>#REF!</v>
      </c>
      <c r="J36" s="52" t="e">
        <f>'XH 9'!J588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221">
        <v>32</v>
      </c>
      <c r="B37" s="219" t="s">
        <v>915</v>
      </c>
      <c r="C37" s="219" t="s">
        <v>122</v>
      </c>
      <c r="D37" s="219" t="s">
        <v>28</v>
      </c>
      <c r="E37" s="219">
        <v>7.75</v>
      </c>
      <c r="F37" s="219">
        <v>9</v>
      </c>
      <c r="G37" s="220">
        <v>9.25</v>
      </c>
      <c r="H37" s="229">
        <f t="shared" si="1"/>
        <v>42.75</v>
      </c>
      <c r="I37" s="52" t="e">
        <f>'XH 9'!I589</f>
        <v>#REF!</v>
      </c>
      <c r="J37" s="52" t="e">
        <f>'XH 9'!J589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221">
        <v>33</v>
      </c>
      <c r="B38" s="219" t="s">
        <v>916</v>
      </c>
      <c r="C38" s="219" t="s">
        <v>345</v>
      </c>
      <c r="D38" s="219" t="s">
        <v>28</v>
      </c>
      <c r="E38" s="219">
        <v>6.5</v>
      </c>
      <c r="F38" s="219">
        <v>8.25</v>
      </c>
      <c r="G38" s="220">
        <v>8.75</v>
      </c>
      <c r="H38" s="229">
        <f t="shared" si="1"/>
        <v>38.25</v>
      </c>
      <c r="I38" s="52" t="e">
        <f>'XH 9'!I593</f>
        <v>#REF!</v>
      </c>
      <c r="J38" s="52" t="e">
        <f>'XH 9'!J593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221">
        <v>34</v>
      </c>
      <c r="B39" s="219" t="s">
        <v>917</v>
      </c>
      <c r="C39" s="219" t="s">
        <v>918</v>
      </c>
      <c r="D39" s="219" t="s">
        <v>28</v>
      </c>
      <c r="E39" s="219">
        <v>7</v>
      </c>
      <c r="F39" s="219">
        <v>8.5</v>
      </c>
      <c r="G39" s="220">
        <v>8.5</v>
      </c>
      <c r="H39" s="229">
        <f t="shared" si="1"/>
        <v>39.5</v>
      </c>
      <c r="I39" s="52" t="e">
        <f>'XH 9'!I594</f>
        <v>#REF!</v>
      </c>
      <c r="J39" s="52" t="e">
        <f>'XH 9'!J594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35</v>
      </c>
      <c r="B40" s="219" t="s">
        <v>919</v>
      </c>
      <c r="C40" s="219" t="s">
        <v>463</v>
      </c>
      <c r="D40" s="219" t="s">
        <v>28</v>
      </c>
      <c r="E40" s="219">
        <v>8</v>
      </c>
      <c r="F40" s="219">
        <v>9</v>
      </c>
      <c r="G40" s="220">
        <v>9.25</v>
      </c>
      <c r="H40" s="229">
        <f t="shared" si="1"/>
        <v>43.25</v>
      </c>
      <c r="I40" s="52" t="e">
        <f>'XH 9'!I595</f>
        <v>#REF!</v>
      </c>
      <c r="J40" s="52" t="e">
        <f>'XH 9'!J595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36</v>
      </c>
      <c r="B41" s="219" t="s">
        <v>920</v>
      </c>
      <c r="C41" s="219" t="s">
        <v>114</v>
      </c>
      <c r="D41" s="219" t="s">
        <v>28</v>
      </c>
      <c r="E41" s="219">
        <v>6.5</v>
      </c>
      <c r="F41" s="219">
        <v>9</v>
      </c>
      <c r="G41" s="220">
        <v>9</v>
      </c>
      <c r="H41" s="229">
        <f t="shared" si="1"/>
        <v>40</v>
      </c>
      <c r="I41" s="52" t="e">
        <f>'XH 9'!I597</f>
        <v>#REF!</v>
      </c>
      <c r="J41" s="52" t="e">
        <f>'XH 9'!J597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37</v>
      </c>
      <c r="B42" s="219" t="s">
        <v>921</v>
      </c>
      <c r="C42" s="219" t="s">
        <v>221</v>
      </c>
      <c r="D42" s="219" t="s">
        <v>28</v>
      </c>
      <c r="E42" s="219">
        <v>8.25</v>
      </c>
      <c r="F42" s="219">
        <v>8.5</v>
      </c>
      <c r="G42" s="220">
        <v>6.75</v>
      </c>
      <c r="H42" s="229">
        <f t="shared" si="1"/>
        <v>40.25</v>
      </c>
      <c r="I42" s="52" t="e">
        <f>'XH 9'!I598</f>
        <v>#REF!</v>
      </c>
      <c r="J42" s="52" t="e">
        <f>'XH 9'!J598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38</v>
      </c>
      <c r="B43" s="219" t="s">
        <v>922</v>
      </c>
      <c r="C43" s="219" t="s">
        <v>637</v>
      </c>
      <c r="D43" s="219" t="s">
        <v>28</v>
      </c>
      <c r="E43" s="219">
        <v>7.5</v>
      </c>
      <c r="F43" s="219">
        <v>7.5</v>
      </c>
      <c r="G43" s="220">
        <v>7.5</v>
      </c>
      <c r="H43" s="229">
        <f t="shared" si="1"/>
        <v>37.5</v>
      </c>
      <c r="I43" s="52" t="e">
        <f>'XH 9'!I599</f>
        <v>#REF!</v>
      </c>
      <c r="J43" s="52" t="e">
        <f>'XH 9'!J599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39</v>
      </c>
      <c r="B44" s="219" t="s">
        <v>924</v>
      </c>
      <c r="C44" s="219" t="s">
        <v>925</v>
      </c>
      <c r="D44" s="219" t="s">
        <v>28</v>
      </c>
      <c r="E44" s="219">
        <v>7.75</v>
      </c>
      <c r="F44" s="219">
        <v>8.75</v>
      </c>
      <c r="G44" s="220">
        <v>8.75</v>
      </c>
      <c r="H44" s="229">
        <f t="shared" si="1"/>
        <v>41.75</v>
      </c>
      <c r="I44" s="52" t="e">
        <f>'XH 9'!I601</f>
        <v>#REF!</v>
      </c>
      <c r="J44" s="52" t="e">
        <f>'XH 9'!J601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40</v>
      </c>
      <c r="B45" s="219" t="s">
        <v>926</v>
      </c>
      <c r="C45" s="219" t="s">
        <v>120</v>
      </c>
      <c r="D45" s="219" t="s">
        <v>28</v>
      </c>
      <c r="E45" s="219">
        <v>8.5</v>
      </c>
      <c r="F45" s="219">
        <v>9</v>
      </c>
      <c r="G45" s="220">
        <v>9.5</v>
      </c>
      <c r="H45" s="229">
        <f t="shared" si="1"/>
        <v>44.5</v>
      </c>
      <c r="I45" s="52" t="e">
        <f>'XH 9'!I603</f>
        <v>#REF!</v>
      </c>
      <c r="J45" s="52" t="e">
        <f>'XH 9'!J603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41</v>
      </c>
      <c r="B46" s="219" t="s">
        <v>927</v>
      </c>
      <c r="C46" s="219" t="s">
        <v>455</v>
      </c>
      <c r="D46" s="219" t="s">
        <v>28</v>
      </c>
      <c r="E46" s="219">
        <v>8.5</v>
      </c>
      <c r="F46" s="219">
        <v>9</v>
      </c>
      <c r="G46" s="220">
        <v>8.5</v>
      </c>
      <c r="H46" s="229">
        <f t="shared" si="1"/>
        <v>43.5</v>
      </c>
      <c r="I46" s="52" t="e">
        <f>'XH 9'!I604</f>
        <v>#REF!</v>
      </c>
      <c r="J46" s="52" t="e">
        <f>'XH 9'!J604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" customHeight="1">
      <c r="A47" s="47">
        <v>42</v>
      </c>
      <c r="B47" s="226"/>
      <c r="C47" s="226"/>
      <c r="D47" s="226"/>
      <c r="E47" s="227"/>
      <c r="F47" s="227"/>
      <c r="G47" s="228"/>
      <c r="H47" s="51">
        <f t="shared" si="1"/>
        <v>0</v>
      </c>
      <c r="I47" s="52" t="e">
        <f>'XH 9'!I605</f>
        <v>#REF!</v>
      </c>
      <c r="J47" s="52" t="e">
        <f>'XH 9'!J605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" customHeight="1">
      <c r="A48" s="47">
        <v>43</v>
      </c>
      <c r="B48" s="48"/>
      <c r="C48" s="48"/>
      <c r="D48" s="48"/>
      <c r="E48" s="49"/>
      <c r="F48" s="49"/>
      <c r="G48" s="55"/>
      <c r="H48" s="51">
        <f t="shared" si="1"/>
        <v>0</v>
      </c>
      <c r="I48" s="52"/>
      <c r="J48" s="52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" customHeight="1">
      <c r="A49" s="47">
        <v>44</v>
      </c>
      <c r="B49" s="48"/>
      <c r="C49" s="48"/>
      <c r="D49" s="48"/>
      <c r="E49" s="54"/>
      <c r="F49" s="54"/>
      <c r="G49" s="55"/>
      <c r="H49" s="51">
        <f t="shared" si="1"/>
        <v>0</v>
      </c>
      <c r="I49" s="52"/>
      <c r="J49" s="52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" customHeight="1">
      <c r="A50" s="47">
        <v>45</v>
      </c>
      <c r="B50" s="48"/>
      <c r="C50" s="48"/>
      <c r="D50" s="48"/>
      <c r="E50" s="54"/>
      <c r="F50" s="54"/>
      <c r="G50" s="55"/>
      <c r="H50" s="51">
        <f t="shared" si="1"/>
        <v>0</v>
      </c>
      <c r="I50" s="52"/>
      <c r="J50" s="52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" customHeight="1">
      <c r="A51" s="47">
        <v>46</v>
      </c>
      <c r="B51" s="48"/>
      <c r="C51" s="48"/>
      <c r="D51" s="48"/>
      <c r="E51" s="49"/>
      <c r="F51" s="49"/>
      <c r="G51" s="55"/>
      <c r="H51" s="51">
        <f t="shared" si="1"/>
        <v>0</v>
      </c>
      <c r="I51" s="52"/>
      <c r="J51" s="52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" customHeight="1">
      <c r="A52" s="47">
        <v>47</v>
      </c>
      <c r="B52" s="48"/>
      <c r="C52" s="48"/>
      <c r="D52" s="48"/>
      <c r="E52" s="54"/>
      <c r="F52" s="54"/>
      <c r="G52" s="55"/>
      <c r="H52" s="51">
        <f t="shared" si="1"/>
        <v>0</v>
      </c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customHeight="1">
      <c r="A53" s="47">
        <v>48</v>
      </c>
      <c r="B53" s="48"/>
      <c r="C53" s="48"/>
      <c r="D53" s="48"/>
      <c r="E53" s="54"/>
      <c r="F53" s="49"/>
      <c r="G53" s="55"/>
      <c r="H53" s="51">
        <f t="shared" si="1"/>
        <v>0</v>
      </c>
      <c r="I53" s="52"/>
      <c r="J53" s="52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" customHeight="1">
      <c r="A54" s="47">
        <v>49</v>
      </c>
      <c r="B54" s="48"/>
      <c r="C54" s="48"/>
      <c r="D54" s="48"/>
      <c r="E54" s="49"/>
      <c r="F54" s="49"/>
      <c r="G54" s="55"/>
      <c r="H54" s="51">
        <f t="shared" si="1"/>
        <v>0</v>
      </c>
      <c r="I54" s="52"/>
      <c r="J54" s="52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" customHeight="1">
      <c r="A55" s="47">
        <v>50</v>
      </c>
      <c r="B55" s="48"/>
      <c r="C55" s="48"/>
      <c r="D55" s="48"/>
      <c r="E55" s="49"/>
      <c r="F55" s="49"/>
      <c r="G55" s="108"/>
      <c r="H55" s="51">
        <f t="shared" si="1"/>
        <v>0</v>
      </c>
      <c r="I55" s="52"/>
      <c r="J55" s="52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51</v>
      </c>
      <c r="B56" s="48"/>
      <c r="C56" s="48"/>
      <c r="D56" s="48"/>
      <c r="E56" s="54"/>
      <c r="F56" s="54"/>
      <c r="G56" s="55"/>
      <c r="H56" s="51">
        <f>(E56*2)+(F56*2)+G56</f>
        <v>0</v>
      </c>
      <c r="I56" s="52" t="e">
        <f>'XH 9'!I607</f>
        <v>#REF!</v>
      </c>
      <c r="J56" s="52" t="e">
        <f>'XH 9'!J607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282" t="s">
        <v>142</v>
      </c>
      <c r="B57" s="283"/>
      <c r="C57" s="283"/>
      <c r="D57" s="284"/>
      <c r="E57" s="56">
        <f>SUM(E6:E56)/D73</f>
        <v>7.9573170731707314</v>
      </c>
      <c r="F57" s="56">
        <f>SUM(F6:F56)/D66</f>
        <v>8.2073170731707314</v>
      </c>
      <c r="G57" s="56">
        <f>SUM(G6:G56)/D80</f>
        <v>8.4756097560975618</v>
      </c>
      <c r="H57" s="32">
        <f>SUM(H6:H56)/D87</f>
        <v>40.804878048780488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8" customHeight="1">
      <c r="A58" s="38"/>
      <c r="B58" s="37"/>
      <c r="C58" s="37"/>
      <c r="D58" s="38"/>
      <c r="E58" s="37"/>
      <c r="F58" s="37"/>
      <c r="G58" s="57" t="s">
        <v>143</v>
      </c>
      <c r="H58" s="39"/>
      <c r="I58" s="58" t="s">
        <v>143</v>
      </c>
      <c r="J58" s="37"/>
      <c r="K58" s="58" t="s">
        <v>143</v>
      </c>
      <c r="L58" s="37"/>
      <c r="M58" s="38"/>
      <c r="N58" s="37"/>
      <c r="O58" s="58" t="s">
        <v>143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59" t="b">
        <f>AND(F6&gt;=8,F6&lt;9)</f>
        <v>0</v>
      </c>
      <c r="H59" s="39"/>
      <c r="I59" s="38" t="b">
        <f>AND(F6&gt;=6.5,F6&lt;8)</f>
        <v>0</v>
      </c>
      <c r="J59" s="37"/>
      <c r="K59" s="38" t="b">
        <f>AND(F6&gt;=5,F6&lt;6.5)</f>
        <v>0</v>
      </c>
      <c r="L59" s="37"/>
      <c r="M59" s="38"/>
      <c r="N59" s="37"/>
      <c r="O59" s="38" t="b">
        <f>AND(F6&gt;=3.5,F6&lt;5)</f>
        <v>0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59" t="s">
        <v>144</v>
      </c>
      <c r="H60" s="39"/>
      <c r="I60" s="38" t="s">
        <v>145</v>
      </c>
      <c r="J60" s="37"/>
      <c r="K60" s="38" t="s">
        <v>146</v>
      </c>
      <c r="L60" s="37"/>
      <c r="M60" s="38"/>
      <c r="N60" s="37"/>
      <c r="O60" s="38" t="s">
        <v>9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262" t="s">
        <v>1</v>
      </c>
      <c r="B61" s="264" t="s">
        <v>2</v>
      </c>
      <c r="C61" s="7"/>
      <c r="D61" s="264" t="s">
        <v>3</v>
      </c>
      <c r="E61" s="279"/>
      <c r="F61" s="266"/>
      <c r="G61" s="279" t="s">
        <v>5</v>
      </c>
      <c r="H61" s="266"/>
      <c r="I61" s="279" t="s">
        <v>6</v>
      </c>
      <c r="J61" s="266"/>
      <c r="K61" s="279" t="s">
        <v>7</v>
      </c>
      <c r="L61" s="266"/>
      <c r="M61" s="279" t="s">
        <v>8</v>
      </c>
      <c r="N61" s="266"/>
      <c r="O61" s="279" t="s">
        <v>9</v>
      </c>
      <c r="P61" s="266"/>
      <c r="Q61" s="279" t="s">
        <v>10</v>
      </c>
      <c r="R61" s="274"/>
      <c r="S61" s="60"/>
      <c r="T61" s="61"/>
      <c r="U61" s="61"/>
      <c r="V61" s="37"/>
      <c r="W61" s="37"/>
      <c r="X61" s="37"/>
      <c r="Y61" s="37"/>
      <c r="Z61" s="37"/>
    </row>
    <row r="62" spans="1:26" ht="18" customHeight="1">
      <c r="A62" s="272"/>
      <c r="B62" s="270"/>
      <c r="C62" s="138"/>
      <c r="D62" s="270"/>
      <c r="E62" s="139"/>
      <c r="F62" s="140"/>
      <c r="G62" s="139"/>
      <c r="H62" s="140"/>
      <c r="I62" s="139"/>
      <c r="J62" s="140"/>
      <c r="K62" s="139"/>
      <c r="L62" s="140"/>
      <c r="M62" s="139"/>
      <c r="N62" s="140"/>
      <c r="O62" s="139"/>
      <c r="P62" s="140"/>
      <c r="Q62" s="139"/>
      <c r="R62" s="141"/>
      <c r="S62" s="60"/>
      <c r="T62" s="61"/>
      <c r="U62" s="61"/>
      <c r="V62" s="37"/>
      <c r="W62" s="37"/>
      <c r="X62" s="37"/>
      <c r="Y62" s="37"/>
      <c r="Z62" s="37"/>
    </row>
    <row r="63" spans="1:26" ht="18" customHeight="1">
      <c r="A63" s="272"/>
      <c r="B63" s="270"/>
      <c r="C63" s="138"/>
      <c r="D63" s="270"/>
      <c r="E63" s="139"/>
      <c r="F63" s="140"/>
      <c r="G63" s="139"/>
      <c r="H63" s="140"/>
      <c r="I63" s="139"/>
      <c r="J63" s="140"/>
      <c r="K63" s="139"/>
      <c r="L63" s="140"/>
      <c r="M63" s="139"/>
      <c r="N63" s="140"/>
      <c r="O63" s="139"/>
      <c r="P63" s="140"/>
      <c r="Q63" s="139"/>
      <c r="R63" s="141"/>
      <c r="S63" s="60"/>
      <c r="T63" s="61"/>
      <c r="U63" s="61"/>
      <c r="V63" s="37"/>
      <c r="W63" s="37"/>
      <c r="X63" s="37"/>
      <c r="Y63" s="37"/>
      <c r="Z63" s="37"/>
    </row>
    <row r="64" spans="1:26" ht="18" customHeight="1">
      <c r="A64" s="272"/>
      <c r="B64" s="270"/>
      <c r="C64" s="138"/>
      <c r="D64" s="270"/>
      <c r="E64" s="139"/>
      <c r="F64" s="140"/>
      <c r="G64" s="139"/>
      <c r="H64" s="140"/>
      <c r="I64" s="139"/>
      <c r="J64" s="140"/>
      <c r="K64" s="139"/>
      <c r="L64" s="140"/>
      <c r="M64" s="139"/>
      <c r="N64" s="140"/>
      <c r="O64" s="139"/>
      <c r="P64" s="140"/>
      <c r="Q64" s="139"/>
      <c r="R64" s="141"/>
      <c r="S64" s="60"/>
      <c r="T64" s="61"/>
      <c r="U64" s="61"/>
      <c r="V64" s="37"/>
      <c r="W64" s="37"/>
      <c r="X64" s="37"/>
      <c r="Y64" s="37"/>
      <c r="Z64" s="37"/>
    </row>
    <row r="65" spans="1:26" ht="18" customHeight="1">
      <c r="A65" s="263"/>
      <c r="B65" s="259"/>
      <c r="C65" s="10"/>
      <c r="D65" s="259"/>
      <c r="E65" s="10"/>
      <c r="F65" s="10"/>
      <c r="G65" s="136" t="s">
        <v>13</v>
      </c>
      <c r="H65" s="62" t="s">
        <v>14</v>
      </c>
      <c r="I65" s="10" t="s">
        <v>13</v>
      </c>
      <c r="J65" s="10" t="s">
        <v>14</v>
      </c>
      <c r="K65" s="10" t="s">
        <v>13</v>
      </c>
      <c r="L65" s="10" t="s">
        <v>14</v>
      </c>
      <c r="M65" s="10" t="s">
        <v>13</v>
      </c>
      <c r="N65" s="10" t="s">
        <v>14</v>
      </c>
      <c r="O65" s="10" t="s">
        <v>13</v>
      </c>
      <c r="P65" s="10" t="s">
        <v>14</v>
      </c>
      <c r="Q65" s="10" t="s">
        <v>13</v>
      </c>
      <c r="R65" s="63" t="s">
        <v>14</v>
      </c>
      <c r="S65" s="60"/>
      <c r="T65" s="280" t="s">
        <v>15</v>
      </c>
      <c r="U65" s="261"/>
      <c r="V65" s="37"/>
      <c r="W65" s="37"/>
      <c r="X65" s="37"/>
      <c r="Y65" s="37"/>
      <c r="Z65" s="37"/>
    </row>
    <row r="66" spans="1:26" ht="18" customHeight="1">
      <c r="A66" s="38" t="str">
        <f>F5</f>
        <v>Toan</v>
      </c>
      <c r="B66" s="64" t="str">
        <f>D6</f>
        <v>9A12</v>
      </c>
      <c r="C66" s="64"/>
      <c r="D66" s="64">
        <f>COUNT(F6:F56)</f>
        <v>41</v>
      </c>
      <c r="E66" s="64">
        <f>COUNTIF(F6:F56,"&gt;=9")</f>
        <v>15</v>
      </c>
      <c r="F66" s="65">
        <f>E66/$D66</f>
        <v>0.36585365853658536</v>
      </c>
      <c r="G66" s="66">
        <f>COUNTIF(F6:F56,"&gt;=8")-COUNTIF(F6:F56,"&gt;=9")</f>
        <v>14</v>
      </c>
      <c r="H66" s="67">
        <f>G66/$D66</f>
        <v>0.34146341463414637</v>
      </c>
      <c r="I66" s="64">
        <f>COUNTIF(F6:F56,"&gt;=6.5")-COUNTIF(F6:F56,"&gt;=8")</f>
        <v>10</v>
      </c>
      <c r="J66" s="65">
        <f>I66/$D66</f>
        <v>0.24390243902439024</v>
      </c>
      <c r="K66" s="64">
        <f>COUNTIF(F6:F56,"&gt;=5")-COUNTIF(F6:F56,"&gt;=6.5")</f>
        <v>2</v>
      </c>
      <c r="L66" s="65">
        <f>K66/$D66</f>
        <v>4.878048780487805E-2</v>
      </c>
      <c r="M66" s="64">
        <f>COUNTIF(F6:F56,"&gt;=5")</f>
        <v>41</v>
      </c>
      <c r="N66" s="65">
        <f>M66/$D66</f>
        <v>1</v>
      </c>
      <c r="O66" s="64">
        <f>COUNTIF(F6:F56,"&gt;=3.5")-COUNTIF(F6:F56,"&gt;=5")</f>
        <v>0</v>
      </c>
      <c r="P66" s="65">
        <f>O66/$D66</f>
        <v>0</v>
      </c>
      <c r="Q66" s="64">
        <f>COUNTIF(F6:F56,"&lt;=3.25")</f>
        <v>0</v>
      </c>
      <c r="R66" s="68">
        <f>Q66/$D66</f>
        <v>0</v>
      </c>
      <c r="S66" s="69"/>
      <c r="T66" s="70">
        <f>Q66+O66+K66+I66+G66+E66</f>
        <v>41</v>
      </c>
      <c r="U66" s="70">
        <f>Q66+O66+M66</f>
        <v>41</v>
      </c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9"/>
      <c r="F67" s="39"/>
      <c r="G67" s="59"/>
      <c r="H67" s="39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7"/>
      <c r="F68" s="37"/>
      <c r="G68" s="71" t="s">
        <v>147</v>
      </c>
      <c r="H68" s="39"/>
      <c r="I68" s="42" t="s">
        <v>147</v>
      </c>
      <c r="J68" s="37"/>
      <c r="K68" s="42" t="s">
        <v>147</v>
      </c>
      <c r="L68" s="37"/>
      <c r="M68" s="38"/>
      <c r="N68" s="37"/>
      <c r="O68" s="42" t="s">
        <v>147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59" t="b">
        <f>AND(E6&gt;=8,E6&lt;9)</f>
        <v>1</v>
      </c>
      <c r="H69" s="39"/>
      <c r="I69" s="38" t="b">
        <f>AND(E6&gt;=6.5,E6&lt;8)</f>
        <v>0</v>
      </c>
      <c r="J69" s="37"/>
      <c r="K69" s="38" t="b">
        <f>AND(E6&gt;=5,E6&lt;6.5)</f>
        <v>0</v>
      </c>
      <c r="L69" s="37"/>
      <c r="M69" s="38"/>
      <c r="N69" s="37"/>
      <c r="O69" s="38" t="b">
        <f>AND(E6&gt;=3.5,E6&lt;5)</f>
        <v>0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59" t="s">
        <v>144</v>
      </c>
      <c r="H70" s="39"/>
      <c r="I70" s="38" t="s">
        <v>145</v>
      </c>
      <c r="J70" s="37"/>
      <c r="K70" s="38" t="s">
        <v>146</v>
      </c>
      <c r="L70" s="37"/>
      <c r="M70" s="38"/>
      <c r="N70" s="37"/>
      <c r="O70" s="38" t="s">
        <v>9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262" t="s">
        <v>1</v>
      </c>
      <c r="B71" s="264" t="s">
        <v>2</v>
      </c>
      <c r="C71" s="7"/>
      <c r="D71" s="264" t="s">
        <v>3</v>
      </c>
      <c r="E71" s="279" t="s">
        <v>4</v>
      </c>
      <c r="F71" s="266"/>
      <c r="G71" s="279" t="s">
        <v>5</v>
      </c>
      <c r="H71" s="266"/>
      <c r="I71" s="279" t="s">
        <v>6</v>
      </c>
      <c r="J71" s="266"/>
      <c r="K71" s="279" t="s">
        <v>7</v>
      </c>
      <c r="L71" s="266"/>
      <c r="M71" s="279" t="s">
        <v>8</v>
      </c>
      <c r="N71" s="266"/>
      <c r="O71" s="279" t="s">
        <v>9</v>
      </c>
      <c r="P71" s="266"/>
      <c r="Q71" s="279" t="s">
        <v>10</v>
      </c>
      <c r="R71" s="274"/>
      <c r="S71" s="60"/>
      <c r="T71" s="61"/>
      <c r="U71" s="61"/>
      <c r="V71" s="37"/>
      <c r="W71" s="37"/>
      <c r="X71" s="37"/>
      <c r="Y71" s="37"/>
      <c r="Z71" s="37"/>
    </row>
    <row r="72" spans="1:26" ht="18" customHeight="1">
      <c r="A72" s="263"/>
      <c r="B72" s="259"/>
      <c r="C72" s="10"/>
      <c r="D72" s="259"/>
      <c r="E72" s="10" t="s">
        <v>13</v>
      </c>
      <c r="F72" s="10" t="s">
        <v>14</v>
      </c>
      <c r="G72" s="136" t="s">
        <v>13</v>
      </c>
      <c r="H72" s="62" t="s">
        <v>14</v>
      </c>
      <c r="I72" s="10" t="s">
        <v>13</v>
      </c>
      <c r="J72" s="10" t="s">
        <v>14</v>
      </c>
      <c r="K72" s="10" t="s">
        <v>13</v>
      </c>
      <c r="L72" s="10" t="s">
        <v>14</v>
      </c>
      <c r="M72" s="10" t="s">
        <v>13</v>
      </c>
      <c r="N72" s="10" t="s">
        <v>14</v>
      </c>
      <c r="O72" s="10" t="s">
        <v>13</v>
      </c>
      <c r="P72" s="10" t="s">
        <v>14</v>
      </c>
      <c r="Q72" s="10" t="s">
        <v>13</v>
      </c>
      <c r="R72" s="63" t="s">
        <v>14</v>
      </c>
      <c r="S72" s="60"/>
      <c r="T72" s="280" t="s">
        <v>15</v>
      </c>
      <c r="U72" s="261"/>
      <c r="V72" s="37"/>
      <c r="W72" s="37"/>
      <c r="X72" s="37"/>
      <c r="Y72" s="37"/>
      <c r="Z72" s="37"/>
    </row>
    <row r="73" spans="1:26" ht="18" customHeight="1">
      <c r="A73" s="38" t="str">
        <f>E5</f>
        <v>Van</v>
      </c>
      <c r="B73" s="64" t="str">
        <f>D6</f>
        <v>9A12</v>
      </c>
      <c r="C73" s="64"/>
      <c r="D73" s="64">
        <f>COUNT(E6:E56)</f>
        <v>41</v>
      </c>
      <c r="E73" s="64">
        <f>COUNTIF(E6:E56,"&gt;=9")</f>
        <v>1</v>
      </c>
      <c r="F73" s="65">
        <f>E73/$D73</f>
        <v>2.4390243902439025E-2</v>
      </c>
      <c r="G73" s="72">
        <f>COUNTIF(E6:E56,"&gt;=8")-COUNTIF(E6:E56,"&gt;=9")</f>
        <v>25</v>
      </c>
      <c r="H73" s="67">
        <f>G73/$D73</f>
        <v>0.6097560975609756</v>
      </c>
      <c r="I73" s="64">
        <f>COUNTIF(E6:E56,"&gt;=6.5")-COUNTIF(E6:E56,"&gt;=8")</f>
        <v>15</v>
      </c>
      <c r="J73" s="65">
        <f>I73/$D73</f>
        <v>0.36585365853658536</v>
      </c>
      <c r="K73" s="64">
        <f>COUNTIF(E6:E56,"&gt;=5")-COUNTIF(E6:E56,"&gt;=6.5")</f>
        <v>0</v>
      </c>
      <c r="L73" s="65">
        <f>K73/$D73</f>
        <v>0</v>
      </c>
      <c r="M73" s="64">
        <f>COUNTIF(E6:E56,"&gt;=5")</f>
        <v>41</v>
      </c>
      <c r="N73" s="65">
        <f>M73/$D73</f>
        <v>1</v>
      </c>
      <c r="O73" s="64">
        <f>COUNTIF(E6:E56,"&gt;=3.5")-COUNTIF(E6:E56,"&gt;=5")</f>
        <v>0</v>
      </c>
      <c r="P73" s="65">
        <f>O73/$D73</f>
        <v>0</v>
      </c>
      <c r="Q73" s="64">
        <f>COUNTIF(E6:E56,"&lt;=3.25")</f>
        <v>0</v>
      </c>
      <c r="R73" s="68">
        <f>Q73/$D73</f>
        <v>0</v>
      </c>
      <c r="S73" s="69"/>
      <c r="T73" s="70">
        <f>Q73+O73+K73+I73+G73+E73</f>
        <v>41</v>
      </c>
      <c r="U73" s="70">
        <f>Q73+O73+M73</f>
        <v>41</v>
      </c>
      <c r="V73" s="37"/>
      <c r="W73" s="37"/>
      <c r="X73" s="37"/>
      <c r="Y73" s="37"/>
      <c r="Z73" s="37"/>
    </row>
    <row r="74" spans="1:26" ht="18" customHeight="1">
      <c r="A74" s="38"/>
      <c r="B74" s="73"/>
      <c r="C74" s="73"/>
      <c r="D74" s="73"/>
      <c r="E74" s="73"/>
      <c r="F74" s="74"/>
      <c r="G74" s="75"/>
      <c r="H74" s="76"/>
      <c r="I74" s="73"/>
      <c r="J74" s="74"/>
      <c r="K74" s="73"/>
      <c r="L74" s="74"/>
      <c r="M74" s="73"/>
      <c r="N74" s="74"/>
      <c r="O74" s="73"/>
      <c r="P74" s="74"/>
      <c r="Q74" s="73"/>
      <c r="R74" s="74"/>
      <c r="S74" s="69"/>
      <c r="T74" s="70"/>
      <c r="U74" s="70"/>
      <c r="V74" s="37"/>
      <c r="W74" s="37"/>
      <c r="X74" s="37"/>
      <c r="Y74" s="37"/>
      <c r="Z74" s="37"/>
    </row>
    <row r="75" spans="1:26" ht="18" customHeight="1">
      <c r="A75" s="38"/>
      <c r="B75" s="37"/>
      <c r="C75" s="37"/>
      <c r="D75" s="38"/>
      <c r="E75" s="37"/>
      <c r="F75" s="37"/>
      <c r="G75" s="57" t="s">
        <v>36</v>
      </c>
      <c r="H75" s="39"/>
      <c r="I75" s="58" t="s">
        <v>36</v>
      </c>
      <c r="J75" s="37"/>
      <c r="K75" s="58" t="s">
        <v>36</v>
      </c>
      <c r="L75" s="37"/>
      <c r="M75" s="38"/>
      <c r="N75" s="37"/>
      <c r="O75" s="58" t="s">
        <v>36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37"/>
      <c r="F76" s="37"/>
      <c r="G76" s="59" t="b">
        <f>AND(G6&gt;=8,G6&lt;9)</f>
        <v>0</v>
      </c>
      <c r="H76" s="39"/>
      <c r="I76" s="38" t="b">
        <f>AND(G6&gt;=6.5,G6&lt;8)</f>
        <v>0</v>
      </c>
      <c r="J76" s="37"/>
      <c r="K76" s="38" t="b">
        <f>AND(G6&gt;=5,G6&lt;6.5)</f>
        <v>0</v>
      </c>
      <c r="L76" s="37"/>
      <c r="M76" s="38"/>
      <c r="N76" s="37"/>
      <c r="O76" s="38" t="b">
        <f>AND(G5&gt;=3.5,G5&lt;5)</f>
        <v>0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37"/>
      <c r="G77" s="59" t="s">
        <v>144</v>
      </c>
      <c r="H77" s="39"/>
      <c r="I77" s="38" t="s">
        <v>145</v>
      </c>
      <c r="J77" s="37"/>
      <c r="K77" s="38" t="s">
        <v>146</v>
      </c>
      <c r="L77" s="37"/>
      <c r="M77" s="38"/>
      <c r="N77" s="37"/>
      <c r="O77" s="38" t="s">
        <v>9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262" t="s">
        <v>1</v>
      </c>
      <c r="B78" s="264" t="s">
        <v>2</v>
      </c>
      <c r="C78" s="7"/>
      <c r="D78" s="264" t="s">
        <v>3</v>
      </c>
      <c r="E78" s="279" t="s">
        <v>4</v>
      </c>
      <c r="F78" s="266"/>
      <c r="G78" s="279" t="s">
        <v>5</v>
      </c>
      <c r="H78" s="266"/>
      <c r="I78" s="279" t="s">
        <v>6</v>
      </c>
      <c r="J78" s="266"/>
      <c r="K78" s="279" t="s">
        <v>7</v>
      </c>
      <c r="L78" s="266"/>
      <c r="M78" s="279" t="s">
        <v>8</v>
      </c>
      <c r="N78" s="266"/>
      <c r="O78" s="279" t="s">
        <v>9</v>
      </c>
      <c r="P78" s="266"/>
      <c r="Q78" s="279" t="s">
        <v>10</v>
      </c>
      <c r="R78" s="274"/>
      <c r="S78" s="60"/>
      <c r="T78" s="61"/>
      <c r="U78" s="61"/>
      <c r="V78" s="37"/>
      <c r="W78" s="37"/>
      <c r="X78" s="37"/>
      <c r="Y78" s="37"/>
      <c r="Z78" s="37"/>
    </row>
    <row r="79" spans="1:26" ht="18" customHeight="1">
      <c r="A79" s="263"/>
      <c r="B79" s="259"/>
      <c r="C79" s="10"/>
      <c r="D79" s="259"/>
      <c r="E79" s="10" t="s">
        <v>13</v>
      </c>
      <c r="F79" s="10" t="s">
        <v>14</v>
      </c>
      <c r="G79" s="136" t="s">
        <v>13</v>
      </c>
      <c r="H79" s="62" t="s">
        <v>14</v>
      </c>
      <c r="I79" s="10" t="s">
        <v>13</v>
      </c>
      <c r="J79" s="10" t="s">
        <v>14</v>
      </c>
      <c r="K79" s="10" t="s">
        <v>13</v>
      </c>
      <c r="L79" s="10" t="s">
        <v>14</v>
      </c>
      <c r="M79" s="10" t="s">
        <v>13</v>
      </c>
      <c r="N79" s="10" t="s">
        <v>14</v>
      </c>
      <c r="O79" s="10" t="s">
        <v>13</v>
      </c>
      <c r="P79" s="10" t="s">
        <v>14</v>
      </c>
      <c r="Q79" s="10" t="s">
        <v>13</v>
      </c>
      <c r="R79" s="63" t="s">
        <v>14</v>
      </c>
      <c r="S79" s="60"/>
      <c r="T79" s="280" t="s">
        <v>15</v>
      </c>
      <c r="U79" s="261"/>
      <c r="V79" s="37"/>
      <c r="W79" s="37"/>
      <c r="X79" s="37"/>
      <c r="Y79" s="37"/>
      <c r="Z79" s="37"/>
    </row>
    <row r="80" spans="1:26" ht="18" customHeight="1">
      <c r="A80" s="38" t="s">
        <v>36</v>
      </c>
      <c r="B80" s="64" t="str">
        <f>D6</f>
        <v>9A12</v>
      </c>
      <c r="C80" s="64"/>
      <c r="D80" s="64">
        <f>COUNT(G6:G56)</f>
        <v>41</v>
      </c>
      <c r="E80" s="77">
        <f>COUNTIF(G6:G56,"&gt;=9")</f>
        <v>22</v>
      </c>
      <c r="F80" s="78">
        <f>E80/$D80</f>
        <v>0.53658536585365857</v>
      </c>
      <c r="G80" s="72">
        <f>COUNTIF(G6:G56,"&gt;=8")-COUNTIF(G6:G56,"&gt;=9")</f>
        <v>9</v>
      </c>
      <c r="H80" s="79">
        <f>G80/$D80</f>
        <v>0.21951219512195122</v>
      </c>
      <c r="I80" s="77">
        <f>COUNTIF(G6:G56,"&gt;=6.5")-COUNTIF(G6:G56,"&gt;=8")</f>
        <v>8</v>
      </c>
      <c r="J80" s="78">
        <f>I80/$D80</f>
        <v>0.1951219512195122</v>
      </c>
      <c r="K80" s="77">
        <f>COUNTIF(G6:G56,"&gt;=5")-COUNTIF(G6:G56,"&gt;=6.5")</f>
        <v>1</v>
      </c>
      <c r="L80" s="78">
        <f>K80/$D80</f>
        <v>2.4390243902439025E-2</v>
      </c>
      <c r="M80" s="77">
        <f>COUNTIF(G6:G56,"&gt;=5")</f>
        <v>40</v>
      </c>
      <c r="N80" s="78">
        <f>M80/$D80</f>
        <v>0.97560975609756095</v>
      </c>
      <c r="O80" s="77">
        <f>COUNTIF(G6:G56,"&gt;=3.5")-COUNTIF(G6:G56,"&gt;=5")</f>
        <v>1</v>
      </c>
      <c r="P80" s="78">
        <f>O80/$D80</f>
        <v>2.4390243902439025E-2</v>
      </c>
      <c r="Q80" s="77">
        <f>COUNTIF(G6:G56,"&lt;=3.4")</f>
        <v>0</v>
      </c>
      <c r="R80" s="80">
        <f>Q80/$D80</f>
        <v>0</v>
      </c>
      <c r="S80" s="69"/>
      <c r="T80" s="70">
        <f>Q80+O80+K80+I80+G80+E80</f>
        <v>41</v>
      </c>
      <c r="U80" s="70">
        <f>Q80+O80+M80</f>
        <v>41</v>
      </c>
      <c r="V80" s="37"/>
      <c r="W80" s="37"/>
      <c r="X80" s="37"/>
      <c r="Y80" s="37"/>
      <c r="Z80" s="37"/>
    </row>
    <row r="81" spans="1:26" ht="18" customHeight="1">
      <c r="A81" s="38"/>
      <c r="B81" s="73"/>
      <c r="C81" s="73"/>
      <c r="D81" s="73"/>
      <c r="E81" s="73"/>
      <c r="F81" s="74"/>
      <c r="G81" s="75"/>
      <c r="H81" s="76"/>
      <c r="I81" s="73"/>
      <c r="J81" s="74"/>
      <c r="K81" s="73"/>
      <c r="L81" s="74"/>
      <c r="M81" s="73"/>
      <c r="N81" s="74"/>
      <c r="O81" s="73"/>
      <c r="P81" s="74"/>
      <c r="Q81" s="73"/>
      <c r="R81" s="74"/>
      <c r="S81" s="69"/>
      <c r="T81" s="70"/>
      <c r="U81" s="70"/>
      <c r="V81" s="37"/>
      <c r="W81" s="37"/>
      <c r="X81" s="37"/>
      <c r="Y81" s="37"/>
      <c r="Z81" s="37"/>
    </row>
    <row r="82" spans="1:26" ht="18" customHeight="1">
      <c r="A82" s="81"/>
      <c r="B82" s="82"/>
      <c r="C82" s="82"/>
      <c r="D82" s="81"/>
      <c r="E82" s="82"/>
      <c r="F82" s="82"/>
      <c r="G82" s="83" t="s">
        <v>148</v>
      </c>
      <c r="H82" s="84"/>
      <c r="I82" s="85" t="s">
        <v>148</v>
      </c>
      <c r="J82" s="82"/>
      <c r="K82" s="85" t="s">
        <v>148</v>
      </c>
      <c r="L82" s="82"/>
      <c r="M82" s="81"/>
      <c r="N82" s="82"/>
      <c r="O82" s="85" t="s">
        <v>148</v>
      </c>
      <c r="P82" s="82"/>
      <c r="Q82" s="82"/>
      <c r="R82" s="82"/>
      <c r="S82" s="82"/>
      <c r="T82" s="82"/>
      <c r="U82" s="82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82"/>
      <c r="F83" s="82"/>
      <c r="G83" s="86" t="b">
        <f>AND(H6&gt;=18,H6&lt;19)</f>
        <v>0</v>
      </c>
      <c r="H83" s="84"/>
      <c r="I83" s="81" t="b">
        <f>AND(H6&gt;=16.5,H6&lt;18)</f>
        <v>0</v>
      </c>
      <c r="J83" s="82"/>
      <c r="K83" s="81" t="b">
        <f>AND(H6&gt;=15,H6&lt;16.5)</f>
        <v>0</v>
      </c>
      <c r="L83" s="82"/>
      <c r="M83" s="81"/>
      <c r="N83" s="82"/>
      <c r="O83" s="81" t="b">
        <f>AND(H6&gt;=13.5,H6&lt;15)</f>
        <v>0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82"/>
      <c r="G84" s="86" t="s">
        <v>149</v>
      </c>
      <c r="H84" s="84"/>
      <c r="I84" s="81" t="s">
        <v>150</v>
      </c>
      <c r="J84" s="82"/>
      <c r="K84" s="81" t="s">
        <v>151</v>
      </c>
      <c r="L84" s="82"/>
      <c r="M84" s="81"/>
      <c r="N84" s="82"/>
      <c r="O84" s="81" t="s">
        <v>152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277" t="s">
        <v>1</v>
      </c>
      <c r="B85" s="278" t="s">
        <v>2</v>
      </c>
      <c r="C85" s="87"/>
      <c r="D85" s="278" t="s">
        <v>3</v>
      </c>
      <c r="E85" s="273" t="s">
        <v>153</v>
      </c>
      <c r="F85" s="266"/>
      <c r="G85" s="273" t="s">
        <v>154</v>
      </c>
      <c r="H85" s="266"/>
      <c r="I85" s="273" t="s">
        <v>155</v>
      </c>
      <c r="J85" s="266"/>
      <c r="K85" s="273" t="s">
        <v>156</v>
      </c>
      <c r="L85" s="266"/>
      <c r="M85" s="273" t="s">
        <v>157</v>
      </c>
      <c r="N85" s="266"/>
      <c r="O85" s="273" t="s">
        <v>152</v>
      </c>
      <c r="P85" s="266"/>
      <c r="Q85" s="273" t="s">
        <v>10</v>
      </c>
      <c r="R85" s="274"/>
      <c r="S85" s="88"/>
      <c r="T85" s="89"/>
      <c r="U85" s="89"/>
      <c r="V85" s="37"/>
      <c r="W85" s="37"/>
      <c r="X85" s="37"/>
      <c r="Y85" s="37"/>
      <c r="Z85" s="37"/>
    </row>
    <row r="86" spans="1:26" ht="18" customHeight="1">
      <c r="A86" s="263"/>
      <c r="B86" s="259"/>
      <c r="C86" s="90"/>
      <c r="D86" s="259"/>
      <c r="E86" s="90" t="s">
        <v>13</v>
      </c>
      <c r="F86" s="90" t="s">
        <v>14</v>
      </c>
      <c r="G86" s="137" t="s">
        <v>13</v>
      </c>
      <c r="H86" s="92" t="s">
        <v>14</v>
      </c>
      <c r="I86" s="90" t="s">
        <v>13</v>
      </c>
      <c r="J86" s="90" t="s">
        <v>14</v>
      </c>
      <c r="K86" s="90" t="s">
        <v>13</v>
      </c>
      <c r="L86" s="90" t="s">
        <v>14</v>
      </c>
      <c r="M86" s="90" t="s">
        <v>13</v>
      </c>
      <c r="N86" s="90" t="s">
        <v>14</v>
      </c>
      <c r="O86" s="90" t="s">
        <v>13</v>
      </c>
      <c r="P86" s="90" t="s">
        <v>14</v>
      </c>
      <c r="Q86" s="90" t="s">
        <v>13</v>
      </c>
      <c r="R86" s="93" t="s">
        <v>14</v>
      </c>
      <c r="S86" s="88"/>
      <c r="T86" s="275" t="s">
        <v>15</v>
      </c>
      <c r="U86" s="276"/>
      <c r="V86" s="37"/>
      <c r="W86" s="37"/>
      <c r="X86" s="37"/>
      <c r="Y86" s="37"/>
      <c r="Z86" s="37"/>
    </row>
    <row r="87" spans="1:26" ht="18" customHeight="1">
      <c r="A87" s="81" t="s">
        <v>148</v>
      </c>
      <c r="B87" s="94" t="str">
        <f>D6</f>
        <v>9A12</v>
      </c>
      <c r="C87" s="94"/>
      <c r="D87" s="94">
        <f>COUNT(G6:G56)</f>
        <v>41</v>
      </c>
      <c r="E87" s="95">
        <f>COUNTIF(H6:H56,"&gt;=19")</f>
        <v>41</v>
      </c>
      <c r="F87" s="96">
        <f>E87/$D87</f>
        <v>1</v>
      </c>
      <c r="G87" s="97">
        <f>COUNTIF(H6:H56,"&gt;=18")-COUNTIF(H6:H56,"&gt;=19")</f>
        <v>0</v>
      </c>
      <c r="H87" s="98">
        <f>G87/$D87</f>
        <v>0</v>
      </c>
      <c r="I87" s="95">
        <f>COUNTIF(H6:H56,"&gt;=16.5")-COUNTIF(H6:H56,"&gt;=18")</f>
        <v>0</v>
      </c>
      <c r="J87" s="96">
        <f>I87/$D87</f>
        <v>0</v>
      </c>
      <c r="K87" s="95">
        <f>COUNTIF(H6:H56,"&gt;=15")-COUNTIF(H6:H56,"&gt;=16.5")</f>
        <v>0</v>
      </c>
      <c r="L87" s="96">
        <f>K87/$D87</f>
        <v>0</v>
      </c>
      <c r="M87" s="95">
        <f>COUNTIF(H6:H56,"&gt;=15")</f>
        <v>41</v>
      </c>
      <c r="N87" s="96">
        <f>M87/$D87</f>
        <v>1</v>
      </c>
      <c r="O87" s="95">
        <f>COUNTIF(H6:H56,"&gt;=13.5")-COUNTIF(H6:H56,"&gt;=15")</f>
        <v>0</v>
      </c>
      <c r="P87" s="96">
        <f>O87/$D87</f>
        <v>0</v>
      </c>
      <c r="Q87" s="95">
        <f>COUNTIF(H6:H56,"&lt;=3,25")</f>
        <v>0</v>
      </c>
      <c r="R87" s="99">
        <f>Q87/$D87</f>
        <v>0</v>
      </c>
      <c r="S87" s="100"/>
      <c r="T87" s="101">
        <f>Q87+O87+K87+I87+G87+E87</f>
        <v>41</v>
      </c>
      <c r="U87" s="101">
        <f>Q87+O87+M87</f>
        <v>41</v>
      </c>
      <c r="V87" s="37"/>
      <c r="W87" s="37"/>
      <c r="X87" s="37"/>
      <c r="Y87" s="37"/>
      <c r="Z87" s="37"/>
    </row>
    <row r="88" spans="1:26" ht="18" customHeight="1">
      <c r="A88" s="38"/>
      <c r="B88" s="37"/>
      <c r="C88" s="37"/>
      <c r="D88" s="38"/>
      <c r="E88" s="40"/>
      <c r="F88" s="39"/>
      <c r="G88" s="5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5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5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39"/>
      <c r="F91" s="39"/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5.25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39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1:R61"/>
    <mergeCell ref="T65:U65"/>
    <mergeCell ref="A1:B1"/>
    <mergeCell ref="A57:D57"/>
    <mergeCell ref="A61:A65"/>
    <mergeCell ref="B61:B65"/>
    <mergeCell ref="D61:D65"/>
    <mergeCell ref="E61:F61"/>
    <mergeCell ref="G61:H61"/>
    <mergeCell ref="I61:J61"/>
    <mergeCell ref="K61:L61"/>
    <mergeCell ref="M61:N61"/>
    <mergeCell ref="O61:P61"/>
    <mergeCell ref="A2:J2"/>
    <mergeCell ref="M71:N71"/>
    <mergeCell ref="O71:P71"/>
    <mergeCell ref="Q71:R71"/>
    <mergeCell ref="T72:U72"/>
    <mergeCell ref="A71:A72"/>
    <mergeCell ref="B71:B72"/>
    <mergeCell ref="D71:D72"/>
    <mergeCell ref="E71:F71"/>
    <mergeCell ref="G71:H71"/>
    <mergeCell ref="I71:J71"/>
    <mergeCell ref="K71:L71"/>
    <mergeCell ref="M78:N78"/>
    <mergeCell ref="O78:P78"/>
    <mergeCell ref="Q78:R78"/>
    <mergeCell ref="T79:U79"/>
    <mergeCell ref="A78:A79"/>
    <mergeCell ref="B78:B79"/>
    <mergeCell ref="D78:D79"/>
    <mergeCell ref="E78:F78"/>
    <mergeCell ref="G78:H78"/>
    <mergeCell ref="I78:J78"/>
    <mergeCell ref="K78:L78"/>
    <mergeCell ref="M85:N85"/>
    <mergeCell ref="O85:P85"/>
    <mergeCell ref="Q85:R85"/>
    <mergeCell ref="T86:U86"/>
    <mergeCell ref="A85:A86"/>
    <mergeCell ref="B85:B86"/>
    <mergeCell ref="D85:D86"/>
    <mergeCell ref="E85:F85"/>
    <mergeCell ref="G85:H85"/>
    <mergeCell ref="I85:J85"/>
    <mergeCell ref="K85:L85"/>
  </mergeCells>
  <conditionalFormatting sqref="T66 T73:T74 T80:T81 T87">
    <cfRule type="expression" dxfId="11" priority="1">
      <formula>$T73&lt;&gt;$D73</formula>
    </cfRule>
  </conditionalFormatting>
  <conditionalFormatting sqref="U66 U73:U74 U80:U81 U87">
    <cfRule type="expression" dxfId="10" priority="2">
      <formula>$D73&lt;&gt;$U73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666699"/>
  </sheetPr>
  <dimension ref="A1:Z1000"/>
  <sheetViews>
    <sheetView workbookViewId="0">
      <pane xSplit="1" ySplit="5" topLeftCell="B27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5.7109375" customWidth="1"/>
    <col min="5" max="5" width="10.85546875" customWidth="1"/>
    <col min="6" max="6" width="9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142" t="str">
        <f>D6</f>
        <v>9A15</v>
      </c>
      <c r="C3" s="37"/>
      <c r="D3" s="38"/>
      <c r="E3" s="39">
        <f t="shared" ref="E3:G3" si="0">COUNTIF(E6:E57,"&gt;10")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223" t="s">
        <v>39</v>
      </c>
      <c r="C5" s="224" t="s">
        <v>40</v>
      </c>
      <c r="D5" s="224" t="s">
        <v>41</v>
      </c>
      <c r="E5" s="224" t="s">
        <v>42</v>
      </c>
      <c r="F5" s="224" t="s">
        <v>43</v>
      </c>
      <c r="G5" s="248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221">
        <v>1</v>
      </c>
      <c r="B6" s="219" t="s">
        <v>928</v>
      </c>
      <c r="C6" s="219" t="s">
        <v>929</v>
      </c>
      <c r="D6" s="219" t="s">
        <v>29</v>
      </c>
      <c r="E6" s="249">
        <v>7.25</v>
      </c>
      <c r="F6" s="249">
        <v>7.25</v>
      </c>
      <c r="G6" s="250">
        <v>7.5</v>
      </c>
      <c r="H6" s="229">
        <f t="shared" ref="H6:H57" si="1">(E6*2)+(F6*2)+G6</f>
        <v>36.5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221">
        <v>2</v>
      </c>
      <c r="B7" s="219" t="s">
        <v>930</v>
      </c>
      <c r="C7" s="219" t="s">
        <v>370</v>
      </c>
      <c r="D7" s="219" t="s">
        <v>29</v>
      </c>
      <c r="E7" s="249">
        <v>8</v>
      </c>
      <c r="F7" s="249">
        <v>7.5</v>
      </c>
      <c r="G7" s="251">
        <v>8.75</v>
      </c>
      <c r="H7" s="229">
        <f t="shared" si="1"/>
        <v>39.75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221">
        <v>3</v>
      </c>
      <c r="B8" s="219" t="s">
        <v>320</v>
      </c>
      <c r="C8" s="219" t="s">
        <v>931</v>
      </c>
      <c r="D8" s="219" t="s">
        <v>29</v>
      </c>
      <c r="E8" s="249">
        <v>8</v>
      </c>
      <c r="F8" s="249">
        <v>8.25</v>
      </c>
      <c r="G8" s="251">
        <v>8</v>
      </c>
      <c r="H8" s="229">
        <f t="shared" si="1"/>
        <v>40.5</v>
      </c>
      <c r="I8" s="52" t="e">
        <f>'XH 9'!I558</f>
        <v>#REF!</v>
      </c>
      <c r="J8" s="52" t="e">
        <f>'XH 9'!J558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221">
        <v>4</v>
      </c>
      <c r="B9" s="219" t="s">
        <v>932</v>
      </c>
      <c r="C9" s="219" t="s">
        <v>933</v>
      </c>
      <c r="D9" s="219" t="s">
        <v>29</v>
      </c>
      <c r="E9" s="249">
        <v>8</v>
      </c>
      <c r="F9" s="249">
        <v>9</v>
      </c>
      <c r="G9" s="251">
        <v>9</v>
      </c>
      <c r="H9" s="229">
        <f t="shared" si="1"/>
        <v>43</v>
      </c>
      <c r="I9" s="52" t="e">
        <f>'XH 9'!I559</f>
        <v>#REF!</v>
      </c>
      <c r="J9" s="52" t="e">
        <f>'XH 9'!J559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221">
        <v>5</v>
      </c>
      <c r="B10" s="219" t="s">
        <v>934</v>
      </c>
      <c r="C10" s="219" t="s">
        <v>330</v>
      </c>
      <c r="D10" s="219" t="s">
        <v>29</v>
      </c>
      <c r="E10" s="249">
        <v>8.5</v>
      </c>
      <c r="F10" s="249">
        <v>8.5</v>
      </c>
      <c r="G10" s="251">
        <v>8.25</v>
      </c>
      <c r="H10" s="229">
        <f t="shared" si="1"/>
        <v>42.25</v>
      </c>
      <c r="I10" s="52" t="e">
        <f>'XH 9'!I560</f>
        <v>#REF!</v>
      </c>
      <c r="J10" s="52" t="e">
        <f>'XH 9'!J560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221">
        <v>6</v>
      </c>
      <c r="B11" s="219" t="s">
        <v>935</v>
      </c>
      <c r="C11" s="219" t="s">
        <v>869</v>
      </c>
      <c r="D11" s="219" t="s">
        <v>29</v>
      </c>
      <c r="E11" s="249">
        <v>8</v>
      </c>
      <c r="F11" s="249">
        <v>9</v>
      </c>
      <c r="G11" s="250">
        <v>8.5</v>
      </c>
      <c r="H11" s="229">
        <f t="shared" si="1"/>
        <v>42.5</v>
      </c>
      <c r="I11" s="52" t="e">
        <f>'XH 9'!I561</f>
        <v>#REF!</v>
      </c>
      <c r="J11" s="52" t="e">
        <f>'XH 9'!J561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221">
        <v>7</v>
      </c>
      <c r="B12" s="219" t="s">
        <v>936</v>
      </c>
      <c r="C12" s="219" t="s">
        <v>937</v>
      </c>
      <c r="D12" s="219" t="s">
        <v>29</v>
      </c>
      <c r="E12" s="249">
        <v>7.5</v>
      </c>
      <c r="F12" s="249">
        <v>9</v>
      </c>
      <c r="G12" s="250">
        <v>8.5</v>
      </c>
      <c r="H12" s="229">
        <f t="shared" si="1"/>
        <v>41.5</v>
      </c>
      <c r="I12" s="52" t="e">
        <f>'XH 9'!I562</f>
        <v>#REF!</v>
      </c>
      <c r="J12" s="52" t="e">
        <f>'XH 9'!J562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221">
        <v>8</v>
      </c>
      <c r="B13" s="219" t="s">
        <v>938</v>
      </c>
      <c r="C13" s="219" t="s">
        <v>82</v>
      </c>
      <c r="D13" s="219" t="s">
        <v>29</v>
      </c>
      <c r="E13" s="249">
        <v>8.5</v>
      </c>
      <c r="F13" s="249">
        <v>9</v>
      </c>
      <c r="G13" s="251">
        <v>9</v>
      </c>
      <c r="H13" s="229">
        <f t="shared" si="1"/>
        <v>44</v>
      </c>
      <c r="I13" s="52" t="e">
        <f>'XH 9'!I563</f>
        <v>#REF!</v>
      </c>
      <c r="J13" s="52" t="e">
        <f>'XH 9'!J563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221">
        <v>11</v>
      </c>
      <c r="B14" s="219" t="s">
        <v>939</v>
      </c>
      <c r="C14" s="219" t="s">
        <v>762</v>
      </c>
      <c r="D14" s="219" t="s">
        <v>29</v>
      </c>
      <c r="E14" s="249">
        <v>8.5</v>
      </c>
      <c r="F14" s="249">
        <v>8</v>
      </c>
      <c r="G14" s="251">
        <v>9</v>
      </c>
      <c r="H14" s="229">
        <f t="shared" si="1"/>
        <v>42</v>
      </c>
      <c r="I14" s="52" t="e">
        <f>'XH 9'!I566</f>
        <v>#REF!</v>
      </c>
      <c r="J14" s="52" t="e">
        <f>'XH 9'!J566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221">
        <v>12</v>
      </c>
      <c r="B15" s="219" t="s">
        <v>940</v>
      </c>
      <c r="C15" s="219" t="s">
        <v>619</v>
      </c>
      <c r="D15" s="219" t="s">
        <v>29</v>
      </c>
      <c r="E15" s="249">
        <v>7.75</v>
      </c>
      <c r="F15" s="249">
        <v>6.5</v>
      </c>
      <c r="G15" s="250">
        <v>8.5</v>
      </c>
      <c r="H15" s="229">
        <f t="shared" si="1"/>
        <v>37</v>
      </c>
      <c r="I15" s="52" t="e">
        <f>'XH 9'!I567</f>
        <v>#REF!</v>
      </c>
      <c r="J15" s="52" t="e">
        <f>'XH 9'!J567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221">
        <v>13</v>
      </c>
      <c r="B16" s="219" t="s">
        <v>941</v>
      </c>
      <c r="C16" s="219" t="s">
        <v>416</v>
      </c>
      <c r="D16" s="219" t="s">
        <v>29</v>
      </c>
      <c r="E16" s="249">
        <v>8</v>
      </c>
      <c r="F16" s="249">
        <v>9</v>
      </c>
      <c r="G16" s="251">
        <v>10</v>
      </c>
      <c r="H16" s="229">
        <f t="shared" si="1"/>
        <v>44</v>
      </c>
      <c r="I16" s="52" t="e">
        <f>'XH 9'!I568</f>
        <v>#REF!</v>
      </c>
      <c r="J16" s="52" t="e">
        <f>'XH 9'!J568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221">
        <v>15</v>
      </c>
      <c r="B17" s="219" t="s">
        <v>943</v>
      </c>
      <c r="C17" s="219" t="s">
        <v>795</v>
      </c>
      <c r="D17" s="219" t="s">
        <v>29</v>
      </c>
      <c r="E17" s="249">
        <v>7.25</v>
      </c>
      <c r="F17" s="249">
        <v>9</v>
      </c>
      <c r="G17" s="251">
        <v>9.25</v>
      </c>
      <c r="H17" s="229">
        <f t="shared" si="1"/>
        <v>41.75</v>
      </c>
      <c r="I17" s="52" t="e">
        <f>'XH 9'!I570</f>
        <v>#REF!</v>
      </c>
      <c r="J17" s="52" t="e">
        <f>'XH 9'!J570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221">
        <v>16</v>
      </c>
      <c r="B18" s="219" t="s">
        <v>842</v>
      </c>
      <c r="C18" s="219" t="s">
        <v>457</v>
      </c>
      <c r="D18" s="219" t="s">
        <v>29</v>
      </c>
      <c r="E18" s="249">
        <v>7.5</v>
      </c>
      <c r="F18" s="249">
        <v>9</v>
      </c>
      <c r="G18" s="251">
        <v>8.75</v>
      </c>
      <c r="H18" s="229">
        <f t="shared" si="1"/>
        <v>41.75</v>
      </c>
      <c r="I18" s="52" t="e">
        <f>'XH 9'!I571</f>
        <v>#REF!</v>
      </c>
      <c r="J18" s="52" t="e">
        <f>'XH 9'!J571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221">
        <v>17</v>
      </c>
      <c r="B19" s="219" t="s">
        <v>944</v>
      </c>
      <c r="C19" s="219" t="s">
        <v>869</v>
      </c>
      <c r="D19" s="219" t="s">
        <v>29</v>
      </c>
      <c r="E19" s="249">
        <v>7.25</v>
      </c>
      <c r="F19" s="249">
        <v>6.75</v>
      </c>
      <c r="G19" s="251">
        <v>9.25</v>
      </c>
      <c r="H19" s="229">
        <f t="shared" si="1"/>
        <v>37.25</v>
      </c>
      <c r="I19" s="52" t="e">
        <f>'XH 9'!I572</f>
        <v>#REF!</v>
      </c>
      <c r="J19" s="52" t="e">
        <f>'XH 9'!J572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221">
        <v>18</v>
      </c>
      <c r="B20" s="219" t="s">
        <v>683</v>
      </c>
      <c r="C20" s="219" t="s">
        <v>502</v>
      </c>
      <c r="D20" s="219" t="s">
        <v>29</v>
      </c>
      <c r="E20" s="249">
        <v>7.5</v>
      </c>
      <c r="F20" s="249">
        <v>8.5</v>
      </c>
      <c r="G20" s="250">
        <v>8.5</v>
      </c>
      <c r="H20" s="229">
        <f t="shared" si="1"/>
        <v>40.5</v>
      </c>
      <c r="I20" s="52" t="e">
        <f>'XH 9'!I573</f>
        <v>#REF!</v>
      </c>
      <c r="J20" s="52" t="e">
        <f>'XH 9'!J573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221">
        <v>19</v>
      </c>
      <c r="B21" s="219" t="s">
        <v>945</v>
      </c>
      <c r="C21" s="219" t="s">
        <v>946</v>
      </c>
      <c r="D21" s="219" t="s">
        <v>29</v>
      </c>
      <c r="E21" s="249">
        <v>7.25</v>
      </c>
      <c r="F21" s="249">
        <v>9.25</v>
      </c>
      <c r="G21" s="250">
        <v>9.5</v>
      </c>
      <c r="H21" s="229">
        <f t="shared" si="1"/>
        <v>42.5</v>
      </c>
      <c r="I21" s="52" t="e">
        <f>'XH 9'!I574</f>
        <v>#REF!</v>
      </c>
      <c r="J21" s="52" t="e">
        <f>'XH 9'!J574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221">
        <v>20</v>
      </c>
      <c r="B22" s="219" t="s">
        <v>947</v>
      </c>
      <c r="C22" s="219" t="s">
        <v>948</v>
      </c>
      <c r="D22" s="219" t="s">
        <v>29</v>
      </c>
      <c r="E22" s="249">
        <v>8</v>
      </c>
      <c r="F22" s="249">
        <v>8.5</v>
      </c>
      <c r="G22" s="251">
        <v>8.25</v>
      </c>
      <c r="H22" s="229">
        <f t="shared" si="1"/>
        <v>41.25</v>
      </c>
      <c r="I22" s="52" t="e">
        <f>'XH 9'!I575</f>
        <v>#REF!</v>
      </c>
      <c r="J22" s="52" t="e">
        <f>'XH 9'!J575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221">
        <v>21</v>
      </c>
      <c r="B23" s="219" t="s">
        <v>949</v>
      </c>
      <c r="C23" s="219" t="s">
        <v>365</v>
      </c>
      <c r="D23" s="219" t="s">
        <v>29</v>
      </c>
      <c r="E23" s="249">
        <v>8</v>
      </c>
      <c r="F23" s="249">
        <v>6.75</v>
      </c>
      <c r="G23" s="251">
        <v>6.25</v>
      </c>
      <c r="H23" s="229">
        <f t="shared" si="1"/>
        <v>35.75</v>
      </c>
      <c r="I23" s="52" t="e">
        <f>'XH 9'!I576</f>
        <v>#REF!</v>
      </c>
      <c r="J23" s="52" t="e">
        <f>'XH 9'!J576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221">
        <v>22</v>
      </c>
      <c r="B24" s="219" t="s">
        <v>950</v>
      </c>
      <c r="C24" s="219" t="s">
        <v>951</v>
      </c>
      <c r="D24" s="219" t="s">
        <v>29</v>
      </c>
      <c r="E24" s="249">
        <v>9</v>
      </c>
      <c r="F24" s="249">
        <v>8.75</v>
      </c>
      <c r="G24" s="251">
        <v>8.25</v>
      </c>
      <c r="H24" s="229">
        <f t="shared" si="1"/>
        <v>43.75</v>
      </c>
      <c r="I24" s="52" t="e">
        <f>'XH 9'!I577</f>
        <v>#REF!</v>
      </c>
      <c r="J24" s="52" t="e">
        <f>'XH 9'!J577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221">
        <v>23</v>
      </c>
      <c r="B25" s="219" t="s">
        <v>628</v>
      </c>
      <c r="C25" s="219" t="s">
        <v>229</v>
      </c>
      <c r="D25" s="219" t="s">
        <v>29</v>
      </c>
      <c r="E25" s="249">
        <v>8.25</v>
      </c>
      <c r="F25" s="249">
        <v>8</v>
      </c>
      <c r="G25" s="251">
        <v>8.75</v>
      </c>
      <c r="H25" s="229">
        <f t="shared" si="1"/>
        <v>41.25</v>
      </c>
      <c r="I25" s="52" t="e">
        <f>'XH 9'!I578</f>
        <v>#REF!</v>
      </c>
      <c r="J25" s="52" t="e">
        <f>'XH 9'!J578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221">
        <v>25</v>
      </c>
      <c r="B26" s="219" t="s">
        <v>952</v>
      </c>
      <c r="C26" s="219" t="s">
        <v>50</v>
      </c>
      <c r="D26" s="219" t="s">
        <v>29</v>
      </c>
      <c r="E26" s="249">
        <v>8.5</v>
      </c>
      <c r="F26" s="249">
        <v>9</v>
      </c>
      <c r="G26" s="251">
        <v>8.75</v>
      </c>
      <c r="H26" s="229">
        <f t="shared" si="1"/>
        <v>43.75</v>
      </c>
      <c r="I26" s="52" t="e">
        <f>'XH 9'!I580</f>
        <v>#REF!</v>
      </c>
      <c r="J26" s="52" t="e">
        <f>'XH 9'!J580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221">
        <v>27</v>
      </c>
      <c r="B27" s="219" t="s">
        <v>953</v>
      </c>
      <c r="C27" s="219" t="s">
        <v>339</v>
      </c>
      <c r="D27" s="219" t="s">
        <v>29</v>
      </c>
      <c r="E27" s="249">
        <v>9</v>
      </c>
      <c r="F27" s="249">
        <v>8.75</v>
      </c>
      <c r="G27" s="251">
        <v>10</v>
      </c>
      <c r="H27" s="229">
        <f t="shared" si="1"/>
        <v>45.5</v>
      </c>
      <c r="I27" s="52" t="e">
        <f>'XH 9'!I582</f>
        <v>#REF!</v>
      </c>
      <c r="J27" s="52" t="e">
        <f>'XH 9'!J582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221">
        <v>28</v>
      </c>
      <c r="B28" s="219" t="s">
        <v>954</v>
      </c>
      <c r="C28" s="219" t="s">
        <v>427</v>
      </c>
      <c r="D28" s="219" t="s">
        <v>29</v>
      </c>
      <c r="E28" s="249">
        <v>8</v>
      </c>
      <c r="F28" s="249">
        <v>8.5</v>
      </c>
      <c r="G28" s="251">
        <v>9</v>
      </c>
      <c r="H28" s="229">
        <f t="shared" si="1"/>
        <v>42</v>
      </c>
      <c r="I28" s="52" t="e">
        <f>'XH 9'!I583</f>
        <v>#REF!</v>
      </c>
      <c r="J28" s="52" t="e">
        <f>'XH 9'!J583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221">
        <v>29</v>
      </c>
      <c r="B29" s="219" t="s">
        <v>955</v>
      </c>
      <c r="C29" s="219" t="s">
        <v>60</v>
      </c>
      <c r="D29" s="219" t="s">
        <v>29</v>
      </c>
      <c r="E29" s="249">
        <v>8</v>
      </c>
      <c r="F29" s="249">
        <v>8.75</v>
      </c>
      <c r="G29" s="250">
        <v>9.5</v>
      </c>
      <c r="H29" s="229">
        <f t="shared" si="1"/>
        <v>43</v>
      </c>
      <c r="I29" s="52" t="e">
        <f>'XH 9'!I584</f>
        <v>#REF!</v>
      </c>
      <c r="J29" s="52" t="e">
        <f>'XH 9'!J584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221">
        <v>30</v>
      </c>
      <c r="B30" s="219" t="s">
        <v>956</v>
      </c>
      <c r="C30" s="219" t="s">
        <v>823</v>
      </c>
      <c r="D30" s="219" t="s">
        <v>29</v>
      </c>
      <c r="E30" s="249">
        <v>8.75</v>
      </c>
      <c r="F30" s="249">
        <v>9</v>
      </c>
      <c r="G30" s="251">
        <v>8.25</v>
      </c>
      <c r="H30" s="229">
        <f t="shared" si="1"/>
        <v>43.75</v>
      </c>
      <c r="I30" s="52" t="e">
        <f>'XH 9'!I585</f>
        <v>#REF!</v>
      </c>
      <c r="J30" s="52" t="e">
        <f>'XH 9'!J585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221">
        <v>32</v>
      </c>
      <c r="B31" s="219" t="s">
        <v>957</v>
      </c>
      <c r="C31" s="219" t="s">
        <v>591</v>
      </c>
      <c r="D31" s="219" t="s">
        <v>29</v>
      </c>
      <c r="E31" s="249">
        <v>8</v>
      </c>
      <c r="F31" s="249">
        <v>9</v>
      </c>
      <c r="G31" s="251">
        <v>8.75</v>
      </c>
      <c r="H31" s="229">
        <f t="shared" si="1"/>
        <v>42.75</v>
      </c>
      <c r="I31" s="52" t="e">
        <f>'XH 9'!I587</f>
        <v>#REF!</v>
      </c>
      <c r="J31" s="52" t="e">
        <f>'XH 9'!J587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221">
        <v>33</v>
      </c>
      <c r="B32" s="219" t="s">
        <v>958</v>
      </c>
      <c r="C32" s="219" t="s">
        <v>208</v>
      </c>
      <c r="D32" s="219" t="s">
        <v>29</v>
      </c>
      <c r="E32" s="249">
        <v>8.75</v>
      </c>
      <c r="F32" s="249">
        <v>9</v>
      </c>
      <c r="G32" s="251">
        <v>8.25</v>
      </c>
      <c r="H32" s="229">
        <f t="shared" si="1"/>
        <v>43.75</v>
      </c>
      <c r="I32" s="52" t="e">
        <f>'XH 9'!I588</f>
        <v>#REF!</v>
      </c>
      <c r="J32" s="52" t="e">
        <f>'XH 9'!J588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221">
        <v>34</v>
      </c>
      <c r="B33" s="219" t="s">
        <v>959</v>
      </c>
      <c r="C33" s="219" t="s">
        <v>960</v>
      </c>
      <c r="D33" s="219" t="s">
        <v>29</v>
      </c>
      <c r="E33" s="249">
        <v>7.75</v>
      </c>
      <c r="F33" s="249">
        <v>5.5</v>
      </c>
      <c r="G33" s="251">
        <v>6</v>
      </c>
      <c r="H33" s="229">
        <f t="shared" si="1"/>
        <v>32.5</v>
      </c>
      <c r="I33" s="52" t="e">
        <f>'XH 9'!I589</f>
        <v>#REF!</v>
      </c>
      <c r="J33" s="52" t="e">
        <f>'XH 9'!J589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221">
        <v>35</v>
      </c>
      <c r="B34" s="219" t="s">
        <v>961</v>
      </c>
      <c r="C34" s="219" t="s">
        <v>962</v>
      </c>
      <c r="D34" s="219" t="s">
        <v>29</v>
      </c>
      <c r="E34" s="249">
        <v>8.25</v>
      </c>
      <c r="F34" s="249">
        <v>8.75</v>
      </c>
      <c r="G34" s="250">
        <v>8.5</v>
      </c>
      <c r="H34" s="229">
        <f t="shared" si="1"/>
        <v>42.5</v>
      </c>
      <c r="I34" s="52" t="e">
        <f>'XH 9'!I590</f>
        <v>#REF!</v>
      </c>
      <c r="J34" s="52" t="e">
        <f>'XH 9'!J590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" customHeight="1">
      <c r="A35" s="221">
        <v>36</v>
      </c>
      <c r="B35" s="219" t="s">
        <v>963</v>
      </c>
      <c r="C35" s="219" t="s">
        <v>54</v>
      </c>
      <c r="D35" s="219" t="s">
        <v>29</v>
      </c>
      <c r="E35" s="249">
        <v>8</v>
      </c>
      <c r="F35" s="249">
        <v>6.75</v>
      </c>
      <c r="G35" s="251">
        <v>8</v>
      </c>
      <c r="H35" s="229">
        <f t="shared" si="1"/>
        <v>37.5</v>
      </c>
      <c r="I35" s="52" t="e">
        <f>'XH 9'!I591</f>
        <v>#REF!</v>
      </c>
      <c r="J35" s="52" t="e">
        <f>'XH 9'!J591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221">
        <v>37</v>
      </c>
      <c r="B36" s="219" t="s">
        <v>964</v>
      </c>
      <c r="C36" s="219" t="s">
        <v>333</v>
      </c>
      <c r="D36" s="219" t="s">
        <v>29</v>
      </c>
      <c r="E36" s="249">
        <v>8</v>
      </c>
      <c r="F36" s="249">
        <v>9</v>
      </c>
      <c r="G36" s="250">
        <v>9.5</v>
      </c>
      <c r="H36" s="229">
        <f t="shared" si="1"/>
        <v>43.5</v>
      </c>
      <c r="I36" s="52" t="e">
        <f>'XH 9'!I592</f>
        <v>#REF!</v>
      </c>
      <c r="J36" s="52" t="e">
        <f>'XH 9'!J592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.75" customHeight="1">
      <c r="A37" s="221">
        <v>38</v>
      </c>
      <c r="B37" s="219" t="s">
        <v>965</v>
      </c>
      <c r="C37" s="219" t="s">
        <v>322</v>
      </c>
      <c r="D37" s="219" t="s">
        <v>29</v>
      </c>
      <c r="E37" s="249">
        <v>8.25</v>
      </c>
      <c r="F37" s="249">
        <v>7.75</v>
      </c>
      <c r="G37" s="250">
        <v>9.5</v>
      </c>
      <c r="H37" s="229">
        <f t="shared" si="1"/>
        <v>41.5</v>
      </c>
      <c r="I37" s="52" t="e">
        <f>'XH 9'!I593</f>
        <v>#REF!</v>
      </c>
      <c r="J37" s="52" t="e">
        <f>'XH 9'!J593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221">
        <v>39</v>
      </c>
      <c r="B38" s="219" t="s">
        <v>966</v>
      </c>
      <c r="C38" s="219" t="s">
        <v>438</v>
      </c>
      <c r="D38" s="219" t="s">
        <v>29</v>
      </c>
      <c r="E38" s="249">
        <v>8</v>
      </c>
      <c r="F38" s="249">
        <v>9</v>
      </c>
      <c r="G38" s="251">
        <v>8.75</v>
      </c>
      <c r="H38" s="229">
        <f t="shared" si="1"/>
        <v>42.75</v>
      </c>
      <c r="I38" s="52" t="e">
        <f>'XH 9'!I594</f>
        <v>#REF!</v>
      </c>
      <c r="J38" s="52" t="e">
        <f>'XH 9'!J594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221">
        <v>40</v>
      </c>
      <c r="B39" s="219" t="s">
        <v>967</v>
      </c>
      <c r="C39" s="219" t="s">
        <v>506</v>
      </c>
      <c r="D39" s="219" t="s">
        <v>29</v>
      </c>
      <c r="E39" s="249">
        <v>8.75</v>
      </c>
      <c r="F39" s="249">
        <v>9</v>
      </c>
      <c r="G39" s="251">
        <v>9</v>
      </c>
      <c r="H39" s="229">
        <f t="shared" si="1"/>
        <v>44.5</v>
      </c>
      <c r="I39" s="52" t="e">
        <f>'XH 9'!I595</f>
        <v>#REF!</v>
      </c>
      <c r="J39" s="52" t="e">
        <f>'XH 9'!J595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221">
        <v>41</v>
      </c>
      <c r="B40" s="219" t="s">
        <v>968</v>
      </c>
      <c r="C40" s="219" t="s">
        <v>326</v>
      </c>
      <c r="D40" s="219" t="s">
        <v>29</v>
      </c>
      <c r="E40" s="249">
        <v>7.5</v>
      </c>
      <c r="F40" s="249">
        <v>9</v>
      </c>
      <c r="G40" s="251">
        <v>10</v>
      </c>
      <c r="H40" s="229">
        <f t="shared" si="1"/>
        <v>43</v>
      </c>
      <c r="I40" s="52" t="e">
        <f>'XH 9'!I596</f>
        <v>#REF!</v>
      </c>
      <c r="J40" s="52" t="e">
        <f>'XH 9'!J596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221">
        <v>42</v>
      </c>
      <c r="B41" s="219" t="s">
        <v>969</v>
      </c>
      <c r="C41" s="219" t="s">
        <v>356</v>
      </c>
      <c r="D41" s="219" t="s">
        <v>29</v>
      </c>
      <c r="E41" s="249">
        <v>8.75</v>
      </c>
      <c r="F41" s="249">
        <v>9</v>
      </c>
      <c r="G41" s="251">
        <v>9</v>
      </c>
      <c r="H41" s="229">
        <f t="shared" si="1"/>
        <v>44.5</v>
      </c>
      <c r="I41" s="52" t="e">
        <f>'XH 9'!I597</f>
        <v>#REF!</v>
      </c>
      <c r="J41" s="52" t="e">
        <f>'XH 9'!J597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221">
        <v>43</v>
      </c>
      <c r="B42" s="219" t="s">
        <v>970</v>
      </c>
      <c r="C42" s="219" t="s">
        <v>58</v>
      </c>
      <c r="D42" s="219" t="s">
        <v>29</v>
      </c>
      <c r="E42" s="249">
        <v>8.25</v>
      </c>
      <c r="F42" s="249">
        <v>8.25</v>
      </c>
      <c r="G42" s="251">
        <v>9.75</v>
      </c>
      <c r="H42" s="229">
        <f t="shared" si="1"/>
        <v>42.75</v>
      </c>
      <c r="I42" s="52" t="e">
        <f>'XH 9'!I598</f>
        <v>#REF!</v>
      </c>
      <c r="J42" s="52" t="e">
        <f>'XH 9'!J598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221">
        <v>44</v>
      </c>
      <c r="B43" s="219" t="s">
        <v>971</v>
      </c>
      <c r="C43" s="219" t="s">
        <v>194</v>
      </c>
      <c r="D43" s="219" t="s">
        <v>29</v>
      </c>
      <c r="E43" s="249">
        <v>6.75</v>
      </c>
      <c r="F43" s="249">
        <v>9</v>
      </c>
      <c r="G43" s="250">
        <v>8.5</v>
      </c>
      <c r="H43" s="229">
        <f t="shared" si="1"/>
        <v>40</v>
      </c>
      <c r="I43" s="52" t="e">
        <f>'XH 9'!I599</f>
        <v>#REF!</v>
      </c>
      <c r="J43" s="52" t="e">
        <f>'XH 9'!J599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221">
        <v>45</v>
      </c>
      <c r="B44" s="219" t="s">
        <v>972</v>
      </c>
      <c r="C44" s="219" t="s">
        <v>973</v>
      </c>
      <c r="D44" s="219" t="s">
        <v>29</v>
      </c>
      <c r="E44" s="249">
        <v>8.5</v>
      </c>
      <c r="F44" s="249">
        <v>8.5</v>
      </c>
      <c r="G44" s="251">
        <v>10</v>
      </c>
      <c r="H44" s="229">
        <f t="shared" si="1"/>
        <v>44</v>
      </c>
      <c r="I44" s="52" t="e">
        <f>'XH 9'!I600</f>
        <v>#REF!</v>
      </c>
      <c r="J44" s="52" t="e">
        <f>'XH 9'!J600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221">
        <v>46</v>
      </c>
      <c r="B45" s="219" t="s">
        <v>974</v>
      </c>
      <c r="C45" s="219" t="s">
        <v>229</v>
      </c>
      <c r="D45" s="219" t="s">
        <v>29</v>
      </c>
      <c r="E45" s="249">
        <v>6.75</v>
      </c>
      <c r="F45" s="249">
        <v>6.5</v>
      </c>
      <c r="G45" s="251">
        <v>8</v>
      </c>
      <c r="H45" s="229">
        <f t="shared" si="1"/>
        <v>34.5</v>
      </c>
      <c r="I45" s="52" t="e">
        <f>'XH 9'!I601</f>
        <v>#REF!</v>
      </c>
      <c r="J45" s="52" t="e">
        <f>'XH 9'!J601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221">
        <v>47</v>
      </c>
      <c r="B46" s="219" t="s">
        <v>975</v>
      </c>
      <c r="C46" s="219" t="s">
        <v>270</v>
      </c>
      <c r="D46" s="219" t="s">
        <v>29</v>
      </c>
      <c r="E46" s="249">
        <v>6.75</v>
      </c>
      <c r="F46" s="249">
        <v>9</v>
      </c>
      <c r="G46" s="250">
        <v>9.5</v>
      </c>
      <c r="H46" s="229">
        <f t="shared" si="1"/>
        <v>41</v>
      </c>
      <c r="I46" s="52" t="e">
        <f>'XH 9'!I602</f>
        <v>#REF!</v>
      </c>
      <c r="J46" s="52" t="e">
        <f>'XH 9'!J602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221">
        <v>48</v>
      </c>
      <c r="B47" s="219" t="s">
        <v>976</v>
      </c>
      <c r="C47" s="219" t="s">
        <v>813</v>
      </c>
      <c r="D47" s="219" t="s">
        <v>29</v>
      </c>
      <c r="E47" s="249">
        <v>8.25</v>
      </c>
      <c r="F47" s="249">
        <v>8.75</v>
      </c>
      <c r="G47" s="250">
        <v>7.5</v>
      </c>
      <c r="H47" s="229">
        <f t="shared" si="1"/>
        <v>41.5</v>
      </c>
      <c r="I47" s="52" t="e">
        <f>'XH 9'!I603</f>
        <v>#REF!</v>
      </c>
      <c r="J47" s="52" t="e">
        <f>'XH 9'!J603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49</v>
      </c>
      <c r="B48" s="226"/>
      <c r="C48" s="226"/>
      <c r="D48" s="226"/>
      <c r="E48" s="227"/>
      <c r="F48" s="227"/>
      <c r="G48" s="228"/>
      <c r="H48" s="51">
        <f t="shared" si="1"/>
        <v>0</v>
      </c>
      <c r="I48" s="52" t="e">
        <f>'XH 9'!I604</f>
        <v>#REF!</v>
      </c>
      <c r="J48" s="52" t="e">
        <f>'XH 9'!J604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51</v>
      </c>
      <c r="B49" s="48"/>
      <c r="C49" s="48"/>
      <c r="D49" s="48"/>
      <c r="E49" s="49"/>
      <c r="F49" s="54"/>
      <c r="G49" s="55"/>
      <c r="H49" s="51">
        <f t="shared" si="1"/>
        <v>0</v>
      </c>
      <c r="I49" s="52" t="e">
        <f>'XH 9'!I606</f>
        <v>#REF!</v>
      </c>
      <c r="J49" s="52" t="e">
        <f>'XH 9'!J606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/>
      <c r="B50" s="48"/>
      <c r="C50" s="48"/>
      <c r="D50" s="48"/>
      <c r="E50" s="49"/>
      <c r="F50" s="49"/>
      <c r="G50" s="55"/>
      <c r="H50" s="51">
        <f t="shared" si="1"/>
        <v>0</v>
      </c>
      <c r="I50" s="52"/>
      <c r="J50" s="52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/>
      <c r="B51" s="48"/>
      <c r="C51" s="48"/>
      <c r="D51" s="48"/>
      <c r="E51" s="49"/>
      <c r="F51" s="49"/>
      <c r="G51" s="55"/>
      <c r="H51" s="51">
        <f t="shared" si="1"/>
        <v>0</v>
      </c>
      <c r="I51" s="52"/>
      <c r="J51" s="52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/>
      <c r="B52" s="48"/>
      <c r="C52" s="48"/>
      <c r="D52" s="48"/>
      <c r="E52" s="49"/>
      <c r="F52" s="49"/>
      <c r="G52" s="55"/>
      <c r="H52" s="51">
        <f t="shared" si="1"/>
        <v>0</v>
      </c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/>
      <c r="B53" s="48"/>
      <c r="C53" s="48"/>
      <c r="D53" s="48"/>
      <c r="E53" s="49"/>
      <c r="F53" s="49"/>
      <c r="G53" s="55"/>
      <c r="H53" s="51">
        <f t="shared" si="1"/>
        <v>0</v>
      </c>
      <c r="I53" s="52"/>
      <c r="J53" s="52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52</v>
      </c>
      <c r="B54" s="48"/>
      <c r="C54" s="48"/>
      <c r="D54" s="48"/>
      <c r="E54" s="49"/>
      <c r="F54" s="49"/>
      <c r="G54" s="55"/>
      <c r="H54" s="51">
        <f t="shared" si="1"/>
        <v>0</v>
      </c>
      <c r="I54" s="52" t="e">
        <f>'XH 9'!I607</f>
        <v>#REF!</v>
      </c>
      <c r="J54" s="52" t="e">
        <f>'XH 9'!J607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53</v>
      </c>
      <c r="B55" s="48"/>
      <c r="C55" s="48"/>
      <c r="D55" s="48"/>
      <c r="E55" s="54"/>
      <c r="F55" s="54"/>
      <c r="G55" s="55"/>
      <c r="H55" s="51">
        <f t="shared" si="1"/>
        <v>0</v>
      </c>
      <c r="I55" s="52" t="e">
        <f>'XH 9'!I608</f>
        <v>#REF!</v>
      </c>
      <c r="J55" s="52" t="e">
        <f>'XH 9'!J608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54</v>
      </c>
      <c r="B56" s="48"/>
      <c r="C56" s="48"/>
      <c r="D56" s="48"/>
      <c r="E56" s="49"/>
      <c r="F56" s="49"/>
      <c r="G56" s="55"/>
      <c r="H56" s="51">
        <f t="shared" si="1"/>
        <v>0</v>
      </c>
      <c r="I56" s="52" t="e">
        <f>'XH 9'!I609</f>
        <v>#REF!</v>
      </c>
      <c r="J56" s="52" t="e">
        <f>'XH 9'!J609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>
        <v>55</v>
      </c>
      <c r="B57" s="53"/>
      <c r="C57" s="53"/>
      <c r="D57" s="143"/>
      <c r="E57" s="144"/>
      <c r="F57" s="144"/>
      <c r="G57" s="145"/>
      <c r="H57" s="51">
        <f t="shared" si="1"/>
        <v>0</v>
      </c>
      <c r="I57" s="52" t="e">
        <f>'XH 9'!I610</f>
        <v>#REF!</v>
      </c>
      <c r="J57" s="52" t="e">
        <f>'XH 9'!J610</f>
        <v>#REF!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282" t="s">
        <v>142</v>
      </c>
      <c r="B58" s="283"/>
      <c r="C58" s="283"/>
      <c r="D58" s="284"/>
      <c r="E58" s="56">
        <f>SUM(E6:E57)/D74</f>
        <v>7.9880952380952381</v>
      </c>
      <c r="F58" s="56">
        <f>SUM(F6:F57)/D67</f>
        <v>8.3630952380952372</v>
      </c>
      <c r="G58" s="56">
        <f>SUM(G6:G57)/D81</f>
        <v>8.7083333333333339</v>
      </c>
      <c r="H58" s="32">
        <f>SUM(H6:H57)/D88</f>
        <v>41.410714285714285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8" customHeight="1">
      <c r="A59" s="38"/>
      <c r="B59" s="37"/>
      <c r="C59" s="37"/>
      <c r="D59" s="38"/>
      <c r="E59" s="37"/>
      <c r="F59" s="37"/>
      <c r="G59" s="57" t="s">
        <v>143</v>
      </c>
      <c r="H59" s="39"/>
      <c r="I59" s="58" t="s">
        <v>143</v>
      </c>
      <c r="J59" s="37"/>
      <c r="K59" s="58" t="s">
        <v>143</v>
      </c>
      <c r="L59" s="37"/>
      <c r="M59" s="38"/>
      <c r="N59" s="37"/>
      <c r="O59" s="58" t="s">
        <v>143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59" t="b">
        <f>AND(F6&gt;=8,F6&lt;9)</f>
        <v>0</v>
      </c>
      <c r="H60" s="39"/>
      <c r="I60" s="38" t="b">
        <f>AND(F6&gt;=6.5,F6&lt;8)</f>
        <v>1</v>
      </c>
      <c r="J60" s="37"/>
      <c r="K60" s="38" t="b">
        <f>AND(F6&gt;=5,F6&lt;6.5)</f>
        <v>0</v>
      </c>
      <c r="L60" s="37"/>
      <c r="M60" s="38"/>
      <c r="N60" s="37"/>
      <c r="O60" s="38" t="b">
        <f>AND(F6&gt;=3.5,F6&lt;5)</f>
        <v>0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7"/>
      <c r="F61" s="37"/>
      <c r="G61" s="59"/>
      <c r="H61" s="39"/>
      <c r="I61" s="38"/>
      <c r="J61" s="37"/>
      <c r="K61" s="38"/>
      <c r="L61" s="37"/>
      <c r="M61" s="38"/>
      <c r="N61" s="37"/>
      <c r="O61" s="38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7"/>
      <c r="F62" s="37"/>
      <c r="G62" s="59"/>
      <c r="H62" s="39"/>
      <c r="I62" s="38"/>
      <c r="J62" s="37"/>
      <c r="K62" s="38"/>
      <c r="L62" s="37"/>
      <c r="M62" s="38"/>
      <c r="N62" s="37"/>
      <c r="O62" s="38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37"/>
      <c r="G63" s="59"/>
      <c r="H63" s="39"/>
      <c r="I63" s="38"/>
      <c r="J63" s="37"/>
      <c r="K63" s="38"/>
      <c r="L63" s="37"/>
      <c r="M63" s="38"/>
      <c r="N63" s="37"/>
      <c r="O63" s="38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37"/>
      <c r="G64" s="59" t="s">
        <v>144</v>
      </c>
      <c r="H64" s="39"/>
      <c r="I64" s="38" t="s">
        <v>145</v>
      </c>
      <c r="J64" s="37"/>
      <c r="K64" s="38" t="s">
        <v>146</v>
      </c>
      <c r="L64" s="37"/>
      <c r="M64" s="38"/>
      <c r="N64" s="37"/>
      <c r="O64" s="38" t="s">
        <v>9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262" t="s">
        <v>1</v>
      </c>
      <c r="B65" s="264" t="s">
        <v>2</v>
      </c>
      <c r="C65" s="7"/>
      <c r="D65" s="264" t="s">
        <v>3</v>
      </c>
      <c r="E65" s="279" t="s">
        <v>4</v>
      </c>
      <c r="F65" s="266"/>
      <c r="G65" s="279" t="s">
        <v>5</v>
      </c>
      <c r="H65" s="266"/>
      <c r="I65" s="279" t="s">
        <v>6</v>
      </c>
      <c r="J65" s="266"/>
      <c r="K65" s="279" t="s">
        <v>7</v>
      </c>
      <c r="L65" s="266"/>
      <c r="M65" s="279" t="s">
        <v>8</v>
      </c>
      <c r="N65" s="266"/>
      <c r="O65" s="279" t="s">
        <v>9</v>
      </c>
      <c r="P65" s="266"/>
      <c r="Q65" s="279" t="s">
        <v>10</v>
      </c>
      <c r="R65" s="274"/>
      <c r="S65" s="60"/>
      <c r="T65" s="61"/>
      <c r="U65" s="61"/>
      <c r="V65" s="37"/>
      <c r="W65" s="37"/>
      <c r="X65" s="37"/>
      <c r="Y65" s="37"/>
      <c r="Z65" s="37"/>
    </row>
    <row r="66" spans="1:26" ht="18" customHeight="1">
      <c r="A66" s="263"/>
      <c r="B66" s="259"/>
      <c r="C66" s="10"/>
      <c r="D66" s="259"/>
      <c r="E66" s="10" t="s">
        <v>13</v>
      </c>
      <c r="F66" s="10" t="s">
        <v>14</v>
      </c>
      <c r="G66" s="136" t="s">
        <v>13</v>
      </c>
      <c r="H66" s="62" t="s">
        <v>14</v>
      </c>
      <c r="I66" s="10" t="s">
        <v>13</v>
      </c>
      <c r="J66" s="10" t="s">
        <v>14</v>
      </c>
      <c r="K66" s="10" t="s">
        <v>13</v>
      </c>
      <c r="L66" s="10" t="s">
        <v>14</v>
      </c>
      <c r="M66" s="10" t="s">
        <v>13</v>
      </c>
      <c r="N66" s="10" t="s">
        <v>14</v>
      </c>
      <c r="O66" s="10" t="s">
        <v>13</v>
      </c>
      <c r="P66" s="10" t="s">
        <v>14</v>
      </c>
      <c r="Q66" s="10" t="s">
        <v>13</v>
      </c>
      <c r="R66" s="63" t="s">
        <v>14</v>
      </c>
      <c r="S66" s="60"/>
      <c r="T66" s="280" t="s">
        <v>15</v>
      </c>
      <c r="U66" s="261"/>
      <c r="V66" s="37"/>
      <c r="W66" s="37"/>
      <c r="X66" s="37"/>
      <c r="Y66" s="37"/>
      <c r="Z66" s="37"/>
    </row>
    <row r="67" spans="1:26" ht="18" customHeight="1">
      <c r="A67" s="38" t="str">
        <f>F5</f>
        <v>Toan</v>
      </c>
      <c r="B67" s="146" t="str">
        <f>D6</f>
        <v>9A15</v>
      </c>
      <c r="C67" s="64"/>
      <c r="D67" s="64">
        <f>COUNT(F6:F57)</f>
        <v>42</v>
      </c>
      <c r="E67" s="64">
        <f>COUNTIF(F6:F57,"&gt;=9")</f>
        <v>19</v>
      </c>
      <c r="F67" s="65">
        <f>E67/$D67</f>
        <v>0.45238095238095238</v>
      </c>
      <c r="G67" s="66">
        <f>COUNTIF(F6:F57,"&gt;=8")-COUNTIF(F6:F57,"&gt;=9")</f>
        <v>14</v>
      </c>
      <c r="H67" s="67">
        <f>G67/$D67</f>
        <v>0.33333333333333331</v>
      </c>
      <c r="I67" s="64">
        <f>COUNTIF(F6:F57,"&gt;=6.5")-COUNTIF(F6:F57,"&gt;=8")</f>
        <v>8</v>
      </c>
      <c r="J67" s="65">
        <f>I67/$D67</f>
        <v>0.19047619047619047</v>
      </c>
      <c r="K67" s="64">
        <f>COUNTIF(F6:F57,"&gt;=5")-COUNTIF(F6:F57,"&gt;=6.5")</f>
        <v>1</v>
      </c>
      <c r="L67" s="65">
        <f>K67/$D67</f>
        <v>2.3809523809523808E-2</v>
      </c>
      <c r="M67" s="64">
        <f>COUNTIF(F6:F57,"&gt;=5")</f>
        <v>42</v>
      </c>
      <c r="N67" s="65">
        <f>M67/$D67</f>
        <v>1</v>
      </c>
      <c r="O67" s="64">
        <f>COUNTIF(F6:F57,"&gt;=3.5")-COUNTIF(F6:F57,"&gt;=5")</f>
        <v>0</v>
      </c>
      <c r="P67" s="65">
        <f>O67/$D67</f>
        <v>0</v>
      </c>
      <c r="Q67" s="64">
        <f>COUNTIF(F6:F57,"&lt;=3.25")</f>
        <v>0</v>
      </c>
      <c r="R67" s="68">
        <f>Q67/$D67</f>
        <v>0</v>
      </c>
      <c r="S67" s="69"/>
      <c r="T67" s="70">
        <f>Q67+O67+K67+I67+G67+E67</f>
        <v>42</v>
      </c>
      <c r="U67" s="70">
        <f>Q67+O67+M67</f>
        <v>42</v>
      </c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9"/>
      <c r="F68" s="39"/>
      <c r="G68" s="59"/>
      <c r="H68" s="39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7"/>
      <c r="F69" s="37"/>
      <c r="G69" s="71" t="s">
        <v>147</v>
      </c>
      <c r="H69" s="39"/>
      <c r="I69" s="42" t="s">
        <v>147</v>
      </c>
      <c r="J69" s="37"/>
      <c r="K69" s="42" t="s">
        <v>147</v>
      </c>
      <c r="L69" s="37"/>
      <c r="M69" s="38"/>
      <c r="N69" s="37"/>
      <c r="O69" s="42" t="s">
        <v>147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59" t="b">
        <f>AND(E6&gt;=8,E6&lt;9)</f>
        <v>0</v>
      </c>
      <c r="H70" s="39"/>
      <c r="I70" s="38" t="b">
        <f>AND(E6&gt;=6.5,E6&lt;8)</f>
        <v>1</v>
      </c>
      <c r="J70" s="37"/>
      <c r="K70" s="38" t="b">
        <f>AND(E6&gt;=5,E6&lt;6.5)</f>
        <v>0</v>
      </c>
      <c r="L70" s="37"/>
      <c r="M70" s="38"/>
      <c r="N70" s="37"/>
      <c r="O70" s="38" t="b">
        <f>AND(E6&gt;=3.5,E6&lt;5)</f>
        <v>0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59" t="s">
        <v>144</v>
      </c>
      <c r="H71" s="39"/>
      <c r="I71" s="38" t="s">
        <v>145</v>
      </c>
      <c r="J71" s="37"/>
      <c r="K71" s="38" t="s">
        <v>146</v>
      </c>
      <c r="L71" s="37"/>
      <c r="M71" s="38"/>
      <c r="N71" s="37"/>
      <c r="O71" s="38" t="s">
        <v>9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262" t="s">
        <v>1</v>
      </c>
      <c r="B72" s="264" t="s">
        <v>2</v>
      </c>
      <c r="C72" s="7"/>
      <c r="D72" s="264" t="s">
        <v>3</v>
      </c>
      <c r="E72" s="279" t="s">
        <v>4</v>
      </c>
      <c r="F72" s="266"/>
      <c r="G72" s="279" t="s">
        <v>5</v>
      </c>
      <c r="H72" s="266"/>
      <c r="I72" s="279" t="s">
        <v>6</v>
      </c>
      <c r="J72" s="266"/>
      <c r="K72" s="279" t="s">
        <v>7</v>
      </c>
      <c r="L72" s="266"/>
      <c r="M72" s="279" t="s">
        <v>8</v>
      </c>
      <c r="N72" s="266"/>
      <c r="O72" s="279" t="s">
        <v>9</v>
      </c>
      <c r="P72" s="266"/>
      <c r="Q72" s="279" t="s">
        <v>10</v>
      </c>
      <c r="R72" s="274"/>
      <c r="S72" s="60"/>
      <c r="T72" s="61"/>
      <c r="U72" s="61"/>
      <c r="V72" s="37"/>
      <c r="W72" s="37"/>
      <c r="X72" s="37"/>
      <c r="Y72" s="37"/>
      <c r="Z72" s="37"/>
    </row>
    <row r="73" spans="1:26" ht="18" customHeight="1">
      <c r="A73" s="263"/>
      <c r="B73" s="259"/>
      <c r="C73" s="10"/>
      <c r="D73" s="259"/>
      <c r="E73" s="10" t="s">
        <v>13</v>
      </c>
      <c r="F73" s="10" t="s">
        <v>14</v>
      </c>
      <c r="G73" s="136" t="s">
        <v>13</v>
      </c>
      <c r="H73" s="62" t="s">
        <v>14</v>
      </c>
      <c r="I73" s="10" t="s">
        <v>13</v>
      </c>
      <c r="J73" s="10" t="s">
        <v>14</v>
      </c>
      <c r="K73" s="10" t="s">
        <v>13</v>
      </c>
      <c r="L73" s="10" t="s">
        <v>14</v>
      </c>
      <c r="M73" s="10" t="s">
        <v>13</v>
      </c>
      <c r="N73" s="10" t="s">
        <v>14</v>
      </c>
      <c r="O73" s="10" t="s">
        <v>13</v>
      </c>
      <c r="P73" s="10" t="s">
        <v>14</v>
      </c>
      <c r="Q73" s="10" t="s">
        <v>13</v>
      </c>
      <c r="R73" s="63" t="s">
        <v>14</v>
      </c>
      <c r="S73" s="60"/>
      <c r="T73" s="280" t="s">
        <v>15</v>
      </c>
      <c r="U73" s="261"/>
      <c r="V73" s="37"/>
      <c r="W73" s="37"/>
      <c r="X73" s="37"/>
      <c r="Y73" s="37"/>
      <c r="Z73" s="37"/>
    </row>
    <row r="74" spans="1:26" ht="18" customHeight="1">
      <c r="A74" s="38" t="str">
        <f>E5</f>
        <v>Van</v>
      </c>
      <c r="B74" s="146" t="str">
        <f>D6</f>
        <v>9A15</v>
      </c>
      <c r="C74" s="64"/>
      <c r="D74" s="64">
        <f>COUNT(E6:E57)</f>
        <v>42</v>
      </c>
      <c r="E74" s="64">
        <f>COUNTIF(E6:E57,"&gt;=9")</f>
        <v>2</v>
      </c>
      <c r="F74" s="65">
        <f>E74/$D74</f>
        <v>4.7619047619047616E-2</v>
      </c>
      <c r="G74" s="72">
        <f>COUNTIF(E6:E57,"&gt;=8")-COUNTIF(E6:E57,"&gt;=9")</f>
        <v>27</v>
      </c>
      <c r="H74" s="67">
        <f>G74/$D74</f>
        <v>0.6428571428571429</v>
      </c>
      <c r="I74" s="64">
        <f>COUNTIF(E6:E57,"&gt;=6.5")-COUNTIF(E6:E57,"&gt;=8")</f>
        <v>13</v>
      </c>
      <c r="J74" s="65">
        <f>I74/$D74</f>
        <v>0.30952380952380953</v>
      </c>
      <c r="K74" s="64">
        <f>COUNTIF(E6:E57,"&gt;=5")-COUNTIF(E6:E57,"&gt;=6.5")</f>
        <v>0</v>
      </c>
      <c r="L74" s="65">
        <f>K74/$D74</f>
        <v>0</v>
      </c>
      <c r="M74" s="64">
        <f>COUNTIF(E6:E57,"&gt;=5")</f>
        <v>42</v>
      </c>
      <c r="N74" s="65">
        <f>M74/$D74</f>
        <v>1</v>
      </c>
      <c r="O74" s="64">
        <f>COUNTIF(E6:E57,"&gt;=3.5")-COUNTIF(E6:E57,"&gt;=5")</f>
        <v>0</v>
      </c>
      <c r="P74" s="65">
        <f>O74/$D74</f>
        <v>0</v>
      </c>
      <c r="Q74" s="64">
        <f>COUNTIF(E6:E57,"&lt;=3.25")</f>
        <v>0</v>
      </c>
      <c r="R74" s="68">
        <f>Q74/$D74</f>
        <v>0</v>
      </c>
      <c r="S74" s="69"/>
      <c r="T74" s="70">
        <f>Q74+O74+K74+I74+G74+E74</f>
        <v>42</v>
      </c>
      <c r="U74" s="70">
        <f>Q74+O74+M74</f>
        <v>42</v>
      </c>
      <c r="V74" s="37"/>
      <c r="W74" s="37"/>
      <c r="X74" s="37"/>
      <c r="Y74" s="37"/>
      <c r="Z74" s="37"/>
    </row>
    <row r="75" spans="1:26" ht="18" customHeight="1">
      <c r="A75" s="38"/>
      <c r="B75" s="73"/>
      <c r="C75" s="73"/>
      <c r="D75" s="73"/>
      <c r="E75" s="73"/>
      <c r="F75" s="74"/>
      <c r="G75" s="75"/>
      <c r="H75" s="76"/>
      <c r="I75" s="73"/>
      <c r="J75" s="74"/>
      <c r="K75" s="73"/>
      <c r="L75" s="74"/>
      <c r="M75" s="73"/>
      <c r="N75" s="74"/>
      <c r="O75" s="73"/>
      <c r="P75" s="74"/>
      <c r="Q75" s="73"/>
      <c r="R75" s="74"/>
      <c r="S75" s="69"/>
      <c r="T75" s="70"/>
      <c r="U75" s="70"/>
      <c r="V75" s="37"/>
      <c r="W75" s="37"/>
      <c r="X75" s="37"/>
      <c r="Y75" s="37"/>
      <c r="Z75" s="37"/>
    </row>
    <row r="76" spans="1:26" ht="18" customHeight="1">
      <c r="A76" s="38"/>
      <c r="B76" s="37"/>
      <c r="C76" s="37"/>
      <c r="D76" s="38"/>
      <c r="E76" s="37"/>
      <c r="F76" s="37"/>
      <c r="G76" s="57" t="s">
        <v>36</v>
      </c>
      <c r="H76" s="39"/>
      <c r="I76" s="58" t="s">
        <v>36</v>
      </c>
      <c r="J76" s="37"/>
      <c r="K76" s="58" t="s">
        <v>36</v>
      </c>
      <c r="L76" s="37"/>
      <c r="M76" s="38"/>
      <c r="N76" s="37"/>
      <c r="O76" s="58" t="s">
        <v>36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37"/>
      <c r="G77" s="59" t="b">
        <f>AND(G6&gt;=8,G6&lt;9)</f>
        <v>0</v>
      </c>
      <c r="H77" s="39"/>
      <c r="I77" s="38" t="b">
        <f>AND(G6&gt;=6.5,G6&lt;8)</f>
        <v>1</v>
      </c>
      <c r="J77" s="37"/>
      <c r="K77" s="38" t="b">
        <f>AND(G6&gt;=5,G6&lt;6.5)</f>
        <v>0</v>
      </c>
      <c r="L77" s="37"/>
      <c r="M77" s="38"/>
      <c r="N77" s="37"/>
      <c r="O77" s="38" t="b">
        <f>AND(G5&gt;=3.5,G5&lt;5)</f>
        <v>0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38"/>
      <c r="B78" s="37"/>
      <c r="C78" s="37"/>
      <c r="D78" s="38"/>
      <c r="E78" s="37"/>
      <c r="F78" s="37"/>
      <c r="G78" s="59" t="s">
        <v>144</v>
      </c>
      <c r="H78" s="39"/>
      <c r="I78" s="38" t="s">
        <v>145</v>
      </c>
      <c r="J78" s="37"/>
      <c r="K78" s="38" t="s">
        <v>146</v>
      </c>
      <c r="L78" s="37"/>
      <c r="M78" s="38"/>
      <c r="N78" s="37"/>
      <c r="O78" s="38" t="s">
        <v>9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8" customHeight="1">
      <c r="A79" s="262" t="s">
        <v>1</v>
      </c>
      <c r="B79" s="264" t="s">
        <v>2</v>
      </c>
      <c r="C79" s="7"/>
      <c r="D79" s="264" t="s">
        <v>3</v>
      </c>
      <c r="E79" s="279" t="s">
        <v>4</v>
      </c>
      <c r="F79" s="266"/>
      <c r="G79" s="279" t="s">
        <v>5</v>
      </c>
      <c r="H79" s="266"/>
      <c r="I79" s="279" t="s">
        <v>6</v>
      </c>
      <c r="J79" s="266"/>
      <c r="K79" s="279" t="s">
        <v>7</v>
      </c>
      <c r="L79" s="266"/>
      <c r="M79" s="279" t="s">
        <v>8</v>
      </c>
      <c r="N79" s="266"/>
      <c r="O79" s="279" t="s">
        <v>9</v>
      </c>
      <c r="P79" s="266"/>
      <c r="Q79" s="279" t="s">
        <v>10</v>
      </c>
      <c r="R79" s="274"/>
      <c r="S79" s="60"/>
      <c r="T79" s="61"/>
      <c r="U79" s="61"/>
      <c r="V79" s="37"/>
      <c r="W79" s="37"/>
      <c r="X79" s="37"/>
      <c r="Y79" s="37"/>
      <c r="Z79" s="37"/>
    </row>
    <row r="80" spans="1:26" ht="18" customHeight="1">
      <c r="A80" s="263"/>
      <c r="B80" s="259"/>
      <c r="C80" s="10"/>
      <c r="D80" s="259"/>
      <c r="E80" s="10" t="s">
        <v>13</v>
      </c>
      <c r="F80" s="10" t="s">
        <v>14</v>
      </c>
      <c r="G80" s="136" t="s">
        <v>13</v>
      </c>
      <c r="H80" s="62" t="s">
        <v>14</v>
      </c>
      <c r="I80" s="10" t="s">
        <v>13</v>
      </c>
      <c r="J80" s="10" t="s">
        <v>14</v>
      </c>
      <c r="K80" s="10" t="s">
        <v>13</v>
      </c>
      <c r="L80" s="10" t="s">
        <v>14</v>
      </c>
      <c r="M80" s="10" t="s">
        <v>13</v>
      </c>
      <c r="N80" s="10" t="s">
        <v>14</v>
      </c>
      <c r="O80" s="10" t="s">
        <v>13</v>
      </c>
      <c r="P80" s="10" t="s">
        <v>14</v>
      </c>
      <c r="Q80" s="10" t="s">
        <v>13</v>
      </c>
      <c r="R80" s="63" t="s">
        <v>14</v>
      </c>
      <c r="S80" s="60"/>
      <c r="T80" s="280" t="s">
        <v>15</v>
      </c>
      <c r="U80" s="261"/>
      <c r="V80" s="37"/>
      <c r="W80" s="37"/>
      <c r="X80" s="37"/>
      <c r="Y80" s="37"/>
      <c r="Z80" s="37"/>
    </row>
    <row r="81" spans="1:26" ht="18" customHeight="1">
      <c r="A81" s="38" t="s">
        <v>36</v>
      </c>
      <c r="B81" s="146" t="str">
        <f>D6</f>
        <v>9A15</v>
      </c>
      <c r="C81" s="64"/>
      <c r="D81" s="64">
        <f>COUNT(G6:G56)</f>
        <v>42</v>
      </c>
      <c r="E81" s="77">
        <f>COUNTIF(G6:G57,"&gt;=9")</f>
        <v>18</v>
      </c>
      <c r="F81" s="78">
        <f>E81/$D81</f>
        <v>0.42857142857142855</v>
      </c>
      <c r="G81" s="72">
        <f>COUNTIF(G6:G57,"&gt;=8")-COUNTIF(G6:G57,"&gt;=9")</f>
        <v>20</v>
      </c>
      <c r="H81" s="79">
        <f>G81/$D81</f>
        <v>0.47619047619047616</v>
      </c>
      <c r="I81" s="77">
        <f>COUNTIF(G6:G57,"&gt;=6.5")-COUNTIF(G6:G56,"&gt;=8")</f>
        <v>2</v>
      </c>
      <c r="J81" s="78">
        <f>I81/$D81</f>
        <v>4.7619047619047616E-2</v>
      </c>
      <c r="K81" s="77">
        <f>COUNTIF(G6:G57,"&gt;=5")-COUNTIF(G6:G57,"&gt;=6.5")</f>
        <v>2</v>
      </c>
      <c r="L81" s="78">
        <f>K81/$D81</f>
        <v>4.7619047619047616E-2</v>
      </c>
      <c r="M81" s="77">
        <f>COUNTIF(G6:G57,"&gt;=5")</f>
        <v>42</v>
      </c>
      <c r="N81" s="78">
        <f>M81/$D81</f>
        <v>1</v>
      </c>
      <c r="O81" s="77">
        <f>COUNTIF(G6:G57,"&gt;=3.5")-COUNTIF(G6:G57,"&gt;=5")</f>
        <v>0</v>
      </c>
      <c r="P81" s="78">
        <f>O81/$D81</f>
        <v>0</v>
      </c>
      <c r="Q81" s="77">
        <f>COUNTIF(G6:G57,"&lt;=3.4")</f>
        <v>0</v>
      </c>
      <c r="R81" s="80">
        <f>Q81/$D81</f>
        <v>0</v>
      </c>
      <c r="S81" s="69"/>
      <c r="T81" s="70">
        <f>Q81+O81+K81+I81+G81+E81</f>
        <v>42</v>
      </c>
      <c r="U81" s="70">
        <f>Q81+O81+M81</f>
        <v>42</v>
      </c>
      <c r="V81" s="37"/>
      <c r="W81" s="37"/>
      <c r="X81" s="37"/>
      <c r="Y81" s="37"/>
      <c r="Z81" s="37"/>
    </row>
    <row r="82" spans="1:26" ht="18" customHeight="1">
      <c r="A82" s="38"/>
      <c r="B82" s="73"/>
      <c r="C82" s="73"/>
      <c r="D82" s="73"/>
      <c r="E82" s="73"/>
      <c r="F82" s="74"/>
      <c r="G82" s="75"/>
      <c r="H82" s="76"/>
      <c r="I82" s="73"/>
      <c r="J82" s="74"/>
      <c r="K82" s="73"/>
      <c r="L82" s="74"/>
      <c r="M82" s="73"/>
      <c r="N82" s="74"/>
      <c r="O82" s="73"/>
      <c r="P82" s="74"/>
      <c r="Q82" s="73"/>
      <c r="R82" s="74"/>
      <c r="S82" s="69"/>
      <c r="T82" s="70"/>
      <c r="U82" s="70"/>
      <c r="V82" s="37"/>
      <c r="W82" s="37"/>
      <c r="X82" s="37"/>
      <c r="Y82" s="37"/>
      <c r="Z82" s="37"/>
    </row>
    <row r="83" spans="1:26" ht="18" customHeight="1">
      <c r="A83" s="81"/>
      <c r="B83" s="82"/>
      <c r="C83" s="82"/>
      <c r="D83" s="81"/>
      <c r="E83" s="82"/>
      <c r="F83" s="82"/>
      <c r="G83" s="83" t="s">
        <v>148</v>
      </c>
      <c r="H83" s="84"/>
      <c r="I83" s="85" t="s">
        <v>148</v>
      </c>
      <c r="J83" s="82"/>
      <c r="K83" s="85" t="s">
        <v>148</v>
      </c>
      <c r="L83" s="82"/>
      <c r="M83" s="81"/>
      <c r="N83" s="82"/>
      <c r="O83" s="85" t="s">
        <v>148</v>
      </c>
      <c r="P83" s="82"/>
      <c r="Q83" s="82"/>
      <c r="R83" s="82"/>
      <c r="S83" s="82"/>
      <c r="T83" s="82"/>
      <c r="U83" s="82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82"/>
      <c r="G84" s="86" t="b">
        <f>AND(H6&gt;=18,H6&lt;19)</f>
        <v>0</v>
      </c>
      <c r="H84" s="84"/>
      <c r="I84" s="81" t="b">
        <f>AND(H6&gt;=16.5,H6&lt;18)</f>
        <v>0</v>
      </c>
      <c r="J84" s="82"/>
      <c r="K84" s="81" t="b">
        <f>AND(H6&gt;=15,H6&lt;16.5)</f>
        <v>0</v>
      </c>
      <c r="L84" s="82"/>
      <c r="M84" s="81"/>
      <c r="N84" s="82"/>
      <c r="O84" s="81" t="b">
        <f>AND(H6&gt;=13.5,H6&lt;15)</f>
        <v>0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81"/>
      <c r="B85" s="82"/>
      <c r="C85" s="82"/>
      <c r="D85" s="81"/>
      <c r="E85" s="82"/>
      <c r="F85" s="82"/>
      <c r="G85" s="86" t="s">
        <v>149</v>
      </c>
      <c r="H85" s="84"/>
      <c r="I85" s="81" t="s">
        <v>150</v>
      </c>
      <c r="J85" s="82"/>
      <c r="K85" s="81" t="s">
        <v>151</v>
      </c>
      <c r="L85" s="82"/>
      <c r="M85" s="81"/>
      <c r="N85" s="82"/>
      <c r="O85" s="81" t="s">
        <v>152</v>
      </c>
      <c r="P85" s="82"/>
      <c r="Q85" s="82"/>
      <c r="R85" s="82"/>
      <c r="S85" s="82"/>
      <c r="T85" s="82"/>
      <c r="U85" s="82"/>
      <c r="V85" s="37"/>
      <c r="W85" s="37"/>
      <c r="X85" s="37"/>
      <c r="Y85" s="37"/>
      <c r="Z85" s="37"/>
    </row>
    <row r="86" spans="1:26" ht="18" customHeight="1">
      <c r="A86" s="277" t="s">
        <v>1</v>
      </c>
      <c r="B86" s="278" t="s">
        <v>2</v>
      </c>
      <c r="C86" s="87"/>
      <c r="D86" s="278" t="s">
        <v>3</v>
      </c>
      <c r="E86" s="273" t="s">
        <v>153</v>
      </c>
      <c r="F86" s="266"/>
      <c r="G86" s="273" t="s">
        <v>154</v>
      </c>
      <c r="H86" s="266"/>
      <c r="I86" s="273" t="s">
        <v>155</v>
      </c>
      <c r="J86" s="266"/>
      <c r="K86" s="273" t="s">
        <v>156</v>
      </c>
      <c r="L86" s="266"/>
      <c r="M86" s="273" t="s">
        <v>157</v>
      </c>
      <c r="N86" s="266"/>
      <c r="O86" s="273" t="s">
        <v>152</v>
      </c>
      <c r="P86" s="266"/>
      <c r="Q86" s="273" t="s">
        <v>10</v>
      </c>
      <c r="R86" s="274"/>
      <c r="S86" s="88"/>
      <c r="T86" s="89"/>
      <c r="U86" s="89"/>
      <c r="V86" s="37"/>
      <c r="W86" s="37"/>
      <c r="X86" s="37"/>
      <c r="Y86" s="37"/>
      <c r="Z86" s="37"/>
    </row>
    <row r="87" spans="1:26" ht="18" customHeight="1">
      <c r="A87" s="263"/>
      <c r="B87" s="259"/>
      <c r="C87" s="90"/>
      <c r="D87" s="259"/>
      <c r="E87" s="90" t="s">
        <v>13</v>
      </c>
      <c r="F87" s="90" t="s">
        <v>14</v>
      </c>
      <c r="G87" s="137" t="s">
        <v>13</v>
      </c>
      <c r="H87" s="92" t="s">
        <v>14</v>
      </c>
      <c r="I87" s="90" t="s">
        <v>13</v>
      </c>
      <c r="J87" s="90" t="s">
        <v>14</v>
      </c>
      <c r="K87" s="90" t="s">
        <v>13</v>
      </c>
      <c r="L87" s="90" t="s">
        <v>14</v>
      </c>
      <c r="M87" s="90" t="s">
        <v>13</v>
      </c>
      <c r="N87" s="90" t="s">
        <v>14</v>
      </c>
      <c r="O87" s="90" t="s">
        <v>13</v>
      </c>
      <c r="P87" s="90" t="s">
        <v>14</v>
      </c>
      <c r="Q87" s="90" t="s">
        <v>13</v>
      </c>
      <c r="R87" s="93" t="s">
        <v>14</v>
      </c>
      <c r="S87" s="88"/>
      <c r="T87" s="275" t="s">
        <v>15</v>
      </c>
      <c r="U87" s="276"/>
      <c r="V87" s="37"/>
      <c r="W87" s="37"/>
      <c r="X87" s="37"/>
      <c r="Y87" s="37"/>
      <c r="Z87" s="37"/>
    </row>
    <row r="88" spans="1:26" ht="18" customHeight="1">
      <c r="A88" s="81" t="s">
        <v>148</v>
      </c>
      <c r="B88" s="147" t="str">
        <f>D6</f>
        <v>9A15</v>
      </c>
      <c r="C88" s="94"/>
      <c r="D88" s="94">
        <f>COUNT(G6:G56)</f>
        <v>42</v>
      </c>
      <c r="E88" s="95">
        <f>COUNTIF(H6:H56,"&gt;=19")</f>
        <v>42</v>
      </c>
      <c r="F88" s="96">
        <f>E88/$D88</f>
        <v>1</v>
      </c>
      <c r="G88" s="97">
        <f>COUNTIF(H6:H56,"&gt;=18")-COUNTIF(H6:H56,"&gt;=19")</f>
        <v>0</v>
      </c>
      <c r="H88" s="98">
        <f>G88/$D88</f>
        <v>0</v>
      </c>
      <c r="I88" s="95">
        <f>COUNTIF(H6:H56,"&gt;=16.5")-COUNTIF(H6:H56,"&gt;=18")</f>
        <v>0</v>
      </c>
      <c r="J88" s="96">
        <f>I88/$D88</f>
        <v>0</v>
      </c>
      <c r="K88" s="95">
        <f>COUNTIF(H6:H56,"&gt;=15")-COUNTIF(H6:H56,"&gt;=16.5")</f>
        <v>0</v>
      </c>
      <c r="L88" s="96">
        <f>K88/$D88</f>
        <v>0</v>
      </c>
      <c r="M88" s="95">
        <f>COUNTIF(H6:H56,"&gt;=15")</f>
        <v>42</v>
      </c>
      <c r="N88" s="96">
        <f>M88/$D88</f>
        <v>1</v>
      </c>
      <c r="O88" s="95">
        <f>COUNTIF(H6:H56,"&gt;=13.5")-COUNTIF(H6:H56,"&gt;=15")</f>
        <v>0</v>
      </c>
      <c r="P88" s="96">
        <f>O88/$D88</f>
        <v>0</v>
      </c>
      <c r="Q88" s="95">
        <f>COUNTIF(H6:H56,"&lt;=3,25")</f>
        <v>0</v>
      </c>
      <c r="R88" s="99">
        <f>Q88/$D88</f>
        <v>0</v>
      </c>
      <c r="S88" s="100"/>
      <c r="T88" s="101">
        <f>Q88+O88+K88+I88+G88+E88</f>
        <v>42</v>
      </c>
      <c r="U88" s="101">
        <f>Q88+O88+M88</f>
        <v>42</v>
      </c>
      <c r="V88" s="37"/>
      <c r="W88" s="37"/>
      <c r="X88" s="37"/>
      <c r="Y88" s="37"/>
      <c r="Z88" s="37"/>
    </row>
    <row r="89" spans="1:26" ht="18" customHeight="1">
      <c r="A89" s="38"/>
      <c r="B89" s="37"/>
      <c r="C89" s="37"/>
      <c r="D89" s="38"/>
      <c r="E89" s="40"/>
      <c r="F89" s="39"/>
      <c r="G89" s="5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5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5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39"/>
      <c r="F92" s="39"/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5.25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39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8" customHeight="1">
      <c r="A288" s="38"/>
      <c r="B288" s="37"/>
      <c r="C288" s="37"/>
      <c r="D288" s="38"/>
      <c r="E288" s="39"/>
      <c r="F288" s="39"/>
      <c r="G288" s="40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5:R65"/>
    <mergeCell ref="T66:U66"/>
    <mergeCell ref="A1:B1"/>
    <mergeCell ref="A58:D58"/>
    <mergeCell ref="A65:A66"/>
    <mergeCell ref="B65:B66"/>
    <mergeCell ref="D65:D66"/>
    <mergeCell ref="E65:F65"/>
    <mergeCell ref="G65:H65"/>
    <mergeCell ref="I65:J65"/>
    <mergeCell ref="K65:L65"/>
    <mergeCell ref="M65:N65"/>
    <mergeCell ref="O65:P65"/>
    <mergeCell ref="A2:J2"/>
    <mergeCell ref="M72:N72"/>
    <mergeCell ref="O72:P72"/>
    <mergeCell ref="Q72:R72"/>
    <mergeCell ref="T73:U73"/>
    <mergeCell ref="A72:A73"/>
    <mergeCell ref="B72:B73"/>
    <mergeCell ref="D72:D73"/>
    <mergeCell ref="E72:F72"/>
    <mergeCell ref="G72:H72"/>
    <mergeCell ref="I72:J72"/>
    <mergeCell ref="K72:L72"/>
    <mergeCell ref="M79:N79"/>
    <mergeCell ref="O79:P79"/>
    <mergeCell ref="Q79:R79"/>
    <mergeCell ref="T80:U80"/>
    <mergeCell ref="A79:A80"/>
    <mergeCell ref="B79:B80"/>
    <mergeCell ref="D79:D80"/>
    <mergeCell ref="E79:F79"/>
    <mergeCell ref="G79:H79"/>
    <mergeCell ref="I79:J79"/>
    <mergeCell ref="K79:L79"/>
    <mergeCell ref="M86:N86"/>
    <mergeCell ref="O86:P86"/>
    <mergeCell ref="Q86:R86"/>
    <mergeCell ref="T87:U87"/>
    <mergeCell ref="A86:A87"/>
    <mergeCell ref="B86:B87"/>
    <mergeCell ref="D86:D87"/>
    <mergeCell ref="E86:F86"/>
    <mergeCell ref="G86:H86"/>
    <mergeCell ref="I86:J86"/>
    <mergeCell ref="K86:L86"/>
  </mergeCells>
  <conditionalFormatting sqref="T67 T74:T75 T81:T82 T88">
    <cfRule type="expression" dxfId="9" priority="1">
      <formula>$T74&lt;&gt;$D74</formula>
    </cfRule>
  </conditionalFormatting>
  <conditionalFormatting sqref="U67 U74:U75 U81:U82 U88">
    <cfRule type="expression" dxfId="8" priority="2">
      <formula>$D74&lt;&gt;$U74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pane xSplit="1" ySplit="5" topLeftCell="B45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9.42578125" customWidth="1"/>
    <col min="5" max="5" width="6.42578125" customWidth="1"/>
    <col min="6" max="6" width="9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9A16</v>
      </c>
      <c r="C3" s="37"/>
      <c r="D3" s="38"/>
      <c r="E3" s="39">
        <f t="shared" ref="E3:G3" si="0">COUNTIF(E6:E58,"&gt;10")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44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977</v>
      </c>
      <c r="C6" s="104" t="s">
        <v>978</v>
      </c>
      <c r="D6" s="104" t="s">
        <v>30</v>
      </c>
      <c r="E6" s="104">
        <v>7.75</v>
      </c>
      <c r="F6" s="104">
        <v>9</v>
      </c>
      <c r="G6" s="105">
        <v>8</v>
      </c>
      <c r="H6" s="51">
        <f t="shared" ref="H6:H58" si="1">(E6*2)+(F6*2)+G6</f>
        <v>41.5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979</v>
      </c>
      <c r="C7" s="104" t="s">
        <v>980</v>
      </c>
      <c r="D7" s="104" t="s">
        <v>30</v>
      </c>
      <c r="E7" s="104">
        <v>7</v>
      </c>
      <c r="F7" s="104">
        <v>6</v>
      </c>
      <c r="G7" s="105">
        <v>5.75</v>
      </c>
      <c r="H7" s="51">
        <f t="shared" si="1"/>
        <v>31.75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4</v>
      </c>
      <c r="B8" s="104" t="s">
        <v>981</v>
      </c>
      <c r="C8" s="104" t="s">
        <v>535</v>
      </c>
      <c r="D8" s="104" t="s">
        <v>30</v>
      </c>
      <c r="E8" s="104">
        <v>7.75</v>
      </c>
      <c r="F8" s="104">
        <v>8.5</v>
      </c>
      <c r="G8" s="105">
        <v>9.75</v>
      </c>
      <c r="H8" s="51">
        <f t="shared" si="1"/>
        <v>42.25</v>
      </c>
      <c r="I8" s="52" t="e">
        <f>'XH 9'!I559</f>
        <v>#REF!</v>
      </c>
      <c r="J8" s="52" t="e">
        <f>'XH 9'!J559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5</v>
      </c>
      <c r="B9" s="104" t="s">
        <v>982</v>
      </c>
      <c r="C9" s="104" t="s">
        <v>801</v>
      </c>
      <c r="D9" s="104" t="s">
        <v>30</v>
      </c>
      <c r="E9" s="104">
        <v>8.5</v>
      </c>
      <c r="F9" s="104">
        <v>8.5</v>
      </c>
      <c r="G9" s="105">
        <v>6.75</v>
      </c>
      <c r="H9" s="51">
        <f t="shared" si="1"/>
        <v>40.75</v>
      </c>
      <c r="I9" s="52" t="e">
        <f>'XH 9'!I560</f>
        <v>#REF!</v>
      </c>
      <c r="J9" s="52" t="e">
        <f>'XH 9'!J560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6</v>
      </c>
      <c r="B10" s="104" t="s">
        <v>983</v>
      </c>
      <c r="C10" s="104" t="s">
        <v>860</v>
      </c>
      <c r="D10" s="104" t="s">
        <v>30</v>
      </c>
      <c r="E10" s="104">
        <v>7.75</v>
      </c>
      <c r="F10" s="104">
        <v>9</v>
      </c>
      <c r="G10" s="105">
        <v>9.5</v>
      </c>
      <c r="H10" s="51">
        <f t="shared" si="1"/>
        <v>43</v>
      </c>
      <c r="I10" s="52" t="e">
        <f>'XH 9'!I561</f>
        <v>#REF!</v>
      </c>
      <c r="J10" s="52" t="e">
        <f>'XH 9'!J561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7</v>
      </c>
      <c r="B11" s="104" t="s">
        <v>984</v>
      </c>
      <c r="C11" s="104" t="s">
        <v>205</v>
      </c>
      <c r="D11" s="104" t="s">
        <v>30</v>
      </c>
      <c r="E11" s="104">
        <v>8.25</v>
      </c>
      <c r="F11" s="104">
        <v>7.75</v>
      </c>
      <c r="G11" s="105">
        <v>8.75</v>
      </c>
      <c r="H11" s="51">
        <f t="shared" si="1"/>
        <v>40.75</v>
      </c>
      <c r="I11" s="52" t="e">
        <f>'XH 9'!I562</f>
        <v>#REF!</v>
      </c>
      <c r="J11" s="52" t="e">
        <f>'XH 9'!J562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8</v>
      </c>
      <c r="B12" s="104" t="s">
        <v>985</v>
      </c>
      <c r="C12" s="104" t="s">
        <v>909</v>
      </c>
      <c r="D12" s="104" t="s">
        <v>30</v>
      </c>
      <c r="E12" s="104">
        <v>7.25</v>
      </c>
      <c r="F12" s="104">
        <v>9</v>
      </c>
      <c r="G12" s="105">
        <v>9.5</v>
      </c>
      <c r="H12" s="51">
        <f t="shared" si="1"/>
        <v>42</v>
      </c>
      <c r="I12" s="52" t="e">
        <f>'XH 9'!I563</f>
        <v>#REF!</v>
      </c>
      <c r="J12" s="52" t="e">
        <f>'XH 9'!J563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9</v>
      </c>
      <c r="B13" s="104" t="s">
        <v>986</v>
      </c>
      <c r="C13" s="104" t="s">
        <v>597</v>
      </c>
      <c r="D13" s="104" t="s">
        <v>30</v>
      </c>
      <c r="E13" s="104">
        <v>7.5</v>
      </c>
      <c r="F13" s="104">
        <v>8.25</v>
      </c>
      <c r="G13" s="105">
        <v>9</v>
      </c>
      <c r="H13" s="51">
        <f t="shared" si="1"/>
        <v>40.5</v>
      </c>
      <c r="I13" s="52" t="e">
        <f>'XH 9'!I564</f>
        <v>#REF!</v>
      </c>
      <c r="J13" s="52" t="e">
        <f>'XH 9'!J564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10</v>
      </c>
      <c r="B14" s="104" t="s">
        <v>987</v>
      </c>
      <c r="C14" s="104" t="s">
        <v>50</v>
      </c>
      <c r="D14" s="104" t="s">
        <v>30</v>
      </c>
      <c r="E14" s="104">
        <v>7.25</v>
      </c>
      <c r="F14" s="104">
        <v>8.25</v>
      </c>
      <c r="G14" s="105">
        <v>9.75</v>
      </c>
      <c r="H14" s="51">
        <f t="shared" si="1"/>
        <v>40.75</v>
      </c>
      <c r="I14" s="52" t="e">
        <f>'XH 9'!I565</f>
        <v>#REF!</v>
      </c>
      <c r="J14" s="52" t="e">
        <f>'XH 9'!J565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11</v>
      </c>
      <c r="B15" s="104" t="s">
        <v>988</v>
      </c>
      <c r="C15" s="104" t="s">
        <v>989</v>
      </c>
      <c r="D15" s="104" t="s">
        <v>30</v>
      </c>
      <c r="E15" s="104">
        <v>7.5</v>
      </c>
      <c r="F15" s="104">
        <v>9</v>
      </c>
      <c r="G15" s="105">
        <v>9.5</v>
      </c>
      <c r="H15" s="51">
        <f t="shared" si="1"/>
        <v>42.5</v>
      </c>
      <c r="I15" s="52" t="e">
        <f>'XH 9'!I566</f>
        <v>#REF!</v>
      </c>
      <c r="J15" s="52" t="e">
        <f>'XH 9'!J566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14</v>
      </c>
      <c r="B16" s="104" t="s">
        <v>990</v>
      </c>
      <c r="C16" s="104" t="s">
        <v>709</v>
      </c>
      <c r="D16" s="104" t="s">
        <v>30</v>
      </c>
      <c r="E16" s="104">
        <v>8.5</v>
      </c>
      <c r="F16" s="104">
        <v>9.25</v>
      </c>
      <c r="G16" s="105">
        <v>9.75</v>
      </c>
      <c r="H16" s="51">
        <f t="shared" si="1"/>
        <v>45.25</v>
      </c>
      <c r="I16" s="52" t="e">
        <f>'XH 9'!I569</f>
        <v>#REF!</v>
      </c>
      <c r="J16" s="52" t="e">
        <f>'XH 9'!J569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15</v>
      </c>
      <c r="B17" s="104" t="s">
        <v>991</v>
      </c>
      <c r="C17" s="104" t="s">
        <v>828</v>
      </c>
      <c r="D17" s="104" t="s">
        <v>30</v>
      </c>
      <c r="E17" s="104">
        <v>8.75</v>
      </c>
      <c r="F17" s="104">
        <v>9</v>
      </c>
      <c r="G17" s="105">
        <v>9.5</v>
      </c>
      <c r="H17" s="51">
        <f t="shared" si="1"/>
        <v>45</v>
      </c>
      <c r="I17" s="52" t="e">
        <f>'XH 9'!I570</f>
        <v>#REF!</v>
      </c>
      <c r="J17" s="52" t="e">
        <f>'XH 9'!J570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16</v>
      </c>
      <c r="B18" s="104" t="s">
        <v>992</v>
      </c>
      <c r="C18" s="104" t="s">
        <v>712</v>
      </c>
      <c r="D18" s="104" t="s">
        <v>30</v>
      </c>
      <c r="E18" s="104">
        <v>6.25</v>
      </c>
      <c r="F18" s="104">
        <v>8.5</v>
      </c>
      <c r="G18" s="105">
        <v>8.25</v>
      </c>
      <c r="H18" s="51">
        <f t="shared" si="1"/>
        <v>37.75</v>
      </c>
      <c r="I18" s="52" t="e">
        <f>'XH 9'!I571</f>
        <v>#REF!</v>
      </c>
      <c r="J18" s="52" t="e">
        <f>'XH 9'!J571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17</v>
      </c>
      <c r="B19" s="104" t="s">
        <v>993</v>
      </c>
      <c r="C19" s="104" t="s">
        <v>652</v>
      </c>
      <c r="D19" s="104" t="s">
        <v>30</v>
      </c>
      <c r="E19" s="104">
        <v>6.75</v>
      </c>
      <c r="F19" s="104">
        <v>8</v>
      </c>
      <c r="G19" s="105">
        <v>8.25</v>
      </c>
      <c r="H19" s="51">
        <f t="shared" si="1"/>
        <v>37.75</v>
      </c>
      <c r="I19" s="52" t="e">
        <f>'XH 9'!I572</f>
        <v>#REF!</v>
      </c>
      <c r="J19" s="52" t="e">
        <f>'XH 9'!J572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18</v>
      </c>
      <c r="B20" s="104" t="s">
        <v>994</v>
      </c>
      <c r="C20" s="104" t="s">
        <v>345</v>
      </c>
      <c r="D20" s="104" t="s">
        <v>30</v>
      </c>
      <c r="E20" s="104">
        <v>8</v>
      </c>
      <c r="F20" s="104">
        <v>9</v>
      </c>
      <c r="G20" s="105">
        <v>9.75</v>
      </c>
      <c r="H20" s="51">
        <f t="shared" si="1"/>
        <v>43.75</v>
      </c>
      <c r="I20" s="52" t="e">
        <f>'XH 9'!I573</f>
        <v>#REF!</v>
      </c>
      <c r="J20" s="52" t="e">
        <f>'XH 9'!J573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19</v>
      </c>
      <c r="B21" s="104" t="s">
        <v>942</v>
      </c>
      <c r="C21" s="104" t="s">
        <v>677</v>
      </c>
      <c r="D21" s="104" t="s">
        <v>30</v>
      </c>
      <c r="E21" s="104">
        <v>8</v>
      </c>
      <c r="F21" s="104">
        <v>7.25</v>
      </c>
      <c r="G21" s="105">
        <v>6.25</v>
      </c>
      <c r="H21" s="51">
        <f t="shared" si="1"/>
        <v>36.75</v>
      </c>
      <c r="I21" s="52" t="e">
        <f>'XH 9'!I574</f>
        <v>#REF!</v>
      </c>
      <c r="J21" s="52" t="e">
        <f>'XH 9'!J574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20</v>
      </c>
      <c r="B22" s="104" t="s">
        <v>995</v>
      </c>
      <c r="C22" s="104" t="s">
        <v>703</v>
      </c>
      <c r="D22" s="104" t="s">
        <v>30</v>
      </c>
      <c r="E22" s="104">
        <v>7</v>
      </c>
      <c r="F22" s="104">
        <v>8.75</v>
      </c>
      <c r="G22" s="105">
        <v>8.75</v>
      </c>
      <c r="H22" s="51">
        <f t="shared" si="1"/>
        <v>40.25</v>
      </c>
      <c r="I22" s="52" t="e">
        <f>'XH 9'!I575</f>
        <v>#REF!</v>
      </c>
      <c r="J22" s="52" t="e">
        <f>'XH 9'!J575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21</v>
      </c>
      <c r="B23" s="104" t="s">
        <v>996</v>
      </c>
      <c r="C23" s="104" t="s">
        <v>997</v>
      </c>
      <c r="D23" s="104" t="s">
        <v>30</v>
      </c>
      <c r="E23" s="104">
        <v>7.5</v>
      </c>
      <c r="F23" s="104">
        <v>9</v>
      </c>
      <c r="G23" s="105">
        <v>9.75</v>
      </c>
      <c r="H23" s="51">
        <f t="shared" si="1"/>
        <v>42.75</v>
      </c>
      <c r="I23" s="52" t="e">
        <f>'XH 9'!I576</f>
        <v>#REF!</v>
      </c>
      <c r="J23" s="52" t="e">
        <f>'XH 9'!J576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22</v>
      </c>
      <c r="B24" s="104" t="s">
        <v>998</v>
      </c>
      <c r="C24" s="104" t="s">
        <v>444</v>
      </c>
      <c r="D24" s="104" t="s">
        <v>30</v>
      </c>
      <c r="E24" s="104">
        <v>6.25</v>
      </c>
      <c r="F24" s="104">
        <v>7.75</v>
      </c>
      <c r="G24" s="105">
        <v>8.75</v>
      </c>
      <c r="H24" s="51">
        <f t="shared" si="1"/>
        <v>36.75</v>
      </c>
      <c r="I24" s="52" t="e">
        <f>'XH 9'!I577</f>
        <v>#REF!</v>
      </c>
      <c r="J24" s="52" t="e">
        <f>'XH 9'!J577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24</v>
      </c>
      <c r="B25" s="104" t="s">
        <v>999</v>
      </c>
      <c r="C25" s="104" t="s">
        <v>490</v>
      </c>
      <c r="D25" s="104" t="s">
        <v>30</v>
      </c>
      <c r="E25" s="104">
        <v>6.5</v>
      </c>
      <c r="F25" s="104">
        <v>8.5</v>
      </c>
      <c r="G25" s="105">
        <v>6.75</v>
      </c>
      <c r="H25" s="51">
        <f t="shared" si="1"/>
        <v>36.75</v>
      </c>
      <c r="I25" s="52" t="e">
        <f>'XH 9'!I579</f>
        <v>#REF!</v>
      </c>
      <c r="J25" s="52" t="e">
        <f>'XH 9'!J579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25</v>
      </c>
      <c r="B26" s="104" t="s">
        <v>1000</v>
      </c>
      <c r="C26" s="104" t="s">
        <v>408</v>
      </c>
      <c r="D26" s="104" t="s">
        <v>30</v>
      </c>
      <c r="E26" s="104">
        <v>8.5</v>
      </c>
      <c r="F26" s="104">
        <v>9</v>
      </c>
      <c r="G26" s="105">
        <v>9.75</v>
      </c>
      <c r="H26" s="51">
        <f t="shared" si="1"/>
        <v>44.75</v>
      </c>
      <c r="I26" s="52" t="e">
        <f>'XH 9'!I580</f>
        <v>#REF!</v>
      </c>
      <c r="J26" s="52" t="e">
        <f>'XH 9'!J580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26</v>
      </c>
      <c r="B27" s="104" t="s">
        <v>1001</v>
      </c>
      <c r="C27" s="104" t="s">
        <v>786</v>
      </c>
      <c r="D27" s="104" t="s">
        <v>30</v>
      </c>
      <c r="E27" s="104">
        <v>8.5</v>
      </c>
      <c r="F27" s="104">
        <v>9</v>
      </c>
      <c r="G27" s="105">
        <v>9.75</v>
      </c>
      <c r="H27" s="51">
        <f t="shared" si="1"/>
        <v>44.75</v>
      </c>
      <c r="I27" s="52" t="e">
        <f>'XH 9'!I581</f>
        <v>#REF!</v>
      </c>
      <c r="J27" s="52" t="e">
        <f>'XH 9'!J581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29</v>
      </c>
      <c r="B28" s="104" t="s">
        <v>1002</v>
      </c>
      <c r="C28" s="104" t="s">
        <v>324</v>
      </c>
      <c r="D28" s="104" t="s">
        <v>30</v>
      </c>
      <c r="E28" s="104">
        <v>7</v>
      </c>
      <c r="F28" s="104">
        <v>7.75</v>
      </c>
      <c r="G28" s="105">
        <v>6</v>
      </c>
      <c r="H28" s="51">
        <f t="shared" si="1"/>
        <v>35.5</v>
      </c>
      <c r="I28" s="52" t="e">
        <f>'XH 9'!I584</f>
        <v>#REF!</v>
      </c>
      <c r="J28" s="52" t="e">
        <f>'XH 9'!J584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30</v>
      </c>
      <c r="B29" s="104" t="s">
        <v>1003</v>
      </c>
      <c r="C29" s="104" t="s">
        <v>374</v>
      </c>
      <c r="D29" s="104" t="s">
        <v>30</v>
      </c>
      <c r="E29" s="104">
        <v>8</v>
      </c>
      <c r="F29" s="104">
        <v>9</v>
      </c>
      <c r="G29" s="105">
        <v>7.5</v>
      </c>
      <c r="H29" s="51">
        <f t="shared" si="1"/>
        <v>41.5</v>
      </c>
      <c r="I29" s="52" t="e">
        <f>'XH 9'!I585</f>
        <v>#REF!</v>
      </c>
      <c r="J29" s="52" t="e">
        <f>'XH 9'!J585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31</v>
      </c>
      <c r="B30" s="104" t="s">
        <v>1004</v>
      </c>
      <c r="C30" s="104" t="s">
        <v>1005</v>
      </c>
      <c r="D30" s="104" t="s">
        <v>30</v>
      </c>
      <c r="E30" s="104">
        <v>7.5</v>
      </c>
      <c r="F30" s="104">
        <v>7.75</v>
      </c>
      <c r="G30" s="105">
        <v>9</v>
      </c>
      <c r="H30" s="51">
        <f t="shared" si="1"/>
        <v>39.5</v>
      </c>
      <c r="I30" s="52" t="e">
        <f>'XH 9'!I586</f>
        <v>#REF!</v>
      </c>
      <c r="J30" s="52" t="e">
        <f>'XH 9'!J586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32</v>
      </c>
      <c r="B31" s="104" t="s">
        <v>1006</v>
      </c>
      <c r="C31" s="104" t="s">
        <v>1007</v>
      </c>
      <c r="D31" s="104" t="s">
        <v>30</v>
      </c>
      <c r="E31" s="104">
        <v>6.75</v>
      </c>
      <c r="F31" s="104">
        <v>9</v>
      </c>
      <c r="G31" s="105">
        <v>7</v>
      </c>
      <c r="H31" s="51">
        <f t="shared" si="1"/>
        <v>38.5</v>
      </c>
      <c r="I31" s="52" t="e">
        <f>'XH 9'!I587</f>
        <v>#REF!</v>
      </c>
      <c r="J31" s="52" t="e">
        <f>'XH 9'!J587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33</v>
      </c>
      <c r="B32" s="104" t="s">
        <v>1008</v>
      </c>
      <c r="C32" s="104" t="s">
        <v>1009</v>
      </c>
      <c r="D32" s="104" t="s">
        <v>30</v>
      </c>
      <c r="E32" s="104">
        <v>7</v>
      </c>
      <c r="F32" s="104">
        <v>9</v>
      </c>
      <c r="G32" s="105">
        <v>9</v>
      </c>
      <c r="H32" s="51">
        <f t="shared" si="1"/>
        <v>41</v>
      </c>
      <c r="I32" s="52" t="e">
        <f>'XH 9'!I588</f>
        <v>#REF!</v>
      </c>
      <c r="J32" s="52" t="e">
        <f>'XH 9'!J588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34</v>
      </c>
      <c r="B33" s="104" t="s">
        <v>1010</v>
      </c>
      <c r="C33" s="104" t="s">
        <v>422</v>
      </c>
      <c r="D33" s="104" t="s">
        <v>30</v>
      </c>
      <c r="E33" s="104">
        <v>7.25</v>
      </c>
      <c r="F33" s="104">
        <v>9.5</v>
      </c>
      <c r="G33" s="105">
        <v>8.75</v>
      </c>
      <c r="H33" s="51">
        <f t="shared" si="1"/>
        <v>42.25</v>
      </c>
      <c r="I33" s="52" t="e">
        <f>'XH 9'!I589</f>
        <v>#REF!</v>
      </c>
      <c r="J33" s="52" t="e">
        <f>'XH 9'!J589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35</v>
      </c>
      <c r="B34" s="104" t="s">
        <v>1011</v>
      </c>
      <c r="C34" s="104" t="s">
        <v>670</v>
      </c>
      <c r="D34" s="104" t="s">
        <v>30</v>
      </c>
      <c r="E34" s="104">
        <v>7</v>
      </c>
      <c r="F34" s="104">
        <v>8.75</v>
      </c>
      <c r="G34" s="105">
        <v>8.25</v>
      </c>
      <c r="H34" s="51">
        <f t="shared" si="1"/>
        <v>39.75</v>
      </c>
      <c r="I34" s="52" t="e">
        <f>'XH 9'!I590</f>
        <v>#REF!</v>
      </c>
      <c r="J34" s="52" t="e">
        <f>'XH 9'!J590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" customHeight="1">
      <c r="A35" s="47">
        <v>36</v>
      </c>
      <c r="B35" s="104" t="s">
        <v>1012</v>
      </c>
      <c r="C35" s="104" t="s">
        <v>102</v>
      </c>
      <c r="D35" s="104" t="s">
        <v>30</v>
      </c>
      <c r="E35" s="104">
        <v>8.25</v>
      </c>
      <c r="F35" s="104">
        <v>9</v>
      </c>
      <c r="G35" s="105">
        <v>9</v>
      </c>
      <c r="H35" s="51">
        <f t="shared" si="1"/>
        <v>43.5</v>
      </c>
      <c r="I35" s="52" t="e">
        <f>'XH 9'!I591</f>
        <v>#REF!</v>
      </c>
      <c r="J35" s="52" t="e">
        <f>'XH 9'!J591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37</v>
      </c>
      <c r="B36" s="104" t="s">
        <v>1013</v>
      </c>
      <c r="C36" s="104" t="s">
        <v>262</v>
      </c>
      <c r="D36" s="104" t="s">
        <v>30</v>
      </c>
      <c r="E36" s="104">
        <v>7.75</v>
      </c>
      <c r="F36" s="104">
        <v>9</v>
      </c>
      <c r="G36" s="105">
        <v>9.75</v>
      </c>
      <c r="H36" s="51">
        <f t="shared" si="1"/>
        <v>43.25</v>
      </c>
      <c r="I36" s="52" t="e">
        <f>'XH 9'!I592</f>
        <v>#REF!</v>
      </c>
      <c r="J36" s="52" t="e">
        <f>'XH 9'!J592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.75" customHeight="1">
      <c r="A37" s="47">
        <v>38</v>
      </c>
      <c r="B37" s="104" t="s">
        <v>449</v>
      </c>
      <c r="C37" s="104" t="s">
        <v>650</v>
      </c>
      <c r="D37" s="104" t="s">
        <v>30</v>
      </c>
      <c r="E37" s="104">
        <v>8</v>
      </c>
      <c r="F37" s="104">
        <v>9</v>
      </c>
      <c r="G37" s="105">
        <v>9.25</v>
      </c>
      <c r="H37" s="51">
        <f t="shared" si="1"/>
        <v>43.25</v>
      </c>
      <c r="I37" s="52" t="e">
        <f>'XH 9'!I593</f>
        <v>#REF!</v>
      </c>
      <c r="J37" s="52" t="e">
        <f>'XH 9'!J593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 customHeight="1">
      <c r="A38" s="47">
        <v>39</v>
      </c>
      <c r="B38" s="104" t="s">
        <v>1014</v>
      </c>
      <c r="C38" s="104" t="s">
        <v>110</v>
      </c>
      <c r="D38" s="104" t="s">
        <v>30</v>
      </c>
      <c r="E38" s="104">
        <v>8</v>
      </c>
      <c r="F38" s="104">
        <v>9</v>
      </c>
      <c r="G38" s="105">
        <v>9.25</v>
      </c>
      <c r="H38" s="51">
        <f t="shared" si="1"/>
        <v>43.25</v>
      </c>
      <c r="I38" s="52" t="e">
        <f>'XH 9'!I594</f>
        <v>#REF!</v>
      </c>
      <c r="J38" s="52" t="e">
        <f>'XH 9'!J594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 customHeight="1">
      <c r="A39" s="47">
        <v>41</v>
      </c>
      <c r="B39" s="104" t="s">
        <v>1015</v>
      </c>
      <c r="C39" s="104" t="s">
        <v>1016</v>
      </c>
      <c r="D39" s="104" t="s">
        <v>30</v>
      </c>
      <c r="E39" s="104">
        <v>7.75</v>
      </c>
      <c r="F39" s="104">
        <v>9</v>
      </c>
      <c r="G39" s="105">
        <v>9.25</v>
      </c>
      <c r="H39" s="51">
        <f t="shared" si="1"/>
        <v>42.75</v>
      </c>
      <c r="I39" s="52" t="e">
        <f>'XH 9'!I596</f>
        <v>#REF!</v>
      </c>
      <c r="J39" s="52" t="e">
        <f>'XH 9'!J596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 customHeight="1">
      <c r="A40" s="47">
        <v>42</v>
      </c>
      <c r="B40" s="104" t="s">
        <v>1017</v>
      </c>
      <c r="C40" s="104" t="s">
        <v>358</v>
      </c>
      <c r="D40" s="104" t="s">
        <v>30</v>
      </c>
      <c r="E40" s="104">
        <v>7.5</v>
      </c>
      <c r="F40" s="104">
        <v>9.25</v>
      </c>
      <c r="G40" s="105">
        <v>9.5</v>
      </c>
      <c r="H40" s="51">
        <f t="shared" si="1"/>
        <v>43</v>
      </c>
      <c r="I40" s="52" t="e">
        <f>'XH 9'!I597</f>
        <v>#REF!</v>
      </c>
      <c r="J40" s="52" t="e">
        <f>'XH 9'!J597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47">
        <v>44</v>
      </c>
      <c r="B41" s="104" t="s">
        <v>1018</v>
      </c>
      <c r="C41" s="104" t="s">
        <v>1019</v>
      </c>
      <c r="D41" s="104" t="s">
        <v>30</v>
      </c>
      <c r="E41" s="104">
        <v>8.5</v>
      </c>
      <c r="F41" s="104">
        <v>9</v>
      </c>
      <c r="G41" s="105">
        <v>6.5</v>
      </c>
      <c r="H41" s="51">
        <f t="shared" si="1"/>
        <v>41.5</v>
      </c>
      <c r="I41" s="52" t="e">
        <f>'XH 9'!I599</f>
        <v>#REF!</v>
      </c>
      <c r="J41" s="52" t="e">
        <f>'XH 9'!J599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" customHeight="1">
      <c r="A42" s="47">
        <v>45</v>
      </c>
      <c r="B42" s="104" t="s">
        <v>1020</v>
      </c>
      <c r="C42" s="104" t="s">
        <v>92</v>
      </c>
      <c r="D42" s="104" t="s">
        <v>30</v>
      </c>
      <c r="E42" s="104">
        <v>7.75</v>
      </c>
      <c r="F42" s="104">
        <v>8.75</v>
      </c>
      <c r="G42" s="105">
        <v>5.75</v>
      </c>
      <c r="H42" s="51">
        <f t="shared" si="1"/>
        <v>38.75</v>
      </c>
      <c r="I42" s="52" t="e">
        <f>'XH 9'!I600</f>
        <v>#REF!</v>
      </c>
      <c r="J42" s="52" t="e">
        <f>'XH 9'!J600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" customHeight="1">
      <c r="A43" s="47">
        <v>47</v>
      </c>
      <c r="B43" s="104" t="s">
        <v>1021</v>
      </c>
      <c r="C43" s="104" t="s">
        <v>343</v>
      </c>
      <c r="D43" s="104" t="s">
        <v>30</v>
      </c>
      <c r="E43" s="104">
        <v>8.5</v>
      </c>
      <c r="F43" s="104">
        <v>9.5</v>
      </c>
      <c r="G43" s="105">
        <v>9.25</v>
      </c>
      <c r="H43" s="51">
        <f t="shared" si="1"/>
        <v>45.25</v>
      </c>
      <c r="I43" s="52" t="e">
        <f>'XH 9'!I602</f>
        <v>#REF!</v>
      </c>
      <c r="J43" s="52" t="e">
        <f>'XH 9'!J602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47">
        <v>48</v>
      </c>
      <c r="B44" s="104" t="s">
        <v>1022</v>
      </c>
      <c r="C44" s="104" t="s">
        <v>120</v>
      </c>
      <c r="D44" s="104" t="s">
        <v>30</v>
      </c>
      <c r="E44" s="104">
        <v>8.25</v>
      </c>
      <c r="F44" s="104">
        <v>9</v>
      </c>
      <c r="G44" s="105">
        <v>9.5</v>
      </c>
      <c r="H44" s="51">
        <f t="shared" si="1"/>
        <v>44</v>
      </c>
      <c r="I44" s="52" t="e">
        <f>'XH 9'!I603</f>
        <v>#REF!</v>
      </c>
      <c r="J44" s="52" t="e">
        <f>'XH 9'!J603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47">
        <v>49</v>
      </c>
      <c r="B45" s="104" t="s">
        <v>1023</v>
      </c>
      <c r="C45" s="104" t="s">
        <v>420</v>
      </c>
      <c r="D45" s="104" t="s">
        <v>30</v>
      </c>
      <c r="E45" s="104">
        <v>6.75</v>
      </c>
      <c r="F45" s="104">
        <v>9</v>
      </c>
      <c r="G45" s="105">
        <v>9</v>
      </c>
      <c r="H45" s="51">
        <f t="shared" si="1"/>
        <v>40.5</v>
      </c>
      <c r="I45" s="52" t="e">
        <f>'XH 9'!I604</f>
        <v>#REF!</v>
      </c>
      <c r="J45" s="52" t="e">
        <f>'XH 9'!J604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" customHeight="1">
      <c r="A46" s="47">
        <v>50</v>
      </c>
      <c r="B46" s="104" t="s">
        <v>656</v>
      </c>
      <c r="C46" s="104" t="s">
        <v>82</v>
      </c>
      <c r="D46" s="104" t="s">
        <v>30</v>
      </c>
      <c r="E46" s="104">
        <v>7.25</v>
      </c>
      <c r="F46" s="104">
        <v>7.75</v>
      </c>
      <c r="G46" s="105">
        <v>8</v>
      </c>
      <c r="H46" s="51">
        <f t="shared" si="1"/>
        <v>38</v>
      </c>
      <c r="I46" s="52" t="e">
        <f>'XH 9'!I605</f>
        <v>#REF!</v>
      </c>
      <c r="J46" s="52" t="e">
        <f>'XH 9'!J605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47">
        <v>51</v>
      </c>
      <c r="B47" s="104" t="s">
        <v>1024</v>
      </c>
      <c r="C47" s="104" t="s">
        <v>361</v>
      </c>
      <c r="D47" s="104" t="s">
        <v>30</v>
      </c>
      <c r="E47" s="104">
        <v>7.75</v>
      </c>
      <c r="F47" s="104">
        <v>8.25</v>
      </c>
      <c r="G47" s="105">
        <v>6.75</v>
      </c>
      <c r="H47" s="51">
        <f t="shared" si="1"/>
        <v>38.75</v>
      </c>
      <c r="I47" s="52" t="e">
        <f>'XH 9'!I606</f>
        <v>#REF!</v>
      </c>
      <c r="J47" s="52" t="e">
        <f>'XH 9'!J606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/>
      <c r="B48" s="48"/>
      <c r="C48" s="48"/>
      <c r="D48" s="48"/>
      <c r="E48" s="54"/>
      <c r="F48" s="54"/>
      <c r="G48" s="55"/>
      <c r="H48" s="51">
        <f t="shared" si="1"/>
        <v>0</v>
      </c>
      <c r="I48" s="52"/>
      <c r="J48" s="52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/>
      <c r="B49" s="48"/>
      <c r="C49" s="48"/>
      <c r="D49" s="48"/>
      <c r="E49" s="49"/>
      <c r="F49" s="49"/>
      <c r="G49" s="55"/>
      <c r="H49" s="51">
        <f t="shared" si="1"/>
        <v>0</v>
      </c>
      <c r="I49" s="52"/>
      <c r="J49" s="52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/>
      <c r="B50" s="48"/>
      <c r="C50" s="48"/>
      <c r="D50" s="48"/>
      <c r="E50" s="49"/>
      <c r="F50" s="49"/>
      <c r="G50" s="55"/>
      <c r="H50" s="51">
        <f t="shared" si="1"/>
        <v>0</v>
      </c>
      <c r="I50" s="52"/>
      <c r="J50" s="52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/>
      <c r="B51" s="48"/>
      <c r="C51" s="48"/>
      <c r="D51" s="48"/>
      <c r="E51" s="54"/>
      <c r="F51" s="54"/>
      <c r="G51" s="55"/>
      <c r="H51" s="51">
        <f t="shared" si="1"/>
        <v>0</v>
      </c>
      <c r="I51" s="52"/>
      <c r="J51" s="52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/>
      <c r="B52" s="48"/>
      <c r="C52" s="48"/>
      <c r="D52" s="48"/>
      <c r="E52" s="49"/>
      <c r="F52" s="49"/>
      <c r="G52" s="55"/>
      <c r="H52" s="51">
        <f t="shared" si="1"/>
        <v>0</v>
      </c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/>
      <c r="B53" s="48"/>
      <c r="C53" s="48"/>
      <c r="D53" s="48"/>
      <c r="E53" s="49"/>
      <c r="F53" s="49"/>
      <c r="G53" s="55"/>
      <c r="H53" s="51">
        <f t="shared" si="1"/>
        <v>0</v>
      </c>
      <c r="I53" s="52"/>
      <c r="J53" s="52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/>
      <c r="B54" s="48"/>
      <c r="C54" s="48"/>
      <c r="D54" s="48"/>
      <c r="E54" s="49"/>
      <c r="F54" s="49"/>
      <c r="G54" s="55"/>
      <c r="H54" s="51">
        <f t="shared" si="1"/>
        <v>0</v>
      </c>
      <c r="I54" s="52"/>
      <c r="J54" s="52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/>
      <c r="B55" s="48"/>
      <c r="C55" s="48"/>
      <c r="D55" s="48"/>
      <c r="E55" s="49"/>
      <c r="F55" s="49"/>
      <c r="G55" s="55"/>
      <c r="H55" s="51">
        <f t="shared" si="1"/>
        <v>0</v>
      </c>
      <c r="I55" s="52"/>
      <c r="J55" s="52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/>
      <c r="B56" s="48"/>
      <c r="C56" s="48"/>
      <c r="D56" s="48"/>
      <c r="E56" s="49"/>
      <c r="F56" s="49"/>
      <c r="G56" s="55"/>
      <c r="H56" s="51">
        <f t="shared" si="1"/>
        <v>0</v>
      </c>
      <c r="I56" s="52"/>
      <c r="J56" s="52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/>
      <c r="B57" s="48"/>
      <c r="C57" s="48"/>
      <c r="D57" s="48"/>
      <c r="E57" s="49"/>
      <c r="F57" s="49"/>
      <c r="G57" s="55"/>
      <c r="H57" s="51">
        <f t="shared" si="1"/>
        <v>0</v>
      </c>
      <c r="I57" s="52"/>
      <c r="J57" s="52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47"/>
      <c r="B58" s="48"/>
      <c r="C58" s="148"/>
      <c r="D58" s="48"/>
      <c r="E58" s="48"/>
      <c r="F58" s="149"/>
      <c r="G58" s="105"/>
      <c r="H58" s="51">
        <f t="shared" si="1"/>
        <v>0</v>
      </c>
      <c r="I58" s="52"/>
      <c r="J58" s="52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282" t="s">
        <v>142</v>
      </c>
      <c r="B59" s="283"/>
      <c r="C59" s="283"/>
      <c r="D59" s="284"/>
      <c r="E59" s="32">
        <f>SUM(E6:E57)/D75</f>
        <v>7.6071428571428568</v>
      </c>
      <c r="F59" s="32">
        <f>SUM(F6:F57)/D65</f>
        <v>8.6309523809523814</v>
      </c>
      <c r="G59" s="32">
        <f>SUM(G6:G57)/D82</f>
        <v>8.5178571428571423</v>
      </c>
      <c r="H59" s="32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8" customHeight="1">
      <c r="A60" s="38"/>
      <c r="B60" s="37"/>
      <c r="C60" s="37"/>
      <c r="D60" s="38"/>
      <c r="E60" s="37"/>
      <c r="F60" s="37"/>
      <c r="G60" s="57" t="s">
        <v>143</v>
      </c>
      <c r="H60" s="39"/>
      <c r="I60" s="58" t="s">
        <v>143</v>
      </c>
      <c r="J60" s="37"/>
      <c r="K60" s="58" t="s">
        <v>143</v>
      </c>
      <c r="L60" s="37"/>
      <c r="M60" s="38"/>
      <c r="N60" s="37"/>
      <c r="O60" s="58" t="s">
        <v>143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8" customHeight="1">
      <c r="A61" s="38"/>
      <c r="B61" s="37"/>
      <c r="C61" s="37"/>
      <c r="D61" s="38"/>
      <c r="E61" s="37"/>
      <c r="F61" s="37"/>
      <c r="G61" s="59" t="b">
        <f>AND(F6&gt;=8,F6&lt;9)</f>
        <v>0</v>
      </c>
      <c r="H61" s="39"/>
      <c r="I61" s="38" t="b">
        <f>AND(F6&gt;=6.5,F6&lt;8)</f>
        <v>0</v>
      </c>
      <c r="J61" s="37"/>
      <c r="K61" s="38" t="b">
        <f>AND(F6&gt;=5,F6&lt;6.5)</f>
        <v>0</v>
      </c>
      <c r="L61" s="37"/>
      <c r="M61" s="38"/>
      <c r="N61" s="37"/>
      <c r="O61" s="38" t="b">
        <f>AND(F6&gt;=3.5,F6&lt;5)</f>
        <v>0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8" customHeight="1">
      <c r="A62" s="38"/>
      <c r="B62" s="37"/>
      <c r="C62" s="37"/>
      <c r="D62" s="38"/>
      <c r="E62" s="37"/>
      <c r="F62" s="37"/>
      <c r="G62" s="59" t="s">
        <v>144</v>
      </c>
      <c r="H62" s="39"/>
      <c r="I62" s="38" t="s">
        <v>145</v>
      </c>
      <c r="J62" s="37"/>
      <c r="K62" s="38" t="s">
        <v>146</v>
      </c>
      <c r="L62" s="37"/>
      <c r="M62" s="38"/>
      <c r="N62" s="37"/>
      <c r="O62" s="38" t="s">
        <v>9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262" t="s">
        <v>1</v>
      </c>
      <c r="B63" s="264" t="s">
        <v>2</v>
      </c>
      <c r="C63" s="7"/>
      <c r="D63" s="264" t="s">
        <v>3</v>
      </c>
      <c r="E63" s="279" t="s">
        <v>4</v>
      </c>
      <c r="F63" s="266"/>
      <c r="G63" s="279" t="s">
        <v>5</v>
      </c>
      <c r="H63" s="266"/>
      <c r="I63" s="279" t="s">
        <v>6</v>
      </c>
      <c r="J63" s="266"/>
      <c r="K63" s="279" t="s">
        <v>7</v>
      </c>
      <c r="L63" s="266"/>
      <c r="M63" s="279" t="s">
        <v>8</v>
      </c>
      <c r="N63" s="266"/>
      <c r="O63" s="279" t="s">
        <v>9</v>
      </c>
      <c r="P63" s="266"/>
      <c r="Q63" s="279" t="s">
        <v>10</v>
      </c>
      <c r="R63" s="274"/>
      <c r="S63" s="60"/>
      <c r="T63" s="61"/>
      <c r="U63" s="61"/>
      <c r="V63" s="37"/>
      <c r="W63" s="37"/>
      <c r="X63" s="37"/>
      <c r="Y63" s="37"/>
      <c r="Z63" s="37"/>
    </row>
    <row r="64" spans="1:26" ht="18" customHeight="1">
      <c r="A64" s="263"/>
      <c r="B64" s="259"/>
      <c r="C64" s="10"/>
      <c r="D64" s="259"/>
      <c r="E64" s="10" t="s">
        <v>13</v>
      </c>
      <c r="F64" s="10" t="s">
        <v>14</v>
      </c>
      <c r="G64" s="136" t="s">
        <v>13</v>
      </c>
      <c r="H64" s="62" t="s">
        <v>14</v>
      </c>
      <c r="I64" s="10" t="s">
        <v>13</v>
      </c>
      <c r="J64" s="10" t="s">
        <v>14</v>
      </c>
      <c r="K64" s="10" t="s">
        <v>13</v>
      </c>
      <c r="L64" s="10" t="s">
        <v>14</v>
      </c>
      <c r="M64" s="10" t="s">
        <v>13</v>
      </c>
      <c r="N64" s="10" t="s">
        <v>14</v>
      </c>
      <c r="O64" s="10" t="s">
        <v>13</v>
      </c>
      <c r="P64" s="10" t="s">
        <v>14</v>
      </c>
      <c r="Q64" s="10" t="s">
        <v>13</v>
      </c>
      <c r="R64" s="63" t="s">
        <v>14</v>
      </c>
      <c r="S64" s="60"/>
      <c r="T64" s="280" t="s">
        <v>15</v>
      </c>
      <c r="U64" s="261"/>
      <c r="V64" s="37"/>
      <c r="W64" s="37"/>
      <c r="X64" s="37"/>
      <c r="Y64" s="37"/>
      <c r="Z64" s="37"/>
    </row>
    <row r="65" spans="1:26" ht="18" customHeight="1">
      <c r="A65" s="38" t="str">
        <f>F5</f>
        <v>Toan</v>
      </c>
      <c r="B65" s="64" t="str">
        <f>D6</f>
        <v>9A16</v>
      </c>
      <c r="C65" s="64"/>
      <c r="D65" s="64">
        <f>COUNT(F6:F58)</f>
        <v>42</v>
      </c>
      <c r="E65" s="64">
        <f>COUNTIF(F6:F58,"&gt;=9")</f>
        <v>24</v>
      </c>
      <c r="F65" s="65">
        <f>E65/$D65</f>
        <v>0.5714285714285714</v>
      </c>
      <c r="G65" s="66">
        <f>COUNTIF(F6:F58,"&gt;=8")-COUNTIF(F6:F58,"&gt;=9")</f>
        <v>11</v>
      </c>
      <c r="H65" s="67">
        <f>G65/$D65</f>
        <v>0.26190476190476192</v>
      </c>
      <c r="I65" s="64">
        <f>COUNTIF(F6:F58,"&gt;=6.5")-COUNTIF(F6:F58,"&gt;=8")</f>
        <v>6</v>
      </c>
      <c r="J65" s="65">
        <f>I65/$D65</f>
        <v>0.14285714285714285</v>
      </c>
      <c r="K65" s="64">
        <f>COUNTIF(F6:F58,"&gt;=5")-COUNTIF(F6:F58,"&gt;=6.5")</f>
        <v>1</v>
      </c>
      <c r="L65" s="65">
        <f>K65/$D65</f>
        <v>2.3809523809523808E-2</v>
      </c>
      <c r="M65" s="64">
        <f>COUNTIF(F6:F58,"&gt;=5")</f>
        <v>42</v>
      </c>
      <c r="N65" s="65">
        <f>M65/$D65</f>
        <v>1</v>
      </c>
      <c r="O65" s="64">
        <f>COUNTIF(F6:F58,"&gt;=3.5")-COUNTIF(F6:F58,"&gt;=5")</f>
        <v>0</v>
      </c>
      <c r="P65" s="65">
        <f>O65/$D65</f>
        <v>0</v>
      </c>
      <c r="Q65" s="64">
        <f>COUNTIF(F6:F58,"&lt;=3.25")</f>
        <v>0</v>
      </c>
      <c r="R65" s="68">
        <f>Q65/$D65</f>
        <v>0</v>
      </c>
      <c r="S65" s="69"/>
      <c r="T65" s="70">
        <f>Q65+O65+K65+I65+G65+E65</f>
        <v>42</v>
      </c>
      <c r="U65" s="70">
        <f>Q65+O65+M65</f>
        <v>42</v>
      </c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9"/>
      <c r="F66" s="39"/>
      <c r="G66" s="59"/>
      <c r="H66" s="39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38"/>
      <c r="B67" s="37"/>
      <c r="C67" s="37"/>
      <c r="D67" s="38"/>
      <c r="E67" s="39"/>
      <c r="F67" s="39"/>
      <c r="G67" s="59"/>
      <c r="H67" s="39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8" customHeight="1">
      <c r="A68" s="38"/>
      <c r="B68" s="37"/>
      <c r="C68" s="37"/>
      <c r="D68" s="38"/>
      <c r="E68" s="39"/>
      <c r="F68" s="39"/>
      <c r="G68" s="59"/>
      <c r="H68" s="39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9"/>
      <c r="F69" s="39"/>
      <c r="G69" s="59"/>
      <c r="H69" s="39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37"/>
      <c r="G70" s="71" t="s">
        <v>147</v>
      </c>
      <c r="H70" s="39"/>
      <c r="I70" s="42" t="s">
        <v>147</v>
      </c>
      <c r="J70" s="37"/>
      <c r="K70" s="42" t="s">
        <v>147</v>
      </c>
      <c r="L70" s="37"/>
      <c r="M70" s="38"/>
      <c r="N70" s="37"/>
      <c r="O70" s="42" t="s">
        <v>147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59" t="b">
        <f>AND(E6&gt;=8,E6&lt;9)</f>
        <v>0</v>
      </c>
      <c r="H71" s="39"/>
      <c r="I71" s="38" t="b">
        <f>AND(E6&gt;=6.5,E6&lt;8)</f>
        <v>1</v>
      </c>
      <c r="J71" s="37"/>
      <c r="K71" s="38" t="b">
        <f>AND(E6&gt;=5,E6&lt;6.5)</f>
        <v>0</v>
      </c>
      <c r="L71" s="37"/>
      <c r="M71" s="38"/>
      <c r="N71" s="37"/>
      <c r="O71" s="38" t="b">
        <f>AND(E6&gt;=3.5,E6&lt;5)</f>
        <v>0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37"/>
      <c r="G72" s="59" t="s">
        <v>144</v>
      </c>
      <c r="H72" s="39"/>
      <c r="I72" s="38" t="s">
        <v>145</v>
      </c>
      <c r="J72" s="37"/>
      <c r="K72" s="38" t="s">
        <v>146</v>
      </c>
      <c r="L72" s="37"/>
      <c r="M72" s="38"/>
      <c r="N72" s="37"/>
      <c r="O72" s="38" t="s">
        <v>9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262" t="s">
        <v>1</v>
      </c>
      <c r="B73" s="264" t="s">
        <v>2</v>
      </c>
      <c r="C73" s="7"/>
      <c r="D73" s="264" t="s">
        <v>3</v>
      </c>
      <c r="E73" s="279" t="s">
        <v>4</v>
      </c>
      <c r="F73" s="266"/>
      <c r="G73" s="279" t="s">
        <v>5</v>
      </c>
      <c r="H73" s="266"/>
      <c r="I73" s="279" t="s">
        <v>6</v>
      </c>
      <c r="J73" s="266"/>
      <c r="K73" s="279" t="s">
        <v>7</v>
      </c>
      <c r="L73" s="266"/>
      <c r="M73" s="279" t="s">
        <v>8</v>
      </c>
      <c r="N73" s="266"/>
      <c r="O73" s="279" t="s">
        <v>9</v>
      </c>
      <c r="P73" s="266"/>
      <c r="Q73" s="279" t="s">
        <v>10</v>
      </c>
      <c r="R73" s="274"/>
      <c r="S73" s="60"/>
      <c r="T73" s="61"/>
      <c r="U73" s="61"/>
      <c r="V73" s="37"/>
      <c r="W73" s="37"/>
      <c r="X73" s="37"/>
      <c r="Y73" s="37"/>
      <c r="Z73" s="37"/>
    </row>
    <row r="74" spans="1:26" ht="18" customHeight="1">
      <c r="A74" s="263"/>
      <c r="B74" s="259"/>
      <c r="C74" s="10"/>
      <c r="D74" s="259"/>
      <c r="E74" s="10" t="s">
        <v>13</v>
      </c>
      <c r="F74" s="10" t="s">
        <v>14</v>
      </c>
      <c r="G74" s="136" t="s">
        <v>13</v>
      </c>
      <c r="H74" s="62" t="s">
        <v>14</v>
      </c>
      <c r="I74" s="10" t="s">
        <v>13</v>
      </c>
      <c r="J74" s="10" t="s">
        <v>14</v>
      </c>
      <c r="K74" s="10" t="s">
        <v>13</v>
      </c>
      <c r="L74" s="10" t="s">
        <v>14</v>
      </c>
      <c r="M74" s="10" t="s">
        <v>13</v>
      </c>
      <c r="N74" s="10" t="s">
        <v>14</v>
      </c>
      <c r="O74" s="10" t="s">
        <v>13</v>
      </c>
      <c r="P74" s="10" t="s">
        <v>14</v>
      </c>
      <c r="Q74" s="10" t="s">
        <v>13</v>
      </c>
      <c r="R74" s="63" t="s">
        <v>14</v>
      </c>
      <c r="S74" s="60"/>
      <c r="T74" s="280" t="s">
        <v>15</v>
      </c>
      <c r="U74" s="261"/>
      <c r="V74" s="37"/>
      <c r="W74" s="37"/>
      <c r="X74" s="37"/>
      <c r="Y74" s="37"/>
      <c r="Z74" s="37"/>
    </row>
    <row r="75" spans="1:26" ht="18" customHeight="1">
      <c r="A75" s="38" t="str">
        <f>E5</f>
        <v>Van</v>
      </c>
      <c r="B75" s="64" t="str">
        <f>D6</f>
        <v>9A16</v>
      </c>
      <c r="C75" s="64"/>
      <c r="D75" s="64">
        <f>COUNT(E6:E58)</f>
        <v>42</v>
      </c>
      <c r="E75" s="64">
        <f>COUNTIF(E6:E58,"&gt;=9")</f>
        <v>0</v>
      </c>
      <c r="F75" s="65">
        <f>E75/$D75</f>
        <v>0</v>
      </c>
      <c r="G75" s="72">
        <f>COUNTIF(E6:E58,"&gt;=8")-COUNTIF(E6:E58,"&gt;=9")</f>
        <v>15</v>
      </c>
      <c r="H75" s="67">
        <f>G75/$D75</f>
        <v>0.35714285714285715</v>
      </c>
      <c r="I75" s="64">
        <f>COUNTIF(E6:E58,"&gt;=6.5")-COUNTIF(E6:E58,"&gt;=8")</f>
        <v>25</v>
      </c>
      <c r="J75" s="65">
        <f>I75/$D75</f>
        <v>0.59523809523809523</v>
      </c>
      <c r="K75" s="64">
        <f>COUNTIF(E6:E58,"&gt;=5")-COUNTIF(E6:E58,"&gt;=6.5")</f>
        <v>2</v>
      </c>
      <c r="L75" s="65">
        <f>K75/$D75</f>
        <v>4.7619047619047616E-2</v>
      </c>
      <c r="M75" s="64">
        <f>COUNTIF(E6:E58,"&gt;=5")</f>
        <v>42</v>
      </c>
      <c r="N75" s="65">
        <f>M75/$D75</f>
        <v>1</v>
      </c>
      <c r="O75" s="64">
        <f>COUNTIF(E6:E58,"&gt;=3.5")-COUNTIF(E6:E58,"&gt;=5")</f>
        <v>0</v>
      </c>
      <c r="P75" s="65">
        <f>O75/$D75</f>
        <v>0</v>
      </c>
      <c r="Q75" s="64">
        <f>COUNTIF(E6:E58,"&lt;=3.25")</f>
        <v>0</v>
      </c>
      <c r="R75" s="68">
        <f>Q75/$D75</f>
        <v>0</v>
      </c>
      <c r="S75" s="69"/>
      <c r="T75" s="70">
        <f>Q75+O75+K75+I75+G75+E75</f>
        <v>42</v>
      </c>
      <c r="U75" s="70">
        <f>Q75+O75+M75</f>
        <v>42</v>
      </c>
      <c r="V75" s="37"/>
      <c r="W75" s="37"/>
      <c r="X75" s="37"/>
      <c r="Y75" s="37"/>
      <c r="Z75" s="37"/>
    </row>
    <row r="76" spans="1:26" ht="18" customHeight="1">
      <c r="A76" s="38"/>
      <c r="B76" s="73"/>
      <c r="C76" s="73"/>
      <c r="D76" s="73"/>
      <c r="E76" s="73"/>
      <c r="F76" s="74"/>
      <c r="G76" s="75"/>
      <c r="H76" s="76"/>
      <c r="I76" s="73"/>
      <c r="J76" s="74"/>
      <c r="K76" s="73"/>
      <c r="L76" s="74"/>
      <c r="M76" s="73"/>
      <c r="N76" s="74"/>
      <c r="O76" s="73"/>
      <c r="P76" s="74"/>
      <c r="Q76" s="73"/>
      <c r="R76" s="74"/>
      <c r="S76" s="69"/>
      <c r="T76" s="70"/>
      <c r="U76" s="70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37"/>
      <c r="G77" s="57" t="s">
        <v>36</v>
      </c>
      <c r="H77" s="39"/>
      <c r="I77" s="58" t="s">
        <v>36</v>
      </c>
      <c r="J77" s="37"/>
      <c r="K77" s="58" t="s">
        <v>36</v>
      </c>
      <c r="L77" s="37"/>
      <c r="M77" s="38"/>
      <c r="N77" s="37"/>
      <c r="O77" s="58" t="s">
        <v>36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38"/>
      <c r="B78" s="37"/>
      <c r="C78" s="37"/>
      <c r="D78" s="38"/>
      <c r="E78" s="37"/>
      <c r="F78" s="37"/>
      <c r="G78" s="59" t="b">
        <f>AND(G6&gt;=8,G6&lt;9)</f>
        <v>1</v>
      </c>
      <c r="H78" s="39"/>
      <c r="I78" s="38" t="b">
        <f>AND(G6&gt;=6.5,G6&lt;8)</f>
        <v>0</v>
      </c>
      <c r="J78" s="37"/>
      <c r="K78" s="38" t="b">
        <f>AND(G6&gt;=5,G6&lt;6.5)</f>
        <v>0</v>
      </c>
      <c r="L78" s="37"/>
      <c r="M78" s="38"/>
      <c r="N78" s="37"/>
      <c r="O78" s="38" t="b">
        <f>AND(G5&gt;=3.5,G5&lt;5)</f>
        <v>0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8" customHeight="1">
      <c r="A79" s="38"/>
      <c r="B79" s="37"/>
      <c r="C79" s="37"/>
      <c r="D79" s="38"/>
      <c r="E79" s="37"/>
      <c r="F79" s="37"/>
      <c r="G79" s="59" t="s">
        <v>144</v>
      </c>
      <c r="H79" s="39"/>
      <c r="I79" s="38" t="s">
        <v>145</v>
      </c>
      <c r="J79" s="37"/>
      <c r="K79" s="38" t="s">
        <v>146</v>
      </c>
      <c r="L79" s="37"/>
      <c r="M79" s="38"/>
      <c r="N79" s="37"/>
      <c r="O79" s="38" t="s">
        <v>9</v>
      </c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8" customHeight="1">
      <c r="A80" s="262" t="s">
        <v>1</v>
      </c>
      <c r="B80" s="264" t="s">
        <v>2</v>
      </c>
      <c r="C80" s="7"/>
      <c r="D80" s="264" t="s">
        <v>3</v>
      </c>
      <c r="E80" s="279" t="s">
        <v>4</v>
      </c>
      <c r="F80" s="266"/>
      <c r="G80" s="279" t="s">
        <v>5</v>
      </c>
      <c r="H80" s="266"/>
      <c r="I80" s="279" t="s">
        <v>6</v>
      </c>
      <c r="J80" s="266"/>
      <c r="K80" s="279" t="s">
        <v>7</v>
      </c>
      <c r="L80" s="266"/>
      <c r="M80" s="279" t="s">
        <v>8</v>
      </c>
      <c r="N80" s="266"/>
      <c r="O80" s="279" t="s">
        <v>9</v>
      </c>
      <c r="P80" s="266"/>
      <c r="Q80" s="279" t="s">
        <v>10</v>
      </c>
      <c r="R80" s="274"/>
      <c r="S80" s="60"/>
      <c r="T80" s="61"/>
      <c r="U80" s="61"/>
      <c r="V80" s="37"/>
      <c r="W80" s="37"/>
      <c r="X80" s="37"/>
      <c r="Y80" s="37"/>
      <c r="Z80" s="37"/>
    </row>
    <row r="81" spans="1:26" ht="18" customHeight="1">
      <c r="A81" s="263"/>
      <c r="B81" s="259"/>
      <c r="C81" s="10"/>
      <c r="D81" s="259"/>
      <c r="E81" s="10" t="s">
        <v>13</v>
      </c>
      <c r="F81" s="10" t="s">
        <v>14</v>
      </c>
      <c r="G81" s="136" t="s">
        <v>13</v>
      </c>
      <c r="H81" s="62" t="s">
        <v>14</v>
      </c>
      <c r="I81" s="10" t="s">
        <v>13</v>
      </c>
      <c r="J81" s="10" t="s">
        <v>14</v>
      </c>
      <c r="K81" s="10" t="s">
        <v>13</v>
      </c>
      <c r="L81" s="10" t="s">
        <v>14</v>
      </c>
      <c r="M81" s="10" t="s">
        <v>13</v>
      </c>
      <c r="N81" s="10" t="s">
        <v>14</v>
      </c>
      <c r="O81" s="10" t="s">
        <v>13</v>
      </c>
      <c r="P81" s="10" t="s">
        <v>14</v>
      </c>
      <c r="Q81" s="10" t="s">
        <v>13</v>
      </c>
      <c r="R81" s="63" t="s">
        <v>14</v>
      </c>
      <c r="S81" s="60"/>
      <c r="T81" s="280" t="s">
        <v>15</v>
      </c>
      <c r="U81" s="261"/>
      <c r="V81" s="37"/>
      <c r="W81" s="37"/>
      <c r="X81" s="37"/>
      <c r="Y81" s="37"/>
      <c r="Z81" s="37"/>
    </row>
    <row r="82" spans="1:26" ht="18" customHeight="1">
      <c r="A82" s="38" t="s">
        <v>36</v>
      </c>
      <c r="B82" s="64" t="str">
        <f>D6</f>
        <v>9A16</v>
      </c>
      <c r="C82" s="64"/>
      <c r="D82" s="64">
        <f>COUNT(G6:G58)</f>
        <v>42</v>
      </c>
      <c r="E82" s="77">
        <f>COUNTIF(G6:G58,"&gt;=9")</f>
        <v>23</v>
      </c>
      <c r="F82" s="78">
        <f>E82/$D82</f>
        <v>0.54761904761904767</v>
      </c>
      <c r="G82" s="72">
        <f>COUNTIF(G6:G58,"&gt;=8")-COUNTIF(G6:G58,"&gt;=9")</f>
        <v>9</v>
      </c>
      <c r="H82" s="79">
        <f>G82/$D82</f>
        <v>0.21428571428571427</v>
      </c>
      <c r="I82" s="77">
        <f>COUNTIF(G6:G58,"&gt;=6.5")-COUNTIF(G6:G58,"&gt;=8")</f>
        <v>6</v>
      </c>
      <c r="J82" s="78">
        <f>I82/$D82</f>
        <v>0.14285714285714285</v>
      </c>
      <c r="K82" s="77">
        <f>COUNTIF(G6:G58,"&gt;=5")-COUNTIF(G6:G58,"&gt;=6.5")</f>
        <v>4</v>
      </c>
      <c r="L82" s="78">
        <f>K82/$D82</f>
        <v>9.5238095238095233E-2</v>
      </c>
      <c r="M82" s="77">
        <f>COUNTIF(G6:G58,"&gt;=5")</f>
        <v>42</v>
      </c>
      <c r="N82" s="78">
        <f>M82/$D82</f>
        <v>1</v>
      </c>
      <c r="O82" s="77">
        <f>COUNTIF(G6:G58,"&gt;=3.5")-COUNTIF(G6:G58,"&gt;=5")</f>
        <v>0</v>
      </c>
      <c r="P82" s="78">
        <f>O82/$D82</f>
        <v>0</v>
      </c>
      <c r="Q82" s="77">
        <f>COUNTIF(G6:G58,"&lt;=3.4")</f>
        <v>0</v>
      </c>
      <c r="R82" s="80">
        <f>Q82/$D82</f>
        <v>0</v>
      </c>
      <c r="S82" s="69"/>
      <c r="T82" s="70">
        <f>Q82+O82+K82+I82+G82+E82</f>
        <v>42</v>
      </c>
      <c r="U82" s="70">
        <f>Q82+O82+M82</f>
        <v>42</v>
      </c>
      <c r="V82" s="37"/>
      <c r="W82" s="37"/>
      <c r="X82" s="37"/>
      <c r="Y82" s="37"/>
      <c r="Z82" s="37"/>
    </row>
    <row r="83" spans="1:26" ht="18" customHeight="1">
      <c r="A83" s="38"/>
      <c r="B83" s="73"/>
      <c r="C83" s="73"/>
      <c r="D83" s="73"/>
      <c r="E83" s="73"/>
      <c r="F83" s="74"/>
      <c r="G83" s="75"/>
      <c r="H83" s="76"/>
      <c r="I83" s="73"/>
      <c r="J83" s="74"/>
      <c r="K83" s="73"/>
      <c r="L83" s="74"/>
      <c r="M83" s="73"/>
      <c r="N83" s="74"/>
      <c r="O83" s="73"/>
      <c r="P83" s="74"/>
      <c r="Q83" s="73"/>
      <c r="R83" s="74"/>
      <c r="S83" s="69"/>
      <c r="T83" s="70"/>
      <c r="U83" s="70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82"/>
      <c r="G84" s="83" t="s">
        <v>148</v>
      </c>
      <c r="H84" s="84"/>
      <c r="I84" s="85" t="s">
        <v>148</v>
      </c>
      <c r="J84" s="82"/>
      <c r="K84" s="85" t="s">
        <v>148</v>
      </c>
      <c r="L84" s="82"/>
      <c r="M84" s="81"/>
      <c r="N84" s="82"/>
      <c r="O84" s="85" t="s">
        <v>148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81"/>
      <c r="B85" s="82"/>
      <c r="C85" s="82"/>
      <c r="D85" s="81"/>
      <c r="E85" s="82"/>
      <c r="F85" s="82"/>
      <c r="G85" s="86" t="b">
        <f>AND(H6&gt;=18,H6&lt;19)</f>
        <v>0</v>
      </c>
      <c r="H85" s="84"/>
      <c r="I85" s="81" t="b">
        <f>AND(H6&gt;=16.5,H6&lt;18)</f>
        <v>0</v>
      </c>
      <c r="J85" s="82"/>
      <c r="K85" s="81" t="b">
        <f>AND(H6&gt;=15,H6&lt;16.5)</f>
        <v>0</v>
      </c>
      <c r="L85" s="82"/>
      <c r="M85" s="81"/>
      <c r="N85" s="82"/>
      <c r="O85" s="81" t="b">
        <f>AND(H6&gt;=13.5,H6&lt;15)</f>
        <v>0</v>
      </c>
      <c r="P85" s="82"/>
      <c r="Q85" s="82"/>
      <c r="R85" s="82"/>
      <c r="S85" s="82"/>
      <c r="T85" s="82"/>
      <c r="U85" s="82"/>
      <c r="V85" s="37"/>
      <c r="W85" s="37"/>
      <c r="X85" s="37"/>
      <c r="Y85" s="37"/>
      <c r="Z85" s="37"/>
    </row>
    <row r="86" spans="1:26" ht="18" customHeight="1">
      <c r="A86" s="81"/>
      <c r="B86" s="82"/>
      <c r="C86" s="82"/>
      <c r="D86" s="81"/>
      <c r="E86" s="82"/>
      <c r="F86" s="82"/>
      <c r="G86" s="86" t="s">
        <v>149</v>
      </c>
      <c r="H86" s="84"/>
      <c r="I86" s="81" t="s">
        <v>150</v>
      </c>
      <c r="J86" s="82"/>
      <c r="K86" s="81" t="s">
        <v>151</v>
      </c>
      <c r="L86" s="82"/>
      <c r="M86" s="81"/>
      <c r="N86" s="82"/>
      <c r="O86" s="81" t="s">
        <v>152</v>
      </c>
      <c r="P86" s="82"/>
      <c r="Q86" s="82"/>
      <c r="R86" s="82"/>
      <c r="S86" s="82"/>
      <c r="T86" s="82"/>
      <c r="U86" s="82"/>
      <c r="V86" s="37"/>
      <c r="W86" s="37"/>
      <c r="X86" s="37"/>
      <c r="Y86" s="37"/>
      <c r="Z86" s="37"/>
    </row>
    <row r="87" spans="1:26" ht="18" customHeight="1">
      <c r="A87" s="277" t="s">
        <v>1</v>
      </c>
      <c r="B87" s="278" t="s">
        <v>2</v>
      </c>
      <c r="C87" s="87"/>
      <c r="D87" s="278" t="s">
        <v>3</v>
      </c>
      <c r="E87" s="273" t="s">
        <v>153</v>
      </c>
      <c r="F87" s="266"/>
      <c r="G87" s="273" t="s">
        <v>154</v>
      </c>
      <c r="H87" s="266"/>
      <c r="I87" s="273" t="s">
        <v>155</v>
      </c>
      <c r="J87" s="266"/>
      <c r="K87" s="273" t="s">
        <v>156</v>
      </c>
      <c r="L87" s="266"/>
      <c r="M87" s="273" t="s">
        <v>157</v>
      </c>
      <c r="N87" s="266"/>
      <c r="O87" s="273" t="s">
        <v>152</v>
      </c>
      <c r="P87" s="266"/>
      <c r="Q87" s="273" t="s">
        <v>10</v>
      </c>
      <c r="R87" s="274"/>
      <c r="S87" s="88"/>
      <c r="T87" s="89"/>
      <c r="U87" s="89"/>
      <c r="V87" s="37"/>
      <c r="W87" s="37"/>
      <c r="X87" s="37"/>
      <c r="Y87" s="37"/>
      <c r="Z87" s="37"/>
    </row>
    <row r="88" spans="1:26" ht="18" customHeight="1">
      <c r="A88" s="263"/>
      <c r="B88" s="259"/>
      <c r="C88" s="90"/>
      <c r="D88" s="259"/>
      <c r="E88" s="90" t="s">
        <v>13</v>
      </c>
      <c r="F88" s="90" t="s">
        <v>14</v>
      </c>
      <c r="G88" s="137" t="s">
        <v>13</v>
      </c>
      <c r="H88" s="92" t="s">
        <v>14</v>
      </c>
      <c r="I88" s="90" t="s">
        <v>13</v>
      </c>
      <c r="J88" s="90" t="s">
        <v>14</v>
      </c>
      <c r="K88" s="90" t="s">
        <v>13</v>
      </c>
      <c r="L88" s="90" t="s">
        <v>14</v>
      </c>
      <c r="M88" s="90" t="s">
        <v>13</v>
      </c>
      <c r="N88" s="90" t="s">
        <v>14</v>
      </c>
      <c r="O88" s="90" t="s">
        <v>13</v>
      </c>
      <c r="P88" s="90" t="s">
        <v>14</v>
      </c>
      <c r="Q88" s="90" t="s">
        <v>13</v>
      </c>
      <c r="R88" s="93" t="s">
        <v>14</v>
      </c>
      <c r="S88" s="88"/>
      <c r="T88" s="275" t="s">
        <v>15</v>
      </c>
      <c r="U88" s="276"/>
      <c r="V88" s="37"/>
      <c r="W88" s="37"/>
      <c r="X88" s="37"/>
      <c r="Y88" s="37"/>
      <c r="Z88" s="37"/>
    </row>
    <row r="89" spans="1:26" ht="18" customHeight="1">
      <c r="A89" s="81" t="s">
        <v>148</v>
      </c>
      <c r="B89" s="94" t="str">
        <f>D6</f>
        <v>9A16</v>
      </c>
      <c r="C89" s="94"/>
      <c r="D89" s="94">
        <f>COUNT(G6:G58)</f>
        <v>42</v>
      </c>
      <c r="E89" s="95">
        <f>COUNTIF(H6:H58,"&gt;=19")</f>
        <v>42</v>
      </c>
      <c r="F89" s="96">
        <f>E89/$D89</f>
        <v>1</v>
      </c>
      <c r="G89" s="97">
        <f>COUNTIF(H6:H58,"&gt;=18")-COUNTIF(H6:H58,"&gt;=19")</f>
        <v>0</v>
      </c>
      <c r="H89" s="98">
        <f>G89/$D89</f>
        <v>0</v>
      </c>
      <c r="I89" s="95">
        <f>COUNTIF(H6:H58,"&gt;=16.5")-COUNTIF(H6:H58,"&gt;=18")</f>
        <v>0</v>
      </c>
      <c r="J89" s="96">
        <f>I89/$D89</f>
        <v>0</v>
      </c>
      <c r="K89" s="95">
        <f>COUNTIF(H6:H58,"&gt;=15")-COUNTIF(H6:H58,"&gt;=16.5")</f>
        <v>0</v>
      </c>
      <c r="L89" s="96">
        <f>K89/$D89</f>
        <v>0</v>
      </c>
      <c r="M89" s="95">
        <f>COUNTIF(H6:H58,"&gt;=15")</f>
        <v>42</v>
      </c>
      <c r="N89" s="96">
        <f>M89/$D89</f>
        <v>1</v>
      </c>
      <c r="O89" s="95">
        <f>COUNTIF(H6:H58,"&gt;=13.5")-COUNTIF(H6:H58,"&gt;=15")</f>
        <v>0</v>
      </c>
      <c r="P89" s="96">
        <f>O89/$D89</f>
        <v>0</v>
      </c>
      <c r="Q89" s="95">
        <f>COUNTIF(H6:H58,"&lt;=3,25")</f>
        <v>0</v>
      </c>
      <c r="R89" s="99">
        <f>Q89/$D89</f>
        <v>0</v>
      </c>
      <c r="S89" s="100"/>
      <c r="T89" s="101">
        <f>Q89+O89+K89+I89+G89+E89</f>
        <v>42</v>
      </c>
      <c r="U89" s="101">
        <f>Q89+O89+M89</f>
        <v>42</v>
      </c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39"/>
      <c r="G90" s="5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5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40"/>
      <c r="F92" s="39"/>
      <c r="G92" s="5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39"/>
      <c r="F93" s="39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5.25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39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8" customHeight="1">
      <c r="A288" s="38"/>
      <c r="B288" s="37"/>
      <c r="C288" s="37"/>
      <c r="D288" s="38"/>
      <c r="E288" s="39"/>
      <c r="F288" s="39"/>
      <c r="G288" s="40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8" customHeight="1">
      <c r="A289" s="38"/>
      <c r="B289" s="37"/>
      <c r="C289" s="37"/>
      <c r="D289" s="38"/>
      <c r="E289" s="39"/>
      <c r="F289" s="39"/>
      <c r="G289" s="40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/>
    <row r="291" spans="1:26" ht="15.75" customHeight="1"/>
    <row r="292" spans="1:26" ht="15.75" customHeight="1"/>
    <row r="293" spans="1:26" ht="15.75" customHeight="1"/>
    <row r="294" spans="1:26" ht="15.75" customHeight="1"/>
    <row r="295" spans="1:26" ht="15.75" customHeight="1"/>
    <row r="296" spans="1:26" ht="15.75" customHeight="1"/>
    <row r="297" spans="1:26" ht="15.75" customHeight="1"/>
    <row r="298" spans="1:26" ht="15.75" customHeight="1"/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3:R63"/>
    <mergeCell ref="T64:U64"/>
    <mergeCell ref="A1:B1"/>
    <mergeCell ref="A59:D59"/>
    <mergeCell ref="A63:A64"/>
    <mergeCell ref="B63:B64"/>
    <mergeCell ref="D63:D64"/>
    <mergeCell ref="E63:F63"/>
    <mergeCell ref="G63:H63"/>
    <mergeCell ref="I63:J63"/>
    <mergeCell ref="K63:L63"/>
    <mergeCell ref="M63:N63"/>
    <mergeCell ref="O63:P63"/>
    <mergeCell ref="A2:J2"/>
    <mergeCell ref="M73:N73"/>
    <mergeCell ref="O73:P73"/>
    <mergeCell ref="Q73:R73"/>
    <mergeCell ref="T74:U74"/>
    <mergeCell ref="A73:A74"/>
    <mergeCell ref="B73:B74"/>
    <mergeCell ref="D73:D74"/>
    <mergeCell ref="E73:F73"/>
    <mergeCell ref="G73:H73"/>
    <mergeCell ref="I73:J73"/>
    <mergeCell ref="K73:L73"/>
    <mergeCell ref="M80:N80"/>
    <mergeCell ref="O80:P80"/>
    <mergeCell ref="Q80:R80"/>
    <mergeCell ref="T81:U81"/>
    <mergeCell ref="A80:A81"/>
    <mergeCell ref="B80:B81"/>
    <mergeCell ref="D80:D81"/>
    <mergeCell ref="E80:F80"/>
    <mergeCell ref="G80:H80"/>
    <mergeCell ref="I80:J80"/>
    <mergeCell ref="K80:L80"/>
    <mergeCell ref="M87:N87"/>
    <mergeCell ref="O87:P87"/>
    <mergeCell ref="Q87:R87"/>
    <mergeCell ref="T88:U88"/>
    <mergeCell ref="A87:A88"/>
    <mergeCell ref="B87:B88"/>
    <mergeCell ref="D87:D88"/>
    <mergeCell ref="E87:F87"/>
    <mergeCell ref="G87:H87"/>
    <mergeCell ref="I87:J87"/>
    <mergeCell ref="K87:L87"/>
  </mergeCells>
  <conditionalFormatting sqref="T75:T76 T82:T83 T89">
    <cfRule type="expression" dxfId="7" priority="1">
      <formula>$T82&lt;&gt;$D82</formula>
    </cfRule>
  </conditionalFormatting>
  <conditionalFormatting sqref="U75:U76 U82:U83 U89">
    <cfRule type="expression" dxfId="6" priority="2">
      <formula>$D82&lt;&gt;$U82</formula>
    </cfRule>
  </conditionalFormatting>
  <conditionalFormatting sqref="T65">
    <cfRule type="expression" dxfId="5" priority="3">
      <formula>$T75&lt;&gt;$D75</formula>
    </cfRule>
  </conditionalFormatting>
  <conditionalFormatting sqref="U65">
    <cfRule type="expression" dxfId="4" priority="4">
      <formula>$D75&lt;&gt;$U75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666699"/>
  </sheetPr>
  <dimension ref="A1:Z1000"/>
  <sheetViews>
    <sheetView workbookViewId="0">
      <pane xSplit="1" ySplit="5" topLeftCell="B36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4" width="9.28515625" customWidth="1"/>
    <col min="5" max="6" width="5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150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9SB1</v>
      </c>
      <c r="C3" s="37"/>
      <c r="D3" s="38"/>
      <c r="E3" s="39">
        <f t="shared" ref="E3:G3" si="0">COUNTIF(E6:E61,"&gt;10")</f>
        <v>0</v>
      </c>
      <c r="F3" s="150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150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151" t="s">
        <v>43</v>
      </c>
      <c r="G5" s="44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1025</v>
      </c>
      <c r="C6" s="104" t="s">
        <v>73</v>
      </c>
      <c r="D6" s="104" t="s">
        <v>31</v>
      </c>
      <c r="E6" s="252">
        <v>8.75</v>
      </c>
      <c r="F6" s="252">
        <v>8.5</v>
      </c>
      <c r="G6" s="252">
        <v>9.5</v>
      </c>
      <c r="H6" s="51">
        <f t="shared" ref="H6:H55" si="1">(E6*2)+(F6*2)+G6</f>
        <v>44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1026</v>
      </c>
      <c r="C7" s="104" t="s">
        <v>324</v>
      </c>
      <c r="D7" s="104" t="s">
        <v>31</v>
      </c>
      <c r="E7" s="253">
        <v>7</v>
      </c>
      <c r="F7" s="253">
        <v>8.5</v>
      </c>
      <c r="G7" s="254">
        <v>10</v>
      </c>
      <c r="H7" s="51">
        <f t="shared" si="1"/>
        <v>41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3</v>
      </c>
      <c r="B8" s="104" t="s">
        <v>1027</v>
      </c>
      <c r="C8" s="104" t="s">
        <v>365</v>
      </c>
      <c r="D8" s="104" t="s">
        <v>31</v>
      </c>
      <c r="E8" s="253">
        <v>9</v>
      </c>
      <c r="F8" s="253">
        <v>9</v>
      </c>
      <c r="G8" s="254">
        <v>8.75</v>
      </c>
      <c r="H8" s="51">
        <f t="shared" si="1"/>
        <v>44.75</v>
      </c>
      <c r="I8" s="52" t="e">
        <f>'XH 9'!I559</f>
        <v>#REF!</v>
      </c>
      <c r="J8" s="52" t="e">
        <f>'XH 9'!J559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4</v>
      </c>
      <c r="B9" s="104" t="s">
        <v>1028</v>
      </c>
      <c r="C9" s="104" t="s">
        <v>596</v>
      </c>
      <c r="D9" s="104" t="s">
        <v>31</v>
      </c>
      <c r="E9" s="255">
        <v>8.75</v>
      </c>
      <c r="F9" s="255">
        <v>9.5</v>
      </c>
      <c r="G9" s="256">
        <v>9.75</v>
      </c>
      <c r="H9" s="51">
        <f t="shared" si="1"/>
        <v>46.25</v>
      </c>
      <c r="I9" s="52" t="e">
        <f>'XH 9'!I560</f>
        <v>#REF!</v>
      </c>
      <c r="J9" s="52" t="e">
        <f>'XH 9'!J560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5</v>
      </c>
      <c r="B10" s="104" t="s">
        <v>1029</v>
      </c>
      <c r="C10" s="104" t="s">
        <v>795</v>
      </c>
      <c r="D10" s="104" t="s">
        <v>31</v>
      </c>
      <c r="E10" s="253">
        <v>8</v>
      </c>
      <c r="F10" s="253">
        <v>9</v>
      </c>
      <c r="G10" s="254">
        <v>9.75</v>
      </c>
      <c r="H10" s="152">
        <f t="shared" si="1"/>
        <v>43.75</v>
      </c>
      <c r="I10" s="52" t="e">
        <f>'XH 9'!I561</f>
        <v>#REF!</v>
      </c>
      <c r="J10" s="52" t="e">
        <f>'XH 9'!J561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6</v>
      </c>
      <c r="B11" s="104" t="s">
        <v>1030</v>
      </c>
      <c r="C11" s="104" t="s">
        <v>1031</v>
      </c>
      <c r="D11" s="104" t="s">
        <v>31</v>
      </c>
      <c r="E11" s="253">
        <v>8.25</v>
      </c>
      <c r="F11" s="253">
        <v>9</v>
      </c>
      <c r="G11" s="254">
        <v>9.75</v>
      </c>
      <c r="H11" s="51">
        <f t="shared" si="1"/>
        <v>44.25</v>
      </c>
      <c r="I11" s="52" t="e">
        <f>'XH 9'!I562</f>
        <v>#REF!</v>
      </c>
      <c r="J11" s="52" t="e">
        <f>'XH 9'!J562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7</v>
      </c>
      <c r="B12" s="104" t="s">
        <v>1032</v>
      </c>
      <c r="C12" s="104" t="s">
        <v>677</v>
      </c>
      <c r="D12" s="104" t="s">
        <v>31</v>
      </c>
      <c r="E12" s="255">
        <v>8.25</v>
      </c>
      <c r="F12" s="255">
        <v>8.75</v>
      </c>
      <c r="G12" s="253">
        <v>9.5</v>
      </c>
      <c r="H12" s="51">
        <f t="shared" si="1"/>
        <v>43.5</v>
      </c>
      <c r="I12" s="52" t="e">
        <f>'XH 9'!I563</f>
        <v>#REF!</v>
      </c>
      <c r="J12" s="52" t="e">
        <f>'XH 9'!J563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8</v>
      </c>
      <c r="B13" s="104" t="s">
        <v>1033</v>
      </c>
      <c r="C13" s="104" t="s">
        <v>265</v>
      </c>
      <c r="D13" s="104" t="s">
        <v>31</v>
      </c>
      <c r="E13" s="253">
        <v>7.75</v>
      </c>
      <c r="F13" s="253">
        <v>9.5</v>
      </c>
      <c r="G13" s="254">
        <v>9.75</v>
      </c>
      <c r="H13" s="51">
        <f t="shared" si="1"/>
        <v>44.25</v>
      </c>
      <c r="I13" s="52" t="e">
        <f>'XH 9'!I564</f>
        <v>#REF!</v>
      </c>
      <c r="J13" s="52" t="e">
        <f>'XH 9'!J564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9</v>
      </c>
      <c r="B14" s="104" t="s">
        <v>1034</v>
      </c>
      <c r="C14" s="104" t="s">
        <v>356</v>
      </c>
      <c r="D14" s="104" t="s">
        <v>31</v>
      </c>
      <c r="E14" s="253">
        <v>8.5</v>
      </c>
      <c r="F14" s="253">
        <v>9.5</v>
      </c>
      <c r="G14" s="254">
        <v>9.25</v>
      </c>
      <c r="H14" s="51">
        <f t="shared" si="1"/>
        <v>45.25</v>
      </c>
      <c r="I14" s="52" t="e">
        <f>'XH 9'!I565</f>
        <v>#REF!</v>
      </c>
      <c r="J14" s="52" t="e">
        <f>'XH 9'!J565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10</v>
      </c>
      <c r="B15" s="104" t="s">
        <v>907</v>
      </c>
      <c r="C15" s="104" t="s">
        <v>108</v>
      </c>
      <c r="D15" s="104" t="s">
        <v>31</v>
      </c>
      <c r="E15" s="255">
        <v>8.75</v>
      </c>
      <c r="F15" s="255">
        <v>9</v>
      </c>
      <c r="G15" s="256">
        <v>9.75</v>
      </c>
      <c r="H15" s="51">
        <f t="shared" si="1"/>
        <v>45.25</v>
      </c>
      <c r="I15" s="52" t="e">
        <f>'XH 9'!I566</f>
        <v>#REF!</v>
      </c>
      <c r="J15" s="52" t="e">
        <f>'XH 9'!J566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11</v>
      </c>
      <c r="B16" s="104" t="s">
        <v>1035</v>
      </c>
      <c r="C16" s="104" t="s">
        <v>205</v>
      </c>
      <c r="D16" s="104" t="s">
        <v>31</v>
      </c>
      <c r="E16" s="253">
        <v>7.5</v>
      </c>
      <c r="F16" s="253">
        <v>9</v>
      </c>
      <c r="G16" s="254">
        <v>9.75</v>
      </c>
      <c r="H16" s="51">
        <f t="shared" si="1"/>
        <v>42.75</v>
      </c>
      <c r="I16" s="52" t="e">
        <f>'XH 9'!I567</f>
        <v>#REF!</v>
      </c>
      <c r="J16" s="52" t="e">
        <f>'XH 9'!J567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12</v>
      </c>
      <c r="B17" s="104" t="s">
        <v>1036</v>
      </c>
      <c r="C17" s="104" t="s">
        <v>487</v>
      </c>
      <c r="D17" s="104" t="s">
        <v>31</v>
      </c>
      <c r="E17" s="253">
        <v>8</v>
      </c>
      <c r="F17" s="253">
        <v>9</v>
      </c>
      <c r="G17" s="254">
        <v>9.75</v>
      </c>
      <c r="H17" s="152">
        <f t="shared" si="1"/>
        <v>43.75</v>
      </c>
      <c r="I17" s="52" t="e">
        <f>'XH 9'!I568</f>
        <v>#REF!</v>
      </c>
      <c r="J17" s="52" t="e">
        <f>'XH 9'!J568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13</v>
      </c>
      <c r="B18" s="104" t="s">
        <v>449</v>
      </c>
      <c r="C18" s="104" t="s">
        <v>900</v>
      </c>
      <c r="D18" s="104" t="s">
        <v>31</v>
      </c>
      <c r="E18" s="253">
        <v>8.75</v>
      </c>
      <c r="F18" s="253">
        <v>9</v>
      </c>
      <c r="G18" s="254">
        <v>9.75</v>
      </c>
      <c r="H18" s="51">
        <f t="shared" si="1"/>
        <v>45.25</v>
      </c>
      <c r="I18" s="52" t="e">
        <f>'XH 9'!I569</f>
        <v>#REF!</v>
      </c>
      <c r="J18" s="52" t="e">
        <f>'XH 9'!J569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14</v>
      </c>
      <c r="B19" s="104" t="s">
        <v>1037</v>
      </c>
      <c r="C19" s="104" t="s">
        <v>237</v>
      </c>
      <c r="D19" s="104" t="s">
        <v>31</v>
      </c>
      <c r="E19" s="253">
        <v>9</v>
      </c>
      <c r="F19" s="253">
        <v>8.5</v>
      </c>
      <c r="G19" s="254">
        <v>9.75</v>
      </c>
      <c r="H19" s="152">
        <f t="shared" si="1"/>
        <v>44.75</v>
      </c>
      <c r="I19" s="52" t="e">
        <f>'XH 9'!I570</f>
        <v>#REF!</v>
      </c>
      <c r="J19" s="52" t="e">
        <f>'XH 9'!J570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15</v>
      </c>
      <c r="B20" s="104" t="s">
        <v>1038</v>
      </c>
      <c r="C20" s="104" t="s">
        <v>90</v>
      </c>
      <c r="D20" s="104" t="s">
        <v>31</v>
      </c>
      <c r="E20" s="253">
        <v>8.5</v>
      </c>
      <c r="F20" s="253">
        <v>9</v>
      </c>
      <c r="G20" s="254">
        <v>9.75</v>
      </c>
      <c r="H20" s="51">
        <f t="shared" si="1"/>
        <v>44.75</v>
      </c>
      <c r="I20" s="52" t="e">
        <f>'XH 9'!I571</f>
        <v>#REF!</v>
      </c>
      <c r="J20" s="52" t="e">
        <f>'XH 9'!J571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16</v>
      </c>
      <c r="B21" s="104" t="s">
        <v>1039</v>
      </c>
      <c r="C21" s="104" t="s">
        <v>529</v>
      </c>
      <c r="D21" s="104" t="s">
        <v>31</v>
      </c>
      <c r="E21" s="255">
        <v>8.25</v>
      </c>
      <c r="F21" s="255">
        <v>9</v>
      </c>
      <c r="G21" s="256">
        <v>9</v>
      </c>
      <c r="H21" s="51">
        <f t="shared" si="1"/>
        <v>43.5</v>
      </c>
      <c r="I21" s="52" t="e">
        <f>'XH 9'!I572</f>
        <v>#REF!</v>
      </c>
      <c r="J21" s="52" t="e">
        <f>'XH 9'!J572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18</v>
      </c>
      <c r="B22" s="104" t="s">
        <v>1040</v>
      </c>
      <c r="C22" s="104" t="s">
        <v>287</v>
      </c>
      <c r="D22" s="104" t="s">
        <v>31</v>
      </c>
      <c r="E22" s="253">
        <v>9</v>
      </c>
      <c r="F22" s="253">
        <v>9</v>
      </c>
      <c r="G22" s="254">
        <v>10</v>
      </c>
      <c r="H22" s="51">
        <f t="shared" si="1"/>
        <v>46</v>
      </c>
      <c r="I22" s="52" t="e">
        <f>'XH 9'!I574</f>
        <v>#REF!</v>
      </c>
      <c r="J22" s="52" t="e">
        <f>'XH 9'!J574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19</v>
      </c>
      <c r="B23" s="104" t="s">
        <v>1041</v>
      </c>
      <c r="C23" s="104" t="s">
        <v>299</v>
      </c>
      <c r="D23" s="104" t="s">
        <v>31</v>
      </c>
      <c r="E23" s="253">
        <v>7</v>
      </c>
      <c r="F23" s="253">
        <v>8</v>
      </c>
      <c r="G23" s="254">
        <v>8.75</v>
      </c>
      <c r="H23" s="51">
        <f t="shared" si="1"/>
        <v>38.75</v>
      </c>
      <c r="I23" s="52" t="e">
        <f>'XH 9'!I575</f>
        <v>#REF!</v>
      </c>
      <c r="J23" s="52" t="e">
        <f>'XH 9'!J575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20</v>
      </c>
      <c r="B24" s="104" t="s">
        <v>1042</v>
      </c>
      <c r="C24" s="104" t="s">
        <v>1043</v>
      </c>
      <c r="D24" s="104" t="s">
        <v>31</v>
      </c>
      <c r="E24" s="253">
        <v>8.5</v>
      </c>
      <c r="F24" s="253">
        <v>8.5</v>
      </c>
      <c r="G24" s="254">
        <v>9.75</v>
      </c>
      <c r="H24" s="51">
        <f t="shared" si="1"/>
        <v>43.75</v>
      </c>
      <c r="I24" s="52" t="e">
        <f>'XH 9'!I576</f>
        <v>#REF!</v>
      </c>
      <c r="J24" s="52" t="e">
        <f>'XH 9'!J576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21</v>
      </c>
      <c r="B25" s="104" t="s">
        <v>1044</v>
      </c>
      <c r="C25" s="104" t="s">
        <v>819</v>
      </c>
      <c r="D25" s="104" t="s">
        <v>31</v>
      </c>
      <c r="E25" s="255">
        <v>6.5</v>
      </c>
      <c r="F25" s="255">
        <v>7.5</v>
      </c>
      <c r="G25" s="253">
        <v>9.5</v>
      </c>
      <c r="H25" s="51">
        <f t="shared" si="1"/>
        <v>37.5</v>
      </c>
      <c r="I25" s="52" t="e">
        <f>'XH 9'!I577</f>
        <v>#REF!</v>
      </c>
      <c r="J25" s="52" t="e">
        <f>'XH 9'!J577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23</v>
      </c>
      <c r="B26" s="104" t="s">
        <v>1045</v>
      </c>
      <c r="C26" s="104" t="s">
        <v>1046</v>
      </c>
      <c r="D26" s="104" t="s">
        <v>31</v>
      </c>
      <c r="E26" s="253">
        <v>7.75</v>
      </c>
      <c r="F26" s="253">
        <v>9</v>
      </c>
      <c r="G26" s="253">
        <v>9.5</v>
      </c>
      <c r="H26" s="51">
        <f t="shared" si="1"/>
        <v>43</v>
      </c>
      <c r="I26" s="52" t="e">
        <f>'XH 9'!I578</f>
        <v>#REF!</v>
      </c>
      <c r="J26" s="52" t="e">
        <f>'XH 9'!J578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24</v>
      </c>
      <c r="B27" s="48"/>
      <c r="C27" s="48"/>
      <c r="D27" s="48"/>
      <c r="E27" s="49"/>
      <c r="F27" s="49"/>
      <c r="G27" s="50"/>
      <c r="H27" s="51">
        <f t="shared" si="1"/>
        <v>0</v>
      </c>
      <c r="I27" s="52" t="e">
        <f>'XH 9'!I579</f>
        <v>#REF!</v>
      </c>
      <c r="J27" s="52" t="e">
        <f>'XH 9'!J579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25</v>
      </c>
      <c r="B28" s="153"/>
      <c r="C28" s="154"/>
      <c r="D28" s="155"/>
      <c r="E28" s="156"/>
      <c r="F28" s="157"/>
      <c r="G28" s="109"/>
      <c r="H28" s="51">
        <f t="shared" si="1"/>
        <v>0</v>
      </c>
      <c r="I28" s="52" t="e">
        <f>'XH 9'!I580</f>
        <v>#REF!</v>
      </c>
      <c r="J28" s="52" t="e">
        <f>'XH 9'!J580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26</v>
      </c>
      <c r="B29" s="153"/>
      <c r="C29" s="154"/>
      <c r="D29" s="155"/>
      <c r="E29" s="158"/>
      <c r="F29" s="159"/>
      <c r="G29" s="109"/>
      <c r="H29" s="51">
        <f t="shared" si="1"/>
        <v>0</v>
      </c>
      <c r="I29" s="52" t="e">
        <f>'XH 9'!I581</f>
        <v>#REF!</v>
      </c>
      <c r="J29" s="52" t="e">
        <f>'XH 9'!J581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27</v>
      </c>
      <c r="B30" s="153"/>
      <c r="C30" s="154"/>
      <c r="D30" s="155"/>
      <c r="E30" s="156"/>
      <c r="F30" s="157"/>
      <c r="G30" s="109"/>
      <c r="H30" s="51">
        <f t="shared" si="1"/>
        <v>0</v>
      </c>
      <c r="I30" s="52" t="e">
        <f>'XH 9'!I582</f>
        <v>#REF!</v>
      </c>
      <c r="J30" s="52" t="e">
        <f>'XH 9'!J582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28</v>
      </c>
      <c r="B31" s="153"/>
      <c r="C31" s="154"/>
      <c r="D31" s="155"/>
      <c r="E31" s="156"/>
      <c r="F31" s="157"/>
      <c r="G31" s="109"/>
      <c r="H31" s="51">
        <f t="shared" si="1"/>
        <v>0</v>
      </c>
      <c r="I31" s="52" t="e">
        <f>'XH 9'!I583</f>
        <v>#REF!</v>
      </c>
      <c r="J31" s="52" t="e">
        <f>'XH 9'!J583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29</v>
      </c>
      <c r="B32" s="153"/>
      <c r="C32" s="154"/>
      <c r="D32" s="155"/>
      <c r="E32" s="156"/>
      <c r="F32" s="157"/>
      <c r="G32" s="109"/>
      <c r="H32" s="51">
        <f t="shared" si="1"/>
        <v>0</v>
      </c>
      <c r="I32" s="52" t="e">
        <f>'XH 9'!I584</f>
        <v>#REF!</v>
      </c>
      <c r="J32" s="52" t="e">
        <f>'XH 9'!J584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30</v>
      </c>
      <c r="B33" s="153"/>
      <c r="C33" s="154"/>
      <c r="D33" s="155"/>
      <c r="E33" s="156"/>
      <c r="F33" s="157"/>
      <c r="G33" s="109"/>
      <c r="H33" s="51">
        <f t="shared" si="1"/>
        <v>0</v>
      </c>
      <c r="I33" s="52" t="e">
        <f>'XH 9'!I585</f>
        <v>#REF!</v>
      </c>
      <c r="J33" s="52" t="e">
        <f>'XH 9'!J585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31</v>
      </c>
      <c r="B34" s="153"/>
      <c r="C34" s="154"/>
      <c r="D34" s="155"/>
      <c r="E34" s="156"/>
      <c r="F34" s="157"/>
      <c r="G34" s="109"/>
      <c r="H34" s="51">
        <f t="shared" si="1"/>
        <v>0</v>
      </c>
      <c r="I34" s="52" t="e">
        <f>'XH 9'!I586</f>
        <v>#REF!</v>
      </c>
      <c r="J34" s="52" t="e">
        <f>'XH 9'!J586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47">
        <v>32</v>
      </c>
      <c r="B35" s="153"/>
      <c r="C35" s="154"/>
      <c r="D35" s="155"/>
      <c r="E35" s="14"/>
      <c r="F35" s="157"/>
      <c r="G35" s="109"/>
      <c r="H35" s="51">
        <f t="shared" si="1"/>
        <v>0</v>
      </c>
      <c r="I35" s="52" t="e">
        <f>'XH 9'!I587</f>
        <v>#REF!</v>
      </c>
      <c r="J35" s="52" t="e">
        <f>'XH 9'!J587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33</v>
      </c>
      <c r="B36" s="153"/>
      <c r="C36" s="154"/>
      <c r="D36" s="155"/>
      <c r="E36" s="156"/>
      <c r="F36" s="157"/>
      <c r="G36" s="109"/>
      <c r="H36" s="51">
        <f t="shared" si="1"/>
        <v>0</v>
      </c>
      <c r="I36" s="52" t="e">
        <f>'XH 9'!I588</f>
        <v>#REF!</v>
      </c>
      <c r="J36" s="52" t="e">
        <f>'XH 9'!J588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47">
        <v>34</v>
      </c>
      <c r="B37" s="153"/>
      <c r="C37" s="154"/>
      <c r="D37" s="155"/>
      <c r="E37" s="156"/>
      <c r="F37" s="157"/>
      <c r="G37" s="109"/>
      <c r="H37" s="51">
        <f t="shared" si="1"/>
        <v>0</v>
      </c>
      <c r="I37" s="52" t="e">
        <f>'XH 9'!I589</f>
        <v>#REF!</v>
      </c>
      <c r="J37" s="52" t="e">
        <f>'XH 9'!J589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47">
        <v>35</v>
      </c>
      <c r="B38" s="153"/>
      <c r="C38" s="154"/>
      <c r="D38" s="155"/>
      <c r="E38" s="156"/>
      <c r="F38" s="157"/>
      <c r="G38" s="109"/>
      <c r="H38" s="51">
        <f t="shared" si="1"/>
        <v>0</v>
      </c>
      <c r="I38" s="52" t="e">
        <f>'XH 9'!I590</f>
        <v>#REF!</v>
      </c>
      <c r="J38" s="52" t="e">
        <f>'XH 9'!J590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6.5" customHeight="1">
      <c r="A39" s="47">
        <v>36</v>
      </c>
      <c r="B39" s="153"/>
      <c r="C39" s="154"/>
      <c r="D39" s="155"/>
      <c r="E39" s="156"/>
      <c r="F39" s="157"/>
      <c r="G39" s="109"/>
      <c r="H39" s="51">
        <f t="shared" si="1"/>
        <v>0</v>
      </c>
      <c r="I39" s="52" t="e">
        <f>'XH 9'!I591</f>
        <v>#REF!</v>
      </c>
      <c r="J39" s="52" t="e">
        <f>'XH 9'!J591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7.25" customHeight="1">
      <c r="A40" s="47">
        <v>37</v>
      </c>
      <c r="B40" s="153"/>
      <c r="C40" s="154"/>
      <c r="D40" s="155"/>
      <c r="E40" s="156"/>
      <c r="F40" s="157"/>
      <c r="G40" s="109"/>
      <c r="H40" s="51">
        <f t="shared" si="1"/>
        <v>0</v>
      </c>
      <c r="I40" s="52" t="e">
        <f>'XH 9'!I592</f>
        <v>#REF!</v>
      </c>
      <c r="J40" s="52" t="e">
        <f>'XH 9'!J592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 customHeight="1">
      <c r="A41" s="47">
        <v>38</v>
      </c>
      <c r="B41" s="153"/>
      <c r="C41" s="154"/>
      <c r="D41" s="155"/>
      <c r="E41" s="156"/>
      <c r="F41" s="157"/>
      <c r="G41" s="109"/>
      <c r="H41" s="51">
        <f t="shared" si="1"/>
        <v>0</v>
      </c>
      <c r="I41" s="52" t="e">
        <f>'XH 9'!I593</f>
        <v>#REF!</v>
      </c>
      <c r="J41" s="52" t="e">
        <f>'XH 9'!J593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47">
        <v>39</v>
      </c>
      <c r="B42" s="153"/>
      <c r="C42" s="154"/>
      <c r="D42" s="155"/>
      <c r="E42" s="156"/>
      <c r="F42" s="157"/>
      <c r="G42" s="109"/>
      <c r="H42" s="51">
        <f t="shared" si="1"/>
        <v>0</v>
      </c>
      <c r="I42" s="52" t="e">
        <f>'XH 9'!I594</f>
        <v>#REF!</v>
      </c>
      <c r="J42" s="52" t="e">
        <f>'XH 9'!J594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47">
        <v>40</v>
      </c>
      <c r="B43" s="153"/>
      <c r="C43" s="154"/>
      <c r="D43" s="155"/>
      <c r="E43" s="156"/>
      <c r="F43" s="157"/>
      <c r="G43" s="109"/>
      <c r="H43" s="51">
        <f t="shared" si="1"/>
        <v>0</v>
      </c>
      <c r="I43" s="52" t="e">
        <f>'XH 9'!I595</f>
        <v>#REF!</v>
      </c>
      <c r="J43" s="52" t="e">
        <f>'XH 9'!J595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47">
        <v>41</v>
      </c>
      <c r="B44" s="153"/>
      <c r="C44" s="154"/>
      <c r="D44" s="155"/>
      <c r="E44" s="156"/>
      <c r="F44" s="157"/>
      <c r="G44" s="109"/>
      <c r="H44" s="51">
        <f t="shared" si="1"/>
        <v>0</v>
      </c>
      <c r="I44" s="52" t="e">
        <f>'XH 9'!I596</f>
        <v>#REF!</v>
      </c>
      <c r="J44" s="52" t="e">
        <f>'XH 9'!J596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47">
        <v>42</v>
      </c>
      <c r="B45" s="153"/>
      <c r="C45" s="154"/>
      <c r="D45" s="155"/>
      <c r="E45" s="156"/>
      <c r="F45" s="157"/>
      <c r="G45" s="109"/>
      <c r="H45" s="51">
        <f t="shared" si="1"/>
        <v>0</v>
      </c>
      <c r="I45" s="52" t="e">
        <f>'XH 9'!I597</f>
        <v>#REF!</v>
      </c>
      <c r="J45" s="52" t="e">
        <f>'XH 9'!J597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47">
        <v>43</v>
      </c>
      <c r="B46" s="153"/>
      <c r="C46" s="154"/>
      <c r="D46" s="155"/>
      <c r="E46" s="156"/>
      <c r="F46" s="157"/>
      <c r="G46" s="109"/>
      <c r="H46" s="51">
        <f t="shared" si="1"/>
        <v>0</v>
      </c>
      <c r="I46" s="52" t="e">
        <f>'XH 9'!I598</f>
        <v>#REF!</v>
      </c>
      <c r="J46" s="52" t="e">
        <f>'XH 9'!J598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 customHeight="1">
      <c r="A47" s="47">
        <v>44</v>
      </c>
      <c r="B47" s="153"/>
      <c r="C47" s="154"/>
      <c r="D47" s="155"/>
      <c r="E47" s="156"/>
      <c r="F47" s="157"/>
      <c r="G47" s="109"/>
      <c r="H47" s="51">
        <f t="shared" si="1"/>
        <v>0</v>
      </c>
      <c r="I47" s="52" t="e">
        <f>'XH 9'!I599</f>
        <v>#REF!</v>
      </c>
      <c r="J47" s="52" t="e">
        <f>'XH 9'!J599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47">
        <v>45</v>
      </c>
      <c r="B48" s="153"/>
      <c r="C48" s="154"/>
      <c r="D48" s="155"/>
      <c r="E48" s="156"/>
      <c r="F48" s="157"/>
      <c r="G48" s="109"/>
      <c r="H48" s="51">
        <f t="shared" si="1"/>
        <v>0</v>
      </c>
      <c r="I48" s="52" t="e">
        <f>'XH 9'!I600</f>
        <v>#REF!</v>
      </c>
      <c r="J48" s="52" t="e">
        <f>'XH 9'!J600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46</v>
      </c>
      <c r="B49" s="153"/>
      <c r="C49" s="154"/>
      <c r="D49" s="155"/>
      <c r="E49" s="156"/>
      <c r="F49" s="157"/>
      <c r="G49" s="109"/>
      <c r="H49" s="51">
        <f t="shared" si="1"/>
        <v>0</v>
      </c>
      <c r="I49" s="52" t="e">
        <f>'XH 9'!I601</f>
        <v>#REF!</v>
      </c>
      <c r="J49" s="52" t="e">
        <f>'XH 9'!J601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47</v>
      </c>
      <c r="B50" s="153"/>
      <c r="C50" s="154"/>
      <c r="D50" s="155"/>
      <c r="E50" s="156"/>
      <c r="F50" s="157"/>
      <c r="G50" s="109"/>
      <c r="H50" s="51">
        <f t="shared" si="1"/>
        <v>0</v>
      </c>
      <c r="I50" s="52" t="e">
        <f>'XH 9'!I602</f>
        <v>#REF!</v>
      </c>
      <c r="J50" s="52" t="e">
        <f>'XH 9'!J602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48</v>
      </c>
      <c r="B51" s="160"/>
      <c r="C51" s="161"/>
      <c r="D51" s="155"/>
      <c r="E51" s="47"/>
      <c r="F51" s="157"/>
      <c r="G51" s="156"/>
      <c r="H51" s="51">
        <f t="shared" si="1"/>
        <v>0</v>
      </c>
      <c r="I51" s="52" t="e">
        <f>'XH 9'!I603</f>
        <v>#REF!</v>
      </c>
      <c r="J51" s="52" t="e">
        <f>'XH 9'!J603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49</v>
      </c>
      <c r="B52" s="160"/>
      <c r="C52" s="161"/>
      <c r="D52" s="155"/>
      <c r="E52" s="47"/>
      <c r="F52" s="157"/>
      <c r="G52" s="156"/>
      <c r="H52" s="51">
        <f t="shared" si="1"/>
        <v>0</v>
      </c>
      <c r="I52" s="52" t="e">
        <f>'XH 9'!I604</f>
        <v>#REF!</v>
      </c>
      <c r="J52" s="52" t="e">
        <f>'XH 9'!J604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" customHeight="1">
      <c r="A53" s="47">
        <v>50</v>
      </c>
      <c r="B53" s="160"/>
      <c r="C53" s="161"/>
      <c r="D53" s="155"/>
      <c r="E53" s="47"/>
      <c r="F53" s="157"/>
      <c r="G53" s="156"/>
      <c r="H53" s="51">
        <f t="shared" si="1"/>
        <v>0</v>
      </c>
      <c r="I53" s="52" t="e">
        <f>'XH 9'!I605</f>
        <v>#REF!</v>
      </c>
      <c r="J53" s="52" t="e">
        <f>'XH 9'!J605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47">
        <v>51</v>
      </c>
      <c r="B54" s="160"/>
      <c r="C54" s="161"/>
      <c r="D54" s="155"/>
      <c r="E54" s="156"/>
      <c r="F54" s="157"/>
      <c r="G54" s="156"/>
      <c r="H54" s="51">
        <f t="shared" si="1"/>
        <v>0</v>
      </c>
      <c r="I54" s="52" t="e">
        <f>'XH 9'!I606</f>
        <v>#REF!</v>
      </c>
      <c r="J54" s="52" t="e">
        <f>'XH 9'!J606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52</v>
      </c>
      <c r="B55" s="160"/>
      <c r="C55" s="161"/>
      <c r="D55" s="155"/>
      <c r="E55" s="156"/>
      <c r="F55" s="157"/>
      <c r="G55" s="156"/>
      <c r="H55" s="51">
        <f t="shared" si="1"/>
        <v>0</v>
      </c>
      <c r="I55" s="52" t="e">
        <f>'XH 9'!I607</f>
        <v>#REF!</v>
      </c>
      <c r="J55" s="52" t="e">
        <f>'XH 9'!J607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53</v>
      </c>
      <c r="B56" s="162"/>
      <c r="C56" s="162"/>
      <c r="D56" s="163"/>
      <c r="E56" s="156"/>
      <c r="F56" s="157"/>
      <c r="G56" s="164"/>
      <c r="H56" s="51">
        <f>SUM(E56:G56)</f>
        <v>0</v>
      </c>
      <c r="I56" s="52" t="e">
        <f>'XH 9'!I608</f>
        <v>#REF!</v>
      </c>
      <c r="J56" s="52" t="e">
        <f>'XH 9'!J608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/>
      <c r="B57" s="162"/>
      <c r="C57" s="162"/>
      <c r="D57" s="163"/>
      <c r="E57" s="156"/>
      <c r="F57" s="157"/>
      <c r="G57" s="164"/>
      <c r="H57" s="51"/>
      <c r="I57" s="52"/>
      <c r="J57" s="52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47"/>
      <c r="B58" s="162"/>
      <c r="C58" s="162"/>
      <c r="D58" s="163"/>
      <c r="E58" s="156"/>
      <c r="F58" s="157"/>
      <c r="G58" s="164"/>
      <c r="H58" s="51"/>
      <c r="I58" s="52"/>
      <c r="J58" s="52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47"/>
      <c r="B59" s="162"/>
      <c r="C59" s="162"/>
      <c r="D59" s="163"/>
      <c r="E59" s="156"/>
      <c r="F59" s="157"/>
      <c r="G59" s="164"/>
      <c r="H59" s="51"/>
      <c r="I59" s="52"/>
      <c r="J59" s="52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" customHeight="1">
      <c r="A60" s="47">
        <v>54</v>
      </c>
      <c r="B60" s="162"/>
      <c r="C60" s="162"/>
      <c r="D60" s="163"/>
      <c r="E60" s="156"/>
      <c r="F60" s="157"/>
      <c r="G60" s="165"/>
      <c r="H60" s="51">
        <f t="shared" ref="H60:H61" si="2">SUM(E60:G60)</f>
        <v>0</v>
      </c>
      <c r="I60" s="52" t="e">
        <f>'XH 9'!I609</f>
        <v>#REF!</v>
      </c>
      <c r="J60" s="52" t="e">
        <f>'XH 9'!J609</f>
        <v>#REF!</v>
      </c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8" customHeight="1">
      <c r="A61" s="47">
        <v>55</v>
      </c>
      <c r="B61" s="53"/>
      <c r="C61" s="53"/>
      <c r="D61" s="143"/>
      <c r="E61" s="144"/>
      <c r="F61" s="166"/>
      <c r="G61" s="145"/>
      <c r="H61" s="51">
        <f t="shared" si="2"/>
        <v>0</v>
      </c>
      <c r="I61" s="52" t="e">
        <f>'XH 9'!I610</f>
        <v>#REF!</v>
      </c>
      <c r="J61" s="52" t="e">
        <f>'XH 9'!J610</f>
        <v>#REF!</v>
      </c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8" customHeight="1">
      <c r="A62" s="282" t="s">
        <v>142</v>
      </c>
      <c r="B62" s="283"/>
      <c r="C62" s="283"/>
      <c r="D62" s="284"/>
      <c r="E62" s="56">
        <f>SUM(E6:E61)/D75</f>
        <v>8.1785714285714288</v>
      </c>
      <c r="F62" s="56">
        <f>SUM(F6:F61)/D68</f>
        <v>8.8452380952380949</v>
      </c>
      <c r="G62" s="56">
        <f>SUM(G6:G61)/D82</f>
        <v>9.5714285714285712</v>
      </c>
      <c r="H62" s="32">
        <f>SUM(H6:H61)/D89</f>
        <v>43.61904761904762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8" customHeight="1">
      <c r="A63" s="38"/>
      <c r="B63" s="37"/>
      <c r="C63" s="37"/>
      <c r="D63" s="38"/>
      <c r="E63" s="37"/>
      <c r="F63" s="142"/>
      <c r="G63" s="57" t="s">
        <v>143</v>
      </c>
      <c r="H63" s="39"/>
      <c r="I63" s="58" t="s">
        <v>143</v>
      </c>
      <c r="J63" s="37"/>
      <c r="K63" s="58" t="s">
        <v>143</v>
      </c>
      <c r="L63" s="37"/>
      <c r="M63" s="38"/>
      <c r="N63" s="37"/>
      <c r="O63" s="58" t="s">
        <v>143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142"/>
      <c r="G64" s="59" t="b">
        <f>AND(F6&gt;=8,F6&lt;9)</f>
        <v>1</v>
      </c>
      <c r="H64" s="39"/>
      <c r="I64" s="38" t="b">
        <f>AND(F6&gt;=6.5,F6&lt;8)</f>
        <v>0</v>
      </c>
      <c r="J64" s="37"/>
      <c r="K64" s="38" t="b">
        <f>AND(F6&gt;=5,F6&lt;6.5)</f>
        <v>0</v>
      </c>
      <c r="L64" s="37"/>
      <c r="M64" s="38"/>
      <c r="N64" s="37"/>
      <c r="O64" s="38" t="b">
        <f>AND(F6&gt;=3.5,F6&lt;5)</f>
        <v>0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7"/>
      <c r="F65" s="142"/>
      <c r="G65" s="59" t="s">
        <v>144</v>
      </c>
      <c r="H65" s="39"/>
      <c r="I65" s="38" t="s">
        <v>145</v>
      </c>
      <c r="J65" s="37"/>
      <c r="K65" s="38" t="s">
        <v>146</v>
      </c>
      <c r="L65" s="37"/>
      <c r="M65" s="38"/>
      <c r="N65" s="37"/>
      <c r="O65" s="38" t="s">
        <v>9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262" t="s">
        <v>1</v>
      </c>
      <c r="B66" s="264" t="s">
        <v>2</v>
      </c>
      <c r="C66" s="7"/>
      <c r="D66" s="264" t="s">
        <v>3</v>
      </c>
      <c r="E66" s="279" t="s">
        <v>4</v>
      </c>
      <c r="F66" s="266"/>
      <c r="G66" s="279" t="s">
        <v>5</v>
      </c>
      <c r="H66" s="266"/>
      <c r="I66" s="279" t="s">
        <v>6</v>
      </c>
      <c r="J66" s="266"/>
      <c r="K66" s="279" t="s">
        <v>7</v>
      </c>
      <c r="L66" s="266"/>
      <c r="M66" s="279" t="s">
        <v>8</v>
      </c>
      <c r="N66" s="266"/>
      <c r="O66" s="279" t="s">
        <v>9</v>
      </c>
      <c r="P66" s="266"/>
      <c r="Q66" s="279" t="s">
        <v>10</v>
      </c>
      <c r="R66" s="274"/>
      <c r="S66" s="60"/>
      <c r="T66" s="61"/>
      <c r="U66" s="61"/>
      <c r="V66" s="37"/>
      <c r="W66" s="37"/>
      <c r="X66" s="37"/>
      <c r="Y66" s="37"/>
      <c r="Z66" s="37"/>
    </row>
    <row r="67" spans="1:26" ht="18" customHeight="1">
      <c r="A67" s="263"/>
      <c r="B67" s="259"/>
      <c r="C67" s="10"/>
      <c r="D67" s="259"/>
      <c r="E67" s="10" t="s">
        <v>13</v>
      </c>
      <c r="F67" s="168" t="s">
        <v>14</v>
      </c>
      <c r="G67" s="136" t="s">
        <v>13</v>
      </c>
      <c r="H67" s="62" t="s">
        <v>14</v>
      </c>
      <c r="I67" s="10" t="s">
        <v>13</v>
      </c>
      <c r="J67" s="10" t="s">
        <v>14</v>
      </c>
      <c r="K67" s="10" t="s">
        <v>13</v>
      </c>
      <c r="L67" s="10" t="s">
        <v>14</v>
      </c>
      <c r="M67" s="10" t="s">
        <v>13</v>
      </c>
      <c r="N67" s="10" t="s">
        <v>14</v>
      </c>
      <c r="O67" s="10" t="s">
        <v>13</v>
      </c>
      <c r="P67" s="10" t="s">
        <v>14</v>
      </c>
      <c r="Q67" s="10" t="s">
        <v>13</v>
      </c>
      <c r="R67" s="63" t="s">
        <v>14</v>
      </c>
      <c r="S67" s="60"/>
      <c r="T67" s="280" t="s">
        <v>15</v>
      </c>
      <c r="U67" s="261"/>
      <c r="V67" s="37"/>
      <c r="W67" s="37"/>
      <c r="X67" s="37"/>
      <c r="Y67" s="37"/>
      <c r="Z67" s="37"/>
    </row>
    <row r="68" spans="1:26" ht="18" customHeight="1">
      <c r="A68" s="169" t="str">
        <f>F5</f>
        <v>Toan</v>
      </c>
      <c r="B68" s="64" t="str">
        <f>D6</f>
        <v>9SB1</v>
      </c>
      <c r="C68" s="64"/>
      <c r="D68" s="64">
        <f>COUNT(F6:F61)</f>
        <v>21</v>
      </c>
      <c r="E68" s="64">
        <f>COUNTIF(F6:F61,"&gt;=9")</f>
        <v>14</v>
      </c>
      <c r="F68" s="146">
        <f>E68/$D68</f>
        <v>0.66666666666666663</v>
      </c>
      <c r="G68" s="66">
        <f>COUNTIF(F6:F61,"&gt;=8")-COUNTIF(F6:F61,"&gt;=9")</f>
        <v>6</v>
      </c>
      <c r="H68" s="67">
        <f>G68/$D68</f>
        <v>0.2857142857142857</v>
      </c>
      <c r="I68" s="64">
        <f>COUNTIF(F6:F61,"&gt;=6.5")-COUNTIF(F6:F61,"&gt;=8")</f>
        <v>1</v>
      </c>
      <c r="J68" s="65">
        <f>I68/$D68</f>
        <v>4.7619047619047616E-2</v>
      </c>
      <c r="K68" s="64">
        <f>COUNTIF(F6:F61,"&gt;=5")-COUNTIF(F6:F61,"&gt;=6.5")</f>
        <v>0</v>
      </c>
      <c r="L68" s="65">
        <f>K68/$D68</f>
        <v>0</v>
      </c>
      <c r="M68" s="64">
        <f>COUNTIF(F6:F61,"&gt;=5")</f>
        <v>21</v>
      </c>
      <c r="N68" s="65">
        <f>M68/$D68</f>
        <v>1</v>
      </c>
      <c r="O68" s="64">
        <f>COUNTIF(F6:F61,"&gt;=3.5")-COUNTIF(F6:F61,"&gt;=5")</f>
        <v>0</v>
      </c>
      <c r="P68" s="65">
        <f>O68/$D68</f>
        <v>0</v>
      </c>
      <c r="Q68" s="64">
        <f>COUNTIF(F6:F61,"&lt;=3.25")</f>
        <v>0</v>
      </c>
      <c r="R68" s="68">
        <f>Q68/$D68</f>
        <v>0</v>
      </c>
      <c r="S68" s="69"/>
      <c r="T68" s="70">
        <f>Q68+O68+K68+I68+G68+E68</f>
        <v>21</v>
      </c>
      <c r="U68" s="70">
        <f>Q68+O68+M68</f>
        <v>21</v>
      </c>
      <c r="V68" s="37"/>
      <c r="W68" s="37"/>
      <c r="X68" s="37"/>
      <c r="Y68" s="37"/>
      <c r="Z68" s="37"/>
    </row>
    <row r="69" spans="1:26" ht="18" customHeight="1">
      <c r="A69" s="38"/>
      <c r="B69" s="37"/>
      <c r="C69" s="37"/>
      <c r="D69" s="38"/>
      <c r="E69" s="39"/>
      <c r="F69" s="150"/>
      <c r="G69" s="59"/>
      <c r="H69" s="39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7"/>
      <c r="F70" s="142"/>
      <c r="G70" s="71" t="s">
        <v>147</v>
      </c>
      <c r="H70" s="39"/>
      <c r="I70" s="42" t="s">
        <v>147</v>
      </c>
      <c r="J70" s="37"/>
      <c r="K70" s="42" t="s">
        <v>147</v>
      </c>
      <c r="L70" s="37"/>
      <c r="M70" s="38"/>
      <c r="N70" s="37"/>
      <c r="O70" s="42" t="s">
        <v>147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142"/>
      <c r="G71" s="59" t="b">
        <f>AND(E6&gt;=8,E6&lt;9)</f>
        <v>1</v>
      </c>
      <c r="H71" s="39"/>
      <c r="I71" s="38" t="b">
        <f>AND(E6&gt;=6.5,E6&lt;8)</f>
        <v>0</v>
      </c>
      <c r="J71" s="37"/>
      <c r="K71" s="38" t="b">
        <f>AND(E6&gt;=5,E6&lt;6.5)</f>
        <v>0</v>
      </c>
      <c r="L71" s="37"/>
      <c r="M71" s="38"/>
      <c r="N71" s="37"/>
      <c r="O71" s="38" t="b">
        <f>AND(E6&gt;=3.5,E6&lt;5)</f>
        <v>0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142"/>
      <c r="G72" s="59" t="s">
        <v>144</v>
      </c>
      <c r="H72" s="39"/>
      <c r="I72" s="38" t="s">
        <v>145</v>
      </c>
      <c r="J72" s="37"/>
      <c r="K72" s="38" t="s">
        <v>146</v>
      </c>
      <c r="L72" s="37"/>
      <c r="M72" s="38"/>
      <c r="N72" s="37"/>
      <c r="O72" s="38" t="s">
        <v>9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262" t="s">
        <v>1</v>
      </c>
      <c r="B73" s="264" t="s">
        <v>2</v>
      </c>
      <c r="C73" s="7"/>
      <c r="D73" s="264" t="s">
        <v>3</v>
      </c>
      <c r="E73" s="279" t="s">
        <v>4</v>
      </c>
      <c r="F73" s="266"/>
      <c r="G73" s="279" t="s">
        <v>5</v>
      </c>
      <c r="H73" s="266"/>
      <c r="I73" s="279" t="s">
        <v>6</v>
      </c>
      <c r="J73" s="266"/>
      <c r="K73" s="279" t="s">
        <v>7</v>
      </c>
      <c r="L73" s="266"/>
      <c r="M73" s="279" t="s">
        <v>8</v>
      </c>
      <c r="N73" s="266"/>
      <c r="O73" s="279" t="s">
        <v>9</v>
      </c>
      <c r="P73" s="266"/>
      <c r="Q73" s="279" t="s">
        <v>10</v>
      </c>
      <c r="R73" s="274"/>
      <c r="S73" s="60"/>
      <c r="T73" s="61"/>
      <c r="U73" s="61"/>
      <c r="V73" s="37"/>
      <c r="W73" s="37"/>
      <c r="X73" s="37"/>
      <c r="Y73" s="37"/>
      <c r="Z73" s="37"/>
    </row>
    <row r="74" spans="1:26" ht="18" customHeight="1">
      <c r="A74" s="263"/>
      <c r="B74" s="259"/>
      <c r="C74" s="10"/>
      <c r="D74" s="259"/>
      <c r="E74" s="10" t="s">
        <v>13</v>
      </c>
      <c r="F74" s="168" t="s">
        <v>14</v>
      </c>
      <c r="G74" s="136" t="s">
        <v>13</v>
      </c>
      <c r="H74" s="62" t="s">
        <v>14</v>
      </c>
      <c r="I74" s="10" t="s">
        <v>13</v>
      </c>
      <c r="J74" s="10" t="s">
        <v>14</v>
      </c>
      <c r="K74" s="10" t="s">
        <v>13</v>
      </c>
      <c r="L74" s="10" t="s">
        <v>14</v>
      </c>
      <c r="M74" s="10" t="s">
        <v>13</v>
      </c>
      <c r="N74" s="10" t="s">
        <v>14</v>
      </c>
      <c r="O74" s="10" t="s">
        <v>13</v>
      </c>
      <c r="P74" s="10" t="s">
        <v>14</v>
      </c>
      <c r="Q74" s="10" t="s">
        <v>13</v>
      </c>
      <c r="R74" s="63" t="s">
        <v>14</v>
      </c>
      <c r="S74" s="60"/>
      <c r="T74" s="280" t="s">
        <v>15</v>
      </c>
      <c r="U74" s="261"/>
      <c r="V74" s="37"/>
      <c r="W74" s="37"/>
      <c r="X74" s="37"/>
      <c r="Y74" s="37"/>
      <c r="Z74" s="37"/>
    </row>
    <row r="75" spans="1:26" ht="18" customHeight="1">
      <c r="A75" s="38" t="str">
        <f>E5</f>
        <v>Van</v>
      </c>
      <c r="B75" s="64" t="str">
        <f>D6</f>
        <v>9SB1</v>
      </c>
      <c r="C75" s="64"/>
      <c r="D75" s="64">
        <f>COUNT(E6:E61)</f>
        <v>21</v>
      </c>
      <c r="E75" s="64">
        <f>COUNTIF(E6:E61,"&gt;=9")</f>
        <v>3</v>
      </c>
      <c r="F75" s="146">
        <f>E75/$D75</f>
        <v>0.14285714285714285</v>
      </c>
      <c r="G75" s="72">
        <f>COUNTIF(E6:E61,"&gt;=8")-COUNTIF(E6:E61,"&gt;=9")</f>
        <v>12</v>
      </c>
      <c r="H75" s="67">
        <f>G75/$D75</f>
        <v>0.5714285714285714</v>
      </c>
      <c r="I75" s="64">
        <f>COUNTIF(E6:E61,"&gt;=6.5")-COUNTIF(E6:E61,"&gt;=8")</f>
        <v>6</v>
      </c>
      <c r="J75" s="65">
        <f>I75/$D75</f>
        <v>0.2857142857142857</v>
      </c>
      <c r="K75" s="64">
        <f>COUNTIF(E6:E61,"&gt;=5")-COUNTIF(E6:E61,"&gt;=6.5")</f>
        <v>0</v>
      </c>
      <c r="L75" s="65">
        <f>K75/$D75</f>
        <v>0</v>
      </c>
      <c r="M75" s="64">
        <f>COUNTIF(E6:E61,"&gt;=5")</f>
        <v>21</v>
      </c>
      <c r="N75" s="65">
        <f>M75/$D75</f>
        <v>1</v>
      </c>
      <c r="O75" s="64">
        <f>COUNTIF(E6:E61,"&gt;=3.5")-COUNTIF(E6:E61,"&gt;=5")</f>
        <v>0</v>
      </c>
      <c r="P75" s="65">
        <f>O75/$D75</f>
        <v>0</v>
      </c>
      <c r="Q75" s="64">
        <f>COUNTIF(E6:E61,"&lt;=3.25")</f>
        <v>0</v>
      </c>
      <c r="R75" s="68">
        <f>Q75/$D75</f>
        <v>0</v>
      </c>
      <c r="S75" s="69"/>
      <c r="T75" s="70">
        <f>Q75+O75+K75+I75+G75+E75</f>
        <v>21</v>
      </c>
      <c r="U75" s="70">
        <f>Q75+O75+M75</f>
        <v>21</v>
      </c>
      <c r="V75" s="37"/>
      <c r="W75" s="37"/>
      <c r="X75" s="37"/>
      <c r="Y75" s="37"/>
      <c r="Z75" s="37"/>
    </row>
    <row r="76" spans="1:26" ht="18" customHeight="1">
      <c r="A76" s="38"/>
      <c r="B76" s="73"/>
      <c r="C76" s="73"/>
      <c r="D76" s="73"/>
      <c r="E76" s="73"/>
      <c r="F76" s="170"/>
      <c r="G76" s="75"/>
      <c r="H76" s="76"/>
      <c r="I76" s="73"/>
      <c r="J76" s="74"/>
      <c r="K76" s="73"/>
      <c r="L76" s="74"/>
      <c r="M76" s="73"/>
      <c r="N76" s="74"/>
      <c r="O76" s="73"/>
      <c r="P76" s="74"/>
      <c r="Q76" s="73"/>
      <c r="R76" s="74"/>
      <c r="S76" s="69"/>
      <c r="T76" s="70"/>
      <c r="U76" s="70"/>
      <c r="V76" s="37"/>
      <c r="W76" s="37"/>
      <c r="X76" s="37"/>
      <c r="Y76" s="37"/>
      <c r="Z76" s="37"/>
    </row>
    <row r="77" spans="1:26" ht="18" customHeight="1">
      <c r="A77" s="38"/>
      <c r="B77" s="37"/>
      <c r="C77" s="37"/>
      <c r="D77" s="38"/>
      <c r="E77" s="37"/>
      <c r="F77" s="142"/>
      <c r="G77" s="57" t="s">
        <v>36</v>
      </c>
      <c r="H77" s="39"/>
      <c r="I77" s="58" t="s">
        <v>36</v>
      </c>
      <c r="J77" s="37"/>
      <c r="K77" s="58" t="s">
        <v>36</v>
      </c>
      <c r="L77" s="37"/>
      <c r="M77" s="38"/>
      <c r="N77" s="37"/>
      <c r="O77" s="58" t="s">
        <v>36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8" customHeight="1">
      <c r="A78" s="38"/>
      <c r="B78" s="37"/>
      <c r="C78" s="37"/>
      <c r="D78" s="38"/>
      <c r="E78" s="37"/>
      <c r="F78" s="142"/>
      <c r="G78" s="59" t="b">
        <f>AND(G6&gt;=8,G6&lt;9)</f>
        <v>0</v>
      </c>
      <c r="H78" s="39"/>
      <c r="I78" s="38" t="b">
        <f>AND(G6&gt;=6.5,G6&lt;8)</f>
        <v>0</v>
      </c>
      <c r="J78" s="37"/>
      <c r="K78" s="38" t="b">
        <f>AND(G6&gt;=5,G6&lt;6.5)</f>
        <v>0</v>
      </c>
      <c r="L78" s="37"/>
      <c r="M78" s="38"/>
      <c r="N78" s="37"/>
      <c r="O78" s="38" t="b">
        <f>AND(G5&gt;=3.5,G5&lt;5)</f>
        <v>0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8" customHeight="1">
      <c r="A79" s="38"/>
      <c r="B79" s="37"/>
      <c r="C79" s="37"/>
      <c r="D79" s="38"/>
      <c r="E79" s="37"/>
      <c r="F79" s="142"/>
      <c r="G79" s="59" t="s">
        <v>144</v>
      </c>
      <c r="H79" s="39"/>
      <c r="I79" s="38" t="s">
        <v>145</v>
      </c>
      <c r="J79" s="37"/>
      <c r="K79" s="38" t="s">
        <v>146</v>
      </c>
      <c r="L79" s="37"/>
      <c r="M79" s="38"/>
      <c r="N79" s="37"/>
      <c r="O79" s="38" t="s">
        <v>9</v>
      </c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8" customHeight="1">
      <c r="A80" s="262" t="s">
        <v>1</v>
      </c>
      <c r="B80" s="264" t="s">
        <v>2</v>
      </c>
      <c r="C80" s="7"/>
      <c r="D80" s="264" t="s">
        <v>3</v>
      </c>
      <c r="E80" s="279" t="s">
        <v>4</v>
      </c>
      <c r="F80" s="266"/>
      <c r="G80" s="279" t="s">
        <v>5</v>
      </c>
      <c r="H80" s="266"/>
      <c r="I80" s="279" t="s">
        <v>6</v>
      </c>
      <c r="J80" s="266"/>
      <c r="K80" s="279" t="s">
        <v>7</v>
      </c>
      <c r="L80" s="266"/>
      <c r="M80" s="279" t="s">
        <v>8</v>
      </c>
      <c r="N80" s="266"/>
      <c r="O80" s="279" t="s">
        <v>9</v>
      </c>
      <c r="P80" s="266"/>
      <c r="Q80" s="279" t="s">
        <v>10</v>
      </c>
      <c r="R80" s="274"/>
      <c r="S80" s="60"/>
      <c r="T80" s="61"/>
      <c r="U80" s="61"/>
      <c r="V80" s="37"/>
      <c r="W80" s="37"/>
      <c r="X80" s="37"/>
      <c r="Y80" s="37"/>
      <c r="Z80" s="37"/>
    </row>
    <row r="81" spans="1:26" ht="18" customHeight="1">
      <c r="A81" s="263"/>
      <c r="B81" s="259"/>
      <c r="C81" s="10"/>
      <c r="D81" s="259"/>
      <c r="E81" s="10" t="s">
        <v>13</v>
      </c>
      <c r="F81" s="168" t="s">
        <v>14</v>
      </c>
      <c r="G81" s="136" t="s">
        <v>13</v>
      </c>
      <c r="H81" s="62" t="s">
        <v>14</v>
      </c>
      <c r="I81" s="10" t="s">
        <v>13</v>
      </c>
      <c r="J81" s="10" t="s">
        <v>14</v>
      </c>
      <c r="K81" s="10" t="s">
        <v>13</v>
      </c>
      <c r="L81" s="10" t="s">
        <v>14</v>
      </c>
      <c r="M81" s="10" t="s">
        <v>13</v>
      </c>
      <c r="N81" s="10" t="s">
        <v>14</v>
      </c>
      <c r="O81" s="10" t="s">
        <v>13</v>
      </c>
      <c r="P81" s="10" t="s">
        <v>14</v>
      </c>
      <c r="Q81" s="10" t="s">
        <v>13</v>
      </c>
      <c r="R81" s="63" t="s">
        <v>14</v>
      </c>
      <c r="S81" s="60"/>
      <c r="T81" s="280" t="s">
        <v>15</v>
      </c>
      <c r="U81" s="261"/>
      <c r="V81" s="37"/>
      <c r="W81" s="37"/>
      <c r="X81" s="37"/>
      <c r="Y81" s="37"/>
      <c r="Z81" s="37"/>
    </row>
    <row r="82" spans="1:26" ht="18" customHeight="1">
      <c r="A82" s="38" t="s">
        <v>36</v>
      </c>
      <c r="B82" s="64" t="str">
        <f>D6</f>
        <v>9SB1</v>
      </c>
      <c r="C82" s="64"/>
      <c r="D82" s="64">
        <f>COUNT(G6:G60)</f>
        <v>21</v>
      </c>
      <c r="E82" s="77">
        <f>COUNTIF(G6:G61,"&gt;=9")</f>
        <v>19</v>
      </c>
      <c r="F82" s="171">
        <f>E82/$D82</f>
        <v>0.90476190476190477</v>
      </c>
      <c r="G82" s="72">
        <f>COUNTIF(G6:G61,"&gt;=8")-COUNTIF(G6:G61,"&gt;=9")</f>
        <v>2</v>
      </c>
      <c r="H82" s="79">
        <f>G82/$D82</f>
        <v>9.5238095238095233E-2</v>
      </c>
      <c r="I82" s="77">
        <f>COUNTIF(G6:G61,"&gt;=6.5")-COUNTIF(G6:G60,"&gt;=8")</f>
        <v>0</v>
      </c>
      <c r="J82" s="78">
        <f>I82/$D82</f>
        <v>0</v>
      </c>
      <c r="K82" s="77">
        <f>COUNTIF(G6:G61,"&gt;=5")-COUNTIF(G6:G61,"&gt;=6.5")</f>
        <v>0</v>
      </c>
      <c r="L82" s="78">
        <f>K82/$D82</f>
        <v>0</v>
      </c>
      <c r="M82" s="77">
        <f>COUNTIF(G6:G61,"&gt;=5")</f>
        <v>21</v>
      </c>
      <c r="N82" s="78">
        <f>M82/$D82</f>
        <v>1</v>
      </c>
      <c r="O82" s="77">
        <f>COUNTIF(G6:G61,"&gt;=3.5")-COUNTIF(G6:G61,"&gt;=5")</f>
        <v>0</v>
      </c>
      <c r="P82" s="78">
        <f>O82/$D82</f>
        <v>0</v>
      </c>
      <c r="Q82" s="77">
        <f>COUNTIF(G6:G61,"&lt;=3.4")</f>
        <v>0</v>
      </c>
      <c r="R82" s="80">
        <f>Q82/$D82</f>
        <v>0</v>
      </c>
      <c r="S82" s="69"/>
      <c r="T82" s="70">
        <f>Q82+O82+K82+I82+G82+E82</f>
        <v>21</v>
      </c>
      <c r="U82" s="70">
        <f>Q82+O82+M82</f>
        <v>21</v>
      </c>
      <c r="V82" s="37"/>
      <c r="W82" s="37"/>
      <c r="X82" s="37"/>
      <c r="Y82" s="37"/>
      <c r="Z82" s="37"/>
    </row>
    <row r="83" spans="1:26" ht="18" customHeight="1">
      <c r="A83" s="38"/>
      <c r="B83" s="73"/>
      <c r="C83" s="73"/>
      <c r="D83" s="73"/>
      <c r="E83" s="73"/>
      <c r="F83" s="170"/>
      <c r="G83" s="75"/>
      <c r="H83" s="76"/>
      <c r="I83" s="73"/>
      <c r="J83" s="74"/>
      <c r="K83" s="73"/>
      <c r="L83" s="74"/>
      <c r="M83" s="73"/>
      <c r="N83" s="74"/>
      <c r="O83" s="73"/>
      <c r="P83" s="74"/>
      <c r="Q83" s="73"/>
      <c r="R83" s="74"/>
      <c r="S83" s="69"/>
      <c r="T83" s="70"/>
      <c r="U83" s="70"/>
      <c r="V83" s="37"/>
      <c r="W83" s="37"/>
      <c r="X83" s="37"/>
      <c r="Y83" s="37"/>
      <c r="Z83" s="37"/>
    </row>
    <row r="84" spans="1:26" ht="18" customHeight="1">
      <c r="A84" s="81"/>
      <c r="B84" s="82"/>
      <c r="C84" s="82"/>
      <c r="D84" s="81"/>
      <c r="E84" s="82"/>
      <c r="F84" s="172"/>
      <c r="G84" s="83" t="s">
        <v>148</v>
      </c>
      <c r="H84" s="84"/>
      <c r="I84" s="85" t="s">
        <v>148</v>
      </c>
      <c r="J84" s="82"/>
      <c r="K84" s="85" t="s">
        <v>148</v>
      </c>
      <c r="L84" s="82"/>
      <c r="M84" s="81"/>
      <c r="N84" s="82"/>
      <c r="O84" s="85" t="s">
        <v>148</v>
      </c>
      <c r="P84" s="82"/>
      <c r="Q84" s="82"/>
      <c r="R84" s="82"/>
      <c r="S84" s="82"/>
      <c r="T84" s="82"/>
      <c r="U84" s="82"/>
      <c r="V84" s="37"/>
      <c r="W84" s="37"/>
      <c r="X84" s="37"/>
      <c r="Y84" s="37"/>
      <c r="Z84" s="37"/>
    </row>
    <row r="85" spans="1:26" ht="18" customHeight="1">
      <c r="A85" s="81"/>
      <c r="B85" s="82"/>
      <c r="C85" s="82"/>
      <c r="D85" s="81"/>
      <c r="E85" s="82"/>
      <c r="F85" s="172"/>
      <c r="G85" s="86" t="b">
        <f>AND(H6&gt;=18,H6&lt;19)</f>
        <v>0</v>
      </c>
      <c r="H85" s="84"/>
      <c r="I85" s="81" t="b">
        <f>AND(H6&gt;=16.5,H6&lt;18)</f>
        <v>0</v>
      </c>
      <c r="J85" s="82"/>
      <c r="K85" s="81" t="b">
        <f>AND(H6&gt;=15,H6&lt;16.5)</f>
        <v>0</v>
      </c>
      <c r="L85" s="82"/>
      <c r="M85" s="81"/>
      <c r="N85" s="82"/>
      <c r="O85" s="81" t="b">
        <f>AND(H6&gt;=13.5,H6&lt;15)</f>
        <v>0</v>
      </c>
      <c r="P85" s="82"/>
      <c r="Q85" s="82"/>
      <c r="R85" s="82"/>
      <c r="S85" s="82"/>
      <c r="T85" s="82"/>
      <c r="U85" s="82"/>
      <c r="V85" s="37"/>
      <c r="W85" s="37"/>
      <c r="X85" s="37"/>
      <c r="Y85" s="37"/>
      <c r="Z85" s="37"/>
    </row>
    <row r="86" spans="1:26" ht="18" customHeight="1">
      <c r="A86" s="81"/>
      <c r="B86" s="82"/>
      <c r="C86" s="82"/>
      <c r="D86" s="81"/>
      <c r="E86" s="82"/>
      <c r="F86" s="172"/>
      <c r="G86" s="86" t="s">
        <v>149</v>
      </c>
      <c r="H86" s="84"/>
      <c r="I86" s="81" t="s">
        <v>150</v>
      </c>
      <c r="J86" s="82"/>
      <c r="K86" s="81" t="s">
        <v>151</v>
      </c>
      <c r="L86" s="82"/>
      <c r="M86" s="81"/>
      <c r="N86" s="82"/>
      <c r="O86" s="81" t="s">
        <v>152</v>
      </c>
      <c r="P86" s="82"/>
      <c r="Q86" s="82"/>
      <c r="R86" s="82"/>
      <c r="S86" s="82"/>
      <c r="T86" s="82"/>
      <c r="U86" s="82"/>
      <c r="V86" s="37"/>
      <c r="W86" s="37"/>
      <c r="X86" s="37"/>
      <c r="Y86" s="37"/>
      <c r="Z86" s="37"/>
    </row>
    <row r="87" spans="1:26" ht="18" customHeight="1">
      <c r="A87" s="277" t="s">
        <v>1</v>
      </c>
      <c r="B87" s="278" t="s">
        <v>2</v>
      </c>
      <c r="C87" s="87"/>
      <c r="D87" s="278" t="s">
        <v>3</v>
      </c>
      <c r="E87" s="273" t="s">
        <v>153</v>
      </c>
      <c r="F87" s="266"/>
      <c r="G87" s="273" t="s">
        <v>154</v>
      </c>
      <c r="H87" s="266"/>
      <c r="I87" s="273" t="s">
        <v>155</v>
      </c>
      <c r="J87" s="266"/>
      <c r="K87" s="273" t="s">
        <v>156</v>
      </c>
      <c r="L87" s="266"/>
      <c r="M87" s="273" t="s">
        <v>157</v>
      </c>
      <c r="N87" s="266"/>
      <c r="O87" s="273" t="s">
        <v>152</v>
      </c>
      <c r="P87" s="266"/>
      <c r="Q87" s="273" t="s">
        <v>10</v>
      </c>
      <c r="R87" s="274"/>
      <c r="S87" s="88"/>
      <c r="T87" s="89"/>
      <c r="U87" s="89"/>
      <c r="V87" s="37"/>
      <c r="W87" s="37"/>
      <c r="X87" s="37"/>
      <c r="Y87" s="37"/>
      <c r="Z87" s="37"/>
    </row>
    <row r="88" spans="1:26" ht="18" customHeight="1">
      <c r="A88" s="263"/>
      <c r="B88" s="259"/>
      <c r="C88" s="90"/>
      <c r="D88" s="259"/>
      <c r="E88" s="90" t="s">
        <v>13</v>
      </c>
      <c r="F88" s="173" t="s">
        <v>14</v>
      </c>
      <c r="G88" s="137" t="s">
        <v>13</v>
      </c>
      <c r="H88" s="92" t="s">
        <v>14</v>
      </c>
      <c r="I88" s="90" t="s">
        <v>13</v>
      </c>
      <c r="J88" s="90" t="s">
        <v>14</v>
      </c>
      <c r="K88" s="90" t="s">
        <v>13</v>
      </c>
      <c r="L88" s="90" t="s">
        <v>14</v>
      </c>
      <c r="M88" s="90" t="s">
        <v>13</v>
      </c>
      <c r="N88" s="90" t="s">
        <v>14</v>
      </c>
      <c r="O88" s="90" t="s">
        <v>13</v>
      </c>
      <c r="P88" s="90" t="s">
        <v>14</v>
      </c>
      <c r="Q88" s="90" t="s">
        <v>13</v>
      </c>
      <c r="R88" s="93" t="s">
        <v>14</v>
      </c>
      <c r="S88" s="88"/>
      <c r="T88" s="275" t="s">
        <v>15</v>
      </c>
      <c r="U88" s="276"/>
      <c r="V88" s="37"/>
      <c r="W88" s="37"/>
      <c r="X88" s="37"/>
      <c r="Y88" s="37"/>
      <c r="Z88" s="37"/>
    </row>
    <row r="89" spans="1:26" ht="18" customHeight="1">
      <c r="A89" s="81" t="s">
        <v>148</v>
      </c>
      <c r="B89" s="94" t="str">
        <f>D6</f>
        <v>9SB1</v>
      </c>
      <c r="C89" s="94"/>
      <c r="D89" s="94">
        <f>COUNT(G6:G60)</f>
        <v>21</v>
      </c>
      <c r="E89" s="95">
        <f>COUNTIF(H6:H60,"&gt;=19")</f>
        <v>21</v>
      </c>
      <c r="F89" s="174">
        <f>E89/$D89</f>
        <v>1</v>
      </c>
      <c r="G89" s="97">
        <f>COUNTIF(H6:H60,"&gt;=18")-COUNTIF(H6:H60,"&gt;=19")</f>
        <v>0</v>
      </c>
      <c r="H89" s="98">
        <f>G89/$D89</f>
        <v>0</v>
      </c>
      <c r="I89" s="95">
        <f>COUNTIF(H6:H60,"&gt;=16.5")-COUNTIF(H6:H60,"&gt;=18")</f>
        <v>0</v>
      </c>
      <c r="J89" s="96">
        <f>I89/$D89</f>
        <v>0</v>
      </c>
      <c r="K89" s="95">
        <f>COUNTIF(H6:H60,"&gt;=15")-COUNTIF(H6:H60,"&gt;=16.5")</f>
        <v>0</v>
      </c>
      <c r="L89" s="96">
        <f>K89/$D89</f>
        <v>0</v>
      </c>
      <c r="M89" s="95">
        <f>COUNTIF(H6:H60,"&gt;=15")</f>
        <v>21</v>
      </c>
      <c r="N89" s="96">
        <f>M89/$D89</f>
        <v>1</v>
      </c>
      <c r="O89" s="95">
        <f>COUNTIF(H6:H60,"&gt;=13.5")-COUNTIF(H6:H60,"&gt;=15")</f>
        <v>0</v>
      </c>
      <c r="P89" s="96">
        <f>O89/$D89</f>
        <v>0</v>
      </c>
      <c r="Q89" s="95">
        <f>COUNTIF(H6:H60,"&lt;=3,25")</f>
        <v>0</v>
      </c>
      <c r="R89" s="99">
        <f>Q89/$D89</f>
        <v>0</v>
      </c>
      <c r="S89" s="100"/>
      <c r="T89" s="101">
        <f>Q89+O89+K89+I89+G89+E89</f>
        <v>21</v>
      </c>
      <c r="U89" s="101">
        <f>Q89+O89+M89</f>
        <v>21</v>
      </c>
      <c r="V89" s="37"/>
      <c r="W89" s="37"/>
      <c r="X89" s="37"/>
      <c r="Y89" s="37"/>
      <c r="Z89" s="37"/>
    </row>
    <row r="90" spans="1:26" ht="18" customHeight="1">
      <c r="A90" s="38"/>
      <c r="B90" s="37"/>
      <c r="C90" s="37"/>
      <c r="D90" s="38"/>
      <c r="E90" s="40"/>
      <c r="F90" s="150"/>
      <c r="G90" s="5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150"/>
      <c r="G91" s="5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40"/>
      <c r="F92" s="150"/>
      <c r="G92" s="5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48"/>
      <c r="F93" s="48"/>
      <c r="G93" s="48"/>
      <c r="H93" s="48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48"/>
      <c r="E94" s="39"/>
      <c r="F94" s="150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48"/>
      <c r="E95" s="39"/>
      <c r="F95" s="150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48"/>
      <c r="E96" s="39"/>
      <c r="F96" s="150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48"/>
      <c r="E97" s="39"/>
      <c r="F97" s="150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48"/>
      <c r="E98" s="39"/>
      <c r="F98" s="150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48"/>
      <c r="E99" s="39"/>
      <c r="F99" s="150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48"/>
      <c r="E100" s="39"/>
      <c r="F100" s="150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48"/>
      <c r="E101" s="39"/>
      <c r="F101" s="150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48"/>
      <c r="E102" s="39"/>
      <c r="F102" s="150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48"/>
      <c r="E103" s="39"/>
      <c r="F103" s="150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5.25" customHeight="1">
      <c r="A104" s="38"/>
      <c r="B104" s="37"/>
      <c r="C104" s="37"/>
      <c r="D104" s="48"/>
      <c r="E104" s="39"/>
      <c r="F104" s="150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8" customHeight="1">
      <c r="A105" s="38"/>
      <c r="B105" s="37"/>
      <c r="C105" s="37"/>
      <c r="D105" s="48"/>
      <c r="E105" s="39"/>
      <c r="F105" s="150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48"/>
      <c r="E106" s="39"/>
      <c r="F106" s="150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48"/>
      <c r="E107" s="39"/>
      <c r="F107" s="150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48"/>
      <c r="E108" s="39"/>
      <c r="F108" s="150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48"/>
      <c r="E109" s="39"/>
      <c r="F109" s="150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48"/>
      <c r="E110" s="39"/>
      <c r="F110" s="150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48"/>
      <c r="E111" s="39"/>
      <c r="F111" s="150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48"/>
      <c r="E112" s="39"/>
      <c r="F112" s="150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48"/>
      <c r="E113" s="39"/>
      <c r="F113" s="150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48"/>
      <c r="E114" s="39"/>
      <c r="F114" s="150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48"/>
      <c r="E115" s="39"/>
      <c r="F115" s="150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150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150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150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150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150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150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150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150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150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150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150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150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150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150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150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150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150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150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150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150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150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150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150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150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150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150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150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150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150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150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150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150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150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39" customHeight="1">
      <c r="A149" s="38"/>
      <c r="B149" s="37"/>
      <c r="C149" s="37"/>
      <c r="D149" s="38"/>
      <c r="E149" s="39"/>
      <c r="F149" s="150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8" customHeight="1">
      <c r="A150" s="38"/>
      <c r="B150" s="37"/>
      <c r="C150" s="37"/>
      <c r="D150" s="38"/>
      <c r="E150" s="39"/>
      <c r="F150" s="150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150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150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150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150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150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150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150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150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150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150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150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150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150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150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150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150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150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150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150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150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150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150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150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150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150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150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150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150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150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150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150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150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150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150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150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150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150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150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150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150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150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150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150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150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150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150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150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150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150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150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150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150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150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150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150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150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150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150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150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150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150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150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150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150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150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150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150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150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150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150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150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150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150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150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150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150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150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150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150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150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150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150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150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150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150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150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150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150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150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150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150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150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150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150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150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150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150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150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150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150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150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150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150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150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150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150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150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150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150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150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150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150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150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150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150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150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150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150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150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150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150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150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150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150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150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150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150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150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150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150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150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150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150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150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150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150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150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8" customHeight="1">
      <c r="A288" s="38"/>
      <c r="B288" s="37"/>
      <c r="C288" s="37"/>
      <c r="D288" s="38"/>
      <c r="E288" s="39"/>
      <c r="F288" s="150"/>
      <c r="G288" s="40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8" customHeight="1">
      <c r="A289" s="38"/>
      <c r="B289" s="37"/>
      <c r="C289" s="37"/>
      <c r="D289" s="38"/>
      <c r="E289" s="39"/>
      <c r="F289" s="150"/>
      <c r="G289" s="40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/>
    <row r="291" spans="1:26" ht="15.75" customHeight="1"/>
    <row r="292" spans="1:26" ht="15.75" customHeight="1"/>
    <row r="293" spans="1:26" ht="15.75" customHeight="1"/>
    <row r="294" spans="1:26" ht="15.75" customHeight="1"/>
    <row r="295" spans="1:26" ht="15.75" customHeight="1"/>
    <row r="296" spans="1:26" ht="15.75" customHeight="1"/>
    <row r="297" spans="1:26" ht="15.75" customHeight="1"/>
    <row r="298" spans="1:26" ht="15.75" customHeight="1"/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6:R66"/>
    <mergeCell ref="T67:U67"/>
    <mergeCell ref="A1:B1"/>
    <mergeCell ref="A62:D62"/>
    <mergeCell ref="A66:A67"/>
    <mergeCell ref="B66:B67"/>
    <mergeCell ref="D66:D67"/>
    <mergeCell ref="E66:F66"/>
    <mergeCell ref="G66:H66"/>
    <mergeCell ref="I66:J66"/>
    <mergeCell ref="K66:L66"/>
    <mergeCell ref="M66:N66"/>
    <mergeCell ref="O66:P66"/>
    <mergeCell ref="A2:J2"/>
    <mergeCell ref="M73:N73"/>
    <mergeCell ref="O73:P73"/>
    <mergeCell ref="Q73:R73"/>
    <mergeCell ref="T74:U74"/>
    <mergeCell ref="A73:A74"/>
    <mergeCell ref="B73:B74"/>
    <mergeCell ref="D73:D74"/>
    <mergeCell ref="E73:F73"/>
    <mergeCell ref="G73:H73"/>
    <mergeCell ref="I73:J73"/>
    <mergeCell ref="K73:L73"/>
    <mergeCell ref="M80:N80"/>
    <mergeCell ref="O80:P80"/>
    <mergeCell ref="Q80:R80"/>
    <mergeCell ref="T81:U81"/>
    <mergeCell ref="A80:A81"/>
    <mergeCell ref="B80:B81"/>
    <mergeCell ref="D80:D81"/>
    <mergeCell ref="E80:F80"/>
    <mergeCell ref="G80:H80"/>
    <mergeCell ref="I80:J80"/>
    <mergeCell ref="K80:L80"/>
    <mergeCell ref="M87:N87"/>
    <mergeCell ref="O87:P87"/>
    <mergeCell ref="Q87:R87"/>
    <mergeCell ref="T88:U88"/>
    <mergeCell ref="A87:A88"/>
    <mergeCell ref="B87:B88"/>
    <mergeCell ref="D87:D88"/>
    <mergeCell ref="E87:F87"/>
    <mergeCell ref="G87:H87"/>
    <mergeCell ref="I87:J87"/>
    <mergeCell ref="K87:L87"/>
  </mergeCells>
  <conditionalFormatting sqref="T68 T75:T76 T82:T83 T89">
    <cfRule type="expression" dxfId="3" priority="1">
      <formula>$T75&lt;&gt;$D75</formula>
    </cfRule>
  </conditionalFormatting>
  <conditionalFormatting sqref="U68 U75:U76 U82:U83 U89">
    <cfRule type="expression" dxfId="2" priority="2">
      <formula>$D75&lt;&gt;$U75</formula>
    </cfRule>
  </conditionalFormatting>
  <pageMargins left="0.7" right="0.7" top="0.75" bottom="0.75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666699"/>
  </sheetPr>
  <dimension ref="A1:Z1000"/>
  <sheetViews>
    <sheetView workbookViewId="0">
      <pane xSplit="1" ySplit="5" topLeftCell="B51" activePane="bottomRight" state="frozen"/>
      <selection activeCell="A2" sqref="A2:J2"/>
      <selection pane="topRight" activeCell="A2" sqref="A2:J2"/>
      <selection pane="bottomLeft" activeCell="A2" sqref="A2:J2"/>
      <selection pane="bottomRight" activeCell="A2" sqref="A2:J2"/>
    </sheetView>
  </sheetViews>
  <sheetFormatPr defaultColWidth="12.5703125" defaultRowHeight="15" customHeight="1"/>
  <cols>
    <col min="1" max="1" width="6" customWidth="1"/>
    <col min="2" max="2" width="37.5703125" customWidth="1"/>
    <col min="3" max="3" width="11.140625" customWidth="1"/>
    <col min="4" max="6" width="5.7109375" customWidth="1"/>
    <col min="7" max="7" width="11.42578125" bestFit="1" customWidth="1"/>
    <col min="8" max="8" width="7.7109375" customWidth="1"/>
    <col min="9" max="9" width="7.140625" customWidth="1"/>
    <col min="10" max="10" width="7.5703125" customWidth="1"/>
    <col min="11" max="11" width="10.28515625" customWidth="1"/>
    <col min="12" max="12" width="13.140625" customWidth="1"/>
    <col min="13" max="21" width="10.28515625" customWidth="1"/>
    <col min="22" max="26" width="8" customWidth="1"/>
  </cols>
  <sheetData>
    <row r="1" spans="1:26" ht="18" customHeight="1">
      <c r="A1" s="281" t="s">
        <v>0</v>
      </c>
      <c r="B1" s="261"/>
      <c r="C1" s="37"/>
      <c r="D1" s="38"/>
      <c r="E1" s="39"/>
      <c r="F1" s="39"/>
      <c r="G1" s="40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customHeight="1">
      <c r="A2" s="268" t="s">
        <v>1070</v>
      </c>
      <c r="B2" s="268"/>
      <c r="C2" s="268"/>
      <c r="D2" s="268"/>
      <c r="E2" s="268"/>
      <c r="F2" s="268"/>
      <c r="G2" s="268"/>
      <c r="H2" s="268"/>
      <c r="I2" s="268"/>
      <c r="J2" s="268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37"/>
      <c r="V2" s="37"/>
      <c r="W2" s="37"/>
      <c r="X2" s="37"/>
      <c r="Y2" s="37"/>
      <c r="Z2" s="37"/>
    </row>
    <row r="3" spans="1:26" ht="18" customHeight="1">
      <c r="A3" s="37" t="s">
        <v>37</v>
      </c>
      <c r="B3" s="37" t="str">
        <f>D6</f>
        <v>9SB2</v>
      </c>
      <c r="C3" s="37"/>
      <c r="D3" s="38"/>
      <c r="E3" s="39">
        <f t="shared" ref="E3:G3" si="0">COUNTIF(E6:E62,"&gt;10")</f>
        <v>0</v>
      </c>
      <c r="F3" s="39">
        <f t="shared" si="0"/>
        <v>0</v>
      </c>
      <c r="G3" s="39">
        <f t="shared" si="0"/>
        <v>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4.5" customHeight="1">
      <c r="A4" s="38"/>
      <c r="B4" s="37"/>
      <c r="C4" s="37"/>
      <c r="D4" s="38"/>
      <c r="E4" s="39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8" customHeight="1">
      <c r="A5" s="41" t="s">
        <v>38</v>
      </c>
      <c r="B5" s="42" t="s">
        <v>39</v>
      </c>
      <c r="C5" s="43" t="s">
        <v>40</v>
      </c>
      <c r="D5" s="43" t="s">
        <v>41</v>
      </c>
      <c r="E5" s="43" t="s">
        <v>42</v>
      </c>
      <c r="F5" s="43" t="s">
        <v>43</v>
      </c>
      <c r="G5" s="44" t="s">
        <v>36</v>
      </c>
      <c r="H5" s="45" t="s">
        <v>44</v>
      </c>
      <c r="I5" s="46" t="s">
        <v>45</v>
      </c>
      <c r="J5" s="46" t="s">
        <v>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7.25" customHeight="1">
      <c r="A6" s="47">
        <v>1</v>
      </c>
      <c r="B6" s="104" t="s">
        <v>1047</v>
      </c>
      <c r="C6" s="104" t="s">
        <v>896</v>
      </c>
      <c r="D6" s="104" t="s">
        <v>32</v>
      </c>
      <c r="E6" s="104">
        <v>8</v>
      </c>
      <c r="F6" s="104">
        <v>8.75</v>
      </c>
      <c r="G6" s="212">
        <v>10</v>
      </c>
      <c r="H6" s="51">
        <f t="shared" ref="H6:H56" si="1">(E6*2)+(F6*2)+G6</f>
        <v>43.5</v>
      </c>
      <c r="I6" s="52" t="e">
        <f>'XH 9'!I556</f>
        <v>#REF!</v>
      </c>
      <c r="J6" s="52" t="e">
        <f>'XH 9'!J556</f>
        <v>#REF!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7.25" customHeight="1">
      <c r="A7" s="47">
        <v>2</v>
      </c>
      <c r="B7" s="104" t="s">
        <v>1048</v>
      </c>
      <c r="C7" s="104" t="s">
        <v>819</v>
      </c>
      <c r="D7" s="104" t="s">
        <v>32</v>
      </c>
      <c r="E7" s="104">
        <v>7.25</v>
      </c>
      <c r="F7" s="104">
        <v>9</v>
      </c>
      <c r="G7" s="212">
        <v>9.5</v>
      </c>
      <c r="H7" s="51">
        <f t="shared" si="1"/>
        <v>42</v>
      </c>
      <c r="I7" s="52" t="e">
        <f>'XH 9'!I557</f>
        <v>#REF!</v>
      </c>
      <c r="J7" s="52" t="e">
        <f>'XH 9'!J557</f>
        <v>#REF!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7.25" customHeight="1">
      <c r="A8" s="47">
        <v>3</v>
      </c>
      <c r="B8" s="104" t="s">
        <v>1049</v>
      </c>
      <c r="C8" s="104" t="s">
        <v>1050</v>
      </c>
      <c r="D8" s="104" t="s">
        <v>32</v>
      </c>
      <c r="E8" s="104">
        <v>8.5</v>
      </c>
      <c r="F8" s="104">
        <v>7.25</v>
      </c>
      <c r="G8" s="212">
        <v>9.5</v>
      </c>
      <c r="H8" s="51">
        <f t="shared" si="1"/>
        <v>41</v>
      </c>
      <c r="I8" s="52" t="e">
        <f>'XH 9'!I558</f>
        <v>#REF!</v>
      </c>
      <c r="J8" s="52" t="e">
        <f>'XH 9'!J558</f>
        <v>#REF!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7.25" customHeight="1">
      <c r="A9" s="47">
        <v>4</v>
      </c>
      <c r="B9" s="104" t="s">
        <v>1051</v>
      </c>
      <c r="C9" s="104" t="s">
        <v>398</v>
      </c>
      <c r="D9" s="104" t="s">
        <v>32</v>
      </c>
      <c r="E9" s="104">
        <v>7</v>
      </c>
      <c r="F9" s="104">
        <v>9.25</v>
      </c>
      <c r="G9" s="213">
        <v>9.75</v>
      </c>
      <c r="H9" s="51">
        <f t="shared" si="1"/>
        <v>42.25</v>
      </c>
      <c r="I9" s="52" t="e">
        <f>'XH 9'!I559</f>
        <v>#REF!</v>
      </c>
      <c r="J9" s="52" t="e">
        <f>'XH 9'!J559</f>
        <v>#REF!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7.25" customHeight="1">
      <c r="A10" s="47">
        <v>5</v>
      </c>
      <c r="B10" s="104" t="s">
        <v>1052</v>
      </c>
      <c r="C10" s="104" t="s">
        <v>1053</v>
      </c>
      <c r="D10" s="104" t="s">
        <v>32</v>
      </c>
      <c r="E10" s="104">
        <v>6</v>
      </c>
      <c r="F10" s="104">
        <v>8</v>
      </c>
      <c r="G10" s="213">
        <v>9.25</v>
      </c>
      <c r="H10" s="51">
        <f t="shared" si="1"/>
        <v>37.25</v>
      </c>
      <c r="I10" s="52" t="e">
        <f>'XH 9'!I560</f>
        <v>#REF!</v>
      </c>
      <c r="J10" s="52" t="e">
        <f>'XH 9'!J560</f>
        <v>#REF!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7.25" customHeight="1">
      <c r="A11" s="47">
        <v>6</v>
      </c>
      <c r="B11" s="104" t="s">
        <v>1054</v>
      </c>
      <c r="C11" s="104" t="s">
        <v>923</v>
      </c>
      <c r="D11" s="104" t="s">
        <v>32</v>
      </c>
      <c r="E11" s="104">
        <v>8.25</v>
      </c>
      <c r="F11" s="104">
        <v>9</v>
      </c>
      <c r="G11" s="213">
        <v>9.75</v>
      </c>
      <c r="H11" s="51">
        <f t="shared" si="1"/>
        <v>44.25</v>
      </c>
      <c r="I11" s="52" t="e">
        <f>'XH 9'!I561</f>
        <v>#REF!</v>
      </c>
      <c r="J11" s="52" t="e">
        <f>'XH 9'!J561</f>
        <v>#REF!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7.25" customHeight="1">
      <c r="A12" s="47">
        <v>7</v>
      </c>
      <c r="B12" s="104" t="s">
        <v>1055</v>
      </c>
      <c r="C12" s="104" t="s">
        <v>1056</v>
      </c>
      <c r="D12" s="104" t="s">
        <v>32</v>
      </c>
      <c r="E12" s="104">
        <v>6.25</v>
      </c>
      <c r="F12" s="104">
        <v>8.5</v>
      </c>
      <c r="G12" s="213">
        <v>9.25</v>
      </c>
      <c r="H12" s="51">
        <f t="shared" si="1"/>
        <v>38.75</v>
      </c>
      <c r="I12" s="52" t="e">
        <f>'XH 9'!I562</f>
        <v>#REF!</v>
      </c>
      <c r="J12" s="52" t="e">
        <f>'XH 9'!J562</f>
        <v>#REF!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7.25" customHeight="1">
      <c r="A13" s="47">
        <v>8</v>
      </c>
      <c r="B13" s="104" t="s">
        <v>1057</v>
      </c>
      <c r="C13" s="104" t="s">
        <v>539</v>
      </c>
      <c r="D13" s="104" t="s">
        <v>32</v>
      </c>
      <c r="E13" s="104">
        <v>8.25</v>
      </c>
      <c r="F13" s="104">
        <v>8.5</v>
      </c>
      <c r="G13" s="213">
        <v>9.75</v>
      </c>
      <c r="H13" s="51">
        <f t="shared" si="1"/>
        <v>43.25</v>
      </c>
      <c r="I13" s="52" t="e">
        <f>'XH 9'!I563</f>
        <v>#REF!</v>
      </c>
      <c r="J13" s="52" t="e">
        <f>'XH 9'!J563</f>
        <v>#REF!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7.25" customHeight="1">
      <c r="A14" s="47">
        <v>9</v>
      </c>
      <c r="B14" s="104" t="s">
        <v>1058</v>
      </c>
      <c r="C14" s="104" t="s">
        <v>1059</v>
      </c>
      <c r="D14" s="104" t="s">
        <v>32</v>
      </c>
      <c r="E14" s="104">
        <v>6.5</v>
      </c>
      <c r="F14" s="104">
        <v>8.75</v>
      </c>
      <c r="G14" s="213">
        <v>9.75</v>
      </c>
      <c r="H14" s="51">
        <f t="shared" si="1"/>
        <v>40.25</v>
      </c>
      <c r="I14" s="52" t="e">
        <f>'XH 9'!I564</f>
        <v>#REF!</v>
      </c>
      <c r="J14" s="52" t="e">
        <f>'XH 9'!J564</f>
        <v>#REF!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7.25" customHeight="1">
      <c r="A15" s="47">
        <v>10</v>
      </c>
      <c r="B15" s="104" t="s">
        <v>1060</v>
      </c>
      <c r="C15" s="104" t="s">
        <v>1061</v>
      </c>
      <c r="D15" s="104" t="s">
        <v>32</v>
      </c>
      <c r="E15" s="104">
        <v>8</v>
      </c>
      <c r="F15" s="104">
        <v>9</v>
      </c>
      <c r="G15" s="213">
        <v>9.25</v>
      </c>
      <c r="H15" s="51">
        <f t="shared" si="1"/>
        <v>43.25</v>
      </c>
      <c r="I15" s="52" t="e">
        <f>'XH 9'!I565</f>
        <v>#REF!</v>
      </c>
      <c r="J15" s="52" t="e">
        <f>'XH 9'!J565</f>
        <v>#REF!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7.25" customHeight="1">
      <c r="A16" s="47">
        <v>11</v>
      </c>
      <c r="B16" s="104" t="s">
        <v>950</v>
      </c>
      <c r="C16" s="104" t="s">
        <v>1062</v>
      </c>
      <c r="D16" s="104" t="s">
        <v>32</v>
      </c>
      <c r="E16" s="104">
        <v>8</v>
      </c>
      <c r="F16" s="104">
        <v>8.75</v>
      </c>
      <c r="G16" s="213">
        <v>9.75</v>
      </c>
      <c r="H16" s="51">
        <f t="shared" si="1"/>
        <v>43.25</v>
      </c>
      <c r="I16" s="52" t="e">
        <f>'XH 9'!I566</f>
        <v>#REF!</v>
      </c>
      <c r="J16" s="52" t="e">
        <f>'XH 9'!J566</f>
        <v>#REF!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7.25" customHeight="1">
      <c r="A17" s="47">
        <v>12</v>
      </c>
      <c r="B17" s="104" t="s">
        <v>1063</v>
      </c>
      <c r="C17" s="104" t="s">
        <v>547</v>
      </c>
      <c r="D17" s="104" t="s">
        <v>32</v>
      </c>
      <c r="E17" s="104">
        <v>6.25</v>
      </c>
      <c r="F17" s="104">
        <v>9.5</v>
      </c>
      <c r="G17" s="213">
        <v>9.5</v>
      </c>
      <c r="H17" s="51">
        <f t="shared" si="1"/>
        <v>41</v>
      </c>
      <c r="I17" s="52" t="e">
        <f>'XH 9'!I567</f>
        <v>#REF!</v>
      </c>
      <c r="J17" s="52" t="e">
        <f>'XH 9'!J567</f>
        <v>#REF!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7.25" customHeight="1">
      <c r="A18" s="47">
        <v>13</v>
      </c>
      <c r="B18" s="104" t="s">
        <v>1064</v>
      </c>
      <c r="C18" s="104" t="s">
        <v>197</v>
      </c>
      <c r="D18" s="104" t="s">
        <v>32</v>
      </c>
      <c r="E18" s="213">
        <v>8.5</v>
      </c>
      <c r="F18" s="104">
        <v>9.5</v>
      </c>
      <c r="G18" s="213">
        <v>9.25</v>
      </c>
      <c r="H18" s="51">
        <f t="shared" si="1"/>
        <v>45.25</v>
      </c>
      <c r="I18" s="52" t="e">
        <f>'XH 9'!I568</f>
        <v>#REF!</v>
      </c>
      <c r="J18" s="52" t="e">
        <f>'XH 9'!J568</f>
        <v>#REF!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7.25" customHeight="1">
      <c r="A19" s="47">
        <v>14</v>
      </c>
      <c r="B19" s="104" t="s">
        <v>1065</v>
      </c>
      <c r="C19" s="104" t="s">
        <v>547</v>
      </c>
      <c r="D19" s="104" t="s">
        <v>32</v>
      </c>
      <c r="E19" s="213">
        <v>8.5</v>
      </c>
      <c r="F19" s="104">
        <v>9</v>
      </c>
      <c r="G19" s="212">
        <v>10</v>
      </c>
      <c r="H19" s="51">
        <f t="shared" si="1"/>
        <v>45</v>
      </c>
      <c r="I19" s="52" t="e">
        <f>'XH 9'!I569</f>
        <v>#REF!</v>
      </c>
      <c r="J19" s="52" t="e">
        <f>'XH 9'!J569</f>
        <v>#REF!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25" customHeight="1">
      <c r="A20" s="47">
        <v>15</v>
      </c>
      <c r="B20" s="104" t="s">
        <v>1066</v>
      </c>
      <c r="C20" s="104" t="s">
        <v>165</v>
      </c>
      <c r="D20" s="104" t="s">
        <v>32</v>
      </c>
      <c r="E20" s="104">
        <v>6.25</v>
      </c>
      <c r="F20" s="104">
        <v>9</v>
      </c>
      <c r="G20" s="213">
        <v>9.5</v>
      </c>
      <c r="H20" s="51">
        <f t="shared" si="1"/>
        <v>40</v>
      </c>
      <c r="I20" s="52" t="e">
        <f>'XH 9'!I570</f>
        <v>#REF!</v>
      </c>
      <c r="J20" s="52" t="e">
        <f>'XH 9'!J570</f>
        <v>#REF!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7.25" customHeight="1">
      <c r="A21" s="47">
        <v>16</v>
      </c>
      <c r="B21" s="104" t="s">
        <v>1067</v>
      </c>
      <c r="C21" s="104" t="s">
        <v>547</v>
      </c>
      <c r="D21" s="104" t="s">
        <v>32</v>
      </c>
      <c r="E21" s="104">
        <v>7.75</v>
      </c>
      <c r="F21" s="104">
        <v>9.5</v>
      </c>
      <c r="G21" s="213">
        <v>9.5</v>
      </c>
      <c r="H21" s="51">
        <f t="shared" si="1"/>
        <v>44</v>
      </c>
      <c r="I21" s="52" t="e">
        <f>'XH 9'!I571</f>
        <v>#REF!</v>
      </c>
      <c r="J21" s="52" t="e">
        <f>'XH 9'!J571</f>
        <v>#REF!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7.25" customHeight="1">
      <c r="A22" s="47">
        <v>17</v>
      </c>
      <c r="B22" s="104" t="s">
        <v>1068</v>
      </c>
      <c r="C22" s="104" t="s">
        <v>232</v>
      </c>
      <c r="D22" s="104" t="s">
        <v>32</v>
      </c>
      <c r="E22" s="104">
        <v>7.75</v>
      </c>
      <c r="F22" s="104">
        <v>9.5</v>
      </c>
      <c r="G22" s="105">
        <v>10</v>
      </c>
      <c r="H22" s="51">
        <f t="shared" si="1"/>
        <v>44.5</v>
      </c>
      <c r="I22" s="52" t="e">
        <f>'XH 9'!I572</f>
        <v>#REF!</v>
      </c>
      <c r="J22" s="52" t="e">
        <f>'XH 9'!J572</f>
        <v>#REF!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7.25" customHeight="1">
      <c r="A23" s="47">
        <v>18</v>
      </c>
      <c r="B23" s="104" t="s">
        <v>1069</v>
      </c>
      <c r="C23" s="104" t="s">
        <v>801</v>
      </c>
      <c r="D23" s="104" t="s">
        <v>32</v>
      </c>
      <c r="E23" s="213">
        <v>5.5</v>
      </c>
      <c r="F23" s="213">
        <v>8.5</v>
      </c>
      <c r="G23" s="213">
        <v>9.5</v>
      </c>
      <c r="H23" s="51">
        <f t="shared" si="1"/>
        <v>37.5</v>
      </c>
      <c r="I23" s="52" t="e">
        <f>'XH 9'!I573</f>
        <v>#REF!</v>
      </c>
      <c r="J23" s="52" t="e">
        <f>'XH 9'!J573</f>
        <v>#REF!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7.25" customHeight="1">
      <c r="A24" s="47">
        <v>20</v>
      </c>
      <c r="B24" s="48"/>
      <c r="C24" s="48"/>
      <c r="D24" s="48"/>
      <c r="E24" s="49"/>
      <c r="F24" s="49"/>
      <c r="G24" s="55"/>
      <c r="H24" s="51">
        <f t="shared" si="1"/>
        <v>0</v>
      </c>
      <c r="I24" s="52" t="e">
        <f>'XH 9'!I575</f>
        <v>#REF!</v>
      </c>
      <c r="J24" s="52" t="e">
        <f>'XH 9'!J575</f>
        <v>#REF!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7.25" customHeight="1">
      <c r="A25" s="47">
        <v>21</v>
      </c>
      <c r="B25" s="48"/>
      <c r="C25" s="48"/>
      <c r="D25" s="48"/>
      <c r="E25" s="49"/>
      <c r="F25" s="54"/>
      <c r="G25" s="55"/>
      <c r="H25" s="51">
        <f t="shared" si="1"/>
        <v>0</v>
      </c>
      <c r="I25" s="52" t="e">
        <f>'XH 9'!I576</f>
        <v>#REF!</v>
      </c>
      <c r="J25" s="52" t="e">
        <f>'XH 9'!J576</f>
        <v>#REF!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7.25" customHeight="1">
      <c r="A26" s="47">
        <v>22</v>
      </c>
      <c r="B26" s="153"/>
      <c r="C26" s="154"/>
      <c r="D26" s="155"/>
      <c r="E26" s="156"/>
      <c r="F26" s="156"/>
      <c r="G26" s="109"/>
      <c r="H26" s="51">
        <f t="shared" si="1"/>
        <v>0</v>
      </c>
      <c r="I26" s="52" t="e">
        <f>'XH 9'!I577</f>
        <v>#REF!</v>
      </c>
      <c r="J26" s="52" t="e">
        <f>'XH 9'!J577</f>
        <v>#REF!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7.25" customHeight="1">
      <c r="A27" s="47">
        <v>23</v>
      </c>
      <c r="B27" s="153"/>
      <c r="C27" s="154"/>
      <c r="D27" s="155"/>
      <c r="E27" s="156"/>
      <c r="F27" s="156"/>
      <c r="G27" s="109"/>
      <c r="H27" s="51">
        <f t="shared" si="1"/>
        <v>0</v>
      </c>
      <c r="I27" s="52" t="e">
        <f>'XH 9'!I578</f>
        <v>#REF!</v>
      </c>
      <c r="J27" s="52" t="e">
        <f>'XH 9'!J578</f>
        <v>#REF!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7.25" customHeight="1">
      <c r="A28" s="47">
        <v>24</v>
      </c>
      <c r="B28" s="153"/>
      <c r="C28" s="154"/>
      <c r="D28" s="155"/>
      <c r="E28" s="156"/>
      <c r="F28" s="156"/>
      <c r="G28" s="109"/>
      <c r="H28" s="51">
        <f t="shared" si="1"/>
        <v>0</v>
      </c>
      <c r="I28" s="52" t="e">
        <f>'XH 9'!I579</f>
        <v>#REF!</v>
      </c>
      <c r="J28" s="52" t="e">
        <f>'XH 9'!J579</f>
        <v>#REF!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7.25" customHeight="1">
      <c r="A29" s="47">
        <v>25</v>
      </c>
      <c r="B29" s="153"/>
      <c r="C29" s="154"/>
      <c r="D29" s="155"/>
      <c r="E29" s="156"/>
      <c r="F29" s="156"/>
      <c r="G29" s="109"/>
      <c r="H29" s="51">
        <f t="shared" si="1"/>
        <v>0</v>
      </c>
      <c r="I29" s="52" t="e">
        <f>'XH 9'!I580</f>
        <v>#REF!</v>
      </c>
      <c r="J29" s="52" t="e">
        <f>'XH 9'!J580</f>
        <v>#REF!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7.25" customHeight="1">
      <c r="A30" s="47">
        <v>26</v>
      </c>
      <c r="B30" s="153"/>
      <c r="C30" s="154"/>
      <c r="D30" s="155"/>
      <c r="E30" s="158"/>
      <c r="F30" s="109"/>
      <c r="G30" s="109"/>
      <c r="H30" s="51">
        <f t="shared" si="1"/>
        <v>0</v>
      </c>
      <c r="I30" s="52" t="e">
        <f>'XH 9'!I581</f>
        <v>#REF!</v>
      </c>
      <c r="J30" s="52" t="e">
        <f>'XH 9'!J581</f>
        <v>#REF!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7.25" customHeight="1">
      <c r="A31" s="47">
        <v>27</v>
      </c>
      <c r="B31" s="153"/>
      <c r="C31" s="154"/>
      <c r="D31" s="155"/>
      <c r="E31" s="156"/>
      <c r="F31" s="156"/>
      <c r="G31" s="109"/>
      <c r="H31" s="51">
        <f t="shared" si="1"/>
        <v>0</v>
      </c>
      <c r="I31" s="52" t="e">
        <f>'XH 9'!I582</f>
        <v>#REF!</v>
      </c>
      <c r="J31" s="52" t="e">
        <f>'XH 9'!J582</f>
        <v>#REF!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7.25" customHeight="1">
      <c r="A32" s="47">
        <v>28</v>
      </c>
      <c r="B32" s="153"/>
      <c r="C32" s="154"/>
      <c r="D32" s="155"/>
      <c r="E32" s="156"/>
      <c r="F32" s="156"/>
      <c r="G32" s="109"/>
      <c r="H32" s="51">
        <f t="shared" si="1"/>
        <v>0</v>
      </c>
      <c r="I32" s="52" t="e">
        <f>'XH 9'!I583</f>
        <v>#REF!</v>
      </c>
      <c r="J32" s="52" t="e">
        <f>'XH 9'!J583</f>
        <v>#REF!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7.25" customHeight="1">
      <c r="A33" s="47">
        <v>29</v>
      </c>
      <c r="B33" s="153"/>
      <c r="C33" s="154"/>
      <c r="D33" s="155"/>
      <c r="E33" s="156"/>
      <c r="F33" s="156"/>
      <c r="G33" s="109"/>
      <c r="H33" s="51">
        <f t="shared" si="1"/>
        <v>0</v>
      </c>
      <c r="I33" s="52" t="e">
        <f>'XH 9'!I584</f>
        <v>#REF!</v>
      </c>
      <c r="J33" s="52" t="e">
        <f>'XH 9'!J584</f>
        <v>#REF!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47">
        <v>30</v>
      </c>
      <c r="B34" s="153"/>
      <c r="C34" s="154"/>
      <c r="D34" s="155"/>
      <c r="E34" s="156"/>
      <c r="F34" s="156"/>
      <c r="G34" s="109"/>
      <c r="H34" s="51">
        <f t="shared" si="1"/>
        <v>0</v>
      </c>
      <c r="I34" s="52" t="e">
        <f>'XH 9'!I585</f>
        <v>#REF!</v>
      </c>
      <c r="J34" s="52" t="e">
        <f>'XH 9'!J585</f>
        <v>#REF!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7.25" customHeight="1">
      <c r="A35" s="47">
        <v>31</v>
      </c>
      <c r="B35" s="153"/>
      <c r="C35" s="154"/>
      <c r="D35" s="155"/>
      <c r="E35" s="156"/>
      <c r="F35" s="156"/>
      <c r="G35" s="109"/>
      <c r="H35" s="51">
        <f t="shared" si="1"/>
        <v>0</v>
      </c>
      <c r="I35" s="52" t="e">
        <f>'XH 9'!I586</f>
        <v>#REF!</v>
      </c>
      <c r="J35" s="52" t="e">
        <f>'XH 9'!J586</f>
        <v>#REF!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7.25" customHeight="1">
      <c r="A36" s="47">
        <v>32</v>
      </c>
      <c r="B36" s="153"/>
      <c r="C36" s="154"/>
      <c r="D36" s="155"/>
      <c r="E36" s="14"/>
      <c r="F36" s="156"/>
      <c r="G36" s="109"/>
      <c r="H36" s="51">
        <f t="shared" si="1"/>
        <v>0</v>
      </c>
      <c r="I36" s="52" t="e">
        <f>'XH 9'!I587</f>
        <v>#REF!</v>
      </c>
      <c r="J36" s="52" t="e">
        <f>'XH 9'!J587</f>
        <v>#REF!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7.25" customHeight="1">
      <c r="A37" s="47">
        <v>33</v>
      </c>
      <c r="B37" s="153"/>
      <c r="C37" s="154"/>
      <c r="D37" s="155"/>
      <c r="E37" s="156"/>
      <c r="F37" s="156"/>
      <c r="G37" s="109"/>
      <c r="H37" s="51">
        <f t="shared" si="1"/>
        <v>0</v>
      </c>
      <c r="I37" s="52" t="e">
        <f>'XH 9'!I588</f>
        <v>#REF!</v>
      </c>
      <c r="J37" s="52" t="e">
        <f>'XH 9'!J588</f>
        <v>#REF!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7.25" customHeight="1">
      <c r="A38" s="47">
        <v>34</v>
      </c>
      <c r="B38" s="153"/>
      <c r="C38" s="154"/>
      <c r="D38" s="155"/>
      <c r="E38" s="156"/>
      <c r="F38" s="156"/>
      <c r="G38" s="109"/>
      <c r="H38" s="51">
        <f t="shared" si="1"/>
        <v>0</v>
      </c>
      <c r="I38" s="52" t="e">
        <f>'XH 9'!I589</f>
        <v>#REF!</v>
      </c>
      <c r="J38" s="52" t="e">
        <f>'XH 9'!J589</f>
        <v>#REF!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7.25" customHeight="1">
      <c r="A39" s="47">
        <v>35</v>
      </c>
      <c r="B39" s="153"/>
      <c r="C39" s="154"/>
      <c r="D39" s="155"/>
      <c r="E39" s="156"/>
      <c r="F39" s="156"/>
      <c r="G39" s="109"/>
      <c r="H39" s="51">
        <f t="shared" si="1"/>
        <v>0</v>
      </c>
      <c r="I39" s="52" t="e">
        <f>'XH 9'!I590</f>
        <v>#REF!</v>
      </c>
      <c r="J39" s="52" t="e">
        <f>'XH 9'!J590</f>
        <v>#REF!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6.5" customHeight="1">
      <c r="A40" s="47">
        <v>36</v>
      </c>
      <c r="B40" s="153"/>
      <c r="C40" s="154"/>
      <c r="D40" s="155"/>
      <c r="E40" s="156"/>
      <c r="F40" s="156"/>
      <c r="G40" s="109"/>
      <c r="H40" s="51">
        <f t="shared" si="1"/>
        <v>0</v>
      </c>
      <c r="I40" s="52" t="e">
        <f>'XH 9'!I591</f>
        <v>#REF!</v>
      </c>
      <c r="J40" s="52" t="e">
        <f>'XH 9'!J591</f>
        <v>#REF!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7.25" customHeight="1">
      <c r="A41" s="47">
        <v>37</v>
      </c>
      <c r="B41" s="153"/>
      <c r="C41" s="154"/>
      <c r="D41" s="155"/>
      <c r="E41" s="156"/>
      <c r="F41" s="156"/>
      <c r="G41" s="109"/>
      <c r="H41" s="51">
        <f t="shared" si="1"/>
        <v>0</v>
      </c>
      <c r="I41" s="52" t="e">
        <f>'XH 9'!I592</f>
        <v>#REF!</v>
      </c>
      <c r="J41" s="52" t="e">
        <f>'XH 9'!J592</f>
        <v>#REF!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 customHeight="1">
      <c r="A42" s="47">
        <v>38</v>
      </c>
      <c r="B42" s="153"/>
      <c r="C42" s="154"/>
      <c r="D42" s="155"/>
      <c r="E42" s="156"/>
      <c r="F42" s="156"/>
      <c r="G42" s="109"/>
      <c r="H42" s="51">
        <f t="shared" si="1"/>
        <v>0</v>
      </c>
      <c r="I42" s="52" t="e">
        <f>'XH 9'!I593</f>
        <v>#REF!</v>
      </c>
      <c r="J42" s="52" t="e">
        <f>'XH 9'!J593</f>
        <v>#REF!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 customHeight="1">
      <c r="A43" s="47">
        <v>39</v>
      </c>
      <c r="B43" s="153"/>
      <c r="C43" s="154"/>
      <c r="D43" s="155"/>
      <c r="E43" s="156"/>
      <c r="F43" s="156"/>
      <c r="G43" s="109"/>
      <c r="H43" s="51">
        <f t="shared" si="1"/>
        <v>0</v>
      </c>
      <c r="I43" s="52" t="e">
        <f>'XH 9'!I594</f>
        <v>#REF!</v>
      </c>
      <c r="J43" s="52" t="e">
        <f>'XH 9'!J594</f>
        <v>#REF!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 customHeight="1">
      <c r="A44" s="47">
        <v>40</v>
      </c>
      <c r="B44" s="153"/>
      <c r="C44" s="154"/>
      <c r="D44" s="155"/>
      <c r="E44" s="156"/>
      <c r="F44" s="156"/>
      <c r="G44" s="109"/>
      <c r="H44" s="51">
        <f t="shared" si="1"/>
        <v>0</v>
      </c>
      <c r="I44" s="52" t="e">
        <f>'XH 9'!I595</f>
        <v>#REF!</v>
      </c>
      <c r="J44" s="52" t="e">
        <f>'XH 9'!J595</f>
        <v>#REF!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 customHeight="1">
      <c r="A45" s="47">
        <v>41</v>
      </c>
      <c r="B45" s="153"/>
      <c r="C45" s="154"/>
      <c r="D45" s="155"/>
      <c r="E45" s="156"/>
      <c r="F45" s="156"/>
      <c r="G45" s="109"/>
      <c r="H45" s="51">
        <f t="shared" si="1"/>
        <v>0</v>
      </c>
      <c r="I45" s="52" t="e">
        <f>'XH 9'!I596</f>
        <v>#REF!</v>
      </c>
      <c r="J45" s="52" t="e">
        <f>'XH 9'!J596</f>
        <v>#REF!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 customHeight="1">
      <c r="A46" s="47">
        <v>42</v>
      </c>
      <c r="B46" s="153"/>
      <c r="C46" s="154"/>
      <c r="D46" s="155"/>
      <c r="E46" s="156"/>
      <c r="F46" s="156"/>
      <c r="G46" s="109"/>
      <c r="H46" s="51">
        <f t="shared" si="1"/>
        <v>0</v>
      </c>
      <c r="I46" s="52" t="e">
        <f>'XH 9'!I597</f>
        <v>#REF!</v>
      </c>
      <c r="J46" s="52" t="e">
        <f>'XH 9'!J597</f>
        <v>#REF!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 customHeight="1">
      <c r="A47" s="47">
        <v>43</v>
      </c>
      <c r="B47" s="153"/>
      <c r="C47" s="154"/>
      <c r="D47" s="155"/>
      <c r="E47" s="156"/>
      <c r="F47" s="156"/>
      <c r="G47" s="109"/>
      <c r="H47" s="51">
        <f t="shared" si="1"/>
        <v>0</v>
      </c>
      <c r="I47" s="52" t="e">
        <f>'XH 9'!I598</f>
        <v>#REF!</v>
      </c>
      <c r="J47" s="52" t="e">
        <f>'XH 9'!J598</f>
        <v>#REF!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.75" customHeight="1">
      <c r="A48" s="47">
        <v>44</v>
      </c>
      <c r="B48" s="153"/>
      <c r="C48" s="154"/>
      <c r="D48" s="155"/>
      <c r="E48" s="156"/>
      <c r="F48" s="156"/>
      <c r="G48" s="109"/>
      <c r="H48" s="51">
        <f t="shared" si="1"/>
        <v>0</v>
      </c>
      <c r="I48" s="52" t="e">
        <f>'XH 9'!I599</f>
        <v>#REF!</v>
      </c>
      <c r="J48" s="52" t="e">
        <f>'XH 9'!J599</f>
        <v>#REF!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47">
        <v>45</v>
      </c>
      <c r="B49" s="153"/>
      <c r="C49" s="154"/>
      <c r="D49" s="155"/>
      <c r="E49" s="156"/>
      <c r="F49" s="156"/>
      <c r="G49" s="109"/>
      <c r="H49" s="51">
        <f t="shared" si="1"/>
        <v>0</v>
      </c>
      <c r="I49" s="52" t="e">
        <f>'XH 9'!I600</f>
        <v>#REF!</v>
      </c>
      <c r="J49" s="52" t="e">
        <f>'XH 9'!J600</f>
        <v>#REF!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47">
        <v>46</v>
      </c>
      <c r="B50" s="153"/>
      <c r="C50" s="154"/>
      <c r="D50" s="155"/>
      <c r="E50" s="156"/>
      <c r="F50" s="156"/>
      <c r="G50" s="109"/>
      <c r="H50" s="51">
        <f t="shared" si="1"/>
        <v>0</v>
      </c>
      <c r="I50" s="52" t="e">
        <f>'XH 9'!I601</f>
        <v>#REF!</v>
      </c>
      <c r="J50" s="52" t="e">
        <f>'XH 9'!J601</f>
        <v>#REF!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47">
        <v>47</v>
      </c>
      <c r="B51" s="153"/>
      <c r="C51" s="154"/>
      <c r="D51" s="155"/>
      <c r="E51" s="156"/>
      <c r="F51" s="156"/>
      <c r="G51" s="109"/>
      <c r="H51" s="51">
        <f t="shared" si="1"/>
        <v>0</v>
      </c>
      <c r="I51" s="52" t="e">
        <f>'XH 9'!I602</f>
        <v>#REF!</v>
      </c>
      <c r="J51" s="52" t="e">
        <f>'XH 9'!J602</f>
        <v>#REF!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47">
        <v>48</v>
      </c>
      <c r="B52" s="160"/>
      <c r="C52" s="161"/>
      <c r="D52" s="155"/>
      <c r="E52" s="47"/>
      <c r="F52" s="156"/>
      <c r="G52" s="156"/>
      <c r="H52" s="51">
        <f t="shared" si="1"/>
        <v>0</v>
      </c>
      <c r="I52" s="52" t="e">
        <f>'XH 9'!I603</f>
        <v>#REF!</v>
      </c>
      <c r="J52" s="52" t="e">
        <f>'XH 9'!J603</f>
        <v>#REF!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47">
        <v>49</v>
      </c>
      <c r="B53" s="160"/>
      <c r="C53" s="161"/>
      <c r="D53" s="155"/>
      <c r="E53" s="47"/>
      <c r="F53" s="156"/>
      <c r="G53" s="156"/>
      <c r="H53" s="51">
        <f t="shared" si="1"/>
        <v>0</v>
      </c>
      <c r="I53" s="52" t="e">
        <f>'XH 9'!I604</f>
        <v>#REF!</v>
      </c>
      <c r="J53" s="52" t="e">
        <f>'XH 9'!J604</f>
        <v>#REF!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" customHeight="1">
      <c r="A54" s="47">
        <v>50</v>
      </c>
      <c r="B54" s="160"/>
      <c r="C54" s="161"/>
      <c r="D54" s="155"/>
      <c r="E54" s="47"/>
      <c r="F54" s="156"/>
      <c r="G54" s="156"/>
      <c r="H54" s="51">
        <f t="shared" si="1"/>
        <v>0</v>
      </c>
      <c r="I54" s="52" t="e">
        <f>'XH 9'!I605</f>
        <v>#REF!</v>
      </c>
      <c r="J54" s="52" t="e">
        <f>'XH 9'!J605</f>
        <v>#REF!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47">
        <v>51</v>
      </c>
      <c r="B55" s="160"/>
      <c r="C55" s="161"/>
      <c r="D55" s="155"/>
      <c r="E55" s="156"/>
      <c r="F55" s="156"/>
      <c r="G55" s="156"/>
      <c r="H55" s="51">
        <f t="shared" si="1"/>
        <v>0</v>
      </c>
      <c r="I55" s="52" t="e">
        <f>'XH 9'!I606</f>
        <v>#REF!</v>
      </c>
      <c r="J55" s="52" t="e">
        <f>'XH 9'!J606</f>
        <v>#REF!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47">
        <v>52</v>
      </c>
      <c r="B56" s="160"/>
      <c r="C56" s="161"/>
      <c r="D56" s="155"/>
      <c r="E56" s="156"/>
      <c r="F56" s="156"/>
      <c r="G56" s="156"/>
      <c r="H56" s="51">
        <f t="shared" si="1"/>
        <v>0</v>
      </c>
      <c r="I56" s="52" t="e">
        <f>'XH 9'!I607</f>
        <v>#REF!</v>
      </c>
      <c r="J56" s="52" t="e">
        <f>'XH 9'!J607</f>
        <v>#REF!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47"/>
      <c r="B57" s="160"/>
      <c r="C57" s="161"/>
      <c r="D57" s="155"/>
      <c r="E57" s="156"/>
      <c r="F57" s="156"/>
      <c r="G57" s="156"/>
      <c r="H57" s="51"/>
      <c r="I57" s="52"/>
      <c r="J57" s="52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47"/>
      <c r="B58" s="160"/>
      <c r="C58" s="161"/>
      <c r="D58" s="155"/>
      <c r="E58" s="156"/>
      <c r="F58" s="156"/>
      <c r="G58" s="156"/>
      <c r="H58" s="51"/>
      <c r="I58" s="52"/>
      <c r="J58" s="52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47"/>
      <c r="B59" s="160"/>
      <c r="C59" s="161"/>
      <c r="D59" s="155"/>
      <c r="E59" s="156"/>
      <c r="F59" s="156"/>
      <c r="G59" s="156"/>
      <c r="H59" s="51"/>
      <c r="I59" s="52"/>
      <c r="J59" s="52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" customHeight="1">
      <c r="A60" s="47">
        <v>53</v>
      </c>
      <c r="B60" s="162"/>
      <c r="C60" s="162"/>
      <c r="D60" s="163"/>
      <c r="E60" s="156"/>
      <c r="F60" s="156"/>
      <c r="G60" s="164"/>
      <c r="H60" s="51">
        <f t="shared" ref="H60:H62" si="2">SUM(E60:G60)</f>
        <v>0</v>
      </c>
      <c r="I60" s="52" t="e">
        <f>'XH 9'!I608</f>
        <v>#REF!</v>
      </c>
      <c r="J60" s="52" t="e">
        <f>'XH 9'!J608</f>
        <v>#REF!</v>
      </c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8" customHeight="1">
      <c r="A61" s="47">
        <v>54</v>
      </c>
      <c r="B61" s="162"/>
      <c r="C61" s="162"/>
      <c r="D61" s="163"/>
      <c r="E61" s="156"/>
      <c r="F61" s="156"/>
      <c r="G61" s="165"/>
      <c r="H61" s="51">
        <f t="shared" si="2"/>
        <v>0</v>
      </c>
      <c r="I61" s="52" t="e">
        <f>'XH 9'!I609</f>
        <v>#REF!</v>
      </c>
      <c r="J61" s="52" t="e">
        <f>'XH 9'!J609</f>
        <v>#REF!</v>
      </c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8" customHeight="1">
      <c r="A62" s="47">
        <v>55</v>
      </c>
      <c r="B62" s="53"/>
      <c r="C62" s="53"/>
      <c r="D62" s="143"/>
      <c r="E62" s="144"/>
      <c r="F62" s="144"/>
      <c r="G62" s="145"/>
      <c r="H62" s="51">
        <f t="shared" si="2"/>
        <v>0</v>
      </c>
      <c r="I62" s="52" t="e">
        <f>'XH 9'!I610</f>
        <v>#REF!</v>
      </c>
      <c r="J62" s="52" t="e">
        <f>'XH 9'!J610</f>
        <v>#REF!</v>
      </c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8" customHeight="1">
      <c r="A63" s="282" t="s">
        <v>142</v>
      </c>
      <c r="B63" s="283"/>
      <c r="C63" s="283"/>
      <c r="D63" s="284"/>
      <c r="E63" s="32">
        <f>SUM(E6:E62)/D76</f>
        <v>7.3611111111111107</v>
      </c>
      <c r="F63" s="32">
        <f>SUM(F6:F62)/D69</f>
        <v>8.8472222222222214</v>
      </c>
      <c r="G63" s="56">
        <f>SUM(G6:G62)/D83</f>
        <v>9.5972222222222214</v>
      </c>
      <c r="H63" s="32">
        <f>SUM(H6:H62)/D90</f>
        <v>42.013888888888886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8" customHeight="1">
      <c r="A64" s="38"/>
      <c r="B64" s="37"/>
      <c r="C64" s="37"/>
      <c r="D64" s="38"/>
      <c r="E64" s="37"/>
      <c r="F64" s="37"/>
      <c r="G64" s="57" t="s">
        <v>143</v>
      </c>
      <c r="H64" s="39"/>
      <c r="I64" s="58" t="s">
        <v>143</v>
      </c>
      <c r="J64" s="37"/>
      <c r="K64" s="58" t="s">
        <v>143</v>
      </c>
      <c r="L64" s="37"/>
      <c r="M64" s="38"/>
      <c r="N64" s="37"/>
      <c r="O64" s="58" t="s">
        <v>143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8" customHeight="1">
      <c r="A65" s="38"/>
      <c r="B65" s="37"/>
      <c r="C65" s="37"/>
      <c r="D65" s="38"/>
      <c r="E65" s="37"/>
      <c r="F65" s="37"/>
      <c r="G65" s="59" t="b">
        <f>AND(F6&gt;=8,F6&lt;9)</f>
        <v>1</v>
      </c>
      <c r="H65" s="39"/>
      <c r="I65" s="38" t="b">
        <f>AND(F6&gt;=6.5,F6&lt;8)</f>
        <v>0</v>
      </c>
      <c r="J65" s="37"/>
      <c r="K65" s="38" t="b">
        <f>AND(F6&gt;=5,F6&lt;6.5)</f>
        <v>0</v>
      </c>
      <c r="L65" s="37"/>
      <c r="M65" s="38"/>
      <c r="N65" s="37"/>
      <c r="O65" s="38" t="b">
        <f>AND(F6&gt;=3.5,F6&lt;5)</f>
        <v>0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8" customHeight="1">
      <c r="A66" s="38"/>
      <c r="B66" s="37"/>
      <c r="C66" s="37"/>
      <c r="D66" s="38"/>
      <c r="E66" s="37"/>
      <c r="F66" s="37"/>
      <c r="G66" s="59" t="s">
        <v>144</v>
      </c>
      <c r="H66" s="39"/>
      <c r="I66" s="38" t="s">
        <v>145</v>
      </c>
      <c r="J66" s="37"/>
      <c r="K66" s="38" t="s">
        <v>146</v>
      </c>
      <c r="L66" s="37"/>
      <c r="M66" s="38"/>
      <c r="N66" s="37"/>
      <c r="O66" s="38" t="s">
        <v>9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8" customHeight="1">
      <c r="A67" s="262" t="s">
        <v>1</v>
      </c>
      <c r="B67" s="264" t="s">
        <v>2</v>
      </c>
      <c r="C67" s="7"/>
      <c r="D67" s="264" t="s">
        <v>3</v>
      </c>
      <c r="E67" s="279" t="s">
        <v>4</v>
      </c>
      <c r="F67" s="266"/>
      <c r="G67" s="279" t="s">
        <v>5</v>
      </c>
      <c r="H67" s="266"/>
      <c r="I67" s="279" t="s">
        <v>6</v>
      </c>
      <c r="J67" s="266"/>
      <c r="K67" s="279" t="s">
        <v>7</v>
      </c>
      <c r="L67" s="266"/>
      <c r="M67" s="279" t="s">
        <v>8</v>
      </c>
      <c r="N67" s="266"/>
      <c r="O67" s="279" t="s">
        <v>9</v>
      </c>
      <c r="P67" s="266"/>
      <c r="Q67" s="279" t="s">
        <v>10</v>
      </c>
      <c r="R67" s="274"/>
      <c r="S67" s="60"/>
      <c r="T67" s="61"/>
      <c r="U67" s="61"/>
      <c r="V67" s="37"/>
      <c r="W67" s="37"/>
      <c r="X67" s="37"/>
      <c r="Y67" s="37"/>
      <c r="Z67" s="37"/>
    </row>
    <row r="68" spans="1:26" ht="18" customHeight="1">
      <c r="A68" s="263"/>
      <c r="B68" s="259"/>
      <c r="C68" s="10"/>
      <c r="D68" s="259"/>
      <c r="E68" s="10" t="s">
        <v>13</v>
      </c>
      <c r="F68" s="10" t="s">
        <v>14</v>
      </c>
      <c r="G68" s="136" t="s">
        <v>13</v>
      </c>
      <c r="H68" s="62" t="s">
        <v>14</v>
      </c>
      <c r="I68" s="10" t="s">
        <v>13</v>
      </c>
      <c r="J68" s="10" t="s">
        <v>14</v>
      </c>
      <c r="K68" s="10" t="s">
        <v>13</v>
      </c>
      <c r="L68" s="10" t="s">
        <v>14</v>
      </c>
      <c r="M68" s="10" t="s">
        <v>13</v>
      </c>
      <c r="N68" s="10" t="s">
        <v>14</v>
      </c>
      <c r="O68" s="10" t="s">
        <v>13</v>
      </c>
      <c r="P68" s="10" t="s">
        <v>14</v>
      </c>
      <c r="Q68" s="10" t="s">
        <v>13</v>
      </c>
      <c r="R68" s="63" t="s">
        <v>14</v>
      </c>
      <c r="S68" s="60"/>
      <c r="T68" s="280" t="s">
        <v>15</v>
      </c>
      <c r="U68" s="261"/>
      <c r="V68" s="37"/>
      <c r="W68" s="37"/>
      <c r="X68" s="37"/>
      <c r="Y68" s="37"/>
      <c r="Z68" s="37"/>
    </row>
    <row r="69" spans="1:26" ht="18" customHeight="1">
      <c r="A69" s="38" t="str">
        <f>F5</f>
        <v>Toan</v>
      </c>
      <c r="B69" s="64" t="str">
        <f>D6</f>
        <v>9SB2</v>
      </c>
      <c r="C69" s="64"/>
      <c r="D69" s="64">
        <f>COUNT(F6:F62)</f>
        <v>18</v>
      </c>
      <c r="E69" s="64">
        <f>COUNTIF(F6:F62,"&gt;=9")</f>
        <v>10</v>
      </c>
      <c r="F69" s="65">
        <f>E69/$D69</f>
        <v>0.55555555555555558</v>
      </c>
      <c r="G69" s="66">
        <f>COUNTIF(F6:F62,"&gt;=8")-COUNTIF(F6:F62,"&gt;=9")</f>
        <v>7</v>
      </c>
      <c r="H69" s="67">
        <f>G69/$D69</f>
        <v>0.3888888888888889</v>
      </c>
      <c r="I69" s="64">
        <f>COUNTIF(F6:F62,"&gt;=6.5")-COUNTIF(F6:F62,"&gt;=8")</f>
        <v>1</v>
      </c>
      <c r="J69" s="65">
        <f>I69/$D69</f>
        <v>5.5555555555555552E-2</v>
      </c>
      <c r="K69" s="64">
        <f>COUNTIF(F6:F62,"&gt;=5")-COUNTIF(F6:F62,"&gt;=6.5")</f>
        <v>0</v>
      </c>
      <c r="L69" s="65">
        <f>K69/$D69</f>
        <v>0</v>
      </c>
      <c r="M69" s="64">
        <f>COUNTIF(F6:F62,"&gt;=5")</f>
        <v>18</v>
      </c>
      <c r="N69" s="65">
        <f>M69/$D69</f>
        <v>1</v>
      </c>
      <c r="O69" s="64">
        <f>COUNTIF(F6:F62,"&gt;=3.5")-COUNTIF(F6:F62,"&gt;=5")</f>
        <v>0</v>
      </c>
      <c r="P69" s="65">
        <f>O69/$D69</f>
        <v>0</v>
      </c>
      <c r="Q69" s="64">
        <f>COUNTIF(F6:F62,"&lt;=3.25")</f>
        <v>0</v>
      </c>
      <c r="R69" s="68">
        <f>Q69/$D69</f>
        <v>0</v>
      </c>
      <c r="S69" s="69"/>
      <c r="T69" s="70">
        <f>Q69+O69+K69+I69+G69+E69</f>
        <v>18</v>
      </c>
      <c r="U69" s="70">
        <f>Q69+O69+M69</f>
        <v>18</v>
      </c>
      <c r="V69" s="37"/>
      <c r="W69" s="37"/>
      <c r="X69" s="37"/>
      <c r="Y69" s="37"/>
      <c r="Z69" s="37"/>
    </row>
    <row r="70" spans="1:26" ht="18" customHeight="1">
      <c r="A70" s="38"/>
      <c r="B70" s="37"/>
      <c r="C70" s="37"/>
      <c r="D70" s="38"/>
      <c r="E70" s="39"/>
      <c r="F70" s="39"/>
      <c r="G70" s="59"/>
      <c r="H70" s="39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8" customHeight="1">
      <c r="A71" s="38"/>
      <c r="B71" s="37"/>
      <c r="C71" s="37"/>
      <c r="D71" s="38"/>
      <c r="E71" s="37"/>
      <c r="F71" s="37"/>
      <c r="G71" s="71" t="s">
        <v>147</v>
      </c>
      <c r="H71" s="39"/>
      <c r="I71" s="42" t="s">
        <v>147</v>
      </c>
      <c r="J71" s="37"/>
      <c r="K71" s="42" t="s">
        <v>147</v>
      </c>
      <c r="L71" s="37"/>
      <c r="M71" s="38"/>
      <c r="N71" s="37"/>
      <c r="O71" s="42" t="s">
        <v>147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8" customHeight="1">
      <c r="A72" s="38"/>
      <c r="B72" s="37"/>
      <c r="C72" s="37"/>
      <c r="D72" s="38"/>
      <c r="E72" s="37"/>
      <c r="F72" s="37"/>
      <c r="G72" s="59" t="b">
        <f>AND(E6&gt;=8,E6&lt;9)</f>
        <v>1</v>
      </c>
      <c r="H72" s="39"/>
      <c r="I72" s="38" t="b">
        <f>AND(E6&gt;=6.5,E6&lt;8)</f>
        <v>0</v>
      </c>
      <c r="J72" s="37"/>
      <c r="K72" s="38" t="b">
        <f>AND(E6&gt;=5,E6&lt;6.5)</f>
        <v>0</v>
      </c>
      <c r="L72" s="37"/>
      <c r="M72" s="38"/>
      <c r="N72" s="37"/>
      <c r="O72" s="38" t="b">
        <f>AND(E6&gt;=3.5,E6&lt;5)</f>
        <v>0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8" customHeight="1">
      <c r="A73" s="38"/>
      <c r="B73" s="37"/>
      <c r="C73" s="37"/>
      <c r="D73" s="38"/>
      <c r="E73" s="37"/>
      <c r="F73" s="37"/>
      <c r="G73" s="59" t="s">
        <v>144</v>
      </c>
      <c r="H73" s="39"/>
      <c r="I73" s="38" t="s">
        <v>145</v>
      </c>
      <c r="J73" s="37"/>
      <c r="K73" s="38" t="s">
        <v>146</v>
      </c>
      <c r="L73" s="37"/>
      <c r="M73" s="38"/>
      <c r="N73" s="37"/>
      <c r="O73" s="38" t="s">
        <v>9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8" customHeight="1">
      <c r="A74" s="262" t="s">
        <v>1</v>
      </c>
      <c r="B74" s="264" t="s">
        <v>2</v>
      </c>
      <c r="C74" s="7"/>
      <c r="D74" s="264" t="s">
        <v>3</v>
      </c>
      <c r="E74" s="279" t="s">
        <v>4</v>
      </c>
      <c r="F74" s="266"/>
      <c r="G74" s="279" t="s">
        <v>5</v>
      </c>
      <c r="H74" s="266"/>
      <c r="I74" s="279" t="s">
        <v>6</v>
      </c>
      <c r="J74" s="266"/>
      <c r="K74" s="279" t="s">
        <v>7</v>
      </c>
      <c r="L74" s="266"/>
      <c r="M74" s="279" t="s">
        <v>8</v>
      </c>
      <c r="N74" s="266"/>
      <c r="O74" s="279" t="s">
        <v>9</v>
      </c>
      <c r="P74" s="266"/>
      <c r="Q74" s="279" t="s">
        <v>10</v>
      </c>
      <c r="R74" s="274"/>
      <c r="S74" s="60"/>
      <c r="T74" s="61"/>
      <c r="U74" s="61"/>
      <c r="V74" s="37"/>
      <c r="W74" s="37"/>
      <c r="X74" s="37"/>
      <c r="Y74" s="37"/>
      <c r="Z74" s="37"/>
    </row>
    <row r="75" spans="1:26" ht="18" customHeight="1">
      <c r="A75" s="263"/>
      <c r="B75" s="259"/>
      <c r="C75" s="10"/>
      <c r="D75" s="259"/>
      <c r="E75" s="10" t="s">
        <v>13</v>
      </c>
      <c r="F75" s="10" t="s">
        <v>14</v>
      </c>
      <c r="G75" s="136" t="s">
        <v>13</v>
      </c>
      <c r="H75" s="62" t="s">
        <v>14</v>
      </c>
      <c r="I75" s="10" t="s">
        <v>13</v>
      </c>
      <c r="J75" s="10" t="s">
        <v>14</v>
      </c>
      <c r="K75" s="10" t="s">
        <v>13</v>
      </c>
      <c r="L75" s="10" t="s">
        <v>14</v>
      </c>
      <c r="M75" s="10" t="s">
        <v>13</v>
      </c>
      <c r="N75" s="10" t="s">
        <v>14</v>
      </c>
      <c r="O75" s="10" t="s">
        <v>13</v>
      </c>
      <c r="P75" s="10" t="s">
        <v>14</v>
      </c>
      <c r="Q75" s="10" t="s">
        <v>13</v>
      </c>
      <c r="R75" s="63" t="s">
        <v>14</v>
      </c>
      <c r="S75" s="60"/>
      <c r="T75" s="280" t="s">
        <v>15</v>
      </c>
      <c r="U75" s="261"/>
      <c r="V75" s="37"/>
      <c r="W75" s="37"/>
      <c r="X75" s="37"/>
      <c r="Y75" s="37"/>
      <c r="Z75" s="37"/>
    </row>
    <row r="76" spans="1:26" ht="18" customHeight="1">
      <c r="A76" s="38" t="str">
        <f>E5</f>
        <v>Van</v>
      </c>
      <c r="B76" s="64" t="str">
        <f>D6</f>
        <v>9SB2</v>
      </c>
      <c r="C76" s="64"/>
      <c r="D76" s="64">
        <f>COUNT(E6:E62)</f>
        <v>18</v>
      </c>
      <c r="E76" s="64">
        <f>COUNTIF(E6:E62,"&gt;=9")</f>
        <v>0</v>
      </c>
      <c r="F76" s="65">
        <f>E76/$D76</f>
        <v>0</v>
      </c>
      <c r="G76" s="72">
        <f>COUNTIF(E6:E62,"&gt;=8")-COUNTIF(E6:E62,"&gt;=9")</f>
        <v>8</v>
      </c>
      <c r="H76" s="67">
        <f>G76/$D76</f>
        <v>0.44444444444444442</v>
      </c>
      <c r="I76" s="64">
        <f>COUNTIF(E6:E62,"&gt;=6.5")-COUNTIF(E6:E62,"&gt;=8")</f>
        <v>5</v>
      </c>
      <c r="J76" s="65">
        <f>I76/$D76</f>
        <v>0.27777777777777779</v>
      </c>
      <c r="K76" s="64">
        <f>COUNTIF(E6:E62,"&gt;=5")-COUNTIF(E6:E62,"&gt;=6.5")</f>
        <v>5</v>
      </c>
      <c r="L76" s="65">
        <f>K76/$D76</f>
        <v>0.27777777777777779</v>
      </c>
      <c r="M76" s="64">
        <f>COUNTIF(E6:E62,"&gt;=5")</f>
        <v>18</v>
      </c>
      <c r="N76" s="65">
        <f>M76/$D76</f>
        <v>1</v>
      </c>
      <c r="O76" s="64">
        <f>COUNTIF(E6:E62,"&gt;=3.5")-COUNTIF(E6:E62,"&gt;=5")</f>
        <v>0</v>
      </c>
      <c r="P76" s="65">
        <f>O76/$D76</f>
        <v>0</v>
      </c>
      <c r="Q76" s="64">
        <f>COUNTIF(E6:E62,"&lt;=3.25")</f>
        <v>0</v>
      </c>
      <c r="R76" s="68">
        <f>Q76/$D76</f>
        <v>0</v>
      </c>
      <c r="S76" s="69"/>
      <c r="T76" s="70">
        <f>Q76+O76+K76+I76+G76+E76</f>
        <v>18</v>
      </c>
      <c r="U76" s="70">
        <f>Q76+O76+M76</f>
        <v>18</v>
      </c>
      <c r="V76" s="37"/>
      <c r="W76" s="37"/>
      <c r="X76" s="37"/>
      <c r="Y76" s="37"/>
      <c r="Z76" s="37"/>
    </row>
    <row r="77" spans="1:26" ht="18" customHeight="1">
      <c r="A77" s="38"/>
      <c r="B77" s="73"/>
      <c r="C77" s="73"/>
      <c r="D77" s="73"/>
      <c r="E77" s="73"/>
      <c r="F77" s="74"/>
      <c r="G77" s="75"/>
      <c r="H77" s="76"/>
      <c r="I77" s="73"/>
      <c r="J77" s="74"/>
      <c r="K77" s="73"/>
      <c r="L77" s="74"/>
      <c r="M77" s="73"/>
      <c r="N77" s="74"/>
      <c r="O77" s="73"/>
      <c r="P77" s="74"/>
      <c r="Q77" s="73"/>
      <c r="R77" s="74"/>
      <c r="S77" s="69"/>
      <c r="T77" s="70"/>
      <c r="U77" s="70"/>
      <c r="V77" s="37"/>
      <c r="W77" s="37"/>
      <c r="X77" s="37"/>
      <c r="Y77" s="37"/>
      <c r="Z77" s="37"/>
    </row>
    <row r="78" spans="1:26" ht="18" customHeight="1">
      <c r="A78" s="38"/>
      <c r="B78" s="37"/>
      <c r="C78" s="37"/>
      <c r="D78" s="38"/>
      <c r="E78" s="37"/>
      <c r="F78" s="37"/>
      <c r="G78" s="57" t="s">
        <v>36</v>
      </c>
      <c r="H78" s="39"/>
      <c r="I78" s="58" t="s">
        <v>36</v>
      </c>
      <c r="J78" s="37"/>
      <c r="K78" s="58" t="s">
        <v>36</v>
      </c>
      <c r="L78" s="37"/>
      <c r="M78" s="38"/>
      <c r="N78" s="37"/>
      <c r="O78" s="58" t="s">
        <v>36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8" customHeight="1">
      <c r="A79" s="38"/>
      <c r="B79" s="37"/>
      <c r="C79" s="37"/>
      <c r="D79" s="38"/>
      <c r="E79" s="37"/>
      <c r="F79" s="37"/>
      <c r="G79" s="59" t="b">
        <f>AND(G6&gt;=8,G6&lt;9)</f>
        <v>0</v>
      </c>
      <c r="H79" s="39"/>
      <c r="I79" s="38" t="b">
        <f>AND(G6&gt;=6.5,G6&lt;8)</f>
        <v>0</v>
      </c>
      <c r="J79" s="37"/>
      <c r="K79" s="38" t="b">
        <f>AND(G6&gt;=5,G6&lt;6.5)</f>
        <v>0</v>
      </c>
      <c r="L79" s="37"/>
      <c r="M79" s="38"/>
      <c r="N79" s="37"/>
      <c r="O79" s="38" t="b">
        <f>AND(G5&gt;=3.5,G5&lt;5)</f>
        <v>0</v>
      </c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8" customHeight="1">
      <c r="A80" s="38"/>
      <c r="B80" s="37"/>
      <c r="C80" s="37"/>
      <c r="D80" s="38"/>
      <c r="E80" s="37"/>
      <c r="F80" s="37"/>
      <c r="G80" s="59" t="s">
        <v>144</v>
      </c>
      <c r="H80" s="39"/>
      <c r="I80" s="38" t="s">
        <v>145</v>
      </c>
      <c r="J80" s="37"/>
      <c r="K80" s="38" t="s">
        <v>146</v>
      </c>
      <c r="L80" s="37"/>
      <c r="M80" s="38"/>
      <c r="N80" s="37"/>
      <c r="O80" s="38" t="s">
        <v>9</v>
      </c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8" customHeight="1">
      <c r="A81" s="262" t="s">
        <v>1</v>
      </c>
      <c r="B81" s="264" t="s">
        <v>2</v>
      </c>
      <c r="C81" s="7"/>
      <c r="D81" s="264" t="s">
        <v>3</v>
      </c>
      <c r="E81" s="279" t="s">
        <v>4</v>
      </c>
      <c r="F81" s="266"/>
      <c r="G81" s="279" t="s">
        <v>5</v>
      </c>
      <c r="H81" s="266"/>
      <c r="I81" s="279" t="s">
        <v>6</v>
      </c>
      <c r="J81" s="266"/>
      <c r="K81" s="279" t="s">
        <v>7</v>
      </c>
      <c r="L81" s="266"/>
      <c r="M81" s="279" t="s">
        <v>8</v>
      </c>
      <c r="N81" s="266"/>
      <c r="O81" s="279" t="s">
        <v>9</v>
      </c>
      <c r="P81" s="266"/>
      <c r="Q81" s="279" t="s">
        <v>10</v>
      </c>
      <c r="R81" s="274"/>
      <c r="S81" s="60"/>
      <c r="T81" s="61"/>
      <c r="U81" s="61"/>
      <c r="V81" s="37"/>
      <c r="W81" s="37"/>
      <c r="X81" s="37"/>
      <c r="Y81" s="37"/>
      <c r="Z81" s="37"/>
    </row>
    <row r="82" spans="1:26" ht="18" customHeight="1">
      <c r="A82" s="263"/>
      <c r="B82" s="259"/>
      <c r="C82" s="10"/>
      <c r="D82" s="259"/>
      <c r="E82" s="10" t="s">
        <v>13</v>
      </c>
      <c r="F82" s="10" t="s">
        <v>14</v>
      </c>
      <c r="G82" s="136" t="s">
        <v>13</v>
      </c>
      <c r="H82" s="62" t="s">
        <v>14</v>
      </c>
      <c r="I82" s="10" t="s">
        <v>13</v>
      </c>
      <c r="J82" s="10" t="s">
        <v>14</v>
      </c>
      <c r="K82" s="10" t="s">
        <v>13</v>
      </c>
      <c r="L82" s="10" t="s">
        <v>14</v>
      </c>
      <c r="M82" s="10" t="s">
        <v>13</v>
      </c>
      <c r="N82" s="10" t="s">
        <v>14</v>
      </c>
      <c r="O82" s="10" t="s">
        <v>13</v>
      </c>
      <c r="P82" s="10" t="s">
        <v>14</v>
      </c>
      <c r="Q82" s="10" t="s">
        <v>13</v>
      </c>
      <c r="R82" s="63" t="s">
        <v>14</v>
      </c>
      <c r="S82" s="60"/>
      <c r="T82" s="280" t="s">
        <v>15</v>
      </c>
      <c r="U82" s="261"/>
      <c r="V82" s="37"/>
      <c r="W82" s="37"/>
      <c r="X82" s="37"/>
      <c r="Y82" s="37"/>
      <c r="Z82" s="37"/>
    </row>
    <row r="83" spans="1:26" ht="18" customHeight="1">
      <c r="A83" s="38" t="s">
        <v>36</v>
      </c>
      <c r="B83" s="64" t="str">
        <f>D6</f>
        <v>9SB2</v>
      </c>
      <c r="C83" s="64"/>
      <c r="D83" s="64">
        <f>COUNT(G6:G61)</f>
        <v>18</v>
      </c>
      <c r="E83" s="77">
        <f>COUNTIF(G6:G62,"&gt;=9")</f>
        <v>18</v>
      </c>
      <c r="F83" s="78">
        <f>E83/$D83</f>
        <v>1</v>
      </c>
      <c r="G83" s="72">
        <f>COUNTIF(G6:G62,"&gt;=8")-COUNTIF(G6:G62,"&gt;=9")</f>
        <v>0</v>
      </c>
      <c r="H83" s="79">
        <f>G83/$D83</f>
        <v>0</v>
      </c>
      <c r="I83" s="77">
        <f>COUNTIF(G6:G62,"&gt;=6.5")-COUNTIF(G6:G61,"&gt;=8")</f>
        <v>0</v>
      </c>
      <c r="J83" s="78">
        <f>I83/$D83</f>
        <v>0</v>
      </c>
      <c r="K83" s="77">
        <f>COUNTIF(G6:G62,"&gt;=5")-COUNTIF(G6:G62,"&gt;=6.5")</f>
        <v>0</v>
      </c>
      <c r="L83" s="78">
        <f>K83/$D83</f>
        <v>0</v>
      </c>
      <c r="M83" s="77">
        <f>COUNTIF(G6:G62,"&gt;=5")</f>
        <v>18</v>
      </c>
      <c r="N83" s="78">
        <f>M83/$D83</f>
        <v>1</v>
      </c>
      <c r="O83" s="77">
        <f>COUNTIF(G6:G62,"&gt;=3.5")-COUNTIF(G6:G62,"&gt;=5")</f>
        <v>0</v>
      </c>
      <c r="P83" s="78">
        <f>O83/$D83</f>
        <v>0</v>
      </c>
      <c r="Q83" s="77">
        <f>COUNTIF(G6:G62,"&lt;=3.4")</f>
        <v>0</v>
      </c>
      <c r="R83" s="80">
        <f>Q83/$D83</f>
        <v>0</v>
      </c>
      <c r="S83" s="69"/>
      <c r="T83" s="70">
        <f>Q83+O83+K83+I83+G83+E83</f>
        <v>18</v>
      </c>
      <c r="U83" s="70">
        <f>Q83+O83+M83</f>
        <v>18</v>
      </c>
      <c r="V83" s="37"/>
      <c r="W83" s="37"/>
      <c r="X83" s="37"/>
      <c r="Y83" s="37"/>
      <c r="Z83" s="37"/>
    </row>
    <row r="84" spans="1:26" ht="18" customHeight="1">
      <c r="A84" s="38"/>
      <c r="B84" s="73"/>
      <c r="C84" s="73"/>
      <c r="D84" s="73"/>
      <c r="E84" s="73"/>
      <c r="F84" s="74"/>
      <c r="G84" s="75"/>
      <c r="H84" s="76"/>
      <c r="I84" s="73"/>
      <c r="J84" s="74"/>
      <c r="K84" s="73"/>
      <c r="L84" s="74"/>
      <c r="M84" s="73"/>
      <c r="N84" s="74"/>
      <c r="O84" s="73"/>
      <c r="P84" s="74"/>
      <c r="Q84" s="73"/>
      <c r="R84" s="74"/>
      <c r="S84" s="69"/>
      <c r="T84" s="70"/>
      <c r="U84" s="70"/>
      <c r="V84" s="37"/>
      <c r="W84" s="37"/>
      <c r="X84" s="37"/>
      <c r="Y84" s="37"/>
      <c r="Z84" s="37"/>
    </row>
    <row r="85" spans="1:26" ht="18" customHeight="1">
      <c r="A85" s="81"/>
      <c r="B85" s="82"/>
      <c r="C85" s="82"/>
      <c r="D85" s="81"/>
      <c r="E85" s="82"/>
      <c r="F85" s="82"/>
      <c r="G85" s="83" t="s">
        <v>148</v>
      </c>
      <c r="H85" s="84"/>
      <c r="I85" s="85" t="s">
        <v>148</v>
      </c>
      <c r="J85" s="82"/>
      <c r="K85" s="85" t="s">
        <v>148</v>
      </c>
      <c r="L85" s="82"/>
      <c r="M85" s="81"/>
      <c r="N85" s="82"/>
      <c r="O85" s="85" t="s">
        <v>148</v>
      </c>
      <c r="P85" s="82"/>
      <c r="Q85" s="82"/>
      <c r="R85" s="82"/>
      <c r="S85" s="82"/>
      <c r="T85" s="82"/>
      <c r="U85" s="82"/>
      <c r="V85" s="37"/>
      <c r="W85" s="37"/>
      <c r="X85" s="37"/>
      <c r="Y85" s="37"/>
      <c r="Z85" s="37"/>
    </row>
    <row r="86" spans="1:26" ht="18" customHeight="1">
      <c r="A86" s="81"/>
      <c r="B86" s="82"/>
      <c r="C86" s="82"/>
      <c r="D86" s="81"/>
      <c r="E86" s="82"/>
      <c r="F86" s="82"/>
      <c r="G86" s="86" t="b">
        <f>AND(H6&gt;=18,H6&lt;19)</f>
        <v>0</v>
      </c>
      <c r="H86" s="84"/>
      <c r="I86" s="81" t="b">
        <f>AND(H6&gt;=16.5,H6&lt;18)</f>
        <v>0</v>
      </c>
      <c r="J86" s="82"/>
      <c r="K86" s="81" t="b">
        <f>AND(H6&gt;=15,H6&lt;16.5)</f>
        <v>0</v>
      </c>
      <c r="L86" s="82"/>
      <c r="M86" s="81"/>
      <c r="N86" s="82"/>
      <c r="O86" s="81" t="b">
        <f>AND(H6&gt;=13.5,H6&lt;15)</f>
        <v>0</v>
      </c>
      <c r="P86" s="82"/>
      <c r="Q86" s="82"/>
      <c r="R86" s="82"/>
      <c r="S86" s="82"/>
      <c r="T86" s="82"/>
      <c r="U86" s="82"/>
      <c r="V86" s="37"/>
      <c r="W86" s="37"/>
      <c r="X86" s="37"/>
      <c r="Y86" s="37"/>
      <c r="Z86" s="37"/>
    </row>
    <row r="87" spans="1:26" ht="18" customHeight="1">
      <c r="A87" s="81"/>
      <c r="B87" s="82"/>
      <c r="C87" s="82"/>
      <c r="D87" s="81"/>
      <c r="E87" s="82"/>
      <c r="F87" s="82"/>
      <c r="G87" s="86" t="s">
        <v>149</v>
      </c>
      <c r="H87" s="84"/>
      <c r="I87" s="81" t="s">
        <v>150</v>
      </c>
      <c r="J87" s="82"/>
      <c r="K87" s="81" t="s">
        <v>151</v>
      </c>
      <c r="L87" s="82"/>
      <c r="M87" s="81"/>
      <c r="N87" s="82"/>
      <c r="O87" s="81" t="s">
        <v>152</v>
      </c>
      <c r="P87" s="82"/>
      <c r="Q87" s="82"/>
      <c r="R87" s="82"/>
      <c r="S87" s="82"/>
      <c r="T87" s="82"/>
      <c r="U87" s="82"/>
      <c r="V87" s="37"/>
      <c r="W87" s="37"/>
      <c r="X87" s="37"/>
      <c r="Y87" s="37"/>
      <c r="Z87" s="37"/>
    </row>
    <row r="88" spans="1:26" ht="18" customHeight="1">
      <c r="A88" s="277" t="s">
        <v>1</v>
      </c>
      <c r="B88" s="278" t="s">
        <v>2</v>
      </c>
      <c r="C88" s="87"/>
      <c r="D88" s="278" t="s">
        <v>3</v>
      </c>
      <c r="E88" s="273" t="s">
        <v>153</v>
      </c>
      <c r="F88" s="266"/>
      <c r="G88" s="273" t="s">
        <v>154</v>
      </c>
      <c r="H88" s="266"/>
      <c r="I88" s="273" t="s">
        <v>155</v>
      </c>
      <c r="J88" s="266"/>
      <c r="K88" s="273" t="s">
        <v>156</v>
      </c>
      <c r="L88" s="266"/>
      <c r="M88" s="273" t="s">
        <v>157</v>
      </c>
      <c r="N88" s="266"/>
      <c r="O88" s="273" t="s">
        <v>152</v>
      </c>
      <c r="P88" s="266"/>
      <c r="Q88" s="273" t="s">
        <v>10</v>
      </c>
      <c r="R88" s="274"/>
      <c r="S88" s="88"/>
      <c r="T88" s="89"/>
      <c r="U88" s="89"/>
      <c r="V88" s="37"/>
      <c r="W88" s="37"/>
      <c r="X88" s="37"/>
      <c r="Y88" s="37"/>
      <c r="Z88" s="37"/>
    </row>
    <row r="89" spans="1:26" ht="18" customHeight="1">
      <c r="A89" s="263"/>
      <c r="B89" s="259"/>
      <c r="C89" s="90"/>
      <c r="D89" s="259"/>
      <c r="E89" s="90" t="s">
        <v>13</v>
      </c>
      <c r="F89" s="90" t="s">
        <v>14</v>
      </c>
      <c r="G89" s="137" t="s">
        <v>13</v>
      </c>
      <c r="H89" s="92" t="s">
        <v>14</v>
      </c>
      <c r="I89" s="90" t="s">
        <v>13</v>
      </c>
      <c r="J89" s="90" t="s">
        <v>14</v>
      </c>
      <c r="K89" s="90" t="s">
        <v>13</v>
      </c>
      <c r="L89" s="90" t="s">
        <v>14</v>
      </c>
      <c r="M89" s="90" t="s">
        <v>13</v>
      </c>
      <c r="N89" s="90" t="s">
        <v>14</v>
      </c>
      <c r="O89" s="90" t="s">
        <v>13</v>
      </c>
      <c r="P89" s="90" t="s">
        <v>14</v>
      </c>
      <c r="Q89" s="90" t="s">
        <v>13</v>
      </c>
      <c r="R89" s="93" t="s">
        <v>14</v>
      </c>
      <c r="S89" s="88"/>
      <c r="T89" s="275" t="s">
        <v>15</v>
      </c>
      <c r="U89" s="276"/>
      <c r="V89" s="37"/>
      <c r="W89" s="37"/>
      <c r="X89" s="37"/>
      <c r="Y89" s="37"/>
      <c r="Z89" s="37"/>
    </row>
    <row r="90" spans="1:26" ht="18" customHeight="1">
      <c r="A90" s="81" t="s">
        <v>148</v>
      </c>
      <c r="B90" s="94" t="str">
        <f>D6</f>
        <v>9SB2</v>
      </c>
      <c r="C90" s="94"/>
      <c r="D90" s="94">
        <f>COUNT(G6:G61)</f>
        <v>18</v>
      </c>
      <c r="E90" s="95">
        <f>COUNTIF(H6:H61,"&gt;=19")</f>
        <v>18</v>
      </c>
      <c r="F90" s="96">
        <f>E90/$D90</f>
        <v>1</v>
      </c>
      <c r="G90" s="97">
        <f>COUNTIF(H6:H61,"&gt;=18")-COUNTIF(H6:H61,"&gt;=19")</f>
        <v>0</v>
      </c>
      <c r="H90" s="98">
        <f>G90/$D90</f>
        <v>0</v>
      </c>
      <c r="I90" s="95">
        <f>COUNTIF(H6:H61,"&gt;=16.5")-COUNTIF(H6:H61,"&gt;=18")</f>
        <v>0</v>
      </c>
      <c r="J90" s="96">
        <f>I90/$D90</f>
        <v>0</v>
      </c>
      <c r="K90" s="95">
        <f>COUNTIF(H6:H61,"&gt;=15")-COUNTIF(H6:H61,"&gt;=16.5")</f>
        <v>0</v>
      </c>
      <c r="L90" s="96">
        <f>K90/$D90</f>
        <v>0</v>
      </c>
      <c r="M90" s="95">
        <f>COUNTIF(H6:H61,"&gt;=15")</f>
        <v>18</v>
      </c>
      <c r="N90" s="96">
        <f>M90/$D90</f>
        <v>1</v>
      </c>
      <c r="O90" s="95">
        <f>COUNTIF(H6:H61,"&gt;=13.5")-COUNTIF(H6:H61,"&gt;=15")</f>
        <v>0</v>
      </c>
      <c r="P90" s="96">
        <f>O90/$D90</f>
        <v>0</v>
      </c>
      <c r="Q90" s="95">
        <f>COUNTIF(H6:H61,"&lt;=3,25")</f>
        <v>0</v>
      </c>
      <c r="R90" s="99">
        <f>Q90/$D90</f>
        <v>0</v>
      </c>
      <c r="S90" s="100"/>
      <c r="T90" s="101">
        <f>Q90+O90+K90+I90+G90+E90</f>
        <v>18</v>
      </c>
      <c r="U90" s="101">
        <f>Q90+O90+M90</f>
        <v>18</v>
      </c>
      <c r="V90" s="37"/>
      <c r="W90" s="37"/>
      <c r="X90" s="37"/>
      <c r="Y90" s="37"/>
      <c r="Z90" s="37"/>
    </row>
    <row r="91" spans="1:26" ht="18" customHeight="1">
      <c r="A91" s="38"/>
      <c r="B91" s="37"/>
      <c r="C91" s="37"/>
      <c r="D91" s="38"/>
      <c r="E91" s="40"/>
      <c r="F91" s="39"/>
      <c r="G91" s="5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8" customHeight="1">
      <c r="A92" s="38"/>
      <c r="B92" s="37"/>
      <c r="C92" s="37"/>
      <c r="D92" s="38"/>
      <c r="E92" s="40"/>
      <c r="F92" s="39"/>
      <c r="G92" s="5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8" customHeight="1">
      <c r="A93" s="38"/>
      <c r="B93" s="37"/>
      <c r="C93" s="37"/>
      <c r="D93" s="38"/>
      <c r="E93" s="40"/>
      <c r="F93" s="39"/>
      <c r="G93" s="5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8" customHeight="1">
      <c r="A94" s="38"/>
      <c r="B94" s="37"/>
      <c r="C94" s="37"/>
      <c r="D94" s="38"/>
      <c r="E94" s="39"/>
      <c r="F94" s="39"/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8" customHeight="1">
      <c r="A95" s="38"/>
      <c r="B95" s="37"/>
      <c r="C95" s="37"/>
      <c r="D95" s="38"/>
      <c r="E95" s="39"/>
      <c r="F95" s="39"/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 customHeight="1">
      <c r="A96" s="38"/>
      <c r="B96" s="37"/>
      <c r="C96" s="37"/>
      <c r="D96" s="38"/>
      <c r="E96" s="39"/>
      <c r="F96" s="39"/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 customHeight="1">
      <c r="A97" s="38"/>
      <c r="B97" s="37"/>
      <c r="C97" s="37"/>
      <c r="D97" s="38"/>
      <c r="E97" s="39"/>
      <c r="F97" s="39"/>
      <c r="G97" s="40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8" customHeight="1">
      <c r="A98" s="38"/>
      <c r="B98" s="37"/>
      <c r="C98" s="37"/>
      <c r="D98" s="38"/>
      <c r="E98" s="39"/>
      <c r="F98" s="39"/>
      <c r="G98" s="40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8" customHeight="1">
      <c r="A99" s="38"/>
      <c r="B99" s="37"/>
      <c r="C99" s="37"/>
      <c r="D99" s="38"/>
      <c r="E99" s="39"/>
      <c r="F99" s="39"/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 customHeight="1">
      <c r="A100" s="38"/>
      <c r="B100" s="37"/>
      <c r="C100" s="37"/>
      <c r="D100" s="38"/>
      <c r="E100" s="39"/>
      <c r="F100" s="39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 customHeight="1">
      <c r="A101" s="38"/>
      <c r="B101" s="37"/>
      <c r="C101" s="37"/>
      <c r="D101" s="38"/>
      <c r="E101" s="39"/>
      <c r="F101" s="39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 customHeight="1">
      <c r="A102" s="38"/>
      <c r="B102" s="37"/>
      <c r="C102" s="37"/>
      <c r="D102" s="38"/>
      <c r="E102" s="39"/>
      <c r="F102" s="39"/>
      <c r="G102" s="40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 customHeight="1">
      <c r="A103" s="38"/>
      <c r="B103" s="37"/>
      <c r="C103" s="37"/>
      <c r="D103" s="38"/>
      <c r="E103" s="39"/>
      <c r="F103" s="39"/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 customHeight="1">
      <c r="A104" s="38"/>
      <c r="B104" s="37"/>
      <c r="C104" s="37"/>
      <c r="D104" s="38"/>
      <c r="E104" s="39"/>
      <c r="F104" s="39"/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5.25" customHeight="1">
      <c r="A105" s="38"/>
      <c r="B105" s="37"/>
      <c r="C105" s="37"/>
      <c r="D105" s="38"/>
      <c r="E105" s="39"/>
      <c r="F105" s="39"/>
      <c r="G105" s="40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" customHeight="1">
      <c r="A106" s="38"/>
      <c r="B106" s="37"/>
      <c r="C106" s="37"/>
      <c r="D106" s="38"/>
      <c r="E106" s="39"/>
      <c r="F106" s="39"/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 customHeight="1">
      <c r="A107" s="38"/>
      <c r="B107" s="37"/>
      <c r="C107" s="37"/>
      <c r="D107" s="38"/>
      <c r="E107" s="39"/>
      <c r="F107" s="39"/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8" customHeight="1">
      <c r="A108" s="38"/>
      <c r="B108" s="37"/>
      <c r="C108" s="37"/>
      <c r="D108" s="38"/>
      <c r="E108" s="39"/>
      <c r="F108" s="39"/>
      <c r="G108" s="40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 customHeight="1">
      <c r="A109" s="38"/>
      <c r="B109" s="37"/>
      <c r="C109" s="37"/>
      <c r="D109" s="38"/>
      <c r="E109" s="39"/>
      <c r="F109" s="39"/>
      <c r="G109" s="40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8" customHeight="1">
      <c r="A110" s="38"/>
      <c r="B110" s="37"/>
      <c r="C110" s="37"/>
      <c r="D110" s="38"/>
      <c r="E110" s="39"/>
      <c r="F110" s="39"/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8" customHeight="1">
      <c r="A111" s="38"/>
      <c r="B111" s="37"/>
      <c r="C111" s="37"/>
      <c r="D111" s="38"/>
      <c r="E111" s="39"/>
      <c r="F111" s="39"/>
      <c r="G111" s="40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8" customHeight="1">
      <c r="A112" s="38"/>
      <c r="B112" s="37"/>
      <c r="C112" s="37"/>
      <c r="D112" s="38"/>
      <c r="E112" s="39"/>
      <c r="F112" s="39"/>
      <c r="G112" s="40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 customHeight="1">
      <c r="A113" s="38"/>
      <c r="B113" s="37"/>
      <c r="C113" s="37"/>
      <c r="D113" s="38"/>
      <c r="E113" s="39"/>
      <c r="F113" s="39"/>
      <c r="G113" s="40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" customHeight="1">
      <c r="A114" s="38"/>
      <c r="B114" s="37"/>
      <c r="C114" s="37"/>
      <c r="D114" s="38"/>
      <c r="E114" s="39"/>
      <c r="F114" s="39"/>
      <c r="G114" s="40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8" customHeight="1">
      <c r="A115" s="38"/>
      <c r="B115" s="37"/>
      <c r="C115" s="37"/>
      <c r="D115" s="38"/>
      <c r="E115" s="39"/>
      <c r="F115" s="39"/>
      <c r="G115" s="40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8" customHeight="1">
      <c r="A116" s="38"/>
      <c r="B116" s="37"/>
      <c r="C116" s="37"/>
      <c r="D116" s="38"/>
      <c r="E116" s="39"/>
      <c r="F116" s="39"/>
      <c r="G116" s="40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 customHeight="1">
      <c r="A117" s="38"/>
      <c r="B117" s="37"/>
      <c r="C117" s="37"/>
      <c r="D117" s="38"/>
      <c r="E117" s="39"/>
      <c r="F117" s="39"/>
      <c r="G117" s="40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8" customHeight="1">
      <c r="A118" s="38"/>
      <c r="B118" s="37"/>
      <c r="C118" s="37"/>
      <c r="D118" s="38"/>
      <c r="E118" s="39"/>
      <c r="F118" s="39"/>
      <c r="G118" s="40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8" customHeight="1">
      <c r="A119" s="38"/>
      <c r="B119" s="37"/>
      <c r="C119" s="37"/>
      <c r="D119" s="38"/>
      <c r="E119" s="39"/>
      <c r="F119" s="39"/>
      <c r="G119" s="40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8" customHeight="1">
      <c r="A120" s="38"/>
      <c r="B120" s="37"/>
      <c r="C120" s="37"/>
      <c r="D120" s="38"/>
      <c r="E120" s="39"/>
      <c r="F120" s="39"/>
      <c r="G120" s="40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8" customHeight="1">
      <c r="A121" s="38"/>
      <c r="B121" s="37"/>
      <c r="C121" s="37"/>
      <c r="D121" s="38"/>
      <c r="E121" s="39"/>
      <c r="F121" s="39"/>
      <c r="G121" s="40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8" customHeight="1">
      <c r="A122" s="38"/>
      <c r="B122" s="37"/>
      <c r="C122" s="37"/>
      <c r="D122" s="38"/>
      <c r="E122" s="39"/>
      <c r="F122" s="39"/>
      <c r="G122" s="40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8" customHeight="1">
      <c r="A123" s="38"/>
      <c r="B123" s="37"/>
      <c r="C123" s="37"/>
      <c r="D123" s="38"/>
      <c r="E123" s="39"/>
      <c r="F123" s="39"/>
      <c r="G123" s="40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 customHeight="1">
      <c r="A124" s="38"/>
      <c r="B124" s="37"/>
      <c r="C124" s="37"/>
      <c r="D124" s="38"/>
      <c r="E124" s="39"/>
      <c r="F124" s="39"/>
      <c r="G124" s="40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8" customHeight="1">
      <c r="A125" s="38"/>
      <c r="B125" s="37"/>
      <c r="C125" s="37"/>
      <c r="D125" s="38"/>
      <c r="E125" s="39"/>
      <c r="F125" s="39"/>
      <c r="G125" s="40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8" customHeight="1">
      <c r="A126" s="38"/>
      <c r="B126" s="37"/>
      <c r="C126" s="37"/>
      <c r="D126" s="38"/>
      <c r="E126" s="39"/>
      <c r="F126" s="39"/>
      <c r="G126" s="40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8" customHeight="1">
      <c r="A127" s="38"/>
      <c r="B127" s="37"/>
      <c r="C127" s="37"/>
      <c r="D127" s="38"/>
      <c r="E127" s="39"/>
      <c r="F127" s="39"/>
      <c r="G127" s="40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 customHeight="1">
      <c r="A128" s="38"/>
      <c r="B128" s="37"/>
      <c r="C128" s="37"/>
      <c r="D128" s="38"/>
      <c r="E128" s="39"/>
      <c r="F128" s="39"/>
      <c r="G128" s="40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8" customHeight="1">
      <c r="A129" s="38"/>
      <c r="B129" s="37"/>
      <c r="C129" s="37"/>
      <c r="D129" s="38"/>
      <c r="E129" s="39"/>
      <c r="F129" s="39"/>
      <c r="G129" s="40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8" customHeight="1">
      <c r="A130" s="38"/>
      <c r="B130" s="37"/>
      <c r="C130" s="37"/>
      <c r="D130" s="38"/>
      <c r="E130" s="39"/>
      <c r="F130" s="39"/>
      <c r="G130" s="40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8" customHeight="1">
      <c r="A131" s="38"/>
      <c r="B131" s="37"/>
      <c r="C131" s="37"/>
      <c r="D131" s="38"/>
      <c r="E131" s="39"/>
      <c r="F131" s="39"/>
      <c r="G131" s="40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8" customHeight="1">
      <c r="A132" s="38"/>
      <c r="B132" s="37"/>
      <c r="C132" s="37"/>
      <c r="D132" s="38"/>
      <c r="E132" s="39"/>
      <c r="F132" s="39"/>
      <c r="G132" s="40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8" customHeight="1">
      <c r="A133" s="38"/>
      <c r="B133" s="37"/>
      <c r="C133" s="37"/>
      <c r="D133" s="38"/>
      <c r="E133" s="39"/>
      <c r="F133" s="39"/>
      <c r="G133" s="40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8" customHeight="1">
      <c r="A134" s="38"/>
      <c r="B134" s="37"/>
      <c r="C134" s="37"/>
      <c r="D134" s="38"/>
      <c r="E134" s="39"/>
      <c r="F134" s="39"/>
      <c r="G134" s="40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8" customHeight="1">
      <c r="A135" s="38"/>
      <c r="B135" s="37"/>
      <c r="C135" s="37"/>
      <c r="D135" s="38"/>
      <c r="E135" s="39"/>
      <c r="F135" s="39"/>
      <c r="G135" s="40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 customHeight="1">
      <c r="A136" s="38"/>
      <c r="B136" s="37"/>
      <c r="C136" s="37"/>
      <c r="D136" s="38"/>
      <c r="E136" s="39"/>
      <c r="F136" s="39"/>
      <c r="G136" s="40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8" customHeight="1">
      <c r="A137" s="38"/>
      <c r="B137" s="37"/>
      <c r="C137" s="37"/>
      <c r="D137" s="38"/>
      <c r="E137" s="39"/>
      <c r="F137" s="39"/>
      <c r="G137" s="40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8" customHeight="1">
      <c r="A138" s="38"/>
      <c r="B138" s="37"/>
      <c r="C138" s="37"/>
      <c r="D138" s="38"/>
      <c r="E138" s="39"/>
      <c r="F138" s="39"/>
      <c r="G138" s="40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8" customHeight="1">
      <c r="A139" s="38"/>
      <c r="B139" s="37"/>
      <c r="C139" s="37"/>
      <c r="D139" s="38"/>
      <c r="E139" s="39"/>
      <c r="F139" s="39"/>
      <c r="G139" s="40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8" customHeight="1">
      <c r="A140" s="38"/>
      <c r="B140" s="37"/>
      <c r="C140" s="37"/>
      <c r="D140" s="38"/>
      <c r="E140" s="39"/>
      <c r="F140" s="39"/>
      <c r="G140" s="40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 customHeight="1">
      <c r="A141" s="38"/>
      <c r="B141" s="37"/>
      <c r="C141" s="37"/>
      <c r="D141" s="38"/>
      <c r="E141" s="39"/>
      <c r="F141" s="39"/>
      <c r="G141" s="40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8" customHeight="1">
      <c r="A142" s="38"/>
      <c r="B142" s="37"/>
      <c r="C142" s="37"/>
      <c r="D142" s="38"/>
      <c r="E142" s="39"/>
      <c r="F142" s="39"/>
      <c r="G142" s="40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8" customHeight="1">
      <c r="A143" s="38"/>
      <c r="B143" s="37"/>
      <c r="C143" s="37"/>
      <c r="D143" s="38"/>
      <c r="E143" s="39"/>
      <c r="F143" s="39"/>
      <c r="G143" s="40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8" customHeight="1">
      <c r="A144" s="38"/>
      <c r="B144" s="37"/>
      <c r="C144" s="37"/>
      <c r="D144" s="38"/>
      <c r="E144" s="39"/>
      <c r="F144" s="39"/>
      <c r="G144" s="40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8" customHeight="1">
      <c r="A145" s="38"/>
      <c r="B145" s="37"/>
      <c r="C145" s="37"/>
      <c r="D145" s="38"/>
      <c r="E145" s="39"/>
      <c r="F145" s="39"/>
      <c r="G145" s="40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8" customHeight="1">
      <c r="A146" s="38"/>
      <c r="B146" s="37"/>
      <c r="C146" s="37"/>
      <c r="D146" s="38"/>
      <c r="E146" s="39"/>
      <c r="F146" s="39"/>
      <c r="G146" s="40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8" customHeight="1">
      <c r="A147" s="38"/>
      <c r="B147" s="37"/>
      <c r="C147" s="37"/>
      <c r="D147" s="38"/>
      <c r="E147" s="39"/>
      <c r="F147" s="39"/>
      <c r="G147" s="40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8" customHeight="1">
      <c r="A148" s="38"/>
      <c r="B148" s="37"/>
      <c r="C148" s="37"/>
      <c r="D148" s="38"/>
      <c r="E148" s="39"/>
      <c r="F148" s="39"/>
      <c r="G148" s="40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8" customHeight="1">
      <c r="A149" s="38"/>
      <c r="B149" s="37"/>
      <c r="C149" s="37"/>
      <c r="D149" s="38"/>
      <c r="E149" s="39"/>
      <c r="F149" s="39"/>
      <c r="G149" s="40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39" customHeight="1">
      <c r="A150" s="38"/>
      <c r="B150" s="37"/>
      <c r="C150" s="37"/>
      <c r="D150" s="38"/>
      <c r="E150" s="39"/>
      <c r="F150" s="39"/>
      <c r="G150" s="40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8" customHeight="1">
      <c r="A151" s="38"/>
      <c r="B151" s="37"/>
      <c r="C151" s="37"/>
      <c r="D151" s="38"/>
      <c r="E151" s="39"/>
      <c r="F151" s="39"/>
      <c r="G151" s="40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8" customHeight="1">
      <c r="A152" s="38"/>
      <c r="B152" s="37"/>
      <c r="C152" s="37"/>
      <c r="D152" s="38"/>
      <c r="E152" s="39"/>
      <c r="F152" s="39"/>
      <c r="G152" s="40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 customHeight="1">
      <c r="A153" s="38"/>
      <c r="B153" s="37"/>
      <c r="C153" s="37"/>
      <c r="D153" s="38"/>
      <c r="E153" s="39"/>
      <c r="F153" s="39"/>
      <c r="G153" s="40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8" customHeight="1">
      <c r="A154" s="38"/>
      <c r="B154" s="37"/>
      <c r="C154" s="37"/>
      <c r="D154" s="38"/>
      <c r="E154" s="39"/>
      <c r="F154" s="39"/>
      <c r="G154" s="40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8" customHeight="1">
      <c r="A155" s="38"/>
      <c r="B155" s="37"/>
      <c r="C155" s="37"/>
      <c r="D155" s="38"/>
      <c r="E155" s="39"/>
      <c r="F155" s="39"/>
      <c r="G155" s="40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 customHeight="1">
      <c r="A156" s="38"/>
      <c r="B156" s="37"/>
      <c r="C156" s="37"/>
      <c r="D156" s="38"/>
      <c r="E156" s="39"/>
      <c r="F156" s="39"/>
      <c r="G156" s="40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8" customHeight="1">
      <c r="A157" s="38"/>
      <c r="B157" s="37"/>
      <c r="C157" s="37"/>
      <c r="D157" s="38"/>
      <c r="E157" s="39"/>
      <c r="F157" s="39"/>
      <c r="G157" s="40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8" customHeight="1">
      <c r="A158" s="38"/>
      <c r="B158" s="37"/>
      <c r="C158" s="37"/>
      <c r="D158" s="38"/>
      <c r="E158" s="39"/>
      <c r="F158" s="39"/>
      <c r="G158" s="40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 customHeight="1">
      <c r="A159" s="38"/>
      <c r="B159" s="37"/>
      <c r="C159" s="37"/>
      <c r="D159" s="38"/>
      <c r="E159" s="39"/>
      <c r="F159" s="39"/>
      <c r="G159" s="40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8" customHeight="1">
      <c r="A160" s="38"/>
      <c r="B160" s="37"/>
      <c r="C160" s="37"/>
      <c r="D160" s="38"/>
      <c r="E160" s="39"/>
      <c r="F160" s="39"/>
      <c r="G160" s="40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8" customHeight="1">
      <c r="A161" s="38"/>
      <c r="B161" s="37"/>
      <c r="C161" s="37"/>
      <c r="D161" s="38"/>
      <c r="E161" s="39"/>
      <c r="F161" s="39"/>
      <c r="G161" s="40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8" customHeight="1">
      <c r="A162" s="38"/>
      <c r="B162" s="37"/>
      <c r="C162" s="37"/>
      <c r="D162" s="38"/>
      <c r="E162" s="39"/>
      <c r="F162" s="39"/>
      <c r="G162" s="40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8" customHeight="1">
      <c r="A163" s="38"/>
      <c r="B163" s="37"/>
      <c r="C163" s="37"/>
      <c r="D163" s="38"/>
      <c r="E163" s="39"/>
      <c r="F163" s="39"/>
      <c r="G163" s="40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8" customHeight="1">
      <c r="A164" s="38"/>
      <c r="B164" s="37"/>
      <c r="C164" s="37"/>
      <c r="D164" s="38"/>
      <c r="E164" s="39"/>
      <c r="F164" s="39"/>
      <c r="G164" s="40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8" customHeight="1">
      <c r="A165" s="38"/>
      <c r="B165" s="37"/>
      <c r="C165" s="37"/>
      <c r="D165" s="38"/>
      <c r="E165" s="39"/>
      <c r="F165" s="39"/>
      <c r="G165" s="40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 customHeight="1">
      <c r="A166" s="38"/>
      <c r="B166" s="37"/>
      <c r="C166" s="37"/>
      <c r="D166" s="38"/>
      <c r="E166" s="39"/>
      <c r="F166" s="39"/>
      <c r="G166" s="40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8" customHeight="1">
      <c r="A167" s="38"/>
      <c r="B167" s="37"/>
      <c r="C167" s="37"/>
      <c r="D167" s="38"/>
      <c r="E167" s="39"/>
      <c r="F167" s="39"/>
      <c r="G167" s="40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 customHeight="1">
      <c r="A168" s="38"/>
      <c r="B168" s="37"/>
      <c r="C168" s="37"/>
      <c r="D168" s="38"/>
      <c r="E168" s="39"/>
      <c r="F168" s="39"/>
      <c r="G168" s="40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8" customHeight="1">
      <c r="A169" s="38"/>
      <c r="B169" s="37"/>
      <c r="C169" s="37"/>
      <c r="D169" s="38"/>
      <c r="E169" s="39"/>
      <c r="F169" s="39"/>
      <c r="G169" s="40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8" customHeight="1">
      <c r="A170" s="38"/>
      <c r="B170" s="37"/>
      <c r="C170" s="37"/>
      <c r="D170" s="38"/>
      <c r="E170" s="39"/>
      <c r="F170" s="39"/>
      <c r="G170" s="40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8" customHeight="1">
      <c r="A171" s="38"/>
      <c r="B171" s="37"/>
      <c r="C171" s="37"/>
      <c r="D171" s="38"/>
      <c r="E171" s="39"/>
      <c r="F171" s="39"/>
      <c r="G171" s="40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 customHeight="1">
      <c r="A172" s="38"/>
      <c r="B172" s="37"/>
      <c r="C172" s="37"/>
      <c r="D172" s="38"/>
      <c r="E172" s="39"/>
      <c r="F172" s="39"/>
      <c r="G172" s="40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8" customHeight="1">
      <c r="A173" s="38"/>
      <c r="B173" s="37"/>
      <c r="C173" s="37"/>
      <c r="D173" s="38"/>
      <c r="E173" s="39"/>
      <c r="F173" s="39"/>
      <c r="G173" s="40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8" customHeight="1">
      <c r="A174" s="38"/>
      <c r="B174" s="37"/>
      <c r="C174" s="37"/>
      <c r="D174" s="38"/>
      <c r="E174" s="39"/>
      <c r="F174" s="39"/>
      <c r="G174" s="40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8" customHeight="1">
      <c r="A175" s="38"/>
      <c r="B175" s="37"/>
      <c r="C175" s="37"/>
      <c r="D175" s="38"/>
      <c r="E175" s="39"/>
      <c r="F175" s="39"/>
      <c r="G175" s="40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8" customHeight="1">
      <c r="A176" s="38"/>
      <c r="B176" s="37"/>
      <c r="C176" s="37"/>
      <c r="D176" s="38"/>
      <c r="E176" s="39"/>
      <c r="F176" s="39"/>
      <c r="G176" s="40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8" customHeight="1">
      <c r="A177" s="38"/>
      <c r="B177" s="37"/>
      <c r="C177" s="37"/>
      <c r="D177" s="38"/>
      <c r="E177" s="39"/>
      <c r="F177" s="39"/>
      <c r="G177" s="40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8" customHeight="1">
      <c r="A178" s="38"/>
      <c r="B178" s="37"/>
      <c r="C178" s="37"/>
      <c r="D178" s="38"/>
      <c r="E178" s="39"/>
      <c r="F178" s="39"/>
      <c r="G178" s="40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8" customHeight="1">
      <c r="A179" s="38"/>
      <c r="B179" s="37"/>
      <c r="C179" s="37"/>
      <c r="D179" s="38"/>
      <c r="E179" s="39"/>
      <c r="F179" s="39"/>
      <c r="G179" s="40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8" customHeight="1">
      <c r="A180" s="38"/>
      <c r="B180" s="37"/>
      <c r="C180" s="37"/>
      <c r="D180" s="38"/>
      <c r="E180" s="39"/>
      <c r="F180" s="39"/>
      <c r="G180" s="40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8" customHeight="1">
      <c r="A181" s="38"/>
      <c r="B181" s="37"/>
      <c r="C181" s="37"/>
      <c r="D181" s="38"/>
      <c r="E181" s="39"/>
      <c r="F181" s="39"/>
      <c r="G181" s="40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8" customHeight="1">
      <c r="A182" s="38"/>
      <c r="B182" s="37"/>
      <c r="C182" s="37"/>
      <c r="D182" s="38"/>
      <c r="E182" s="39"/>
      <c r="F182" s="39"/>
      <c r="G182" s="40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8" customHeight="1">
      <c r="A183" s="38"/>
      <c r="B183" s="37"/>
      <c r="C183" s="37"/>
      <c r="D183" s="38"/>
      <c r="E183" s="39"/>
      <c r="F183" s="39"/>
      <c r="G183" s="40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8" customHeight="1">
      <c r="A184" s="38"/>
      <c r="B184" s="37"/>
      <c r="C184" s="37"/>
      <c r="D184" s="38"/>
      <c r="E184" s="39"/>
      <c r="F184" s="39"/>
      <c r="G184" s="40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8" customHeight="1">
      <c r="A185" s="38"/>
      <c r="B185" s="37"/>
      <c r="C185" s="37"/>
      <c r="D185" s="38"/>
      <c r="E185" s="39"/>
      <c r="F185" s="39"/>
      <c r="G185" s="40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8" customHeight="1">
      <c r="A186" s="38"/>
      <c r="B186" s="37"/>
      <c r="C186" s="37"/>
      <c r="D186" s="38"/>
      <c r="E186" s="39"/>
      <c r="F186" s="39"/>
      <c r="G186" s="40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8" customHeight="1">
      <c r="A187" s="38"/>
      <c r="B187" s="37"/>
      <c r="C187" s="37"/>
      <c r="D187" s="38"/>
      <c r="E187" s="39"/>
      <c r="F187" s="39"/>
      <c r="G187" s="40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8" customHeight="1">
      <c r="A188" s="38"/>
      <c r="B188" s="37"/>
      <c r="C188" s="37"/>
      <c r="D188" s="38"/>
      <c r="E188" s="39"/>
      <c r="F188" s="39"/>
      <c r="G188" s="40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8" customHeight="1">
      <c r="A189" s="38"/>
      <c r="B189" s="37"/>
      <c r="C189" s="37"/>
      <c r="D189" s="38"/>
      <c r="E189" s="39"/>
      <c r="F189" s="39"/>
      <c r="G189" s="40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8" customHeight="1">
      <c r="A190" s="38"/>
      <c r="B190" s="37"/>
      <c r="C190" s="37"/>
      <c r="D190" s="38"/>
      <c r="E190" s="39"/>
      <c r="F190" s="39"/>
      <c r="G190" s="40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8" customHeight="1">
      <c r="A191" s="38"/>
      <c r="B191" s="37"/>
      <c r="C191" s="37"/>
      <c r="D191" s="38"/>
      <c r="E191" s="39"/>
      <c r="F191" s="39"/>
      <c r="G191" s="40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8" customHeight="1">
      <c r="A192" s="38"/>
      <c r="B192" s="37"/>
      <c r="C192" s="37"/>
      <c r="D192" s="38"/>
      <c r="E192" s="39"/>
      <c r="F192" s="39"/>
      <c r="G192" s="40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8" customHeight="1">
      <c r="A193" s="38"/>
      <c r="B193" s="37"/>
      <c r="C193" s="37"/>
      <c r="D193" s="38"/>
      <c r="E193" s="39"/>
      <c r="F193" s="39"/>
      <c r="G193" s="40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8" customHeight="1">
      <c r="A194" s="38"/>
      <c r="B194" s="37"/>
      <c r="C194" s="37"/>
      <c r="D194" s="38"/>
      <c r="E194" s="39"/>
      <c r="F194" s="39"/>
      <c r="G194" s="40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8" customHeight="1">
      <c r="A195" s="38"/>
      <c r="B195" s="37"/>
      <c r="C195" s="37"/>
      <c r="D195" s="38"/>
      <c r="E195" s="39"/>
      <c r="F195" s="39"/>
      <c r="G195" s="40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8" customHeight="1">
      <c r="A196" s="38"/>
      <c r="B196" s="37"/>
      <c r="C196" s="37"/>
      <c r="D196" s="38"/>
      <c r="E196" s="39"/>
      <c r="F196" s="39"/>
      <c r="G196" s="40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8" customHeight="1">
      <c r="A197" s="38"/>
      <c r="B197" s="37"/>
      <c r="C197" s="37"/>
      <c r="D197" s="38"/>
      <c r="E197" s="39"/>
      <c r="F197" s="39"/>
      <c r="G197" s="40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8" customHeight="1">
      <c r="A198" s="38"/>
      <c r="B198" s="37"/>
      <c r="C198" s="37"/>
      <c r="D198" s="38"/>
      <c r="E198" s="39"/>
      <c r="F198" s="39"/>
      <c r="G198" s="40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8" customHeight="1">
      <c r="A199" s="38"/>
      <c r="B199" s="37"/>
      <c r="C199" s="37"/>
      <c r="D199" s="38"/>
      <c r="E199" s="39"/>
      <c r="F199" s="39"/>
      <c r="G199" s="40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8" customHeight="1">
      <c r="A200" s="38"/>
      <c r="B200" s="37"/>
      <c r="C200" s="37"/>
      <c r="D200" s="38"/>
      <c r="E200" s="39"/>
      <c r="F200" s="39"/>
      <c r="G200" s="40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8" customHeight="1">
      <c r="A201" s="38"/>
      <c r="B201" s="37"/>
      <c r="C201" s="37"/>
      <c r="D201" s="38"/>
      <c r="E201" s="39"/>
      <c r="F201" s="39"/>
      <c r="G201" s="40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8" customHeight="1">
      <c r="A202" s="38"/>
      <c r="B202" s="37"/>
      <c r="C202" s="37"/>
      <c r="D202" s="38"/>
      <c r="E202" s="39"/>
      <c r="F202" s="39"/>
      <c r="G202" s="40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8" customHeight="1">
      <c r="A203" s="38"/>
      <c r="B203" s="37"/>
      <c r="C203" s="37"/>
      <c r="D203" s="38"/>
      <c r="E203" s="39"/>
      <c r="F203" s="39"/>
      <c r="G203" s="40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8" customHeight="1">
      <c r="A204" s="38"/>
      <c r="B204" s="37"/>
      <c r="C204" s="37"/>
      <c r="D204" s="38"/>
      <c r="E204" s="39"/>
      <c r="F204" s="39"/>
      <c r="G204" s="40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8" customHeight="1">
      <c r="A205" s="38"/>
      <c r="B205" s="37"/>
      <c r="C205" s="37"/>
      <c r="D205" s="38"/>
      <c r="E205" s="39"/>
      <c r="F205" s="39"/>
      <c r="G205" s="40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8" customHeight="1">
      <c r="A206" s="38"/>
      <c r="B206" s="37"/>
      <c r="C206" s="37"/>
      <c r="D206" s="38"/>
      <c r="E206" s="39"/>
      <c r="F206" s="39"/>
      <c r="G206" s="40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8" customHeight="1">
      <c r="A207" s="38"/>
      <c r="B207" s="37"/>
      <c r="C207" s="37"/>
      <c r="D207" s="38"/>
      <c r="E207" s="39"/>
      <c r="F207" s="39"/>
      <c r="G207" s="40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8" customHeight="1">
      <c r="A208" s="38"/>
      <c r="B208" s="37"/>
      <c r="C208" s="37"/>
      <c r="D208" s="38"/>
      <c r="E208" s="39"/>
      <c r="F208" s="39"/>
      <c r="G208" s="40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8" customHeight="1">
      <c r="A209" s="38"/>
      <c r="B209" s="37"/>
      <c r="C209" s="37"/>
      <c r="D209" s="38"/>
      <c r="E209" s="39"/>
      <c r="F209" s="39"/>
      <c r="G209" s="40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8" customHeight="1">
      <c r="A210" s="38"/>
      <c r="B210" s="37"/>
      <c r="C210" s="37"/>
      <c r="D210" s="38"/>
      <c r="E210" s="39"/>
      <c r="F210" s="39"/>
      <c r="G210" s="40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8" customHeight="1">
      <c r="A211" s="38"/>
      <c r="B211" s="37"/>
      <c r="C211" s="37"/>
      <c r="D211" s="38"/>
      <c r="E211" s="39"/>
      <c r="F211" s="39"/>
      <c r="G211" s="40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8" customHeight="1">
      <c r="A212" s="38"/>
      <c r="B212" s="37"/>
      <c r="C212" s="37"/>
      <c r="D212" s="38"/>
      <c r="E212" s="39"/>
      <c r="F212" s="39"/>
      <c r="G212" s="40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8" customHeight="1">
      <c r="A213" s="38"/>
      <c r="B213" s="37"/>
      <c r="C213" s="37"/>
      <c r="D213" s="38"/>
      <c r="E213" s="39"/>
      <c r="F213" s="39"/>
      <c r="G213" s="40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8" customHeight="1">
      <c r="A214" s="38"/>
      <c r="B214" s="37"/>
      <c r="C214" s="37"/>
      <c r="D214" s="38"/>
      <c r="E214" s="39"/>
      <c r="F214" s="39"/>
      <c r="G214" s="40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8" customHeight="1">
      <c r="A215" s="38"/>
      <c r="B215" s="37"/>
      <c r="C215" s="37"/>
      <c r="D215" s="38"/>
      <c r="E215" s="39"/>
      <c r="F215" s="39"/>
      <c r="G215" s="40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8" customHeight="1">
      <c r="A216" s="38"/>
      <c r="B216" s="37"/>
      <c r="C216" s="37"/>
      <c r="D216" s="38"/>
      <c r="E216" s="39"/>
      <c r="F216" s="39"/>
      <c r="G216" s="40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8" customHeight="1">
      <c r="A217" s="38"/>
      <c r="B217" s="37"/>
      <c r="C217" s="37"/>
      <c r="D217" s="38"/>
      <c r="E217" s="39"/>
      <c r="F217" s="39"/>
      <c r="G217" s="40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8" customHeight="1">
      <c r="A218" s="38"/>
      <c r="B218" s="37"/>
      <c r="C218" s="37"/>
      <c r="D218" s="38"/>
      <c r="E218" s="39"/>
      <c r="F218" s="39"/>
      <c r="G218" s="40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8" customHeight="1">
      <c r="A219" s="38"/>
      <c r="B219" s="37"/>
      <c r="C219" s="37"/>
      <c r="D219" s="38"/>
      <c r="E219" s="39"/>
      <c r="F219" s="39"/>
      <c r="G219" s="40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8" customHeight="1">
      <c r="A220" s="38"/>
      <c r="B220" s="37"/>
      <c r="C220" s="37"/>
      <c r="D220" s="38"/>
      <c r="E220" s="39"/>
      <c r="F220" s="39"/>
      <c r="G220" s="40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8" customHeight="1">
      <c r="A221" s="38"/>
      <c r="B221" s="37"/>
      <c r="C221" s="37"/>
      <c r="D221" s="38"/>
      <c r="E221" s="39"/>
      <c r="F221" s="39"/>
      <c r="G221" s="40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8" customHeight="1">
      <c r="A222" s="38"/>
      <c r="B222" s="37"/>
      <c r="C222" s="37"/>
      <c r="D222" s="38"/>
      <c r="E222" s="39"/>
      <c r="F222" s="39"/>
      <c r="G222" s="40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8" customHeight="1">
      <c r="A223" s="38"/>
      <c r="B223" s="37"/>
      <c r="C223" s="37"/>
      <c r="D223" s="38"/>
      <c r="E223" s="39"/>
      <c r="F223" s="39"/>
      <c r="G223" s="40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8" customHeight="1">
      <c r="A224" s="38"/>
      <c r="B224" s="37"/>
      <c r="C224" s="37"/>
      <c r="D224" s="38"/>
      <c r="E224" s="39"/>
      <c r="F224" s="39"/>
      <c r="G224" s="40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8" customHeight="1">
      <c r="A225" s="38"/>
      <c r="B225" s="37"/>
      <c r="C225" s="37"/>
      <c r="D225" s="38"/>
      <c r="E225" s="39"/>
      <c r="F225" s="39"/>
      <c r="G225" s="40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8" customHeight="1">
      <c r="A226" s="38"/>
      <c r="B226" s="37"/>
      <c r="C226" s="37"/>
      <c r="D226" s="38"/>
      <c r="E226" s="39"/>
      <c r="F226" s="39"/>
      <c r="G226" s="40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8" customHeight="1">
      <c r="A227" s="38"/>
      <c r="B227" s="37"/>
      <c r="C227" s="37"/>
      <c r="D227" s="38"/>
      <c r="E227" s="39"/>
      <c r="F227" s="39"/>
      <c r="G227" s="40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8" customHeight="1">
      <c r="A228" s="38"/>
      <c r="B228" s="37"/>
      <c r="C228" s="37"/>
      <c r="D228" s="38"/>
      <c r="E228" s="39"/>
      <c r="F228" s="39"/>
      <c r="G228" s="40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8" customHeight="1">
      <c r="A229" s="38"/>
      <c r="B229" s="37"/>
      <c r="C229" s="37"/>
      <c r="D229" s="38"/>
      <c r="E229" s="39"/>
      <c r="F229" s="39"/>
      <c r="G229" s="40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8" customHeight="1">
      <c r="A230" s="38"/>
      <c r="B230" s="37"/>
      <c r="C230" s="37"/>
      <c r="D230" s="38"/>
      <c r="E230" s="39"/>
      <c r="F230" s="39"/>
      <c r="G230" s="40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8" customHeight="1">
      <c r="A231" s="38"/>
      <c r="B231" s="37"/>
      <c r="C231" s="37"/>
      <c r="D231" s="38"/>
      <c r="E231" s="39"/>
      <c r="F231" s="39"/>
      <c r="G231" s="40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8" customHeight="1">
      <c r="A232" s="38"/>
      <c r="B232" s="37"/>
      <c r="C232" s="37"/>
      <c r="D232" s="38"/>
      <c r="E232" s="39"/>
      <c r="F232" s="39"/>
      <c r="G232" s="40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8" customHeight="1">
      <c r="A233" s="38"/>
      <c r="B233" s="37"/>
      <c r="C233" s="37"/>
      <c r="D233" s="38"/>
      <c r="E233" s="39"/>
      <c r="F233" s="39"/>
      <c r="G233" s="40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8" customHeight="1">
      <c r="A234" s="38"/>
      <c r="B234" s="37"/>
      <c r="C234" s="37"/>
      <c r="D234" s="38"/>
      <c r="E234" s="39"/>
      <c r="F234" s="39"/>
      <c r="G234" s="40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8" customHeight="1">
      <c r="A235" s="38"/>
      <c r="B235" s="37"/>
      <c r="C235" s="37"/>
      <c r="D235" s="38"/>
      <c r="E235" s="39"/>
      <c r="F235" s="39"/>
      <c r="G235" s="40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8" customHeight="1">
      <c r="A236" s="38"/>
      <c r="B236" s="37"/>
      <c r="C236" s="37"/>
      <c r="D236" s="38"/>
      <c r="E236" s="39"/>
      <c r="F236" s="39"/>
      <c r="G236" s="40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8" customHeight="1">
      <c r="A237" s="38"/>
      <c r="B237" s="37"/>
      <c r="C237" s="37"/>
      <c r="D237" s="38"/>
      <c r="E237" s="39"/>
      <c r="F237" s="39"/>
      <c r="G237" s="40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8" customHeight="1">
      <c r="A238" s="38"/>
      <c r="B238" s="37"/>
      <c r="C238" s="37"/>
      <c r="D238" s="38"/>
      <c r="E238" s="39"/>
      <c r="F238" s="39"/>
      <c r="G238" s="40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8" customHeight="1">
      <c r="A239" s="38"/>
      <c r="B239" s="37"/>
      <c r="C239" s="37"/>
      <c r="D239" s="38"/>
      <c r="E239" s="39"/>
      <c r="F239" s="39"/>
      <c r="G239" s="40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8" customHeight="1">
      <c r="A240" s="38"/>
      <c r="B240" s="37"/>
      <c r="C240" s="37"/>
      <c r="D240" s="38"/>
      <c r="E240" s="39"/>
      <c r="F240" s="39"/>
      <c r="G240" s="40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8" customHeight="1">
      <c r="A241" s="38"/>
      <c r="B241" s="37"/>
      <c r="C241" s="37"/>
      <c r="D241" s="38"/>
      <c r="E241" s="39"/>
      <c r="F241" s="39"/>
      <c r="G241" s="40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8" customHeight="1">
      <c r="A242" s="38"/>
      <c r="B242" s="37"/>
      <c r="C242" s="37"/>
      <c r="D242" s="38"/>
      <c r="E242" s="39"/>
      <c r="F242" s="39"/>
      <c r="G242" s="40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8" customHeight="1">
      <c r="A243" s="38"/>
      <c r="B243" s="37"/>
      <c r="C243" s="37"/>
      <c r="D243" s="38"/>
      <c r="E243" s="39"/>
      <c r="F243" s="39"/>
      <c r="G243" s="40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8" customHeight="1">
      <c r="A244" s="38"/>
      <c r="B244" s="37"/>
      <c r="C244" s="37"/>
      <c r="D244" s="38"/>
      <c r="E244" s="39"/>
      <c r="F244" s="39"/>
      <c r="G244" s="40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8" customHeight="1">
      <c r="A245" s="38"/>
      <c r="B245" s="37"/>
      <c r="C245" s="37"/>
      <c r="D245" s="38"/>
      <c r="E245" s="39"/>
      <c r="F245" s="39"/>
      <c r="G245" s="40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8" customHeight="1">
      <c r="A246" s="38"/>
      <c r="B246" s="37"/>
      <c r="C246" s="37"/>
      <c r="D246" s="38"/>
      <c r="E246" s="39"/>
      <c r="F246" s="39"/>
      <c r="G246" s="40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8" customHeight="1">
      <c r="A247" s="38"/>
      <c r="B247" s="37"/>
      <c r="C247" s="37"/>
      <c r="D247" s="38"/>
      <c r="E247" s="39"/>
      <c r="F247" s="39"/>
      <c r="G247" s="40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8" customHeight="1">
      <c r="A248" s="38"/>
      <c r="B248" s="37"/>
      <c r="C248" s="37"/>
      <c r="D248" s="38"/>
      <c r="E248" s="39"/>
      <c r="F248" s="39"/>
      <c r="G248" s="40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8" customHeight="1">
      <c r="A249" s="38"/>
      <c r="B249" s="37"/>
      <c r="C249" s="37"/>
      <c r="D249" s="38"/>
      <c r="E249" s="39"/>
      <c r="F249" s="39"/>
      <c r="G249" s="40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8" customHeight="1">
      <c r="A250" s="38"/>
      <c r="B250" s="37"/>
      <c r="C250" s="37"/>
      <c r="D250" s="38"/>
      <c r="E250" s="39"/>
      <c r="F250" s="39"/>
      <c r="G250" s="40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8" customHeight="1">
      <c r="A251" s="38"/>
      <c r="B251" s="37"/>
      <c r="C251" s="37"/>
      <c r="D251" s="38"/>
      <c r="E251" s="39"/>
      <c r="F251" s="39"/>
      <c r="G251" s="40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8" customHeight="1">
      <c r="A252" s="38"/>
      <c r="B252" s="37"/>
      <c r="C252" s="37"/>
      <c r="D252" s="38"/>
      <c r="E252" s="39"/>
      <c r="F252" s="39"/>
      <c r="G252" s="40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8" customHeight="1">
      <c r="A253" s="38"/>
      <c r="B253" s="37"/>
      <c r="C253" s="37"/>
      <c r="D253" s="38"/>
      <c r="E253" s="39"/>
      <c r="F253" s="39"/>
      <c r="G253" s="40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8" customHeight="1">
      <c r="A254" s="38"/>
      <c r="B254" s="37"/>
      <c r="C254" s="37"/>
      <c r="D254" s="38"/>
      <c r="E254" s="39"/>
      <c r="F254" s="39"/>
      <c r="G254" s="40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8" customHeight="1">
      <c r="A255" s="38"/>
      <c r="B255" s="37"/>
      <c r="C255" s="37"/>
      <c r="D255" s="38"/>
      <c r="E255" s="39"/>
      <c r="F255" s="39"/>
      <c r="G255" s="40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8" customHeight="1">
      <c r="A256" s="38"/>
      <c r="B256" s="37"/>
      <c r="C256" s="37"/>
      <c r="D256" s="38"/>
      <c r="E256" s="39"/>
      <c r="F256" s="39"/>
      <c r="G256" s="40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8" customHeight="1">
      <c r="A257" s="38"/>
      <c r="B257" s="37"/>
      <c r="C257" s="37"/>
      <c r="D257" s="38"/>
      <c r="E257" s="39"/>
      <c r="F257" s="39"/>
      <c r="G257" s="40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8" customHeight="1">
      <c r="A258" s="38"/>
      <c r="B258" s="37"/>
      <c r="C258" s="37"/>
      <c r="D258" s="38"/>
      <c r="E258" s="39"/>
      <c r="F258" s="39"/>
      <c r="G258" s="40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8" customHeight="1">
      <c r="A259" s="38"/>
      <c r="B259" s="37"/>
      <c r="C259" s="37"/>
      <c r="D259" s="38"/>
      <c r="E259" s="39"/>
      <c r="F259" s="39"/>
      <c r="G259" s="40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8" customHeight="1">
      <c r="A260" s="38"/>
      <c r="B260" s="37"/>
      <c r="C260" s="37"/>
      <c r="D260" s="38"/>
      <c r="E260" s="39"/>
      <c r="F260" s="39"/>
      <c r="G260" s="40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8" customHeight="1">
      <c r="A261" s="38"/>
      <c r="B261" s="37"/>
      <c r="C261" s="37"/>
      <c r="D261" s="38"/>
      <c r="E261" s="39"/>
      <c r="F261" s="39"/>
      <c r="G261" s="40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8" customHeight="1">
      <c r="A262" s="38"/>
      <c r="B262" s="37"/>
      <c r="C262" s="37"/>
      <c r="D262" s="38"/>
      <c r="E262" s="39"/>
      <c r="F262" s="39"/>
      <c r="G262" s="40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8" customHeight="1">
      <c r="A263" s="38"/>
      <c r="B263" s="37"/>
      <c r="C263" s="37"/>
      <c r="D263" s="38"/>
      <c r="E263" s="39"/>
      <c r="F263" s="39"/>
      <c r="G263" s="40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8" customHeight="1">
      <c r="A264" s="38"/>
      <c r="B264" s="37"/>
      <c r="C264" s="37"/>
      <c r="D264" s="38"/>
      <c r="E264" s="39"/>
      <c r="F264" s="39"/>
      <c r="G264" s="40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8" customHeight="1">
      <c r="A265" s="38"/>
      <c r="B265" s="37"/>
      <c r="C265" s="37"/>
      <c r="D265" s="38"/>
      <c r="E265" s="39"/>
      <c r="F265" s="39"/>
      <c r="G265" s="40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8" customHeight="1">
      <c r="A266" s="38"/>
      <c r="B266" s="37"/>
      <c r="C266" s="37"/>
      <c r="D266" s="38"/>
      <c r="E266" s="39"/>
      <c r="F266" s="39"/>
      <c r="G266" s="40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8" customHeight="1">
      <c r="A267" s="38"/>
      <c r="B267" s="37"/>
      <c r="C267" s="37"/>
      <c r="D267" s="38"/>
      <c r="E267" s="39"/>
      <c r="F267" s="39"/>
      <c r="G267" s="40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8" customHeight="1">
      <c r="A268" s="38"/>
      <c r="B268" s="37"/>
      <c r="C268" s="37"/>
      <c r="D268" s="38"/>
      <c r="E268" s="39"/>
      <c r="F268" s="39"/>
      <c r="G268" s="40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8" customHeight="1">
      <c r="A269" s="38"/>
      <c r="B269" s="37"/>
      <c r="C269" s="37"/>
      <c r="D269" s="38"/>
      <c r="E269" s="39"/>
      <c r="F269" s="39"/>
      <c r="G269" s="40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8" customHeight="1">
      <c r="A270" s="38"/>
      <c r="B270" s="37"/>
      <c r="C270" s="37"/>
      <c r="D270" s="38"/>
      <c r="E270" s="39"/>
      <c r="F270" s="39"/>
      <c r="G270" s="40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8" customHeight="1">
      <c r="A271" s="38"/>
      <c r="B271" s="37"/>
      <c r="C271" s="37"/>
      <c r="D271" s="38"/>
      <c r="E271" s="39"/>
      <c r="F271" s="39"/>
      <c r="G271" s="40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8" customHeight="1">
      <c r="A272" s="38"/>
      <c r="B272" s="37"/>
      <c r="C272" s="37"/>
      <c r="D272" s="38"/>
      <c r="E272" s="39"/>
      <c r="F272" s="39"/>
      <c r="G272" s="40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8" customHeight="1">
      <c r="A273" s="38"/>
      <c r="B273" s="37"/>
      <c r="C273" s="37"/>
      <c r="D273" s="38"/>
      <c r="E273" s="39"/>
      <c r="F273" s="39"/>
      <c r="G273" s="40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8" customHeight="1">
      <c r="A274" s="38"/>
      <c r="B274" s="37"/>
      <c r="C274" s="37"/>
      <c r="D274" s="38"/>
      <c r="E274" s="39"/>
      <c r="F274" s="39"/>
      <c r="G274" s="40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8" customHeight="1">
      <c r="A275" s="38"/>
      <c r="B275" s="37"/>
      <c r="C275" s="37"/>
      <c r="D275" s="38"/>
      <c r="E275" s="39"/>
      <c r="F275" s="39"/>
      <c r="G275" s="40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8" customHeight="1">
      <c r="A276" s="38"/>
      <c r="B276" s="37"/>
      <c r="C276" s="37"/>
      <c r="D276" s="38"/>
      <c r="E276" s="39"/>
      <c r="F276" s="39"/>
      <c r="G276" s="40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8" customHeight="1">
      <c r="A277" s="38"/>
      <c r="B277" s="37"/>
      <c r="C277" s="37"/>
      <c r="D277" s="38"/>
      <c r="E277" s="39"/>
      <c r="F277" s="39"/>
      <c r="G277" s="40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8" customHeight="1">
      <c r="A278" s="38"/>
      <c r="B278" s="37"/>
      <c r="C278" s="37"/>
      <c r="D278" s="38"/>
      <c r="E278" s="39"/>
      <c r="F278" s="39"/>
      <c r="G278" s="40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8" customHeight="1">
      <c r="A279" s="38"/>
      <c r="B279" s="37"/>
      <c r="C279" s="37"/>
      <c r="D279" s="38"/>
      <c r="E279" s="39"/>
      <c r="F279" s="39"/>
      <c r="G279" s="40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8" customHeight="1">
      <c r="A280" s="38"/>
      <c r="B280" s="37"/>
      <c r="C280" s="37"/>
      <c r="D280" s="38"/>
      <c r="E280" s="39"/>
      <c r="F280" s="39"/>
      <c r="G280" s="40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8" customHeight="1">
      <c r="A281" s="38"/>
      <c r="B281" s="37"/>
      <c r="C281" s="37"/>
      <c r="D281" s="38"/>
      <c r="E281" s="39"/>
      <c r="F281" s="39"/>
      <c r="G281" s="40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8" customHeight="1">
      <c r="A282" s="38"/>
      <c r="B282" s="37"/>
      <c r="C282" s="37"/>
      <c r="D282" s="38"/>
      <c r="E282" s="39"/>
      <c r="F282" s="39"/>
      <c r="G282" s="40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8" customHeight="1">
      <c r="A283" s="38"/>
      <c r="B283" s="37"/>
      <c r="C283" s="37"/>
      <c r="D283" s="38"/>
      <c r="E283" s="39"/>
      <c r="F283" s="39"/>
      <c r="G283" s="40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8" customHeight="1">
      <c r="A284" s="38"/>
      <c r="B284" s="37"/>
      <c r="C284" s="37"/>
      <c r="D284" s="38"/>
      <c r="E284" s="39"/>
      <c r="F284" s="39"/>
      <c r="G284" s="40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8" customHeight="1">
      <c r="A285" s="38"/>
      <c r="B285" s="37"/>
      <c r="C285" s="37"/>
      <c r="D285" s="38"/>
      <c r="E285" s="39"/>
      <c r="F285" s="39"/>
      <c r="G285" s="40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8" customHeight="1">
      <c r="A286" s="38"/>
      <c r="B286" s="37"/>
      <c r="C286" s="37"/>
      <c r="D286" s="38"/>
      <c r="E286" s="39"/>
      <c r="F286" s="39"/>
      <c r="G286" s="40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8" customHeight="1">
      <c r="A287" s="38"/>
      <c r="B287" s="37"/>
      <c r="C287" s="37"/>
      <c r="D287" s="38"/>
      <c r="E287" s="39"/>
      <c r="F287" s="39"/>
      <c r="G287" s="40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8" customHeight="1">
      <c r="A288" s="38"/>
      <c r="B288" s="37"/>
      <c r="C288" s="37"/>
      <c r="D288" s="38"/>
      <c r="E288" s="39"/>
      <c r="F288" s="39"/>
      <c r="G288" s="40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8" customHeight="1">
      <c r="A289" s="38"/>
      <c r="B289" s="37"/>
      <c r="C289" s="37"/>
      <c r="D289" s="38"/>
      <c r="E289" s="39"/>
      <c r="F289" s="39"/>
      <c r="G289" s="40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8" customHeight="1">
      <c r="A290" s="38"/>
      <c r="B290" s="37"/>
      <c r="C290" s="37"/>
      <c r="D290" s="38"/>
      <c r="E290" s="39"/>
      <c r="F290" s="39"/>
      <c r="G290" s="40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/>
    <row r="292" spans="1:26" ht="15.75" customHeight="1"/>
    <row r="293" spans="1:26" ht="15.75" customHeight="1"/>
    <row r="294" spans="1:26" ht="15.75" customHeight="1"/>
    <row r="295" spans="1:26" ht="15.75" customHeight="1"/>
    <row r="296" spans="1:26" ht="15.75" customHeight="1"/>
    <row r="297" spans="1:26" ht="15.75" customHeight="1"/>
    <row r="298" spans="1:26" ht="15.75" customHeight="1"/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Q67:R67"/>
    <mergeCell ref="T68:U68"/>
    <mergeCell ref="A1:B1"/>
    <mergeCell ref="A63:D63"/>
    <mergeCell ref="A67:A68"/>
    <mergeCell ref="B67:B68"/>
    <mergeCell ref="D67:D68"/>
    <mergeCell ref="E67:F67"/>
    <mergeCell ref="G67:H67"/>
    <mergeCell ref="I67:J67"/>
    <mergeCell ref="K67:L67"/>
    <mergeCell ref="M67:N67"/>
    <mergeCell ref="O67:P67"/>
    <mergeCell ref="A2:J2"/>
    <mergeCell ref="M74:N74"/>
    <mergeCell ref="O74:P74"/>
    <mergeCell ref="Q74:R74"/>
    <mergeCell ref="T75:U75"/>
    <mergeCell ref="A74:A75"/>
    <mergeCell ref="B74:B75"/>
    <mergeCell ref="D74:D75"/>
    <mergeCell ref="E74:F74"/>
    <mergeCell ref="G74:H74"/>
    <mergeCell ref="I74:J74"/>
    <mergeCell ref="K74:L74"/>
    <mergeCell ref="M81:N81"/>
    <mergeCell ref="O81:P81"/>
    <mergeCell ref="Q81:R81"/>
    <mergeCell ref="T82:U82"/>
    <mergeCell ref="A81:A82"/>
    <mergeCell ref="B81:B82"/>
    <mergeCell ref="D81:D82"/>
    <mergeCell ref="E81:F81"/>
    <mergeCell ref="G81:H81"/>
    <mergeCell ref="I81:J81"/>
    <mergeCell ref="K81:L81"/>
    <mergeCell ref="M88:N88"/>
    <mergeCell ref="O88:P88"/>
    <mergeCell ref="Q88:R88"/>
    <mergeCell ref="T89:U89"/>
    <mergeCell ref="A88:A89"/>
    <mergeCell ref="B88:B89"/>
    <mergeCell ref="D88:D89"/>
    <mergeCell ref="E88:F88"/>
    <mergeCell ref="G88:H88"/>
    <mergeCell ref="I88:J88"/>
    <mergeCell ref="K88:L88"/>
  </mergeCells>
  <conditionalFormatting sqref="T69 T76:T77 T83:T84 T90">
    <cfRule type="expression" dxfId="1" priority="1">
      <formula>$T76&lt;&gt;$D76</formula>
    </cfRule>
  </conditionalFormatting>
  <conditionalFormatting sqref="U69 U76:U77 U83:U84 U90">
    <cfRule type="expression" dxfId="0" priority="2">
      <formula>$D76&lt;&gt;$U76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088"/>
  <sheetViews>
    <sheetView workbookViewId="0"/>
  </sheetViews>
  <sheetFormatPr defaultColWidth="12.5703125" defaultRowHeight="15" customHeight="1"/>
  <cols>
    <col min="1" max="1" width="4" customWidth="1"/>
    <col min="2" max="2" width="35.85546875" customWidth="1"/>
    <col min="3" max="3" width="10.85546875" customWidth="1"/>
    <col min="4" max="4" width="5" customWidth="1"/>
    <col min="5" max="8" width="7.5703125" customWidth="1"/>
    <col min="9" max="9" width="13.7109375" customWidth="1"/>
    <col min="10" max="12" width="8" customWidth="1"/>
  </cols>
  <sheetData>
    <row r="1" spans="1:10" ht="12.75" customHeight="1">
      <c r="B1" s="175"/>
      <c r="D1" s="176"/>
      <c r="E1" s="176"/>
      <c r="F1" s="176"/>
      <c r="G1" s="176"/>
      <c r="H1" s="176"/>
    </row>
    <row r="2" spans="1:10" ht="12.75" customHeight="1">
      <c r="B2" s="175"/>
      <c r="D2" s="176"/>
      <c r="E2" s="176"/>
      <c r="F2" s="176"/>
      <c r="G2" s="176"/>
      <c r="H2" s="176"/>
    </row>
    <row r="3" spans="1:10" ht="12.75" customHeight="1">
      <c r="B3" s="175"/>
      <c r="D3" s="176"/>
      <c r="E3" s="176"/>
      <c r="F3" s="176"/>
      <c r="G3" s="176"/>
      <c r="H3" s="176"/>
    </row>
    <row r="4" spans="1:10" ht="12.75" customHeight="1">
      <c r="A4" s="177" t="str">
        <f>'9A1'!A5</f>
        <v>TT</v>
      </c>
      <c r="B4" s="178" t="str">
        <f>'9A1'!B5</f>
        <v>HỌ VÀ TÊN</v>
      </c>
      <c r="C4" s="177" t="str">
        <f>'9A1'!C5</f>
        <v>NGÀY SINH</v>
      </c>
      <c r="D4" s="177" t="str">
        <f>'9A1'!D5</f>
        <v>LỚP</v>
      </c>
      <c r="E4" s="179" t="str">
        <f>'9A1'!E5</f>
        <v>Van</v>
      </c>
      <c r="F4" s="179" t="str">
        <f>'9A1'!F5</f>
        <v>Toan</v>
      </c>
      <c r="G4" s="179" t="str">
        <f>'9A1'!G5</f>
        <v>Anh</v>
      </c>
      <c r="H4" s="179" t="str">
        <f>'9A1'!H5</f>
        <v>TỔNG</v>
      </c>
      <c r="I4" s="180"/>
      <c r="J4" s="180"/>
    </row>
    <row r="5" spans="1:10" ht="12.75" customHeight="1">
      <c r="A5" s="177">
        <f>'9A1'!A6</f>
        <v>1</v>
      </c>
      <c r="B5" s="178" t="str">
        <f>'9A1'!B6</f>
        <v>Bùi Mai Anh</v>
      </c>
      <c r="C5" s="177" t="str">
        <f>'9A1'!C6</f>
        <v>28/04/2007</v>
      </c>
      <c r="D5" s="177" t="str">
        <f>'9A1'!D6</f>
        <v>9A1</v>
      </c>
      <c r="E5" s="179">
        <f>'9A1'!E6</f>
        <v>8</v>
      </c>
      <c r="F5" s="181">
        <f>'9A1'!F6</f>
        <v>9</v>
      </c>
      <c r="G5" s="182">
        <f>'9A1'!G6</f>
        <v>9</v>
      </c>
      <c r="H5" s="182">
        <f>'9A1'!H6</f>
        <v>43</v>
      </c>
      <c r="I5" s="183" t="e">
        <f t="shared" ref="I5:I59" si="0">RANK(H5,$H$5:$H$59,0)</f>
        <v>#REF!</v>
      </c>
      <c r="J5" s="180" t="e">
        <f t="shared" ref="J5:J888" si="1">RANK(H5,$H$5:$H$610,0)</f>
        <v>#REF!</v>
      </c>
    </row>
    <row r="6" spans="1:10" ht="12.75" customHeight="1">
      <c r="A6" s="177">
        <f>'9A1'!A7</f>
        <v>2</v>
      </c>
      <c r="B6" s="178" t="str">
        <f>'9A1'!B7</f>
        <v>Đoàn Phương Anh</v>
      </c>
      <c r="C6" s="177" t="str">
        <f>'9A1'!C7</f>
        <v>18/03/2007</v>
      </c>
      <c r="D6" s="177" t="str">
        <f>'9A1'!D7</f>
        <v>9A1</v>
      </c>
      <c r="E6" s="179">
        <f>'9A1'!E7</f>
        <v>7.25</v>
      </c>
      <c r="F6" s="179">
        <f>'9A1'!F7</f>
        <v>9</v>
      </c>
      <c r="G6" s="182">
        <f>'9A1'!G7</f>
        <v>7.75</v>
      </c>
      <c r="H6" s="182">
        <f>'9A1'!H7</f>
        <v>40.25</v>
      </c>
      <c r="I6" s="183" t="e">
        <f t="shared" si="0"/>
        <v>#REF!</v>
      </c>
      <c r="J6" s="180" t="e">
        <f t="shared" si="1"/>
        <v>#REF!</v>
      </c>
    </row>
    <row r="7" spans="1:10" ht="12.75" customHeight="1">
      <c r="A7" s="177">
        <f>'9A1'!A8</f>
        <v>3</v>
      </c>
      <c r="B7" s="178" t="str">
        <f>'9A1'!B8</f>
        <v>Hoàng Nhật Anh</v>
      </c>
      <c r="C7" s="177" t="str">
        <f>'9A1'!C8</f>
        <v>04/07/2007</v>
      </c>
      <c r="D7" s="177" t="str">
        <f>'9A1'!D8</f>
        <v>9A1</v>
      </c>
      <c r="E7" s="179">
        <f>'9A1'!E8</f>
        <v>7.25</v>
      </c>
      <c r="F7" s="179">
        <f>'9A1'!F8</f>
        <v>9</v>
      </c>
      <c r="G7" s="182">
        <f>'9A1'!G8</f>
        <v>9</v>
      </c>
      <c r="H7" s="182">
        <f>'9A1'!H8</f>
        <v>41.5</v>
      </c>
      <c r="I7" s="183" t="e">
        <f t="shared" si="0"/>
        <v>#REF!</v>
      </c>
      <c r="J7" s="180" t="e">
        <f t="shared" si="1"/>
        <v>#REF!</v>
      </c>
    </row>
    <row r="8" spans="1:10" ht="12.75" customHeight="1">
      <c r="A8" s="177">
        <f>'9A1'!A9</f>
        <v>4</v>
      </c>
      <c r="B8" s="178" t="str">
        <f>'9A1'!B9</f>
        <v>Lê Mai Anh</v>
      </c>
      <c r="C8" s="177" t="str">
        <f>'9A1'!C9</f>
        <v>29/10/2007</v>
      </c>
      <c r="D8" s="177" t="str">
        <f>'9A1'!D9</f>
        <v>9A1</v>
      </c>
      <c r="E8" s="179">
        <f>'9A1'!E9</f>
        <v>8</v>
      </c>
      <c r="F8" s="179">
        <f>'9A1'!F9</f>
        <v>9</v>
      </c>
      <c r="G8" s="182">
        <f>'9A1'!G9</f>
        <v>9</v>
      </c>
      <c r="H8" s="182">
        <f>'9A1'!H9</f>
        <v>43</v>
      </c>
      <c r="I8" s="183" t="e">
        <f t="shared" si="0"/>
        <v>#REF!</v>
      </c>
      <c r="J8" s="180" t="e">
        <f t="shared" si="1"/>
        <v>#REF!</v>
      </c>
    </row>
    <row r="9" spans="1:10" ht="12.75" customHeight="1">
      <c r="A9" s="177">
        <f>'9A1'!A14</f>
        <v>9</v>
      </c>
      <c r="B9" s="178" t="str">
        <f>'9A1'!B14</f>
        <v>Nguyễn Ngọc Anh</v>
      </c>
      <c r="C9" s="177" t="str">
        <f>'9A1'!C14</f>
        <v>01/08/2007</v>
      </c>
      <c r="D9" s="177" t="str">
        <f>'9A1'!D14</f>
        <v>9A1</v>
      </c>
      <c r="E9" s="179">
        <f>'9A1'!E14</f>
        <v>8.25</v>
      </c>
      <c r="F9" s="179">
        <f>'9A1'!F14</f>
        <v>6.5</v>
      </c>
      <c r="G9" s="182">
        <f>'9A1'!G14</f>
        <v>8.25</v>
      </c>
      <c r="H9" s="182">
        <f>'9A1'!H14</f>
        <v>37.75</v>
      </c>
      <c r="I9" s="183" t="e">
        <f t="shared" si="0"/>
        <v>#REF!</v>
      </c>
      <c r="J9" s="180" t="e">
        <f t="shared" si="1"/>
        <v>#REF!</v>
      </c>
    </row>
    <row r="10" spans="1:10" ht="12.75" customHeight="1">
      <c r="A10" s="177">
        <f>'9A1'!A11</f>
        <v>6</v>
      </c>
      <c r="B10" s="178" t="str">
        <f>'9A1'!B11</f>
        <v>Nguyễn Đặng Mai Anh</v>
      </c>
      <c r="C10" s="177" t="str">
        <f>'9A1'!C11</f>
        <v>10/10/2007</v>
      </c>
      <c r="D10" s="177" t="str">
        <f>'9A1'!D11</f>
        <v>9A1</v>
      </c>
      <c r="E10" s="179">
        <f>'9A1'!E11</f>
        <v>8.25</v>
      </c>
      <c r="F10" s="179">
        <f>'9A1'!F11</f>
        <v>9</v>
      </c>
      <c r="G10" s="182">
        <f>'9A1'!G11</f>
        <v>9.5</v>
      </c>
      <c r="H10" s="182">
        <f>'9A1'!H11</f>
        <v>44</v>
      </c>
      <c r="I10" s="183" t="e">
        <f t="shared" si="0"/>
        <v>#REF!</v>
      </c>
      <c r="J10" s="180" t="e">
        <f t="shared" si="1"/>
        <v>#REF!</v>
      </c>
    </row>
    <row r="11" spans="1:10" ht="12.75" customHeight="1">
      <c r="A11" s="177">
        <f>'9A1'!A12</f>
        <v>7</v>
      </c>
      <c r="B11" s="178" t="str">
        <f>'9A1'!B12</f>
        <v>Nguyễn Hồng Anh</v>
      </c>
      <c r="C11" s="177" t="str">
        <f>'9A1'!C12</f>
        <v>01/03/2007</v>
      </c>
      <c r="D11" s="177" t="str">
        <f>'9A1'!D12</f>
        <v>9A1</v>
      </c>
      <c r="E11" s="181">
        <f>'9A1'!E12</f>
        <v>7.5</v>
      </c>
      <c r="F11" s="179">
        <f>'9A1'!F12</f>
        <v>8.25</v>
      </c>
      <c r="G11" s="182">
        <f>'9A1'!G12</f>
        <v>9.75</v>
      </c>
      <c r="H11" s="182">
        <f>'9A1'!H12</f>
        <v>41.25</v>
      </c>
      <c r="I11" s="183" t="e">
        <f t="shared" si="0"/>
        <v>#REF!</v>
      </c>
      <c r="J11" s="180" t="e">
        <f t="shared" si="1"/>
        <v>#REF!</v>
      </c>
    </row>
    <row r="12" spans="1:10" ht="12.75" customHeight="1">
      <c r="A12" s="177">
        <f>'9A1'!A13</f>
        <v>8</v>
      </c>
      <c r="B12" s="178" t="str">
        <f>'9A1'!B13</f>
        <v>Nguyễn Lê Bảo Anh</v>
      </c>
      <c r="C12" s="177" t="str">
        <f>'9A1'!C13</f>
        <v>02/04/2007</v>
      </c>
      <c r="D12" s="177" t="str">
        <f>'9A1'!D13</f>
        <v>9A1</v>
      </c>
      <c r="E12" s="179">
        <f>'9A1'!E13</f>
        <v>8.75</v>
      </c>
      <c r="F12" s="179">
        <f>'9A1'!F13</f>
        <v>9</v>
      </c>
      <c r="G12" s="182">
        <f>'9A1'!G13</f>
        <v>10</v>
      </c>
      <c r="H12" s="182">
        <f>'9A1'!H13</f>
        <v>45.5</v>
      </c>
      <c r="I12" s="183" t="e">
        <f t="shared" si="0"/>
        <v>#REF!</v>
      </c>
      <c r="J12" s="180" t="e">
        <f t="shared" si="1"/>
        <v>#REF!</v>
      </c>
    </row>
    <row r="13" spans="1:10" ht="12.75" customHeight="1">
      <c r="A13" s="177">
        <f>'9A1'!A28</f>
        <v>23</v>
      </c>
      <c r="B13" s="178" t="str">
        <f>'9A1'!B28</f>
        <v>Nguyễn Ngọc Bảo Châu</v>
      </c>
      <c r="C13" s="177" t="str">
        <f>'9A1'!C28</f>
        <v>02/10/2007</v>
      </c>
      <c r="D13" s="177" t="str">
        <f>'9A1'!D28</f>
        <v>9A1</v>
      </c>
      <c r="E13" s="179">
        <f>'9A1'!E28</f>
        <v>7.75</v>
      </c>
      <c r="F13" s="179">
        <f>'9A1'!F28</f>
        <v>9</v>
      </c>
      <c r="G13" s="182">
        <f>'9A1'!G28</f>
        <v>7.5</v>
      </c>
      <c r="H13" s="182">
        <f>'9A1'!H28</f>
        <v>41</v>
      </c>
      <c r="I13" s="183" t="e">
        <f t="shared" si="0"/>
        <v>#REF!</v>
      </c>
      <c r="J13" s="180" t="e">
        <f t="shared" si="1"/>
        <v>#REF!</v>
      </c>
    </row>
    <row r="14" spans="1:10" ht="12.75" customHeight="1">
      <c r="A14" s="177">
        <f>'9A1'!A15</f>
        <v>10</v>
      </c>
      <c r="B14" s="178" t="str">
        <f>'9A1'!B15</f>
        <v>Nguyễn Nữ Ngọc Anh</v>
      </c>
      <c r="C14" s="177" t="str">
        <f>'9A1'!C15</f>
        <v>18/04/2007</v>
      </c>
      <c r="D14" s="177" t="str">
        <f>'9A1'!D15</f>
        <v>9A1</v>
      </c>
      <c r="E14" s="179">
        <f>'9A1'!E15</f>
        <v>8</v>
      </c>
      <c r="F14" s="179">
        <f>'9A1'!F15</f>
        <v>9</v>
      </c>
      <c r="G14" s="182">
        <f>'9A1'!G15</f>
        <v>9</v>
      </c>
      <c r="H14" s="182">
        <f>'9A1'!H15</f>
        <v>43</v>
      </c>
      <c r="I14" s="183" t="e">
        <f t="shared" si="0"/>
        <v>#REF!</v>
      </c>
      <c r="J14" s="180" t="e">
        <f t="shared" si="1"/>
        <v>#REF!</v>
      </c>
    </row>
    <row r="15" spans="1:10" ht="12.75" customHeight="1">
      <c r="A15" s="177">
        <f>'9A1'!A16</f>
        <v>11</v>
      </c>
      <c r="B15" s="178" t="str">
        <f>'9A1'!B16</f>
        <v>Nguyễn Phan Anh</v>
      </c>
      <c r="C15" s="177" t="str">
        <f>'9A1'!C16</f>
        <v>26/01/2007</v>
      </c>
      <c r="D15" s="177" t="str">
        <f>'9A1'!D16</f>
        <v>9A1</v>
      </c>
      <c r="E15" s="181">
        <f>'9A1'!E16</f>
        <v>7.5</v>
      </c>
      <c r="F15" s="179">
        <f>'9A1'!F16</f>
        <v>8.75</v>
      </c>
      <c r="G15" s="182">
        <f>'9A1'!G16</f>
        <v>9.75</v>
      </c>
      <c r="H15" s="182">
        <f>'9A1'!H16</f>
        <v>42.25</v>
      </c>
      <c r="I15" s="183" t="e">
        <f t="shared" si="0"/>
        <v>#REF!</v>
      </c>
      <c r="J15" s="180" t="e">
        <f t="shared" si="1"/>
        <v>#REF!</v>
      </c>
    </row>
    <row r="16" spans="1:10" ht="12.75" customHeight="1">
      <c r="A16" s="177">
        <f>'9A1'!A17</f>
        <v>12</v>
      </c>
      <c r="B16" s="178" t="str">
        <f>'9A1'!B17</f>
        <v>Nguyễn Phan Trâm Anh</v>
      </c>
      <c r="C16" s="177" t="str">
        <f>'9A1'!C17</f>
        <v>30/08/2007</v>
      </c>
      <c r="D16" s="177" t="str">
        <f>'9A1'!D17</f>
        <v>9A1</v>
      </c>
      <c r="E16" s="179">
        <f>'9A1'!E17</f>
        <v>8</v>
      </c>
      <c r="F16" s="179">
        <f>'9A1'!F17</f>
        <v>8.75</v>
      </c>
      <c r="G16" s="182">
        <f>'9A1'!G17</f>
        <v>10</v>
      </c>
      <c r="H16" s="182">
        <f>'9A1'!H17</f>
        <v>43.5</v>
      </c>
      <c r="I16" s="183" t="e">
        <f t="shared" si="0"/>
        <v>#REF!</v>
      </c>
      <c r="J16" s="180" t="e">
        <f t="shared" si="1"/>
        <v>#REF!</v>
      </c>
    </row>
    <row r="17" spans="1:10" ht="12.75" customHeight="1">
      <c r="A17" s="177">
        <f>'9A1'!A18</f>
        <v>13</v>
      </c>
      <c r="B17" s="178" t="str">
        <f>'9A1'!B18</f>
        <v>Nguyễn Vũ Minh Anh</v>
      </c>
      <c r="C17" s="177" t="str">
        <f>'9A1'!C18</f>
        <v>31/08/2007</v>
      </c>
      <c r="D17" s="177" t="str">
        <f>'9A1'!D18</f>
        <v>9A1</v>
      </c>
      <c r="E17" s="179">
        <f>'9A1'!E18</f>
        <v>8</v>
      </c>
      <c r="F17" s="179">
        <f>'9A1'!F18</f>
        <v>9.25</v>
      </c>
      <c r="G17" s="182">
        <f>'9A1'!G18</f>
        <v>9.75</v>
      </c>
      <c r="H17" s="182">
        <f>'9A1'!H18</f>
        <v>44.25</v>
      </c>
      <c r="I17" s="183" t="e">
        <f t="shared" si="0"/>
        <v>#REF!</v>
      </c>
      <c r="J17" s="180" t="e">
        <f t="shared" si="1"/>
        <v>#REF!</v>
      </c>
    </row>
    <row r="18" spans="1:10" ht="12.75" customHeight="1">
      <c r="A18" s="177" t="e">
        <f>'9A1'!#REF!</f>
        <v>#REF!</v>
      </c>
      <c r="B18" s="178" t="e">
        <f>'9A1'!#REF!</f>
        <v>#REF!</v>
      </c>
      <c r="C18" s="177" t="e">
        <f>'9A1'!#REF!</f>
        <v>#REF!</v>
      </c>
      <c r="D18" s="177" t="e">
        <f>'9A1'!#REF!</f>
        <v>#REF!</v>
      </c>
      <c r="E18" s="179" t="e">
        <f>'9A1'!#REF!</f>
        <v>#REF!</v>
      </c>
      <c r="F18" s="179" t="e">
        <f>'9A1'!#REF!</f>
        <v>#REF!</v>
      </c>
      <c r="G18" s="182" t="e">
        <f>'9A1'!#REF!</f>
        <v>#REF!</v>
      </c>
      <c r="H18" s="182" t="e">
        <f>'9A1'!#REF!</f>
        <v>#REF!</v>
      </c>
      <c r="I18" s="183" t="e">
        <f t="shared" si="0"/>
        <v>#REF!</v>
      </c>
      <c r="J18" s="180" t="e">
        <f t="shared" si="1"/>
        <v>#REF!</v>
      </c>
    </row>
    <row r="19" spans="1:10" ht="12.75" customHeight="1">
      <c r="A19" s="177">
        <f>'9A1'!A19</f>
        <v>14</v>
      </c>
      <c r="B19" s="178" t="str">
        <f>'9A1'!B19</f>
        <v>Phạm Khuê Anh</v>
      </c>
      <c r="C19" s="177" t="str">
        <f>'9A1'!C19</f>
        <v>11/07/2007</v>
      </c>
      <c r="D19" s="177" t="str">
        <f>'9A1'!D19</f>
        <v>9A1</v>
      </c>
      <c r="E19" s="179">
        <f>'9A1'!E19</f>
        <v>8.5</v>
      </c>
      <c r="F19" s="179">
        <f>'9A1'!F19</f>
        <v>8.75</v>
      </c>
      <c r="G19" s="182">
        <f>'9A1'!G19</f>
        <v>9.5</v>
      </c>
      <c r="H19" s="182">
        <f>'9A1'!H19</f>
        <v>44</v>
      </c>
      <c r="I19" s="183" t="e">
        <f t="shared" si="0"/>
        <v>#REF!</v>
      </c>
      <c r="J19" s="180" t="e">
        <f t="shared" si="1"/>
        <v>#REF!</v>
      </c>
    </row>
    <row r="20" spans="1:10" ht="12.75" customHeight="1">
      <c r="A20" s="177" t="e">
        <f t="shared" ref="A20:H20" si="2">#REF!</f>
        <v>#REF!</v>
      </c>
      <c r="B20" s="178" t="e">
        <f t="shared" si="2"/>
        <v>#REF!</v>
      </c>
      <c r="C20" s="177" t="e">
        <f t="shared" si="2"/>
        <v>#REF!</v>
      </c>
      <c r="D20" s="177" t="e">
        <f t="shared" si="2"/>
        <v>#REF!</v>
      </c>
      <c r="E20" s="179" t="e">
        <f t="shared" si="2"/>
        <v>#REF!</v>
      </c>
      <c r="F20" s="179" t="e">
        <f t="shared" si="2"/>
        <v>#REF!</v>
      </c>
      <c r="G20" s="182" t="e">
        <f t="shared" si="2"/>
        <v>#REF!</v>
      </c>
      <c r="H20" s="182" t="e">
        <f t="shared" si="2"/>
        <v>#REF!</v>
      </c>
      <c r="I20" s="183" t="e">
        <f t="shared" si="0"/>
        <v>#REF!</v>
      </c>
      <c r="J20" s="180" t="e">
        <f t="shared" si="1"/>
        <v>#REF!</v>
      </c>
    </row>
    <row r="21" spans="1:10" ht="12.75" customHeight="1">
      <c r="A21" s="177">
        <f>'9A1'!A21</f>
        <v>16</v>
      </c>
      <c r="B21" s="178" t="str">
        <f>'9A1'!B21</f>
        <v>Trần Ngọc Vân Anh</v>
      </c>
      <c r="C21" s="177" t="str">
        <f>'9A1'!C21</f>
        <v>17/01/2007</v>
      </c>
      <c r="D21" s="177" t="str">
        <f>'9A1'!D21</f>
        <v>9A1</v>
      </c>
      <c r="E21" s="181">
        <f>'9A1'!E21</f>
        <v>8.75</v>
      </c>
      <c r="F21" s="181">
        <f>'9A1'!F21</f>
        <v>9.5</v>
      </c>
      <c r="G21" s="182">
        <f>'9A1'!G21</f>
        <v>9.75</v>
      </c>
      <c r="H21" s="182">
        <f>'9A1'!H21</f>
        <v>46.25</v>
      </c>
      <c r="I21" s="183" t="e">
        <f t="shared" si="0"/>
        <v>#REF!</v>
      </c>
      <c r="J21" s="180" t="e">
        <f t="shared" si="1"/>
        <v>#REF!</v>
      </c>
    </row>
    <row r="22" spans="1:10" ht="12.75" customHeight="1">
      <c r="A22" s="177">
        <f>'9A1'!A22</f>
        <v>17</v>
      </c>
      <c r="B22" s="178" t="str">
        <f>'9A1'!B22</f>
        <v>Vũ Hoàng Anh</v>
      </c>
      <c r="C22" s="177" t="str">
        <f>'9A1'!C22</f>
        <v>24/11/2007</v>
      </c>
      <c r="D22" s="177" t="str">
        <f>'9A1'!D22</f>
        <v>9A1</v>
      </c>
      <c r="E22" s="181">
        <f>'9A1'!E22</f>
        <v>7.5</v>
      </c>
      <c r="F22" s="179">
        <f>'9A1'!F22</f>
        <v>9.5</v>
      </c>
      <c r="G22" s="182">
        <f>'9A1'!G22</f>
        <v>10</v>
      </c>
      <c r="H22" s="182">
        <f>'9A1'!H22</f>
        <v>44</v>
      </c>
      <c r="I22" s="183" t="e">
        <f t="shared" si="0"/>
        <v>#REF!</v>
      </c>
      <c r="J22" s="180" t="e">
        <f t="shared" si="1"/>
        <v>#REF!</v>
      </c>
    </row>
    <row r="23" spans="1:10" ht="12.75" customHeight="1">
      <c r="A23" s="177">
        <f>'9A1'!A23</f>
        <v>18</v>
      </c>
      <c r="B23" s="178" t="str">
        <f>'9A1'!B23</f>
        <v>Nguyễn Phạm Gia Bách</v>
      </c>
      <c r="C23" s="177" t="str">
        <f>'9A1'!C23</f>
        <v>23/10/2007</v>
      </c>
      <c r="D23" s="177" t="str">
        <f>'9A1'!D23</f>
        <v>9A1</v>
      </c>
      <c r="E23" s="179">
        <f>'9A1'!E23</f>
        <v>7</v>
      </c>
      <c r="F23" s="179">
        <f>'9A1'!F23</f>
        <v>9</v>
      </c>
      <c r="G23" s="182">
        <f>'9A1'!G23</f>
        <v>9.5</v>
      </c>
      <c r="H23" s="182">
        <f>'9A1'!H23</f>
        <v>41.5</v>
      </c>
      <c r="I23" s="183" t="e">
        <f t="shared" si="0"/>
        <v>#REF!</v>
      </c>
      <c r="J23" s="180" t="e">
        <f t="shared" si="1"/>
        <v>#REF!</v>
      </c>
    </row>
    <row r="24" spans="1:10" ht="12.75" customHeight="1">
      <c r="A24" s="177" t="e">
        <f>'9A1'!#REF!</f>
        <v>#REF!</v>
      </c>
      <c r="B24" s="178" t="e">
        <f>'9A1'!#REF!</f>
        <v>#REF!</v>
      </c>
      <c r="C24" s="177" t="e">
        <f>'9A1'!#REF!</f>
        <v>#REF!</v>
      </c>
      <c r="D24" s="177" t="e">
        <f>'9A1'!#REF!</f>
        <v>#REF!</v>
      </c>
      <c r="E24" s="179" t="e">
        <f>'9A1'!#REF!</f>
        <v>#REF!</v>
      </c>
      <c r="F24" s="179" t="e">
        <f>'9A1'!#REF!</f>
        <v>#REF!</v>
      </c>
      <c r="G24" s="182" t="e">
        <f>'9A1'!#REF!</f>
        <v>#REF!</v>
      </c>
      <c r="H24" s="182" t="e">
        <f>'9A1'!#REF!</f>
        <v>#REF!</v>
      </c>
      <c r="I24" s="183" t="e">
        <f t="shared" si="0"/>
        <v>#REF!</v>
      </c>
      <c r="J24" s="180" t="e">
        <f t="shared" si="1"/>
        <v>#REF!</v>
      </c>
    </row>
    <row r="25" spans="1:10" ht="12.75" customHeight="1">
      <c r="A25" s="177">
        <f>'9A1'!A24</f>
        <v>19</v>
      </c>
      <c r="B25" s="178" t="str">
        <f>'9A1'!B24</f>
        <v>Lại Gia Bảo</v>
      </c>
      <c r="C25" s="177" t="str">
        <f>'9A1'!C24</f>
        <v>16/09/2007</v>
      </c>
      <c r="D25" s="177" t="str">
        <f>'9A1'!D24</f>
        <v>9A1</v>
      </c>
      <c r="E25" s="181">
        <f>'9A1'!E24</f>
        <v>7.75</v>
      </c>
      <c r="F25" s="181">
        <f>'9A1'!F24</f>
        <v>7.5</v>
      </c>
      <c r="G25" s="182">
        <f>'9A1'!G24</f>
        <v>9.75</v>
      </c>
      <c r="H25" s="182">
        <f>'9A1'!H24</f>
        <v>40.25</v>
      </c>
      <c r="I25" s="183" t="e">
        <f t="shared" si="0"/>
        <v>#REF!</v>
      </c>
      <c r="J25" s="180" t="e">
        <f t="shared" si="1"/>
        <v>#REF!</v>
      </c>
    </row>
    <row r="26" spans="1:10" ht="12.75" customHeight="1">
      <c r="A26" s="177">
        <f>'9A1'!A20</f>
        <v>15</v>
      </c>
      <c r="B26" s="178" t="str">
        <f>'9A1'!B20</f>
        <v>Thiều Quỳnh Anh</v>
      </c>
      <c r="C26" s="177" t="str">
        <f>'9A1'!C20</f>
        <v>19/04/2007</v>
      </c>
      <c r="D26" s="177" t="str">
        <f>'9A1'!D20</f>
        <v>9A1</v>
      </c>
      <c r="E26" s="179">
        <f>'9A1'!E20</f>
        <v>8.5</v>
      </c>
      <c r="F26" s="179">
        <f>'9A1'!F20</f>
        <v>9</v>
      </c>
      <c r="G26" s="182">
        <f>'9A1'!G20</f>
        <v>10</v>
      </c>
      <c r="H26" s="182">
        <f>'9A1'!H20</f>
        <v>45</v>
      </c>
      <c r="I26" s="183" t="e">
        <f t="shared" si="0"/>
        <v>#REF!</v>
      </c>
      <c r="J26" s="180" t="e">
        <f t="shared" si="1"/>
        <v>#REF!</v>
      </c>
    </row>
    <row r="27" spans="1:10" ht="12.75" customHeight="1">
      <c r="A27" s="177">
        <f>'9A1'!A26</f>
        <v>21</v>
      </c>
      <c r="B27" s="178" t="str">
        <f>'9A1'!B26</f>
        <v>Lê Hồng Bảo Châu</v>
      </c>
      <c r="C27" s="177" t="str">
        <f>'9A1'!C26</f>
        <v>03/03/2007</v>
      </c>
      <c r="D27" s="177" t="str">
        <f>'9A1'!D26</f>
        <v>9A1</v>
      </c>
      <c r="E27" s="179">
        <f>'9A1'!E26</f>
        <v>8.5</v>
      </c>
      <c r="F27" s="179">
        <f>'9A1'!F26</f>
        <v>9</v>
      </c>
      <c r="G27" s="182">
        <f>'9A1'!G26</f>
        <v>9.5</v>
      </c>
      <c r="H27" s="182">
        <f>'9A1'!H26</f>
        <v>44.5</v>
      </c>
      <c r="I27" s="183" t="e">
        <f t="shared" si="0"/>
        <v>#REF!</v>
      </c>
      <c r="J27" s="180" t="e">
        <f t="shared" si="1"/>
        <v>#REF!</v>
      </c>
    </row>
    <row r="28" spans="1:10" ht="12.75" customHeight="1">
      <c r="A28" s="177">
        <f>'9A1'!A27</f>
        <v>22</v>
      </c>
      <c r="B28" s="178" t="str">
        <f>'9A1'!B27</f>
        <v>Nguyễn Minh Châu</v>
      </c>
      <c r="C28" s="177" t="str">
        <f>'9A1'!C27</f>
        <v>18/12/2007</v>
      </c>
      <c r="D28" s="177" t="str">
        <f>'9A1'!D27</f>
        <v>9A1</v>
      </c>
      <c r="E28" s="181">
        <f>'9A1'!E27</f>
        <v>8.25</v>
      </c>
      <c r="F28" s="179">
        <f>'9A1'!F27</f>
        <v>9</v>
      </c>
      <c r="G28" s="182">
        <f>'9A1'!G27</f>
        <v>9.5</v>
      </c>
      <c r="H28" s="182">
        <f>'9A1'!H27</f>
        <v>44</v>
      </c>
      <c r="I28" s="183" t="e">
        <f t="shared" si="0"/>
        <v>#REF!</v>
      </c>
      <c r="J28" s="180" t="e">
        <f t="shared" si="1"/>
        <v>#REF!</v>
      </c>
    </row>
    <row r="29" spans="1:10" ht="12.75" customHeight="1">
      <c r="A29" s="177">
        <f>'9A1'!A42</f>
        <v>37</v>
      </c>
      <c r="B29" s="178" t="str">
        <f>'9A1'!B42</f>
        <v>Bùi Thanh Hương</v>
      </c>
      <c r="C29" s="177" t="str">
        <f>'9A1'!C42</f>
        <v>12/01/2007</v>
      </c>
      <c r="D29" s="177" t="str">
        <f>'9A1'!D42</f>
        <v>9A1</v>
      </c>
      <c r="E29" s="179">
        <f>'9A1'!E42</f>
        <v>8.75</v>
      </c>
      <c r="F29" s="179">
        <f>'9A1'!F42</f>
        <v>9.25</v>
      </c>
      <c r="G29" s="182">
        <f>'9A1'!G42</f>
        <v>9.25</v>
      </c>
      <c r="H29" s="182">
        <f>'9A1'!H42</f>
        <v>45.25</v>
      </c>
      <c r="I29" s="183" t="e">
        <f t="shared" si="0"/>
        <v>#REF!</v>
      </c>
      <c r="J29" s="180" t="e">
        <f t="shared" si="1"/>
        <v>#REF!</v>
      </c>
    </row>
    <row r="30" spans="1:10" ht="12.75" customHeight="1">
      <c r="A30" s="177">
        <f>'9A1'!A29</f>
        <v>24</v>
      </c>
      <c r="B30" s="178" t="str">
        <f>'9A1'!B29</f>
        <v>Đào Khánh Chi</v>
      </c>
      <c r="C30" s="177" t="str">
        <f>'9A1'!C29</f>
        <v>14/02/2007</v>
      </c>
      <c r="D30" s="177" t="str">
        <f>'9A1'!D29</f>
        <v>9A1</v>
      </c>
      <c r="E30" s="181">
        <f>'9A1'!E29</f>
        <v>8.5</v>
      </c>
      <c r="F30" s="181">
        <f>'9A1'!F29</f>
        <v>9.25</v>
      </c>
      <c r="G30" s="182">
        <f>'9A1'!G29</f>
        <v>9.5</v>
      </c>
      <c r="H30" s="182">
        <f>'9A1'!H29</f>
        <v>45</v>
      </c>
      <c r="I30" s="183" t="e">
        <f t="shared" si="0"/>
        <v>#REF!</v>
      </c>
      <c r="J30" s="180" t="e">
        <f t="shared" si="1"/>
        <v>#REF!</v>
      </c>
    </row>
    <row r="31" spans="1:10" ht="12.75" customHeight="1">
      <c r="A31" s="177">
        <f>'9A1'!A30</f>
        <v>25</v>
      </c>
      <c r="B31" s="178" t="str">
        <f>'9A1'!B30</f>
        <v>Lê Hà Chi</v>
      </c>
      <c r="C31" s="177" t="str">
        <f>'9A1'!C30</f>
        <v>08/05/2007</v>
      </c>
      <c r="D31" s="177" t="str">
        <f>'9A1'!D30</f>
        <v>9A1</v>
      </c>
      <c r="E31" s="179">
        <f>'9A1'!E30</f>
        <v>7.5</v>
      </c>
      <c r="F31" s="181">
        <f>'9A1'!F30</f>
        <v>6.5</v>
      </c>
      <c r="G31" s="182">
        <f>'9A1'!G30</f>
        <v>8.75</v>
      </c>
      <c r="H31" s="182">
        <f>'9A1'!H30</f>
        <v>36.75</v>
      </c>
      <c r="I31" s="183" t="e">
        <f t="shared" si="0"/>
        <v>#REF!</v>
      </c>
      <c r="J31" s="180" t="e">
        <f t="shared" si="1"/>
        <v>#REF!</v>
      </c>
    </row>
    <row r="32" spans="1:10" ht="12.75" customHeight="1">
      <c r="A32" s="177">
        <f>'9A1'!A31</f>
        <v>26</v>
      </c>
      <c r="B32" s="178" t="str">
        <f>'9A1'!B31</f>
        <v>Vũ Quỳnh Chi</v>
      </c>
      <c r="C32" s="177" t="str">
        <f>'9A1'!C31</f>
        <v>25/02/2007</v>
      </c>
      <c r="D32" s="177" t="str">
        <f>'9A1'!D31</f>
        <v>9A1</v>
      </c>
      <c r="E32" s="181">
        <f>'9A1'!E31</f>
        <v>8.25</v>
      </c>
      <c r="F32" s="179">
        <f>'9A1'!F31</f>
        <v>8.25</v>
      </c>
      <c r="G32" s="182">
        <f>'9A1'!G31</f>
        <v>9.75</v>
      </c>
      <c r="H32" s="182">
        <f>'9A1'!H31</f>
        <v>42.75</v>
      </c>
      <c r="I32" s="183" t="e">
        <f t="shared" si="0"/>
        <v>#REF!</v>
      </c>
      <c r="J32" s="180" t="e">
        <f t="shared" si="1"/>
        <v>#REF!</v>
      </c>
    </row>
    <row r="33" spans="1:10" ht="12.75" customHeight="1">
      <c r="A33" s="177">
        <f>'9A1'!A32</f>
        <v>27</v>
      </c>
      <c r="B33" s="178" t="str">
        <f>'9A1'!B32</f>
        <v>Bùi Trần Công</v>
      </c>
      <c r="C33" s="177" t="str">
        <f>'9A1'!C32</f>
        <v>28/02/2007</v>
      </c>
      <c r="D33" s="177" t="str">
        <f>'9A1'!D32</f>
        <v>9A1</v>
      </c>
      <c r="E33" s="181">
        <f>'9A1'!E32</f>
        <v>8</v>
      </c>
      <c r="F33" s="181">
        <f>'9A1'!F32</f>
        <v>9</v>
      </c>
      <c r="G33" s="182">
        <f>'9A1'!G32</f>
        <v>9.75</v>
      </c>
      <c r="H33" s="182">
        <f>'9A1'!H32</f>
        <v>43.75</v>
      </c>
      <c r="I33" s="183" t="e">
        <f t="shared" si="0"/>
        <v>#REF!</v>
      </c>
      <c r="J33" s="180" t="e">
        <f t="shared" si="1"/>
        <v>#REF!</v>
      </c>
    </row>
    <row r="34" spans="1:10" ht="12.75" customHeight="1">
      <c r="A34" s="177">
        <f>'9A1'!A33</f>
        <v>28</v>
      </c>
      <c r="B34" s="178" t="str">
        <f>'9A1'!B33</f>
        <v>Hoàng Quốc Cường</v>
      </c>
      <c r="C34" s="177" t="str">
        <f>'9A1'!C33</f>
        <v>25/11/2007</v>
      </c>
      <c r="D34" s="177" t="str">
        <f>'9A1'!D33</f>
        <v>9A1</v>
      </c>
      <c r="E34" s="181">
        <f>'9A1'!E33</f>
        <v>8.25</v>
      </c>
      <c r="F34" s="179">
        <f>'9A1'!F33</f>
        <v>9</v>
      </c>
      <c r="G34" s="182">
        <f>'9A1'!G33</f>
        <v>9.5</v>
      </c>
      <c r="H34" s="182">
        <f>'9A1'!H33</f>
        <v>44</v>
      </c>
      <c r="I34" s="183" t="e">
        <f t="shared" si="0"/>
        <v>#REF!</v>
      </c>
      <c r="J34" s="180" t="e">
        <f t="shared" si="1"/>
        <v>#REF!</v>
      </c>
    </row>
    <row r="35" spans="1:10" ht="12.75" customHeight="1">
      <c r="A35" s="177">
        <f>'9A1'!A34</f>
        <v>29</v>
      </c>
      <c r="B35" s="178" t="str">
        <f>'9A1'!B34</f>
        <v>Nguyễn Đức Dương</v>
      </c>
      <c r="C35" s="177" t="str">
        <f>'9A1'!C34</f>
        <v>19/10/2007</v>
      </c>
      <c r="D35" s="177" t="str">
        <f>'9A1'!D34</f>
        <v>9A1</v>
      </c>
      <c r="E35" s="179">
        <f>'9A1'!E34</f>
        <v>7.5</v>
      </c>
      <c r="F35" s="179">
        <f>'9A1'!F34</f>
        <v>10</v>
      </c>
      <c r="G35" s="182">
        <f>'9A1'!G34</f>
        <v>9.5</v>
      </c>
      <c r="H35" s="182">
        <f>'9A1'!H34</f>
        <v>44.5</v>
      </c>
      <c r="I35" s="183" t="e">
        <f t="shared" si="0"/>
        <v>#REF!</v>
      </c>
      <c r="J35" s="180" t="e">
        <f t="shared" si="1"/>
        <v>#REF!</v>
      </c>
    </row>
    <row r="36" spans="1:10" ht="12.75" customHeight="1">
      <c r="A36" s="177">
        <f>'9A1'!A35</f>
        <v>30</v>
      </c>
      <c r="B36" s="178" t="str">
        <f>'9A1'!B35</f>
        <v>Nguyễn Thùy Dương</v>
      </c>
      <c r="C36" s="177" t="str">
        <f>'9A1'!C35</f>
        <v>05/01/2007</v>
      </c>
      <c r="D36" s="177" t="str">
        <f>'9A1'!D35</f>
        <v>9A1</v>
      </c>
      <c r="E36" s="181">
        <f>'9A1'!E35</f>
        <v>9</v>
      </c>
      <c r="F36" s="179">
        <f>'9A1'!F35</f>
        <v>9.25</v>
      </c>
      <c r="G36" s="182">
        <f>'9A1'!G35</f>
        <v>8.75</v>
      </c>
      <c r="H36" s="182">
        <f>'9A1'!H35</f>
        <v>45.25</v>
      </c>
      <c r="I36" s="183" t="e">
        <f t="shared" si="0"/>
        <v>#REF!</v>
      </c>
      <c r="J36" s="180" t="e">
        <f t="shared" si="1"/>
        <v>#REF!</v>
      </c>
    </row>
    <row r="37" spans="1:10" ht="12.75" customHeight="1">
      <c r="A37" s="177">
        <f>'9A1'!A36</f>
        <v>31</v>
      </c>
      <c r="B37" s="178" t="str">
        <f>'9A1'!B36</f>
        <v>Nguyễn Hải Đăng</v>
      </c>
      <c r="C37" s="177" t="str">
        <f>'9A1'!C36</f>
        <v>13/07/2007</v>
      </c>
      <c r="D37" s="177" t="str">
        <f>'9A1'!D36</f>
        <v>9A1</v>
      </c>
      <c r="E37" s="179">
        <f>'9A1'!E36</f>
        <v>8</v>
      </c>
      <c r="F37" s="179">
        <f>'9A1'!F36</f>
        <v>9</v>
      </c>
      <c r="G37" s="182">
        <f>'9A1'!G36</f>
        <v>9.25</v>
      </c>
      <c r="H37" s="182">
        <f>'9A1'!H36</f>
        <v>43.25</v>
      </c>
      <c r="I37" s="183" t="e">
        <f t="shared" si="0"/>
        <v>#REF!</v>
      </c>
      <c r="J37" s="180" t="e">
        <f t="shared" si="1"/>
        <v>#REF!</v>
      </c>
    </row>
    <row r="38" spans="1:10" ht="12.75" customHeight="1">
      <c r="A38" s="177">
        <f>'9A1'!A37</f>
        <v>32</v>
      </c>
      <c r="B38" s="178" t="str">
        <f>'9A1'!B37</f>
        <v>Nghiêm Minh Hà</v>
      </c>
      <c r="C38" s="177" t="str">
        <f>'9A1'!C37</f>
        <v>08/10/2007</v>
      </c>
      <c r="D38" s="177" t="str">
        <f>'9A1'!D37</f>
        <v>9A1</v>
      </c>
      <c r="E38" s="179">
        <f>'9A1'!E37</f>
        <v>8.5</v>
      </c>
      <c r="F38" s="179">
        <f>'9A1'!F37</f>
        <v>9</v>
      </c>
      <c r="G38" s="182">
        <f>'9A1'!G37</f>
        <v>9.25</v>
      </c>
      <c r="H38" s="182">
        <f>'9A1'!H37</f>
        <v>44.25</v>
      </c>
      <c r="I38" s="183" t="e">
        <f t="shared" si="0"/>
        <v>#REF!</v>
      </c>
      <c r="J38" s="180" t="e">
        <f t="shared" si="1"/>
        <v>#REF!</v>
      </c>
    </row>
    <row r="39" spans="1:10" ht="12.75" customHeight="1">
      <c r="A39" s="177">
        <f>'9A1'!A38</f>
        <v>33</v>
      </c>
      <c r="B39" s="178" t="str">
        <f>'9A1'!B38</f>
        <v>Nguyễn Vân Hà</v>
      </c>
      <c r="C39" s="177" t="str">
        <f>'9A1'!C38</f>
        <v>08/07/2007</v>
      </c>
      <c r="D39" s="177" t="str">
        <f>'9A1'!D38</f>
        <v>9A1</v>
      </c>
      <c r="E39" s="179">
        <f>'9A1'!E38</f>
        <v>8.25</v>
      </c>
      <c r="F39" s="179">
        <f>'9A1'!F38</f>
        <v>8.25</v>
      </c>
      <c r="G39" s="182">
        <f>'9A1'!G38</f>
        <v>9</v>
      </c>
      <c r="H39" s="182">
        <f>'9A1'!H38</f>
        <v>42</v>
      </c>
      <c r="I39" s="183" t="e">
        <f t="shared" si="0"/>
        <v>#REF!</v>
      </c>
      <c r="J39" s="180" t="e">
        <f t="shared" si="1"/>
        <v>#REF!</v>
      </c>
    </row>
    <row r="40" spans="1:10" ht="12.75" customHeight="1">
      <c r="A40" s="177">
        <f>'9A1'!A39</f>
        <v>34</v>
      </c>
      <c r="B40" s="178" t="str">
        <f>'9A1'!B39</f>
        <v>Nhâm Đỗ Thái Hà</v>
      </c>
      <c r="C40" s="177" t="str">
        <f>'9A1'!C39</f>
        <v>03/12/2007</v>
      </c>
      <c r="D40" s="177" t="str">
        <f>'9A1'!D39</f>
        <v>9A1</v>
      </c>
      <c r="E40" s="179">
        <f>'9A1'!E39</f>
        <v>8.5</v>
      </c>
      <c r="F40" s="181">
        <f>'9A1'!F39</f>
        <v>9.75</v>
      </c>
      <c r="G40" s="182">
        <f>'9A1'!G39</f>
        <v>9.5</v>
      </c>
      <c r="H40" s="182">
        <f>'9A1'!H39</f>
        <v>46</v>
      </c>
      <c r="I40" s="183" t="e">
        <f t="shared" si="0"/>
        <v>#REF!</v>
      </c>
      <c r="J40" s="180" t="e">
        <f t="shared" si="1"/>
        <v>#REF!</v>
      </c>
    </row>
    <row r="41" spans="1:10" ht="12.75" customHeight="1">
      <c r="A41" s="177">
        <f>'9A1'!A40</f>
        <v>35</v>
      </c>
      <c r="B41" s="178" t="str">
        <f>'9A1'!B40</f>
        <v>Tạ Minh Hoàng</v>
      </c>
      <c r="C41" s="177" t="str">
        <f>'9A1'!C40</f>
        <v>03/05/2007</v>
      </c>
      <c r="D41" s="177" t="str">
        <f>'9A1'!D40</f>
        <v>9A1</v>
      </c>
      <c r="E41" s="181">
        <f>'9A1'!E40</f>
        <v>7</v>
      </c>
      <c r="F41" s="179">
        <f>'9A1'!F40</f>
        <v>9</v>
      </c>
      <c r="G41" s="182">
        <f>'9A1'!G40</f>
        <v>9.75</v>
      </c>
      <c r="H41" s="182">
        <f>'9A1'!H40</f>
        <v>41.75</v>
      </c>
      <c r="I41" s="183" t="e">
        <f t="shared" si="0"/>
        <v>#REF!</v>
      </c>
      <c r="J41" s="180" t="e">
        <f t="shared" si="1"/>
        <v>#REF!</v>
      </c>
    </row>
    <row r="42" spans="1:10" ht="12.75" customHeight="1">
      <c r="A42" s="177">
        <f>'9A1'!A41</f>
        <v>36</v>
      </c>
      <c r="B42" s="178" t="str">
        <f>'9A1'!B41</f>
        <v>Trần Vĩnh Hưng</v>
      </c>
      <c r="C42" s="177" t="str">
        <f>'9A1'!C41</f>
        <v>01/11/2007</v>
      </c>
      <c r="D42" s="177" t="str">
        <f>'9A1'!D41</f>
        <v>9A1</v>
      </c>
      <c r="E42" s="179">
        <f>'9A1'!E41</f>
        <v>8.5</v>
      </c>
      <c r="F42" s="179">
        <f>'9A1'!F41</f>
        <v>9.25</v>
      </c>
      <c r="G42" s="182">
        <f>'9A1'!G41</f>
        <v>9.75</v>
      </c>
      <c r="H42" s="182">
        <f>'9A1'!H41</f>
        <v>45.25</v>
      </c>
      <c r="I42" s="183" t="e">
        <f t="shared" si="0"/>
        <v>#REF!</v>
      </c>
      <c r="J42" s="180" t="e">
        <f t="shared" si="1"/>
        <v>#REF!</v>
      </c>
    </row>
    <row r="43" spans="1:10" ht="12.75" customHeight="1">
      <c r="A43" s="177" t="e">
        <f t="shared" ref="A43:H43" si="3">#REF!</f>
        <v>#REF!</v>
      </c>
      <c r="B43" s="178" t="e">
        <f t="shared" si="3"/>
        <v>#REF!</v>
      </c>
      <c r="C43" s="177" t="e">
        <f t="shared" si="3"/>
        <v>#REF!</v>
      </c>
      <c r="D43" s="177" t="e">
        <f t="shared" si="3"/>
        <v>#REF!</v>
      </c>
      <c r="E43" s="179" t="e">
        <f t="shared" si="3"/>
        <v>#REF!</v>
      </c>
      <c r="F43" s="179" t="e">
        <f t="shared" si="3"/>
        <v>#REF!</v>
      </c>
      <c r="G43" s="182" t="e">
        <f t="shared" si="3"/>
        <v>#REF!</v>
      </c>
      <c r="H43" s="182" t="e">
        <f t="shared" si="3"/>
        <v>#REF!</v>
      </c>
      <c r="I43" s="183" t="e">
        <f t="shared" si="0"/>
        <v>#REF!</v>
      </c>
      <c r="J43" s="180" t="e">
        <f t="shared" si="1"/>
        <v>#REF!</v>
      </c>
    </row>
    <row r="44" spans="1:10" ht="12.75" customHeight="1">
      <c r="A44" s="177">
        <f>'9A1'!A43</f>
        <v>38</v>
      </c>
      <c r="B44" s="178" t="str">
        <f>'9A1'!B43</f>
        <v>Tống Minh Khuê</v>
      </c>
      <c r="C44" s="177" t="str">
        <f>'9A1'!C43</f>
        <v>31/10/2007</v>
      </c>
      <c r="D44" s="177" t="str">
        <f>'9A1'!D43</f>
        <v>9A1</v>
      </c>
      <c r="E44" s="179">
        <f>'9A1'!E43</f>
        <v>8.5</v>
      </c>
      <c r="F44" s="181">
        <f>'9A1'!F43</f>
        <v>8.75</v>
      </c>
      <c r="G44" s="182">
        <f>'9A1'!G43</f>
        <v>10</v>
      </c>
      <c r="H44" s="182">
        <f>'9A1'!H43</f>
        <v>44.5</v>
      </c>
      <c r="I44" s="183" t="e">
        <f t="shared" si="0"/>
        <v>#REF!</v>
      </c>
      <c r="J44" s="180" t="e">
        <f t="shared" si="1"/>
        <v>#REF!</v>
      </c>
    </row>
    <row r="45" spans="1:10" ht="12.75" customHeight="1">
      <c r="A45" s="177">
        <f>'9A1'!A44</f>
        <v>39</v>
      </c>
      <c r="B45" s="178" t="str">
        <f>'9A1'!B44</f>
        <v>Đỗ Linh Linh</v>
      </c>
      <c r="C45" s="177" t="str">
        <f>'9A1'!C44</f>
        <v>16/02/2007</v>
      </c>
      <c r="D45" s="177" t="str">
        <f>'9A1'!D44</f>
        <v>9A1</v>
      </c>
      <c r="E45" s="181">
        <f>'9A1'!E44</f>
        <v>8.5</v>
      </c>
      <c r="F45" s="179">
        <f>'9A1'!F44</f>
        <v>9</v>
      </c>
      <c r="G45" s="182">
        <f>'9A1'!G44</f>
        <v>9.5</v>
      </c>
      <c r="H45" s="182">
        <f>'9A1'!H44</f>
        <v>44.5</v>
      </c>
      <c r="I45" s="183" t="e">
        <f t="shared" si="0"/>
        <v>#REF!</v>
      </c>
      <c r="J45" s="180" t="e">
        <f t="shared" si="1"/>
        <v>#REF!</v>
      </c>
    </row>
    <row r="46" spans="1:10" ht="12.75" customHeight="1">
      <c r="A46" s="177">
        <f>'9A1'!A45</f>
        <v>40</v>
      </c>
      <c r="B46" s="178" t="str">
        <f>'9A1'!B45</f>
        <v>Nguyễn Khánh Linh</v>
      </c>
      <c r="C46" s="177" t="str">
        <f>'9A1'!C45</f>
        <v>02/10/2007</v>
      </c>
      <c r="D46" s="177" t="str">
        <f>'9A1'!D45</f>
        <v>9A1</v>
      </c>
      <c r="E46" s="181">
        <f>'9A1'!E45</f>
        <v>8.5</v>
      </c>
      <c r="F46" s="179">
        <f>'9A1'!F45</f>
        <v>8.25</v>
      </c>
      <c r="G46" s="182">
        <f>'9A1'!G45</f>
        <v>8.5</v>
      </c>
      <c r="H46" s="182">
        <f>'9A1'!H45</f>
        <v>42</v>
      </c>
      <c r="I46" s="183" t="e">
        <f t="shared" si="0"/>
        <v>#REF!</v>
      </c>
      <c r="J46" s="180" t="e">
        <f t="shared" si="1"/>
        <v>#REF!</v>
      </c>
    </row>
    <row r="47" spans="1:10" ht="12.75" customHeight="1">
      <c r="A47" s="177">
        <f>'9A1'!A46</f>
        <v>41</v>
      </c>
      <c r="B47" s="178" t="str">
        <f>'9A1'!B46</f>
        <v>Nguyễn Mai Linh</v>
      </c>
      <c r="C47" s="177" t="str">
        <f>'9A1'!C46</f>
        <v>02/10/2007</v>
      </c>
      <c r="D47" s="177" t="str">
        <f>'9A1'!D46</f>
        <v>9A1</v>
      </c>
      <c r="E47" s="179">
        <f>'9A1'!E46</f>
        <v>8.75</v>
      </c>
      <c r="F47" s="179">
        <f>'9A1'!F46</f>
        <v>9</v>
      </c>
      <c r="G47" s="182">
        <f>'9A1'!G46</f>
        <v>9.5</v>
      </c>
      <c r="H47" s="182">
        <f>'9A1'!H46</f>
        <v>45</v>
      </c>
      <c r="I47" s="183" t="e">
        <f t="shared" si="0"/>
        <v>#REF!</v>
      </c>
      <c r="J47" s="180" t="e">
        <f t="shared" si="1"/>
        <v>#REF!</v>
      </c>
    </row>
    <row r="48" spans="1:10" ht="12.75" customHeight="1">
      <c r="A48" s="177">
        <f>'9A1'!A47</f>
        <v>42</v>
      </c>
      <c r="B48" s="178" t="str">
        <f>'9A1'!B47</f>
        <v>Nguyễn Ngọc Linh</v>
      </c>
      <c r="C48" s="177" t="str">
        <f>'9A1'!C47</f>
        <v>07/11/2007</v>
      </c>
      <c r="D48" s="177" t="str">
        <f>'9A1'!D47</f>
        <v>9A1</v>
      </c>
      <c r="E48" s="179">
        <f>'9A1'!E47</f>
        <v>8.25</v>
      </c>
      <c r="F48" s="181">
        <f>'9A1'!F47</f>
        <v>9.25</v>
      </c>
      <c r="G48" s="182">
        <f>'9A1'!G47</f>
        <v>9.75</v>
      </c>
      <c r="H48" s="182">
        <f>'9A1'!H47</f>
        <v>44.75</v>
      </c>
      <c r="I48" s="183" t="e">
        <f t="shared" si="0"/>
        <v>#REF!</v>
      </c>
      <c r="J48" s="180" t="e">
        <f t="shared" si="1"/>
        <v>#REF!</v>
      </c>
    </row>
    <row r="49" spans="1:10" ht="12.75" customHeight="1">
      <c r="A49" s="177">
        <f>'9A1'!A48</f>
        <v>43</v>
      </c>
      <c r="B49" s="178" t="str">
        <f>'9A1'!B48</f>
        <v>Trần Ngọc Mai</v>
      </c>
      <c r="C49" s="177" t="str">
        <f>'9A1'!C48</f>
        <v>14/08/2007</v>
      </c>
      <c r="D49" s="177" t="str">
        <f>'9A1'!D48</f>
        <v>9A1</v>
      </c>
      <c r="E49" s="179">
        <f>'9A1'!E48</f>
        <v>8.5</v>
      </c>
      <c r="F49" s="181">
        <f>'9A1'!F48</f>
        <v>9</v>
      </c>
      <c r="G49" s="182">
        <f>'9A1'!G48</f>
        <v>9.5</v>
      </c>
      <c r="H49" s="182">
        <f>'9A1'!H48</f>
        <v>44.5</v>
      </c>
      <c r="I49" s="183" t="e">
        <f t="shared" si="0"/>
        <v>#REF!</v>
      </c>
      <c r="J49" s="180" t="e">
        <f t="shared" si="1"/>
        <v>#REF!</v>
      </c>
    </row>
    <row r="50" spans="1:10" ht="12.75" customHeight="1">
      <c r="A50" s="177">
        <f>'9A1'!A49</f>
        <v>44</v>
      </c>
      <c r="B50" s="178" t="str">
        <f>'9A1'!B49</f>
        <v>Đậu Nguyễn Nhật Minh</v>
      </c>
      <c r="C50" s="177" t="str">
        <f>'9A1'!C49</f>
        <v>27/11/2007</v>
      </c>
      <c r="D50" s="177" t="str">
        <f>'9A1'!D49</f>
        <v>9A1</v>
      </c>
      <c r="E50" s="179">
        <f>'9A1'!E49</f>
        <v>8.5</v>
      </c>
      <c r="F50" s="179">
        <f>'9A1'!F49</f>
        <v>9.5</v>
      </c>
      <c r="G50" s="182">
        <f>'9A1'!G49</f>
        <v>9.75</v>
      </c>
      <c r="H50" s="182">
        <f>'9A1'!H49</f>
        <v>45.75</v>
      </c>
      <c r="I50" s="183" t="e">
        <f t="shared" si="0"/>
        <v>#REF!</v>
      </c>
      <c r="J50" s="180" t="e">
        <f t="shared" si="1"/>
        <v>#REF!</v>
      </c>
    </row>
    <row r="51" spans="1:10" ht="12.75" customHeight="1">
      <c r="A51" s="177">
        <f>'9A1'!A50</f>
        <v>45</v>
      </c>
      <c r="B51" s="178" t="str">
        <f>'9A1'!B50</f>
        <v>Trần Uyển Nhi</v>
      </c>
      <c r="C51" s="177" t="str">
        <f>'9A1'!C50</f>
        <v>20/09/2007</v>
      </c>
      <c r="D51" s="177" t="str">
        <f>'9A1'!D50</f>
        <v>9A1</v>
      </c>
      <c r="E51" s="181">
        <f>'9A1'!E50</f>
        <v>8.25</v>
      </c>
      <c r="F51" s="181">
        <f>'9A1'!F50</f>
        <v>9</v>
      </c>
      <c r="G51" s="182">
        <f>'9A1'!G50</f>
        <v>9.75</v>
      </c>
      <c r="H51" s="182">
        <f>'9A1'!H50</f>
        <v>44.25</v>
      </c>
      <c r="I51" s="183" t="e">
        <f t="shared" si="0"/>
        <v>#REF!</v>
      </c>
      <c r="J51" s="180" t="e">
        <f t="shared" si="1"/>
        <v>#REF!</v>
      </c>
    </row>
    <row r="52" spans="1:10" ht="12.75" customHeight="1">
      <c r="A52" s="177">
        <f>'9A1'!A51</f>
        <v>46</v>
      </c>
      <c r="B52" s="178" t="str">
        <f>'9A1'!B51</f>
        <v>Cao Hoàng Khánh Nhiên</v>
      </c>
      <c r="C52" s="177" t="str">
        <f>'9A1'!C51</f>
        <v>27/10/2007</v>
      </c>
      <c r="D52" s="177" t="str">
        <f>'9A1'!D51</f>
        <v>9A1</v>
      </c>
      <c r="E52" s="179">
        <f>'9A1'!E51</f>
        <v>9</v>
      </c>
      <c r="F52" s="179">
        <f>'9A1'!F51</f>
        <v>9</v>
      </c>
      <c r="G52" s="182">
        <f>'9A1'!G51</f>
        <v>10</v>
      </c>
      <c r="H52" s="182">
        <f>'9A1'!H51</f>
        <v>46</v>
      </c>
      <c r="I52" s="183" t="e">
        <f t="shared" si="0"/>
        <v>#REF!</v>
      </c>
      <c r="J52" s="180" t="e">
        <f t="shared" si="1"/>
        <v>#REF!</v>
      </c>
    </row>
    <row r="53" spans="1:10" ht="12.75" customHeight="1">
      <c r="A53" s="177">
        <f>'9A1'!A52</f>
        <v>47</v>
      </c>
      <c r="B53" s="178" t="str">
        <f>'9A1'!B52</f>
        <v>Vũ Nguyễn Minh Phúc</v>
      </c>
      <c r="C53" s="177" t="str">
        <f>'9A1'!C52</f>
        <v>16/10/2007</v>
      </c>
      <c r="D53" s="177" t="str">
        <f>'9A1'!D52</f>
        <v>9A1</v>
      </c>
      <c r="E53" s="181">
        <f>'9A1'!E52</f>
        <v>8.5</v>
      </c>
      <c r="F53" s="181">
        <f>'9A1'!F52</f>
        <v>9</v>
      </c>
      <c r="G53" s="182">
        <f>'9A1'!G52</f>
        <v>9.25</v>
      </c>
      <c r="H53" s="182">
        <f>'9A1'!H52</f>
        <v>44.25</v>
      </c>
      <c r="I53" s="183" t="e">
        <f t="shared" si="0"/>
        <v>#REF!</v>
      </c>
      <c r="J53" s="180" t="e">
        <f t="shared" si="1"/>
        <v>#REF!</v>
      </c>
    </row>
    <row r="54" spans="1:10" ht="12.75" customHeight="1">
      <c r="A54" s="177">
        <f>'9A1'!A53</f>
        <v>48</v>
      </c>
      <c r="B54" s="178" t="str">
        <f>'9A1'!B53</f>
        <v>Phạm Anh Tuấn</v>
      </c>
      <c r="C54" s="177" t="str">
        <f>'9A1'!C53</f>
        <v>27/12/2007</v>
      </c>
      <c r="D54" s="177" t="str">
        <f>'9A1'!D53</f>
        <v>9A1</v>
      </c>
      <c r="E54" s="179">
        <f>'9A1'!E53</f>
        <v>7</v>
      </c>
      <c r="F54" s="179">
        <f>'9A1'!F53</f>
        <v>8.75</v>
      </c>
      <c r="G54" s="182">
        <f>'9A1'!G53</f>
        <v>8.25</v>
      </c>
      <c r="H54" s="182">
        <f>'9A1'!H53</f>
        <v>39.75</v>
      </c>
      <c r="I54" s="183" t="e">
        <f t="shared" si="0"/>
        <v>#REF!</v>
      </c>
      <c r="J54" s="180" t="e">
        <f t="shared" si="1"/>
        <v>#REF!</v>
      </c>
    </row>
    <row r="55" spans="1:10" ht="12.75" customHeight="1">
      <c r="A55" s="177">
        <f>'9A1'!A54</f>
        <v>49</v>
      </c>
      <c r="B55" s="178">
        <f>'9A1'!B54</f>
        <v>0</v>
      </c>
      <c r="C55" s="177">
        <f>'9A1'!C54</f>
        <v>0</v>
      </c>
      <c r="D55" s="177">
        <f>'9A1'!D54</f>
        <v>0</v>
      </c>
      <c r="E55" s="179">
        <f>'9A1'!E54</f>
        <v>0</v>
      </c>
      <c r="F55" s="181">
        <f>'9A1'!F54</f>
        <v>0</v>
      </c>
      <c r="G55" s="182">
        <f>'9A1'!G54</f>
        <v>0</v>
      </c>
      <c r="H55" s="182">
        <f>'9A1'!H54</f>
        <v>0</v>
      </c>
      <c r="I55" s="183" t="e">
        <f t="shared" si="0"/>
        <v>#REF!</v>
      </c>
      <c r="J55" s="180" t="e">
        <f t="shared" si="1"/>
        <v>#REF!</v>
      </c>
    </row>
    <row r="56" spans="1:10" ht="12.75" customHeight="1">
      <c r="A56" s="177">
        <f>'9A1'!A55</f>
        <v>50</v>
      </c>
      <c r="B56" s="178">
        <f>'9A1'!B55</f>
        <v>0</v>
      </c>
      <c r="C56" s="177">
        <f>'9A1'!C55</f>
        <v>0</v>
      </c>
      <c r="D56" s="177">
        <f>'9A1'!D55</f>
        <v>0</v>
      </c>
      <c r="E56" s="179">
        <f>'9A1'!E55</f>
        <v>0</v>
      </c>
      <c r="F56" s="179">
        <f>'9A1'!F55</f>
        <v>0</v>
      </c>
      <c r="G56" s="182">
        <f>'9A1'!G55</f>
        <v>0</v>
      </c>
      <c r="H56" s="182">
        <f>'9A1'!H55</f>
        <v>0</v>
      </c>
      <c r="I56" s="183" t="e">
        <f t="shared" si="0"/>
        <v>#REF!</v>
      </c>
      <c r="J56" s="180" t="e">
        <f t="shared" si="1"/>
        <v>#REF!</v>
      </c>
    </row>
    <row r="57" spans="1:10" ht="12.75" customHeight="1">
      <c r="A57" s="177">
        <f>'9A1'!A56</f>
        <v>51</v>
      </c>
      <c r="B57" s="178">
        <f>'9A1'!B56</f>
        <v>0</v>
      </c>
      <c r="C57" s="177">
        <f>'9A1'!C56</f>
        <v>0</v>
      </c>
      <c r="D57" s="177">
        <f>'9A1'!D56</f>
        <v>0</v>
      </c>
      <c r="E57" s="179">
        <f>'9A1'!E56</f>
        <v>0</v>
      </c>
      <c r="F57" s="181">
        <f>'9A1'!F56</f>
        <v>0</v>
      </c>
      <c r="G57" s="182">
        <f>'9A1'!G56</f>
        <v>0</v>
      </c>
      <c r="H57" s="182">
        <f>'9A1'!H56</f>
        <v>0</v>
      </c>
      <c r="I57" s="183" t="e">
        <f t="shared" si="0"/>
        <v>#REF!</v>
      </c>
      <c r="J57" s="180" t="e">
        <f t="shared" si="1"/>
        <v>#REF!</v>
      </c>
    </row>
    <row r="58" spans="1:10" ht="12.75" customHeight="1">
      <c r="A58" s="177">
        <f>'9A1'!A57</f>
        <v>52</v>
      </c>
      <c r="B58" s="178">
        <f>'9A1'!B57</f>
        <v>0</v>
      </c>
      <c r="C58" s="177">
        <f>'9A1'!C57</f>
        <v>0</v>
      </c>
      <c r="D58" s="177">
        <f>'9A1'!D57</f>
        <v>0</v>
      </c>
      <c r="E58" s="179">
        <f>'9A1'!E57</f>
        <v>0</v>
      </c>
      <c r="F58" s="179">
        <f>'9A1'!F57</f>
        <v>0</v>
      </c>
      <c r="G58" s="182">
        <f>'9A1'!G57</f>
        <v>0</v>
      </c>
      <c r="H58" s="182">
        <f>'9A1'!H57</f>
        <v>0</v>
      </c>
      <c r="I58" s="183" t="e">
        <f t="shared" si="0"/>
        <v>#REF!</v>
      </c>
      <c r="J58" s="180" t="e">
        <f t="shared" si="1"/>
        <v>#REF!</v>
      </c>
    </row>
    <row r="59" spans="1:10" ht="13.5" customHeight="1">
      <c r="A59" s="184" t="e">
        <f>'9A1'!#REF!</f>
        <v>#REF!</v>
      </c>
      <c r="B59" s="185" t="e">
        <f>'9A1'!#REF!</f>
        <v>#REF!</v>
      </c>
      <c r="C59" s="184" t="e">
        <f>'9A1'!#REF!</f>
        <v>#REF!</v>
      </c>
      <c r="D59" s="184" t="e">
        <f>'9A1'!#REF!</f>
        <v>#REF!</v>
      </c>
      <c r="E59" s="186" t="e">
        <f>'9A1'!#REF!</f>
        <v>#REF!</v>
      </c>
      <c r="F59" s="187" t="e">
        <f>'9A1'!#REF!</f>
        <v>#REF!</v>
      </c>
      <c r="G59" s="186" t="e">
        <f>'9A1'!#REF!</f>
        <v>#REF!</v>
      </c>
      <c r="H59" s="186" t="e">
        <f>'9A1'!#REF!</f>
        <v>#REF!</v>
      </c>
      <c r="I59" s="183" t="e">
        <f t="shared" si="0"/>
        <v>#REF!</v>
      </c>
      <c r="J59" s="180" t="e">
        <f t="shared" si="1"/>
        <v>#REF!</v>
      </c>
    </row>
    <row r="60" spans="1:10" ht="13.5" customHeight="1">
      <c r="A60" s="188" t="str">
        <f>'9A2'!A6</f>
        <v>1</v>
      </c>
      <c r="B60" s="189" t="str">
        <f>'9A2'!B6</f>
        <v>Trần Phan Thúy An</v>
      </c>
      <c r="C60" s="190" t="str">
        <f>'9A2'!C6</f>
        <v>31/08/2007</v>
      </c>
      <c r="D60" s="190" t="str">
        <f>'9A2'!D6</f>
        <v>9A2</v>
      </c>
      <c r="E60" s="191">
        <f>'9A2'!E6</f>
        <v>7.25</v>
      </c>
      <c r="F60" s="191">
        <f>'9A2'!F6</f>
        <v>9</v>
      </c>
      <c r="G60" s="192">
        <f>'9A2'!G6</f>
        <v>9.25</v>
      </c>
      <c r="H60" s="192">
        <f>'9A2'!H6</f>
        <v>41.75</v>
      </c>
      <c r="I60" s="183" t="e">
        <f t="shared" ref="I60:I114" si="4">RANK(H60,$H$60:$H$114,0)</f>
        <v>#REF!</v>
      </c>
      <c r="J60" s="180" t="e">
        <f t="shared" si="1"/>
        <v>#REF!</v>
      </c>
    </row>
    <row r="61" spans="1:10" ht="12.75" customHeight="1">
      <c r="A61" s="193" t="str">
        <f>'9A2'!A7</f>
        <v>2</v>
      </c>
      <c r="B61" s="178" t="str">
        <f>'9A2'!B7</f>
        <v>Đinh Trâm Anh</v>
      </c>
      <c r="C61" s="177" t="str">
        <f>'9A2'!C7</f>
        <v>09/04/2007</v>
      </c>
      <c r="D61" s="177" t="str">
        <f>'9A2'!D7</f>
        <v>9A2</v>
      </c>
      <c r="E61" s="179">
        <f>'9A2'!E7</f>
        <v>8.25</v>
      </c>
      <c r="F61" s="179">
        <f>'9A2'!F7</f>
        <v>8.75</v>
      </c>
      <c r="G61" s="182">
        <f>'9A2'!G7</f>
        <v>9.5</v>
      </c>
      <c r="H61" s="182">
        <f>'9A2'!H7</f>
        <v>43.5</v>
      </c>
      <c r="I61" s="183" t="e">
        <f t="shared" si="4"/>
        <v>#REF!</v>
      </c>
      <c r="J61" s="180" t="e">
        <f t="shared" si="1"/>
        <v>#REF!</v>
      </c>
    </row>
    <row r="62" spans="1:10" ht="12.75" customHeight="1">
      <c r="A62" s="193" t="str">
        <f>'9A2'!A8</f>
        <v>3</v>
      </c>
      <c r="B62" s="178" t="str">
        <f>'9A2'!B8</f>
        <v>Nguyễn Cao Trúc Anh</v>
      </c>
      <c r="C62" s="177" t="str">
        <f>'9A2'!C8</f>
        <v>19/02/2007</v>
      </c>
      <c r="D62" s="177" t="str">
        <f>'9A2'!D8</f>
        <v>9A2</v>
      </c>
      <c r="E62" s="179">
        <f>'9A2'!E8</f>
        <v>8.25</v>
      </c>
      <c r="F62" s="179">
        <f>'9A2'!F8</f>
        <v>9</v>
      </c>
      <c r="G62" s="182">
        <f>'9A2'!G8</f>
        <v>9</v>
      </c>
      <c r="H62" s="182">
        <f>'9A2'!H8</f>
        <v>43.5</v>
      </c>
      <c r="I62" s="183" t="e">
        <f t="shared" si="4"/>
        <v>#REF!</v>
      </c>
      <c r="J62" s="180" t="e">
        <f t="shared" si="1"/>
        <v>#REF!</v>
      </c>
    </row>
    <row r="63" spans="1:10" ht="12.75" customHeight="1">
      <c r="A63" s="193" t="str">
        <f>'9A2'!A9</f>
        <v>4</v>
      </c>
      <c r="B63" s="178" t="str">
        <f>'9A2'!B9</f>
        <v>Phan Vũ Thục Anh</v>
      </c>
      <c r="C63" s="177" t="str">
        <f>'9A2'!C9</f>
        <v>22/10/2007</v>
      </c>
      <c r="D63" s="177" t="str">
        <f>'9A2'!D9</f>
        <v>9A2</v>
      </c>
      <c r="E63" s="179">
        <f>'9A2'!E9</f>
        <v>8.5</v>
      </c>
      <c r="F63" s="179">
        <f>'9A2'!F9</f>
        <v>9</v>
      </c>
      <c r="G63" s="182">
        <f>'9A2'!G9</f>
        <v>9.75</v>
      </c>
      <c r="H63" s="182">
        <f>'9A2'!H9</f>
        <v>44.75</v>
      </c>
      <c r="I63" s="183" t="e">
        <f t="shared" si="4"/>
        <v>#REF!</v>
      </c>
      <c r="J63" s="180" t="e">
        <f t="shared" si="1"/>
        <v>#REF!</v>
      </c>
    </row>
    <row r="64" spans="1:10" ht="12.75" customHeight="1">
      <c r="A64" s="193" t="str">
        <f>'9A2'!A10</f>
        <v>5</v>
      </c>
      <c r="B64" s="178" t="str">
        <f>'9A2'!B10</f>
        <v>Trần Châu Anh</v>
      </c>
      <c r="C64" s="177" t="str">
        <f>'9A2'!C10</f>
        <v>17/09/2007</v>
      </c>
      <c r="D64" s="177" t="str">
        <f>'9A2'!D10</f>
        <v>9A2</v>
      </c>
      <c r="E64" s="179">
        <f>'9A2'!E10</f>
        <v>7.5</v>
      </c>
      <c r="F64" s="179">
        <f>'9A2'!F10</f>
        <v>9</v>
      </c>
      <c r="G64" s="182">
        <f>'9A2'!G10</f>
        <v>9.5</v>
      </c>
      <c r="H64" s="182">
        <f>'9A2'!H10</f>
        <v>42.5</v>
      </c>
      <c r="I64" s="183" t="e">
        <f t="shared" si="4"/>
        <v>#REF!</v>
      </c>
      <c r="J64" s="180" t="e">
        <f t="shared" si="1"/>
        <v>#REF!</v>
      </c>
    </row>
    <row r="65" spans="1:10" ht="12.75" customHeight="1">
      <c r="A65" s="193" t="str">
        <f>'9A2'!A11</f>
        <v>6</v>
      </c>
      <c r="B65" s="178" t="str">
        <f>'9A2'!B11</f>
        <v>Trần Hoàng Trúc Anh</v>
      </c>
      <c r="C65" s="177" t="str">
        <f>'9A2'!C11</f>
        <v>25/04/2007</v>
      </c>
      <c r="D65" s="177" t="str">
        <f>'9A2'!D11</f>
        <v>9A2</v>
      </c>
      <c r="E65" s="179">
        <f>'9A2'!E11</f>
        <v>5.75</v>
      </c>
      <c r="F65" s="179">
        <f>'9A2'!F11</f>
        <v>8.25</v>
      </c>
      <c r="G65" s="182">
        <f>'9A2'!G11</f>
        <v>8.75</v>
      </c>
      <c r="H65" s="182">
        <f>'9A2'!H11</f>
        <v>36.75</v>
      </c>
      <c r="I65" s="183" t="e">
        <f t="shared" si="4"/>
        <v>#REF!</v>
      </c>
      <c r="J65" s="180" t="e">
        <f t="shared" si="1"/>
        <v>#REF!</v>
      </c>
    </row>
    <row r="66" spans="1:10" ht="12.75" customHeight="1">
      <c r="A66" s="193" t="str">
        <f>'9A2'!A12</f>
        <v>7</v>
      </c>
      <c r="B66" s="178" t="str">
        <f>'9A2'!B12</f>
        <v>Trần Phạm Diệp Anh</v>
      </c>
      <c r="C66" s="177" t="str">
        <f>'9A2'!C12</f>
        <v>11/04/2007</v>
      </c>
      <c r="D66" s="177" t="str">
        <f>'9A2'!D12</f>
        <v>9A2</v>
      </c>
      <c r="E66" s="179">
        <f>'9A2'!E12</f>
        <v>7</v>
      </c>
      <c r="F66" s="179">
        <f>'9A2'!F12</f>
        <v>9</v>
      </c>
      <c r="G66" s="182">
        <f>'9A2'!G12</f>
        <v>9.25</v>
      </c>
      <c r="H66" s="182">
        <f>'9A2'!H12</f>
        <v>41.25</v>
      </c>
      <c r="I66" s="183" t="e">
        <f t="shared" si="4"/>
        <v>#REF!</v>
      </c>
      <c r="J66" s="180" t="e">
        <f t="shared" si="1"/>
        <v>#REF!</v>
      </c>
    </row>
    <row r="67" spans="1:10" ht="12.75" customHeight="1">
      <c r="A67" s="193" t="str">
        <f>'9A2'!A13</f>
        <v>8</v>
      </c>
      <c r="B67" s="178" t="str">
        <f>'9A2'!B13</f>
        <v>Đào Nguyên Bảo</v>
      </c>
      <c r="C67" s="177" t="str">
        <f>'9A2'!C13</f>
        <v>26/06/2007</v>
      </c>
      <c r="D67" s="177" t="str">
        <f>'9A2'!D13</f>
        <v>9A2</v>
      </c>
      <c r="E67" s="179">
        <f>'9A2'!E13</f>
        <v>6.75</v>
      </c>
      <c r="F67" s="179">
        <f>'9A2'!F13</f>
        <v>9</v>
      </c>
      <c r="G67" s="182">
        <f>'9A2'!G13</f>
        <v>9.5</v>
      </c>
      <c r="H67" s="182">
        <f>'9A2'!H13</f>
        <v>41</v>
      </c>
      <c r="I67" s="183" t="e">
        <f t="shared" si="4"/>
        <v>#REF!</v>
      </c>
      <c r="J67" s="180" t="e">
        <f t="shared" si="1"/>
        <v>#REF!</v>
      </c>
    </row>
    <row r="68" spans="1:10" ht="12.75" customHeight="1">
      <c r="A68" s="193" t="str">
        <f>'9A2'!A14</f>
        <v>9</v>
      </c>
      <c r="B68" s="178" t="str">
        <f>'9A2'!B14</f>
        <v>Hoàng Gia Bảo</v>
      </c>
      <c r="C68" s="177" t="str">
        <f>'9A2'!C14</f>
        <v>01/08/2007</v>
      </c>
      <c r="D68" s="177" t="str">
        <f>'9A2'!D14</f>
        <v>9A2</v>
      </c>
      <c r="E68" s="179">
        <f>'9A2'!E14</f>
        <v>7.25</v>
      </c>
      <c r="F68" s="179">
        <f>'9A2'!F14</f>
        <v>9</v>
      </c>
      <c r="G68" s="182">
        <f>'9A2'!G14</f>
        <v>9.25</v>
      </c>
      <c r="H68" s="182">
        <f>'9A2'!H14</f>
        <v>41.75</v>
      </c>
      <c r="I68" s="183" t="e">
        <f t="shared" si="4"/>
        <v>#REF!</v>
      </c>
      <c r="J68" s="180" t="e">
        <f t="shared" si="1"/>
        <v>#REF!</v>
      </c>
    </row>
    <row r="69" spans="1:10" ht="12.75" customHeight="1">
      <c r="A69" s="193" t="str">
        <f>'9A2'!A15</f>
        <v>10</v>
      </c>
      <c r="B69" s="178" t="str">
        <f>'9A2'!B15</f>
        <v>Phạm Minh Châu</v>
      </c>
      <c r="C69" s="177" t="str">
        <f>'9A2'!C15</f>
        <v>12/12/2007</v>
      </c>
      <c r="D69" s="177" t="str">
        <f>'9A2'!D15</f>
        <v>9A2</v>
      </c>
      <c r="E69" s="179">
        <f>'9A2'!E15</f>
        <v>8</v>
      </c>
      <c r="F69" s="179">
        <f>'9A2'!F15</f>
        <v>8.75</v>
      </c>
      <c r="G69" s="182">
        <f>'9A2'!G15</f>
        <v>8.25</v>
      </c>
      <c r="H69" s="182">
        <f>'9A2'!H15</f>
        <v>41.75</v>
      </c>
      <c r="I69" s="183" t="e">
        <f t="shared" si="4"/>
        <v>#REF!</v>
      </c>
      <c r="J69" s="180" t="e">
        <f t="shared" si="1"/>
        <v>#REF!</v>
      </c>
    </row>
    <row r="70" spans="1:10" ht="12.75" customHeight="1">
      <c r="A70" s="193" t="str">
        <f>'9A2'!A16</f>
        <v>11</v>
      </c>
      <c r="B70" s="178" t="str">
        <f>'9A2'!B16</f>
        <v>Phan Ngọc Châu</v>
      </c>
      <c r="C70" s="177" t="str">
        <f>'9A2'!C16</f>
        <v>23/11/2007</v>
      </c>
      <c r="D70" s="177" t="str">
        <f>'9A2'!D16</f>
        <v>9A2</v>
      </c>
      <c r="E70" s="179">
        <f>'9A2'!E16</f>
        <v>7.5</v>
      </c>
      <c r="F70" s="179">
        <f>'9A2'!F16</f>
        <v>9</v>
      </c>
      <c r="G70" s="182">
        <f>'9A2'!G16</f>
        <v>9.75</v>
      </c>
      <c r="H70" s="182">
        <f>'9A2'!H16</f>
        <v>42.75</v>
      </c>
      <c r="I70" s="183" t="e">
        <f t="shared" si="4"/>
        <v>#REF!</v>
      </c>
      <c r="J70" s="180" t="e">
        <f t="shared" si="1"/>
        <v>#REF!</v>
      </c>
    </row>
    <row r="71" spans="1:10" ht="12.75" customHeight="1">
      <c r="A71" s="193" t="str">
        <f>'9A2'!A17</f>
        <v>12</v>
      </c>
      <c r="B71" s="178" t="str">
        <f>'9A2'!B17</f>
        <v>Quách Minh Châu</v>
      </c>
      <c r="C71" s="177" t="str">
        <f>'9A2'!C17</f>
        <v>12/08/2007</v>
      </c>
      <c r="D71" s="177" t="str">
        <f>'9A2'!D17</f>
        <v>9A2</v>
      </c>
      <c r="E71" s="179">
        <f>'9A2'!E17</f>
        <v>7.75</v>
      </c>
      <c r="F71" s="179">
        <f>'9A2'!F17</f>
        <v>7.75</v>
      </c>
      <c r="G71" s="182">
        <f>'9A2'!G17</f>
        <v>9.75</v>
      </c>
      <c r="H71" s="182">
        <f>'9A2'!H17</f>
        <v>40.75</v>
      </c>
      <c r="I71" s="183" t="e">
        <f t="shared" si="4"/>
        <v>#REF!</v>
      </c>
      <c r="J71" s="180" t="e">
        <f t="shared" si="1"/>
        <v>#REF!</v>
      </c>
    </row>
    <row r="72" spans="1:10" ht="12.75" customHeight="1">
      <c r="A72" s="193" t="str">
        <f>'9A2'!A18</f>
        <v>13</v>
      </c>
      <c r="B72" s="178" t="str">
        <f>'9A2'!B18</f>
        <v>Ngô Phương Hà Chi</v>
      </c>
      <c r="C72" s="177" t="str">
        <f>'9A2'!C18</f>
        <v>01/10/2007</v>
      </c>
      <c r="D72" s="177" t="str">
        <f>'9A2'!D18</f>
        <v>9A2</v>
      </c>
      <c r="E72" s="179">
        <f>'9A2'!E18</f>
        <v>7.75</v>
      </c>
      <c r="F72" s="179">
        <f>'9A2'!F18</f>
        <v>8.5</v>
      </c>
      <c r="G72" s="182">
        <f>'9A2'!G18</f>
        <v>8.25</v>
      </c>
      <c r="H72" s="182">
        <f>'9A2'!H18</f>
        <v>40.75</v>
      </c>
      <c r="I72" s="183" t="e">
        <f t="shared" si="4"/>
        <v>#REF!</v>
      </c>
      <c r="J72" s="180" t="e">
        <f t="shared" si="1"/>
        <v>#REF!</v>
      </c>
    </row>
    <row r="73" spans="1:10" ht="12.75" customHeight="1">
      <c r="A73" s="193" t="str">
        <f>'9A2'!A19</f>
        <v>14</v>
      </c>
      <c r="B73" s="178" t="str">
        <f>'9A2'!B19</f>
        <v>Phạm Thùy Chi</v>
      </c>
      <c r="C73" s="177" t="str">
        <f>'9A2'!C19</f>
        <v>30/09/2007</v>
      </c>
      <c r="D73" s="177" t="str">
        <f>'9A2'!D19</f>
        <v>9A2</v>
      </c>
      <c r="E73" s="179">
        <f>'9A2'!E19</f>
        <v>8</v>
      </c>
      <c r="F73" s="179">
        <f>'9A2'!F19</f>
        <v>9</v>
      </c>
      <c r="G73" s="182">
        <f>'9A2'!G19</f>
        <v>9</v>
      </c>
      <c r="H73" s="182">
        <f>'9A2'!H19</f>
        <v>43</v>
      </c>
      <c r="I73" s="183" t="e">
        <f t="shared" si="4"/>
        <v>#REF!</v>
      </c>
      <c r="J73" s="180" t="e">
        <f t="shared" si="1"/>
        <v>#REF!</v>
      </c>
    </row>
    <row r="74" spans="1:10" ht="12.75" customHeight="1">
      <c r="A74" s="193" t="str">
        <f>'9A2'!A20</f>
        <v>15</v>
      </c>
      <c r="B74" s="178" t="str">
        <f>'9A2'!B20</f>
        <v>Phạm Trung Dũng</v>
      </c>
      <c r="C74" s="177" t="str">
        <f>'9A2'!C20</f>
        <v>01/08/2007</v>
      </c>
      <c r="D74" s="177" t="str">
        <f>'9A2'!D20</f>
        <v>9A2</v>
      </c>
      <c r="E74" s="179">
        <f>'9A2'!E20</f>
        <v>6.5</v>
      </c>
      <c r="F74" s="179">
        <f>'9A2'!F20</f>
        <v>9</v>
      </c>
      <c r="G74" s="182">
        <f>'9A2'!G20</f>
        <v>9.75</v>
      </c>
      <c r="H74" s="182">
        <f>'9A2'!H20</f>
        <v>40.75</v>
      </c>
      <c r="I74" s="183" t="e">
        <f t="shared" si="4"/>
        <v>#REF!</v>
      </c>
      <c r="J74" s="180" t="e">
        <f t="shared" si="1"/>
        <v>#REF!</v>
      </c>
    </row>
    <row r="75" spans="1:10" ht="12.75" customHeight="1">
      <c r="A75" s="193" t="str">
        <f>'9A2'!A21</f>
        <v>16</v>
      </c>
      <c r="B75" s="178" t="str">
        <f>'9A2'!B21</f>
        <v>Hoàng Thùy Dương</v>
      </c>
      <c r="C75" s="177" t="str">
        <f>'9A2'!C21</f>
        <v>07/09/2007</v>
      </c>
      <c r="D75" s="177" t="str">
        <f>'9A2'!D21</f>
        <v>9A2</v>
      </c>
      <c r="E75" s="179">
        <f>'9A2'!E21</f>
        <v>8</v>
      </c>
      <c r="F75" s="179">
        <f>'9A2'!F21</f>
        <v>9</v>
      </c>
      <c r="G75" s="182">
        <f>'9A2'!G21</f>
        <v>9.25</v>
      </c>
      <c r="H75" s="182">
        <f>'9A2'!H21</f>
        <v>43.25</v>
      </c>
      <c r="I75" s="183" t="e">
        <f t="shared" si="4"/>
        <v>#REF!</v>
      </c>
      <c r="J75" s="180" t="e">
        <f t="shared" si="1"/>
        <v>#REF!</v>
      </c>
    </row>
    <row r="76" spans="1:10" ht="12.75" customHeight="1">
      <c r="A76" s="193" t="str">
        <f>'9A2'!A22</f>
        <v>17</v>
      </c>
      <c r="B76" s="178" t="str">
        <f>'9A2'!B22</f>
        <v>Nguyễn Hữu Mạnh Đức</v>
      </c>
      <c r="C76" s="177" t="str">
        <f>'9A2'!C22</f>
        <v>24/09/2007</v>
      </c>
      <c r="D76" s="177" t="str">
        <f>'9A2'!D22</f>
        <v>9A2</v>
      </c>
      <c r="E76" s="179">
        <f>'9A2'!E22</f>
        <v>8</v>
      </c>
      <c r="F76" s="179">
        <f>'9A2'!F22</f>
        <v>9</v>
      </c>
      <c r="G76" s="182">
        <f>'9A2'!G22</f>
        <v>9</v>
      </c>
      <c r="H76" s="182">
        <f>'9A2'!H22</f>
        <v>43</v>
      </c>
      <c r="I76" s="183" t="e">
        <f t="shared" si="4"/>
        <v>#REF!</v>
      </c>
      <c r="J76" s="180" t="e">
        <f t="shared" si="1"/>
        <v>#REF!</v>
      </c>
    </row>
    <row r="77" spans="1:10" ht="12.75" customHeight="1">
      <c r="A77" s="193" t="str">
        <f>'9A2'!A23</f>
        <v>18</v>
      </c>
      <c r="B77" s="178" t="str">
        <f>'9A2'!B23</f>
        <v>Đỗ Hương Giang</v>
      </c>
      <c r="C77" s="177" t="str">
        <f>'9A2'!C23</f>
        <v>30/11/2007</v>
      </c>
      <c r="D77" s="177" t="str">
        <f>'9A2'!D23</f>
        <v>9A2</v>
      </c>
      <c r="E77" s="179">
        <f>'9A2'!E23</f>
        <v>7.25</v>
      </c>
      <c r="F77" s="179">
        <f>'9A2'!F23</f>
        <v>9</v>
      </c>
      <c r="G77" s="182">
        <f>'9A2'!G23</f>
        <v>9.5</v>
      </c>
      <c r="H77" s="182">
        <f>'9A2'!H23</f>
        <v>42</v>
      </c>
      <c r="I77" s="183" t="e">
        <f t="shared" si="4"/>
        <v>#REF!</v>
      </c>
      <c r="J77" s="180" t="e">
        <f t="shared" si="1"/>
        <v>#REF!</v>
      </c>
    </row>
    <row r="78" spans="1:10" ht="12.75" customHeight="1">
      <c r="A78" s="193" t="str">
        <f>'9A2'!A24</f>
        <v>19</v>
      </c>
      <c r="B78" s="178" t="str">
        <f>'9A2'!B24</f>
        <v>Nguyễn Lam Giang</v>
      </c>
      <c r="C78" s="177" t="str">
        <f>'9A2'!C24</f>
        <v>02/11/2007</v>
      </c>
      <c r="D78" s="177" t="str">
        <f>'9A2'!D24</f>
        <v>9A2</v>
      </c>
      <c r="E78" s="179">
        <f>'9A2'!E24</f>
        <v>8.5</v>
      </c>
      <c r="F78" s="179">
        <f>'9A2'!F24</f>
        <v>9</v>
      </c>
      <c r="G78" s="182">
        <f>'9A2'!G24</f>
        <v>10</v>
      </c>
      <c r="H78" s="182">
        <f>'9A2'!H24</f>
        <v>45</v>
      </c>
      <c r="I78" s="183" t="e">
        <f t="shared" si="4"/>
        <v>#REF!</v>
      </c>
      <c r="J78" s="180" t="e">
        <f t="shared" si="1"/>
        <v>#REF!</v>
      </c>
    </row>
    <row r="79" spans="1:10" ht="12.75" customHeight="1">
      <c r="A79" s="193" t="str">
        <f>'9A2'!A25</f>
        <v>20</v>
      </c>
      <c r="B79" s="178" t="str">
        <f>'9A2'!B25</f>
        <v>Nguyễn Trường Giang</v>
      </c>
      <c r="C79" s="177" t="str">
        <f>'9A2'!C25</f>
        <v>21/07/2007</v>
      </c>
      <c r="D79" s="177" t="str">
        <f>'9A2'!D25</f>
        <v>9A2</v>
      </c>
      <c r="E79" s="179">
        <f>'9A2'!E25</f>
        <v>7.25</v>
      </c>
      <c r="F79" s="179">
        <f>'9A2'!F25</f>
        <v>9</v>
      </c>
      <c r="G79" s="182">
        <f>'9A2'!G25</f>
        <v>8.75</v>
      </c>
      <c r="H79" s="182">
        <f>'9A2'!H25</f>
        <v>41.25</v>
      </c>
      <c r="I79" s="183" t="e">
        <f t="shared" si="4"/>
        <v>#REF!</v>
      </c>
      <c r="J79" s="180" t="e">
        <f t="shared" si="1"/>
        <v>#REF!</v>
      </c>
    </row>
    <row r="80" spans="1:10" ht="12.75" customHeight="1">
      <c r="A80" s="193" t="e">
        <f>'9A2'!#REF!</f>
        <v>#REF!</v>
      </c>
      <c r="B80" s="178" t="e">
        <f>'9A2'!#REF!</f>
        <v>#REF!</v>
      </c>
      <c r="C80" s="177" t="e">
        <f>'9A2'!#REF!</f>
        <v>#REF!</v>
      </c>
      <c r="D80" s="177" t="e">
        <f>'9A2'!#REF!</f>
        <v>#REF!</v>
      </c>
      <c r="E80" s="179" t="e">
        <f>'9A2'!#REF!</f>
        <v>#REF!</v>
      </c>
      <c r="F80" s="179" t="e">
        <f>'9A2'!#REF!</f>
        <v>#REF!</v>
      </c>
      <c r="G80" s="182" t="e">
        <f>'9A2'!#REF!</f>
        <v>#REF!</v>
      </c>
      <c r="H80" s="182" t="e">
        <f>'9A2'!#REF!</f>
        <v>#REF!</v>
      </c>
      <c r="I80" s="183" t="e">
        <f t="shared" si="4"/>
        <v>#REF!</v>
      </c>
      <c r="J80" s="180" t="e">
        <f t="shared" si="1"/>
        <v>#REF!</v>
      </c>
    </row>
    <row r="81" spans="1:10" ht="12.75" customHeight="1">
      <c r="A81" s="193" t="str">
        <f>'9A2'!A26</f>
        <v>21</v>
      </c>
      <c r="B81" s="178" t="str">
        <f>'9A2'!B26</f>
        <v>Lê Minh Hạnh</v>
      </c>
      <c r="C81" s="177" t="str">
        <f>'9A2'!C26</f>
        <v>09/06/2007</v>
      </c>
      <c r="D81" s="177" t="str">
        <f>'9A2'!D26</f>
        <v>9A2</v>
      </c>
      <c r="E81" s="179">
        <f>'9A2'!E26</f>
        <v>8.5</v>
      </c>
      <c r="F81" s="179">
        <f>'9A2'!F26</f>
        <v>9.25</v>
      </c>
      <c r="G81" s="182">
        <f>'9A2'!G26</f>
        <v>9.75</v>
      </c>
      <c r="H81" s="182">
        <f>'9A2'!H26</f>
        <v>45.25</v>
      </c>
      <c r="I81" s="183" t="e">
        <f t="shared" si="4"/>
        <v>#REF!</v>
      </c>
      <c r="J81" s="180" t="e">
        <f t="shared" si="1"/>
        <v>#REF!</v>
      </c>
    </row>
    <row r="82" spans="1:10" ht="12.75" customHeight="1">
      <c r="A82" s="193" t="str">
        <f>'9A2'!A27</f>
        <v>22</v>
      </c>
      <c r="B82" s="178" t="str">
        <f>'9A2'!B27</f>
        <v>Phạm Xuân Thanh Hiền</v>
      </c>
      <c r="C82" s="177" t="str">
        <f>'9A2'!C27</f>
        <v>20/06/2007</v>
      </c>
      <c r="D82" s="177" t="str">
        <f>'9A2'!D27</f>
        <v>9A2</v>
      </c>
      <c r="E82" s="179">
        <f>'9A2'!E27</f>
        <v>8</v>
      </c>
      <c r="F82" s="179">
        <f>'9A2'!F27</f>
        <v>9</v>
      </c>
      <c r="G82" s="182">
        <f>'9A2'!G27</f>
        <v>9.75</v>
      </c>
      <c r="H82" s="182">
        <f>'9A2'!H27</f>
        <v>43.75</v>
      </c>
      <c r="I82" s="183" t="e">
        <f t="shared" si="4"/>
        <v>#REF!</v>
      </c>
      <c r="J82" s="180" t="e">
        <f t="shared" si="1"/>
        <v>#REF!</v>
      </c>
    </row>
    <row r="83" spans="1:10" ht="12.75" customHeight="1">
      <c r="A83" s="193" t="str">
        <f>'9A2'!A28</f>
        <v>23</v>
      </c>
      <c r="B83" s="178" t="str">
        <f>'9A2'!B28</f>
        <v>Ngô Minh Hiển</v>
      </c>
      <c r="C83" s="177" t="str">
        <f>'9A2'!C28</f>
        <v>22/10/2007</v>
      </c>
      <c r="D83" s="177" t="str">
        <f>'9A2'!D28</f>
        <v>9A2</v>
      </c>
      <c r="E83" s="179">
        <f>'9A2'!E28</f>
        <v>8.25</v>
      </c>
      <c r="F83" s="179">
        <f>'9A2'!F28</f>
        <v>9</v>
      </c>
      <c r="G83" s="182">
        <f>'9A2'!G28</f>
        <v>9.5</v>
      </c>
      <c r="H83" s="182">
        <f>'9A2'!H28</f>
        <v>44</v>
      </c>
      <c r="I83" s="183" t="e">
        <f t="shared" si="4"/>
        <v>#REF!</v>
      </c>
      <c r="J83" s="180" t="e">
        <f t="shared" si="1"/>
        <v>#REF!</v>
      </c>
    </row>
    <row r="84" spans="1:10" ht="12.75" customHeight="1">
      <c r="A84" s="193" t="str">
        <f>'9A2'!A29</f>
        <v>24</v>
      </c>
      <c r="B84" s="178" t="str">
        <f>'9A2'!B29</f>
        <v>Nguyễn Trần Đan Khanh</v>
      </c>
      <c r="C84" s="177" t="str">
        <f>'9A2'!C29</f>
        <v>17/11/2007</v>
      </c>
      <c r="D84" s="177" t="str">
        <f>'9A2'!D29</f>
        <v>9A2</v>
      </c>
      <c r="E84" s="179">
        <f>'9A2'!E29</f>
        <v>8</v>
      </c>
      <c r="F84" s="179">
        <f>'9A2'!F29</f>
        <v>9</v>
      </c>
      <c r="G84" s="182">
        <f>'9A2'!G29</f>
        <v>9.75</v>
      </c>
      <c r="H84" s="182">
        <f>'9A2'!H29</f>
        <v>43.75</v>
      </c>
      <c r="I84" s="183" t="e">
        <f t="shared" si="4"/>
        <v>#REF!</v>
      </c>
      <c r="J84" s="180" t="e">
        <f t="shared" si="1"/>
        <v>#REF!</v>
      </c>
    </row>
    <row r="85" spans="1:10" ht="12.75" customHeight="1">
      <c r="A85" s="193" t="str">
        <f>'9A2'!A30</f>
        <v>25</v>
      </c>
      <c r="B85" s="178" t="str">
        <f>'9A2'!B30</f>
        <v>Nguyễn Vân Khánh</v>
      </c>
      <c r="C85" s="177" t="str">
        <f>'9A2'!C30</f>
        <v>10/08/2007</v>
      </c>
      <c r="D85" s="177" t="str">
        <f>'9A2'!D30</f>
        <v>9A2</v>
      </c>
      <c r="E85" s="179">
        <f>'9A2'!E30</f>
        <v>7.75</v>
      </c>
      <c r="F85" s="179">
        <f>'9A2'!F30</f>
        <v>9</v>
      </c>
      <c r="G85" s="182">
        <f>'9A2'!G30</f>
        <v>9.5</v>
      </c>
      <c r="H85" s="182">
        <f>'9A2'!H30</f>
        <v>43</v>
      </c>
      <c r="I85" s="183" t="e">
        <f t="shared" si="4"/>
        <v>#REF!</v>
      </c>
      <c r="J85" s="180" t="e">
        <f t="shared" si="1"/>
        <v>#REF!</v>
      </c>
    </row>
    <row r="86" spans="1:10" ht="12.75" customHeight="1">
      <c r="A86" s="193" t="str">
        <f>'9A2'!A31</f>
        <v>26</v>
      </c>
      <c r="B86" s="178" t="str">
        <f>'9A2'!B31</f>
        <v>Đặng Phương Linh</v>
      </c>
      <c r="C86" s="177" t="str">
        <f>'9A2'!C31</f>
        <v>11/01/2007</v>
      </c>
      <c r="D86" s="177" t="str">
        <f>'9A2'!D31</f>
        <v>9A2</v>
      </c>
      <c r="E86" s="179">
        <f>'9A2'!E31</f>
        <v>8.5</v>
      </c>
      <c r="F86" s="179">
        <f>'9A2'!F31</f>
        <v>9</v>
      </c>
      <c r="G86" s="182">
        <f>'9A2'!G31</f>
        <v>9.25</v>
      </c>
      <c r="H86" s="182">
        <f>'9A2'!H31</f>
        <v>44.25</v>
      </c>
      <c r="I86" s="183" t="e">
        <f t="shared" si="4"/>
        <v>#REF!</v>
      </c>
      <c r="J86" s="180" t="e">
        <f t="shared" si="1"/>
        <v>#REF!</v>
      </c>
    </row>
    <row r="87" spans="1:10" ht="12.75" customHeight="1">
      <c r="A87" s="193" t="str">
        <f>'9A2'!A32</f>
        <v>27</v>
      </c>
      <c r="B87" s="178" t="str">
        <f>'9A2'!B32</f>
        <v>Nguyễn Ngọc Linh</v>
      </c>
      <c r="C87" s="177" t="str">
        <f>'9A2'!C32</f>
        <v>02/01/2007</v>
      </c>
      <c r="D87" s="177" t="str">
        <f>'9A2'!D32</f>
        <v>9A2</v>
      </c>
      <c r="E87" s="179">
        <f>'9A2'!E32</f>
        <v>8.75</v>
      </c>
      <c r="F87" s="179">
        <f>'9A2'!F32</f>
        <v>9</v>
      </c>
      <c r="G87" s="182">
        <f>'9A2'!G32</f>
        <v>8.25</v>
      </c>
      <c r="H87" s="182">
        <f>'9A2'!H32</f>
        <v>43.75</v>
      </c>
      <c r="I87" s="183" t="e">
        <f t="shared" si="4"/>
        <v>#REF!</v>
      </c>
      <c r="J87" s="180" t="e">
        <f t="shared" si="1"/>
        <v>#REF!</v>
      </c>
    </row>
    <row r="88" spans="1:10" ht="12.75" customHeight="1">
      <c r="A88" s="193" t="str">
        <f>'9A2'!A33</f>
        <v>28</v>
      </c>
      <c r="B88" s="178" t="str">
        <f>'9A2'!B33</f>
        <v>Nguyễn Thị Hà Linh</v>
      </c>
      <c r="C88" s="177" t="str">
        <f>'9A2'!C33</f>
        <v>27/07/2007</v>
      </c>
      <c r="D88" s="177" t="str">
        <f>'9A2'!D33</f>
        <v>9A2</v>
      </c>
      <c r="E88" s="179">
        <f>'9A2'!E33</f>
        <v>7.25</v>
      </c>
      <c r="F88" s="179">
        <f>'9A2'!F33</f>
        <v>8.5</v>
      </c>
      <c r="G88" s="182">
        <f>'9A2'!G33</f>
        <v>10</v>
      </c>
      <c r="H88" s="182">
        <f>'9A2'!H33</f>
        <v>41.5</v>
      </c>
      <c r="I88" s="183" t="e">
        <f t="shared" si="4"/>
        <v>#REF!</v>
      </c>
      <c r="J88" s="180" t="e">
        <f t="shared" si="1"/>
        <v>#REF!</v>
      </c>
    </row>
    <row r="89" spans="1:10" ht="12.75" customHeight="1">
      <c r="A89" s="193" t="str">
        <f>'9A2'!A34</f>
        <v>29</v>
      </c>
      <c r="B89" s="178" t="str">
        <f>'9A2'!B34</f>
        <v>Trịnh Thùy Linh</v>
      </c>
      <c r="C89" s="177" t="str">
        <f>'9A2'!C34</f>
        <v>15/12/2007</v>
      </c>
      <c r="D89" s="177" t="str">
        <f>'9A2'!D34</f>
        <v>9A2</v>
      </c>
      <c r="E89" s="179">
        <f>'9A2'!E34</f>
        <v>7.5</v>
      </c>
      <c r="F89" s="179">
        <f>'9A2'!F34</f>
        <v>9</v>
      </c>
      <c r="G89" s="182">
        <f>'9A2'!G34</f>
        <v>9</v>
      </c>
      <c r="H89" s="182">
        <f>'9A2'!H34</f>
        <v>42</v>
      </c>
      <c r="I89" s="183" t="e">
        <f t="shared" si="4"/>
        <v>#REF!</v>
      </c>
      <c r="J89" s="180" t="e">
        <f t="shared" si="1"/>
        <v>#REF!</v>
      </c>
    </row>
    <row r="90" spans="1:10" ht="12.75" customHeight="1">
      <c r="A90" s="193" t="str">
        <f>'9A2'!A35</f>
        <v>30</v>
      </c>
      <c r="B90" s="178" t="str">
        <f>'9A2'!B35</f>
        <v>Hoàng Công Minh</v>
      </c>
      <c r="C90" s="177" t="str">
        <f>'9A2'!C35</f>
        <v>13/10/2007</v>
      </c>
      <c r="D90" s="177" t="str">
        <f>'9A2'!D35</f>
        <v>9A2</v>
      </c>
      <c r="E90" s="179">
        <f>'9A2'!E35</f>
        <v>7</v>
      </c>
      <c r="F90" s="179">
        <f>'9A2'!F35</f>
        <v>9</v>
      </c>
      <c r="G90" s="182">
        <f>'9A2'!G35</f>
        <v>9</v>
      </c>
      <c r="H90" s="182">
        <f>'9A2'!H35</f>
        <v>41</v>
      </c>
      <c r="I90" s="183" t="e">
        <f t="shared" si="4"/>
        <v>#REF!</v>
      </c>
      <c r="J90" s="180" t="e">
        <f t="shared" si="1"/>
        <v>#REF!</v>
      </c>
    </row>
    <row r="91" spans="1:10" ht="12.75" customHeight="1">
      <c r="A91" s="193" t="e">
        <f>'9A2'!#REF!</f>
        <v>#REF!</v>
      </c>
      <c r="B91" s="178" t="e">
        <f>'9A2'!#REF!</f>
        <v>#REF!</v>
      </c>
      <c r="C91" s="177" t="e">
        <f>'9A2'!#REF!</f>
        <v>#REF!</v>
      </c>
      <c r="D91" s="177" t="e">
        <f>'9A2'!#REF!</f>
        <v>#REF!</v>
      </c>
      <c r="E91" s="179" t="e">
        <f>'9A2'!#REF!</f>
        <v>#REF!</v>
      </c>
      <c r="F91" s="179" t="e">
        <f>'9A2'!#REF!</f>
        <v>#REF!</v>
      </c>
      <c r="G91" s="182" t="e">
        <f>'9A2'!#REF!</f>
        <v>#REF!</v>
      </c>
      <c r="H91" s="182" t="e">
        <f>'9A2'!#REF!</f>
        <v>#REF!</v>
      </c>
      <c r="I91" s="183" t="e">
        <f t="shared" si="4"/>
        <v>#REF!</v>
      </c>
      <c r="J91" s="180" t="e">
        <f t="shared" si="1"/>
        <v>#REF!</v>
      </c>
    </row>
    <row r="92" spans="1:10" ht="12.75" customHeight="1">
      <c r="A92" s="193" t="str">
        <f>'9A2'!A36</f>
        <v>31</v>
      </c>
      <c r="B92" s="178" t="str">
        <f>'9A2'!B36</f>
        <v>Ngô Ngọc Minh</v>
      </c>
      <c r="C92" s="177" t="str">
        <f>'9A2'!C36</f>
        <v>08/09/2007</v>
      </c>
      <c r="D92" s="177" t="str">
        <f>'9A2'!D36</f>
        <v>9A2</v>
      </c>
      <c r="E92" s="179">
        <f>'9A2'!E36</f>
        <v>6.75</v>
      </c>
      <c r="F92" s="179">
        <f>'9A2'!F36</f>
        <v>9</v>
      </c>
      <c r="G92" s="182">
        <f>'9A2'!G36</f>
        <v>8.25</v>
      </c>
      <c r="H92" s="182">
        <f>'9A2'!H36</f>
        <v>39.75</v>
      </c>
      <c r="I92" s="183" t="e">
        <f t="shared" si="4"/>
        <v>#REF!</v>
      </c>
      <c r="J92" s="180" t="e">
        <f t="shared" si="1"/>
        <v>#REF!</v>
      </c>
    </row>
    <row r="93" spans="1:10" ht="12.75" customHeight="1">
      <c r="A93" s="193" t="str">
        <f>'9A2'!A37</f>
        <v>32</v>
      </c>
      <c r="B93" s="178" t="str">
        <f>'9A2'!B37</f>
        <v>Nguyễn Ngọc Bình Minh</v>
      </c>
      <c r="C93" s="177" t="str">
        <f>'9A2'!C37</f>
        <v>16/04/2006</v>
      </c>
      <c r="D93" s="177" t="str">
        <f>'9A2'!D37</f>
        <v>9A2</v>
      </c>
      <c r="E93" s="179">
        <f>'9A2'!E37</f>
        <v>7.5</v>
      </c>
      <c r="F93" s="179">
        <f>'9A2'!F37</f>
        <v>9.75</v>
      </c>
      <c r="G93" s="182">
        <f>'9A2'!G37</f>
        <v>9.75</v>
      </c>
      <c r="H93" s="182">
        <f>'9A2'!H37</f>
        <v>44.25</v>
      </c>
      <c r="I93" s="183" t="e">
        <f t="shared" si="4"/>
        <v>#REF!</v>
      </c>
      <c r="J93" s="180" t="e">
        <f t="shared" si="1"/>
        <v>#REF!</v>
      </c>
    </row>
    <row r="94" spans="1:10" ht="12.75" customHeight="1">
      <c r="A94" s="193" t="str">
        <f>'9A2'!A38</f>
        <v>33</v>
      </c>
      <c r="B94" s="178" t="str">
        <f>'9A2'!B38</f>
        <v>Bùi Thảo My</v>
      </c>
      <c r="C94" s="177" t="str">
        <f>'9A2'!C38</f>
        <v>12/07/2007</v>
      </c>
      <c r="D94" s="177" t="str">
        <f>'9A2'!D38</f>
        <v>9A2</v>
      </c>
      <c r="E94" s="179">
        <f>'9A2'!E38</f>
        <v>8</v>
      </c>
      <c r="F94" s="179">
        <f>'9A2'!F38</f>
        <v>9</v>
      </c>
      <c r="G94" s="182">
        <f>'9A2'!G38</f>
        <v>10</v>
      </c>
      <c r="H94" s="182">
        <f>'9A2'!H38</f>
        <v>44</v>
      </c>
      <c r="I94" s="183" t="e">
        <f t="shared" si="4"/>
        <v>#REF!</v>
      </c>
      <c r="J94" s="180" t="e">
        <f t="shared" si="1"/>
        <v>#REF!</v>
      </c>
    </row>
    <row r="95" spans="1:10" ht="12.75" customHeight="1">
      <c r="A95" s="193" t="str">
        <f>'9A2'!A39</f>
        <v>34</v>
      </c>
      <c r="B95" s="178" t="str">
        <f>'9A2'!B39</f>
        <v>Nguyễn Trà My</v>
      </c>
      <c r="C95" s="177" t="str">
        <f>'9A2'!C39</f>
        <v>07/09/2007</v>
      </c>
      <c r="D95" s="177" t="str">
        <f>'9A2'!D39</f>
        <v>9A2</v>
      </c>
      <c r="E95" s="179">
        <f>'9A2'!E39</f>
        <v>8</v>
      </c>
      <c r="F95" s="179">
        <f>'9A2'!F39</f>
        <v>9</v>
      </c>
      <c r="G95" s="182">
        <f>'9A2'!G39</f>
        <v>9.75</v>
      </c>
      <c r="H95" s="182">
        <f>'9A2'!H39</f>
        <v>43.75</v>
      </c>
      <c r="I95" s="183" t="e">
        <f t="shared" si="4"/>
        <v>#REF!</v>
      </c>
      <c r="J95" s="180" t="e">
        <f t="shared" si="1"/>
        <v>#REF!</v>
      </c>
    </row>
    <row r="96" spans="1:10" ht="12.75" customHeight="1">
      <c r="A96" s="193" t="str">
        <f>'9A2'!A40</f>
        <v>35</v>
      </c>
      <c r="B96" s="178" t="str">
        <f>'9A2'!B40</f>
        <v>Nguyễn Minh Nghĩa</v>
      </c>
      <c r="C96" s="177" t="str">
        <f>'9A2'!C40</f>
        <v>13/06/2007</v>
      </c>
      <c r="D96" s="177" t="str">
        <f>'9A2'!D40</f>
        <v>9A2</v>
      </c>
      <c r="E96" s="179">
        <f>'9A2'!E40</f>
        <v>7.5</v>
      </c>
      <c r="F96" s="179">
        <f>'9A2'!F40</f>
        <v>8.5</v>
      </c>
      <c r="G96" s="182">
        <f>'9A2'!G40</f>
        <v>8.75</v>
      </c>
      <c r="H96" s="182">
        <f>'9A2'!H40</f>
        <v>40.75</v>
      </c>
      <c r="I96" s="183" t="e">
        <f t="shared" si="4"/>
        <v>#REF!</v>
      </c>
      <c r="J96" s="180" t="e">
        <f t="shared" si="1"/>
        <v>#REF!</v>
      </c>
    </row>
    <row r="97" spans="1:10" ht="12.75" customHeight="1">
      <c r="A97" s="193" t="str">
        <f>'9A2'!A41</f>
        <v>36</v>
      </c>
      <c r="B97" s="178" t="str">
        <f>'9A2'!B41</f>
        <v>Lê Khôi Nguyên</v>
      </c>
      <c r="C97" s="177" t="str">
        <f>'9A2'!C41</f>
        <v>16/10/2007</v>
      </c>
      <c r="D97" s="177" t="str">
        <f>'9A2'!D41</f>
        <v>9A2</v>
      </c>
      <c r="E97" s="179">
        <f>'9A2'!E41</f>
        <v>7</v>
      </c>
      <c r="F97" s="179">
        <f>'9A2'!F41</f>
        <v>9</v>
      </c>
      <c r="G97" s="182">
        <f>'9A2'!G41</f>
        <v>9</v>
      </c>
      <c r="H97" s="182">
        <f>'9A2'!H41</f>
        <v>41</v>
      </c>
      <c r="I97" s="183" t="e">
        <f t="shared" si="4"/>
        <v>#REF!</v>
      </c>
      <c r="J97" s="180" t="e">
        <f t="shared" si="1"/>
        <v>#REF!</v>
      </c>
    </row>
    <row r="98" spans="1:10" ht="12.75" customHeight="1">
      <c r="A98" s="193" t="str">
        <f>'9A2'!A42</f>
        <v>37</v>
      </c>
      <c r="B98" s="178" t="str">
        <f>'9A2'!B42</f>
        <v>Nguyễn Minh Nhật</v>
      </c>
      <c r="C98" s="177" t="str">
        <f>'9A2'!C42</f>
        <v>31/03/2007</v>
      </c>
      <c r="D98" s="177" t="str">
        <f>'9A2'!D42</f>
        <v>9A2</v>
      </c>
      <c r="E98" s="179">
        <f>'9A2'!E42</f>
        <v>8.25</v>
      </c>
      <c r="F98" s="179">
        <f>'9A2'!F42</f>
        <v>9</v>
      </c>
      <c r="G98" s="182">
        <f>'9A2'!G42</f>
        <v>10</v>
      </c>
      <c r="H98" s="182">
        <f>'9A2'!H42</f>
        <v>44.5</v>
      </c>
      <c r="I98" s="183" t="e">
        <f t="shared" si="4"/>
        <v>#REF!</v>
      </c>
      <c r="J98" s="180" t="e">
        <f t="shared" si="1"/>
        <v>#REF!</v>
      </c>
    </row>
    <row r="99" spans="1:10" ht="12.75" customHeight="1">
      <c r="A99" s="193" t="str">
        <f>'9A2'!A43</f>
        <v>38</v>
      </c>
      <c r="B99" s="178" t="str">
        <f>'9A2'!B43</f>
        <v>Vũ Nguyễn Mai Phương</v>
      </c>
      <c r="C99" s="177" t="str">
        <f>'9A2'!C43</f>
        <v>22/07/2007</v>
      </c>
      <c r="D99" s="177" t="str">
        <f>'9A2'!D43</f>
        <v>9A2</v>
      </c>
      <c r="E99" s="179">
        <f>'9A2'!E43</f>
        <v>8.5</v>
      </c>
      <c r="F99" s="179">
        <f>'9A2'!F43</f>
        <v>9.5</v>
      </c>
      <c r="G99" s="182">
        <f>'9A2'!G43</f>
        <v>9</v>
      </c>
      <c r="H99" s="182">
        <f>'9A2'!H43</f>
        <v>45</v>
      </c>
      <c r="I99" s="183" t="e">
        <f t="shared" si="4"/>
        <v>#REF!</v>
      </c>
      <c r="J99" s="180" t="e">
        <f t="shared" si="1"/>
        <v>#REF!</v>
      </c>
    </row>
    <row r="100" spans="1:10" ht="12.75" customHeight="1">
      <c r="A100" s="193" t="str">
        <f>'9A2'!A44</f>
        <v>39</v>
      </c>
      <c r="B100" s="178" t="str">
        <f>'9A2'!B44</f>
        <v>Phan Anh Quân</v>
      </c>
      <c r="C100" s="177" t="str">
        <f>'9A2'!C44</f>
        <v>31/10/2007</v>
      </c>
      <c r="D100" s="177" t="str">
        <f>'9A2'!D44</f>
        <v>9A2</v>
      </c>
      <c r="E100" s="179">
        <f>'9A2'!E44</f>
        <v>7.25</v>
      </c>
      <c r="F100" s="179">
        <f>'9A2'!F44</f>
        <v>8.5</v>
      </c>
      <c r="G100" s="182">
        <f>'9A2'!G44</f>
        <v>9.5</v>
      </c>
      <c r="H100" s="182">
        <f>'9A2'!H44</f>
        <v>41</v>
      </c>
      <c r="I100" s="183" t="e">
        <f t="shared" si="4"/>
        <v>#REF!</v>
      </c>
      <c r="J100" s="180" t="e">
        <f t="shared" si="1"/>
        <v>#REF!</v>
      </c>
    </row>
    <row r="101" spans="1:10" ht="12.75" customHeight="1">
      <c r="A101" s="193" t="str">
        <f>'9A2'!A45</f>
        <v>40</v>
      </c>
      <c r="B101" s="178" t="str">
        <f>'9A2'!B45</f>
        <v>Đỗ Trường Sơn</v>
      </c>
      <c r="C101" s="177" t="str">
        <f>'9A2'!C45</f>
        <v>03/07/2007</v>
      </c>
      <c r="D101" s="177" t="str">
        <f>'9A2'!D45</f>
        <v>9A2</v>
      </c>
      <c r="E101" s="179">
        <f>'9A2'!E45</f>
        <v>8.25</v>
      </c>
      <c r="F101" s="179">
        <f>'9A2'!F45</f>
        <v>9</v>
      </c>
      <c r="G101" s="182">
        <f>'9A2'!G45</f>
        <v>9.75</v>
      </c>
      <c r="H101" s="182">
        <f>'9A2'!H45</f>
        <v>44.25</v>
      </c>
      <c r="I101" s="183" t="e">
        <f t="shared" si="4"/>
        <v>#REF!</v>
      </c>
      <c r="J101" s="180" t="e">
        <f t="shared" si="1"/>
        <v>#REF!</v>
      </c>
    </row>
    <row r="102" spans="1:10" ht="12.75" customHeight="1">
      <c r="A102" s="177">
        <f>'9A5'!A43</f>
        <v>38</v>
      </c>
      <c r="B102" s="178" t="str">
        <f>'9A5'!B43</f>
        <v>Ngô Phương Quỳnh</v>
      </c>
      <c r="C102" s="177" t="str">
        <f>'9A5'!C43</f>
        <v>07/10/2007</v>
      </c>
      <c r="D102" s="177" t="str">
        <f>'9A5'!D43</f>
        <v>9A5</v>
      </c>
      <c r="E102" s="179">
        <f>'9A5'!E43</f>
        <v>5.75</v>
      </c>
      <c r="F102" s="179">
        <f>'9A5'!F43</f>
        <v>9</v>
      </c>
      <c r="G102" s="182">
        <f>'9A5'!G43</f>
        <v>8.25</v>
      </c>
      <c r="H102" s="182">
        <f>'9A5'!H43</f>
        <v>37.75</v>
      </c>
      <c r="I102" s="183" t="e">
        <f t="shared" si="4"/>
        <v>#REF!</v>
      </c>
      <c r="J102" s="180" t="e">
        <f t="shared" si="1"/>
        <v>#REF!</v>
      </c>
    </row>
    <row r="103" spans="1:10" ht="12.75" customHeight="1">
      <c r="A103" s="193" t="str">
        <f>'9A2'!A47</f>
        <v>42</v>
      </c>
      <c r="B103" s="178" t="str">
        <f>'9A2'!B47</f>
        <v>Nguyễn Thị Thanh Thanh</v>
      </c>
      <c r="C103" s="177" t="str">
        <f>'9A2'!C47</f>
        <v>24/12/2007</v>
      </c>
      <c r="D103" s="177" t="str">
        <f>'9A2'!D47</f>
        <v>9A2</v>
      </c>
      <c r="E103" s="179">
        <f>'9A2'!E47</f>
        <v>8.75</v>
      </c>
      <c r="F103" s="179">
        <f>'9A2'!F47</f>
        <v>8.75</v>
      </c>
      <c r="G103" s="182">
        <f>'9A2'!G47</f>
        <v>9.25</v>
      </c>
      <c r="H103" s="182">
        <f>'9A2'!H47</f>
        <v>44.25</v>
      </c>
      <c r="I103" s="183" t="e">
        <f t="shared" si="4"/>
        <v>#REF!</v>
      </c>
      <c r="J103" s="180" t="e">
        <f t="shared" si="1"/>
        <v>#REF!</v>
      </c>
    </row>
    <row r="104" spans="1:10" ht="12.75" customHeight="1">
      <c r="A104" s="193" t="str">
        <f>'9A2'!A48</f>
        <v>43</v>
      </c>
      <c r="B104" s="178" t="str">
        <f>'9A2'!B48</f>
        <v>Nguyễn Thanh Thảo</v>
      </c>
      <c r="C104" s="177" t="str">
        <f>'9A2'!C48</f>
        <v>04/10/2007</v>
      </c>
      <c r="D104" s="177" t="str">
        <f>'9A2'!D48</f>
        <v>9A2</v>
      </c>
      <c r="E104" s="179">
        <f>'9A2'!E48</f>
        <v>7</v>
      </c>
      <c r="F104" s="179">
        <f>'9A2'!F48</f>
        <v>8.75</v>
      </c>
      <c r="G104" s="182">
        <f>'9A2'!G48</f>
        <v>8.25</v>
      </c>
      <c r="H104" s="182">
        <f>'9A2'!H48</f>
        <v>39.75</v>
      </c>
      <c r="I104" s="183" t="e">
        <f t="shared" si="4"/>
        <v>#REF!</v>
      </c>
      <c r="J104" s="180" t="e">
        <f t="shared" si="1"/>
        <v>#REF!</v>
      </c>
    </row>
    <row r="105" spans="1:10" ht="12.75" customHeight="1">
      <c r="A105" s="193" t="str">
        <f>'9A2'!A49</f>
        <v>44</v>
      </c>
      <c r="B105" s="178" t="str">
        <f>'9A2'!B49</f>
        <v>Nguyễn Mạnh Thắng</v>
      </c>
      <c r="C105" s="177" t="str">
        <f>'9A2'!C49</f>
        <v>03/03/2007</v>
      </c>
      <c r="D105" s="177" t="str">
        <f>'9A2'!D49</f>
        <v>9A2</v>
      </c>
      <c r="E105" s="179">
        <f>'9A2'!E49</f>
        <v>8</v>
      </c>
      <c r="F105" s="179">
        <f>'9A2'!F49</f>
        <v>9</v>
      </c>
      <c r="G105" s="182">
        <f>'9A2'!G49</f>
        <v>10</v>
      </c>
      <c r="H105" s="182">
        <f>'9A2'!H49</f>
        <v>44</v>
      </c>
      <c r="I105" s="183" t="e">
        <f t="shared" si="4"/>
        <v>#REF!</v>
      </c>
      <c r="J105" s="180" t="e">
        <f t="shared" si="1"/>
        <v>#REF!</v>
      </c>
    </row>
    <row r="106" spans="1:10" ht="12.75" customHeight="1">
      <c r="A106" s="193" t="str">
        <f>'9A2'!A50</f>
        <v>45</v>
      </c>
      <c r="B106" s="178" t="str">
        <f>'9A2'!B50</f>
        <v>Nguyễn Minh Thu</v>
      </c>
      <c r="C106" s="177" t="str">
        <f>'9A2'!C50</f>
        <v>28/06/2007</v>
      </c>
      <c r="D106" s="177" t="str">
        <f>'9A2'!D50</f>
        <v>9A2</v>
      </c>
      <c r="E106" s="179">
        <f>'9A2'!E50</f>
        <v>8.5</v>
      </c>
      <c r="F106" s="179">
        <f>'9A2'!F50</f>
        <v>9</v>
      </c>
      <c r="G106" s="182">
        <f>'9A2'!G50</f>
        <v>9.25</v>
      </c>
      <c r="H106" s="182">
        <f>'9A2'!H50</f>
        <v>44.25</v>
      </c>
      <c r="I106" s="183" t="e">
        <f t="shared" si="4"/>
        <v>#REF!</v>
      </c>
      <c r="J106" s="180" t="e">
        <f t="shared" si="1"/>
        <v>#REF!</v>
      </c>
    </row>
    <row r="107" spans="1:10" ht="12.75" customHeight="1">
      <c r="A107" s="193" t="str">
        <f>'9A2'!A51</f>
        <v>46</v>
      </c>
      <c r="B107" s="178" t="str">
        <f>'9A2'!B51</f>
        <v>Nguyễn Thành Tiến</v>
      </c>
      <c r="C107" s="177" t="str">
        <f>'9A2'!C51</f>
        <v>03/02/2007</v>
      </c>
      <c r="D107" s="177" t="str">
        <f>'9A2'!D51</f>
        <v>9A2</v>
      </c>
      <c r="E107" s="179">
        <f>'9A2'!E51</f>
        <v>7.75</v>
      </c>
      <c r="F107" s="179">
        <f>'9A2'!F51</f>
        <v>8.75</v>
      </c>
      <c r="G107" s="182">
        <f>'9A2'!G51</f>
        <v>9.5</v>
      </c>
      <c r="H107" s="182">
        <f>'9A2'!H51</f>
        <v>42.5</v>
      </c>
      <c r="I107" s="183" t="e">
        <f t="shared" si="4"/>
        <v>#REF!</v>
      </c>
      <c r="J107" s="180" t="e">
        <f t="shared" si="1"/>
        <v>#REF!</v>
      </c>
    </row>
    <row r="108" spans="1:10" ht="12.75" customHeight="1">
      <c r="A108" s="193" t="str">
        <f>'9A2'!A52</f>
        <v>47</v>
      </c>
      <c r="B108" s="178" t="str">
        <f>'9A2'!B52</f>
        <v>Lê Hà Trang</v>
      </c>
      <c r="C108" s="177" t="str">
        <f>'9A2'!C52</f>
        <v>22/11/2007</v>
      </c>
      <c r="D108" s="177" t="str">
        <f>'9A2'!D52</f>
        <v>9A2</v>
      </c>
      <c r="E108" s="179">
        <f>'9A2'!E52</f>
        <v>6.25</v>
      </c>
      <c r="F108" s="179">
        <f>'9A2'!F52</f>
        <v>9</v>
      </c>
      <c r="G108" s="182">
        <f>'9A2'!G52</f>
        <v>10</v>
      </c>
      <c r="H108" s="182">
        <f>'9A2'!H52</f>
        <v>40.5</v>
      </c>
      <c r="I108" s="183" t="e">
        <f t="shared" si="4"/>
        <v>#REF!</v>
      </c>
      <c r="J108" s="180" t="e">
        <f t="shared" si="1"/>
        <v>#REF!</v>
      </c>
    </row>
    <row r="109" spans="1:10" ht="12.75" customHeight="1">
      <c r="A109" s="193" t="str">
        <f>'9A2'!A53</f>
        <v>48</v>
      </c>
      <c r="B109" s="178" t="str">
        <f>'9A2'!B53</f>
        <v>Phạm Nguyễn Minh Trang</v>
      </c>
      <c r="C109" s="177" t="str">
        <f>'9A2'!C53</f>
        <v>09/03/2007</v>
      </c>
      <c r="D109" s="177" t="str">
        <f>'9A2'!D53</f>
        <v>9A2</v>
      </c>
      <c r="E109" s="179">
        <f>'9A2'!E53</f>
        <v>8.75</v>
      </c>
      <c r="F109" s="179">
        <f>'9A2'!F53</f>
        <v>8</v>
      </c>
      <c r="G109" s="182">
        <f>'9A2'!G53</f>
        <v>9.75</v>
      </c>
      <c r="H109" s="182">
        <f>'9A2'!H53</f>
        <v>43.25</v>
      </c>
      <c r="I109" s="183" t="e">
        <f t="shared" si="4"/>
        <v>#REF!</v>
      </c>
      <c r="J109" s="180" t="e">
        <f t="shared" si="1"/>
        <v>#REF!</v>
      </c>
    </row>
    <row r="110" spans="1:10" ht="12.75" customHeight="1">
      <c r="A110" s="193" t="str">
        <f>'9A2'!A54</f>
        <v>49</v>
      </c>
      <c r="B110" s="178" t="str">
        <f>'9A2'!B54</f>
        <v>Hoàng Tuấn Tú</v>
      </c>
      <c r="C110" s="177" t="str">
        <f>'9A2'!C54</f>
        <v>09/01/2007</v>
      </c>
      <c r="D110" s="177" t="str">
        <f>'9A2'!D54</f>
        <v>9A2</v>
      </c>
      <c r="E110" s="179">
        <f>'9A2'!E54</f>
        <v>8</v>
      </c>
      <c r="F110" s="179">
        <f>'9A2'!F54</f>
        <v>9</v>
      </c>
      <c r="G110" s="182">
        <f>'9A2'!G54</f>
        <v>7.5</v>
      </c>
      <c r="H110" s="182">
        <f>'9A2'!H54</f>
        <v>41.5</v>
      </c>
      <c r="I110" s="183" t="e">
        <f t="shared" si="4"/>
        <v>#REF!</v>
      </c>
      <c r="J110" s="180" t="e">
        <f t="shared" si="1"/>
        <v>#REF!</v>
      </c>
    </row>
    <row r="111" spans="1:10" ht="12.75" customHeight="1">
      <c r="A111" s="193" t="str">
        <f>'9A2'!A55</f>
        <v>50</v>
      </c>
      <c r="B111" s="178" t="str">
        <f>'9A2'!B55</f>
        <v>Đặng Anh Tuấn</v>
      </c>
      <c r="C111" s="177" t="str">
        <f>'9A2'!C55</f>
        <v>26/04/2007</v>
      </c>
      <c r="D111" s="177" t="str">
        <f>'9A2'!D55</f>
        <v>9A2</v>
      </c>
      <c r="E111" s="179">
        <f>'9A2'!E55</f>
        <v>8.25</v>
      </c>
      <c r="F111" s="179">
        <f>'9A2'!F55</f>
        <v>8.75</v>
      </c>
      <c r="G111" s="182">
        <f>'9A2'!G55</f>
        <v>9.75</v>
      </c>
      <c r="H111" s="182">
        <f>'9A2'!H55</f>
        <v>43.75</v>
      </c>
      <c r="I111" s="183" t="e">
        <f t="shared" si="4"/>
        <v>#REF!</v>
      </c>
      <c r="J111" s="180" t="e">
        <f t="shared" si="1"/>
        <v>#REF!</v>
      </c>
    </row>
    <row r="112" spans="1:10" ht="12.75" customHeight="1">
      <c r="A112" s="193" t="str">
        <f>'9A2'!A56</f>
        <v>51</v>
      </c>
      <c r="B112" s="178" t="str">
        <f>'9A2'!B56</f>
        <v>Hồ Đăng Tuấn</v>
      </c>
      <c r="C112" s="177" t="str">
        <f>'9A2'!C56</f>
        <v>21/12/2007</v>
      </c>
      <c r="D112" s="177" t="str">
        <f>'9A2'!D56</f>
        <v>9A2</v>
      </c>
      <c r="E112" s="179">
        <f>'9A2'!E56</f>
        <v>8</v>
      </c>
      <c r="F112" s="179">
        <f>'9A2'!F56</f>
        <v>9</v>
      </c>
      <c r="G112" s="182">
        <f>'9A2'!G56</f>
        <v>8.25</v>
      </c>
      <c r="H112" s="182">
        <f>'9A2'!H56</f>
        <v>42.25</v>
      </c>
      <c r="I112" s="183" t="e">
        <f t="shared" si="4"/>
        <v>#REF!</v>
      </c>
      <c r="J112" s="180" t="e">
        <f t="shared" si="1"/>
        <v>#REF!</v>
      </c>
    </row>
    <row r="113" spans="1:10" ht="12.75" customHeight="1">
      <c r="A113" s="193" t="str">
        <f>'9A2'!A57</f>
        <v>52</v>
      </c>
      <c r="B113" s="178" t="str">
        <f>'9A2'!B57</f>
        <v>Nguyễn Lê Phương Uyên</v>
      </c>
      <c r="C113" s="177" t="str">
        <f>'9A2'!C57</f>
        <v>13/08/2007</v>
      </c>
      <c r="D113" s="177" t="str">
        <f>'9A2'!D57</f>
        <v>9A2</v>
      </c>
      <c r="E113" s="179">
        <f>'9A2'!E57</f>
        <v>8.25</v>
      </c>
      <c r="F113" s="179">
        <f>'9A2'!F57</f>
        <v>9</v>
      </c>
      <c r="G113" s="182">
        <f>'9A2'!G57</f>
        <v>10</v>
      </c>
      <c r="H113" s="182">
        <f>'9A2'!H57</f>
        <v>44.5</v>
      </c>
      <c r="I113" s="183" t="e">
        <f t="shared" si="4"/>
        <v>#REF!</v>
      </c>
      <c r="J113" s="180" t="e">
        <f t="shared" si="1"/>
        <v>#REF!</v>
      </c>
    </row>
    <row r="114" spans="1:10" ht="13.5" customHeight="1">
      <c r="A114" s="193" t="str">
        <f>'9A2'!A58</f>
        <v>53</v>
      </c>
      <c r="B114" s="178" t="str">
        <f>'9A2'!B58</f>
        <v>Nguyễn Khánh Việt</v>
      </c>
      <c r="C114" s="177" t="str">
        <f>'9A2'!C58</f>
        <v>29/04/2007</v>
      </c>
      <c r="D114" s="177" t="str">
        <f>'9A2'!D58</f>
        <v>9A2</v>
      </c>
      <c r="E114" s="179">
        <f>'9A2'!E58</f>
        <v>6.5</v>
      </c>
      <c r="F114" s="179">
        <f>'9A2'!F58</f>
        <v>9</v>
      </c>
      <c r="G114" s="182">
        <f>'9A2'!G58</f>
        <v>10</v>
      </c>
      <c r="H114" s="182">
        <f>'9A2'!H58</f>
        <v>41</v>
      </c>
      <c r="I114" s="183" t="e">
        <f t="shared" si="4"/>
        <v>#REF!</v>
      </c>
      <c r="J114" s="180" t="e">
        <f t="shared" si="1"/>
        <v>#REF!</v>
      </c>
    </row>
    <row r="115" spans="1:10" ht="13.5" customHeight="1">
      <c r="A115" s="190">
        <f>'9A3'!A6</f>
        <v>1</v>
      </c>
      <c r="B115" s="189" t="str">
        <f>'9A3'!B6</f>
        <v>Nguyễn Thái An</v>
      </c>
      <c r="C115" s="190" t="str">
        <f>'9A3'!C6</f>
        <v>09/07/2007</v>
      </c>
      <c r="D115" s="190" t="str">
        <f>'9A3'!D6</f>
        <v>9A3</v>
      </c>
      <c r="E115" s="191">
        <f>'9A3'!E6</f>
        <v>7.5</v>
      </c>
      <c r="F115" s="191">
        <f>'9A3'!F6</f>
        <v>8.75</v>
      </c>
      <c r="G115" s="192">
        <f>'9A3'!G6</f>
        <v>9.75</v>
      </c>
      <c r="H115" s="192">
        <f>'9A3'!H6</f>
        <v>42.25</v>
      </c>
      <c r="I115" s="183" t="e">
        <f t="shared" ref="I115:I170" si="5">RANK(H115,$H$115:$H$170,0)</f>
        <v>#REF!</v>
      </c>
      <c r="J115" s="180" t="e">
        <f t="shared" si="1"/>
        <v>#REF!</v>
      </c>
    </row>
    <row r="116" spans="1:10" ht="12.75" customHeight="1">
      <c r="A116" s="177">
        <f>'9A3'!A7</f>
        <v>2</v>
      </c>
      <c r="B116" s="178" t="str">
        <f>'9A3'!B7</f>
        <v>Hoàng Bảo Anh</v>
      </c>
      <c r="C116" s="177" t="str">
        <f>'9A3'!C7</f>
        <v>13/04/2007</v>
      </c>
      <c r="D116" s="177" t="str">
        <f>'9A3'!D7</f>
        <v>9A3</v>
      </c>
      <c r="E116" s="179">
        <f>'9A3'!E7</f>
        <v>9</v>
      </c>
      <c r="F116" s="179">
        <f>'9A3'!F7</f>
        <v>8.75</v>
      </c>
      <c r="G116" s="182">
        <f>'9A3'!G7</f>
        <v>9</v>
      </c>
      <c r="H116" s="182">
        <f>'9A3'!H7</f>
        <v>44.5</v>
      </c>
      <c r="I116" s="183" t="e">
        <f t="shared" si="5"/>
        <v>#REF!</v>
      </c>
      <c r="J116" s="180" t="e">
        <f t="shared" si="1"/>
        <v>#REF!</v>
      </c>
    </row>
    <row r="117" spans="1:10" ht="12.75" customHeight="1">
      <c r="A117" s="177">
        <f>'9A3'!A8</f>
        <v>3</v>
      </c>
      <c r="B117" s="178" t="str">
        <f>'9A3'!B8</f>
        <v>Nguyễn Phương Anh</v>
      </c>
      <c r="C117" s="177" t="str">
        <f>'9A3'!C8</f>
        <v>10/11/2007</v>
      </c>
      <c r="D117" s="177" t="str">
        <f>'9A3'!D8</f>
        <v>9A3</v>
      </c>
      <c r="E117" s="179">
        <f>'9A3'!E8</f>
        <v>6.75</v>
      </c>
      <c r="F117" s="179">
        <f>'9A3'!F8</f>
        <v>5.5</v>
      </c>
      <c r="G117" s="182">
        <f>'9A3'!G8</f>
        <v>9.25</v>
      </c>
      <c r="H117" s="182">
        <f>'9A3'!H8</f>
        <v>33.75</v>
      </c>
      <c r="I117" s="183" t="e">
        <f t="shared" si="5"/>
        <v>#REF!</v>
      </c>
      <c r="J117" s="180" t="e">
        <f t="shared" si="1"/>
        <v>#REF!</v>
      </c>
    </row>
    <row r="118" spans="1:10" ht="12.75" customHeight="1">
      <c r="A118" s="177">
        <f>'9A3'!A9</f>
        <v>4</v>
      </c>
      <c r="B118" s="178" t="str">
        <f>'9A3'!B9</f>
        <v>Nguyễn Thế Anh</v>
      </c>
      <c r="C118" s="177" t="str">
        <f>'9A3'!C9</f>
        <v>02/06/2007</v>
      </c>
      <c r="D118" s="177" t="str">
        <f>'9A3'!D9</f>
        <v>9A3</v>
      </c>
      <c r="E118" s="179">
        <f>'9A3'!E9</f>
        <v>6.75</v>
      </c>
      <c r="F118" s="194">
        <f>'9A3'!F9</f>
        <v>9.25</v>
      </c>
      <c r="G118" s="182">
        <f>'9A3'!G9</f>
        <v>8.5</v>
      </c>
      <c r="H118" s="182">
        <f>'9A3'!H9</f>
        <v>40.5</v>
      </c>
      <c r="I118" s="183" t="e">
        <f t="shared" si="5"/>
        <v>#REF!</v>
      </c>
      <c r="J118" s="180" t="e">
        <f t="shared" si="1"/>
        <v>#REF!</v>
      </c>
    </row>
    <row r="119" spans="1:10" ht="12.75" customHeight="1">
      <c r="A119" s="177">
        <f>'9A3'!A10</f>
        <v>5</v>
      </c>
      <c r="B119" s="178" t="str">
        <f>'9A3'!B10</f>
        <v>Nguyễn Tuấn Anh</v>
      </c>
      <c r="C119" s="177" t="str">
        <f>'9A3'!C10</f>
        <v>28/12/2007</v>
      </c>
      <c r="D119" s="177" t="str">
        <f>'9A3'!D10</f>
        <v>9A3</v>
      </c>
      <c r="E119" s="179">
        <f>'9A3'!E10</f>
        <v>6.75</v>
      </c>
      <c r="F119" s="179">
        <f>'9A3'!F10</f>
        <v>9</v>
      </c>
      <c r="G119" s="182">
        <f>'9A3'!G10</f>
        <v>8.5</v>
      </c>
      <c r="H119" s="182">
        <f>'9A3'!H10</f>
        <v>40</v>
      </c>
      <c r="I119" s="183" t="e">
        <f t="shared" si="5"/>
        <v>#REF!</v>
      </c>
      <c r="J119" s="180" t="e">
        <f t="shared" si="1"/>
        <v>#REF!</v>
      </c>
    </row>
    <row r="120" spans="1:10" ht="12.75" customHeight="1">
      <c r="A120" s="177">
        <f>'9A3'!A11</f>
        <v>6</v>
      </c>
      <c r="B120" s="178" t="str">
        <f>'9A3'!B11</f>
        <v>Phạm Trâm Anh</v>
      </c>
      <c r="C120" s="177" t="str">
        <f>'9A3'!C11</f>
        <v>10/09/2007</v>
      </c>
      <c r="D120" s="177" t="str">
        <f>'9A3'!D11</f>
        <v>9A3</v>
      </c>
      <c r="E120" s="179">
        <f>'9A3'!E11</f>
        <v>6</v>
      </c>
      <c r="F120" s="179">
        <f>'9A3'!F11</f>
        <v>7.25</v>
      </c>
      <c r="G120" s="182">
        <f>'9A3'!G11</f>
        <v>8</v>
      </c>
      <c r="H120" s="182">
        <f>'9A3'!H11</f>
        <v>34.5</v>
      </c>
      <c r="I120" s="183" t="e">
        <f t="shared" si="5"/>
        <v>#REF!</v>
      </c>
      <c r="J120" s="180" t="e">
        <f t="shared" si="1"/>
        <v>#REF!</v>
      </c>
    </row>
    <row r="121" spans="1:10" ht="12.75" customHeight="1">
      <c r="A121" s="177" t="e">
        <f>'9A3'!#REF!</f>
        <v>#REF!</v>
      </c>
      <c r="B121" s="178" t="e">
        <f>'9A3'!#REF!</f>
        <v>#REF!</v>
      </c>
      <c r="C121" s="177" t="e">
        <f>'9A3'!#REF!</f>
        <v>#REF!</v>
      </c>
      <c r="D121" s="177" t="e">
        <f>'9A3'!#REF!</f>
        <v>#REF!</v>
      </c>
      <c r="E121" s="179" t="e">
        <f>'9A3'!#REF!</f>
        <v>#REF!</v>
      </c>
      <c r="F121" s="179" t="e">
        <f>'9A3'!#REF!</f>
        <v>#REF!</v>
      </c>
      <c r="G121" s="182" t="e">
        <f>'9A3'!#REF!</f>
        <v>#REF!</v>
      </c>
      <c r="H121" s="182" t="e">
        <f>'9A3'!#REF!</f>
        <v>#REF!</v>
      </c>
      <c r="I121" s="183" t="e">
        <f t="shared" si="5"/>
        <v>#REF!</v>
      </c>
      <c r="J121" s="180" t="e">
        <f t="shared" si="1"/>
        <v>#REF!</v>
      </c>
    </row>
    <row r="122" spans="1:10" ht="12.75" customHeight="1">
      <c r="A122" s="177">
        <f>'9A3'!A12</f>
        <v>7</v>
      </c>
      <c r="B122" s="178" t="str">
        <f>'9A3'!B12</f>
        <v>Ứng Nguyễn Thùy Anh</v>
      </c>
      <c r="C122" s="177" t="str">
        <f>'9A3'!C12</f>
        <v>25/10/2007</v>
      </c>
      <c r="D122" s="177" t="str">
        <f>'9A3'!D12</f>
        <v>9A3</v>
      </c>
      <c r="E122" s="179">
        <f>'9A3'!E12</f>
        <v>8.25</v>
      </c>
      <c r="F122" s="179">
        <f>'9A3'!F12</f>
        <v>9</v>
      </c>
      <c r="G122" s="182">
        <f>'9A3'!G12</f>
        <v>8.25</v>
      </c>
      <c r="H122" s="182">
        <f>'9A3'!H12</f>
        <v>42.75</v>
      </c>
      <c r="I122" s="183" t="e">
        <f t="shared" si="5"/>
        <v>#REF!</v>
      </c>
      <c r="J122" s="180" t="e">
        <f t="shared" si="1"/>
        <v>#REF!</v>
      </c>
    </row>
    <row r="123" spans="1:10" ht="12.75" customHeight="1">
      <c r="A123" s="177">
        <f>'9A3'!A13</f>
        <v>8</v>
      </c>
      <c r="B123" s="178" t="str">
        <f>'9A3'!B13</f>
        <v>Vũ Nam Quỳnh Anh</v>
      </c>
      <c r="C123" s="177" t="str">
        <f>'9A3'!C13</f>
        <v>28/08/2007</v>
      </c>
      <c r="D123" s="177" t="str">
        <f>'9A3'!D13</f>
        <v>9A3</v>
      </c>
      <c r="E123" s="179">
        <f>'9A3'!E13</f>
        <v>8</v>
      </c>
      <c r="F123" s="194">
        <f>'9A3'!F13</f>
        <v>7</v>
      </c>
      <c r="G123" s="182">
        <f>'9A3'!G13</f>
        <v>9.5</v>
      </c>
      <c r="H123" s="182">
        <f>'9A3'!H13</f>
        <v>39.5</v>
      </c>
      <c r="I123" s="183" t="e">
        <f t="shared" si="5"/>
        <v>#REF!</v>
      </c>
      <c r="J123" s="180" t="e">
        <f t="shared" si="1"/>
        <v>#REF!</v>
      </c>
    </row>
    <row r="124" spans="1:10" ht="12.75" customHeight="1">
      <c r="A124" s="177">
        <f>'9A3'!A14</f>
        <v>9</v>
      </c>
      <c r="B124" s="178" t="str">
        <f>'9A3'!B14</f>
        <v>Nguyễn Trọng Bằng</v>
      </c>
      <c r="C124" s="177" t="str">
        <f>'9A3'!C14</f>
        <v>06/01/2007</v>
      </c>
      <c r="D124" s="177" t="str">
        <f>'9A3'!D14</f>
        <v>9A3</v>
      </c>
      <c r="E124" s="179">
        <f>'9A3'!E14</f>
        <v>6.75</v>
      </c>
      <c r="F124" s="179">
        <f>'9A3'!F14</f>
        <v>8.75</v>
      </c>
      <c r="G124" s="182">
        <f>'9A3'!G14</f>
        <v>9.25</v>
      </c>
      <c r="H124" s="182">
        <f>'9A3'!H14</f>
        <v>40.25</v>
      </c>
      <c r="I124" s="183" t="e">
        <f t="shared" si="5"/>
        <v>#REF!</v>
      </c>
      <c r="J124" s="180" t="e">
        <f t="shared" si="1"/>
        <v>#REF!</v>
      </c>
    </row>
    <row r="125" spans="1:10" ht="12.75" customHeight="1">
      <c r="A125" s="177">
        <f>'9A3'!A15</f>
        <v>10</v>
      </c>
      <c r="B125" s="178" t="str">
        <f>'9A3'!B15</f>
        <v>Nghiêm Quỳnh Chi</v>
      </c>
      <c r="C125" s="177" t="str">
        <f>'9A3'!C15</f>
        <v>14/06/2007</v>
      </c>
      <c r="D125" s="177" t="str">
        <f>'9A3'!D15</f>
        <v>9A3</v>
      </c>
      <c r="E125" s="179">
        <f>'9A3'!E15</f>
        <v>8</v>
      </c>
      <c r="F125" s="179">
        <f>'9A3'!F15</f>
        <v>8.25</v>
      </c>
      <c r="G125" s="182">
        <f>'9A3'!G15</f>
        <v>8.75</v>
      </c>
      <c r="H125" s="182">
        <f>'9A3'!H15</f>
        <v>41.25</v>
      </c>
      <c r="I125" s="183" t="e">
        <f t="shared" si="5"/>
        <v>#REF!</v>
      </c>
      <c r="J125" s="180" t="e">
        <f t="shared" si="1"/>
        <v>#REF!</v>
      </c>
    </row>
    <row r="126" spans="1:10" ht="12.75" customHeight="1">
      <c r="A126" s="177">
        <f>'9A3'!A16</f>
        <v>11</v>
      </c>
      <c r="B126" s="178" t="str">
        <f>'9A3'!B16</f>
        <v>Nguyễn Lê Quỳnh Chi</v>
      </c>
      <c r="C126" s="177" t="str">
        <f>'9A3'!C16</f>
        <v>17/09/2007</v>
      </c>
      <c r="D126" s="177" t="str">
        <f>'9A3'!D16</f>
        <v>9A3</v>
      </c>
      <c r="E126" s="179">
        <f>'9A3'!E16</f>
        <v>6.75</v>
      </c>
      <c r="F126" s="194">
        <f>'9A3'!F16</f>
        <v>9</v>
      </c>
      <c r="G126" s="182">
        <f>'9A3'!G16</f>
        <v>7.75</v>
      </c>
      <c r="H126" s="182">
        <f>'9A3'!H16</f>
        <v>39.25</v>
      </c>
      <c r="I126" s="183" t="e">
        <f t="shared" si="5"/>
        <v>#REF!</v>
      </c>
      <c r="J126" s="180" t="e">
        <f t="shared" si="1"/>
        <v>#REF!</v>
      </c>
    </row>
    <row r="127" spans="1:10" ht="12.75" customHeight="1">
      <c r="A127" s="177">
        <f>'9A3'!A17</f>
        <v>12</v>
      </c>
      <c r="B127" s="178" t="str">
        <f>'9A3'!B17</f>
        <v>Đàm Thanh Dung</v>
      </c>
      <c r="C127" s="177" t="str">
        <f>'9A3'!C17</f>
        <v>22/05/2007</v>
      </c>
      <c r="D127" s="177" t="str">
        <f>'9A3'!D17</f>
        <v>9A3</v>
      </c>
      <c r="E127" s="179">
        <f>'9A3'!E17</f>
        <v>5.75</v>
      </c>
      <c r="F127" s="179">
        <f>'9A3'!F17</f>
        <v>8.5</v>
      </c>
      <c r="G127" s="182">
        <f>'9A3'!G17</f>
        <v>9.75</v>
      </c>
      <c r="H127" s="182">
        <f>'9A3'!H17</f>
        <v>38.25</v>
      </c>
      <c r="I127" s="183" t="e">
        <f t="shared" si="5"/>
        <v>#REF!</v>
      </c>
      <c r="J127" s="180" t="e">
        <f t="shared" si="1"/>
        <v>#REF!</v>
      </c>
    </row>
    <row r="128" spans="1:10" ht="12.75" customHeight="1">
      <c r="A128" s="177">
        <f>'9A3'!A18</f>
        <v>13</v>
      </c>
      <c r="B128" s="178" t="str">
        <f>'9A3'!B18</f>
        <v>Nguyễn Hạnh Dung</v>
      </c>
      <c r="C128" s="177" t="str">
        <f>'9A3'!C18</f>
        <v>15/10/2007</v>
      </c>
      <c r="D128" s="177" t="str">
        <f>'9A3'!D18</f>
        <v>9A3</v>
      </c>
      <c r="E128" s="179">
        <f>'9A3'!E18</f>
        <v>8.75</v>
      </c>
      <c r="F128" s="194">
        <f>'9A3'!F18</f>
        <v>9</v>
      </c>
      <c r="G128" s="182">
        <f>'9A3'!G18</f>
        <v>8</v>
      </c>
      <c r="H128" s="182">
        <f>'9A3'!H18</f>
        <v>43.5</v>
      </c>
      <c r="I128" s="183" t="e">
        <f t="shared" si="5"/>
        <v>#REF!</v>
      </c>
      <c r="J128" s="180" t="e">
        <f t="shared" si="1"/>
        <v>#REF!</v>
      </c>
    </row>
    <row r="129" spans="1:10" ht="12.75" customHeight="1">
      <c r="A129" s="177">
        <f>'9A3'!A19</f>
        <v>14</v>
      </c>
      <c r="B129" s="178" t="str">
        <f>'9A3'!B19</f>
        <v>Nguyễn Đức Dũng</v>
      </c>
      <c r="C129" s="177" t="str">
        <f>'9A3'!C19</f>
        <v>12/09/2007</v>
      </c>
      <c r="D129" s="177" t="str">
        <f>'9A3'!D19</f>
        <v>9A3</v>
      </c>
      <c r="E129" s="179">
        <f>'9A3'!E19</f>
        <v>7</v>
      </c>
      <c r="F129" s="179">
        <f>'9A3'!F19</f>
        <v>9</v>
      </c>
      <c r="G129" s="182">
        <f>'9A3'!G19</f>
        <v>9.5</v>
      </c>
      <c r="H129" s="182">
        <f>'9A3'!H19</f>
        <v>41.5</v>
      </c>
      <c r="I129" s="183" t="e">
        <f t="shared" si="5"/>
        <v>#REF!</v>
      </c>
      <c r="J129" s="180" t="e">
        <f t="shared" si="1"/>
        <v>#REF!</v>
      </c>
    </row>
    <row r="130" spans="1:10" ht="12.75" customHeight="1">
      <c r="A130" s="177">
        <f>'9A3'!A20</f>
        <v>15</v>
      </c>
      <c r="B130" s="178" t="str">
        <f>'9A3'!B20</f>
        <v>Phùng Minh Dũng</v>
      </c>
      <c r="C130" s="177" t="str">
        <f>'9A3'!C20</f>
        <v>10/03/2007</v>
      </c>
      <c r="D130" s="177" t="str">
        <f>'9A3'!D20</f>
        <v>9A3</v>
      </c>
      <c r="E130" s="179">
        <f>'9A3'!E20</f>
        <v>8</v>
      </c>
      <c r="F130" s="194">
        <f>'9A3'!F20</f>
        <v>9</v>
      </c>
      <c r="G130" s="182">
        <f>'9A3'!G20</f>
        <v>9.75</v>
      </c>
      <c r="H130" s="182">
        <f>'9A3'!H20</f>
        <v>43.75</v>
      </c>
      <c r="I130" s="183" t="e">
        <f t="shared" si="5"/>
        <v>#REF!</v>
      </c>
      <c r="J130" s="180" t="e">
        <f t="shared" si="1"/>
        <v>#REF!</v>
      </c>
    </row>
    <row r="131" spans="1:10" ht="12.75" customHeight="1">
      <c r="A131" s="177">
        <f>'9A3'!A21</f>
        <v>16</v>
      </c>
      <c r="B131" s="178" t="str">
        <f>'9A3'!B21</f>
        <v>Vũ Dũng</v>
      </c>
      <c r="C131" s="177" t="str">
        <f>'9A3'!C21</f>
        <v>20/10/2007</v>
      </c>
      <c r="D131" s="177" t="str">
        <f>'9A3'!D21</f>
        <v>9A3</v>
      </c>
      <c r="E131" s="179">
        <f>'9A3'!E21</f>
        <v>7.5</v>
      </c>
      <c r="F131" s="179">
        <f>'9A3'!F21</f>
        <v>9</v>
      </c>
      <c r="G131" s="182">
        <f>'9A3'!G21</f>
        <v>9.5</v>
      </c>
      <c r="H131" s="182">
        <f>'9A3'!H21</f>
        <v>42.5</v>
      </c>
      <c r="I131" s="183" t="e">
        <f t="shared" si="5"/>
        <v>#REF!</v>
      </c>
      <c r="J131" s="180" t="e">
        <f t="shared" si="1"/>
        <v>#REF!</v>
      </c>
    </row>
    <row r="132" spans="1:10" ht="12.75" customHeight="1">
      <c r="A132" s="177">
        <f>'9A3'!A22</f>
        <v>17</v>
      </c>
      <c r="B132" s="178" t="str">
        <f>'9A3'!B22</f>
        <v>Trần Đức Duy</v>
      </c>
      <c r="C132" s="177" t="str">
        <f>'9A3'!C22</f>
        <v>16/11/2007</v>
      </c>
      <c r="D132" s="177" t="str">
        <f>'9A3'!D22</f>
        <v>9A3</v>
      </c>
      <c r="E132" s="179">
        <f>'9A3'!E22</f>
        <v>6.75</v>
      </c>
      <c r="F132" s="179">
        <f>'9A3'!F22</f>
        <v>9</v>
      </c>
      <c r="G132" s="182">
        <f>'9A3'!G22</f>
        <v>9.5</v>
      </c>
      <c r="H132" s="182">
        <f>'9A3'!H22</f>
        <v>41</v>
      </c>
      <c r="I132" s="183" t="e">
        <f t="shared" si="5"/>
        <v>#REF!</v>
      </c>
      <c r="J132" s="180" t="e">
        <f t="shared" si="1"/>
        <v>#REF!</v>
      </c>
    </row>
    <row r="133" spans="1:10" ht="12.75" customHeight="1">
      <c r="A133" s="177">
        <f>'9A3'!A23</f>
        <v>18</v>
      </c>
      <c r="B133" s="178" t="str">
        <f>'9A3'!B23</f>
        <v>Lương Ánh Dương</v>
      </c>
      <c r="C133" s="177" t="str">
        <f>'9A3'!C23</f>
        <v>05/11/2007</v>
      </c>
      <c r="D133" s="177" t="str">
        <f>'9A3'!D23</f>
        <v>9A3</v>
      </c>
      <c r="E133" s="179">
        <f>'9A3'!E23</f>
        <v>7.75</v>
      </c>
      <c r="F133" s="194">
        <f>'9A3'!F23</f>
        <v>9</v>
      </c>
      <c r="G133" s="182">
        <f>'9A3'!G23</f>
        <v>9.5</v>
      </c>
      <c r="H133" s="182">
        <f>'9A3'!H23</f>
        <v>43</v>
      </c>
      <c r="I133" s="183" t="e">
        <f t="shared" si="5"/>
        <v>#REF!</v>
      </c>
      <c r="J133" s="180" t="e">
        <f t="shared" si="1"/>
        <v>#REF!</v>
      </c>
    </row>
    <row r="134" spans="1:10" ht="12.75" customHeight="1">
      <c r="A134" s="177">
        <f>'9A3'!A24</f>
        <v>19</v>
      </c>
      <c r="B134" s="178" t="str">
        <f>'9A3'!B24</f>
        <v>Nguyễn Vũ Bạch Dương</v>
      </c>
      <c r="C134" s="177" t="str">
        <f>'9A3'!C24</f>
        <v>16/01/2007</v>
      </c>
      <c r="D134" s="177" t="str">
        <f>'9A3'!D24</f>
        <v>9A3</v>
      </c>
      <c r="E134" s="179">
        <f>'9A3'!E24</f>
        <v>6.5</v>
      </c>
      <c r="F134" s="194">
        <f>'9A3'!F24</f>
        <v>8.5</v>
      </c>
      <c r="G134" s="182">
        <f>'9A3'!G24</f>
        <v>8.75</v>
      </c>
      <c r="H134" s="182">
        <f>'9A3'!H24</f>
        <v>38.75</v>
      </c>
      <c r="I134" s="183" t="e">
        <f t="shared" si="5"/>
        <v>#REF!</v>
      </c>
      <c r="J134" s="180" t="e">
        <f t="shared" si="1"/>
        <v>#REF!</v>
      </c>
    </row>
    <row r="135" spans="1:10" ht="12.75" customHeight="1">
      <c r="A135" s="177">
        <f>'9A3'!A25</f>
        <v>20</v>
      </c>
      <c r="B135" s="178" t="str">
        <f>'9A3'!B25</f>
        <v>Trần Thùy Dương</v>
      </c>
      <c r="C135" s="177" t="str">
        <f>'9A3'!C25</f>
        <v>19/11/2007</v>
      </c>
      <c r="D135" s="177" t="str">
        <f>'9A3'!D25</f>
        <v>9A3</v>
      </c>
      <c r="E135" s="179">
        <f>'9A3'!E25</f>
        <v>7.5</v>
      </c>
      <c r="F135" s="179">
        <f>'9A3'!F25</f>
        <v>8.5</v>
      </c>
      <c r="G135" s="182">
        <f>'9A3'!G25</f>
        <v>10</v>
      </c>
      <c r="H135" s="182">
        <f>'9A3'!H25</f>
        <v>42</v>
      </c>
      <c r="I135" s="183" t="e">
        <f t="shared" si="5"/>
        <v>#REF!</v>
      </c>
      <c r="J135" s="180" t="e">
        <f t="shared" si="1"/>
        <v>#REF!</v>
      </c>
    </row>
    <row r="136" spans="1:10" ht="12.75" customHeight="1">
      <c r="A136" s="177">
        <f>'9A3'!A26</f>
        <v>21</v>
      </c>
      <c r="B136" s="178" t="str">
        <f>'9A3'!B26</f>
        <v>Nguyễn Thị Thu Giang</v>
      </c>
      <c r="C136" s="177" t="str">
        <f>'9A3'!C26</f>
        <v>03/08/2007</v>
      </c>
      <c r="D136" s="177" t="str">
        <f>'9A3'!D26</f>
        <v>9A3</v>
      </c>
      <c r="E136" s="179">
        <f>'9A3'!E26</f>
        <v>6</v>
      </c>
      <c r="F136" s="179">
        <f>'9A3'!F26</f>
        <v>7</v>
      </c>
      <c r="G136" s="182">
        <f>'9A3'!G26</f>
        <v>8.75</v>
      </c>
      <c r="H136" s="182">
        <f>'9A3'!H26</f>
        <v>34.75</v>
      </c>
      <c r="I136" s="183" t="e">
        <f t="shared" si="5"/>
        <v>#REF!</v>
      </c>
      <c r="J136" s="180" t="e">
        <f t="shared" si="1"/>
        <v>#REF!</v>
      </c>
    </row>
    <row r="137" spans="1:10" ht="12.75" customHeight="1">
      <c r="A137" s="177">
        <f>'9A3'!A27</f>
        <v>22</v>
      </c>
      <c r="B137" s="178" t="str">
        <f>'9A3'!B27</f>
        <v>Nguyễn Vân Giang</v>
      </c>
      <c r="C137" s="177" t="str">
        <f>'9A3'!C27</f>
        <v>15/11/2007</v>
      </c>
      <c r="D137" s="177" t="str">
        <f>'9A3'!D27</f>
        <v>9A3</v>
      </c>
      <c r="E137" s="179">
        <f>'9A3'!E27</f>
        <v>8.25</v>
      </c>
      <c r="F137" s="194">
        <f>'9A3'!F27</f>
        <v>9</v>
      </c>
      <c r="G137" s="182">
        <f>'9A3'!G27</f>
        <v>9.5</v>
      </c>
      <c r="H137" s="182">
        <f>'9A3'!H27</f>
        <v>44</v>
      </c>
      <c r="I137" s="183" t="e">
        <f t="shared" si="5"/>
        <v>#REF!</v>
      </c>
      <c r="J137" s="180" t="e">
        <f t="shared" si="1"/>
        <v>#REF!</v>
      </c>
    </row>
    <row r="138" spans="1:10" ht="12.75" customHeight="1">
      <c r="A138" s="177">
        <f>'9A3'!A28</f>
        <v>23</v>
      </c>
      <c r="B138" s="178" t="str">
        <f>'9A3'!B28</f>
        <v>Vũ Minh Hiển</v>
      </c>
      <c r="C138" s="177" t="str">
        <f>'9A3'!C28</f>
        <v>21/12/2007</v>
      </c>
      <c r="D138" s="177" t="str">
        <f>'9A3'!D28</f>
        <v>9A3</v>
      </c>
      <c r="E138" s="179">
        <f>'9A3'!E28</f>
        <v>6.5</v>
      </c>
      <c r="F138" s="179">
        <f>'9A3'!F28</f>
        <v>9</v>
      </c>
      <c r="G138" s="182">
        <f>'9A3'!G28</f>
        <v>9.75</v>
      </c>
      <c r="H138" s="182">
        <f>'9A3'!H28</f>
        <v>40.75</v>
      </c>
      <c r="I138" s="183" t="e">
        <f t="shared" si="5"/>
        <v>#REF!</v>
      </c>
      <c r="J138" s="180" t="e">
        <f t="shared" si="1"/>
        <v>#REF!</v>
      </c>
    </row>
    <row r="139" spans="1:10" ht="12.75" customHeight="1">
      <c r="A139" s="177">
        <f>'9A3'!A29</f>
        <v>24</v>
      </c>
      <c r="B139" s="178" t="str">
        <f>'9A3'!B29</f>
        <v>Nguyễn Diệp Khánh</v>
      </c>
      <c r="C139" s="177" t="str">
        <f>'9A3'!C29</f>
        <v>05/10/2007</v>
      </c>
      <c r="D139" s="177" t="str">
        <f>'9A3'!D29</f>
        <v>9A3</v>
      </c>
      <c r="E139" s="179">
        <f>'9A3'!E29</f>
        <v>6.5</v>
      </c>
      <c r="F139" s="194">
        <f>'9A3'!F29</f>
        <v>8.25</v>
      </c>
      <c r="G139" s="182">
        <f>'9A3'!G29</f>
        <v>9.5</v>
      </c>
      <c r="H139" s="182">
        <f>'9A3'!H29</f>
        <v>39</v>
      </c>
      <c r="I139" s="183" t="e">
        <f t="shared" si="5"/>
        <v>#REF!</v>
      </c>
      <c r="J139" s="180" t="e">
        <f t="shared" si="1"/>
        <v>#REF!</v>
      </c>
    </row>
    <row r="140" spans="1:10" ht="12.75" customHeight="1">
      <c r="A140" s="177">
        <f>'9A3'!A30</f>
        <v>25</v>
      </c>
      <c r="B140" s="178" t="str">
        <f>'9A3'!B30</f>
        <v>Nguyễn Trương Gia Khánh</v>
      </c>
      <c r="C140" s="177" t="str">
        <f>'9A3'!C30</f>
        <v>30/06/2007</v>
      </c>
      <c r="D140" s="177" t="str">
        <f>'9A3'!D30</f>
        <v>9A3</v>
      </c>
      <c r="E140" s="179">
        <f>'9A3'!E30</f>
        <v>6.25</v>
      </c>
      <c r="F140" s="179">
        <f>'9A3'!F30</f>
        <v>9</v>
      </c>
      <c r="G140" s="182">
        <f>'9A3'!G30</f>
        <v>9.75</v>
      </c>
      <c r="H140" s="182">
        <f>'9A3'!H30</f>
        <v>40.25</v>
      </c>
      <c r="I140" s="183" t="e">
        <f t="shared" si="5"/>
        <v>#REF!</v>
      </c>
      <c r="J140" s="180" t="e">
        <f t="shared" si="1"/>
        <v>#REF!</v>
      </c>
    </row>
    <row r="141" spans="1:10" ht="12.75" customHeight="1">
      <c r="A141" s="177">
        <f>'9A3'!A31</f>
        <v>26</v>
      </c>
      <c r="B141" s="178" t="str">
        <f>'9A3'!B31</f>
        <v>Trần Nam Khánh</v>
      </c>
      <c r="C141" s="177" t="str">
        <f>'9A3'!C31</f>
        <v>24/11/2007</v>
      </c>
      <c r="D141" s="177" t="str">
        <f>'9A3'!D31</f>
        <v>9A3</v>
      </c>
      <c r="E141" s="179">
        <f>'9A3'!E31</f>
        <v>6.75</v>
      </c>
      <c r="F141" s="179">
        <f>'9A3'!F31</f>
        <v>8</v>
      </c>
      <c r="G141" s="182">
        <f>'9A3'!G31</f>
        <v>9.75</v>
      </c>
      <c r="H141" s="182">
        <f>'9A3'!H31</f>
        <v>39.25</v>
      </c>
      <c r="I141" s="183" t="e">
        <f t="shared" si="5"/>
        <v>#REF!</v>
      </c>
      <c r="J141" s="180" t="e">
        <f t="shared" si="1"/>
        <v>#REF!</v>
      </c>
    </row>
    <row r="142" spans="1:10" ht="12.75" customHeight="1">
      <c r="A142" s="177">
        <f>'9A3'!A32</f>
        <v>27</v>
      </c>
      <c r="B142" s="178" t="str">
        <f>'9A3'!B32</f>
        <v>Trương Thành Khôi</v>
      </c>
      <c r="C142" s="177" t="str">
        <f>'9A3'!C32</f>
        <v>17/04/2007</v>
      </c>
      <c r="D142" s="177" t="str">
        <f>'9A3'!D32</f>
        <v>9A3</v>
      </c>
      <c r="E142" s="179">
        <f>'9A3'!E32</f>
        <v>8</v>
      </c>
      <c r="F142" s="179">
        <f>'9A3'!F32</f>
        <v>9</v>
      </c>
      <c r="G142" s="182">
        <f>'9A3'!G32</f>
        <v>9.5</v>
      </c>
      <c r="H142" s="182">
        <f>'9A3'!H32</f>
        <v>43.5</v>
      </c>
      <c r="I142" s="183" t="e">
        <f t="shared" si="5"/>
        <v>#REF!</v>
      </c>
      <c r="J142" s="180" t="e">
        <f t="shared" si="1"/>
        <v>#REF!</v>
      </c>
    </row>
    <row r="143" spans="1:10" ht="12.75" customHeight="1">
      <c r="A143" s="177">
        <f>'9A3'!A33</f>
        <v>28</v>
      </c>
      <c r="B143" s="178" t="str">
        <f>'9A3'!B33</f>
        <v>Hà Thị Minh Khuê</v>
      </c>
      <c r="C143" s="177" t="str">
        <f>'9A3'!C33</f>
        <v>23/10/2007</v>
      </c>
      <c r="D143" s="177" t="str">
        <f>'9A3'!D33</f>
        <v>9A3</v>
      </c>
      <c r="E143" s="179">
        <f>'9A3'!E33</f>
        <v>9</v>
      </c>
      <c r="F143" s="194">
        <f>'9A3'!F33</f>
        <v>9.5</v>
      </c>
      <c r="G143" s="182">
        <f>'9A3'!G33</f>
        <v>9.75</v>
      </c>
      <c r="H143" s="182">
        <f>'9A3'!H33</f>
        <v>46.75</v>
      </c>
      <c r="I143" s="183" t="e">
        <f t="shared" si="5"/>
        <v>#REF!</v>
      </c>
      <c r="J143" s="180" t="e">
        <f t="shared" si="1"/>
        <v>#REF!</v>
      </c>
    </row>
    <row r="144" spans="1:10" ht="12.75" customHeight="1">
      <c r="A144" s="177">
        <f>'9A3'!A34</f>
        <v>29</v>
      </c>
      <c r="B144" s="178" t="str">
        <f>'9A3'!B34</f>
        <v>Lê Trịnh Khánh Lâm</v>
      </c>
      <c r="C144" s="177" t="str">
        <f>'9A3'!C34</f>
        <v>08/07/2007</v>
      </c>
      <c r="D144" s="177" t="str">
        <f>'9A3'!D34</f>
        <v>9A3</v>
      </c>
      <c r="E144" s="179">
        <f>'9A3'!E34</f>
        <v>8.5</v>
      </c>
      <c r="F144" s="194">
        <f>'9A3'!F34</f>
        <v>9</v>
      </c>
      <c r="G144" s="182">
        <f>'9A3'!G34</f>
        <v>10</v>
      </c>
      <c r="H144" s="182">
        <f>'9A3'!H34</f>
        <v>45</v>
      </c>
      <c r="I144" s="183" t="e">
        <f t="shared" si="5"/>
        <v>#REF!</v>
      </c>
      <c r="J144" s="180" t="e">
        <f t="shared" si="1"/>
        <v>#REF!</v>
      </c>
    </row>
    <row r="145" spans="1:10" ht="12.75" customHeight="1">
      <c r="A145" s="177">
        <f>'9A3'!A35</f>
        <v>30</v>
      </c>
      <c r="B145" s="178" t="str">
        <f>'9A3'!B35</f>
        <v>Cao Anh Diệu Linh</v>
      </c>
      <c r="C145" s="177" t="str">
        <f>'9A3'!C35</f>
        <v>06/10/2007</v>
      </c>
      <c r="D145" s="177" t="str">
        <f>'9A3'!D35</f>
        <v>9A3</v>
      </c>
      <c r="E145" s="179">
        <f>'9A3'!E35</f>
        <v>7.25</v>
      </c>
      <c r="F145" s="179">
        <f>'9A3'!F35</f>
        <v>7.75</v>
      </c>
      <c r="G145" s="182">
        <f>'9A3'!G35</f>
        <v>7.25</v>
      </c>
      <c r="H145" s="182">
        <f>'9A3'!H35</f>
        <v>37.25</v>
      </c>
      <c r="I145" s="183" t="e">
        <f t="shared" si="5"/>
        <v>#REF!</v>
      </c>
      <c r="J145" s="180" t="e">
        <f t="shared" si="1"/>
        <v>#REF!</v>
      </c>
    </row>
    <row r="146" spans="1:10" ht="12.75" customHeight="1">
      <c r="A146" s="177">
        <f>'9A3'!A36</f>
        <v>31</v>
      </c>
      <c r="B146" s="178" t="str">
        <f>'9A3'!B36</f>
        <v>Lê Hiền Linh</v>
      </c>
      <c r="C146" s="177" t="str">
        <f>'9A3'!C36</f>
        <v>08/01/2007</v>
      </c>
      <c r="D146" s="177" t="str">
        <f>'9A3'!D36</f>
        <v>9A3</v>
      </c>
      <c r="E146" s="179">
        <f>'9A3'!E36</f>
        <v>8.5</v>
      </c>
      <c r="F146" s="179">
        <f>'9A3'!F36</f>
        <v>9</v>
      </c>
      <c r="G146" s="182">
        <f>'9A3'!G36</f>
        <v>9</v>
      </c>
      <c r="H146" s="182">
        <f>'9A3'!H36</f>
        <v>44</v>
      </c>
      <c r="I146" s="183" t="e">
        <f t="shared" si="5"/>
        <v>#REF!</v>
      </c>
      <c r="J146" s="180" t="e">
        <f t="shared" si="1"/>
        <v>#REF!</v>
      </c>
    </row>
    <row r="147" spans="1:10" ht="12.75" customHeight="1">
      <c r="A147" s="177">
        <f>'9A3'!A37</f>
        <v>32</v>
      </c>
      <c r="B147" s="178" t="str">
        <f>'9A3'!B37</f>
        <v>Nguyễn Khánh Linh</v>
      </c>
      <c r="C147" s="177" t="str">
        <f>'9A3'!C37</f>
        <v>18/05/2007</v>
      </c>
      <c r="D147" s="177" t="str">
        <f>'9A3'!D37</f>
        <v>9A3</v>
      </c>
      <c r="E147" s="179">
        <f>'9A3'!E37</f>
        <v>8</v>
      </c>
      <c r="F147" s="179">
        <f>'9A3'!F37</f>
        <v>9</v>
      </c>
      <c r="G147" s="182">
        <f>'9A3'!G37</f>
        <v>9.75</v>
      </c>
      <c r="H147" s="182">
        <f>'9A3'!H37</f>
        <v>43.75</v>
      </c>
      <c r="I147" s="183" t="e">
        <f t="shared" si="5"/>
        <v>#REF!</v>
      </c>
      <c r="J147" s="180" t="e">
        <f t="shared" si="1"/>
        <v>#REF!</v>
      </c>
    </row>
    <row r="148" spans="1:10" ht="12.75" customHeight="1">
      <c r="A148" s="177">
        <f>'9A3'!A38</f>
        <v>33</v>
      </c>
      <c r="B148" s="178" t="str">
        <f>'9A3'!B38</f>
        <v>Phạm Khánh Linh</v>
      </c>
      <c r="C148" s="177" t="str">
        <f>'9A3'!C38</f>
        <v>22/08/2007</v>
      </c>
      <c r="D148" s="177" t="str">
        <f>'9A3'!D38</f>
        <v>9A3</v>
      </c>
      <c r="E148" s="179">
        <f>'9A3'!E38</f>
        <v>8.5</v>
      </c>
      <c r="F148" s="179">
        <f>'9A3'!F38</f>
        <v>9</v>
      </c>
      <c r="G148" s="182">
        <f>'9A3'!G38</f>
        <v>10</v>
      </c>
      <c r="H148" s="182">
        <f>'9A3'!H38</f>
        <v>45</v>
      </c>
      <c r="I148" s="183" t="e">
        <f t="shared" si="5"/>
        <v>#REF!</v>
      </c>
      <c r="J148" s="180" t="e">
        <f t="shared" si="1"/>
        <v>#REF!</v>
      </c>
    </row>
    <row r="149" spans="1:10" ht="12.75" customHeight="1">
      <c r="A149" s="177">
        <f>'9A3'!A39</f>
        <v>34</v>
      </c>
      <c r="B149" s="178" t="str">
        <f>'9A3'!B39</f>
        <v>Trần Thùy Linh</v>
      </c>
      <c r="C149" s="177" t="str">
        <f>'9A3'!C39</f>
        <v>13/02/2007</v>
      </c>
      <c r="D149" s="177" t="str">
        <f>'9A3'!D39</f>
        <v>9A3</v>
      </c>
      <c r="E149" s="179">
        <f>'9A3'!E39</f>
        <v>7.75</v>
      </c>
      <c r="F149" s="194">
        <f>'9A3'!F39</f>
        <v>9</v>
      </c>
      <c r="G149" s="182">
        <f>'9A3'!G39</f>
        <v>9</v>
      </c>
      <c r="H149" s="182">
        <f>'9A3'!H39</f>
        <v>42.5</v>
      </c>
      <c r="I149" s="183" t="e">
        <f t="shared" si="5"/>
        <v>#REF!</v>
      </c>
      <c r="J149" s="180" t="e">
        <f t="shared" si="1"/>
        <v>#REF!</v>
      </c>
    </row>
    <row r="150" spans="1:10" ht="12.75" customHeight="1">
      <c r="A150" s="177">
        <f>'9A3'!A40</f>
        <v>35</v>
      </c>
      <c r="B150" s="178" t="str">
        <f>'9A3'!B40</f>
        <v>Trần Phương Mai</v>
      </c>
      <c r="C150" s="177" t="str">
        <f>'9A3'!C40</f>
        <v>25/05/2007</v>
      </c>
      <c r="D150" s="177" t="str">
        <f>'9A3'!D40</f>
        <v>9A3</v>
      </c>
      <c r="E150" s="179">
        <f>'9A3'!E40</f>
        <v>8.5</v>
      </c>
      <c r="F150" s="179">
        <f>'9A3'!F40</f>
        <v>9</v>
      </c>
      <c r="G150" s="182">
        <f>'9A3'!G40</f>
        <v>10</v>
      </c>
      <c r="H150" s="182">
        <f>'9A3'!H40</f>
        <v>45</v>
      </c>
      <c r="I150" s="183" t="e">
        <f t="shared" si="5"/>
        <v>#REF!</v>
      </c>
      <c r="J150" s="180" t="e">
        <f t="shared" si="1"/>
        <v>#REF!</v>
      </c>
    </row>
    <row r="151" spans="1:10" ht="12.75" customHeight="1">
      <c r="A151" s="177">
        <f>'9A3'!A41</f>
        <v>36</v>
      </c>
      <c r="B151" s="178" t="str">
        <f>'9A3'!B41</f>
        <v>Hoàng Bình Minh</v>
      </c>
      <c r="C151" s="177" t="str">
        <f>'9A3'!C41</f>
        <v>13/10/2007</v>
      </c>
      <c r="D151" s="177" t="str">
        <f>'9A3'!D41</f>
        <v>9A3</v>
      </c>
      <c r="E151" s="179">
        <f>'9A3'!E41</f>
        <v>7.5</v>
      </c>
      <c r="F151" s="179">
        <f>'9A3'!F41</f>
        <v>9.5</v>
      </c>
      <c r="G151" s="182">
        <f>'9A3'!G41</f>
        <v>9.5</v>
      </c>
      <c r="H151" s="182">
        <f>'9A3'!H41</f>
        <v>43.5</v>
      </c>
      <c r="I151" s="183" t="e">
        <f t="shared" si="5"/>
        <v>#REF!</v>
      </c>
      <c r="J151" s="180" t="e">
        <f t="shared" si="1"/>
        <v>#REF!</v>
      </c>
    </row>
    <row r="152" spans="1:10" ht="12.75" customHeight="1">
      <c r="A152" s="177">
        <f>'9A3'!A42</f>
        <v>37</v>
      </c>
      <c r="B152" s="178" t="str">
        <f>'9A3'!B42</f>
        <v>Phạm Tuệ Minh</v>
      </c>
      <c r="C152" s="177" t="str">
        <f>'9A3'!C42</f>
        <v>23/06/2007</v>
      </c>
      <c r="D152" s="177" t="str">
        <f>'9A3'!D42</f>
        <v>9A3</v>
      </c>
      <c r="E152" s="179">
        <f>'9A3'!E42</f>
        <v>7.75</v>
      </c>
      <c r="F152" s="179">
        <f>'9A3'!F42</f>
        <v>8.75</v>
      </c>
      <c r="G152" s="182">
        <f>'9A3'!G42</f>
        <v>10</v>
      </c>
      <c r="H152" s="182">
        <f>'9A3'!H42</f>
        <v>43</v>
      </c>
      <c r="I152" s="183" t="e">
        <f t="shared" si="5"/>
        <v>#REF!</v>
      </c>
      <c r="J152" s="180" t="e">
        <f t="shared" si="1"/>
        <v>#REF!</v>
      </c>
    </row>
    <row r="153" spans="1:10" ht="12.75" customHeight="1">
      <c r="A153" s="177">
        <f>'9A3'!A43</f>
        <v>38</v>
      </c>
      <c r="B153" s="178" t="str">
        <f>'9A3'!B43</f>
        <v>Đàm Thanh Ngân</v>
      </c>
      <c r="C153" s="177" t="str">
        <f>'9A3'!C43</f>
        <v>22/05/2007</v>
      </c>
      <c r="D153" s="177" t="str">
        <f>'9A3'!D43</f>
        <v>9A3</v>
      </c>
      <c r="E153" s="179">
        <f>'9A3'!E43</f>
        <v>6</v>
      </c>
      <c r="F153" s="194">
        <f>'9A3'!F43</f>
        <v>8.75</v>
      </c>
      <c r="G153" s="182">
        <f>'9A3'!G43</f>
        <v>7.25</v>
      </c>
      <c r="H153" s="182">
        <f>'9A3'!H43</f>
        <v>36.75</v>
      </c>
      <c r="I153" s="183" t="e">
        <f t="shared" si="5"/>
        <v>#REF!</v>
      </c>
      <c r="J153" s="180" t="e">
        <f t="shared" si="1"/>
        <v>#REF!</v>
      </c>
    </row>
    <row r="154" spans="1:10" ht="12.75" customHeight="1">
      <c r="A154" s="177">
        <f>'9A3'!A44</f>
        <v>39</v>
      </c>
      <c r="B154" s="178" t="str">
        <f>'9A3'!B44</f>
        <v>Trần Thái Bảo Ngọc</v>
      </c>
      <c r="C154" s="177" t="str">
        <f>'9A3'!C44</f>
        <v>07/07/2007</v>
      </c>
      <c r="D154" s="177" t="str">
        <f>'9A3'!D44</f>
        <v>9A3</v>
      </c>
      <c r="E154" s="179">
        <f>'9A3'!E44</f>
        <v>8.5</v>
      </c>
      <c r="F154" s="179">
        <f>'9A3'!F44</f>
        <v>9</v>
      </c>
      <c r="G154" s="182">
        <f>'9A3'!G44</f>
        <v>10</v>
      </c>
      <c r="H154" s="182">
        <f>'9A3'!H44</f>
        <v>45</v>
      </c>
      <c r="I154" s="183" t="e">
        <f t="shared" si="5"/>
        <v>#REF!</v>
      </c>
      <c r="J154" s="180" t="e">
        <f t="shared" si="1"/>
        <v>#REF!</v>
      </c>
    </row>
    <row r="155" spans="1:10" ht="12.75" customHeight="1">
      <c r="A155" s="177">
        <f>'9A3'!A45</f>
        <v>40</v>
      </c>
      <c r="B155" s="178" t="str">
        <f>'9A3'!B45</f>
        <v>Nguyễn Yến Nhi</v>
      </c>
      <c r="C155" s="177" t="str">
        <f>'9A3'!C45</f>
        <v>12/03/2007</v>
      </c>
      <c r="D155" s="177" t="str">
        <f>'9A3'!D45</f>
        <v>9A3</v>
      </c>
      <c r="E155" s="179">
        <f>'9A3'!E45</f>
        <v>8</v>
      </c>
      <c r="F155" s="194">
        <f>'9A3'!F45</f>
        <v>9</v>
      </c>
      <c r="G155" s="182">
        <f>'9A3'!G45</f>
        <v>9.75</v>
      </c>
      <c r="H155" s="182">
        <f>'9A3'!H45</f>
        <v>43.75</v>
      </c>
      <c r="I155" s="183" t="e">
        <f t="shared" si="5"/>
        <v>#REF!</v>
      </c>
      <c r="J155" s="180" t="e">
        <f t="shared" si="1"/>
        <v>#REF!</v>
      </c>
    </row>
    <row r="156" spans="1:10" ht="12.75" customHeight="1">
      <c r="A156" s="177">
        <f>'9A3'!A46</f>
        <v>41</v>
      </c>
      <c r="B156" s="178" t="str">
        <f>'9A3'!B46</f>
        <v>Ngô Cẩm Phương</v>
      </c>
      <c r="C156" s="177" t="str">
        <f>'9A3'!C46</f>
        <v>02/01/2007</v>
      </c>
      <c r="D156" s="177" t="str">
        <f>'9A3'!D46</f>
        <v>9A3</v>
      </c>
      <c r="E156" s="179">
        <f>'9A3'!E46</f>
        <v>7</v>
      </c>
      <c r="F156" s="179">
        <f>'9A3'!F46</f>
        <v>8.75</v>
      </c>
      <c r="G156" s="182">
        <f>'9A3'!G46</f>
        <v>9</v>
      </c>
      <c r="H156" s="182">
        <f>'9A3'!H46</f>
        <v>40.5</v>
      </c>
      <c r="I156" s="183" t="e">
        <f t="shared" si="5"/>
        <v>#REF!</v>
      </c>
      <c r="J156" s="180" t="e">
        <f t="shared" si="1"/>
        <v>#REF!</v>
      </c>
    </row>
    <row r="157" spans="1:10" ht="12.75" customHeight="1">
      <c r="A157" s="177">
        <f>'9A3'!A47</f>
        <v>42</v>
      </c>
      <c r="B157" s="178" t="str">
        <f>'9A3'!B47</f>
        <v>Lương Minh Quân</v>
      </c>
      <c r="C157" s="177" t="str">
        <f>'9A3'!C47</f>
        <v>31/12/2007</v>
      </c>
      <c r="D157" s="177" t="str">
        <f>'9A3'!D47</f>
        <v>9A3</v>
      </c>
      <c r="E157" s="179">
        <f>'9A3'!E47</f>
        <v>6.5</v>
      </c>
      <c r="F157" s="179">
        <f>'9A3'!F47</f>
        <v>9.25</v>
      </c>
      <c r="G157" s="182">
        <f>'9A3'!G47</f>
        <v>9.5</v>
      </c>
      <c r="H157" s="182">
        <f>'9A3'!H47</f>
        <v>41</v>
      </c>
      <c r="I157" s="183" t="e">
        <f t="shared" si="5"/>
        <v>#REF!</v>
      </c>
      <c r="J157" s="180" t="e">
        <f t="shared" si="1"/>
        <v>#REF!</v>
      </c>
    </row>
    <row r="158" spans="1:10" ht="12.75" customHeight="1">
      <c r="A158" s="177">
        <f>'9A3'!A48</f>
        <v>43</v>
      </c>
      <c r="B158" s="178" t="str">
        <f>'9A3'!B48</f>
        <v>Nguyễn Hà Sơn</v>
      </c>
      <c r="C158" s="177" t="str">
        <f>'9A3'!C48</f>
        <v>30/08/2007</v>
      </c>
      <c r="D158" s="177" t="str">
        <f>'9A3'!D48</f>
        <v>9A3</v>
      </c>
      <c r="E158" s="179">
        <f>'9A3'!E48</f>
        <v>7.5</v>
      </c>
      <c r="F158" s="179">
        <f>'9A3'!F48</f>
        <v>8.75</v>
      </c>
      <c r="G158" s="182">
        <f>'9A3'!G48</f>
        <v>9.5</v>
      </c>
      <c r="H158" s="182">
        <f>'9A3'!H48</f>
        <v>42</v>
      </c>
      <c r="I158" s="183" t="e">
        <f t="shared" si="5"/>
        <v>#REF!</v>
      </c>
      <c r="J158" s="180" t="e">
        <f t="shared" si="1"/>
        <v>#REF!</v>
      </c>
    </row>
    <row r="159" spans="1:10" ht="12.75" customHeight="1">
      <c r="A159" s="177">
        <f>'9A3'!A49</f>
        <v>44</v>
      </c>
      <c r="B159" s="178" t="str">
        <f>'9A3'!B49</f>
        <v>Hà Tuệ Tâm</v>
      </c>
      <c r="C159" s="177" t="str">
        <f>'9A3'!C49</f>
        <v>02/10/2007</v>
      </c>
      <c r="D159" s="177" t="str">
        <f>'9A3'!D49</f>
        <v>9A3</v>
      </c>
      <c r="E159" s="179">
        <f>'9A3'!E49</f>
        <v>8.5</v>
      </c>
      <c r="F159" s="194">
        <f>'9A3'!F49</f>
        <v>8.25</v>
      </c>
      <c r="G159" s="182">
        <f>'9A3'!G49</f>
        <v>10</v>
      </c>
      <c r="H159" s="182">
        <f>'9A3'!H49</f>
        <v>43.5</v>
      </c>
      <c r="I159" s="183" t="e">
        <f t="shared" si="5"/>
        <v>#REF!</v>
      </c>
      <c r="J159" s="180" t="e">
        <f t="shared" si="1"/>
        <v>#REF!</v>
      </c>
    </row>
    <row r="160" spans="1:10" ht="12.75" customHeight="1">
      <c r="A160" s="177">
        <f>'9A3'!A50</f>
        <v>45</v>
      </c>
      <c r="B160" s="178" t="str">
        <f>'9A3'!B50</f>
        <v>Lê Diệu Tâm</v>
      </c>
      <c r="C160" s="177" t="str">
        <f>'9A3'!C50</f>
        <v>17/03/2007</v>
      </c>
      <c r="D160" s="177" t="str">
        <f>'9A3'!D50</f>
        <v>9A3</v>
      </c>
      <c r="E160" s="179">
        <f>'9A3'!E50</f>
        <v>9</v>
      </c>
      <c r="F160" s="179">
        <f>'9A3'!F50</f>
        <v>9</v>
      </c>
      <c r="G160" s="182">
        <f>'9A3'!G50</f>
        <v>9.5</v>
      </c>
      <c r="H160" s="182">
        <f>'9A3'!H50</f>
        <v>45.5</v>
      </c>
      <c r="I160" s="183" t="e">
        <f t="shared" si="5"/>
        <v>#REF!</v>
      </c>
      <c r="J160" s="180" t="e">
        <f t="shared" si="1"/>
        <v>#REF!</v>
      </c>
    </row>
    <row r="161" spans="1:10" ht="12.75" customHeight="1">
      <c r="A161" s="177">
        <f>'9A3'!A51</f>
        <v>46</v>
      </c>
      <c r="B161" s="178" t="str">
        <f>'9A3'!B51</f>
        <v>Phạm Nguyễn Minh Thùy</v>
      </c>
      <c r="C161" s="177" t="str">
        <f>'9A3'!C51</f>
        <v>15/02/2007</v>
      </c>
      <c r="D161" s="177" t="str">
        <f>'9A3'!D51</f>
        <v>9A3</v>
      </c>
      <c r="E161" s="179">
        <f>'9A3'!E51</f>
        <v>8.5</v>
      </c>
      <c r="F161" s="179">
        <f>'9A3'!F51</f>
        <v>8.75</v>
      </c>
      <c r="G161" s="182">
        <f>'9A3'!G51</f>
        <v>9</v>
      </c>
      <c r="H161" s="182">
        <f>'9A3'!H51</f>
        <v>43.5</v>
      </c>
      <c r="I161" s="183" t="e">
        <f t="shared" si="5"/>
        <v>#REF!</v>
      </c>
      <c r="J161" s="180" t="e">
        <f t="shared" si="1"/>
        <v>#REF!</v>
      </c>
    </row>
    <row r="162" spans="1:10" ht="12.75" customHeight="1">
      <c r="A162" s="177">
        <f>'9A3'!A52</f>
        <v>47</v>
      </c>
      <c r="B162" s="178" t="str">
        <f>'9A3'!B52</f>
        <v>Nguyễn Minh Trang</v>
      </c>
      <c r="C162" s="177" t="str">
        <f>'9A3'!C52</f>
        <v>01/10/2007</v>
      </c>
      <c r="D162" s="177" t="str">
        <f>'9A3'!D52</f>
        <v>9A3</v>
      </c>
      <c r="E162" s="179">
        <f>'9A3'!E52</f>
        <v>8.5</v>
      </c>
      <c r="F162" s="194">
        <f>'9A3'!F52</f>
        <v>9</v>
      </c>
      <c r="G162" s="182">
        <f>'9A3'!G52</f>
        <v>10</v>
      </c>
      <c r="H162" s="182">
        <f>'9A3'!H52</f>
        <v>45</v>
      </c>
      <c r="I162" s="183" t="e">
        <f t="shared" si="5"/>
        <v>#REF!</v>
      </c>
      <c r="J162" s="180" t="e">
        <f t="shared" si="1"/>
        <v>#REF!</v>
      </c>
    </row>
    <row r="163" spans="1:10" ht="12.75" customHeight="1">
      <c r="A163" s="177">
        <f>'9A3'!A53</f>
        <v>48</v>
      </c>
      <c r="B163" s="178" t="str">
        <f>'9A3'!B53</f>
        <v>Nguyễn Lê Bội Trân</v>
      </c>
      <c r="C163" s="177" t="str">
        <f>'9A3'!C53</f>
        <v>26/05/2007</v>
      </c>
      <c r="D163" s="177" t="str">
        <f>'9A3'!D53</f>
        <v>9A3</v>
      </c>
      <c r="E163" s="179">
        <f>'9A3'!E53</f>
        <v>8.25</v>
      </c>
      <c r="F163" s="179">
        <f>'9A3'!F53</f>
        <v>9</v>
      </c>
      <c r="G163" s="182">
        <f>'9A3'!G53</f>
        <v>9.25</v>
      </c>
      <c r="H163" s="182">
        <f>'9A3'!H53</f>
        <v>43.75</v>
      </c>
      <c r="I163" s="183" t="e">
        <f t="shared" si="5"/>
        <v>#REF!</v>
      </c>
      <c r="J163" s="180" t="e">
        <f t="shared" si="1"/>
        <v>#REF!</v>
      </c>
    </row>
    <row r="164" spans="1:10" ht="12.75" customHeight="1">
      <c r="A164" s="177">
        <f>'9A3'!A54</f>
        <v>49</v>
      </c>
      <c r="B164" s="178" t="e">
        <f>'9A3'!#REF!</f>
        <v>#REF!</v>
      </c>
      <c r="C164" s="177" t="e">
        <f>'9A3'!#REF!</f>
        <v>#REF!</v>
      </c>
      <c r="D164" s="177" t="e">
        <f>'9A3'!#REF!</f>
        <v>#REF!</v>
      </c>
      <c r="E164" s="179" t="e">
        <f>'9A3'!#REF!</f>
        <v>#REF!</v>
      </c>
      <c r="F164" s="179" t="e">
        <f>'9A3'!#REF!</f>
        <v>#REF!</v>
      </c>
      <c r="G164" s="179" t="e">
        <f>'9A3'!#REF!</f>
        <v>#REF!</v>
      </c>
      <c r="H164" s="182" t="e">
        <f>'9A3'!#REF!</f>
        <v>#REF!</v>
      </c>
      <c r="I164" s="183" t="e">
        <f t="shared" si="5"/>
        <v>#REF!</v>
      </c>
      <c r="J164" s="180" t="e">
        <f t="shared" si="1"/>
        <v>#REF!</v>
      </c>
    </row>
    <row r="165" spans="1:10" ht="12.75" customHeight="1">
      <c r="A165" s="177">
        <f>'9A3'!A55</f>
        <v>50</v>
      </c>
      <c r="B165" s="178" t="str">
        <f>'9A3'!B55</f>
        <v>Trần Chí Vĩ</v>
      </c>
      <c r="C165" s="177" t="str">
        <f>'9A3'!C55</f>
        <v>30/04/2007</v>
      </c>
      <c r="D165" s="177" t="str">
        <f>'9A3'!D55</f>
        <v>9A3</v>
      </c>
      <c r="E165" s="179">
        <f>'9A3'!E55</f>
        <v>8.25</v>
      </c>
      <c r="F165" s="179">
        <f>'9A3'!F55</f>
        <v>8.25</v>
      </c>
      <c r="G165" s="182">
        <f>'9A3'!G55</f>
        <v>9</v>
      </c>
      <c r="H165" s="182">
        <f>'9A3'!H55</f>
        <v>42</v>
      </c>
      <c r="I165" s="183" t="e">
        <f t="shared" si="5"/>
        <v>#REF!</v>
      </c>
      <c r="J165" s="180" t="e">
        <f t="shared" si="1"/>
        <v>#REF!</v>
      </c>
    </row>
    <row r="166" spans="1:10" ht="12.75" customHeight="1">
      <c r="A166" s="177">
        <f>'9A3'!A56</f>
        <v>51</v>
      </c>
      <c r="B166" s="178" t="str">
        <f>'9A3'!B56</f>
        <v>Trương Anh Việt</v>
      </c>
      <c r="C166" s="177" t="str">
        <f>'9A3'!C56</f>
        <v>25/04/2007</v>
      </c>
      <c r="D166" s="177" t="str">
        <f>'9A3'!D56</f>
        <v>9A3</v>
      </c>
      <c r="E166" s="179">
        <f>'9A3'!E56</f>
        <v>8.75</v>
      </c>
      <c r="F166" s="179">
        <f>'9A3'!F56</f>
        <v>9</v>
      </c>
      <c r="G166" s="182">
        <f>'9A3'!G56</f>
        <v>9.25</v>
      </c>
      <c r="H166" s="182">
        <f>'9A3'!H56</f>
        <v>44.75</v>
      </c>
      <c r="I166" s="183" t="e">
        <f t="shared" si="5"/>
        <v>#REF!</v>
      </c>
      <c r="J166" s="180" t="e">
        <f t="shared" si="1"/>
        <v>#REF!</v>
      </c>
    </row>
    <row r="167" spans="1:10" ht="12.75" customHeight="1">
      <c r="A167" s="177" t="e">
        <f>'9A3'!#REF!</f>
        <v>#REF!</v>
      </c>
      <c r="B167" s="178" t="e">
        <f t="shared" ref="B167:H167" si="6">#REF!</f>
        <v>#REF!</v>
      </c>
      <c r="C167" s="177" t="e">
        <f t="shared" si="6"/>
        <v>#REF!</v>
      </c>
      <c r="D167" s="177" t="e">
        <f t="shared" si="6"/>
        <v>#REF!</v>
      </c>
      <c r="E167" s="179" t="e">
        <f t="shared" si="6"/>
        <v>#REF!</v>
      </c>
      <c r="F167" s="179" t="e">
        <f t="shared" si="6"/>
        <v>#REF!</v>
      </c>
      <c r="G167" s="179" t="e">
        <f t="shared" si="6"/>
        <v>#REF!</v>
      </c>
      <c r="H167" s="179" t="e">
        <f t="shared" si="6"/>
        <v>#REF!</v>
      </c>
      <c r="I167" s="183" t="e">
        <f t="shared" si="5"/>
        <v>#REF!</v>
      </c>
      <c r="J167" s="180" t="e">
        <f t="shared" si="1"/>
        <v>#REF!</v>
      </c>
    </row>
    <row r="168" spans="1:10" ht="12.75" customHeight="1">
      <c r="A168" s="177" t="e">
        <f>'9A3'!#REF!</f>
        <v>#REF!</v>
      </c>
      <c r="B168" s="178" t="e">
        <f>'9A3'!#REF!</f>
        <v>#REF!</v>
      </c>
      <c r="C168" s="177" t="e">
        <f>'9A3'!#REF!</f>
        <v>#REF!</v>
      </c>
      <c r="D168" s="177" t="e">
        <f>'9A3'!#REF!</f>
        <v>#REF!</v>
      </c>
      <c r="E168" s="179" t="e">
        <f>'9A3'!#REF!</f>
        <v>#REF!</v>
      </c>
      <c r="F168" s="179" t="e">
        <f>'9A3'!#REF!</f>
        <v>#REF!</v>
      </c>
      <c r="G168" s="179" t="e">
        <f>'9A3'!#REF!</f>
        <v>#REF!</v>
      </c>
      <c r="H168" s="182" t="e">
        <f>'9A3'!#REF!</f>
        <v>#REF!</v>
      </c>
      <c r="I168" s="183" t="e">
        <f t="shared" si="5"/>
        <v>#REF!</v>
      </c>
      <c r="J168" s="180" t="e">
        <f t="shared" si="1"/>
        <v>#REF!</v>
      </c>
    </row>
    <row r="169" spans="1:10" ht="12.75" customHeight="1">
      <c r="A169" s="177" t="e">
        <f>'9A3'!#REF!</f>
        <v>#REF!</v>
      </c>
      <c r="B169" s="178" t="e">
        <f>'9A3'!#REF!</f>
        <v>#REF!</v>
      </c>
      <c r="C169" s="177" t="e">
        <f>'9A3'!#REF!</f>
        <v>#REF!</v>
      </c>
      <c r="D169" s="177" t="e">
        <f>'9A3'!#REF!</f>
        <v>#REF!</v>
      </c>
      <c r="E169" s="179" t="e">
        <f>'9A3'!#REF!</f>
        <v>#REF!</v>
      </c>
      <c r="F169" s="179" t="e">
        <f>'9A3'!#REF!</f>
        <v>#REF!</v>
      </c>
      <c r="G169" s="179" t="e">
        <f>'9A3'!#REF!</f>
        <v>#REF!</v>
      </c>
      <c r="H169" s="182" t="e">
        <f>'9A3'!#REF!</f>
        <v>#REF!</v>
      </c>
      <c r="I169" s="183" t="e">
        <f t="shared" si="5"/>
        <v>#REF!</v>
      </c>
      <c r="J169" s="180" t="e">
        <f t="shared" si="1"/>
        <v>#REF!</v>
      </c>
    </row>
    <row r="170" spans="1:10" ht="13.5" customHeight="1">
      <c r="A170" s="177" t="e">
        <f>'9A3'!#REF!</f>
        <v>#REF!</v>
      </c>
      <c r="B170" s="178" t="e">
        <f>'9A3'!#REF!</f>
        <v>#REF!</v>
      </c>
      <c r="C170" s="177" t="e">
        <f>'9A3'!#REF!</f>
        <v>#REF!</v>
      </c>
      <c r="D170" s="177" t="e">
        <f>'9A3'!#REF!</f>
        <v>#REF!</v>
      </c>
      <c r="E170" s="179" t="e">
        <f>'9A3'!#REF!</f>
        <v>#REF!</v>
      </c>
      <c r="F170" s="179" t="e">
        <f>'9A3'!#REF!</f>
        <v>#REF!</v>
      </c>
      <c r="G170" s="179" t="e">
        <f>'9A3'!#REF!</f>
        <v>#REF!</v>
      </c>
      <c r="H170" s="182" t="e">
        <f>'9A3'!#REF!</f>
        <v>#REF!</v>
      </c>
      <c r="I170" s="183" t="e">
        <f t="shared" si="5"/>
        <v>#REF!</v>
      </c>
      <c r="J170" s="180" t="e">
        <f t="shared" si="1"/>
        <v>#REF!</v>
      </c>
    </row>
    <row r="171" spans="1:10" ht="13.5" customHeight="1">
      <c r="A171" s="190">
        <f>'9A4'!A6</f>
        <v>1</v>
      </c>
      <c r="B171" s="189" t="str">
        <f>'9A4'!B6</f>
        <v>Tạ Quang An</v>
      </c>
      <c r="C171" s="190" t="str">
        <f>'9A4'!C6</f>
        <v>14/03/2007</v>
      </c>
      <c r="D171" s="190" t="str">
        <f>'9A4'!D6</f>
        <v>9A4</v>
      </c>
      <c r="E171" s="191">
        <f>'9A4'!E6</f>
        <v>6.25</v>
      </c>
      <c r="F171" s="191">
        <f>'9A4'!F6</f>
        <v>9.25</v>
      </c>
      <c r="G171" s="192">
        <f>'9A4'!G6</f>
        <v>9.5</v>
      </c>
      <c r="H171" s="192">
        <f>'9A4'!H6</f>
        <v>40.5</v>
      </c>
      <c r="I171" s="183" t="e">
        <f t="shared" ref="I171:I225" si="7">RANK(H171,$H$171:$H$225,0)</f>
        <v>#REF!</v>
      </c>
      <c r="J171" s="180" t="e">
        <f t="shared" si="1"/>
        <v>#REF!</v>
      </c>
    </row>
    <row r="172" spans="1:10" ht="12.75" customHeight="1">
      <c r="A172" s="177">
        <f>'9A4'!A7</f>
        <v>2</v>
      </c>
      <c r="B172" s="178" t="str">
        <f>'9A4'!B7</f>
        <v>Trần Nguyễn Thái An</v>
      </c>
      <c r="C172" s="177" t="str">
        <f>'9A4'!C7</f>
        <v>05/08/2007</v>
      </c>
      <c r="D172" s="177" t="str">
        <f>'9A4'!D7</f>
        <v>9A4</v>
      </c>
      <c r="E172" s="179">
        <f>'9A4'!E7</f>
        <v>7</v>
      </c>
      <c r="F172" s="179">
        <f>'9A4'!F7</f>
        <v>9</v>
      </c>
      <c r="G172" s="182">
        <f>'9A4'!G7</f>
        <v>7</v>
      </c>
      <c r="H172" s="182">
        <f>'9A4'!H7</f>
        <v>39</v>
      </c>
      <c r="I172" s="183" t="e">
        <f t="shared" si="7"/>
        <v>#REF!</v>
      </c>
      <c r="J172" s="180" t="e">
        <f t="shared" si="1"/>
        <v>#REF!</v>
      </c>
    </row>
    <row r="173" spans="1:10" ht="12.75" customHeight="1">
      <c r="A173" s="177">
        <f>'9A4'!A8</f>
        <v>3</v>
      </c>
      <c r="B173" s="178" t="str">
        <f>'9A4'!B8</f>
        <v>Nguyễn Lâm Anh</v>
      </c>
      <c r="C173" s="177" t="str">
        <f>'9A4'!C8</f>
        <v>21/07/2007</v>
      </c>
      <c r="D173" s="177" t="str">
        <f>'9A4'!D8</f>
        <v>9A4</v>
      </c>
      <c r="E173" s="194">
        <f>'9A4'!E8</f>
        <v>7</v>
      </c>
      <c r="F173" s="179">
        <f>'9A4'!F8</f>
        <v>9</v>
      </c>
      <c r="G173" s="182">
        <f>'9A4'!G8</f>
        <v>9.75</v>
      </c>
      <c r="H173" s="194">
        <f>'9A4'!H8</f>
        <v>41.75</v>
      </c>
      <c r="I173" s="183" t="e">
        <f t="shared" si="7"/>
        <v>#REF!</v>
      </c>
      <c r="J173" s="180" t="e">
        <f t="shared" si="1"/>
        <v>#REF!</v>
      </c>
    </row>
    <row r="174" spans="1:10" ht="12.75" customHeight="1">
      <c r="A174" s="177">
        <f>'9A4'!A9</f>
        <v>4</v>
      </c>
      <c r="B174" s="178" t="str">
        <f>'9A4'!B9</f>
        <v>Phạm Vân Anh</v>
      </c>
      <c r="C174" s="177" t="str">
        <f>'9A4'!C9</f>
        <v>06/05/2007</v>
      </c>
      <c r="D174" s="177" t="str">
        <f>'9A4'!D9</f>
        <v>9A4</v>
      </c>
      <c r="E174" s="179">
        <f>'9A4'!E9</f>
        <v>6.5</v>
      </c>
      <c r="F174" s="179">
        <f>'9A4'!F9</f>
        <v>7.25</v>
      </c>
      <c r="G174" s="182">
        <f>'9A4'!G9</f>
        <v>7.5</v>
      </c>
      <c r="H174" s="182">
        <f>'9A4'!H9</f>
        <v>35</v>
      </c>
      <c r="I174" s="183" t="e">
        <f t="shared" si="7"/>
        <v>#REF!</v>
      </c>
      <c r="J174" s="180" t="e">
        <f t="shared" si="1"/>
        <v>#REF!</v>
      </c>
    </row>
    <row r="175" spans="1:10" ht="12.75" customHeight="1">
      <c r="A175" s="177">
        <f>'9A4'!A10</f>
        <v>5</v>
      </c>
      <c r="B175" s="178" t="str">
        <f>'9A4'!B10</f>
        <v>Nguyễn Minh Châu</v>
      </c>
      <c r="C175" s="177" t="str">
        <f>'9A4'!C10</f>
        <v>19/03/2007</v>
      </c>
      <c r="D175" s="177" t="str">
        <f>'9A4'!D10</f>
        <v>9A4</v>
      </c>
      <c r="E175" s="179">
        <f>'9A4'!E10</f>
        <v>6.5</v>
      </c>
      <c r="F175" s="179">
        <f>'9A4'!F10</f>
        <v>7.5</v>
      </c>
      <c r="G175" s="182">
        <f>'9A4'!G10</f>
        <v>9</v>
      </c>
      <c r="H175" s="182">
        <f>'9A4'!H10</f>
        <v>37</v>
      </c>
      <c r="I175" s="183" t="e">
        <f t="shared" si="7"/>
        <v>#REF!</v>
      </c>
      <c r="J175" s="180" t="e">
        <f t="shared" si="1"/>
        <v>#REF!</v>
      </c>
    </row>
    <row r="176" spans="1:10" ht="12.75" customHeight="1">
      <c r="A176" s="177">
        <f>'9A4'!A11</f>
        <v>6</v>
      </c>
      <c r="B176" s="178" t="str">
        <f>'9A4'!B11</f>
        <v>Dương Khánh Chi</v>
      </c>
      <c r="C176" s="177" t="str">
        <f>'9A4'!C11</f>
        <v>28/08/2007</v>
      </c>
      <c r="D176" s="177" t="str">
        <f>'9A4'!D11</f>
        <v>9A4</v>
      </c>
      <c r="E176" s="179">
        <f>'9A4'!E11</f>
        <v>7.5</v>
      </c>
      <c r="F176" s="179">
        <f>'9A4'!F11</f>
        <v>9.25</v>
      </c>
      <c r="G176" s="182">
        <f>'9A4'!G11</f>
        <v>10</v>
      </c>
      <c r="H176" s="182">
        <f>'9A4'!H11</f>
        <v>43.5</v>
      </c>
      <c r="I176" s="183" t="e">
        <f t="shared" si="7"/>
        <v>#REF!</v>
      </c>
      <c r="J176" s="180" t="e">
        <f t="shared" si="1"/>
        <v>#REF!</v>
      </c>
    </row>
    <row r="177" spans="1:10" ht="12.75" customHeight="1">
      <c r="A177" s="177">
        <f>'9A4'!A12</f>
        <v>7</v>
      </c>
      <c r="B177" s="178" t="str">
        <f>'9A4'!B12</f>
        <v>Bùi Chí Công</v>
      </c>
      <c r="C177" s="177" t="str">
        <f>'9A4'!C12</f>
        <v>17/09/2007</v>
      </c>
      <c r="D177" s="177" t="str">
        <f>'9A4'!D12</f>
        <v>9A4</v>
      </c>
      <c r="E177" s="179">
        <f>'9A4'!E12</f>
        <v>6.25</v>
      </c>
      <c r="F177" s="179">
        <f>'9A4'!F12</f>
        <v>9</v>
      </c>
      <c r="G177" s="182">
        <f>'9A4'!G12</f>
        <v>9.25</v>
      </c>
      <c r="H177" s="182">
        <f>'9A4'!H12</f>
        <v>39.75</v>
      </c>
      <c r="I177" s="183" t="e">
        <f t="shared" si="7"/>
        <v>#REF!</v>
      </c>
      <c r="J177" s="180" t="e">
        <f t="shared" si="1"/>
        <v>#REF!</v>
      </c>
    </row>
    <row r="178" spans="1:10" ht="12.75" customHeight="1">
      <c r="A178" s="177">
        <f>'9A4'!A13</f>
        <v>8</v>
      </c>
      <c r="B178" s="178" t="str">
        <f>'9A4'!B13</f>
        <v>Lê Tuấn Dũng</v>
      </c>
      <c r="C178" s="177" t="str">
        <f>'9A4'!C13</f>
        <v>18/04/2007</v>
      </c>
      <c r="D178" s="177" t="str">
        <f>'9A4'!D13</f>
        <v>9A4</v>
      </c>
      <c r="E178" s="179">
        <f>'9A4'!E13</f>
        <v>7.75</v>
      </c>
      <c r="F178" s="179">
        <f>'9A4'!F13</f>
        <v>8.25</v>
      </c>
      <c r="G178" s="182">
        <f>'9A4'!G13</f>
        <v>9.75</v>
      </c>
      <c r="H178" s="182">
        <f>'9A4'!H13</f>
        <v>41.75</v>
      </c>
      <c r="I178" s="183" t="e">
        <f t="shared" si="7"/>
        <v>#REF!</v>
      </c>
      <c r="J178" s="180" t="e">
        <f t="shared" si="1"/>
        <v>#REF!</v>
      </c>
    </row>
    <row r="179" spans="1:10" ht="12.75" customHeight="1">
      <c r="A179" s="177">
        <f>'9A4'!A14</f>
        <v>9</v>
      </c>
      <c r="B179" s="178" t="str">
        <f>'9A4'!B14</f>
        <v>Trần Đăng Dương</v>
      </c>
      <c r="C179" s="177" t="str">
        <f>'9A4'!C14</f>
        <v>17/02/2006</v>
      </c>
      <c r="D179" s="177" t="str">
        <f>'9A4'!D14</f>
        <v>9A4</v>
      </c>
      <c r="E179" s="179">
        <f>'9A4'!E14</f>
        <v>8</v>
      </c>
      <c r="F179" s="179">
        <f>'9A4'!F14</f>
        <v>8.75</v>
      </c>
      <c r="G179" s="182">
        <f>'9A4'!G14</f>
        <v>7.75</v>
      </c>
      <c r="H179" s="182">
        <f>'9A4'!H14</f>
        <v>41.25</v>
      </c>
      <c r="I179" s="183" t="e">
        <f t="shared" si="7"/>
        <v>#REF!</v>
      </c>
      <c r="J179" s="180" t="e">
        <f t="shared" si="1"/>
        <v>#REF!</v>
      </c>
    </row>
    <row r="180" spans="1:10" ht="12.75" customHeight="1">
      <c r="A180" s="177">
        <f>'9A4'!A15</f>
        <v>10</v>
      </c>
      <c r="B180" s="178" t="str">
        <f>'9A4'!B15</f>
        <v>Tiêu Hà Đăng</v>
      </c>
      <c r="C180" s="177" t="str">
        <f>'9A4'!C15</f>
        <v>18/07/2007</v>
      </c>
      <c r="D180" s="177" t="str">
        <f>'9A4'!D15</f>
        <v>9A4</v>
      </c>
      <c r="E180" s="179">
        <f>'9A4'!E15</f>
        <v>6.25</v>
      </c>
      <c r="F180" s="179">
        <f>'9A4'!F15</f>
        <v>7.25</v>
      </c>
      <c r="G180" s="182">
        <f>'9A4'!G15</f>
        <v>7</v>
      </c>
      <c r="H180" s="182">
        <f>'9A4'!H15</f>
        <v>34</v>
      </c>
      <c r="I180" s="183" t="e">
        <f t="shared" si="7"/>
        <v>#REF!</v>
      </c>
      <c r="J180" s="180" t="e">
        <f t="shared" si="1"/>
        <v>#REF!</v>
      </c>
    </row>
    <row r="181" spans="1:10" ht="12.75" customHeight="1">
      <c r="A181" s="177">
        <f>'9A4'!A16</f>
        <v>11</v>
      </c>
      <c r="B181" s="178" t="str">
        <f>'9A4'!B16</f>
        <v>Hoàng Ngọc Đức</v>
      </c>
      <c r="C181" s="177" t="str">
        <f>'9A4'!C16</f>
        <v>15/07/2007</v>
      </c>
      <c r="D181" s="177" t="str">
        <f>'9A4'!D16</f>
        <v>9A4</v>
      </c>
      <c r="E181" s="179">
        <f>'9A4'!E16</f>
        <v>6</v>
      </c>
      <c r="F181" s="179">
        <f>'9A4'!F16</f>
        <v>9</v>
      </c>
      <c r="G181" s="182">
        <f>'9A4'!G16</f>
        <v>9.75</v>
      </c>
      <c r="H181" s="182">
        <f>'9A4'!H16</f>
        <v>39.75</v>
      </c>
      <c r="I181" s="183" t="e">
        <f t="shared" si="7"/>
        <v>#REF!</v>
      </c>
      <c r="J181" s="180" t="e">
        <f t="shared" si="1"/>
        <v>#REF!</v>
      </c>
    </row>
    <row r="182" spans="1:10" ht="12.75" customHeight="1">
      <c r="A182" s="177">
        <f>'9A4'!A17</f>
        <v>12</v>
      </c>
      <c r="B182" s="178" t="str">
        <f>'9A4'!B17</f>
        <v>Lê Thu Hiền</v>
      </c>
      <c r="C182" s="177" t="str">
        <f>'9A4'!C17</f>
        <v>08/11/2007</v>
      </c>
      <c r="D182" s="177" t="str">
        <f>'9A4'!D17</f>
        <v>9A4</v>
      </c>
      <c r="E182" s="179">
        <f>'9A4'!E17</f>
        <v>8.5</v>
      </c>
      <c r="F182" s="179">
        <f>'9A4'!F17</f>
        <v>7</v>
      </c>
      <c r="G182" s="182">
        <f>'9A4'!G17</f>
        <v>9.25</v>
      </c>
      <c r="H182" s="182">
        <f>'9A4'!H17</f>
        <v>40.25</v>
      </c>
      <c r="I182" s="183" t="e">
        <f t="shared" si="7"/>
        <v>#REF!</v>
      </c>
      <c r="J182" s="180" t="e">
        <f t="shared" si="1"/>
        <v>#REF!</v>
      </c>
    </row>
    <row r="183" spans="1:10" ht="12.75" customHeight="1">
      <c r="A183" s="177">
        <f>'9A4'!A18</f>
        <v>13</v>
      </c>
      <c r="B183" s="178" t="str">
        <f>'9A4'!B18</f>
        <v>Nguyễn Khắc Trung Hiếu</v>
      </c>
      <c r="C183" s="177" t="str">
        <f>'9A4'!C18</f>
        <v>18/01/2007</v>
      </c>
      <c r="D183" s="177" t="str">
        <f>'9A4'!D18</f>
        <v>9A4</v>
      </c>
      <c r="E183" s="179">
        <f>'9A4'!E18</f>
        <v>8.5</v>
      </c>
      <c r="F183" s="179">
        <f>'9A4'!F18</f>
        <v>9</v>
      </c>
      <c r="G183" s="182">
        <f>'9A4'!G18</f>
        <v>9.5</v>
      </c>
      <c r="H183" s="182">
        <f>'9A4'!H18</f>
        <v>44.5</v>
      </c>
      <c r="I183" s="183" t="e">
        <f t="shared" si="7"/>
        <v>#REF!</v>
      </c>
      <c r="J183" s="180" t="e">
        <f t="shared" si="1"/>
        <v>#REF!</v>
      </c>
    </row>
    <row r="184" spans="1:10" ht="12.75" customHeight="1">
      <c r="A184" s="177">
        <f>'9A4'!A19</f>
        <v>14</v>
      </c>
      <c r="B184" s="178" t="str">
        <f>'9A4'!B19</f>
        <v>Phạm Nhật Hoàng</v>
      </c>
      <c r="C184" s="177" t="str">
        <f>'9A4'!C19</f>
        <v>29/09/2007</v>
      </c>
      <c r="D184" s="177" t="str">
        <f>'9A4'!D19</f>
        <v>9A4</v>
      </c>
      <c r="E184" s="179">
        <f>'9A4'!E19</f>
        <v>7.5</v>
      </c>
      <c r="F184" s="179">
        <f>'9A4'!F19</f>
        <v>8.75</v>
      </c>
      <c r="G184" s="182">
        <f>'9A4'!G19</f>
        <v>8.5</v>
      </c>
      <c r="H184" s="182">
        <f>'9A4'!H19</f>
        <v>41</v>
      </c>
      <c r="I184" s="183" t="e">
        <f t="shared" si="7"/>
        <v>#REF!</v>
      </c>
      <c r="J184" s="180" t="e">
        <f t="shared" si="1"/>
        <v>#REF!</v>
      </c>
    </row>
    <row r="185" spans="1:10" ht="12.75" customHeight="1">
      <c r="A185" s="177" t="e">
        <f>'9A4'!#REF!</f>
        <v>#REF!</v>
      </c>
      <c r="B185" s="178" t="e">
        <f>'9A4'!#REF!</f>
        <v>#REF!</v>
      </c>
      <c r="C185" s="177" t="e">
        <f>'9A4'!#REF!</f>
        <v>#REF!</v>
      </c>
      <c r="D185" s="177" t="e">
        <f>'9A4'!#REF!</f>
        <v>#REF!</v>
      </c>
      <c r="E185" s="179" t="e">
        <f>'9A4'!#REF!</f>
        <v>#REF!</v>
      </c>
      <c r="F185" s="179" t="e">
        <f>'9A4'!#REF!</f>
        <v>#REF!</v>
      </c>
      <c r="G185" s="182" t="e">
        <f>'9A4'!#REF!</f>
        <v>#REF!</v>
      </c>
      <c r="H185" s="182" t="e">
        <f>'9A4'!#REF!</f>
        <v>#REF!</v>
      </c>
      <c r="I185" s="183" t="e">
        <f t="shared" si="7"/>
        <v>#REF!</v>
      </c>
      <c r="J185" s="180" t="e">
        <f t="shared" si="1"/>
        <v>#REF!</v>
      </c>
    </row>
    <row r="186" spans="1:10" ht="12.75" customHeight="1">
      <c r="A186" s="177" t="e">
        <f>'9A4'!#REF!</f>
        <v>#REF!</v>
      </c>
      <c r="B186" s="178" t="e">
        <f>'9A4'!#REF!</f>
        <v>#REF!</v>
      </c>
      <c r="C186" s="177" t="e">
        <f>'9A4'!#REF!</f>
        <v>#REF!</v>
      </c>
      <c r="D186" s="177" t="e">
        <f>'9A4'!#REF!</f>
        <v>#REF!</v>
      </c>
      <c r="E186" s="179" t="e">
        <f>'9A4'!#REF!</f>
        <v>#REF!</v>
      </c>
      <c r="F186" s="179" t="e">
        <f>'9A4'!#REF!</f>
        <v>#REF!</v>
      </c>
      <c r="G186" s="182" t="e">
        <f>'9A4'!#REF!</f>
        <v>#REF!</v>
      </c>
      <c r="H186" s="182" t="e">
        <f>'9A4'!#REF!</f>
        <v>#REF!</v>
      </c>
      <c r="I186" s="183" t="e">
        <f t="shared" si="7"/>
        <v>#REF!</v>
      </c>
      <c r="J186" s="180" t="e">
        <f t="shared" si="1"/>
        <v>#REF!</v>
      </c>
    </row>
    <row r="187" spans="1:10" ht="12.75" customHeight="1">
      <c r="A187" s="177">
        <f>'9A4'!A20</f>
        <v>15</v>
      </c>
      <c r="B187" s="178" t="str">
        <f>'9A4'!B20</f>
        <v>Nguyễn Duy Hưng</v>
      </c>
      <c r="C187" s="177" t="str">
        <f>'9A4'!C20</f>
        <v>09/12/2007</v>
      </c>
      <c r="D187" s="177" t="str">
        <f>'9A4'!D20</f>
        <v>9A4</v>
      </c>
      <c r="E187" s="179">
        <f>'9A4'!E20</f>
        <v>7.25</v>
      </c>
      <c r="F187" s="179">
        <f>'9A4'!F20</f>
        <v>7.75</v>
      </c>
      <c r="G187" s="182">
        <f>'9A4'!G20</f>
        <v>7.25</v>
      </c>
      <c r="H187" s="182">
        <f>'9A4'!H20</f>
        <v>37.25</v>
      </c>
      <c r="I187" s="183" t="e">
        <f t="shared" si="7"/>
        <v>#REF!</v>
      </c>
      <c r="J187" s="180" t="e">
        <f t="shared" si="1"/>
        <v>#REF!</v>
      </c>
    </row>
    <row r="188" spans="1:10" ht="12.75" customHeight="1">
      <c r="A188" s="177" t="e">
        <f>'9A4'!#REF!</f>
        <v>#REF!</v>
      </c>
      <c r="B188" s="178" t="e">
        <f>'9A4'!#REF!</f>
        <v>#REF!</v>
      </c>
      <c r="C188" s="177" t="e">
        <f>'9A4'!#REF!</f>
        <v>#REF!</v>
      </c>
      <c r="D188" s="177" t="e">
        <f>'9A4'!#REF!</f>
        <v>#REF!</v>
      </c>
      <c r="E188" s="179" t="e">
        <f>'9A4'!#REF!</f>
        <v>#REF!</v>
      </c>
      <c r="F188" s="179" t="e">
        <f>'9A4'!#REF!</f>
        <v>#REF!</v>
      </c>
      <c r="G188" s="182" t="e">
        <f>'9A4'!#REF!</f>
        <v>#REF!</v>
      </c>
      <c r="H188" s="182" t="e">
        <f>'9A4'!#REF!</f>
        <v>#REF!</v>
      </c>
      <c r="I188" s="183" t="e">
        <f t="shared" si="7"/>
        <v>#REF!</v>
      </c>
      <c r="J188" s="180" t="e">
        <f t="shared" si="1"/>
        <v>#REF!</v>
      </c>
    </row>
    <row r="189" spans="1:10" ht="12.75" customHeight="1">
      <c r="A189" s="177" t="e">
        <f>'9A4'!#REF!</f>
        <v>#REF!</v>
      </c>
      <c r="B189" s="178" t="e">
        <f>'9A4'!#REF!</f>
        <v>#REF!</v>
      </c>
      <c r="C189" s="177" t="e">
        <f>'9A4'!#REF!</f>
        <v>#REF!</v>
      </c>
      <c r="D189" s="177" t="e">
        <f>'9A4'!#REF!</f>
        <v>#REF!</v>
      </c>
      <c r="E189" s="179" t="e">
        <f>'9A4'!#REF!</f>
        <v>#REF!</v>
      </c>
      <c r="F189" s="179" t="e">
        <f>'9A4'!#REF!</f>
        <v>#REF!</v>
      </c>
      <c r="G189" s="182" t="e">
        <f>'9A4'!#REF!</f>
        <v>#REF!</v>
      </c>
      <c r="H189" s="182" t="e">
        <f>'9A4'!#REF!</f>
        <v>#REF!</v>
      </c>
      <c r="I189" s="183" t="e">
        <f t="shared" si="7"/>
        <v>#REF!</v>
      </c>
      <c r="J189" s="180" t="e">
        <f t="shared" si="1"/>
        <v>#REF!</v>
      </c>
    </row>
    <row r="190" spans="1:10" ht="12.75" customHeight="1">
      <c r="A190" s="177">
        <f>'9A4'!A21</f>
        <v>16</v>
      </c>
      <c r="B190" s="178" t="str">
        <f>'9A4'!B21</f>
        <v>Nguyễn Nam Khánh</v>
      </c>
      <c r="C190" s="177" t="str">
        <f>'9A4'!C21</f>
        <v>09/02/2007</v>
      </c>
      <c r="D190" s="177" t="str">
        <f>'9A4'!D21</f>
        <v>9A4</v>
      </c>
      <c r="E190" s="179">
        <f>'9A4'!E21</f>
        <v>6.75</v>
      </c>
      <c r="F190" s="179">
        <f>'9A4'!F21</f>
        <v>8.25</v>
      </c>
      <c r="G190" s="182">
        <f>'9A4'!G21</f>
        <v>9.25</v>
      </c>
      <c r="H190" s="182">
        <f>'9A4'!H21</f>
        <v>39.25</v>
      </c>
      <c r="I190" s="183" t="e">
        <f t="shared" si="7"/>
        <v>#REF!</v>
      </c>
      <c r="J190" s="180" t="e">
        <f t="shared" si="1"/>
        <v>#REF!</v>
      </c>
    </row>
    <row r="191" spans="1:10" ht="12.75" customHeight="1">
      <c r="A191" s="177">
        <f>'9A4'!A22</f>
        <v>17</v>
      </c>
      <c r="B191" s="178" t="str">
        <f>'9A4'!B22</f>
        <v>Nguyễn Bỉnh Khoa</v>
      </c>
      <c r="C191" s="177" t="str">
        <f>'9A4'!C22</f>
        <v>07/12/2007</v>
      </c>
      <c r="D191" s="177" t="str">
        <f>'9A4'!D22</f>
        <v>9A4</v>
      </c>
      <c r="E191" s="179">
        <f>'9A4'!E22</f>
        <v>6.75</v>
      </c>
      <c r="F191" s="179">
        <f>'9A4'!F22</f>
        <v>9</v>
      </c>
      <c r="G191" s="182">
        <f>'9A4'!G22</f>
        <v>8.75</v>
      </c>
      <c r="H191" s="182">
        <f>'9A4'!H22</f>
        <v>40.25</v>
      </c>
      <c r="I191" s="183" t="e">
        <f t="shared" si="7"/>
        <v>#REF!</v>
      </c>
      <c r="J191" s="180" t="e">
        <f t="shared" si="1"/>
        <v>#REF!</v>
      </c>
    </row>
    <row r="192" spans="1:10" ht="12.75" customHeight="1">
      <c r="A192" s="177">
        <f>'9A4'!A23</f>
        <v>18</v>
      </c>
      <c r="B192" s="178" t="str">
        <f>'9A4'!B23</f>
        <v>Nguyễn Lâm Khoa</v>
      </c>
      <c r="C192" s="177" t="str">
        <f>'9A4'!C23</f>
        <v>12/07/2007</v>
      </c>
      <c r="D192" s="177" t="str">
        <f>'9A4'!D23</f>
        <v>9A4</v>
      </c>
      <c r="E192" s="179">
        <f>'9A4'!E23</f>
        <v>6.75</v>
      </c>
      <c r="F192" s="179">
        <f>'9A4'!F23</f>
        <v>9</v>
      </c>
      <c r="G192" s="182">
        <f>'9A4'!G23</f>
        <v>8.75</v>
      </c>
      <c r="H192" s="182">
        <f>'9A4'!H23</f>
        <v>40.25</v>
      </c>
      <c r="I192" s="183" t="e">
        <f t="shared" si="7"/>
        <v>#REF!</v>
      </c>
      <c r="J192" s="180" t="e">
        <f t="shared" si="1"/>
        <v>#REF!</v>
      </c>
    </row>
    <row r="193" spans="1:10" ht="12.75" customHeight="1">
      <c r="A193" s="177">
        <f>'9A4'!A24</f>
        <v>19</v>
      </c>
      <c r="B193" s="178" t="str">
        <f>'9A4'!B24</f>
        <v>Phạm Kiên</v>
      </c>
      <c r="C193" s="177" t="str">
        <f>'9A4'!C24</f>
        <v>18/12/2007</v>
      </c>
      <c r="D193" s="177" t="str">
        <f>'9A4'!D24</f>
        <v>9A4</v>
      </c>
      <c r="E193" s="194">
        <f>'9A4'!E24</f>
        <v>5.75</v>
      </c>
      <c r="F193" s="179">
        <f>'9A4'!F24</f>
        <v>8</v>
      </c>
      <c r="G193" s="182">
        <f>'9A4'!G24</f>
        <v>8.25</v>
      </c>
      <c r="H193" s="194">
        <f>'9A4'!H24</f>
        <v>35.75</v>
      </c>
      <c r="I193" s="183" t="e">
        <f t="shared" si="7"/>
        <v>#REF!</v>
      </c>
      <c r="J193" s="180" t="e">
        <f t="shared" si="1"/>
        <v>#REF!</v>
      </c>
    </row>
    <row r="194" spans="1:10" ht="12.75" customHeight="1">
      <c r="A194" s="177">
        <f>'9A4'!A25</f>
        <v>20</v>
      </c>
      <c r="B194" s="178" t="str">
        <f>'9A4'!B25</f>
        <v>Nguyễn Khoa Lâm</v>
      </c>
      <c r="C194" s="177" t="str">
        <f>'9A4'!C25</f>
        <v>09/07/2007</v>
      </c>
      <c r="D194" s="177" t="str">
        <f>'9A4'!D25</f>
        <v>9A4</v>
      </c>
      <c r="E194" s="179">
        <f>'9A4'!E25</f>
        <v>7.75</v>
      </c>
      <c r="F194" s="179">
        <f>'9A4'!F25</f>
        <v>8.5</v>
      </c>
      <c r="G194" s="182">
        <f>'9A4'!G25</f>
        <v>7</v>
      </c>
      <c r="H194" s="182">
        <f>'9A4'!H25</f>
        <v>39.5</v>
      </c>
      <c r="I194" s="183" t="e">
        <f t="shared" si="7"/>
        <v>#REF!</v>
      </c>
      <c r="J194" s="180" t="e">
        <f t="shared" si="1"/>
        <v>#REF!</v>
      </c>
    </row>
    <row r="195" spans="1:10" ht="12.75" customHeight="1">
      <c r="A195" s="177">
        <f>'9A4'!A26</f>
        <v>21</v>
      </c>
      <c r="B195" s="178" t="str">
        <f>'9A4'!B26</f>
        <v>Vũ Hà Đan Lê</v>
      </c>
      <c r="C195" s="177" t="str">
        <f>'9A4'!C26</f>
        <v>24/08/2007</v>
      </c>
      <c r="D195" s="177" t="str">
        <f>'9A4'!D26</f>
        <v>9A4</v>
      </c>
      <c r="E195" s="179">
        <f>'9A4'!E26</f>
        <v>6.75</v>
      </c>
      <c r="F195" s="179">
        <f>'9A4'!F26</f>
        <v>9</v>
      </c>
      <c r="G195" s="182">
        <f>'9A4'!G26</f>
        <v>9.25</v>
      </c>
      <c r="H195" s="182">
        <f>'9A4'!H26</f>
        <v>40.75</v>
      </c>
      <c r="I195" s="183" t="e">
        <f t="shared" si="7"/>
        <v>#REF!</v>
      </c>
      <c r="J195" s="180" t="e">
        <f t="shared" si="1"/>
        <v>#REF!</v>
      </c>
    </row>
    <row r="196" spans="1:10" ht="12.75" customHeight="1">
      <c r="A196" s="177">
        <f>'9A4'!A27</f>
        <v>22</v>
      </c>
      <c r="B196" s="178" t="str">
        <f>'9A4'!B27</f>
        <v>Lại Huyền Linh</v>
      </c>
      <c r="C196" s="177" t="str">
        <f>'9A4'!C27</f>
        <v>28/10/2007</v>
      </c>
      <c r="D196" s="177" t="str">
        <f>'9A4'!D27</f>
        <v>9A4</v>
      </c>
      <c r="E196" s="179">
        <f>'9A4'!E27</f>
        <v>7.5</v>
      </c>
      <c r="F196" s="179">
        <f>'9A4'!F27</f>
        <v>9</v>
      </c>
      <c r="G196" s="182">
        <f>'9A4'!G27</f>
        <v>7.75</v>
      </c>
      <c r="H196" s="182">
        <f>'9A4'!H27</f>
        <v>40.75</v>
      </c>
      <c r="I196" s="183" t="e">
        <f t="shared" si="7"/>
        <v>#REF!</v>
      </c>
      <c r="J196" s="180" t="e">
        <f t="shared" si="1"/>
        <v>#REF!</v>
      </c>
    </row>
    <row r="197" spans="1:10" ht="12.75" customHeight="1">
      <c r="A197" s="177">
        <f>'9A4'!A28</f>
        <v>23</v>
      </c>
      <c r="B197" s="178" t="str">
        <f>'9A4'!B28</f>
        <v>Phạm Khánh Linh</v>
      </c>
      <c r="C197" s="177" t="str">
        <f>'9A4'!C28</f>
        <v>03/09/2007</v>
      </c>
      <c r="D197" s="177" t="str">
        <f>'9A4'!D28</f>
        <v>9A4</v>
      </c>
      <c r="E197" s="179">
        <f>'9A4'!E28</f>
        <v>6.25</v>
      </c>
      <c r="F197" s="179">
        <f>'9A4'!F28</f>
        <v>9</v>
      </c>
      <c r="G197" s="182">
        <f>'9A4'!G28</f>
        <v>9</v>
      </c>
      <c r="H197" s="182">
        <f>'9A4'!H28</f>
        <v>39.5</v>
      </c>
      <c r="I197" s="183" t="e">
        <f t="shared" si="7"/>
        <v>#REF!</v>
      </c>
      <c r="J197" s="180" t="e">
        <f t="shared" si="1"/>
        <v>#REF!</v>
      </c>
    </row>
    <row r="198" spans="1:10" ht="12.75" customHeight="1">
      <c r="A198" s="177">
        <f>'9A4'!A29</f>
        <v>24</v>
      </c>
      <c r="B198" s="178" t="str">
        <f>'9A4'!B29</f>
        <v>Quách Phương Linh</v>
      </c>
      <c r="C198" s="177" t="str">
        <f>'9A4'!C29</f>
        <v>28/09/2007</v>
      </c>
      <c r="D198" s="177" t="str">
        <f>'9A4'!D29</f>
        <v>9A4</v>
      </c>
      <c r="E198" s="179">
        <f>'9A4'!E29</f>
        <v>7.5</v>
      </c>
      <c r="F198" s="179">
        <f>'9A4'!F29</f>
        <v>9</v>
      </c>
      <c r="G198" s="182">
        <f>'9A4'!G29</f>
        <v>10</v>
      </c>
      <c r="H198" s="182">
        <f>'9A4'!H29</f>
        <v>43</v>
      </c>
      <c r="I198" s="183" t="e">
        <f t="shared" si="7"/>
        <v>#REF!</v>
      </c>
      <c r="J198" s="180" t="e">
        <f t="shared" si="1"/>
        <v>#REF!</v>
      </c>
    </row>
    <row r="199" spans="1:10" ht="12.75" customHeight="1">
      <c r="A199" s="177">
        <f>'9A4'!A30</f>
        <v>25</v>
      </c>
      <c r="B199" s="178" t="str">
        <f>'9A4'!B30</f>
        <v>Tạ Châu Long</v>
      </c>
      <c r="C199" s="177" t="str">
        <f>'9A4'!C30</f>
        <v>03/06/2007</v>
      </c>
      <c r="D199" s="177" t="str">
        <f>'9A4'!D30</f>
        <v>9A4</v>
      </c>
      <c r="E199" s="179">
        <f>'9A4'!E30</f>
        <v>5</v>
      </c>
      <c r="F199" s="179">
        <f>'9A4'!F30</f>
        <v>8.5</v>
      </c>
      <c r="G199" s="182">
        <f>'9A4'!G30</f>
        <v>7.5</v>
      </c>
      <c r="H199" s="182">
        <f>'9A4'!H30</f>
        <v>34.5</v>
      </c>
      <c r="I199" s="183" t="e">
        <f t="shared" si="7"/>
        <v>#REF!</v>
      </c>
      <c r="J199" s="180" t="e">
        <f t="shared" si="1"/>
        <v>#REF!</v>
      </c>
    </row>
    <row r="200" spans="1:10" ht="12.75" customHeight="1">
      <c r="A200" s="177" t="e">
        <f>'9A4'!#REF!</f>
        <v>#REF!</v>
      </c>
      <c r="B200" s="178" t="e">
        <f>'9A4'!#REF!</f>
        <v>#REF!</v>
      </c>
      <c r="C200" s="177" t="e">
        <f>'9A4'!#REF!</f>
        <v>#REF!</v>
      </c>
      <c r="D200" s="177" t="e">
        <f>'9A4'!#REF!</f>
        <v>#REF!</v>
      </c>
      <c r="E200" s="179" t="e">
        <f>'9A4'!#REF!</f>
        <v>#REF!</v>
      </c>
      <c r="F200" s="179" t="e">
        <f>'9A4'!#REF!</f>
        <v>#REF!</v>
      </c>
      <c r="G200" s="182" t="e">
        <f>'9A4'!#REF!</f>
        <v>#REF!</v>
      </c>
      <c r="H200" s="182" t="e">
        <f>'9A4'!#REF!</f>
        <v>#REF!</v>
      </c>
      <c r="I200" s="183" t="e">
        <f t="shared" si="7"/>
        <v>#REF!</v>
      </c>
      <c r="J200" s="180" t="e">
        <f t="shared" si="1"/>
        <v>#REF!</v>
      </c>
    </row>
    <row r="201" spans="1:10" ht="12.75" customHeight="1">
      <c r="A201" s="177">
        <f>'9A4'!A31</f>
        <v>26</v>
      </c>
      <c r="B201" s="178" t="str">
        <f>'9A4'!B31</f>
        <v>Lê Ngọc Mai</v>
      </c>
      <c r="C201" s="177" t="str">
        <f>'9A4'!C31</f>
        <v>17/05/2007</v>
      </c>
      <c r="D201" s="177" t="str">
        <f>'9A4'!D31</f>
        <v>9A4</v>
      </c>
      <c r="E201" s="179">
        <f>'9A4'!E31</f>
        <v>7</v>
      </c>
      <c r="F201" s="179">
        <f>'9A4'!F31</f>
        <v>7.5</v>
      </c>
      <c r="G201" s="182">
        <f>'9A4'!G31</f>
        <v>8.5</v>
      </c>
      <c r="H201" s="182">
        <f>'9A4'!H31</f>
        <v>37.5</v>
      </c>
      <c r="I201" s="183" t="e">
        <f t="shared" si="7"/>
        <v>#REF!</v>
      </c>
      <c r="J201" s="180" t="e">
        <f t="shared" si="1"/>
        <v>#REF!</v>
      </c>
    </row>
    <row r="202" spans="1:10" ht="12.75" customHeight="1">
      <c r="A202" s="177" t="e">
        <f>'9A4'!#REF!</f>
        <v>#REF!</v>
      </c>
      <c r="B202" s="178" t="e">
        <f>'9A4'!#REF!</f>
        <v>#REF!</v>
      </c>
      <c r="C202" s="177" t="e">
        <f>'9A4'!#REF!</f>
        <v>#REF!</v>
      </c>
      <c r="D202" s="177" t="e">
        <f>'9A4'!#REF!</f>
        <v>#REF!</v>
      </c>
      <c r="E202" s="194" t="e">
        <f>'9A4'!#REF!</f>
        <v>#REF!</v>
      </c>
      <c r="F202" s="179" t="e">
        <f>'9A4'!#REF!</f>
        <v>#REF!</v>
      </c>
      <c r="G202" s="182" t="e">
        <f>'9A4'!#REF!</f>
        <v>#REF!</v>
      </c>
      <c r="H202" s="194" t="e">
        <f>'9A4'!#REF!</f>
        <v>#REF!</v>
      </c>
      <c r="I202" s="183" t="e">
        <f t="shared" si="7"/>
        <v>#REF!</v>
      </c>
      <c r="J202" s="180" t="e">
        <f t="shared" si="1"/>
        <v>#REF!</v>
      </c>
    </row>
    <row r="203" spans="1:10" ht="12.75" customHeight="1">
      <c r="A203" s="177">
        <f>'9A4'!A32</f>
        <v>27</v>
      </c>
      <c r="B203" s="178" t="str">
        <f>'9A4'!B32</f>
        <v>Nguyễn Tuấn Minh</v>
      </c>
      <c r="C203" s="177" t="str">
        <f>'9A4'!C32</f>
        <v>10/12/2007</v>
      </c>
      <c r="D203" s="177" t="str">
        <f>'9A4'!D32</f>
        <v>9A4</v>
      </c>
      <c r="E203" s="179">
        <f>'9A4'!E32</f>
        <v>7.25</v>
      </c>
      <c r="F203" s="179">
        <f>'9A4'!F32</f>
        <v>9</v>
      </c>
      <c r="G203" s="182">
        <f>'9A4'!G32</f>
        <v>9</v>
      </c>
      <c r="H203" s="182">
        <f>'9A4'!H32</f>
        <v>41.5</v>
      </c>
      <c r="I203" s="183" t="e">
        <f t="shared" si="7"/>
        <v>#REF!</v>
      </c>
      <c r="J203" s="180" t="e">
        <f t="shared" si="1"/>
        <v>#REF!</v>
      </c>
    </row>
    <row r="204" spans="1:10" ht="12.75" customHeight="1">
      <c r="A204" s="177">
        <f>'9A4'!A33</f>
        <v>28</v>
      </c>
      <c r="B204" s="178" t="str">
        <f>'9A4'!B33</f>
        <v>Nguyễn Hải Nam</v>
      </c>
      <c r="C204" s="177" t="str">
        <f>'9A4'!C33</f>
        <v>05/09/2007</v>
      </c>
      <c r="D204" s="177" t="str">
        <f>'9A4'!D33</f>
        <v>9A4</v>
      </c>
      <c r="E204" s="194">
        <f>'9A4'!E33</f>
        <v>6.25</v>
      </c>
      <c r="F204" s="179">
        <f>'9A4'!F33</f>
        <v>7.75</v>
      </c>
      <c r="G204" s="182">
        <f>'9A4'!G33</f>
        <v>6</v>
      </c>
      <c r="H204" s="194">
        <f>'9A4'!H33</f>
        <v>34</v>
      </c>
      <c r="I204" s="183" t="e">
        <f t="shared" si="7"/>
        <v>#REF!</v>
      </c>
      <c r="J204" s="180" t="e">
        <f t="shared" si="1"/>
        <v>#REF!</v>
      </c>
    </row>
    <row r="205" spans="1:10" ht="12.75" customHeight="1">
      <c r="A205" s="177">
        <f>'9A4'!A34</f>
        <v>29</v>
      </c>
      <c r="B205" s="178" t="str">
        <f>'9A4'!B34</f>
        <v>Đào Kim Ngân</v>
      </c>
      <c r="C205" s="177" t="str">
        <f>'9A4'!C34</f>
        <v>21/12/2007</v>
      </c>
      <c r="D205" s="177" t="str">
        <f>'9A4'!D34</f>
        <v>9A4</v>
      </c>
      <c r="E205" s="194">
        <f>'9A4'!E34</f>
        <v>7.25</v>
      </c>
      <c r="F205" s="179">
        <f>'9A4'!F34</f>
        <v>8.75</v>
      </c>
      <c r="G205" s="182">
        <f>'9A4'!G34</f>
        <v>9.5</v>
      </c>
      <c r="H205" s="194">
        <f>'9A4'!H34</f>
        <v>41.5</v>
      </c>
      <c r="I205" s="183" t="e">
        <f t="shared" si="7"/>
        <v>#REF!</v>
      </c>
      <c r="J205" s="180" t="e">
        <f t="shared" si="1"/>
        <v>#REF!</v>
      </c>
    </row>
    <row r="206" spans="1:10" ht="12.75" customHeight="1">
      <c r="A206" s="177">
        <f>'9A4'!A35</f>
        <v>30</v>
      </c>
      <c r="B206" s="178" t="str">
        <f>'9A4'!B35</f>
        <v>Nguyễn Minh Ngọc</v>
      </c>
      <c r="C206" s="177" t="str">
        <f>'9A4'!C35</f>
        <v>14/12/2007</v>
      </c>
      <c r="D206" s="177" t="str">
        <f>'9A4'!D35</f>
        <v>9A4</v>
      </c>
      <c r="E206" s="194">
        <f>'9A4'!E35</f>
        <v>8</v>
      </c>
      <c r="F206" s="179">
        <f>'9A4'!F35</f>
        <v>8</v>
      </c>
      <c r="G206" s="182">
        <f>'9A4'!G35</f>
        <v>4.5</v>
      </c>
      <c r="H206" s="194">
        <f>'9A4'!H35</f>
        <v>36.5</v>
      </c>
      <c r="I206" s="183" t="e">
        <f t="shared" si="7"/>
        <v>#REF!</v>
      </c>
      <c r="J206" s="180" t="e">
        <f t="shared" si="1"/>
        <v>#REF!</v>
      </c>
    </row>
    <row r="207" spans="1:10" ht="12.75" customHeight="1">
      <c r="A207" s="177">
        <f>'9A4'!A36</f>
        <v>31</v>
      </c>
      <c r="B207" s="178" t="str">
        <f>'9A4'!B36</f>
        <v>Bùi Thảo Nhi</v>
      </c>
      <c r="C207" s="177" t="str">
        <f>'9A4'!C36</f>
        <v>21/11/2007</v>
      </c>
      <c r="D207" s="177" t="str">
        <f>'9A4'!D36</f>
        <v>9A4</v>
      </c>
      <c r="E207" s="179">
        <f>'9A4'!E36</f>
        <v>8</v>
      </c>
      <c r="F207" s="179">
        <f>'9A4'!F36</f>
        <v>8.25</v>
      </c>
      <c r="G207" s="182">
        <f>'9A4'!G36</f>
        <v>7.75</v>
      </c>
      <c r="H207" s="182">
        <f>'9A4'!H36</f>
        <v>40.25</v>
      </c>
      <c r="I207" s="183" t="e">
        <f t="shared" si="7"/>
        <v>#REF!</v>
      </c>
      <c r="J207" s="180" t="e">
        <f t="shared" si="1"/>
        <v>#REF!</v>
      </c>
    </row>
    <row r="208" spans="1:10" ht="12.75" customHeight="1">
      <c r="A208" s="177">
        <f>'9A4'!A37</f>
        <v>32</v>
      </c>
      <c r="B208" s="178" t="str">
        <f>'9A4'!B37</f>
        <v>Phạm Hoàng Đan Nhi</v>
      </c>
      <c r="C208" s="177" t="str">
        <f>'9A4'!C37</f>
        <v>20/12/2007</v>
      </c>
      <c r="D208" s="177" t="str">
        <f>'9A4'!D37</f>
        <v>9A4</v>
      </c>
      <c r="E208" s="179">
        <f>'9A4'!E37</f>
        <v>8</v>
      </c>
      <c r="F208" s="179">
        <f>'9A4'!F37</f>
        <v>9</v>
      </c>
      <c r="G208" s="182">
        <f>'9A4'!G37</f>
        <v>9.5</v>
      </c>
      <c r="H208" s="182">
        <f>'9A4'!H37</f>
        <v>43.5</v>
      </c>
      <c r="I208" s="183" t="e">
        <f t="shared" si="7"/>
        <v>#REF!</v>
      </c>
      <c r="J208" s="180" t="e">
        <f t="shared" si="1"/>
        <v>#REF!</v>
      </c>
    </row>
    <row r="209" spans="1:10" ht="12.75" customHeight="1">
      <c r="A209" s="177">
        <f>'9A4'!A38</f>
        <v>33</v>
      </c>
      <c r="B209" s="178" t="str">
        <f>'9A4'!B38</f>
        <v>Phạm Hồng Lâm Nhi</v>
      </c>
      <c r="C209" s="177" t="str">
        <f>'9A4'!C38</f>
        <v>29/10/2007</v>
      </c>
      <c r="D209" s="177" t="str">
        <f>'9A4'!D38</f>
        <v>9A4</v>
      </c>
      <c r="E209" s="179">
        <f>'9A4'!E38</f>
        <v>8.5</v>
      </c>
      <c r="F209" s="179">
        <f>'9A4'!F38</f>
        <v>9</v>
      </c>
      <c r="G209" s="182">
        <f>'9A4'!G38</f>
        <v>8.25</v>
      </c>
      <c r="H209" s="182">
        <f>'9A4'!H38</f>
        <v>43.25</v>
      </c>
      <c r="I209" s="183" t="e">
        <f t="shared" si="7"/>
        <v>#REF!</v>
      </c>
      <c r="J209" s="180" t="e">
        <f t="shared" si="1"/>
        <v>#REF!</v>
      </c>
    </row>
    <row r="210" spans="1:10" ht="12.75" customHeight="1">
      <c r="A210" s="177">
        <f>'9A4'!A39</f>
        <v>34</v>
      </c>
      <c r="B210" s="178" t="str">
        <f>'9A4'!B39</f>
        <v>Nguyễn Phú Quang</v>
      </c>
      <c r="C210" s="177" t="str">
        <f>'9A4'!C39</f>
        <v>21/02/2007</v>
      </c>
      <c r="D210" s="177" t="str">
        <f>'9A4'!D39</f>
        <v>9A4</v>
      </c>
      <c r="E210" s="179">
        <f>'9A4'!E39</f>
        <v>8</v>
      </c>
      <c r="F210" s="179">
        <f>'9A4'!F39</f>
        <v>9</v>
      </c>
      <c r="G210" s="182">
        <f>'9A4'!G39</f>
        <v>9</v>
      </c>
      <c r="H210" s="182">
        <f>'9A4'!H39</f>
        <v>43</v>
      </c>
      <c r="I210" s="183" t="e">
        <f t="shared" si="7"/>
        <v>#REF!</v>
      </c>
      <c r="J210" s="180" t="e">
        <f t="shared" si="1"/>
        <v>#REF!</v>
      </c>
    </row>
    <row r="211" spans="1:10" ht="12.75" customHeight="1">
      <c r="A211" s="177">
        <f>'9A4'!A40</f>
        <v>35</v>
      </c>
      <c r="B211" s="178" t="str">
        <f>'9A4'!B40</f>
        <v>Nguyễn Xuân Quang</v>
      </c>
      <c r="C211" s="177" t="str">
        <f>'9A4'!C40</f>
        <v>09/01/2007</v>
      </c>
      <c r="D211" s="177" t="str">
        <f>'9A4'!D40</f>
        <v>9A4</v>
      </c>
      <c r="E211" s="179">
        <f>'9A4'!E40</f>
        <v>8.25</v>
      </c>
      <c r="F211" s="179">
        <f>'9A4'!F40</f>
        <v>9</v>
      </c>
      <c r="G211" s="182">
        <f>'9A4'!G40</f>
        <v>9.5</v>
      </c>
      <c r="H211" s="182">
        <f>'9A4'!H40</f>
        <v>44</v>
      </c>
      <c r="I211" s="183" t="e">
        <f t="shared" si="7"/>
        <v>#REF!</v>
      </c>
      <c r="J211" s="180" t="e">
        <f t="shared" si="1"/>
        <v>#REF!</v>
      </c>
    </row>
    <row r="212" spans="1:10" ht="12.75" customHeight="1">
      <c r="A212" s="177">
        <f>'9A4'!A41</f>
        <v>36</v>
      </c>
      <c r="B212" s="178" t="str">
        <f>'9A4'!B41</f>
        <v>Nguyễn Quốc Sơn</v>
      </c>
      <c r="C212" s="177" t="str">
        <f>'9A4'!C41</f>
        <v>04/03/2007</v>
      </c>
      <c r="D212" s="177" t="str">
        <f>'9A4'!D41</f>
        <v>9A4</v>
      </c>
      <c r="E212" s="194">
        <f>'9A4'!E41</f>
        <v>8.5</v>
      </c>
      <c r="F212" s="179">
        <f>'9A4'!F41</f>
        <v>9</v>
      </c>
      <c r="G212" s="182">
        <f>'9A4'!G41</f>
        <v>10</v>
      </c>
      <c r="H212" s="194">
        <f>'9A4'!H41</f>
        <v>45</v>
      </c>
      <c r="I212" s="183" t="e">
        <f t="shared" si="7"/>
        <v>#REF!</v>
      </c>
      <c r="J212" s="180" t="e">
        <f t="shared" si="1"/>
        <v>#REF!</v>
      </c>
    </row>
    <row r="213" spans="1:10" ht="12.75" customHeight="1">
      <c r="A213" s="177">
        <f>'9A4'!A42</f>
        <v>37</v>
      </c>
      <c r="B213" s="178" t="str">
        <f>'9A4'!B42</f>
        <v>Đinh Khánh Trà</v>
      </c>
      <c r="C213" s="177" t="str">
        <f>'9A4'!C42</f>
        <v>24/05/2007</v>
      </c>
      <c r="D213" s="177" t="str">
        <f>'9A4'!D42</f>
        <v>9A4</v>
      </c>
      <c r="E213" s="179">
        <f>'9A4'!E42</f>
        <v>8</v>
      </c>
      <c r="F213" s="179">
        <f>'9A4'!F42</f>
        <v>9</v>
      </c>
      <c r="G213" s="182">
        <f>'9A4'!G42</f>
        <v>8</v>
      </c>
      <c r="H213" s="182">
        <f>'9A4'!H42</f>
        <v>42</v>
      </c>
      <c r="I213" s="183" t="e">
        <f t="shared" si="7"/>
        <v>#REF!</v>
      </c>
      <c r="J213" s="180" t="e">
        <f t="shared" si="1"/>
        <v>#REF!</v>
      </c>
    </row>
    <row r="214" spans="1:10" ht="12.75" customHeight="1">
      <c r="A214" s="177">
        <f>'9A4'!A43</f>
        <v>38</v>
      </c>
      <c r="B214" s="178" t="str">
        <f>'9A4'!B43</f>
        <v>Dương Yến Trang</v>
      </c>
      <c r="C214" s="177" t="str">
        <f>'9A4'!C43</f>
        <v>24/06/2007</v>
      </c>
      <c r="D214" s="177" t="str">
        <f>'9A4'!D43</f>
        <v>9A4</v>
      </c>
      <c r="E214" s="179">
        <f>'9A4'!E43</f>
        <v>6.25</v>
      </c>
      <c r="F214" s="179">
        <f>'9A4'!F43</f>
        <v>8.25</v>
      </c>
      <c r="G214" s="182">
        <f>'9A4'!G43</f>
        <v>8.25</v>
      </c>
      <c r="H214" s="182">
        <f>'9A4'!H43</f>
        <v>37.25</v>
      </c>
      <c r="I214" s="183" t="e">
        <f t="shared" si="7"/>
        <v>#REF!</v>
      </c>
      <c r="J214" s="180" t="e">
        <f t="shared" si="1"/>
        <v>#REF!</v>
      </c>
    </row>
    <row r="215" spans="1:10" ht="12.75" customHeight="1">
      <c r="A215" s="177">
        <f>'9A4'!A44</f>
        <v>39</v>
      </c>
      <c r="B215" s="178" t="str">
        <f>'9A4'!B44</f>
        <v>Phan Đức Trí</v>
      </c>
      <c r="C215" s="177" t="str">
        <f>'9A4'!C44</f>
        <v>07/02/2007</v>
      </c>
      <c r="D215" s="177" t="str">
        <f>'9A4'!D44</f>
        <v>9A4</v>
      </c>
      <c r="E215" s="179">
        <f>'9A4'!E44</f>
        <v>8</v>
      </c>
      <c r="F215" s="179">
        <f>'9A4'!F44</f>
        <v>9</v>
      </c>
      <c r="G215" s="182">
        <f>'9A4'!G44</f>
        <v>9.5</v>
      </c>
      <c r="H215" s="182">
        <f>'9A4'!H44</f>
        <v>43.5</v>
      </c>
      <c r="I215" s="183" t="e">
        <f t="shared" si="7"/>
        <v>#REF!</v>
      </c>
      <c r="J215" s="180" t="e">
        <f t="shared" si="1"/>
        <v>#REF!</v>
      </c>
    </row>
    <row r="216" spans="1:10" ht="12.75" customHeight="1">
      <c r="A216" s="177">
        <f>'9A4'!A45</f>
        <v>40</v>
      </c>
      <c r="B216" s="178" t="str">
        <f>'9A4'!B45</f>
        <v>Nguyễn Thanh Vinh</v>
      </c>
      <c r="C216" s="177" t="str">
        <f>'9A4'!C45</f>
        <v>09/12/2007</v>
      </c>
      <c r="D216" s="177" t="str">
        <f>'9A4'!D45</f>
        <v>9A4</v>
      </c>
      <c r="E216" s="179">
        <f>'9A4'!E45</f>
        <v>7.5</v>
      </c>
      <c r="F216" s="179">
        <f>'9A4'!F45</f>
        <v>8.75</v>
      </c>
      <c r="G216" s="182">
        <f>'9A4'!G45</f>
        <v>5.75</v>
      </c>
      <c r="H216" s="182">
        <f>'9A4'!H45</f>
        <v>38.25</v>
      </c>
      <c r="I216" s="183" t="e">
        <f t="shared" si="7"/>
        <v>#REF!</v>
      </c>
      <c r="J216" s="180" t="e">
        <f t="shared" si="1"/>
        <v>#REF!</v>
      </c>
    </row>
    <row r="217" spans="1:10" ht="12.75" customHeight="1">
      <c r="A217" s="177">
        <f>'9A4'!A46</f>
        <v>41</v>
      </c>
      <c r="B217" s="178" t="str">
        <f>'9A4'!B46</f>
        <v>Trần Doãn Vinh</v>
      </c>
      <c r="C217" s="177" t="str">
        <f>'9A4'!C46</f>
        <v>16/10/2007</v>
      </c>
      <c r="D217" s="177" t="str">
        <f>'9A4'!D46</f>
        <v>9A4</v>
      </c>
      <c r="E217" s="179">
        <f>'9A4'!E46</f>
        <v>7.25</v>
      </c>
      <c r="F217" s="179">
        <f>'9A4'!F46</f>
        <v>8</v>
      </c>
      <c r="G217" s="182">
        <f>'9A4'!G46</f>
        <v>9</v>
      </c>
      <c r="H217" s="182">
        <f>'9A4'!H46</f>
        <v>39.5</v>
      </c>
      <c r="I217" s="183" t="e">
        <f t="shared" si="7"/>
        <v>#REF!</v>
      </c>
      <c r="J217" s="180" t="e">
        <f t="shared" si="1"/>
        <v>#REF!</v>
      </c>
    </row>
    <row r="218" spans="1:10" ht="12.75" customHeight="1">
      <c r="A218" s="177">
        <f>'9A4'!A47</f>
        <v>42</v>
      </c>
      <c r="B218" s="178">
        <f>'9A4'!B47</f>
        <v>0</v>
      </c>
      <c r="C218" s="177">
        <f>'9A4'!C47</f>
        <v>0</v>
      </c>
      <c r="D218" s="177">
        <f>'9A4'!D47</f>
        <v>0</v>
      </c>
      <c r="E218" s="194">
        <f>'9A4'!E47</f>
        <v>0</v>
      </c>
      <c r="F218" s="179">
        <f>'9A4'!F47</f>
        <v>0</v>
      </c>
      <c r="G218" s="182">
        <f>'9A4'!G47</f>
        <v>0</v>
      </c>
      <c r="H218" s="194">
        <f>'9A4'!H47</f>
        <v>0</v>
      </c>
      <c r="I218" s="183" t="e">
        <f t="shared" si="7"/>
        <v>#REF!</v>
      </c>
      <c r="J218" s="180" t="e">
        <f t="shared" si="1"/>
        <v>#REF!</v>
      </c>
    </row>
    <row r="219" spans="1:10" ht="12.75" customHeight="1">
      <c r="A219" s="177">
        <f>'9A4'!A48</f>
        <v>43</v>
      </c>
      <c r="B219" s="178">
        <f>'9A4'!B48</f>
        <v>0</v>
      </c>
      <c r="C219" s="177">
        <f>'9A4'!C48</f>
        <v>0</v>
      </c>
      <c r="D219" s="177">
        <f>'9A4'!D48</f>
        <v>0</v>
      </c>
      <c r="E219" s="179">
        <f>'9A4'!E48</f>
        <v>0</v>
      </c>
      <c r="F219" s="179">
        <f>'9A4'!F48</f>
        <v>0</v>
      </c>
      <c r="G219" s="182">
        <f>'9A4'!G48</f>
        <v>0</v>
      </c>
      <c r="H219" s="182">
        <f>'9A4'!H48</f>
        <v>0</v>
      </c>
      <c r="I219" s="183" t="e">
        <f t="shared" si="7"/>
        <v>#REF!</v>
      </c>
      <c r="J219" s="180" t="e">
        <f t="shared" si="1"/>
        <v>#REF!</v>
      </c>
    </row>
    <row r="220" spans="1:10" ht="12.75" customHeight="1">
      <c r="A220" s="177" t="e">
        <f>'9A4'!#REF!</f>
        <v>#REF!</v>
      </c>
      <c r="B220" s="178" t="e">
        <f>'9A4'!#REF!</f>
        <v>#REF!</v>
      </c>
      <c r="C220" s="177" t="e">
        <f>'9A4'!#REF!</f>
        <v>#REF!</v>
      </c>
      <c r="D220" s="177" t="e">
        <f>'9A4'!#REF!</f>
        <v>#REF!</v>
      </c>
      <c r="E220" s="179" t="e">
        <f>'9A4'!#REF!</f>
        <v>#REF!</v>
      </c>
      <c r="F220" s="179" t="e">
        <f>'9A4'!#REF!</f>
        <v>#REF!</v>
      </c>
      <c r="G220" s="182" t="e">
        <f>'9A4'!#REF!</f>
        <v>#REF!</v>
      </c>
      <c r="H220" s="182" t="e">
        <f>'9A4'!#REF!</f>
        <v>#REF!</v>
      </c>
      <c r="I220" s="183" t="e">
        <f t="shared" si="7"/>
        <v>#REF!</v>
      </c>
      <c r="J220" s="180" t="e">
        <f t="shared" si="1"/>
        <v>#REF!</v>
      </c>
    </row>
    <row r="221" spans="1:10" ht="12.75" customHeight="1">
      <c r="A221" s="177">
        <f>'9A4'!A49</f>
        <v>44</v>
      </c>
      <c r="B221" s="195">
        <f>'9A4'!B49</f>
        <v>0</v>
      </c>
      <c r="C221" s="196">
        <f>'9A4'!C49</f>
        <v>0</v>
      </c>
      <c r="D221" s="193">
        <f>'9A4'!D49</f>
        <v>0</v>
      </c>
      <c r="E221" s="179">
        <f>'9A4'!E49</f>
        <v>0</v>
      </c>
      <c r="F221" s="179">
        <f>'9A4'!F49</f>
        <v>0</v>
      </c>
      <c r="G221" s="182">
        <f>'9A4'!G49</f>
        <v>0</v>
      </c>
      <c r="H221" s="182">
        <f>'9A4'!H49</f>
        <v>0</v>
      </c>
      <c r="I221" s="183" t="e">
        <f t="shared" si="7"/>
        <v>#REF!</v>
      </c>
      <c r="J221" s="180" t="e">
        <f t="shared" si="1"/>
        <v>#REF!</v>
      </c>
    </row>
    <row r="222" spans="1:10" ht="12.75" customHeight="1">
      <c r="A222" s="177">
        <f>'9A4'!A50</f>
        <v>45</v>
      </c>
      <c r="B222" s="178">
        <f>'9A4'!B50</f>
        <v>0</v>
      </c>
      <c r="C222" s="177">
        <f>'9A4'!C50</f>
        <v>0</v>
      </c>
      <c r="D222" s="177">
        <f>'9A4'!D50</f>
        <v>0</v>
      </c>
      <c r="E222" s="179">
        <f>'9A4'!E50</f>
        <v>0</v>
      </c>
      <c r="F222" s="179">
        <f>'9A4'!F50</f>
        <v>0</v>
      </c>
      <c r="G222" s="182">
        <f>'9A4'!G50</f>
        <v>0</v>
      </c>
      <c r="H222" s="179">
        <f>'9A4'!H50</f>
        <v>0</v>
      </c>
      <c r="I222" s="183" t="e">
        <f t="shared" si="7"/>
        <v>#REF!</v>
      </c>
      <c r="J222" s="180" t="e">
        <f t="shared" si="1"/>
        <v>#REF!</v>
      </c>
    </row>
    <row r="223" spans="1:10" ht="12.75" customHeight="1">
      <c r="A223" s="177">
        <f>'9A4'!A51</f>
        <v>46</v>
      </c>
      <c r="B223" s="178">
        <f>'9A4'!B51</f>
        <v>0</v>
      </c>
      <c r="C223" s="177">
        <f>'9A4'!C51</f>
        <v>0</v>
      </c>
      <c r="D223" s="177">
        <f>'9A4'!D51</f>
        <v>0</v>
      </c>
      <c r="E223" s="179">
        <f>'9A4'!E51</f>
        <v>0</v>
      </c>
      <c r="F223" s="179">
        <f>'9A4'!F51</f>
        <v>0</v>
      </c>
      <c r="G223" s="182">
        <f>'9A4'!G51</f>
        <v>0</v>
      </c>
      <c r="H223" s="179">
        <f>'9A4'!H51</f>
        <v>0</v>
      </c>
      <c r="I223" s="183" t="e">
        <f t="shared" si="7"/>
        <v>#REF!</v>
      </c>
      <c r="J223" s="180" t="e">
        <f t="shared" si="1"/>
        <v>#REF!</v>
      </c>
    </row>
    <row r="224" spans="1:10" ht="12.75" customHeight="1">
      <c r="A224" s="177" t="e">
        <f>'9A4'!#REF!</f>
        <v>#REF!</v>
      </c>
      <c r="B224" s="178" t="e">
        <f>'9A4'!#REF!</f>
        <v>#REF!</v>
      </c>
      <c r="C224" s="177" t="e">
        <f>'9A4'!#REF!</f>
        <v>#REF!</v>
      </c>
      <c r="D224" s="177" t="e">
        <f>'9A4'!#REF!</f>
        <v>#REF!</v>
      </c>
      <c r="E224" s="179" t="e">
        <f>'9A4'!#REF!</f>
        <v>#REF!</v>
      </c>
      <c r="F224" s="179" t="e">
        <f>'9A4'!#REF!</f>
        <v>#REF!</v>
      </c>
      <c r="G224" s="179" t="e">
        <f>'9A4'!#REF!</f>
        <v>#REF!</v>
      </c>
      <c r="H224" s="179" t="e">
        <f>'9A4'!#REF!</f>
        <v>#REF!</v>
      </c>
      <c r="I224" s="183" t="e">
        <f t="shared" si="7"/>
        <v>#REF!</v>
      </c>
      <c r="J224" s="180" t="e">
        <f t="shared" si="1"/>
        <v>#REF!</v>
      </c>
    </row>
    <row r="225" spans="1:10" ht="13.5" customHeight="1">
      <c r="A225" s="177" t="e">
        <f>'9A4'!#REF!</f>
        <v>#REF!</v>
      </c>
      <c r="B225" s="178" t="e">
        <f>'9A4'!#REF!</f>
        <v>#REF!</v>
      </c>
      <c r="C225" s="177" t="e">
        <f>'9A4'!#REF!</f>
        <v>#REF!</v>
      </c>
      <c r="D225" s="177" t="e">
        <f>'9A4'!#REF!</f>
        <v>#REF!</v>
      </c>
      <c r="E225" s="179" t="e">
        <f>'9A4'!#REF!</f>
        <v>#REF!</v>
      </c>
      <c r="F225" s="179" t="e">
        <f>'9A4'!#REF!</f>
        <v>#REF!</v>
      </c>
      <c r="G225" s="179" t="e">
        <f>'9A4'!#REF!</f>
        <v>#REF!</v>
      </c>
      <c r="H225" s="179" t="e">
        <f>'9A4'!#REF!</f>
        <v>#REF!</v>
      </c>
      <c r="I225" s="183" t="e">
        <f t="shared" si="7"/>
        <v>#REF!</v>
      </c>
      <c r="J225" s="180" t="e">
        <f t="shared" si="1"/>
        <v>#REF!</v>
      </c>
    </row>
    <row r="226" spans="1:10" ht="13.5" customHeight="1">
      <c r="A226" s="190">
        <f>'9A5'!A6</f>
        <v>1</v>
      </c>
      <c r="B226" s="189" t="str">
        <f>'9A5'!B6</f>
        <v>Nguyễn Khánh An</v>
      </c>
      <c r="C226" s="190" t="str">
        <f>'9A5'!C6</f>
        <v>10/06/2007</v>
      </c>
      <c r="D226" s="190" t="str">
        <f>'9A5'!D6</f>
        <v>9A5</v>
      </c>
      <c r="E226" s="191">
        <f>'9A5'!E6</f>
        <v>8.75</v>
      </c>
      <c r="F226" s="191">
        <f>'9A5'!F6</f>
        <v>9</v>
      </c>
      <c r="G226" s="192">
        <f>'9A5'!G6</f>
        <v>9.25</v>
      </c>
      <c r="H226" s="192">
        <f>'9A5'!H6</f>
        <v>44.75</v>
      </c>
      <c r="I226" s="183" t="e">
        <f t="shared" ref="I226:I280" si="8">RANK(H226,$H$226:$H$280,0)</f>
        <v>#REF!</v>
      </c>
      <c r="J226" s="180" t="e">
        <f t="shared" si="1"/>
        <v>#REF!</v>
      </c>
    </row>
    <row r="227" spans="1:10" ht="12.75" customHeight="1">
      <c r="A227" s="177">
        <f>'9A5'!A7</f>
        <v>2</v>
      </c>
      <c r="B227" s="178" t="str">
        <f>'9A5'!B7</f>
        <v>Nguyễn Thùy An</v>
      </c>
      <c r="C227" s="177" t="str">
        <f>'9A5'!C7</f>
        <v>22/06/2007</v>
      </c>
      <c r="D227" s="177" t="str">
        <f>'9A5'!D7</f>
        <v>9A5</v>
      </c>
      <c r="E227" s="179">
        <f>'9A5'!E7</f>
        <v>8.75</v>
      </c>
      <c r="F227" s="179">
        <f>'9A5'!F7</f>
        <v>6.25</v>
      </c>
      <c r="G227" s="182">
        <f>'9A5'!G7</f>
        <v>9</v>
      </c>
      <c r="H227" s="182">
        <f>'9A5'!H7</f>
        <v>39</v>
      </c>
      <c r="I227" s="183" t="e">
        <f t="shared" si="8"/>
        <v>#REF!</v>
      </c>
      <c r="J227" s="180" t="e">
        <f t="shared" si="1"/>
        <v>#REF!</v>
      </c>
    </row>
    <row r="228" spans="1:10" ht="12.75" customHeight="1">
      <c r="A228" s="177">
        <f>'9A5'!A8</f>
        <v>3</v>
      </c>
      <c r="B228" s="178" t="str">
        <f>'9A5'!B8</f>
        <v>Đỗ Quỳnh Anh</v>
      </c>
      <c r="C228" s="177" t="str">
        <f>'9A5'!C8</f>
        <v>21/05/2007</v>
      </c>
      <c r="D228" s="177" t="str">
        <f>'9A5'!D8</f>
        <v>9A5</v>
      </c>
      <c r="E228" s="179">
        <f>'9A5'!E8</f>
        <v>8</v>
      </c>
      <c r="F228" s="179">
        <f>'9A5'!F8</f>
        <v>8.75</v>
      </c>
      <c r="G228" s="182">
        <f>'9A5'!G8</f>
        <v>8</v>
      </c>
      <c r="H228" s="182">
        <f>'9A5'!H8</f>
        <v>41.5</v>
      </c>
      <c r="I228" s="183" t="e">
        <f t="shared" si="8"/>
        <v>#REF!</v>
      </c>
      <c r="J228" s="180" t="e">
        <f t="shared" si="1"/>
        <v>#REF!</v>
      </c>
    </row>
    <row r="229" spans="1:10" ht="12.75" customHeight="1">
      <c r="A229" s="177" t="e">
        <f>'9A5'!#REF!</f>
        <v>#REF!</v>
      </c>
      <c r="B229" s="178" t="e">
        <f>'9A5'!#REF!</f>
        <v>#REF!</v>
      </c>
      <c r="C229" s="177" t="e">
        <f>'9A5'!#REF!</f>
        <v>#REF!</v>
      </c>
      <c r="D229" s="177" t="e">
        <f>'9A5'!#REF!</f>
        <v>#REF!</v>
      </c>
      <c r="E229" s="179" t="e">
        <f>'9A5'!#REF!</f>
        <v>#REF!</v>
      </c>
      <c r="F229" s="179" t="e">
        <f>'9A5'!#REF!</f>
        <v>#REF!</v>
      </c>
      <c r="G229" s="182" t="e">
        <f>'9A5'!#REF!</f>
        <v>#REF!</v>
      </c>
      <c r="H229" s="182" t="e">
        <f>'9A5'!#REF!</f>
        <v>#REF!</v>
      </c>
      <c r="I229" s="183" t="e">
        <f t="shared" si="8"/>
        <v>#REF!</v>
      </c>
      <c r="J229" s="180" t="e">
        <f t="shared" si="1"/>
        <v>#REF!</v>
      </c>
    </row>
    <row r="230" spans="1:10" ht="12.75" customHeight="1">
      <c r="A230" s="177">
        <f>'9A5'!A9</f>
        <v>4</v>
      </c>
      <c r="B230" s="178" t="str">
        <f>'9A5'!B9</f>
        <v>Nguyễn Đức Anh</v>
      </c>
      <c r="C230" s="177" t="str">
        <f>'9A5'!C9</f>
        <v>09/11/2007</v>
      </c>
      <c r="D230" s="177" t="str">
        <f>'9A5'!D9</f>
        <v>9A5</v>
      </c>
      <c r="E230" s="179">
        <f>'9A5'!E9</f>
        <v>6.5</v>
      </c>
      <c r="F230" s="179">
        <f>'9A5'!F9</f>
        <v>8.75</v>
      </c>
      <c r="G230" s="182">
        <f>'9A5'!G9</f>
        <v>9.25</v>
      </c>
      <c r="H230" s="182">
        <f>'9A5'!H9</f>
        <v>39.75</v>
      </c>
      <c r="I230" s="183" t="e">
        <f t="shared" si="8"/>
        <v>#REF!</v>
      </c>
      <c r="J230" s="180" t="e">
        <f t="shared" si="1"/>
        <v>#REF!</v>
      </c>
    </row>
    <row r="231" spans="1:10" ht="12.75" customHeight="1">
      <c r="A231" s="177">
        <f>'9A5'!A10</f>
        <v>5</v>
      </c>
      <c r="B231" s="178" t="str">
        <f>'9A5'!B10</f>
        <v>Nguyễn Thị Minh Anh</v>
      </c>
      <c r="C231" s="177" t="str">
        <f>'9A5'!C10</f>
        <v>03/01/2007</v>
      </c>
      <c r="D231" s="177" t="str">
        <f>'9A5'!D10</f>
        <v>9A5</v>
      </c>
      <c r="E231" s="179">
        <f>'9A5'!E10</f>
        <v>3.75</v>
      </c>
      <c r="F231" s="179">
        <f>'9A5'!F10</f>
        <v>7.25</v>
      </c>
      <c r="G231" s="182">
        <f>'9A5'!G10</f>
        <v>8.25</v>
      </c>
      <c r="H231" s="182">
        <f>'9A5'!H10</f>
        <v>30.25</v>
      </c>
      <c r="I231" s="183" t="e">
        <f t="shared" si="8"/>
        <v>#REF!</v>
      </c>
      <c r="J231" s="180" t="e">
        <f t="shared" si="1"/>
        <v>#REF!</v>
      </c>
    </row>
    <row r="232" spans="1:10" ht="12.75" customHeight="1">
      <c r="A232" s="177">
        <f>'9A5'!A11</f>
        <v>6</v>
      </c>
      <c r="B232" s="178" t="str">
        <f>'9A5'!B11</f>
        <v>Phạm Lê Quỳnh Anh</v>
      </c>
      <c r="C232" s="177" t="str">
        <f>'9A5'!C11</f>
        <v>02/01/2007</v>
      </c>
      <c r="D232" s="177" t="str">
        <f>'9A5'!D11</f>
        <v>9A5</v>
      </c>
      <c r="E232" s="179">
        <f>'9A5'!E11</f>
        <v>7</v>
      </c>
      <c r="F232" s="179">
        <f>'9A5'!F11</f>
        <v>7.75</v>
      </c>
      <c r="G232" s="182">
        <f>'9A5'!G11</f>
        <v>7.25</v>
      </c>
      <c r="H232" s="182">
        <f>'9A5'!H11</f>
        <v>36.75</v>
      </c>
      <c r="I232" s="183" t="e">
        <f t="shared" si="8"/>
        <v>#REF!</v>
      </c>
      <c r="J232" s="180" t="e">
        <f t="shared" si="1"/>
        <v>#REF!</v>
      </c>
    </row>
    <row r="233" spans="1:10" ht="12.75" customHeight="1">
      <c r="A233" s="177">
        <f>'9A5'!A12</f>
        <v>7</v>
      </c>
      <c r="B233" s="178" t="str">
        <f>'9A5'!B12</f>
        <v>Nguyễn Xuân Bách</v>
      </c>
      <c r="C233" s="177" t="str">
        <f>'9A5'!C12</f>
        <v>06/03/2007</v>
      </c>
      <c r="D233" s="177" t="str">
        <f>'9A5'!D12</f>
        <v>9A5</v>
      </c>
      <c r="E233" s="179">
        <f>'9A5'!E12</f>
        <v>7.5</v>
      </c>
      <c r="F233" s="179">
        <f>'9A5'!F12</f>
        <v>8.75</v>
      </c>
      <c r="G233" s="182">
        <f>'9A5'!G12</f>
        <v>8.75</v>
      </c>
      <c r="H233" s="182">
        <f>'9A5'!H12</f>
        <v>41.25</v>
      </c>
      <c r="I233" s="183" t="e">
        <f t="shared" si="8"/>
        <v>#REF!</v>
      </c>
      <c r="J233" s="180" t="e">
        <f t="shared" si="1"/>
        <v>#REF!</v>
      </c>
    </row>
    <row r="234" spans="1:10" ht="12.75" customHeight="1">
      <c r="A234" s="177">
        <f>'9A5'!A13</f>
        <v>8</v>
      </c>
      <c r="B234" s="178" t="str">
        <f>'9A5'!B13</f>
        <v>Vũ Nam Bảo</v>
      </c>
      <c r="C234" s="177" t="str">
        <f>'9A5'!C13</f>
        <v>11/06/2007</v>
      </c>
      <c r="D234" s="177" t="str">
        <f>'9A5'!D13</f>
        <v>9A5</v>
      </c>
      <c r="E234" s="179">
        <f>'9A5'!E13</f>
        <v>4.5</v>
      </c>
      <c r="F234" s="179">
        <f>'9A5'!F13</f>
        <v>7</v>
      </c>
      <c r="G234" s="182">
        <f>'9A5'!G13</f>
        <v>7</v>
      </c>
      <c r="H234" s="182">
        <f>'9A5'!H13</f>
        <v>30</v>
      </c>
      <c r="I234" s="183" t="e">
        <f t="shared" si="8"/>
        <v>#REF!</v>
      </c>
      <c r="J234" s="180" t="e">
        <f t="shared" si="1"/>
        <v>#REF!</v>
      </c>
    </row>
    <row r="235" spans="1:10" ht="12.75" customHeight="1">
      <c r="A235" s="177">
        <f>'9A5'!A14</f>
        <v>9</v>
      </c>
      <c r="B235" s="178" t="str">
        <f>'9A5'!B14</f>
        <v>Lương Bảo Châu</v>
      </c>
      <c r="C235" s="177" t="str">
        <f>'9A5'!C14</f>
        <v>23/11/2007</v>
      </c>
      <c r="D235" s="177" t="str">
        <f>'9A5'!D14</f>
        <v>9A5</v>
      </c>
      <c r="E235" s="179">
        <f>'9A5'!E14</f>
        <v>7.5</v>
      </c>
      <c r="F235" s="179">
        <f>'9A5'!F14</f>
        <v>6.75</v>
      </c>
      <c r="G235" s="182">
        <f>'9A5'!G14</f>
        <v>6.5</v>
      </c>
      <c r="H235" s="182">
        <f>'9A5'!H14</f>
        <v>35</v>
      </c>
      <c r="I235" s="183" t="e">
        <f t="shared" si="8"/>
        <v>#REF!</v>
      </c>
      <c r="J235" s="180" t="e">
        <f t="shared" si="1"/>
        <v>#REF!</v>
      </c>
    </row>
    <row r="236" spans="1:10" ht="12.75" customHeight="1">
      <c r="A236" s="177">
        <f>'9A5'!A15</f>
        <v>10</v>
      </c>
      <c r="B236" s="178" t="str">
        <f>'9A5'!B15</f>
        <v>Nguyễn Đức Duy</v>
      </c>
      <c r="C236" s="177" t="str">
        <f>'9A5'!C15</f>
        <v>09/10/2007</v>
      </c>
      <c r="D236" s="177" t="str">
        <f>'9A5'!D15</f>
        <v>9A5</v>
      </c>
      <c r="E236" s="179">
        <f>'9A5'!E15</f>
        <v>7.5</v>
      </c>
      <c r="F236" s="179">
        <f>'9A5'!F15</f>
        <v>6.5</v>
      </c>
      <c r="G236" s="182">
        <f>'9A5'!G15</f>
        <v>8.5</v>
      </c>
      <c r="H236" s="182">
        <f>'9A5'!H15</f>
        <v>36.5</v>
      </c>
      <c r="I236" s="183" t="e">
        <f t="shared" si="8"/>
        <v>#REF!</v>
      </c>
      <c r="J236" s="180" t="e">
        <f t="shared" si="1"/>
        <v>#REF!</v>
      </c>
    </row>
    <row r="237" spans="1:10" ht="12.75" customHeight="1">
      <c r="A237" s="177">
        <f>'9A5'!A16</f>
        <v>11</v>
      </c>
      <c r="B237" s="178" t="str">
        <f>'9A5'!B16</f>
        <v>Nguyễn Thùy Dương</v>
      </c>
      <c r="C237" s="177" t="str">
        <f>'9A5'!C16</f>
        <v>16/07/2007</v>
      </c>
      <c r="D237" s="177" t="str">
        <f>'9A5'!D16</f>
        <v>9A5</v>
      </c>
      <c r="E237" s="179">
        <f>'9A5'!E16</f>
        <v>8</v>
      </c>
      <c r="F237" s="179">
        <f>'9A5'!F16</f>
        <v>7.5</v>
      </c>
      <c r="G237" s="182">
        <f>'9A5'!G16</f>
        <v>8.5</v>
      </c>
      <c r="H237" s="182">
        <f>'9A5'!H16</f>
        <v>39.5</v>
      </c>
      <c r="I237" s="183" t="e">
        <f t="shared" si="8"/>
        <v>#REF!</v>
      </c>
      <c r="J237" s="180" t="e">
        <f t="shared" si="1"/>
        <v>#REF!</v>
      </c>
    </row>
    <row r="238" spans="1:10" ht="12.75" customHeight="1">
      <c r="A238" s="177">
        <f>'9A5'!A17</f>
        <v>12</v>
      </c>
      <c r="B238" s="178" t="str">
        <f>'9A5'!B17</f>
        <v>Phạm Hữu Độ</v>
      </c>
      <c r="C238" s="177" t="str">
        <f>'9A5'!C17</f>
        <v>17/12/2006</v>
      </c>
      <c r="D238" s="177" t="str">
        <f>'9A5'!D17</f>
        <v>9A5</v>
      </c>
      <c r="E238" s="179">
        <f>'9A5'!E17</f>
        <v>7</v>
      </c>
      <c r="F238" s="179">
        <f>'9A5'!F17</f>
        <v>9.25</v>
      </c>
      <c r="G238" s="182">
        <f>'9A5'!G17</f>
        <v>9.25</v>
      </c>
      <c r="H238" s="182">
        <f>'9A5'!H17</f>
        <v>41.75</v>
      </c>
      <c r="I238" s="183" t="e">
        <f t="shared" si="8"/>
        <v>#REF!</v>
      </c>
      <c r="J238" s="180" t="e">
        <f t="shared" si="1"/>
        <v>#REF!</v>
      </c>
    </row>
    <row r="239" spans="1:10" ht="12.75" customHeight="1">
      <c r="A239" s="177" t="e">
        <f>'9A5'!#REF!</f>
        <v>#REF!</v>
      </c>
      <c r="B239" s="178" t="e">
        <f>'9A5'!#REF!</f>
        <v>#REF!</v>
      </c>
      <c r="C239" s="177" t="e">
        <f>'9A5'!#REF!</f>
        <v>#REF!</v>
      </c>
      <c r="D239" s="177" t="e">
        <f>'9A5'!#REF!</f>
        <v>#REF!</v>
      </c>
      <c r="E239" s="179" t="e">
        <f>'9A5'!#REF!</f>
        <v>#REF!</v>
      </c>
      <c r="F239" s="179" t="e">
        <f>'9A5'!#REF!</f>
        <v>#REF!</v>
      </c>
      <c r="G239" s="182" t="e">
        <f>'9A5'!#REF!</f>
        <v>#REF!</v>
      </c>
      <c r="H239" s="182" t="e">
        <f>'9A5'!#REF!</f>
        <v>#REF!</v>
      </c>
      <c r="I239" s="183" t="e">
        <f t="shared" si="8"/>
        <v>#REF!</v>
      </c>
      <c r="J239" s="180" t="e">
        <f t="shared" si="1"/>
        <v>#REF!</v>
      </c>
    </row>
    <row r="240" spans="1:10" ht="12.75" customHeight="1">
      <c r="A240" s="177">
        <f>'9A5'!A18</f>
        <v>13</v>
      </c>
      <c r="B240" s="178" t="str">
        <f>'9A5'!B18</f>
        <v>Phạm Thế Đức</v>
      </c>
      <c r="C240" s="177" t="str">
        <f>'9A5'!C18</f>
        <v>27/12/2007</v>
      </c>
      <c r="D240" s="177" t="str">
        <f>'9A5'!D18</f>
        <v>9A5</v>
      </c>
      <c r="E240" s="179">
        <f>'9A5'!E18</f>
        <v>7.25</v>
      </c>
      <c r="F240" s="179">
        <f>'9A5'!F18</f>
        <v>9</v>
      </c>
      <c r="G240" s="182">
        <f>'9A5'!G18</f>
        <v>9.5</v>
      </c>
      <c r="H240" s="182">
        <f>'9A5'!H18</f>
        <v>42</v>
      </c>
      <c r="I240" s="183" t="e">
        <f t="shared" si="8"/>
        <v>#REF!</v>
      </c>
      <c r="J240" s="180" t="e">
        <f t="shared" si="1"/>
        <v>#REF!</v>
      </c>
    </row>
    <row r="241" spans="1:10" ht="12.75" customHeight="1">
      <c r="A241" s="177">
        <f>'9A5'!A19</f>
        <v>14</v>
      </c>
      <c r="B241" s="178" t="str">
        <f>'9A5'!B19</f>
        <v>Hoàng Thanh Hằng</v>
      </c>
      <c r="C241" s="177" t="str">
        <f>'9A5'!C19</f>
        <v>10/08/2007</v>
      </c>
      <c r="D241" s="177" t="str">
        <f>'9A5'!D19</f>
        <v>9A5</v>
      </c>
      <c r="E241" s="179">
        <f>'9A5'!E19</f>
        <v>8.25</v>
      </c>
      <c r="F241" s="179">
        <f>'9A5'!F19</f>
        <v>9</v>
      </c>
      <c r="G241" s="182">
        <f>'9A5'!G19</f>
        <v>9.5</v>
      </c>
      <c r="H241" s="182">
        <f>'9A5'!H19</f>
        <v>44</v>
      </c>
      <c r="I241" s="183" t="e">
        <f t="shared" si="8"/>
        <v>#REF!</v>
      </c>
      <c r="J241" s="180" t="e">
        <f t="shared" si="1"/>
        <v>#REF!</v>
      </c>
    </row>
    <row r="242" spans="1:10" ht="12.75" customHeight="1">
      <c r="A242" s="177">
        <f>'9A5'!A20</f>
        <v>15</v>
      </c>
      <c r="B242" s="178" t="str">
        <f>'9A5'!B20</f>
        <v>Nguyễn Tuyên Hoàng</v>
      </c>
      <c r="C242" s="177" t="str">
        <f>'9A5'!C20</f>
        <v>05/11/2007</v>
      </c>
      <c r="D242" s="177" t="str">
        <f>'9A5'!D20</f>
        <v>9A5</v>
      </c>
      <c r="E242" s="179">
        <f>'9A5'!E20</f>
        <v>6.5</v>
      </c>
      <c r="F242" s="179">
        <f>'9A5'!F20</f>
        <v>9.25</v>
      </c>
      <c r="G242" s="182">
        <f>'9A5'!G20</f>
        <v>9.75</v>
      </c>
      <c r="H242" s="182">
        <f>'9A5'!H20</f>
        <v>41.25</v>
      </c>
      <c r="I242" s="183" t="e">
        <f t="shared" si="8"/>
        <v>#REF!</v>
      </c>
      <c r="J242" s="180" t="e">
        <f t="shared" si="1"/>
        <v>#REF!</v>
      </c>
    </row>
    <row r="243" spans="1:10" ht="12.75" customHeight="1">
      <c r="A243" s="177">
        <f>'9A5'!A21</f>
        <v>16</v>
      </c>
      <c r="B243" s="178" t="str">
        <f>'9A5'!B21</f>
        <v>Nguyễn Mạnh Hùng</v>
      </c>
      <c r="C243" s="177" t="str">
        <f>'9A5'!C21</f>
        <v>09/11/2007</v>
      </c>
      <c r="D243" s="177" t="str">
        <f>'9A5'!D21</f>
        <v>9A5</v>
      </c>
      <c r="E243" s="179">
        <f>'9A5'!E21</f>
        <v>6</v>
      </c>
      <c r="F243" s="179">
        <f>'9A5'!F21</f>
        <v>7.5</v>
      </c>
      <c r="G243" s="182">
        <f>'9A5'!G21</f>
        <v>7.25</v>
      </c>
      <c r="H243" s="182">
        <f>'9A5'!H21</f>
        <v>34.25</v>
      </c>
      <c r="I243" s="183" t="e">
        <f t="shared" si="8"/>
        <v>#REF!</v>
      </c>
      <c r="J243" s="180" t="e">
        <f t="shared" si="1"/>
        <v>#REF!</v>
      </c>
    </row>
    <row r="244" spans="1:10" ht="12.75" customHeight="1">
      <c r="A244" s="177">
        <f>'9A5'!A22</f>
        <v>17</v>
      </c>
      <c r="B244" s="178" t="str">
        <f>'9A5'!B22</f>
        <v>Nguyễn Vũ Hưng</v>
      </c>
      <c r="C244" s="177" t="str">
        <f>'9A5'!C22</f>
        <v>10/01/2007</v>
      </c>
      <c r="D244" s="177" t="str">
        <f>'9A5'!D22</f>
        <v>9A5</v>
      </c>
      <c r="E244" s="179">
        <f>'9A5'!E22</f>
        <v>6.75</v>
      </c>
      <c r="F244" s="179">
        <f>'9A5'!F22</f>
        <v>9.25</v>
      </c>
      <c r="G244" s="182">
        <f>'9A5'!G22</f>
        <v>9.75</v>
      </c>
      <c r="H244" s="182">
        <f>'9A5'!H22</f>
        <v>41.75</v>
      </c>
      <c r="I244" s="183" t="e">
        <f t="shared" si="8"/>
        <v>#REF!</v>
      </c>
      <c r="J244" s="180" t="e">
        <f t="shared" si="1"/>
        <v>#REF!</v>
      </c>
    </row>
    <row r="245" spans="1:10" ht="12.75" customHeight="1">
      <c r="A245" s="177">
        <f>'9A5'!A23</f>
        <v>18</v>
      </c>
      <c r="B245" s="178" t="str">
        <f>'9A5'!B23</f>
        <v>Hoàng Mai Hương</v>
      </c>
      <c r="C245" s="177" t="str">
        <f>'9A5'!C23</f>
        <v>15/11/2007</v>
      </c>
      <c r="D245" s="177" t="str">
        <f>'9A5'!D23</f>
        <v>9A5</v>
      </c>
      <c r="E245" s="179">
        <f>'9A5'!E23</f>
        <v>6</v>
      </c>
      <c r="F245" s="179">
        <f>'9A5'!F23</f>
        <v>5.75</v>
      </c>
      <c r="G245" s="182">
        <f>'9A5'!G23</f>
        <v>7.25</v>
      </c>
      <c r="H245" s="182">
        <f>'9A5'!H23</f>
        <v>30.75</v>
      </c>
      <c r="I245" s="183" t="e">
        <f t="shared" si="8"/>
        <v>#REF!</v>
      </c>
      <c r="J245" s="180" t="e">
        <f t="shared" si="1"/>
        <v>#REF!</v>
      </c>
    </row>
    <row r="246" spans="1:10" ht="12.75" customHeight="1">
      <c r="A246" s="177">
        <f>'9A5'!A24</f>
        <v>19</v>
      </c>
      <c r="B246" s="178" t="str">
        <f>'9A5'!B24</f>
        <v>Trần Mậu Gia Khánh</v>
      </c>
      <c r="C246" s="177" t="str">
        <f>'9A5'!C24</f>
        <v>13/12/2007</v>
      </c>
      <c r="D246" s="177" t="str">
        <f>'9A5'!D24</f>
        <v>9A5</v>
      </c>
      <c r="E246" s="179">
        <f>'9A5'!E24</f>
        <v>7.5</v>
      </c>
      <c r="F246" s="179">
        <f>'9A5'!F24</f>
        <v>9</v>
      </c>
      <c r="G246" s="182">
        <f>'9A5'!G24</f>
        <v>10</v>
      </c>
      <c r="H246" s="182">
        <f>'9A5'!H24</f>
        <v>43</v>
      </c>
      <c r="I246" s="183" t="e">
        <f t="shared" si="8"/>
        <v>#REF!</v>
      </c>
      <c r="J246" s="180" t="e">
        <f t="shared" si="1"/>
        <v>#REF!</v>
      </c>
    </row>
    <row r="247" spans="1:10" ht="12.75" customHeight="1">
      <c r="A247" s="177">
        <f>'9A5'!A25</f>
        <v>20</v>
      </c>
      <c r="B247" s="178" t="str">
        <f>'9A5'!B25</f>
        <v>Bùi Gia Linh</v>
      </c>
      <c r="C247" s="177" t="str">
        <f>'9A5'!C25</f>
        <v>20/09/2007</v>
      </c>
      <c r="D247" s="177" t="str">
        <f>'9A5'!D25</f>
        <v>9A5</v>
      </c>
      <c r="E247" s="179">
        <f>'9A5'!E25</f>
        <v>7.5</v>
      </c>
      <c r="F247" s="179">
        <f>'9A5'!F25</f>
        <v>8</v>
      </c>
      <c r="G247" s="182">
        <f>'9A5'!G25</f>
        <v>9.5</v>
      </c>
      <c r="H247" s="182">
        <f>'9A5'!H25</f>
        <v>40.5</v>
      </c>
      <c r="I247" s="183" t="e">
        <f t="shared" si="8"/>
        <v>#REF!</v>
      </c>
      <c r="J247" s="180" t="e">
        <f t="shared" si="1"/>
        <v>#REF!</v>
      </c>
    </row>
    <row r="248" spans="1:10" ht="12.75" customHeight="1">
      <c r="A248" s="177">
        <f>'9A5'!A26</f>
        <v>21</v>
      </c>
      <c r="B248" s="178" t="str">
        <f>'9A5'!B26</f>
        <v>Lê Hoàng Khánh Linh</v>
      </c>
      <c r="C248" s="177" t="str">
        <f>'9A5'!C26</f>
        <v>06/03/2007</v>
      </c>
      <c r="D248" s="177" t="str">
        <f>'9A5'!D26</f>
        <v>9A5</v>
      </c>
      <c r="E248" s="179">
        <f>'9A5'!E26</f>
        <v>6.5</v>
      </c>
      <c r="F248" s="179">
        <f>'9A5'!F26</f>
        <v>8</v>
      </c>
      <c r="G248" s="182">
        <f>'9A5'!G26</f>
        <v>8.75</v>
      </c>
      <c r="H248" s="182">
        <f>'9A5'!H26</f>
        <v>37.75</v>
      </c>
      <c r="I248" s="183" t="e">
        <f t="shared" si="8"/>
        <v>#REF!</v>
      </c>
      <c r="J248" s="180" t="e">
        <f t="shared" si="1"/>
        <v>#REF!</v>
      </c>
    </row>
    <row r="249" spans="1:10" ht="12.75" customHeight="1">
      <c r="A249" s="177">
        <f>'9A5'!A27</f>
        <v>22</v>
      </c>
      <c r="B249" s="178" t="str">
        <f>'9A5'!B27</f>
        <v>Nguyễn Khánh Linh</v>
      </c>
      <c r="C249" s="177" t="str">
        <f>'9A5'!C27</f>
        <v>14/02/2007</v>
      </c>
      <c r="D249" s="177" t="str">
        <f>'9A5'!D27</f>
        <v>9A5</v>
      </c>
      <c r="E249" s="179">
        <f>'9A5'!E27</f>
        <v>7.5</v>
      </c>
      <c r="F249" s="179">
        <f>'9A5'!F27</f>
        <v>9</v>
      </c>
      <c r="G249" s="182">
        <f>'9A5'!G27</f>
        <v>7.75</v>
      </c>
      <c r="H249" s="182">
        <f>'9A5'!H27</f>
        <v>40.75</v>
      </c>
      <c r="I249" s="183" t="e">
        <f t="shared" si="8"/>
        <v>#REF!</v>
      </c>
      <c r="J249" s="180" t="e">
        <f t="shared" si="1"/>
        <v>#REF!</v>
      </c>
    </row>
    <row r="250" spans="1:10" ht="12.75" customHeight="1">
      <c r="A250" s="177">
        <f>'9A5'!A28</f>
        <v>23</v>
      </c>
      <c r="B250" s="178" t="str">
        <f>'9A5'!B28</f>
        <v>Nguyễn Ngọc Minh</v>
      </c>
      <c r="C250" s="177" t="str">
        <f>'9A5'!C28</f>
        <v>06/03/2007</v>
      </c>
      <c r="D250" s="177" t="str">
        <f>'9A5'!D28</f>
        <v>9A5</v>
      </c>
      <c r="E250" s="179">
        <f>'9A5'!E28</f>
        <v>8.5</v>
      </c>
      <c r="F250" s="179">
        <f>'9A5'!F28</f>
        <v>8.25</v>
      </c>
      <c r="G250" s="182">
        <f>'9A5'!G28</f>
        <v>9.5</v>
      </c>
      <c r="H250" s="182">
        <f>'9A5'!H28</f>
        <v>43</v>
      </c>
      <c r="I250" s="183" t="e">
        <f t="shared" si="8"/>
        <v>#REF!</v>
      </c>
      <c r="J250" s="180" t="e">
        <f t="shared" si="1"/>
        <v>#REF!</v>
      </c>
    </row>
    <row r="251" spans="1:10" ht="12.75" customHeight="1">
      <c r="A251" s="177" t="e">
        <f>'9A5'!#REF!</f>
        <v>#REF!</v>
      </c>
      <c r="B251" s="178" t="e">
        <f>'9A5'!#REF!</f>
        <v>#REF!</v>
      </c>
      <c r="C251" s="177" t="e">
        <f>'9A5'!#REF!</f>
        <v>#REF!</v>
      </c>
      <c r="D251" s="177" t="e">
        <f>'9A5'!#REF!</f>
        <v>#REF!</v>
      </c>
      <c r="E251" s="179" t="e">
        <f>'9A5'!#REF!</f>
        <v>#REF!</v>
      </c>
      <c r="F251" s="179" t="e">
        <f>'9A5'!#REF!</f>
        <v>#REF!</v>
      </c>
      <c r="G251" s="182" t="e">
        <f>'9A5'!#REF!</f>
        <v>#REF!</v>
      </c>
      <c r="H251" s="182" t="e">
        <f>'9A5'!#REF!</f>
        <v>#REF!</v>
      </c>
      <c r="I251" s="183" t="e">
        <f t="shared" si="8"/>
        <v>#REF!</v>
      </c>
      <c r="J251" s="180" t="e">
        <f t="shared" si="1"/>
        <v>#REF!</v>
      </c>
    </row>
    <row r="252" spans="1:10" ht="12.75" customHeight="1">
      <c r="A252" s="177">
        <f>'9A5'!A29</f>
        <v>24</v>
      </c>
      <c r="B252" s="178" t="str">
        <f>'9A5'!B29</f>
        <v>Vũ Bảo Minh</v>
      </c>
      <c r="C252" s="177" t="str">
        <f>'9A5'!C29</f>
        <v>29/10/2007</v>
      </c>
      <c r="D252" s="177" t="str">
        <f>'9A5'!D29</f>
        <v>9A5</v>
      </c>
      <c r="E252" s="179">
        <f>'9A5'!E29</f>
        <v>6.5</v>
      </c>
      <c r="F252" s="179">
        <f>'9A5'!F29</f>
        <v>8</v>
      </c>
      <c r="G252" s="182">
        <f>'9A5'!G29</f>
        <v>8.25</v>
      </c>
      <c r="H252" s="182">
        <f>'9A5'!H29</f>
        <v>37.25</v>
      </c>
      <c r="I252" s="183" t="e">
        <f t="shared" si="8"/>
        <v>#REF!</v>
      </c>
      <c r="J252" s="180" t="e">
        <f t="shared" si="1"/>
        <v>#REF!</v>
      </c>
    </row>
    <row r="253" spans="1:10" ht="12.75" customHeight="1">
      <c r="A253" s="177">
        <f>'9A5'!A30</f>
        <v>25</v>
      </c>
      <c r="B253" s="178" t="str">
        <f>'9A5'!B30</f>
        <v>Lê Diễm My</v>
      </c>
      <c r="C253" s="177" t="str">
        <f>'9A5'!C30</f>
        <v>06/12/2007</v>
      </c>
      <c r="D253" s="177" t="str">
        <f>'9A5'!D30</f>
        <v>9A5</v>
      </c>
      <c r="E253" s="179">
        <f>'9A5'!E30</f>
        <v>7</v>
      </c>
      <c r="F253" s="179">
        <f>'9A5'!F30</f>
        <v>8.5</v>
      </c>
      <c r="G253" s="182">
        <f>'9A5'!G30</f>
        <v>8.25</v>
      </c>
      <c r="H253" s="182">
        <f>'9A5'!H30</f>
        <v>39.25</v>
      </c>
      <c r="I253" s="183" t="e">
        <f t="shared" si="8"/>
        <v>#REF!</v>
      </c>
      <c r="J253" s="180" t="e">
        <f t="shared" si="1"/>
        <v>#REF!</v>
      </c>
    </row>
    <row r="254" spans="1:10" ht="12.75" customHeight="1">
      <c r="A254" s="177">
        <f>'9A5'!A31</f>
        <v>26</v>
      </c>
      <c r="B254" s="178" t="str">
        <f>'9A5'!B31</f>
        <v>Nguyễn Thành Nam</v>
      </c>
      <c r="C254" s="177" t="str">
        <f>'9A5'!C31</f>
        <v>31/07/2007</v>
      </c>
      <c r="D254" s="177" t="str">
        <f>'9A5'!D31</f>
        <v>9A5</v>
      </c>
      <c r="E254" s="179">
        <f>'9A5'!E31</f>
        <v>6</v>
      </c>
      <c r="F254" s="179">
        <f>'9A5'!F31</f>
        <v>8.75</v>
      </c>
      <c r="G254" s="182">
        <f>'9A5'!G31</f>
        <v>9.25</v>
      </c>
      <c r="H254" s="182">
        <f>'9A5'!H31</f>
        <v>38.75</v>
      </c>
      <c r="I254" s="183" t="e">
        <f t="shared" si="8"/>
        <v>#REF!</v>
      </c>
      <c r="J254" s="180" t="e">
        <f t="shared" si="1"/>
        <v>#REF!</v>
      </c>
    </row>
    <row r="255" spans="1:10" ht="12.75" customHeight="1">
      <c r="A255" s="177">
        <f>'9A5'!A32</f>
        <v>27</v>
      </c>
      <c r="B255" s="178" t="str">
        <f>'9A5'!B32</f>
        <v>Trần Xuân Nam</v>
      </c>
      <c r="C255" s="177" t="str">
        <f>'9A5'!C32</f>
        <v>23/08/2007</v>
      </c>
      <c r="D255" s="177" t="str">
        <f>'9A5'!D32</f>
        <v>9A5</v>
      </c>
      <c r="E255" s="179">
        <f>'9A5'!E32</f>
        <v>7.25</v>
      </c>
      <c r="F255" s="179">
        <f>'9A5'!F32</f>
        <v>9</v>
      </c>
      <c r="G255" s="182">
        <f>'9A5'!G32</f>
        <v>9.5</v>
      </c>
      <c r="H255" s="182">
        <f>'9A5'!H32</f>
        <v>42</v>
      </c>
      <c r="I255" s="183" t="e">
        <f t="shared" si="8"/>
        <v>#REF!</v>
      </c>
      <c r="J255" s="180" t="e">
        <f t="shared" si="1"/>
        <v>#REF!</v>
      </c>
    </row>
    <row r="256" spans="1:10" ht="12.75" customHeight="1">
      <c r="A256" s="177">
        <f>'9A5'!A33</f>
        <v>28</v>
      </c>
      <c r="B256" s="178" t="str">
        <f>'9A5'!B33</f>
        <v>Vũ Phương Nga</v>
      </c>
      <c r="C256" s="177" t="str">
        <f>'9A5'!C33</f>
        <v>01/07/2007</v>
      </c>
      <c r="D256" s="177" t="str">
        <f>'9A5'!D33</f>
        <v>9A5</v>
      </c>
      <c r="E256" s="179">
        <f>'9A5'!E33</f>
        <v>8.75</v>
      </c>
      <c r="F256" s="179">
        <f>'9A5'!F33</f>
        <v>8.25</v>
      </c>
      <c r="G256" s="182">
        <f>'9A5'!G33</f>
        <v>7.5</v>
      </c>
      <c r="H256" s="182">
        <f>'9A5'!H33</f>
        <v>41.5</v>
      </c>
      <c r="I256" s="183" t="e">
        <f t="shared" si="8"/>
        <v>#REF!</v>
      </c>
      <c r="J256" s="180" t="e">
        <f t="shared" si="1"/>
        <v>#REF!</v>
      </c>
    </row>
    <row r="257" spans="1:10" ht="12.75" customHeight="1">
      <c r="A257" s="177">
        <f>'9A5'!A34</f>
        <v>29</v>
      </c>
      <c r="B257" s="178" t="str">
        <f>'9A5'!B34</f>
        <v>Hà Kim Ngân</v>
      </c>
      <c r="C257" s="177" t="str">
        <f>'9A5'!C34</f>
        <v>28/05/2007</v>
      </c>
      <c r="D257" s="177" t="str">
        <f>'9A5'!D34</f>
        <v>9A5</v>
      </c>
      <c r="E257" s="179">
        <f>'9A5'!E34</f>
        <v>8.5</v>
      </c>
      <c r="F257" s="179">
        <f>'9A5'!F34</f>
        <v>8</v>
      </c>
      <c r="G257" s="182">
        <f>'9A5'!G34</f>
        <v>8</v>
      </c>
      <c r="H257" s="182">
        <f>'9A5'!H34</f>
        <v>41</v>
      </c>
      <c r="I257" s="183" t="e">
        <f t="shared" si="8"/>
        <v>#REF!</v>
      </c>
      <c r="J257" s="180" t="e">
        <f t="shared" si="1"/>
        <v>#REF!</v>
      </c>
    </row>
    <row r="258" spans="1:10" ht="12.75" customHeight="1">
      <c r="A258" s="177">
        <f>'9A5'!A35</f>
        <v>30</v>
      </c>
      <c r="B258" s="178" t="str">
        <f>'9A5'!B35</f>
        <v>Lê Trung Nghĩa</v>
      </c>
      <c r="C258" s="177" t="str">
        <f>'9A5'!C35</f>
        <v>29/01/2007</v>
      </c>
      <c r="D258" s="177" t="str">
        <f>'9A5'!D35</f>
        <v>9A5</v>
      </c>
      <c r="E258" s="179">
        <f>'9A5'!E35</f>
        <v>4.5</v>
      </c>
      <c r="F258" s="179">
        <f>'9A5'!F35</f>
        <v>6.25</v>
      </c>
      <c r="G258" s="182">
        <f>'9A5'!G35</f>
        <v>8.25</v>
      </c>
      <c r="H258" s="182">
        <f>'9A5'!H35</f>
        <v>29.75</v>
      </c>
      <c r="I258" s="183" t="e">
        <f t="shared" si="8"/>
        <v>#REF!</v>
      </c>
      <c r="J258" s="180" t="e">
        <f t="shared" si="1"/>
        <v>#REF!</v>
      </c>
    </row>
    <row r="259" spans="1:10" ht="12.75" customHeight="1">
      <c r="A259" s="177">
        <f>'9A5'!A36</f>
        <v>31</v>
      </c>
      <c r="B259" s="178" t="str">
        <f>'9A5'!B36</f>
        <v>Nguyễn Trọng Nghĩa</v>
      </c>
      <c r="C259" s="177" t="str">
        <f>'9A5'!C36</f>
        <v>10/01/2007</v>
      </c>
      <c r="D259" s="177" t="str">
        <f>'9A5'!D36</f>
        <v>9A5</v>
      </c>
      <c r="E259" s="179">
        <f>'9A5'!E36</f>
        <v>6.5</v>
      </c>
      <c r="F259" s="179">
        <f>'9A5'!F36</f>
        <v>8.75</v>
      </c>
      <c r="G259" s="182">
        <f>'9A5'!G36</f>
        <v>7.75</v>
      </c>
      <c r="H259" s="182">
        <f>'9A5'!H36</f>
        <v>38.25</v>
      </c>
      <c r="I259" s="183" t="e">
        <f t="shared" si="8"/>
        <v>#REF!</v>
      </c>
      <c r="J259" s="180" t="e">
        <f t="shared" si="1"/>
        <v>#REF!</v>
      </c>
    </row>
    <row r="260" spans="1:10" ht="12.75" customHeight="1">
      <c r="A260" s="177">
        <f>'9A5'!A37</f>
        <v>32</v>
      </c>
      <c r="B260" s="178" t="str">
        <f>'9A5'!B37</f>
        <v>Phùng Trọng Nghĩa</v>
      </c>
      <c r="C260" s="177" t="str">
        <f>'9A5'!C37</f>
        <v>16/08/2007</v>
      </c>
      <c r="D260" s="177" t="str">
        <f>'9A5'!D37</f>
        <v>9A5</v>
      </c>
      <c r="E260" s="179">
        <f>'9A5'!E37</f>
        <v>7.75</v>
      </c>
      <c r="F260" s="179">
        <f>'9A5'!F37</f>
        <v>8.25</v>
      </c>
      <c r="G260" s="182">
        <f>'9A5'!G37</f>
        <v>8.75</v>
      </c>
      <c r="H260" s="182">
        <f>'9A5'!H37</f>
        <v>40.75</v>
      </c>
      <c r="I260" s="183" t="e">
        <f t="shared" si="8"/>
        <v>#REF!</v>
      </c>
      <c r="J260" s="180" t="e">
        <f t="shared" si="1"/>
        <v>#REF!</v>
      </c>
    </row>
    <row r="261" spans="1:10" ht="12.75" customHeight="1">
      <c r="A261" s="177">
        <f>'9A5'!A38</f>
        <v>33</v>
      </c>
      <c r="B261" s="178" t="str">
        <f>'9A5'!B38</f>
        <v>Đỗ Lê Uyển Nhi</v>
      </c>
      <c r="C261" s="177" t="str">
        <f>'9A5'!C38</f>
        <v>24/10/2007</v>
      </c>
      <c r="D261" s="177" t="str">
        <f>'9A5'!D38</f>
        <v>9A5</v>
      </c>
      <c r="E261" s="179">
        <f>'9A5'!E38</f>
        <v>8.5</v>
      </c>
      <c r="F261" s="179">
        <f>'9A5'!F38</f>
        <v>8.25</v>
      </c>
      <c r="G261" s="182">
        <f>'9A5'!G38</f>
        <v>8.5</v>
      </c>
      <c r="H261" s="182">
        <f>'9A5'!H38</f>
        <v>42</v>
      </c>
      <c r="I261" s="183" t="e">
        <f t="shared" si="8"/>
        <v>#REF!</v>
      </c>
      <c r="J261" s="180" t="e">
        <f t="shared" si="1"/>
        <v>#REF!</v>
      </c>
    </row>
    <row r="262" spans="1:10" ht="12.75" customHeight="1">
      <c r="A262" s="177">
        <f>'9A5'!A39</f>
        <v>34</v>
      </c>
      <c r="B262" s="178" t="str">
        <f>'9A5'!B39</f>
        <v>Nguyễn Phạm Thái Ninh</v>
      </c>
      <c r="C262" s="177" t="str">
        <f>'9A5'!C39</f>
        <v>04/02/2007</v>
      </c>
      <c r="D262" s="177" t="str">
        <f>'9A5'!D39</f>
        <v>9A5</v>
      </c>
      <c r="E262" s="179">
        <f>'9A5'!E39</f>
        <v>6.5</v>
      </c>
      <c r="F262" s="179">
        <f>'9A5'!F39</f>
        <v>9</v>
      </c>
      <c r="G262" s="182">
        <f>'9A5'!G39</f>
        <v>7.75</v>
      </c>
      <c r="H262" s="182">
        <f>'9A5'!H39</f>
        <v>38.75</v>
      </c>
      <c r="I262" s="183" t="e">
        <f t="shared" si="8"/>
        <v>#REF!</v>
      </c>
      <c r="J262" s="180" t="e">
        <f t="shared" si="1"/>
        <v>#REF!</v>
      </c>
    </row>
    <row r="263" spans="1:10" ht="12.75" customHeight="1">
      <c r="A263" s="177">
        <f>'9A5'!A40</f>
        <v>35</v>
      </c>
      <c r="B263" s="178" t="str">
        <f>'9A5'!B40</f>
        <v>Đặng Thế Quang</v>
      </c>
      <c r="C263" s="177" t="str">
        <f>'9A5'!C40</f>
        <v>01/03/2007</v>
      </c>
      <c r="D263" s="177" t="str">
        <f>'9A5'!D40</f>
        <v>9A5</v>
      </c>
      <c r="E263" s="179">
        <f>'9A5'!E40</f>
        <v>6.75</v>
      </c>
      <c r="F263" s="179">
        <f>'9A5'!F40</f>
        <v>8.5</v>
      </c>
      <c r="G263" s="182">
        <f>'9A5'!G40</f>
        <v>9</v>
      </c>
      <c r="H263" s="182">
        <f>'9A5'!H40</f>
        <v>39.5</v>
      </c>
      <c r="I263" s="183" t="e">
        <f t="shared" si="8"/>
        <v>#REF!</v>
      </c>
      <c r="J263" s="180" t="e">
        <f t="shared" si="1"/>
        <v>#REF!</v>
      </c>
    </row>
    <row r="264" spans="1:10" ht="12.75" customHeight="1">
      <c r="A264" s="177">
        <f>'9A5'!A41</f>
        <v>36</v>
      </c>
      <c r="B264" s="178" t="str">
        <f>'9A5'!B41</f>
        <v>Hồ Ngọc Quang</v>
      </c>
      <c r="C264" s="177" t="str">
        <f>'9A5'!C41</f>
        <v>18/02/2007</v>
      </c>
      <c r="D264" s="177" t="str">
        <f>'9A5'!D41</f>
        <v>9A5</v>
      </c>
      <c r="E264" s="179">
        <f>'9A5'!E41</f>
        <v>6</v>
      </c>
      <c r="F264" s="179">
        <f>'9A5'!F41</f>
        <v>7</v>
      </c>
      <c r="G264" s="182">
        <f>'9A5'!G41</f>
        <v>7.5</v>
      </c>
      <c r="H264" s="182">
        <f>'9A5'!H41</f>
        <v>33.5</v>
      </c>
      <c r="I264" s="183" t="e">
        <f t="shared" si="8"/>
        <v>#REF!</v>
      </c>
      <c r="J264" s="180" t="e">
        <f t="shared" si="1"/>
        <v>#REF!</v>
      </c>
    </row>
    <row r="265" spans="1:10" ht="12.75" customHeight="1">
      <c r="A265" s="177">
        <f>'9A5'!A42</f>
        <v>37</v>
      </c>
      <c r="B265" s="178" t="str">
        <f>'9A5'!B42</f>
        <v>Ngô Thị Bảo Quyên</v>
      </c>
      <c r="C265" s="177" t="str">
        <f>'9A5'!C42</f>
        <v>14/12/2007</v>
      </c>
      <c r="D265" s="177" t="str">
        <f>'9A5'!D42</f>
        <v>9A5</v>
      </c>
      <c r="E265" s="179">
        <f>'9A5'!E42</f>
        <v>7.75</v>
      </c>
      <c r="F265" s="179">
        <f>'9A5'!F42</f>
        <v>9</v>
      </c>
      <c r="G265" s="182">
        <f>'9A5'!G42</f>
        <v>8.75</v>
      </c>
      <c r="H265" s="182">
        <f>'9A5'!H42</f>
        <v>42.25</v>
      </c>
      <c r="I265" s="183" t="e">
        <f t="shared" si="8"/>
        <v>#REF!</v>
      </c>
      <c r="J265" s="180" t="e">
        <f t="shared" si="1"/>
        <v>#REF!</v>
      </c>
    </row>
    <row r="266" spans="1:10" ht="12.75" customHeight="1">
      <c r="A266" s="177">
        <f>'9A5'!A43</f>
        <v>38</v>
      </c>
      <c r="B266" s="178" t="str">
        <f>'9A5'!B43</f>
        <v>Ngô Phương Quỳnh</v>
      </c>
      <c r="C266" s="177" t="str">
        <f>'9A5'!C43</f>
        <v>07/10/2007</v>
      </c>
      <c r="D266" s="177" t="str">
        <f>'9A5'!D43</f>
        <v>9A5</v>
      </c>
      <c r="E266" s="179">
        <f>'9A5'!E43</f>
        <v>5.75</v>
      </c>
      <c r="F266" s="179">
        <f>'9A5'!F43</f>
        <v>9</v>
      </c>
      <c r="G266" s="182">
        <f>'9A5'!G43</f>
        <v>8.25</v>
      </c>
      <c r="H266" s="182">
        <f>'9A5'!H43</f>
        <v>37.75</v>
      </c>
      <c r="I266" s="183" t="e">
        <f t="shared" si="8"/>
        <v>#REF!</v>
      </c>
      <c r="J266" s="180" t="e">
        <f t="shared" si="1"/>
        <v>#REF!</v>
      </c>
    </row>
    <row r="267" spans="1:10" ht="12.75" customHeight="1">
      <c r="A267" s="177">
        <f>'9A5'!A44</f>
        <v>39</v>
      </c>
      <c r="B267" s="178" t="str">
        <f>'9A5'!B44</f>
        <v>Hoàng Thái Sơn</v>
      </c>
      <c r="C267" s="177" t="str">
        <f>'9A5'!C44</f>
        <v>02/10/2007</v>
      </c>
      <c r="D267" s="177" t="str">
        <f>'9A5'!D44</f>
        <v>9A5</v>
      </c>
      <c r="E267" s="179">
        <f>'9A5'!E44</f>
        <v>6.5</v>
      </c>
      <c r="F267" s="179">
        <f>'9A5'!F44</f>
        <v>8.5</v>
      </c>
      <c r="G267" s="182">
        <f>'9A5'!G44</f>
        <v>7.75</v>
      </c>
      <c r="H267" s="182">
        <f>'9A5'!H44</f>
        <v>37.75</v>
      </c>
      <c r="I267" s="183" t="e">
        <f t="shared" si="8"/>
        <v>#REF!</v>
      </c>
      <c r="J267" s="180" t="e">
        <f t="shared" si="1"/>
        <v>#REF!</v>
      </c>
    </row>
    <row r="268" spans="1:10" ht="12.75" customHeight="1">
      <c r="A268" s="177" t="e">
        <f>'9A5'!#REF!</f>
        <v>#REF!</v>
      </c>
      <c r="B268" s="178" t="e">
        <f>'9A5'!#REF!</f>
        <v>#REF!</v>
      </c>
      <c r="C268" s="177" t="e">
        <f>'9A5'!#REF!</f>
        <v>#REF!</v>
      </c>
      <c r="D268" s="177" t="e">
        <f>'9A5'!#REF!</f>
        <v>#REF!</v>
      </c>
      <c r="E268" s="179" t="e">
        <f>'9A5'!#REF!</f>
        <v>#REF!</v>
      </c>
      <c r="F268" s="179" t="e">
        <f>'9A5'!#REF!</f>
        <v>#REF!</v>
      </c>
      <c r="G268" s="182" t="e">
        <f>'9A5'!#REF!</f>
        <v>#REF!</v>
      </c>
      <c r="H268" s="182" t="e">
        <f>'9A5'!#REF!</f>
        <v>#REF!</v>
      </c>
      <c r="I268" s="183" t="e">
        <f t="shared" si="8"/>
        <v>#REF!</v>
      </c>
      <c r="J268" s="180" t="e">
        <f t="shared" si="1"/>
        <v>#REF!</v>
      </c>
    </row>
    <row r="269" spans="1:10" ht="12.75" customHeight="1">
      <c r="A269" s="177">
        <f>'9A5'!A45</f>
        <v>40</v>
      </c>
      <c r="B269" s="178" t="str">
        <f>'9A5'!B45</f>
        <v>Nguyễn Thị Ngọc Trâm</v>
      </c>
      <c r="C269" s="177" t="str">
        <f>'9A5'!C45</f>
        <v>25/10/2007</v>
      </c>
      <c r="D269" s="177" t="str">
        <f>'9A5'!D45</f>
        <v>9A5</v>
      </c>
      <c r="E269" s="179">
        <f>'9A5'!E45</f>
        <v>6.75</v>
      </c>
      <c r="F269" s="179">
        <f>'9A5'!F45</f>
        <v>5</v>
      </c>
      <c r="G269" s="182">
        <f>'9A5'!G45</f>
        <v>7.25</v>
      </c>
      <c r="H269" s="182">
        <f>'9A5'!H45</f>
        <v>30.75</v>
      </c>
      <c r="I269" s="183" t="e">
        <f t="shared" si="8"/>
        <v>#REF!</v>
      </c>
      <c r="J269" s="180" t="e">
        <f t="shared" si="1"/>
        <v>#REF!</v>
      </c>
    </row>
    <row r="270" spans="1:10" ht="12.75" customHeight="1">
      <c r="A270" s="177">
        <f>'9A5'!A46</f>
        <v>41</v>
      </c>
      <c r="B270" s="178" t="str">
        <f>'9A5'!B46</f>
        <v>Phan Đình Trọng</v>
      </c>
      <c r="C270" s="177" t="str">
        <f>'9A5'!C46</f>
        <v>17/08/2007</v>
      </c>
      <c r="D270" s="177" t="str">
        <f>'9A5'!D46</f>
        <v>9A5</v>
      </c>
      <c r="E270" s="179">
        <f>'9A5'!E46</f>
        <v>7</v>
      </c>
      <c r="F270" s="179">
        <f>'9A5'!F46</f>
        <v>8.5</v>
      </c>
      <c r="G270" s="182">
        <f>'9A5'!G46</f>
        <v>8.75</v>
      </c>
      <c r="H270" s="182">
        <f>'9A5'!H46</f>
        <v>39.75</v>
      </c>
      <c r="I270" s="183" t="e">
        <f t="shared" si="8"/>
        <v>#REF!</v>
      </c>
      <c r="J270" s="180" t="e">
        <f t="shared" si="1"/>
        <v>#REF!</v>
      </c>
    </row>
    <row r="271" spans="1:10" ht="12.75" customHeight="1">
      <c r="A271" s="177">
        <f>'9A5'!A47</f>
        <v>42</v>
      </c>
      <c r="B271" s="178" t="str">
        <f>'9A5'!B47</f>
        <v>Lê Thị Khánh Vi</v>
      </c>
      <c r="C271" s="177" t="str">
        <f>'9A5'!C47</f>
        <v>01/12/2007</v>
      </c>
      <c r="D271" s="177" t="str">
        <f>'9A5'!D47</f>
        <v>9A5</v>
      </c>
      <c r="E271" s="179">
        <f>'9A5'!E47</f>
        <v>8</v>
      </c>
      <c r="F271" s="179">
        <f>'9A5'!F47</f>
        <v>8.5</v>
      </c>
      <c r="G271" s="182">
        <f>'9A5'!G47</f>
        <v>9.25</v>
      </c>
      <c r="H271" s="182">
        <f>'9A5'!H47</f>
        <v>42.25</v>
      </c>
      <c r="I271" s="183" t="e">
        <f t="shared" si="8"/>
        <v>#REF!</v>
      </c>
      <c r="J271" s="180" t="e">
        <f t="shared" si="1"/>
        <v>#REF!</v>
      </c>
    </row>
    <row r="272" spans="1:10" ht="12.75" customHeight="1">
      <c r="A272" s="177">
        <f>'9A5'!A48</f>
        <v>43</v>
      </c>
      <c r="B272" s="178" t="str">
        <f>'9A5'!B48</f>
        <v>Quách Quang Vinh</v>
      </c>
      <c r="C272" s="177" t="str">
        <f>'9A5'!C48</f>
        <v>04/08/2007</v>
      </c>
      <c r="D272" s="177" t="str">
        <f>'9A5'!D48</f>
        <v>9A5</v>
      </c>
      <c r="E272" s="179">
        <f>'9A5'!E49</f>
        <v>0</v>
      </c>
      <c r="F272" s="179">
        <f>'9A5'!F48</f>
        <v>6</v>
      </c>
      <c r="G272" s="182">
        <f>'9A5'!G48</f>
        <v>7.5</v>
      </c>
      <c r="H272" s="182">
        <f>'9A5'!H48</f>
        <v>30.5</v>
      </c>
      <c r="I272" s="183" t="e">
        <f t="shared" si="8"/>
        <v>#REF!</v>
      </c>
      <c r="J272" s="180" t="e">
        <f t="shared" si="1"/>
        <v>#REF!</v>
      </c>
    </row>
    <row r="273" spans="1:10" ht="12.75" customHeight="1">
      <c r="A273" s="177">
        <f>'9A5'!A49</f>
        <v>44</v>
      </c>
      <c r="B273" s="178">
        <f>'9A5'!B49</f>
        <v>0</v>
      </c>
      <c r="C273" s="177">
        <f>'9A5'!C49</f>
        <v>0</v>
      </c>
      <c r="D273" s="177">
        <f>'9A5'!D49</f>
        <v>0</v>
      </c>
      <c r="E273" s="179" t="e">
        <f>#REF!</f>
        <v>#REF!</v>
      </c>
      <c r="F273" s="179">
        <f>'9A5'!F49</f>
        <v>0</v>
      </c>
      <c r="G273" s="182">
        <f>'9A5'!G49</f>
        <v>0</v>
      </c>
      <c r="H273" s="182">
        <f>'9A5'!H49</f>
        <v>0</v>
      </c>
      <c r="I273" s="183" t="e">
        <f t="shared" si="8"/>
        <v>#REF!</v>
      </c>
      <c r="J273" s="180" t="e">
        <f t="shared" si="1"/>
        <v>#REF!</v>
      </c>
    </row>
    <row r="274" spans="1:10" ht="12.75" customHeight="1">
      <c r="A274" s="177">
        <f>'9A5'!A50</f>
        <v>45</v>
      </c>
      <c r="B274" s="178">
        <f>'9A5'!B50</f>
        <v>0</v>
      </c>
      <c r="C274" s="177">
        <f>'9A5'!C50</f>
        <v>0</v>
      </c>
      <c r="D274" s="177">
        <f>'9A5'!D50</f>
        <v>0</v>
      </c>
      <c r="E274" s="179">
        <f>'9A5'!E50</f>
        <v>0</v>
      </c>
      <c r="F274" s="179">
        <f>'9A5'!F50</f>
        <v>0</v>
      </c>
      <c r="G274" s="182">
        <f>'9A5'!G50</f>
        <v>0</v>
      </c>
      <c r="H274" s="182">
        <f>'9A5'!H50</f>
        <v>0</v>
      </c>
      <c r="I274" s="183" t="e">
        <f t="shared" si="8"/>
        <v>#REF!</v>
      </c>
      <c r="J274" s="180" t="e">
        <f t="shared" si="1"/>
        <v>#REF!</v>
      </c>
    </row>
    <row r="275" spans="1:10" ht="12.75" customHeight="1">
      <c r="A275" s="177">
        <f>'9A5'!A51</f>
        <v>46</v>
      </c>
      <c r="B275" s="178">
        <f>'9A5'!B51</f>
        <v>0</v>
      </c>
      <c r="C275" s="177">
        <f>'9A5'!C51</f>
        <v>0</v>
      </c>
      <c r="D275" s="177">
        <f>'9A5'!D51</f>
        <v>0</v>
      </c>
      <c r="E275" s="179">
        <f>'9A5'!E51</f>
        <v>0</v>
      </c>
      <c r="F275" s="179">
        <f>'9A5'!F51</f>
        <v>0</v>
      </c>
      <c r="G275" s="182">
        <f>'9A5'!G51</f>
        <v>0</v>
      </c>
      <c r="H275" s="182">
        <f>'9A5'!H51</f>
        <v>0</v>
      </c>
      <c r="I275" s="183" t="e">
        <f t="shared" si="8"/>
        <v>#REF!</v>
      </c>
      <c r="J275" s="180" t="e">
        <f t="shared" si="1"/>
        <v>#REF!</v>
      </c>
    </row>
    <row r="276" spans="1:10" ht="12.75" customHeight="1">
      <c r="A276" s="177">
        <f>'9A5'!A52</f>
        <v>47</v>
      </c>
      <c r="B276" s="178">
        <f>'9A5'!B52</f>
        <v>0</v>
      </c>
      <c r="C276" s="177">
        <f>'9A5'!C52</f>
        <v>0</v>
      </c>
      <c r="D276" s="177">
        <f>'9A5'!D52</f>
        <v>0</v>
      </c>
      <c r="E276" s="179">
        <f>'9A5'!E52</f>
        <v>0</v>
      </c>
      <c r="F276" s="179">
        <f>'9A5'!F52</f>
        <v>0</v>
      </c>
      <c r="G276" s="182">
        <f>'9A5'!G52</f>
        <v>0</v>
      </c>
      <c r="H276" s="182">
        <f>'9A5'!H52</f>
        <v>0</v>
      </c>
      <c r="I276" s="183" t="e">
        <f t="shared" si="8"/>
        <v>#REF!</v>
      </c>
      <c r="J276" s="180" t="e">
        <f t="shared" si="1"/>
        <v>#REF!</v>
      </c>
    </row>
    <row r="277" spans="1:10" ht="12.75" customHeight="1">
      <c r="A277" s="177" t="e">
        <f>'9A5'!#REF!</f>
        <v>#REF!</v>
      </c>
      <c r="B277" s="178" t="e">
        <f>'9A5'!#REF!</f>
        <v>#REF!</v>
      </c>
      <c r="C277" s="177" t="e">
        <f>'9A5'!#REF!</f>
        <v>#REF!</v>
      </c>
      <c r="D277" s="177" t="e">
        <f>'9A5'!#REF!</f>
        <v>#REF!</v>
      </c>
      <c r="E277" s="179" t="e">
        <f>'9A5'!#REF!</f>
        <v>#REF!</v>
      </c>
      <c r="F277" s="179" t="e">
        <f>'9A5'!#REF!</f>
        <v>#REF!</v>
      </c>
      <c r="G277" s="179" t="e">
        <f>'9A5'!#REF!</f>
        <v>#REF!</v>
      </c>
      <c r="H277" s="182" t="e">
        <f>'9A5'!#REF!</f>
        <v>#REF!</v>
      </c>
      <c r="I277" s="183" t="e">
        <f t="shared" si="8"/>
        <v>#REF!</v>
      </c>
      <c r="J277" s="180" t="e">
        <f t="shared" si="1"/>
        <v>#REF!</v>
      </c>
    </row>
    <row r="278" spans="1:10" ht="12.75" customHeight="1">
      <c r="A278" s="177" t="e">
        <f>'9A5'!#REF!</f>
        <v>#REF!</v>
      </c>
      <c r="B278" s="178" t="e">
        <f>'9A5'!#REF!</f>
        <v>#REF!</v>
      </c>
      <c r="C278" s="177" t="e">
        <f>'9A5'!#REF!</f>
        <v>#REF!</v>
      </c>
      <c r="D278" s="177" t="e">
        <f>'9A5'!#REF!</f>
        <v>#REF!</v>
      </c>
      <c r="E278" s="179" t="e">
        <f>'9A5'!#REF!</f>
        <v>#REF!</v>
      </c>
      <c r="F278" s="179" t="e">
        <f>'9A5'!#REF!</f>
        <v>#REF!</v>
      </c>
      <c r="G278" s="179" t="e">
        <f>'9A5'!#REF!</f>
        <v>#REF!</v>
      </c>
      <c r="H278" s="182" t="e">
        <f>'9A5'!#REF!</f>
        <v>#REF!</v>
      </c>
      <c r="I278" s="183" t="e">
        <f t="shared" si="8"/>
        <v>#REF!</v>
      </c>
      <c r="J278" s="180" t="e">
        <f t="shared" si="1"/>
        <v>#REF!</v>
      </c>
    </row>
    <row r="279" spans="1:10" ht="12.75" customHeight="1">
      <c r="A279" s="177" t="e">
        <f>'9A5'!#REF!</f>
        <v>#REF!</v>
      </c>
      <c r="B279" s="178" t="e">
        <f>'9A5'!#REF!</f>
        <v>#REF!</v>
      </c>
      <c r="C279" s="177" t="e">
        <f>'9A5'!#REF!</f>
        <v>#REF!</v>
      </c>
      <c r="D279" s="177" t="e">
        <f>'9A5'!#REF!</f>
        <v>#REF!</v>
      </c>
      <c r="E279" s="179" t="e">
        <f>'9A5'!#REF!</f>
        <v>#REF!</v>
      </c>
      <c r="F279" s="179" t="e">
        <f>'9A5'!#REF!</f>
        <v>#REF!</v>
      </c>
      <c r="G279" s="179" t="e">
        <f>'9A5'!#REF!</f>
        <v>#REF!</v>
      </c>
      <c r="H279" s="182" t="e">
        <f>'9A5'!#REF!</f>
        <v>#REF!</v>
      </c>
      <c r="I279" s="183" t="e">
        <f t="shared" si="8"/>
        <v>#REF!</v>
      </c>
      <c r="J279" s="180" t="e">
        <f t="shared" si="1"/>
        <v>#REF!</v>
      </c>
    </row>
    <row r="280" spans="1:10" ht="13.5" customHeight="1">
      <c r="A280" s="177" t="e">
        <f>'9A5'!#REF!</f>
        <v>#REF!</v>
      </c>
      <c r="B280" s="178" t="e">
        <f>'9A5'!#REF!</f>
        <v>#REF!</v>
      </c>
      <c r="C280" s="177" t="e">
        <f>'9A5'!#REF!</f>
        <v>#REF!</v>
      </c>
      <c r="D280" s="177" t="e">
        <f>'9A5'!#REF!</f>
        <v>#REF!</v>
      </c>
      <c r="E280" s="179" t="e">
        <f>'9A5'!#REF!</f>
        <v>#REF!</v>
      </c>
      <c r="F280" s="179" t="e">
        <f>'9A5'!#REF!</f>
        <v>#REF!</v>
      </c>
      <c r="G280" s="179" t="e">
        <f>'9A5'!#REF!</f>
        <v>#REF!</v>
      </c>
      <c r="H280" s="179" t="e">
        <f>'9A5'!#REF!</f>
        <v>#REF!</v>
      </c>
      <c r="I280" s="183" t="e">
        <f t="shared" si="8"/>
        <v>#REF!</v>
      </c>
      <c r="J280" s="180" t="e">
        <f t="shared" si="1"/>
        <v>#REF!</v>
      </c>
    </row>
    <row r="281" spans="1:10" ht="13.5" customHeight="1">
      <c r="A281" s="190">
        <f>'9A6'!A6</f>
        <v>1</v>
      </c>
      <c r="B281" s="189" t="str">
        <f>'9A6'!B6</f>
        <v>Nguyễn Minh An</v>
      </c>
      <c r="C281" s="190" t="str">
        <f>'9A6'!C6</f>
        <v>31/08/2007</v>
      </c>
      <c r="D281" s="190" t="str">
        <f>'9A6'!D6</f>
        <v>9A6</v>
      </c>
      <c r="E281" s="197">
        <f>'9A6'!E6</f>
        <v>7</v>
      </c>
      <c r="F281" s="198">
        <f>'9A6'!F6</f>
        <v>8.25</v>
      </c>
      <c r="G281" s="192">
        <f>'9A6'!G6</f>
        <v>9</v>
      </c>
      <c r="H281" s="192">
        <f>'9A6'!H6</f>
        <v>39.5</v>
      </c>
      <c r="I281" s="183" t="e">
        <f t="shared" ref="I281:I335" si="9">RANK(H281,$H$281:$H$335,0)</f>
        <v>#REF!</v>
      </c>
      <c r="J281" s="180" t="e">
        <f t="shared" si="1"/>
        <v>#REF!</v>
      </c>
    </row>
    <row r="282" spans="1:10" ht="12.75" customHeight="1">
      <c r="A282" s="177">
        <f>'9A6'!A7</f>
        <v>2</v>
      </c>
      <c r="B282" s="178" t="str">
        <f>'9A6'!B7</f>
        <v>Bùi Phương Anh</v>
      </c>
      <c r="C282" s="177" t="str">
        <f>'9A6'!C7</f>
        <v>01/06/2007</v>
      </c>
      <c r="D282" s="177" t="str">
        <f>'9A6'!D7</f>
        <v>9A6</v>
      </c>
      <c r="E282" s="179">
        <f>'9A6'!E7</f>
        <v>6.75</v>
      </c>
      <c r="F282" s="199">
        <f>'9A6'!F7</f>
        <v>8.25</v>
      </c>
      <c r="G282" s="182">
        <f>'9A6'!G7</f>
        <v>9.25</v>
      </c>
      <c r="H282" s="182">
        <f>'9A6'!H7</f>
        <v>39.25</v>
      </c>
      <c r="I282" s="183" t="e">
        <f t="shared" si="9"/>
        <v>#REF!</v>
      </c>
      <c r="J282" s="180" t="e">
        <f t="shared" si="1"/>
        <v>#REF!</v>
      </c>
    </row>
    <row r="283" spans="1:10" ht="12.75" customHeight="1">
      <c r="A283" s="177">
        <f>'9A6'!A8</f>
        <v>3</v>
      </c>
      <c r="B283" s="178" t="str">
        <f>'9A6'!B8</f>
        <v>Chu Diệp Anh</v>
      </c>
      <c r="C283" s="177" t="str">
        <f>'9A6'!C8</f>
        <v>30/08/2007</v>
      </c>
      <c r="D283" s="177" t="str">
        <f>'9A6'!D8</f>
        <v>9A6</v>
      </c>
      <c r="E283" s="179">
        <f>'9A6'!E8</f>
        <v>8</v>
      </c>
      <c r="F283" s="194">
        <f>'9A6'!F8</f>
        <v>9</v>
      </c>
      <c r="G283" s="182">
        <f>'9A6'!G8</f>
        <v>8.75</v>
      </c>
      <c r="H283" s="182">
        <f>'9A6'!H8</f>
        <v>42.75</v>
      </c>
      <c r="I283" s="183" t="e">
        <f t="shared" si="9"/>
        <v>#REF!</v>
      </c>
      <c r="J283" s="180" t="e">
        <f t="shared" si="1"/>
        <v>#REF!</v>
      </c>
    </row>
    <row r="284" spans="1:10" ht="12.75" customHeight="1">
      <c r="A284" s="177" t="e">
        <f t="shared" ref="A284:H284" si="10">#REF!</f>
        <v>#REF!</v>
      </c>
      <c r="B284" s="178" t="e">
        <f t="shared" si="10"/>
        <v>#REF!</v>
      </c>
      <c r="C284" s="177" t="e">
        <f t="shared" si="10"/>
        <v>#REF!</v>
      </c>
      <c r="D284" s="177" t="e">
        <f t="shared" si="10"/>
        <v>#REF!</v>
      </c>
      <c r="E284" s="179" t="e">
        <f t="shared" si="10"/>
        <v>#REF!</v>
      </c>
      <c r="F284" s="179" t="e">
        <f t="shared" si="10"/>
        <v>#REF!</v>
      </c>
      <c r="G284" s="179" t="e">
        <f t="shared" si="10"/>
        <v>#REF!</v>
      </c>
      <c r="H284" s="182" t="e">
        <f t="shared" si="10"/>
        <v>#REF!</v>
      </c>
      <c r="I284" s="183" t="e">
        <f t="shared" si="9"/>
        <v>#REF!</v>
      </c>
      <c r="J284" s="180" t="e">
        <f t="shared" si="1"/>
        <v>#REF!</v>
      </c>
    </row>
    <row r="285" spans="1:10" ht="12.75" customHeight="1">
      <c r="A285" s="177">
        <f>'9A6'!A9</f>
        <v>4</v>
      </c>
      <c r="B285" s="178" t="str">
        <f>'9A6'!B9</f>
        <v>Nguyễn Bá Kỳ Anh</v>
      </c>
      <c r="C285" s="177" t="str">
        <f>'9A6'!C9</f>
        <v>29/12/2006</v>
      </c>
      <c r="D285" s="177" t="str">
        <f>'9A6'!D9</f>
        <v>9A6</v>
      </c>
      <c r="E285" s="179">
        <f>'9A6'!E9</f>
        <v>4.5</v>
      </c>
      <c r="F285" s="199">
        <f>'9A6'!F9</f>
        <v>7.25</v>
      </c>
      <c r="G285" s="182">
        <f>'9A6'!G9</f>
        <v>7.75</v>
      </c>
      <c r="H285" s="182">
        <f>'9A6'!H9</f>
        <v>31.25</v>
      </c>
      <c r="I285" s="183" t="e">
        <f t="shared" si="9"/>
        <v>#REF!</v>
      </c>
      <c r="J285" s="180" t="e">
        <f t="shared" si="1"/>
        <v>#REF!</v>
      </c>
    </row>
    <row r="286" spans="1:10" ht="12.75" customHeight="1">
      <c r="A286" s="177">
        <f>'9A6'!A10</f>
        <v>5</v>
      </c>
      <c r="B286" s="178" t="str">
        <f>'9A6'!B10</f>
        <v>Phạm Mai Anh</v>
      </c>
      <c r="C286" s="177" t="str">
        <f>'9A6'!C10</f>
        <v>22/03/2007</v>
      </c>
      <c r="D286" s="177" t="str">
        <f>'9A6'!D10</f>
        <v>9A6</v>
      </c>
      <c r="E286" s="194">
        <f>'9A6'!E10</f>
        <v>8.5</v>
      </c>
      <c r="F286" s="194">
        <f>'9A6'!F10</f>
        <v>8.25</v>
      </c>
      <c r="G286" s="182">
        <f>'9A6'!G10</f>
        <v>9.75</v>
      </c>
      <c r="H286" s="182">
        <f>'9A6'!H10</f>
        <v>43.25</v>
      </c>
      <c r="I286" s="183" t="e">
        <f t="shared" si="9"/>
        <v>#REF!</v>
      </c>
      <c r="J286" s="180" t="e">
        <f t="shared" si="1"/>
        <v>#REF!</v>
      </c>
    </row>
    <row r="287" spans="1:10" ht="12.75" customHeight="1">
      <c r="A287" s="177">
        <f>'9A6'!A11</f>
        <v>6</v>
      </c>
      <c r="B287" s="178" t="str">
        <f>'9A6'!B11</f>
        <v>Phạm Đình Quang Ánh</v>
      </c>
      <c r="C287" s="177" t="str">
        <f>'9A6'!C11</f>
        <v>22/10/2007</v>
      </c>
      <c r="D287" s="177" t="str">
        <f>'9A6'!D11</f>
        <v>9A6</v>
      </c>
      <c r="E287" s="179">
        <f>'9A6'!E11</f>
        <v>6</v>
      </c>
      <c r="F287" s="199">
        <f>'9A6'!F11</f>
        <v>8.25</v>
      </c>
      <c r="G287" s="182">
        <f>'9A6'!G11</f>
        <v>8</v>
      </c>
      <c r="H287" s="182">
        <f>'9A6'!H11</f>
        <v>36.5</v>
      </c>
      <c r="I287" s="183" t="e">
        <f t="shared" si="9"/>
        <v>#REF!</v>
      </c>
      <c r="J287" s="180" t="e">
        <f t="shared" si="1"/>
        <v>#REF!</v>
      </c>
    </row>
    <row r="288" spans="1:10" ht="12.75" customHeight="1">
      <c r="A288" s="177">
        <f>'9A6'!A12</f>
        <v>7</v>
      </c>
      <c r="B288" s="178" t="str">
        <f>'9A6'!B12</f>
        <v>Nguyễn Ngọc Bảo</v>
      </c>
      <c r="C288" s="177" t="str">
        <f>'9A6'!C12</f>
        <v>28/02/2007</v>
      </c>
      <c r="D288" s="177" t="str">
        <f>'9A6'!D12</f>
        <v>9A6</v>
      </c>
      <c r="E288" s="179">
        <f>'9A6'!E12</f>
        <v>6</v>
      </c>
      <c r="F288" s="199">
        <f>'9A6'!F12</f>
        <v>7.25</v>
      </c>
      <c r="G288" s="182">
        <f>'9A6'!G12</f>
        <v>6</v>
      </c>
      <c r="H288" s="182">
        <f>'9A6'!H12</f>
        <v>32.5</v>
      </c>
      <c r="I288" s="183" t="e">
        <f t="shared" si="9"/>
        <v>#REF!</v>
      </c>
      <c r="J288" s="180" t="e">
        <f t="shared" si="1"/>
        <v>#REF!</v>
      </c>
    </row>
    <row r="289" spans="1:10" ht="12.75" customHeight="1">
      <c r="A289" s="177">
        <f>'9A6'!A13</f>
        <v>8</v>
      </c>
      <c r="B289" s="178" t="str">
        <f>'9A6'!B13</f>
        <v>Trần Trọng Bảo</v>
      </c>
      <c r="C289" s="177" t="str">
        <f>'9A6'!C13</f>
        <v>21/12/2007</v>
      </c>
      <c r="D289" s="177" t="str">
        <f>'9A6'!D13</f>
        <v>9A6</v>
      </c>
      <c r="E289" s="194">
        <f>'9A6'!E13</f>
        <v>5.25</v>
      </c>
      <c r="F289" s="199">
        <f>'9A6'!F13</f>
        <v>8.75</v>
      </c>
      <c r="G289" s="182">
        <f>'9A6'!G13</f>
        <v>8</v>
      </c>
      <c r="H289" s="182">
        <f>'9A6'!H13</f>
        <v>36</v>
      </c>
      <c r="I289" s="183" t="e">
        <f t="shared" si="9"/>
        <v>#REF!</v>
      </c>
      <c r="J289" s="180" t="e">
        <f t="shared" si="1"/>
        <v>#REF!</v>
      </c>
    </row>
    <row r="290" spans="1:10" ht="12.75" customHeight="1">
      <c r="A290" s="177">
        <f>'9A6'!A14</f>
        <v>9</v>
      </c>
      <c r="B290" s="178" t="str">
        <f>'9A6'!B14</f>
        <v>Đặng Hồng Châu</v>
      </c>
      <c r="C290" s="177" t="str">
        <f>'9A6'!C14</f>
        <v>18/09/2007</v>
      </c>
      <c r="D290" s="177" t="str">
        <f>'9A6'!D14</f>
        <v>9A6</v>
      </c>
      <c r="E290" s="179">
        <f>'9A6'!E14</f>
        <v>7.25</v>
      </c>
      <c r="F290" s="199">
        <f>'9A6'!F14</f>
        <v>8.75</v>
      </c>
      <c r="G290" s="182">
        <f>'9A6'!G14</f>
        <v>10</v>
      </c>
      <c r="H290" s="182">
        <f>'9A6'!H14</f>
        <v>42</v>
      </c>
      <c r="I290" s="183" t="e">
        <f t="shared" si="9"/>
        <v>#REF!</v>
      </c>
      <c r="J290" s="180" t="e">
        <f t="shared" si="1"/>
        <v>#REF!</v>
      </c>
    </row>
    <row r="291" spans="1:10" ht="12.75" customHeight="1">
      <c r="A291" s="177">
        <f>'9A6'!A15</f>
        <v>10</v>
      </c>
      <c r="B291" s="178" t="str">
        <f>'9A6'!B15</f>
        <v>Nguyễn Vũ Việt Dũng</v>
      </c>
      <c r="C291" s="177" t="str">
        <f>'9A6'!C15</f>
        <v>17/05/2007</v>
      </c>
      <c r="D291" s="177" t="str">
        <f>'9A6'!D15</f>
        <v>9A6</v>
      </c>
      <c r="E291" s="179">
        <f>'9A6'!E15</f>
        <v>6.5</v>
      </c>
      <c r="F291" s="194">
        <f>'9A6'!F15</f>
        <v>8.5</v>
      </c>
      <c r="G291" s="182">
        <f>'9A6'!G15</f>
        <v>8.5</v>
      </c>
      <c r="H291" s="182">
        <f>'9A6'!H15</f>
        <v>38.5</v>
      </c>
      <c r="I291" s="183" t="e">
        <f t="shared" si="9"/>
        <v>#REF!</v>
      </c>
      <c r="J291" s="180" t="e">
        <f t="shared" si="1"/>
        <v>#REF!</v>
      </c>
    </row>
    <row r="292" spans="1:10" ht="12.75" customHeight="1">
      <c r="A292" s="177" t="e">
        <f t="shared" ref="A292:H292" si="11">#REF!</f>
        <v>#REF!</v>
      </c>
      <c r="B292" s="178" t="e">
        <f t="shared" si="11"/>
        <v>#REF!</v>
      </c>
      <c r="C292" s="177" t="e">
        <f t="shared" si="11"/>
        <v>#REF!</v>
      </c>
      <c r="D292" s="177" t="e">
        <f t="shared" si="11"/>
        <v>#REF!</v>
      </c>
      <c r="E292" s="179" t="e">
        <f t="shared" si="11"/>
        <v>#REF!</v>
      </c>
      <c r="F292" s="194" t="e">
        <f t="shared" si="11"/>
        <v>#REF!</v>
      </c>
      <c r="G292" s="179" t="e">
        <f t="shared" si="11"/>
        <v>#REF!</v>
      </c>
      <c r="H292" s="182" t="e">
        <f t="shared" si="11"/>
        <v>#REF!</v>
      </c>
      <c r="I292" s="183" t="e">
        <f t="shared" si="9"/>
        <v>#REF!</v>
      </c>
      <c r="J292" s="180" t="e">
        <f t="shared" si="1"/>
        <v>#REF!</v>
      </c>
    </row>
    <row r="293" spans="1:10" ht="12.75" customHeight="1">
      <c r="A293" s="177">
        <f>'9A6'!A16</f>
        <v>11</v>
      </c>
      <c r="B293" s="178" t="str">
        <f>'9A6'!B16</f>
        <v>Lê Hồng Đăng</v>
      </c>
      <c r="C293" s="177" t="str">
        <f>'9A6'!C16</f>
        <v>02/05/2007</v>
      </c>
      <c r="D293" s="177" t="str">
        <f>'9A6'!D16</f>
        <v>9A6</v>
      </c>
      <c r="E293" s="179">
        <f>'9A6'!E16</f>
        <v>8</v>
      </c>
      <c r="F293" s="194">
        <f>'9A6'!F16</f>
        <v>9</v>
      </c>
      <c r="G293" s="182">
        <f>'9A6'!G16</f>
        <v>9.5</v>
      </c>
      <c r="H293" s="182">
        <f>'9A6'!H16</f>
        <v>43.5</v>
      </c>
      <c r="I293" s="183" t="e">
        <f t="shared" si="9"/>
        <v>#REF!</v>
      </c>
      <c r="J293" s="180" t="e">
        <f t="shared" si="1"/>
        <v>#REF!</v>
      </c>
    </row>
    <row r="294" spans="1:10" ht="12.75" customHeight="1">
      <c r="A294" s="177">
        <f>'9A6'!A17</f>
        <v>12</v>
      </c>
      <c r="B294" s="178" t="str">
        <f>'9A6'!B17</f>
        <v>Phan Mạnh Đức</v>
      </c>
      <c r="C294" s="177" t="str">
        <f>'9A6'!C17</f>
        <v>26/07/2007</v>
      </c>
      <c r="D294" s="177" t="str">
        <f>'9A6'!D17</f>
        <v>9A6</v>
      </c>
      <c r="E294" s="179">
        <f>'9A6'!E17</f>
        <v>8.25</v>
      </c>
      <c r="F294" s="199">
        <f>'9A6'!F17</f>
        <v>8.5</v>
      </c>
      <c r="G294" s="182">
        <f>'9A6'!G17</f>
        <v>9.5</v>
      </c>
      <c r="H294" s="182">
        <f>'9A6'!H17</f>
        <v>43</v>
      </c>
      <c r="I294" s="183" t="e">
        <f t="shared" si="9"/>
        <v>#REF!</v>
      </c>
      <c r="J294" s="180" t="e">
        <f t="shared" si="1"/>
        <v>#REF!</v>
      </c>
    </row>
    <row r="295" spans="1:10" ht="12.75" customHeight="1">
      <c r="A295" s="177">
        <f>'9A6'!A18</f>
        <v>13</v>
      </c>
      <c r="B295" s="178" t="str">
        <f>'9A6'!B18</f>
        <v>Nguyễn Tô Phú Hải</v>
      </c>
      <c r="C295" s="177" t="str">
        <f>'9A6'!C18</f>
        <v>07/05/2006</v>
      </c>
      <c r="D295" s="177" t="str">
        <f>'9A6'!D18</f>
        <v>9A6</v>
      </c>
      <c r="E295" s="179">
        <f>'9A6'!E18</f>
        <v>7.75</v>
      </c>
      <c r="F295" s="199">
        <f>'9A6'!F18</f>
        <v>8.75</v>
      </c>
      <c r="G295" s="182">
        <f>'9A6'!G18</f>
        <v>8</v>
      </c>
      <c r="H295" s="182">
        <f>'9A6'!H18</f>
        <v>41</v>
      </c>
      <c r="I295" s="183" t="e">
        <f t="shared" si="9"/>
        <v>#REF!</v>
      </c>
      <c r="J295" s="180" t="e">
        <f t="shared" si="1"/>
        <v>#REF!</v>
      </c>
    </row>
    <row r="296" spans="1:10" ht="12.75" customHeight="1">
      <c r="A296" s="177">
        <f>'9A6'!A19</f>
        <v>14</v>
      </c>
      <c r="B296" s="178" t="str">
        <f>'9A6'!B19</f>
        <v>Lã Minh Hiếu</v>
      </c>
      <c r="C296" s="177" t="str">
        <f>'9A6'!C19</f>
        <v>27/10/2007</v>
      </c>
      <c r="D296" s="177" t="str">
        <f>'9A6'!D19</f>
        <v>9A6</v>
      </c>
      <c r="E296" s="179">
        <f>'9A6'!E19</f>
        <v>7</v>
      </c>
      <c r="F296" s="199">
        <f>'9A6'!F19</f>
        <v>8.5</v>
      </c>
      <c r="G296" s="182">
        <f>'9A6'!G19</f>
        <v>7.25</v>
      </c>
      <c r="H296" s="182">
        <f>'9A6'!H19</f>
        <v>38.25</v>
      </c>
      <c r="I296" s="183" t="e">
        <f t="shared" si="9"/>
        <v>#REF!</v>
      </c>
      <c r="J296" s="180" t="e">
        <f t="shared" si="1"/>
        <v>#REF!</v>
      </c>
    </row>
    <row r="297" spans="1:10" ht="12.75" customHeight="1">
      <c r="A297" s="177">
        <f>'9A6'!A20</f>
        <v>15</v>
      </c>
      <c r="B297" s="178" t="str">
        <f>'9A6'!B20</f>
        <v>Trần Tiến Hưng</v>
      </c>
      <c r="C297" s="177" t="str">
        <f>'9A6'!C20</f>
        <v>23/08/2007</v>
      </c>
      <c r="D297" s="177" t="str">
        <f>'9A6'!D20</f>
        <v>9A6</v>
      </c>
      <c r="E297" s="179">
        <f>'9A6'!E20</f>
        <v>8.25</v>
      </c>
      <c r="F297" s="199">
        <f>'9A6'!F20</f>
        <v>9</v>
      </c>
      <c r="G297" s="182">
        <f>'9A6'!G20</f>
        <v>10</v>
      </c>
      <c r="H297" s="182">
        <f>'9A6'!H20</f>
        <v>44.5</v>
      </c>
      <c r="I297" s="183" t="e">
        <f t="shared" si="9"/>
        <v>#REF!</v>
      </c>
      <c r="J297" s="180" t="e">
        <f t="shared" si="1"/>
        <v>#REF!</v>
      </c>
    </row>
    <row r="298" spans="1:10" ht="12.75" customHeight="1">
      <c r="A298" s="177">
        <f>'9A6'!A21</f>
        <v>16</v>
      </c>
      <c r="B298" s="178" t="str">
        <f>'9A6'!B21</f>
        <v>Trương Gia Khánh</v>
      </c>
      <c r="C298" s="177" t="str">
        <f>'9A6'!C21</f>
        <v>16/08/2007</v>
      </c>
      <c r="D298" s="177" t="str">
        <f>'9A6'!D21</f>
        <v>9A6</v>
      </c>
      <c r="E298" s="179">
        <f>'9A6'!E21</f>
        <v>6.75</v>
      </c>
      <c r="F298" s="199">
        <f>'9A6'!F21</f>
        <v>8</v>
      </c>
      <c r="G298" s="182">
        <f>'9A6'!G21</f>
        <v>8.25</v>
      </c>
      <c r="H298" s="182">
        <f>'9A6'!H21</f>
        <v>37.75</v>
      </c>
      <c r="I298" s="183" t="e">
        <f t="shared" si="9"/>
        <v>#REF!</v>
      </c>
      <c r="J298" s="180" t="e">
        <f t="shared" si="1"/>
        <v>#REF!</v>
      </c>
    </row>
    <row r="299" spans="1:10" ht="12.75" customHeight="1">
      <c r="A299" s="177">
        <f>'9A6'!A22</f>
        <v>17</v>
      </c>
      <c r="B299" s="178" t="str">
        <f>'9A6'!B22</f>
        <v>Tô Thanh Lâm</v>
      </c>
      <c r="C299" s="177" t="str">
        <f>'9A6'!C22</f>
        <v>29/10/2007</v>
      </c>
      <c r="D299" s="177" t="str">
        <f>'9A6'!D22</f>
        <v>9A6</v>
      </c>
      <c r="E299" s="194">
        <f>'9A6'!E22</f>
        <v>7</v>
      </c>
      <c r="F299" s="199">
        <f>'9A6'!F22</f>
        <v>9</v>
      </c>
      <c r="G299" s="182">
        <f>'9A6'!G22</f>
        <v>9.75</v>
      </c>
      <c r="H299" s="182">
        <f>'9A6'!H22</f>
        <v>41.75</v>
      </c>
      <c r="I299" s="183" t="e">
        <f t="shared" si="9"/>
        <v>#REF!</v>
      </c>
      <c r="J299" s="180" t="e">
        <f t="shared" si="1"/>
        <v>#REF!</v>
      </c>
    </row>
    <row r="300" spans="1:10" ht="12.75" customHeight="1">
      <c r="A300" s="177">
        <f>'9A6'!A23</f>
        <v>18</v>
      </c>
      <c r="B300" s="178" t="str">
        <f>'9A6'!B23</f>
        <v>Trần Lâm</v>
      </c>
      <c r="C300" s="177" t="str">
        <f>'9A6'!C23</f>
        <v>23/07/2007</v>
      </c>
      <c r="D300" s="177" t="str">
        <f>'9A6'!D23</f>
        <v>9A6</v>
      </c>
      <c r="E300" s="179">
        <f>'9A6'!E23</f>
        <v>6.25</v>
      </c>
      <c r="F300" s="194">
        <f>'9A6'!F23</f>
        <v>8.25</v>
      </c>
      <c r="G300" s="182">
        <f>'9A6'!G23</f>
        <v>6</v>
      </c>
      <c r="H300" s="182">
        <f>'9A6'!H23</f>
        <v>35</v>
      </c>
      <c r="I300" s="183" t="e">
        <f t="shared" si="9"/>
        <v>#REF!</v>
      </c>
      <c r="J300" s="180" t="e">
        <f t="shared" si="1"/>
        <v>#REF!</v>
      </c>
    </row>
    <row r="301" spans="1:10" ht="12.75" customHeight="1">
      <c r="A301" s="177">
        <f>'9A6'!A24</f>
        <v>19</v>
      </c>
      <c r="B301" s="178" t="str">
        <f>'9A6'!B24</f>
        <v>Cao Trương Hà Linh</v>
      </c>
      <c r="C301" s="177" t="str">
        <f>'9A6'!C24</f>
        <v>16/11/2007</v>
      </c>
      <c r="D301" s="177" t="str">
        <f>'9A6'!D24</f>
        <v>9A6</v>
      </c>
      <c r="E301" s="194">
        <f>'9A6'!E24</f>
        <v>6.75</v>
      </c>
      <c r="F301" s="199">
        <f>'9A6'!F24</f>
        <v>8.5</v>
      </c>
      <c r="G301" s="182">
        <f>'9A6'!G24</f>
        <v>8.25</v>
      </c>
      <c r="H301" s="182">
        <f>'9A6'!H24</f>
        <v>38.75</v>
      </c>
      <c r="I301" s="183" t="e">
        <f t="shared" si="9"/>
        <v>#REF!</v>
      </c>
      <c r="J301" s="180" t="e">
        <f t="shared" si="1"/>
        <v>#REF!</v>
      </c>
    </row>
    <row r="302" spans="1:10" ht="12.75" customHeight="1">
      <c r="A302" s="177">
        <f>'9A6'!A25</f>
        <v>20</v>
      </c>
      <c r="B302" s="178" t="str">
        <f>'9A6'!B25</f>
        <v>Nguyễn Khánh Linh</v>
      </c>
      <c r="C302" s="177" t="str">
        <f>'9A6'!C25</f>
        <v>19/06/2007</v>
      </c>
      <c r="D302" s="177" t="str">
        <f>'9A6'!D25</f>
        <v>9A6</v>
      </c>
      <c r="E302" s="179">
        <f>'9A6'!E25</f>
        <v>8</v>
      </c>
      <c r="F302" s="199">
        <f>'9A6'!F25</f>
        <v>8</v>
      </c>
      <c r="G302" s="182">
        <f>'9A6'!G25</f>
        <v>8.75</v>
      </c>
      <c r="H302" s="182">
        <f>'9A6'!H25</f>
        <v>40.75</v>
      </c>
      <c r="I302" s="183" t="e">
        <f t="shared" si="9"/>
        <v>#REF!</v>
      </c>
      <c r="J302" s="180" t="e">
        <f t="shared" si="1"/>
        <v>#REF!</v>
      </c>
    </row>
    <row r="303" spans="1:10" ht="12.75" customHeight="1">
      <c r="A303" s="177">
        <f>'9A6'!A26</f>
        <v>21</v>
      </c>
      <c r="B303" s="178" t="str">
        <f>'9A6'!B26</f>
        <v>Vũ Gia Linh</v>
      </c>
      <c r="C303" s="177" t="str">
        <f>'9A6'!C26</f>
        <v>13/12/2007</v>
      </c>
      <c r="D303" s="177" t="str">
        <f>'9A6'!D26</f>
        <v>9A6</v>
      </c>
      <c r="E303" s="179">
        <f>'9A6'!E26</f>
        <v>7.25</v>
      </c>
      <c r="F303" s="199">
        <f>'9A6'!F26</f>
        <v>9</v>
      </c>
      <c r="G303" s="182">
        <f>'9A6'!G26</f>
        <v>9.25</v>
      </c>
      <c r="H303" s="182">
        <f>'9A6'!H26</f>
        <v>41.75</v>
      </c>
      <c r="I303" s="183" t="e">
        <f t="shared" si="9"/>
        <v>#REF!</v>
      </c>
      <c r="J303" s="180" t="e">
        <f t="shared" si="1"/>
        <v>#REF!</v>
      </c>
    </row>
    <row r="304" spans="1:10" ht="12.75" customHeight="1">
      <c r="A304" s="177">
        <f>'9A6'!A27</f>
        <v>22</v>
      </c>
      <c r="B304" s="178" t="str">
        <f>'9A6'!B27</f>
        <v>Trịnh Duy Long</v>
      </c>
      <c r="C304" s="177" t="str">
        <f>'9A6'!C27</f>
        <v>10/10/2007</v>
      </c>
      <c r="D304" s="177" t="str">
        <f>'9A6'!D27</f>
        <v>9A6</v>
      </c>
      <c r="E304" s="179">
        <f>'9A6'!E27</f>
        <v>8</v>
      </c>
      <c r="F304" s="194">
        <f>'9A6'!F27</f>
        <v>9</v>
      </c>
      <c r="G304" s="182">
        <f>'9A6'!G27</f>
        <v>9</v>
      </c>
      <c r="H304" s="182">
        <f>'9A6'!H27</f>
        <v>43</v>
      </c>
      <c r="I304" s="183" t="e">
        <f t="shared" si="9"/>
        <v>#REF!</v>
      </c>
      <c r="J304" s="180" t="e">
        <f t="shared" si="1"/>
        <v>#REF!</v>
      </c>
    </row>
    <row r="305" spans="1:10" ht="12.75" customHeight="1">
      <c r="A305" s="177">
        <f>'9A6'!A28</f>
        <v>23</v>
      </c>
      <c r="B305" s="178" t="str">
        <f>'9A6'!B28</f>
        <v>Đỗ Khánh Ly</v>
      </c>
      <c r="C305" s="177" t="str">
        <f>'9A6'!C28</f>
        <v>20/03/2007</v>
      </c>
      <c r="D305" s="177" t="str">
        <f>'9A6'!D28</f>
        <v>9A6</v>
      </c>
      <c r="E305" s="179">
        <f>'9A6'!E28</f>
        <v>8.75</v>
      </c>
      <c r="F305" s="194">
        <f>'9A6'!F28</f>
        <v>9</v>
      </c>
      <c r="G305" s="182">
        <f>'9A6'!G28</f>
        <v>9.5</v>
      </c>
      <c r="H305" s="182">
        <f>'9A6'!H28</f>
        <v>45</v>
      </c>
      <c r="I305" s="183" t="e">
        <f t="shared" si="9"/>
        <v>#REF!</v>
      </c>
      <c r="J305" s="180" t="e">
        <f t="shared" si="1"/>
        <v>#REF!</v>
      </c>
    </row>
    <row r="306" spans="1:10" ht="12.75" customHeight="1">
      <c r="A306" s="177">
        <f>'9A6'!A29</f>
        <v>24</v>
      </c>
      <c r="B306" s="178" t="str">
        <f>'9A6'!B29</f>
        <v>Dương Thu Minh</v>
      </c>
      <c r="C306" s="177" t="str">
        <f>'9A6'!C29</f>
        <v>05/08/2007</v>
      </c>
      <c r="D306" s="177" t="str">
        <f>'9A6'!D29</f>
        <v>9A6</v>
      </c>
      <c r="E306" s="179">
        <f>'9A6'!E29</f>
        <v>9</v>
      </c>
      <c r="F306" s="199">
        <f>'9A6'!F29</f>
        <v>9</v>
      </c>
      <c r="G306" s="182">
        <f>'9A6'!G29</f>
        <v>9.25</v>
      </c>
      <c r="H306" s="182">
        <f>'9A6'!H29</f>
        <v>45.25</v>
      </c>
      <c r="I306" s="183" t="e">
        <f t="shared" si="9"/>
        <v>#REF!</v>
      </c>
      <c r="J306" s="180" t="e">
        <f t="shared" si="1"/>
        <v>#REF!</v>
      </c>
    </row>
    <row r="307" spans="1:10" ht="12.75" customHeight="1">
      <c r="A307" s="177">
        <f>'9A6'!A30</f>
        <v>25</v>
      </c>
      <c r="B307" s="178" t="str">
        <f>'9A6'!B30</f>
        <v>Đinh Nhật Minh</v>
      </c>
      <c r="C307" s="177" t="str">
        <f>'9A6'!C30</f>
        <v>22/10/2007</v>
      </c>
      <c r="D307" s="177" t="str">
        <f>'9A6'!D30</f>
        <v>9A6</v>
      </c>
      <c r="E307" s="194">
        <f>'9A6'!E30</f>
        <v>5.5</v>
      </c>
      <c r="F307" s="199">
        <f>'9A6'!F30</f>
        <v>8.25</v>
      </c>
      <c r="G307" s="182">
        <f>'9A6'!G30</f>
        <v>9</v>
      </c>
      <c r="H307" s="182">
        <f>'9A6'!H30</f>
        <v>36.5</v>
      </c>
      <c r="I307" s="183" t="e">
        <f t="shared" si="9"/>
        <v>#REF!</v>
      </c>
      <c r="J307" s="180" t="e">
        <f t="shared" si="1"/>
        <v>#REF!</v>
      </c>
    </row>
    <row r="308" spans="1:10" ht="12.75" customHeight="1">
      <c r="A308" s="177">
        <f>'9A6'!A31</f>
        <v>26</v>
      </c>
      <c r="B308" s="178" t="str">
        <f>'9A6'!B31</f>
        <v>Hoàng Phương Ngân</v>
      </c>
      <c r="C308" s="177" t="str">
        <f>'9A6'!C31</f>
        <v>02/01/2007</v>
      </c>
      <c r="D308" s="177" t="str">
        <f>'9A6'!D31</f>
        <v>9A6</v>
      </c>
      <c r="E308" s="194">
        <f>'9A6'!E31</f>
        <v>6.25</v>
      </c>
      <c r="F308" s="199">
        <f>'9A6'!F31</f>
        <v>8.25</v>
      </c>
      <c r="G308" s="182">
        <f>'9A6'!G31</f>
        <v>7</v>
      </c>
      <c r="H308" s="182">
        <f>'9A6'!H31</f>
        <v>36</v>
      </c>
      <c r="I308" s="183" t="e">
        <f t="shared" si="9"/>
        <v>#REF!</v>
      </c>
      <c r="J308" s="180" t="e">
        <f t="shared" si="1"/>
        <v>#REF!</v>
      </c>
    </row>
    <row r="309" spans="1:10" ht="12.75" customHeight="1">
      <c r="A309" s="177">
        <f>'9A6'!A32</f>
        <v>27</v>
      </c>
      <c r="B309" s="178" t="str">
        <f>'9A6'!B32</f>
        <v>Khương Bảo Ngọc</v>
      </c>
      <c r="C309" s="177" t="str">
        <f>'9A6'!C32</f>
        <v>23/10/2007</v>
      </c>
      <c r="D309" s="177" t="str">
        <f>'9A6'!D32</f>
        <v>9A6</v>
      </c>
      <c r="E309" s="179">
        <f>'9A6'!E32</f>
        <v>7.75</v>
      </c>
      <c r="F309" s="199">
        <f>'9A6'!F32</f>
        <v>8.5</v>
      </c>
      <c r="G309" s="182">
        <f>'9A6'!G32</f>
        <v>7.75</v>
      </c>
      <c r="H309" s="182">
        <f>'9A6'!H32</f>
        <v>40.25</v>
      </c>
      <c r="I309" s="183" t="e">
        <f t="shared" si="9"/>
        <v>#REF!</v>
      </c>
      <c r="J309" s="180" t="e">
        <f t="shared" si="1"/>
        <v>#REF!</v>
      </c>
    </row>
    <row r="310" spans="1:10" ht="12.75" customHeight="1">
      <c r="A310" s="177">
        <f>'9A6'!A33</f>
        <v>28</v>
      </c>
      <c r="B310" s="178" t="str">
        <f>'9A6'!B33</f>
        <v>Phạm Hồng Ngọc</v>
      </c>
      <c r="C310" s="177" t="str">
        <f>'9A6'!C33</f>
        <v>07/12/2007</v>
      </c>
      <c r="D310" s="177" t="str">
        <f>'9A6'!D33</f>
        <v>9A6</v>
      </c>
      <c r="E310" s="179">
        <f>'9A6'!E33</f>
        <v>7.5</v>
      </c>
      <c r="F310" s="199">
        <f>'9A6'!F33</f>
        <v>8</v>
      </c>
      <c r="G310" s="182">
        <f>'9A6'!G33</f>
        <v>8.25</v>
      </c>
      <c r="H310" s="182">
        <f>'9A6'!H33</f>
        <v>39.25</v>
      </c>
      <c r="I310" s="183" t="e">
        <f t="shared" si="9"/>
        <v>#REF!</v>
      </c>
      <c r="J310" s="180" t="e">
        <f t="shared" si="1"/>
        <v>#REF!</v>
      </c>
    </row>
    <row r="311" spans="1:10" ht="12.75" customHeight="1">
      <c r="A311" s="177">
        <f>'9A6'!A34</f>
        <v>29</v>
      </c>
      <c r="B311" s="178" t="str">
        <f>'9A6'!B34</f>
        <v>Vũ Xuân Nguyên</v>
      </c>
      <c r="C311" s="177" t="str">
        <f>'9A6'!C34</f>
        <v>14/06/2007</v>
      </c>
      <c r="D311" s="177" t="str">
        <f>'9A6'!D34</f>
        <v>9A6</v>
      </c>
      <c r="E311" s="179">
        <f>'9A6'!E34</f>
        <v>7.25</v>
      </c>
      <c r="F311" s="199">
        <f>'9A6'!F34</f>
        <v>9</v>
      </c>
      <c r="G311" s="182">
        <f>'9A6'!G34</f>
        <v>8.75</v>
      </c>
      <c r="H311" s="182">
        <f>'9A6'!H34</f>
        <v>41.25</v>
      </c>
      <c r="I311" s="183" t="e">
        <f t="shared" si="9"/>
        <v>#REF!</v>
      </c>
      <c r="J311" s="180" t="e">
        <f t="shared" si="1"/>
        <v>#REF!</v>
      </c>
    </row>
    <row r="312" spans="1:10" ht="12.75" customHeight="1">
      <c r="A312" s="177">
        <f>'9A6'!A35</f>
        <v>30</v>
      </c>
      <c r="B312" s="178" t="str">
        <f>'9A6'!B35</f>
        <v>Phạm Ý Nhi</v>
      </c>
      <c r="C312" s="177" t="str">
        <f>'9A6'!C35</f>
        <v>04/09/2007</v>
      </c>
      <c r="D312" s="177" t="str">
        <f>'9A6'!D35</f>
        <v>9A6</v>
      </c>
      <c r="E312" s="179">
        <f>'9A6'!E35</f>
        <v>7.75</v>
      </c>
      <c r="F312" s="199">
        <f>'9A6'!F35</f>
        <v>8.75</v>
      </c>
      <c r="G312" s="182">
        <f>'9A6'!G35</f>
        <v>10</v>
      </c>
      <c r="H312" s="182">
        <f>'9A6'!H35</f>
        <v>43</v>
      </c>
      <c r="I312" s="183" t="e">
        <f t="shared" si="9"/>
        <v>#REF!</v>
      </c>
      <c r="J312" s="180" t="e">
        <f t="shared" si="1"/>
        <v>#REF!</v>
      </c>
    </row>
    <row r="313" spans="1:10" ht="12.75" customHeight="1">
      <c r="A313" s="177">
        <f>'9A6'!A36</f>
        <v>31</v>
      </c>
      <c r="B313" s="178" t="str">
        <f>'9A6'!B36</f>
        <v>Võ Trần Ngọc Nhi</v>
      </c>
      <c r="C313" s="177" t="str">
        <f>'9A6'!C36</f>
        <v>07/05/2007</v>
      </c>
      <c r="D313" s="177" t="str">
        <f>'9A6'!D36</f>
        <v>9A6</v>
      </c>
      <c r="E313" s="179">
        <f>'9A6'!E36</f>
        <v>8.5</v>
      </c>
      <c r="F313" s="199">
        <f>'9A6'!F36</f>
        <v>9</v>
      </c>
      <c r="G313" s="182">
        <f>'9A6'!G36</f>
        <v>9</v>
      </c>
      <c r="H313" s="182">
        <f>'9A6'!H36</f>
        <v>44</v>
      </c>
      <c r="I313" s="183" t="e">
        <f t="shared" si="9"/>
        <v>#REF!</v>
      </c>
      <c r="J313" s="180" t="e">
        <f t="shared" si="1"/>
        <v>#REF!</v>
      </c>
    </row>
    <row r="314" spans="1:10" ht="12.75" customHeight="1">
      <c r="A314" s="177">
        <f>'9A6'!A37</f>
        <v>32</v>
      </c>
      <c r="B314" s="178" t="str">
        <f>'9A6'!B37</f>
        <v>Nguyễn Trí Phú</v>
      </c>
      <c r="C314" s="177" t="str">
        <f>'9A6'!C37</f>
        <v>26/10/2007</v>
      </c>
      <c r="D314" s="177" t="str">
        <f>'9A6'!D37</f>
        <v>9A6</v>
      </c>
      <c r="E314" s="179">
        <f>'9A6'!E37</f>
        <v>6.5</v>
      </c>
      <c r="F314" s="199">
        <f>'9A6'!F37</f>
        <v>9</v>
      </c>
      <c r="G314" s="182">
        <f>'9A6'!G37</f>
        <v>8</v>
      </c>
      <c r="H314" s="182">
        <f>'9A6'!H37</f>
        <v>39</v>
      </c>
      <c r="I314" s="183" t="e">
        <f t="shared" si="9"/>
        <v>#REF!</v>
      </c>
      <c r="J314" s="180" t="e">
        <f t="shared" si="1"/>
        <v>#REF!</v>
      </c>
    </row>
    <row r="315" spans="1:10" ht="12.75" customHeight="1">
      <c r="A315" s="177">
        <f>'9A6'!A38</f>
        <v>33</v>
      </c>
      <c r="B315" s="178" t="str">
        <f>'9A6'!B38</f>
        <v>Vũ Hoàng Phương</v>
      </c>
      <c r="C315" s="177" t="str">
        <f>'9A6'!C38</f>
        <v>25/12/2007</v>
      </c>
      <c r="D315" s="177" t="str">
        <f>'9A6'!D38</f>
        <v>9A6</v>
      </c>
      <c r="E315" s="179">
        <f>'9A6'!E38</f>
        <v>7.75</v>
      </c>
      <c r="F315" s="199">
        <f>'9A6'!F38</f>
        <v>8</v>
      </c>
      <c r="G315" s="182">
        <f>'9A6'!G38</f>
        <v>9</v>
      </c>
      <c r="H315" s="182">
        <f>'9A6'!H38</f>
        <v>40.5</v>
      </c>
      <c r="I315" s="183" t="e">
        <f t="shared" si="9"/>
        <v>#REF!</v>
      </c>
      <c r="J315" s="180" t="e">
        <f t="shared" si="1"/>
        <v>#REF!</v>
      </c>
    </row>
    <row r="316" spans="1:10" ht="12.75" customHeight="1">
      <c r="A316" s="177">
        <f>'9A6'!A39</f>
        <v>34</v>
      </c>
      <c r="B316" s="178" t="str">
        <f>'9A6'!B39</f>
        <v>Đặng Ngọc Quân</v>
      </c>
      <c r="C316" s="177" t="str">
        <f>'9A6'!C39</f>
        <v>13/11/2007</v>
      </c>
      <c r="D316" s="177" t="str">
        <f>'9A6'!D39</f>
        <v>9A6</v>
      </c>
      <c r="E316" s="179">
        <f>'9A6'!E39</f>
        <v>7</v>
      </c>
      <c r="F316" s="194">
        <f>'9A6'!F39</f>
        <v>9</v>
      </c>
      <c r="G316" s="182">
        <f>'9A6'!G39</f>
        <v>9.75</v>
      </c>
      <c r="H316" s="182">
        <f>'9A6'!H39</f>
        <v>41.75</v>
      </c>
      <c r="I316" s="183" t="e">
        <f t="shared" si="9"/>
        <v>#REF!</v>
      </c>
      <c r="J316" s="180" t="e">
        <f t="shared" si="1"/>
        <v>#REF!</v>
      </c>
    </row>
    <row r="317" spans="1:10" ht="12.75" customHeight="1">
      <c r="A317" s="177">
        <f>'9A6'!A40</f>
        <v>35</v>
      </c>
      <c r="B317" s="178" t="str">
        <f>'9A6'!B40</f>
        <v>Đỗ Hồng Minh Quân</v>
      </c>
      <c r="C317" s="177" t="str">
        <f>'9A6'!C40</f>
        <v>16/05/2007</v>
      </c>
      <c r="D317" s="177" t="str">
        <f>'9A6'!D40</f>
        <v>9A6</v>
      </c>
      <c r="E317" s="194">
        <f>'9A6'!E40</f>
        <v>8.25</v>
      </c>
      <c r="F317" s="199">
        <f>'9A6'!F40</f>
        <v>9</v>
      </c>
      <c r="G317" s="182">
        <f>'9A6'!G40</f>
        <v>8.75</v>
      </c>
      <c r="H317" s="182">
        <f>'9A6'!H40</f>
        <v>43.25</v>
      </c>
      <c r="I317" s="183" t="e">
        <f t="shared" si="9"/>
        <v>#REF!</v>
      </c>
      <c r="J317" s="180" t="e">
        <f t="shared" si="1"/>
        <v>#REF!</v>
      </c>
    </row>
    <row r="318" spans="1:10" ht="12.75" customHeight="1">
      <c r="A318" s="177">
        <f>'9A6'!A41</f>
        <v>36</v>
      </c>
      <c r="B318" s="178" t="str">
        <f>'9A6'!B41</f>
        <v>Hoàng Minh Quân</v>
      </c>
      <c r="C318" s="177" t="str">
        <f>'9A6'!C41</f>
        <v>01/07/2007</v>
      </c>
      <c r="D318" s="177" t="str">
        <f>'9A6'!D41</f>
        <v>9A6</v>
      </c>
      <c r="E318" s="194">
        <f>'9A6'!E41</f>
        <v>6.25</v>
      </c>
      <c r="F318" s="199">
        <f>'9A6'!F41</f>
        <v>9</v>
      </c>
      <c r="G318" s="182">
        <f>'9A6'!G41</f>
        <v>9.25</v>
      </c>
      <c r="H318" s="182">
        <f>'9A6'!H41</f>
        <v>39.75</v>
      </c>
      <c r="I318" s="183" t="e">
        <f t="shared" si="9"/>
        <v>#REF!</v>
      </c>
      <c r="J318" s="180" t="e">
        <f t="shared" si="1"/>
        <v>#REF!</v>
      </c>
    </row>
    <row r="319" spans="1:10" ht="12.75" customHeight="1">
      <c r="A319" s="177">
        <f>'9A6'!A42</f>
        <v>37</v>
      </c>
      <c r="B319" s="178" t="str">
        <f>'9A6'!B42</f>
        <v>Vũ Trần Duy Thành</v>
      </c>
      <c r="C319" s="177" t="str">
        <f>'9A6'!C42</f>
        <v>15/09/2007</v>
      </c>
      <c r="D319" s="177" t="str">
        <f>'9A6'!D42</f>
        <v>9A6</v>
      </c>
      <c r="E319" s="194">
        <f>'9A6'!E42</f>
        <v>7</v>
      </c>
      <c r="F319" s="194">
        <f>'9A6'!F42</f>
        <v>8</v>
      </c>
      <c r="G319" s="182">
        <f>'9A6'!G42</f>
        <v>9</v>
      </c>
      <c r="H319" s="182">
        <f>'9A6'!H42</f>
        <v>39</v>
      </c>
      <c r="I319" s="183" t="e">
        <f t="shared" si="9"/>
        <v>#REF!</v>
      </c>
      <c r="J319" s="180" t="e">
        <f t="shared" si="1"/>
        <v>#REF!</v>
      </c>
    </row>
    <row r="320" spans="1:10" ht="12.75" customHeight="1">
      <c r="A320" s="177" t="e">
        <f t="shared" ref="A320:H320" si="12">#REF!</f>
        <v>#REF!</v>
      </c>
      <c r="B320" s="178" t="e">
        <f t="shared" si="12"/>
        <v>#REF!</v>
      </c>
      <c r="C320" s="177" t="e">
        <f t="shared" si="12"/>
        <v>#REF!</v>
      </c>
      <c r="D320" s="177" t="e">
        <f t="shared" si="12"/>
        <v>#REF!</v>
      </c>
      <c r="E320" s="179" t="e">
        <f t="shared" si="12"/>
        <v>#REF!</v>
      </c>
      <c r="F320" s="194" t="e">
        <f t="shared" si="12"/>
        <v>#REF!</v>
      </c>
      <c r="G320" s="179" t="e">
        <f t="shared" si="12"/>
        <v>#REF!</v>
      </c>
      <c r="H320" s="182" t="e">
        <f t="shared" si="12"/>
        <v>#REF!</v>
      </c>
      <c r="I320" s="183" t="e">
        <f t="shared" si="9"/>
        <v>#REF!</v>
      </c>
      <c r="J320" s="180" t="e">
        <f t="shared" si="1"/>
        <v>#REF!</v>
      </c>
    </row>
    <row r="321" spans="1:10" ht="12.75" customHeight="1">
      <c r="A321" s="177" t="e">
        <f t="shared" ref="A321:H321" si="13">#REF!</f>
        <v>#REF!</v>
      </c>
      <c r="B321" s="178" t="e">
        <f t="shared" si="13"/>
        <v>#REF!</v>
      </c>
      <c r="C321" s="177" t="e">
        <f t="shared" si="13"/>
        <v>#REF!</v>
      </c>
      <c r="D321" s="177" t="e">
        <f t="shared" si="13"/>
        <v>#REF!</v>
      </c>
      <c r="E321" s="179" t="e">
        <f t="shared" si="13"/>
        <v>#REF!</v>
      </c>
      <c r="F321" s="179" t="e">
        <f t="shared" si="13"/>
        <v>#REF!</v>
      </c>
      <c r="G321" s="179" t="e">
        <f t="shared" si="13"/>
        <v>#REF!</v>
      </c>
      <c r="H321" s="182" t="e">
        <f t="shared" si="13"/>
        <v>#REF!</v>
      </c>
      <c r="I321" s="183" t="e">
        <f t="shared" si="9"/>
        <v>#REF!</v>
      </c>
      <c r="J321" s="180" t="e">
        <f t="shared" si="1"/>
        <v>#REF!</v>
      </c>
    </row>
    <row r="322" spans="1:10" ht="12.75" customHeight="1">
      <c r="A322" s="177">
        <f>'9A6'!A43</f>
        <v>38</v>
      </c>
      <c r="B322" s="178" t="str">
        <f>'9A6'!B43</f>
        <v>Nguyễn Ngọc Thịnh</v>
      </c>
      <c r="C322" s="177" t="str">
        <f>'9A6'!C43</f>
        <v>03/10/2007</v>
      </c>
      <c r="D322" s="177" t="str">
        <f>'9A6'!D43</f>
        <v>9A6</v>
      </c>
      <c r="E322" s="194">
        <f>'9A6'!E43</f>
        <v>7.75</v>
      </c>
      <c r="F322" s="199">
        <f>'9A6'!F43</f>
        <v>9</v>
      </c>
      <c r="G322" s="182">
        <f>'9A6'!G43</f>
        <v>9.25</v>
      </c>
      <c r="H322" s="182">
        <f>'9A6'!H43</f>
        <v>42.75</v>
      </c>
      <c r="I322" s="183" t="e">
        <f t="shared" si="9"/>
        <v>#REF!</v>
      </c>
      <c r="J322" s="180" t="e">
        <f t="shared" si="1"/>
        <v>#REF!</v>
      </c>
    </row>
    <row r="323" spans="1:10" ht="12.75" customHeight="1">
      <c r="A323" s="177">
        <f>'9A6'!A44</f>
        <v>39</v>
      </c>
      <c r="B323" s="178" t="str">
        <f>'9A6'!B44</f>
        <v>Đinh Quốc Tuấn</v>
      </c>
      <c r="C323" s="177" t="str">
        <f>'9A6'!C44</f>
        <v>12/12/2007</v>
      </c>
      <c r="D323" s="177" t="str">
        <f>'9A6'!D44</f>
        <v>9A6</v>
      </c>
      <c r="E323" s="179">
        <f>'9A6'!E44</f>
        <v>5.25</v>
      </c>
      <c r="F323" s="199">
        <f>'9A6'!F44</f>
        <v>8.5</v>
      </c>
      <c r="G323" s="182">
        <f>'9A6'!G44</f>
        <v>9.5</v>
      </c>
      <c r="H323" s="182">
        <f>'9A6'!H44</f>
        <v>37</v>
      </c>
      <c r="I323" s="183" t="e">
        <f t="shared" si="9"/>
        <v>#REF!</v>
      </c>
      <c r="J323" s="180" t="e">
        <f t="shared" si="1"/>
        <v>#REF!</v>
      </c>
    </row>
    <row r="324" spans="1:10" ht="12.75" customHeight="1">
      <c r="A324" s="177">
        <f>'9A6'!A45</f>
        <v>40</v>
      </c>
      <c r="B324" s="178" t="str">
        <f>'9A6'!B45</f>
        <v>Vũ Hoàng Tùng</v>
      </c>
      <c r="C324" s="177" t="str">
        <f>'9A6'!C45</f>
        <v>16/09/2007</v>
      </c>
      <c r="D324" s="177" t="str">
        <f>'9A6'!D45</f>
        <v>9A6</v>
      </c>
      <c r="E324" s="179">
        <f>'9A6'!E45</f>
        <v>7</v>
      </c>
      <c r="F324" s="194">
        <f>'9A6'!F45</f>
        <v>9</v>
      </c>
      <c r="G324" s="182">
        <f>'9A6'!G45</f>
        <v>9</v>
      </c>
      <c r="H324" s="182">
        <f>'9A6'!H45</f>
        <v>41</v>
      </c>
      <c r="I324" s="183" t="e">
        <f t="shared" si="9"/>
        <v>#REF!</v>
      </c>
      <c r="J324" s="180" t="e">
        <f t="shared" si="1"/>
        <v>#REF!</v>
      </c>
    </row>
    <row r="325" spans="1:10" ht="12.75" customHeight="1">
      <c r="A325" s="177" t="e">
        <f t="shared" ref="A325:H325" si="14">#REF!</f>
        <v>#REF!</v>
      </c>
      <c r="B325" s="178" t="e">
        <f t="shared" si="14"/>
        <v>#REF!</v>
      </c>
      <c r="C325" s="177" t="e">
        <f t="shared" si="14"/>
        <v>#REF!</v>
      </c>
      <c r="D325" s="177" t="e">
        <f t="shared" si="14"/>
        <v>#REF!</v>
      </c>
      <c r="E325" s="179" t="e">
        <f t="shared" si="14"/>
        <v>#REF!</v>
      </c>
      <c r="F325" s="194" t="e">
        <f t="shared" si="14"/>
        <v>#REF!</v>
      </c>
      <c r="G325" s="179" t="e">
        <f t="shared" si="14"/>
        <v>#REF!</v>
      </c>
      <c r="H325" s="182" t="e">
        <f t="shared" si="14"/>
        <v>#REF!</v>
      </c>
      <c r="I325" s="183" t="e">
        <f t="shared" si="9"/>
        <v>#REF!</v>
      </c>
      <c r="J325" s="180" t="e">
        <f t="shared" si="1"/>
        <v>#REF!</v>
      </c>
    </row>
    <row r="326" spans="1:10" ht="12.75" customHeight="1">
      <c r="A326" s="177">
        <f>'9A6'!A46</f>
        <v>41</v>
      </c>
      <c r="B326" s="178" t="str">
        <f>'9A6'!B46</f>
        <v>Cao Hoàng Yến</v>
      </c>
      <c r="C326" s="177" t="str">
        <f>'9A6'!C46</f>
        <v>13/01/2007</v>
      </c>
      <c r="D326" s="177" t="str">
        <f>'9A6'!D46</f>
        <v>9A6</v>
      </c>
      <c r="E326" s="194">
        <f>'9A6'!E46</f>
        <v>7</v>
      </c>
      <c r="F326" s="199">
        <f>'9A6'!F46</f>
        <v>9</v>
      </c>
      <c r="G326" s="182">
        <f>'9A6'!G46</f>
        <v>9.25</v>
      </c>
      <c r="H326" s="182">
        <f>'9A6'!H46</f>
        <v>41.25</v>
      </c>
      <c r="I326" s="183" t="e">
        <f t="shared" si="9"/>
        <v>#REF!</v>
      </c>
      <c r="J326" s="180" t="e">
        <f t="shared" si="1"/>
        <v>#REF!</v>
      </c>
    </row>
    <row r="327" spans="1:10" ht="12.75" customHeight="1">
      <c r="A327" s="177">
        <f>'9A6'!A47</f>
        <v>42</v>
      </c>
      <c r="B327" s="178">
        <f>'9A6'!B47</f>
        <v>0</v>
      </c>
      <c r="C327" s="177">
        <f>'9A6'!C47</f>
        <v>0</v>
      </c>
      <c r="D327" s="177">
        <f>'9A6'!D47</f>
        <v>0</v>
      </c>
      <c r="E327" s="179">
        <f>'9A6'!E47</f>
        <v>0</v>
      </c>
      <c r="F327" s="199">
        <f>'9A6'!F47</f>
        <v>0</v>
      </c>
      <c r="G327" s="182">
        <f>'9A6'!G47</f>
        <v>0</v>
      </c>
      <c r="H327" s="182">
        <f>'9A6'!H47</f>
        <v>0</v>
      </c>
      <c r="I327" s="183" t="e">
        <f t="shared" si="9"/>
        <v>#REF!</v>
      </c>
      <c r="J327" s="180" t="e">
        <f t="shared" si="1"/>
        <v>#REF!</v>
      </c>
    </row>
    <row r="328" spans="1:10" ht="12.75" customHeight="1">
      <c r="A328" s="177">
        <f>'9A6'!A48</f>
        <v>43</v>
      </c>
      <c r="B328" s="178">
        <f>'9A6'!B48</f>
        <v>0</v>
      </c>
      <c r="C328" s="177">
        <f>'9A6'!C48</f>
        <v>0</v>
      </c>
      <c r="D328" s="177">
        <f>'9A6'!D48</f>
        <v>0</v>
      </c>
      <c r="E328" s="179">
        <f>'9A6'!E48</f>
        <v>0</v>
      </c>
      <c r="F328" s="199">
        <f>'9A6'!F48</f>
        <v>0</v>
      </c>
      <c r="G328" s="182">
        <f>'9A6'!G48</f>
        <v>0</v>
      </c>
      <c r="H328" s="182">
        <f>'9A6'!H48</f>
        <v>0</v>
      </c>
      <c r="I328" s="183" t="e">
        <f t="shared" si="9"/>
        <v>#REF!</v>
      </c>
      <c r="J328" s="180" t="e">
        <f t="shared" si="1"/>
        <v>#REF!</v>
      </c>
    </row>
    <row r="329" spans="1:10" ht="12.75" customHeight="1">
      <c r="A329" s="177">
        <f>'9A6'!A49</f>
        <v>49</v>
      </c>
      <c r="B329" s="178">
        <f>'9A6'!B49</f>
        <v>0</v>
      </c>
      <c r="C329" s="177">
        <f>'9A6'!C49</f>
        <v>0</v>
      </c>
      <c r="D329" s="177">
        <f>'9A6'!D49</f>
        <v>0</v>
      </c>
      <c r="E329" s="194">
        <f>'9A6'!E49</f>
        <v>0</v>
      </c>
      <c r="F329" s="179">
        <f>'9A6'!F49</f>
        <v>0</v>
      </c>
      <c r="G329" s="182">
        <f>'9A6'!G49</f>
        <v>0</v>
      </c>
      <c r="H329" s="182">
        <f>'9A6'!H49</f>
        <v>0</v>
      </c>
      <c r="I329" s="183" t="e">
        <f t="shared" si="9"/>
        <v>#REF!</v>
      </c>
      <c r="J329" s="180" t="e">
        <f t="shared" si="1"/>
        <v>#REF!</v>
      </c>
    </row>
    <row r="330" spans="1:10" ht="12.75" customHeight="1">
      <c r="A330" s="177">
        <f>'9A6'!A50</f>
        <v>50</v>
      </c>
      <c r="B330" s="178">
        <f>'9A6'!B50</f>
        <v>0</v>
      </c>
      <c r="C330" s="177">
        <f>'9A6'!C50</f>
        <v>0</v>
      </c>
      <c r="D330" s="177">
        <f>'9A6'!D50</f>
        <v>0</v>
      </c>
      <c r="E330" s="179">
        <f>'9A6'!E50</f>
        <v>0</v>
      </c>
      <c r="F330" s="179">
        <f>'9A6'!F50</f>
        <v>0</v>
      </c>
      <c r="G330" s="182">
        <f>'9A6'!G50</f>
        <v>0</v>
      </c>
      <c r="H330" s="182">
        <f>'9A6'!H50</f>
        <v>0</v>
      </c>
      <c r="I330" s="183" t="e">
        <f t="shared" si="9"/>
        <v>#REF!</v>
      </c>
      <c r="J330" s="180" t="e">
        <f t="shared" si="1"/>
        <v>#REF!</v>
      </c>
    </row>
    <row r="331" spans="1:10" ht="12.75" customHeight="1">
      <c r="A331" s="177">
        <f>'9A6'!A51</f>
        <v>51</v>
      </c>
      <c r="B331" s="178">
        <f>'9A6'!B51</f>
        <v>0</v>
      </c>
      <c r="C331" s="177">
        <f>'9A6'!C51</f>
        <v>0</v>
      </c>
      <c r="D331" s="177">
        <f>'9A6'!D51</f>
        <v>0</v>
      </c>
      <c r="E331" s="179">
        <f>'9A6'!E51</f>
        <v>0</v>
      </c>
      <c r="F331" s="179">
        <f>'9A6'!F51</f>
        <v>0</v>
      </c>
      <c r="G331" s="182">
        <f>'9A6'!G51</f>
        <v>0</v>
      </c>
      <c r="H331" s="182">
        <f>'9A6'!H51</f>
        <v>0</v>
      </c>
      <c r="I331" s="183" t="e">
        <f t="shared" si="9"/>
        <v>#REF!</v>
      </c>
      <c r="J331" s="180" t="e">
        <f t="shared" si="1"/>
        <v>#REF!</v>
      </c>
    </row>
    <row r="332" spans="1:10" ht="12.75" customHeight="1">
      <c r="A332" s="177">
        <f>'9A6'!A52</f>
        <v>52</v>
      </c>
      <c r="B332" s="178">
        <f>'9A6'!B52</f>
        <v>0</v>
      </c>
      <c r="C332" s="177">
        <f>'9A6'!C52</f>
        <v>0</v>
      </c>
      <c r="D332" s="177">
        <f>'9A6'!D52</f>
        <v>0</v>
      </c>
      <c r="E332" s="179">
        <f>'9A6'!E52</f>
        <v>0</v>
      </c>
      <c r="F332" s="179">
        <f>'9A6'!F52</f>
        <v>0</v>
      </c>
      <c r="G332" s="182">
        <f>'9A6'!G52</f>
        <v>0</v>
      </c>
      <c r="H332" s="182">
        <f>'9A6'!H52</f>
        <v>0</v>
      </c>
      <c r="I332" s="183" t="e">
        <f t="shared" si="9"/>
        <v>#REF!</v>
      </c>
      <c r="J332" s="180" t="e">
        <f t="shared" si="1"/>
        <v>#REF!</v>
      </c>
    </row>
    <row r="333" spans="1:10" ht="12.75" customHeight="1">
      <c r="A333" s="177">
        <f>'9A6'!A53</f>
        <v>53</v>
      </c>
      <c r="B333" s="178">
        <f>'9A6'!B53</f>
        <v>0</v>
      </c>
      <c r="C333" s="177">
        <f>'9A6'!C53</f>
        <v>0</v>
      </c>
      <c r="D333" s="177">
        <f>'9A6'!D53</f>
        <v>0</v>
      </c>
      <c r="E333" s="179">
        <f>'9A6'!E53</f>
        <v>0</v>
      </c>
      <c r="F333" s="179">
        <f>'9A6'!F53</f>
        <v>0</v>
      </c>
      <c r="G333" s="182">
        <f>'9A6'!G53</f>
        <v>0</v>
      </c>
      <c r="H333" s="182">
        <f>'9A6'!H53</f>
        <v>0</v>
      </c>
      <c r="I333" s="183" t="e">
        <f t="shared" si="9"/>
        <v>#REF!</v>
      </c>
      <c r="J333" s="180" t="e">
        <f t="shared" si="1"/>
        <v>#REF!</v>
      </c>
    </row>
    <row r="334" spans="1:10" ht="12.75" customHeight="1">
      <c r="A334" s="177" t="e">
        <f>'9A6'!#REF!</f>
        <v>#REF!</v>
      </c>
      <c r="B334" s="178" t="e">
        <f>'9A6'!#REF!</f>
        <v>#REF!</v>
      </c>
      <c r="C334" s="177" t="e">
        <f>'9A6'!#REF!</f>
        <v>#REF!</v>
      </c>
      <c r="D334" s="177" t="e">
        <f>'9A6'!#REF!</f>
        <v>#REF!</v>
      </c>
      <c r="E334" s="179" t="e">
        <f>'9A6'!#REF!</f>
        <v>#REF!</v>
      </c>
      <c r="F334" s="179" t="e">
        <f>'9A6'!#REF!</f>
        <v>#REF!</v>
      </c>
      <c r="G334" s="179" t="e">
        <f>'9A6'!#REF!</f>
        <v>#REF!</v>
      </c>
      <c r="H334" s="182" t="e">
        <f>'9A6'!#REF!</f>
        <v>#REF!</v>
      </c>
      <c r="I334" s="183" t="e">
        <f t="shared" si="9"/>
        <v>#REF!</v>
      </c>
      <c r="J334" s="180" t="e">
        <f t="shared" si="1"/>
        <v>#REF!</v>
      </c>
    </row>
    <row r="335" spans="1:10" ht="13.5" customHeight="1">
      <c r="A335" s="177" t="e">
        <f>'9A6'!#REF!</f>
        <v>#REF!</v>
      </c>
      <c r="B335" s="178" t="e">
        <f>'9A6'!#REF!</f>
        <v>#REF!</v>
      </c>
      <c r="C335" s="177" t="e">
        <f>'9A6'!#REF!</f>
        <v>#REF!</v>
      </c>
      <c r="D335" s="177" t="e">
        <f>'9A6'!#REF!</f>
        <v>#REF!</v>
      </c>
      <c r="E335" s="179" t="e">
        <f>'9A6'!#REF!</f>
        <v>#REF!</v>
      </c>
      <c r="F335" s="179" t="e">
        <f>'9A6'!#REF!</f>
        <v>#REF!</v>
      </c>
      <c r="G335" s="179" t="e">
        <f>'9A6'!#REF!</f>
        <v>#REF!</v>
      </c>
      <c r="H335" s="182" t="e">
        <f>'9A6'!#REF!</f>
        <v>#REF!</v>
      </c>
      <c r="I335" s="183" t="e">
        <f t="shared" si="9"/>
        <v>#REF!</v>
      </c>
      <c r="J335" s="180" t="e">
        <f t="shared" si="1"/>
        <v>#REF!</v>
      </c>
    </row>
    <row r="336" spans="1:10" ht="13.5" customHeight="1">
      <c r="A336" s="190" t="e">
        <f t="shared" ref="A336:H336" si="15">#REF!</f>
        <v>#REF!</v>
      </c>
      <c r="B336" s="189" t="e">
        <f t="shared" si="15"/>
        <v>#REF!</v>
      </c>
      <c r="C336" s="190" t="e">
        <f t="shared" si="15"/>
        <v>#REF!</v>
      </c>
      <c r="D336" s="190" t="e">
        <f t="shared" si="15"/>
        <v>#REF!</v>
      </c>
      <c r="E336" s="191" t="e">
        <f t="shared" si="15"/>
        <v>#REF!</v>
      </c>
      <c r="F336" s="191" t="e">
        <f t="shared" si="15"/>
        <v>#REF!</v>
      </c>
      <c r="G336" s="192" t="e">
        <f t="shared" si="15"/>
        <v>#REF!</v>
      </c>
      <c r="H336" s="192" t="e">
        <f t="shared" si="15"/>
        <v>#REF!</v>
      </c>
      <c r="I336" s="183" t="e">
        <f t="shared" ref="I336:I390" si="16">RANK(H336,$H$336:$H$390,0)</f>
        <v>#REF!</v>
      </c>
      <c r="J336" s="180" t="e">
        <f t="shared" si="1"/>
        <v>#REF!</v>
      </c>
    </row>
    <row r="337" spans="1:10" ht="12.75" customHeight="1">
      <c r="A337" s="177" t="e">
        <f t="shared" ref="A337:H337" si="17">#REF!</f>
        <v>#REF!</v>
      </c>
      <c r="B337" s="178" t="e">
        <f t="shared" si="17"/>
        <v>#REF!</v>
      </c>
      <c r="C337" s="177" t="e">
        <f t="shared" si="17"/>
        <v>#REF!</v>
      </c>
      <c r="D337" s="177" t="e">
        <f t="shared" si="17"/>
        <v>#REF!</v>
      </c>
      <c r="E337" s="194" t="e">
        <f t="shared" si="17"/>
        <v>#REF!</v>
      </c>
      <c r="F337" s="179" t="e">
        <f t="shared" si="17"/>
        <v>#REF!</v>
      </c>
      <c r="G337" s="182" t="e">
        <f t="shared" si="17"/>
        <v>#REF!</v>
      </c>
      <c r="H337" s="182" t="e">
        <f t="shared" si="17"/>
        <v>#REF!</v>
      </c>
      <c r="I337" s="183" t="e">
        <f t="shared" si="16"/>
        <v>#REF!</v>
      </c>
      <c r="J337" s="180" t="e">
        <f t="shared" si="1"/>
        <v>#REF!</v>
      </c>
    </row>
    <row r="338" spans="1:10" ht="12.75" customHeight="1">
      <c r="A338" s="177" t="e">
        <f t="shared" ref="A338:H338" si="18">#REF!</f>
        <v>#REF!</v>
      </c>
      <c r="B338" s="178" t="e">
        <f t="shared" si="18"/>
        <v>#REF!</v>
      </c>
      <c r="C338" s="177" t="e">
        <f t="shared" si="18"/>
        <v>#REF!</v>
      </c>
      <c r="D338" s="177" t="e">
        <f t="shared" si="18"/>
        <v>#REF!</v>
      </c>
      <c r="E338" s="179" t="e">
        <f t="shared" si="18"/>
        <v>#REF!</v>
      </c>
      <c r="F338" s="179" t="e">
        <f t="shared" si="18"/>
        <v>#REF!</v>
      </c>
      <c r="G338" s="182" t="e">
        <f t="shared" si="18"/>
        <v>#REF!</v>
      </c>
      <c r="H338" s="182" t="e">
        <f t="shared" si="18"/>
        <v>#REF!</v>
      </c>
      <c r="I338" s="183" t="e">
        <f t="shared" si="16"/>
        <v>#REF!</v>
      </c>
      <c r="J338" s="180" t="e">
        <f t="shared" si="1"/>
        <v>#REF!</v>
      </c>
    </row>
    <row r="339" spans="1:10" ht="12.75" customHeight="1">
      <c r="A339" s="177" t="e">
        <f t="shared" ref="A339:H339" si="19">#REF!</f>
        <v>#REF!</v>
      </c>
      <c r="B339" s="178" t="e">
        <f t="shared" si="19"/>
        <v>#REF!</v>
      </c>
      <c r="C339" s="177" t="e">
        <f t="shared" si="19"/>
        <v>#REF!</v>
      </c>
      <c r="D339" s="177" t="e">
        <f t="shared" si="19"/>
        <v>#REF!</v>
      </c>
      <c r="E339" s="194" t="e">
        <f t="shared" si="19"/>
        <v>#REF!</v>
      </c>
      <c r="F339" s="179" t="e">
        <f t="shared" si="19"/>
        <v>#REF!</v>
      </c>
      <c r="G339" s="182" t="e">
        <f t="shared" si="19"/>
        <v>#REF!</v>
      </c>
      <c r="H339" s="182" t="e">
        <f t="shared" si="19"/>
        <v>#REF!</v>
      </c>
      <c r="I339" s="183" t="e">
        <f t="shared" si="16"/>
        <v>#REF!</v>
      </c>
      <c r="J339" s="180" t="e">
        <f t="shared" si="1"/>
        <v>#REF!</v>
      </c>
    </row>
    <row r="340" spans="1:10" ht="12.75" customHeight="1">
      <c r="A340" s="177" t="e">
        <f t="shared" ref="A340:H340" si="20">#REF!</f>
        <v>#REF!</v>
      </c>
      <c r="B340" s="178" t="e">
        <f t="shared" si="20"/>
        <v>#REF!</v>
      </c>
      <c r="C340" s="177" t="e">
        <f t="shared" si="20"/>
        <v>#REF!</v>
      </c>
      <c r="D340" s="177" t="e">
        <f t="shared" si="20"/>
        <v>#REF!</v>
      </c>
      <c r="E340" s="179" t="e">
        <f t="shared" si="20"/>
        <v>#REF!</v>
      </c>
      <c r="F340" s="179" t="e">
        <f t="shared" si="20"/>
        <v>#REF!</v>
      </c>
      <c r="G340" s="182" t="e">
        <f t="shared" si="20"/>
        <v>#REF!</v>
      </c>
      <c r="H340" s="182" t="e">
        <f t="shared" si="20"/>
        <v>#REF!</v>
      </c>
      <c r="I340" s="183" t="e">
        <f t="shared" si="16"/>
        <v>#REF!</v>
      </c>
      <c r="J340" s="180" t="e">
        <f t="shared" si="1"/>
        <v>#REF!</v>
      </c>
    </row>
    <row r="341" spans="1:10" ht="12.75" customHeight="1">
      <c r="A341" s="177" t="e">
        <f t="shared" ref="A341:H341" si="21">#REF!</f>
        <v>#REF!</v>
      </c>
      <c r="B341" s="178" t="e">
        <f t="shared" si="21"/>
        <v>#REF!</v>
      </c>
      <c r="C341" s="177" t="e">
        <f t="shared" si="21"/>
        <v>#REF!</v>
      </c>
      <c r="D341" s="177" t="e">
        <f t="shared" si="21"/>
        <v>#REF!</v>
      </c>
      <c r="E341" s="179" t="e">
        <f t="shared" si="21"/>
        <v>#REF!</v>
      </c>
      <c r="F341" s="179" t="e">
        <f t="shared" si="21"/>
        <v>#REF!</v>
      </c>
      <c r="G341" s="182" t="e">
        <f t="shared" si="21"/>
        <v>#REF!</v>
      </c>
      <c r="H341" s="182" t="e">
        <f t="shared" si="21"/>
        <v>#REF!</v>
      </c>
      <c r="I341" s="183" t="e">
        <f t="shared" si="16"/>
        <v>#REF!</v>
      </c>
      <c r="J341" s="180" t="e">
        <f t="shared" si="1"/>
        <v>#REF!</v>
      </c>
    </row>
    <row r="342" spans="1:10" ht="12.75" customHeight="1">
      <c r="A342" s="177" t="e">
        <f t="shared" ref="A342:H342" si="22">#REF!</f>
        <v>#REF!</v>
      </c>
      <c r="B342" s="178" t="e">
        <f t="shared" si="22"/>
        <v>#REF!</v>
      </c>
      <c r="C342" s="177" t="e">
        <f t="shared" si="22"/>
        <v>#REF!</v>
      </c>
      <c r="D342" s="177" t="e">
        <f t="shared" si="22"/>
        <v>#REF!</v>
      </c>
      <c r="E342" s="194" t="e">
        <f t="shared" si="22"/>
        <v>#REF!</v>
      </c>
      <c r="F342" s="179" t="e">
        <f t="shared" si="22"/>
        <v>#REF!</v>
      </c>
      <c r="G342" s="182" t="e">
        <f t="shared" si="22"/>
        <v>#REF!</v>
      </c>
      <c r="H342" s="182" t="e">
        <f t="shared" si="22"/>
        <v>#REF!</v>
      </c>
      <c r="I342" s="183" t="e">
        <f t="shared" si="16"/>
        <v>#REF!</v>
      </c>
      <c r="J342" s="180" t="e">
        <f t="shared" si="1"/>
        <v>#REF!</v>
      </c>
    </row>
    <row r="343" spans="1:10" ht="12.75" customHeight="1">
      <c r="A343" s="177" t="e">
        <f t="shared" ref="A343:H343" si="23">#REF!</f>
        <v>#REF!</v>
      </c>
      <c r="B343" s="178" t="e">
        <f t="shared" si="23"/>
        <v>#REF!</v>
      </c>
      <c r="C343" s="177" t="e">
        <f t="shared" si="23"/>
        <v>#REF!</v>
      </c>
      <c r="D343" s="177" t="e">
        <f t="shared" si="23"/>
        <v>#REF!</v>
      </c>
      <c r="E343" s="179" t="e">
        <f t="shared" si="23"/>
        <v>#REF!</v>
      </c>
      <c r="F343" s="179" t="e">
        <f t="shared" si="23"/>
        <v>#REF!</v>
      </c>
      <c r="G343" s="182" t="e">
        <f t="shared" si="23"/>
        <v>#REF!</v>
      </c>
      <c r="H343" s="182" t="e">
        <f t="shared" si="23"/>
        <v>#REF!</v>
      </c>
      <c r="I343" s="183" t="e">
        <f t="shared" si="16"/>
        <v>#REF!</v>
      </c>
      <c r="J343" s="180" t="e">
        <f t="shared" si="1"/>
        <v>#REF!</v>
      </c>
    </row>
    <row r="344" spans="1:10" ht="12.75" customHeight="1">
      <c r="A344" s="177" t="e">
        <f t="shared" ref="A344:H344" si="24">#REF!</f>
        <v>#REF!</v>
      </c>
      <c r="B344" s="178" t="e">
        <f t="shared" si="24"/>
        <v>#REF!</v>
      </c>
      <c r="C344" s="177" t="e">
        <f t="shared" si="24"/>
        <v>#REF!</v>
      </c>
      <c r="D344" s="177" t="e">
        <f t="shared" si="24"/>
        <v>#REF!</v>
      </c>
      <c r="E344" s="194" t="e">
        <f t="shared" si="24"/>
        <v>#REF!</v>
      </c>
      <c r="F344" s="179" t="e">
        <f t="shared" si="24"/>
        <v>#REF!</v>
      </c>
      <c r="G344" s="182" t="e">
        <f t="shared" si="24"/>
        <v>#REF!</v>
      </c>
      <c r="H344" s="182" t="e">
        <f t="shared" si="24"/>
        <v>#REF!</v>
      </c>
      <c r="I344" s="183" t="e">
        <f t="shared" si="16"/>
        <v>#REF!</v>
      </c>
      <c r="J344" s="180" t="e">
        <f t="shared" si="1"/>
        <v>#REF!</v>
      </c>
    </row>
    <row r="345" spans="1:10" ht="12.75" customHeight="1">
      <c r="A345" s="177" t="e">
        <f t="shared" ref="A345:H345" si="25">#REF!</f>
        <v>#REF!</v>
      </c>
      <c r="B345" s="178" t="e">
        <f t="shared" si="25"/>
        <v>#REF!</v>
      </c>
      <c r="C345" s="177" t="e">
        <f t="shared" si="25"/>
        <v>#REF!</v>
      </c>
      <c r="D345" s="177" t="e">
        <f t="shared" si="25"/>
        <v>#REF!</v>
      </c>
      <c r="E345" s="194" t="e">
        <f t="shared" si="25"/>
        <v>#REF!</v>
      </c>
      <c r="F345" s="179" t="e">
        <f t="shared" si="25"/>
        <v>#REF!</v>
      </c>
      <c r="G345" s="182" t="e">
        <f t="shared" si="25"/>
        <v>#REF!</v>
      </c>
      <c r="H345" s="182" t="e">
        <f t="shared" si="25"/>
        <v>#REF!</v>
      </c>
      <c r="I345" s="183" t="e">
        <f t="shared" si="16"/>
        <v>#REF!</v>
      </c>
      <c r="J345" s="180" t="e">
        <f t="shared" si="1"/>
        <v>#REF!</v>
      </c>
    </row>
    <row r="346" spans="1:10" ht="12.75" customHeight="1">
      <c r="A346" s="177" t="e">
        <f t="shared" ref="A346:H346" si="26">#REF!</f>
        <v>#REF!</v>
      </c>
      <c r="B346" s="178" t="e">
        <f t="shared" si="26"/>
        <v>#REF!</v>
      </c>
      <c r="C346" s="177" t="e">
        <f t="shared" si="26"/>
        <v>#REF!</v>
      </c>
      <c r="D346" s="177" t="e">
        <f t="shared" si="26"/>
        <v>#REF!</v>
      </c>
      <c r="E346" s="179" t="e">
        <f t="shared" si="26"/>
        <v>#REF!</v>
      </c>
      <c r="F346" s="179" t="e">
        <f t="shared" si="26"/>
        <v>#REF!</v>
      </c>
      <c r="G346" s="182" t="e">
        <f t="shared" si="26"/>
        <v>#REF!</v>
      </c>
      <c r="H346" s="182" t="e">
        <f t="shared" si="26"/>
        <v>#REF!</v>
      </c>
      <c r="I346" s="183" t="e">
        <f t="shared" si="16"/>
        <v>#REF!</v>
      </c>
      <c r="J346" s="180" t="e">
        <f t="shared" si="1"/>
        <v>#REF!</v>
      </c>
    </row>
    <row r="347" spans="1:10" ht="12.75" customHeight="1">
      <c r="A347" s="177" t="e">
        <f t="shared" ref="A347:H347" si="27">#REF!</f>
        <v>#REF!</v>
      </c>
      <c r="B347" s="178" t="e">
        <f t="shared" si="27"/>
        <v>#REF!</v>
      </c>
      <c r="C347" s="177" t="e">
        <f t="shared" si="27"/>
        <v>#REF!</v>
      </c>
      <c r="D347" s="177" t="e">
        <f t="shared" si="27"/>
        <v>#REF!</v>
      </c>
      <c r="E347" s="179" t="e">
        <f t="shared" si="27"/>
        <v>#REF!</v>
      </c>
      <c r="F347" s="179" t="e">
        <f t="shared" si="27"/>
        <v>#REF!</v>
      </c>
      <c r="G347" s="182" t="e">
        <f t="shared" si="27"/>
        <v>#REF!</v>
      </c>
      <c r="H347" s="182" t="e">
        <f t="shared" si="27"/>
        <v>#REF!</v>
      </c>
      <c r="I347" s="183" t="e">
        <f t="shared" si="16"/>
        <v>#REF!</v>
      </c>
      <c r="J347" s="180" t="e">
        <f t="shared" si="1"/>
        <v>#REF!</v>
      </c>
    </row>
    <row r="348" spans="1:10" ht="12.75" customHeight="1">
      <c r="A348" s="177" t="e">
        <f t="shared" ref="A348:H348" si="28">#REF!</f>
        <v>#REF!</v>
      </c>
      <c r="B348" s="178" t="e">
        <f t="shared" si="28"/>
        <v>#REF!</v>
      </c>
      <c r="C348" s="177" t="e">
        <f t="shared" si="28"/>
        <v>#REF!</v>
      </c>
      <c r="D348" s="177" t="e">
        <f t="shared" si="28"/>
        <v>#REF!</v>
      </c>
      <c r="E348" s="179" t="e">
        <f t="shared" si="28"/>
        <v>#REF!</v>
      </c>
      <c r="F348" s="179" t="e">
        <f t="shared" si="28"/>
        <v>#REF!</v>
      </c>
      <c r="G348" s="182" t="e">
        <f t="shared" si="28"/>
        <v>#REF!</v>
      </c>
      <c r="H348" s="182" t="e">
        <f t="shared" si="28"/>
        <v>#REF!</v>
      </c>
      <c r="I348" s="183" t="e">
        <f t="shared" si="16"/>
        <v>#REF!</v>
      </c>
      <c r="J348" s="180" t="e">
        <f t="shared" si="1"/>
        <v>#REF!</v>
      </c>
    </row>
    <row r="349" spans="1:10" ht="12.75" customHeight="1">
      <c r="A349" s="177" t="e">
        <f t="shared" ref="A349:H349" si="29">#REF!</f>
        <v>#REF!</v>
      </c>
      <c r="B349" s="178" t="e">
        <f t="shared" si="29"/>
        <v>#REF!</v>
      </c>
      <c r="C349" s="177" t="e">
        <f t="shared" si="29"/>
        <v>#REF!</v>
      </c>
      <c r="D349" s="177" t="e">
        <f t="shared" si="29"/>
        <v>#REF!</v>
      </c>
      <c r="E349" s="179" t="e">
        <f t="shared" si="29"/>
        <v>#REF!</v>
      </c>
      <c r="F349" s="179" t="e">
        <f t="shared" si="29"/>
        <v>#REF!</v>
      </c>
      <c r="G349" s="182" t="e">
        <f t="shared" si="29"/>
        <v>#REF!</v>
      </c>
      <c r="H349" s="182" t="e">
        <f t="shared" si="29"/>
        <v>#REF!</v>
      </c>
      <c r="I349" s="183" t="e">
        <f t="shared" si="16"/>
        <v>#REF!</v>
      </c>
      <c r="J349" s="180" t="e">
        <f t="shared" si="1"/>
        <v>#REF!</v>
      </c>
    </row>
    <row r="350" spans="1:10" ht="12.75" customHeight="1">
      <c r="A350" s="177" t="e">
        <f t="shared" ref="A350:H350" si="30">#REF!</f>
        <v>#REF!</v>
      </c>
      <c r="B350" s="178" t="e">
        <f t="shared" si="30"/>
        <v>#REF!</v>
      </c>
      <c r="C350" s="177" t="e">
        <f t="shared" si="30"/>
        <v>#REF!</v>
      </c>
      <c r="D350" s="177" t="e">
        <f t="shared" si="30"/>
        <v>#REF!</v>
      </c>
      <c r="E350" s="179" t="e">
        <f t="shared" si="30"/>
        <v>#REF!</v>
      </c>
      <c r="F350" s="179" t="e">
        <f t="shared" si="30"/>
        <v>#REF!</v>
      </c>
      <c r="G350" s="182" t="e">
        <f t="shared" si="30"/>
        <v>#REF!</v>
      </c>
      <c r="H350" s="182" t="e">
        <f t="shared" si="30"/>
        <v>#REF!</v>
      </c>
      <c r="I350" s="183" t="e">
        <f t="shared" si="16"/>
        <v>#REF!</v>
      </c>
      <c r="J350" s="180" t="e">
        <f t="shared" si="1"/>
        <v>#REF!</v>
      </c>
    </row>
    <row r="351" spans="1:10" ht="12.75" customHeight="1">
      <c r="A351" s="177" t="e">
        <f t="shared" ref="A351:H351" si="31">#REF!</f>
        <v>#REF!</v>
      </c>
      <c r="B351" s="178" t="e">
        <f t="shared" si="31"/>
        <v>#REF!</v>
      </c>
      <c r="C351" s="177" t="e">
        <f t="shared" si="31"/>
        <v>#REF!</v>
      </c>
      <c r="D351" s="177" t="e">
        <f t="shared" si="31"/>
        <v>#REF!</v>
      </c>
      <c r="E351" s="179" t="e">
        <f t="shared" si="31"/>
        <v>#REF!</v>
      </c>
      <c r="F351" s="179" t="e">
        <f t="shared" si="31"/>
        <v>#REF!</v>
      </c>
      <c r="G351" s="182" t="e">
        <f t="shared" si="31"/>
        <v>#REF!</v>
      </c>
      <c r="H351" s="182" t="e">
        <f t="shared" si="31"/>
        <v>#REF!</v>
      </c>
      <c r="I351" s="183" t="e">
        <f t="shared" si="16"/>
        <v>#REF!</v>
      </c>
      <c r="J351" s="180" t="e">
        <f t="shared" si="1"/>
        <v>#REF!</v>
      </c>
    </row>
    <row r="352" spans="1:10" ht="12.75" customHeight="1">
      <c r="A352" s="177" t="e">
        <f t="shared" ref="A352:H352" si="32">#REF!</f>
        <v>#REF!</v>
      </c>
      <c r="B352" s="178" t="e">
        <f t="shared" si="32"/>
        <v>#REF!</v>
      </c>
      <c r="C352" s="177" t="e">
        <f t="shared" si="32"/>
        <v>#REF!</v>
      </c>
      <c r="D352" s="177" t="e">
        <f t="shared" si="32"/>
        <v>#REF!</v>
      </c>
      <c r="E352" s="179" t="e">
        <f t="shared" si="32"/>
        <v>#REF!</v>
      </c>
      <c r="F352" s="179" t="e">
        <f t="shared" si="32"/>
        <v>#REF!</v>
      </c>
      <c r="G352" s="182" t="e">
        <f t="shared" si="32"/>
        <v>#REF!</v>
      </c>
      <c r="H352" s="182" t="e">
        <f t="shared" si="32"/>
        <v>#REF!</v>
      </c>
      <c r="I352" s="183" t="e">
        <f t="shared" si="16"/>
        <v>#REF!</v>
      </c>
      <c r="J352" s="180" t="e">
        <f t="shared" si="1"/>
        <v>#REF!</v>
      </c>
    </row>
    <row r="353" spans="1:10" ht="12.75" customHeight="1">
      <c r="A353" s="177" t="e">
        <f t="shared" ref="A353:H353" si="33">#REF!</f>
        <v>#REF!</v>
      </c>
      <c r="B353" s="178" t="e">
        <f t="shared" si="33"/>
        <v>#REF!</v>
      </c>
      <c r="C353" s="177" t="e">
        <f t="shared" si="33"/>
        <v>#REF!</v>
      </c>
      <c r="D353" s="177" t="e">
        <f t="shared" si="33"/>
        <v>#REF!</v>
      </c>
      <c r="E353" s="179" t="e">
        <f t="shared" si="33"/>
        <v>#REF!</v>
      </c>
      <c r="F353" s="179" t="e">
        <f t="shared" si="33"/>
        <v>#REF!</v>
      </c>
      <c r="G353" s="182" t="e">
        <f t="shared" si="33"/>
        <v>#REF!</v>
      </c>
      <c r="H353" s="182" t="e">
        <f t="shared" si="33"/>
        <v>#REF!</v>
      </c>
      <c r="I353" s="183" t="e">
        <f t="shared" si="16"/>
        <v>#REF!</v>
      </c>
      <c r="J353" s="180" t="e">
        <f t="shared" si="1"/>
        <v>#REF!</v>
      </c>
    </row>
    <row r="354" spans="1:10" ht="12.75" customHeight="1">
      <c r="A354" s="177" t="e">
        <f t="shared" ref="A354:H354" si="34">#REF!</f>
        <v>#REF!</v>
      </c>
      <c r="B354" s="178" t="e">
        <f t="shared" si="34"/>
        <v>#REF!</v>
      </c>
      <c r="C354" s="177" t="e">
        <f t="shared" si="34"/>
        <v>#REF!</v>
      </c>
      <c r="D354" s="177" t="e">
        <f t="shared" si="34"/>
        <v>#REF!</v>
      </c>
      <c r="E354" s="179" t="e">
        <f t="shared" si="34"/>
        <v>#REF!</v>
      </c>
      <c r="F354" s="179" t="e">
        <f t="shared" si="34"/>
        <v>#REF!</v>
      </c>
      <c r="G354" s="182" t="e">
        <f t="shared" si="34"/>
        <v>#REF!</v>
      </c>
      <c r="H354" s="182" t="e">
        <f t="shared" si="34"/>
        <v>#REF!</v>
      </c>
      <c r="I354" s="183" t="e">
        <f t="shared" si="16"/>
        <v>#REF!</v>
      </c>
      <c r="J354" s="180" t="e">
        <f t="shared" si="1"/>
        <v>#REF!</v>
      </c>
    </row>
    <row r="355" spans="1:10" ht="12.75" customHeight="1">
      <c r="A355" s="177" t="e">
        <f t="shared" ref="A355:H355" si="35">#REF!</f>
        <v>#REF!</v>
      </c>
      <c r="B355" s="178" t="e">
        <f t="shared" si="35"/>
        <v>#REF!</v>
      </c>
      <c r="C355" s="177" t="e">
        <f t="shared" si="35"/>
        <v>#REF!</v>
      </c>
      <c r="D355" s="177" t="e">
        <f t="shared" si="35"/>
        <v>#REF!</v>
      </c>
      <c r="E355" s="179" t="e">
        <f t="shared" si="35"/>
        <v>#REF!</v>
      </c>
      <c r="F355" s="179" t="e">
        <f t="shared" si="35"/>
        <v>#REF!</v>
      </c>
      <c r="G355" s="182" t="e">
        <f t="shared" si="35"/>
        <v>#REF!</v>
      </c>
      <c r="H355" s="182" t="e">
        <f t="shared" si="35"/>
        <v>#REF!</v>
      </c>
      <c r="I355" s="183" t="e">
        <f t="shared" si="16"/>
        <v>#REF!</v>
      </c>
      <c r="J355" s="180" t="e">
        <f t="shared" si="1"/>
        <v>#REF!</v>
      </c>
    </row>
    <row r="356" spans="1:10" ht="12.75" customHeight="1">
      <c r="A356" s="177" t="e">
        <f t="shared" ref="A356:H356" si="36">#REF!</f>
        <v>#REF!</v>
      </c>
      <c r="B356" s="178" t="e">
        <f t="shared" si="36"/>
        <v>#REF!</v>
      </c>
      <c r="C356" s="177" t="e">
        <f t="shared" si="36"/>
        <v>#REF!</v>
      </c>
      <c r="D356" s="177" t="e">
        <f t="shared" si="36"/>
        <v>#REF!</v>
      </c>
      <c r="E356" s="179" t="e">
        <f t="shared" si="36"/>
        <v>#REF!</v>
      </c>
      <c r="F356" s="179" t="e">
        <f t="shared" si="36"/>
        <v>#REF!</v>
      </c>
      <c r="G356" s="182" t="e">
        <f t="shared" si="36"/>
        <v>#REF!</v>
      </c>
      <c r="H356" s="182" t="e">
        <f t="shared" si="36"/>
        <v>#REF!</v>
      </c>
      <c r="I356" s="183" t="e">
        <f t="shared" si="16"/>
        <v>#REF!</v>
      </c>
      <c r="J356" s="180" t="e">
        <f t="shared" si="1"/>
        <v>#REF!</v>
      </c>
    </row>
    <row r="357" spans="1:10" ht="12.75" customHeight="1">
      <c r="A357" s="177" t="e">
        <f t="shared" ref="A357:H357" si="37">#REF!</f>
        <v>#REF!</v>
      </c>
      <c r="B357" s="178" t="e">
        <f t="shared" si="37"/>
        <v>#REF!</v>
      </c>
      <c r="C357" s="177" t="e">
        <f t="shared" si="37"/>
        <v>#REF!</v>
      </c>
      <c r="D357" s="177" t="e">
        <f t="shared" si="37"/>
        <v>#REF!</v>
      </c>
      <c r="E357" s="179" t="e">
        <f t="shared" si="37"/>
        <v>#REF!</v>
      </c>
      <c r="F357" s="179" t="e">
        <f t="shared" si="37"/>
        <v>#REF!</v>
      </c>
      <c r="G357" s="182" t="e">
        <f t="shared" si="37"/>
        <v>#REF!</v>
      </c>
      <c r="H357" s="182" t="e">
        <f t="shared" si="37"/>
        <v>#REF!</v>
      </c>
      <c r="I357" s="183" t="e">
        <f t="shared" si="16"/>
        <v>#REF!</v>
      </c>
      <c r="J357" s="180" t="e">
        <f t="shared" si="1"/>
        <v>#REF!</v>
      </c>
    </row>
    <row r="358" spans="1:10" ht="12.75" customHeight="1">
      <c r="A358" s="177" t="e">
        <f t="shared" ref="A358:H358" si="38">#REF!</f>
        <v>#REF!</v>
      </c>
      <c r="B358" s="178" t="e">
        <f t="shared" si="38"/>
        <v>#REF!</v>
      </c>
      <c r="C358" s="177" t="e">
        <f t="shared" si="38"/>
        <v>#REF!</v>
      </c>
      <c r="D358" s="177" t="e">
        <f t="shared" si="38"/>
        <v>#REF!</v>
      </c>
      <c r="E358" s="179" t="e">
        <f t="shared" si="38"/>
        <v>#REF!</v>
      </c>
      <c r="F358" s="179" t="e">
        <f t="shared" si="38"/>
        <v>#REF!</v>
      </c>
      <c r="G358" s="182" t="e">
        <f t="shared" si="38"/>
        <v>#REF!</v>
      </c>
      <c r="H358" s="182" t="e">
        <f t="shared" si="38"/>
        <v>#REF!</v>
      </c>
      <c r="I358" s="183" t="e">
        <f t="shared" si="16"/>
        <v>#REF!</v>
      </c>
      <c r="J358" s="180" t="e">
        <f t="shared" si="1"/>
        <v>#REF!</v>
      </c>
    </row>
    <row r="359" spans="1:10" ht="12.75" customHeight="1">
      <c r="A359" s="177" t="e">
        <f t="shared" ref="A359:H359" si="39">#REF!</f>
        <v>#REF!</v>
      </c>
      <c r="B359" s="178" t="e">
        <f t="shared" si="39"/>
        <v>#REF!</v>
      </c>
      <c r="C359" s="177" t="e">
        <f t="shared" si="39"/>
        <v>#REF!</v>
      </c>
      <c r="D359" s="177" t="e">
        <f t="shared" si="39"/>
        <v>#REF!</v>
      </c>
      <c r="E359" s="179" t="e">
        <f t="shared" si="39"/>
        <v>#REF!</v>
      </c>
      <c r="F359" s="179" t="e">
        <f t="shared" si="39"/>
        <v>#REF!</v>
      </c>
      <c r="G359" s="182" t="e">
        <f t="shared" si="39"/>
        <v>#REF!</v>
      </c>
      <c r="H359" s="182" t="e">
        <f t="shared" si="39"/>
        <v>#REF!</v>
      </c>
      <c r="I359" s="183" t="e">
        <f t="shared" si="16"/>
        <v>#REF!</v>
      </c>
      <c r="J359" s="180" t="e">
        <f t="shared" si="1"/>
        <v>#REF!</v>
      </c>
    </row>
    <row r="360" spans="1:10" ht="12.75" customHeight="1">
      <c r="A360" s="177" t="e">
        <f t="shared" ref="A360:H360" si="40">#REF!</f>
        <v>#REF!</v>
      </c>
      <c r="B360" s="178" t="e">
        <f t="shared" si="40"/>
        <v>#REF!</v>
      </c>
      <c r="C360" s="177" t="e">
        <f t="shared" si="40"/>
        <v>#REF!</v>
      </c>
      <c r="D360" s="177" t="e">
        <f t="shared" si="40"/>
        <v>#REF!</v>
      </c>
      <c r="E360" s="179" t="e">
        <f t="shared" si="40"/>
        <v>#REF!</v>
      </c>
      <c r="F360" s="179" t="e">
        <f t="shared" si="40"/>
        <v>#REF!</v>
      </c>
      <c r="G360" s="182" t="e">
        <f t="shared" si="40"/>
        <v>#REF!</v>
      </c>
      <c r="H360" s="182" t="e">
        <f t="shared" si="40"/>
        <v>#REF!</v>
      </c>
      <c r="I360" s="183" t="e">
        <f t="shared" si="16"/>
        <v>#REF!</v>
      </c>
      <c r="J360" s="180" t="e">
        <f t="shared" si="1"/>
        <v>#REF!</v>
      </c>
    </row>
    <row r="361" spans="1:10" ht="12.75" customHeight="1">
      <c r="A361" s="177" t="e">
        <f t="shared" ref="A361:H361" si="41">#REF!</f>
        <v>#REF!</v>
      </c>
      <c r="B361" s="178" t="e">
        <f t="shared" si="41"/>
        <v>#REF!</v>
      </c>
      <c r="C361" s="177" t="e">
        <f t="shared" si="41"/>
        <v>#REF!</v>
      </c>
      <c r="D361" s="177" t="e">
        <f t="shared" si="41"/>
        <v>#REF!</v>
      </c>
      <c r="E361" s="194" t="e">
        <f t="shared" si="41"/>
        <v>#REF!</v>
      </c>
      <c r="F361" s="179" t="e">
        <f t="shared" si="41"/>
        <v>#REF!</v>
      </c>
      <c r="G361" s="182" t="e">
        <f t="shared" si="41"/>
        <v>#REF!</v>
      </c>
      <c r="H361" s="182" t="e">
        <f t="shared" si="41"/>
        <v>#REF!</v>
      </c>
      <c r="I361" s="183" t="e">
        <f t="shared" si="16"/>
        <v>#REF!</v>
      </c>
      <c r="J361" s="180" t="e">
        <f t="shared" si="1"/>
        <v>#REF!</v>
      </c>
    </row>
    <row r="362" spans="1:10" ht="12.75" customHeight="1">
      <c r="A362" s="177" t="e">
        <f t="shared" ref="A362:H362" si="42">#REF!</f>
        <v>#REF!</v>
      </c>
      <c r="B362" s="178" t="e">
        <f t="shared" si="42"/>
        <v>#REF!</v>
      </c>
      <c r="C362" s="177" t="e">
        <f t="shared" si="42"/>
        <v>#REF!</v>
      </c>
      <c r="D362" s="177" t="e">
        <f t="shared" si="42"/>
        <v>#REF!</v>
      </c>
      <c r="E362" s="179" t="e">
        <f t="shared" si="42"/>
        <v>#REF!</v>
      </c>
      <c r="F362" s="179" t="e">
        <f t="shared" si="42"/>
        <v>#REF!</v>
      </c>
      <c r="G362" s="182" t="e">
        <f t="shared" si="42"/>
        <v>#REF!</v>
      </c>
      <c r="H362" s="182" t="e">
        <f t="shared" si="42"/>
        <v>#REF!</v>
      </c>
      <c r="I362" s="183" t="e">
        <f t="shared" si="16"/>
        <v>#REF!</v>
      </c>
      <c r="J362" s="180" t="e">
        <f t="shared" si="1"/>
        <v>#REF!</v>
      </c>
    </row>
    <row r="363" spans="1:10" ht="12.75" customHeight="1">
      <c r="A363" s="177" t="e">
        <f t="shared" ref="A363:H363" si="43">#REF!</f>
        <v>#REF!</v>
      </c>
      <c r="B363" s="178" t="e">
        <f t="shared" si="43"/>
        <v>#REF!</v>
      </c>
      <c r="C363" s="177" t="e">
        <f t="shared" si="43"/>
        <v>#REF!</v>
      </c>
      <c r="D363" s="177" t="e">
        <f t="shared" si="43"/>
        <v>#REF!</v>
      </c>
      <c r="E363" s="179" t="e">
        <f t="shared" si="43"/>
        <v>#REF!</v>
      </c>
      <c r="F363" s="179" t="e">
        <f t="shared" si="43"/>
        <v>#REF!</v>
      </c>
      <c r="G363" s="182" t="e">
        <f t="shared" si="43"/>
        <v>#REF!</v>
      </c>
      <c r="H363" s="182" t="e">
        <f t="shared" si="43"/>
        <v>#REF!</v>
      </c>
      <c r="I363" s="183" t="e">
        <f t="shared" si="16"/>
        <v>#REF!</v>
      </c>
      <c r="J363" s="180" t="e">
        <f t="shared" si="1"/>
        <v>#REF!</v>
      </c>
    </row>
    <row r="364" spans="1:10" ht="12.75" customHeight="1">
      <c r="A364" s="177">
        <f>'9A1'!A25</f>
        <v>20</v>
      </c>
      <c r="B364" s="178" t="e">
        <f t="shared" ref="B364:H364" si="44">#REF!</f>
        <v>#REF!</v>
      </c>
      <c r="C364" s="177" t="e">
        <f t="shared" si="44"/>
        <v>#REF!</v>
      </c>
      <c r="D364" s="177" t="e">
        <f t="shared" si="44"/>
        <v>#REF!</v>
      </c>
      <c r="E364" s="179" t="e">
        <f t="shared" si="44"/>
        <v>#REF!</v>
      </c>
      <c r="F364" s="179" t="e">
        <f t="shared" si="44"/>
        <v>#REF!</v>
      </c>
      <c r="G364" s="182" t="e">
        <f t="shared" si="44"/>
        <v>#REF!</v>
      </c>
      <c r="H364" s="182" t="e">
        <f t="shared" si="44"/>
        <v>#REF!</v>
      </c>
      <c r="I364" s="183" t="e">
        <f t="shared" si="16"/>
        <v>#REF!</v>
      </c>
      <c r="J364" s="180" t="e">
        <f t="shared" si="1"/>
        <v>#REF!</v>
      </c>
    </row>
    <row r="365" spans="1:10" ht="12.75" customHeight="1">
      <c r="A365" s="177" t="e">
        <f t="shared" ref="A365:H365" si="45">#REF!</f>
        <v>#REF!</v>
      </c>
      <c r="B365" s="178" t="e">
        <f t="shared" si="45"/>
        <v>#REF!</v>
      </c>
      <c r="C365" s="177" t="e">
        <f t="shared" si="45"/>
        <v>#REF!</v>
      </c>
      <c r="D365" s="177" t="e">
        <f t="shared" si="45"/>
        <v>#REF!</v>
      </c>
      <c r="E365" s="179" t="e">
        <f t="shared" si="45"/>
        <v>#REF!</v>
      </c>
      <c r="F365" s="179" t="e">
        <f t="shared" si="45"/>
        <v>#REF!</v>
      </c>
      <c r="G365" s="182" t="e">
        <f t="shared" si="45"/>
        <v>#REF!</v>
      </c>
      <c r="H365" s="182" t="e">
        <f t="shared" si="45"/>
        <v>#REF!</v>
      </c>
      <c r="I365" s="183" t="e">
        <f t="shared" si="16"/>
        <v>#REF!</v>
      </c>
      <c r="J365" s="180" t="e">
        <f t="shared" si="1"/>
        <v>#REF!</v>
      </c>
    </row>
    <row r="366" spans="1:10" ht="12.75" customHeight="1">
      <c r="A366" s="177" t="e">
        <f t="shared" ref="A366:H366" si="46">#REF!</f>
        <v>#REF!</v>
      </c>
      <c r="B366" s="178" t="e">
        <f t="shared" si="46"/>
        <v>#REF!</v>
      </c>
      <c r="C366" s="177" t="e">
        <f t="shared" si="46"/>
        <v>#REF!</v>
      </c>
      <c r="D366" s="177" t="e">
        <f t="shared" si="46"/>
        <v>#REF!</v>
      </c>
      <c r="E366" s="179" t="e">
        <f t="shared" si="46"/>
        <v>#REF!</v>
      </c>
      <c r="F366" s="179" t="e">
        <f t="shared" si="46"/>
        <v>#REF!</v>
      </c>
      <c r="G366" s="182" t="e">
        <f t="shared" si="46"/>
        <v>#REF!</v>
      </c>
      <c r="H366" s="182" t="e">
        <f t="shared" si="46"/>
        <v>#REF!</v>
      </c>
      <c r="I366" s="183" t="e">
        <f t="shared" si="16"/>
        <v>#REF!</v>
      </c>
      <c r="J366" s="180" t="e">
        <f t="shared" si="1"/>
        <v>#REF!</v>
      </c>
    </row>
    <row r="367" spans="1:10" ht="12.75" customHeight="1">
      <c r="A367" s="177" t="e">
        <f t="shared" ref="A367:H367" si="47">#REF!</f>
        <v>#REF!</v>
      </c>
      <c r="B367" s="178" t="e">
        <f t="shared" si="47"/>
        <v>#REF!</v>
      </c>
      <c r="C367" s="177" t="e">
        <f t="shared" si="47"/>
        <v>#REF!</v>
      </c>
      <c r="D367" s="177" t="e">
        <f t="shared" si="47"/>
        <v>#REF!</v>
      </c>
      <c r="E367" s="179" t="e">
        <f t="shared" si="47"/>
        <v>#REF!</v>
      </c>
      <c r="F367" s="179" t="e">
        <f t="shared" si="47"/>
        <v>#REF!</v>
      </c>
      <c r="G367" s="182" t="e">
        <f t="shared" si="47"/>
        <v>#REF!</v>
      </c>
      <c r="H367" s="182" t="e">
        <f t="shared" si="47"/>
        <v>#REF!</v>
      </c>
      <c r="I367" s="183" t="e">
        <f t="shared" si="16"/>
        <v>#REF!</v>
      </c>
      <c r="J367" s="180" t="e">
        <f t="shared" si="1"/>
        <v>#REF!</v>
      </c>
    </row>
    <row r="368" spans="1:10" ht="12.75" customHeight="1">
      <c r="A368" s="177" t="e">
        <f t="shared" ref="A368:H368" si="48">#REF!</f>
        <v>#REF!</v>
      </c>
      <c r="B368" s="178" t="e">
        <f t="shared" si="48"/>
        <v>#REF!</v>
      </c>
      <c r="C368" s="177" t="e">
        <f t="shared" si="48"/>
        <v>#REF!</v>
      </c>
      <c r="D368" s="177" t="e">
        <f t="shared" si="48"/>
        <v>#REF!</v>
      </c>
      <c r="E368" s="179" t="e">
        <f t="shared" si="48"/>
        <v>#REF!</v>
      </c>
      <c r="F368" s="179" t="e">
        <f t="shared" si="48"/>
        <v>#REF!</v>
      </c>
      <c r="G368" s="182" t="e">
        <f t="shared" si="48"/>
        <v>#REF!</v>
      </c>
      <c r="H368" s="182" t="e">
        <f t="shared" si="48"/>
        <v>#REF!</v>
      </c>
      <c r="I368" s="183" t="e">
        <f t="shared" si="16"/>
        <v>#REF!</v>
      </c>
      <c r="J368" s="180" t="e">
        <f t="shared" si="1"/>
        <v>#REF!</v>
      </c>
    </row>
    <row r="369" spans="1:10" ht="12.75" customHeight="1">
      <c r="A369" s="177" t="e">
        <f t="shared" ref="A369:H369" si="49">#REF!</f>
        <v>#REF!</v>
      </c>
      <c r="B369" s="178" t="e">
        <f t="shared" si="49"/>
        <v>#REF!</v>
      </c>
      <c r="C369" s="177" t="e">
        <f t="shared" si="49"/>
        <v>#REF!</v>
      </c>
      <c r="D369" s="177" t="e">
        <f t="shared" si="49"/>
        <v>#REF!</v>
      </c>
      <c r="E369" s="179" t="e">
        <f t="shared" si="49"/>
        <v>#REF!</v>
      </c>
      <c r="F369" s="179" t="e">
        <f t="shared" si="49"/>
        <v>#REF!</v>
      </c>
      <c r="G369" s="182" t="e">
        <f t="shared" si="49"/>
        <v>#REF!</v>
      </c>
      <c r="H369" s="182" t="e">
        <f t="shared" si="49"/>
        <v>#REF!</v>
      </c>
      <c r="I369" s="183" t="e">
        <f t="shared" si="16"/>
        <v>#REF!</v>
      </c>
      <c r="J369" s="180" t="e">
        <f t="shared" si="1"/>
        <v>#REF!</v>
      </c>
    </row>
    <row r="370" spans="1:10" ht="12.75" customHeight="1">
      <c r="A370" s="177" t="e">
        <f t="shared" ref="A370:H370" si="50">#REF!</f>
        <v>#REF!</v>
      </c>
      <c r="B370" s="178" t="e">
        <f t="shared" si="50"/>
        <v>#REF!</v>
      </c>
      <c r="C370" s="177" t="e">
        <f t="shared" si="50"/>
        <v>#REF!</v>
      </c>
      <c r="D370" s="177" t="e">
        <f t="shared" si="50"/>
        <v>#REF!</v>
      </c>
      <c r="E370" s="179" t="e">
        <f t="shared" si="50"/>
        <v>#REF!</v>
      </c>
      <c r="F370" s="179" t="e">
        <f t="shared" si="50"/>
        <v>#REF!</v>
      </c>
      <c r="G370" s="182" t="e">
        <f t="shared" si="50"/>
        <v>#REF!</v>
      </c>
      <c r="H370" s="182" t="e">
        <f t="shared" si="50"/>
        <v>#REF!</v>
      </c>
      <c r="I370" s="183" t="e">
        <f t="shared" si="16"/>
        <v>#REF!</v>
      </c>
      <c r="J370" s="180" t="e">
        <f t="shared" si="1"/>
        <v>#REF!</v>
      </c>
    </row>
    <row r="371" spans="1:10" ht="12.75" customHeight="1">
      <c r="A371" s="177" t="e">
        <f t="shared" ref="A371:H371" si="51">#REF!</f>
        <v>#REF!</v>
      </c>
      <c r="B371" s="178" t="e">
        <f t="shared" si="51"/>
        <v>#REF!</v>
      </c>
      <c r="C371" s="177" t="e">
        <f t="shared" si="51"/>
        <v>#REF!</v>
      </c>
      <c r="D371" s="177" t="e">
        <f t="shared" si="51"/>
        <v>#REF!</v>
      </c>
      <c r="E371" s="194" t="e">
        <f t="shared" si="51"/>
        <v>#REF!</v>
      </c>
      <c r="F371" s="179" t="e">
        <f t="shared" si="51"/>
        <v>#REF!</v>
      </c>
      <c r="G371" s="182" t="e">
        <f t="shared" si="51"/>
        <v>#REF!</v>
      </c>
      <c r="H371" s="182" t="e">
        <f t="shared" si="51"/>
        <v>#REF!</v>
      </c>
      <c r="I371" s="183" t="e">
        <f t="shared" si="16"/>
        <v>#REF!</v>
      </c>
      <c r="J371" s="180" t="e">
        <f t="shared" si="1"/>
        <v>#REF!</v>
      </c>
    </row>
    <row r="372" spans="1:10" ht="12.75" customHeight="1">
      <c r="A372" s="177" t="e">
        <f t="shared" ref="A372:H372" si="52">#REF!</f>
        <v>#REF!</v>
      </c>
      <c r="B372" s="178" t="e">
        <f t="shared" si="52"/>
        <v>#REF!</v>
      </c>
      <c r="C372" s="177" t="e">
        <f t="shared" si="52"/>
        <v>#REF!</v>
      </c>
      <c r="D372" s="177" t="e">
        <f t="shared" si="52"/>
        <v>#REF!</v>
      </c>
      <c r="E372" s="179" t="e">
        <f t="shared" si="52"/>
        <v>#REF!</v>
      </c>
      <c r="F372" s="179" t="e">
        <f t="shared" si="52"/>
        <v>#REF!</v>
      </c>
      <c r="G372" s="182" t="e">
        <f t="shared" si="52"/>
        <v>#REF!</v>
      </c>
      <c r="H372" s="182" t="e">
        <f t="shared" si="52"/>
        <v>#REF!</v>
      </c>
      <c r="I372" s="183" t="e">
        <f t="shared" si="16"/>
        <v>#REF!</v>
      </c>
      <c r="J372" s="180" t="e">
        <f t="shared" si="1"/>
        <v>#REF!</v>
      </c>
    </row>
    <row r="373" spans="1:10" ht="12.75" customHeight="1">
      <c r="A373" s="177" t="e">
        <f t="shared" ref="A373:H373" si="53">#REF!</f>
        <v>#REF!</v>
      </c>
      <c r="B373" s="178" t="e">
        <f t="shared" si="53"/>
        <v>#REF!</v>
      </c>
      <c r="C373" s="177" t="e">
        <f t="shared" si="53"/>
        <v>#REF!</v>
      </c>
      <c r="D373" s="177" t="e">
        <f t="shared" si="53"/>
        <v>#REF!</v>
      </c>
      <c r="E373" s="179" t="e">
        <f t="shared" si="53"/>
        <v>#REF!</v>
      </c>
      <c r="F373" s="179" t="e">
        <f t="shared" si="53"/>
        <v>#REF!</v>
      </c>
      <c r="G373" s="182" t="e">
        <f t="shared" si="53"/>
        <v>#REF!</v>
      </c>
      <c r="H373" s="182" t="e">
        <f t="shared" si="53"/>
        <v>#REF!</v>
      </c>
      <c r="I373" s="183" t="e">
        <f t="shared" si="16"/>
        <v>#REF!</v>
      </c>
      <c r="J373" s="180" t="e">
        <f t="shared" si="1"/>
        <v>#REF!</v>
      </c>
    </row>
    <row r="374" spans="1:10" ht="12.75" customHeight="1">
      <c r="A374" s="177" t="e">
        <f t="shared" ref="A374:H374" si="54">#REF!</f>
        <v>#REF!</v>
      </c>
      <c r="B374" s="178" t="e">
        <f t="shared" si="54"/>
        <v>#REF!</v>
      </c>
      <c r="C374" s="177" t="e">
        <f t="shared" si="54"/>
        <v>#REF!</v>
      </c>
      <c r="D374" s="177" t="e">
        <f t="shared" si="54"/>
        <v>#REF!</v>
      </c>
      <c r="E374" s="179" t="e">
        <f t="shared" si="54"/>
        <v>#REF!</v>
      </c>
      <c r="F374" s="179" t="e">
        <f t="shared" si="54"/>
        <v>#REF!</v>
      </c>
      <c r="G374" s="182" t="e">
        <f t="shared" si="54"/>
        <v>#REF!</v>
      </c>
      <c r="H374" s="182" t="e">
        <f t="shared" si="54"/>
        <v>#REF!</v>
      </c>
      <c r="I374" s="183" t="e">
        <f t="shared" si="16"/>
        <v>#REF!</v>
      </c>
      <c r="J374" s="180" t="e">
        <f t="shared" si="1"/>
        <v>#REF!</v>
      </c>
    </row>
    <row r="375" spans="1:10" ht="12.75" customHeight="1">
      <c r="A375" s="193" t="str">
        <f>'9A2'!A46</f>
        <v>41</v>
      </c>
      <c r="B375" s="178" t="e">
        <f t="shared" ref="B375:H375" si="55">#REF!</f>
        <v>#REF!</v>
      </c>
      <c r="C375" s="177" t="e">
        <f t="shared" si="55"/>
        <v>#REF!</v>
      </c>
      <c r="D375" s="177" t="e">
        <f t="shared" si="55"/>
        <v>#REF!</v>
      </c>
      <c r="E375" s="179" t="e">
        <f t="shared" si="55"/>
        <v>#REF!</v>
      </c>
      <c r="F375" s="179" t="e">
        <f t="shared" si="55"/>
        <v>#REF!</v>
      </c>
      <c r="G375" s="182" t="e">
        <f t="shared" si="55"/>
        <v>#REF!</v>
      </c>
      <c r="H375" s="182" t="e">
        <f t="shared" si="55"/>
        <v>#REF!</v>
      </c>
      <c r="I375" s="183" t="e">
        <f t="shared" si="16"/>
        <v>#REF!</v>
      </c>
      <c r="J375" s="180" t="e">
        <f t="shared" si="1"/>
        <v>#REF!</v>
      </c>
    </row>
    <row r="376" spans="1:10" ht="12.75" customHeight="1">
      <c r="A376" s="177" t="e">
        <f t="shared" ref="A376:H376" si="56">#REF!</f>
        <v>#REF!</v>
      </c>
      <c r="B376" s="178" t="e">
        <f t="shared" si="56"/>
        <v>#REF!</v>
      </c>
      <c r="C376" s="177" t="e">
        <f t="shared" si="56"/>
        <v>#REF!</v>
      </c>
      <c r="D376" s="177" t="e">
        <f t="shared" si="56"/>
        <v>#REF!</v>
      </c>
      <c r="E376" s="194" t="e">
        <f t="shared" si="56"/>
        <v>#REF!</v>
      </c>
      <c r="F376" s="179" t="e">
        <f t="shared" si="56"/>
        <v>#REF!</v>
      </c>
      <c r="G376" s="182" t="e">
        <f t="shared" si="56"/>
        <v>#REF!</v>
      </c>
      <c r="H376" s="182" t="e">
        <f t="shared" si="56"/>
        <v>#REF!</v>
      </c>
      <c r="I376" s="183" t="e">
        <f t="shared" si="16"/>
        <v>#REF!</v>
      </c>
      <c r="J376" s="180" t="e">
        <f t="shared" si="1"/>
        <v>#REF!</v>
      </c>
    </row>
    <row r="377" spans="1:10" ht="12.75" customHeight="1">
      <c r="A377" s="177" t="e">
        <f t="shared" ref="A377:H377" si="57">#REF!</f>
        <v>#REF!</v>
      </c>
      <c r="B377" s="178" t="e">
        <f t="shared" si="57"/>
        <v>#REF!</v>
      </c>
      <c r="C377" s="177" t="e">
        <f t="shared" si="57"/>
        <v>#REF!</v>
      </c>
      <c r="D377" s="177" t="e">
        <f t="shared" si="57"/>
        <v>#REF!</v>
      </c>
      <c r="E377" s="194" t="e">
        <f t="shared" si="57"/>
        <v>#REF!</v>
      </c>
      <c r="F377" s="179" t="e">
        <f t="shared" si="57"/>
        <v>#REF!</v>
      </c>
      <c r="G377" s="182" t="e">
        <f t="shared" si="57"/>
        <v>#REF!</v>
      </c>
      <c r="H377" s="182" t="e">
        <f t="shared" si="57"/>
        <v>#REF!</v>
      </c>
      <c r="I377" s="183" t="e">
        <f t="shared" si="16"/>
        <v>#REF!</v>
      </c>
      <c r="J377" s="180" t="e">
        <f t="shared" si="1"/>
        <v>#REF!</v>
      </c>
    </row>
    <row r="378" spans="1:10" ht="12.75" customHeight="1">
      <c r="A378" s="177" t="e">
        <f t="shared" ref="A378:H378" si="58">#REF!</f>
        <v>#REF!</v>
      </c>
      <c r="B378" s="178" t="e">
        <f t="shared" si="58"/>
        <v>#REF!</v>
      </c>
      <c r="C378" s="177" t="e">
        <f t="shared" si="58"/>
        <v>#REF!</v>
      </c>
      <c r="D378" s="177" t="e">
        <f t="shared" si="58"/>
        <v>#REF!</v>
      </c>
      <c r="E378" s="179" t="e">
        <f t="shared" si="58"/>
        <v>#REF!</v>
      </c>
      <c r="F378" s="179" t="e">
        <f t="shared" si="58"/>
        <v>#REF!</v>
      </c>
      <c r="G378" s="182" t="e">
        <f t="shared" si="58"/>
        <v>#REF!</v>
      </c>
      <c r="H378" s="182" t="e">
        <f t="shared" si="58"/>
        <v>#REF!</v>
      </c>
      <c r="I378" s="183" t="e">
        <f t="shared" si="16"/>
        <v>#REF!</v>
      </c>
      <c r="J378" s="180" t="e">
        <f t="shared" si="1"/>
        <v>#REF!</v>
      </c>
    </row>
    <row r="379" spans="1:10" ht="12.75" customHeight="1">
      <c r="A379" s="177" t="e">
        <f t="shared" ref="A379:H379" si="59">#REF!</f>
        <v>#REF!</v>
      </c>
      <c r="B379" s="178" t="e">
        <f t="shared" si="59"/>
        <v>#REF!</v>
      </c>
      <c r="C379" s="177" t="e">
        <f t="shared" si="59"/>
        <v>#REF!</v>
      </c>
      <c r="D379" s="177" t="e">
        <f t="shared" si="59"/>
        <v>#REF!</v>
      </c>
      <c r="E379" s="179" t="e">
        <f t="shared" si="59"/>
        <v>#REF!</v>
      </c>
      <c r="F379" s="179" t="e">
        <f t="shared" si="59"/>
        <v>#REF!</v>
      </c>
      <c r="G379" s="182" t="e">
        <f t="shared" si="59"/>
        <v>#REF!</v>
      </c>
      <c r="H379" s="182" t="e">
        <f t="shared" si="59"/>
        <v>#REF!</v>
      </c>
      <c r="I379" s="183" t="e">
        <f t="shared" si="16"/>
        <v>#REF!</v>
      </c>
      <c r="J379" s="180" t="e">
        <f t="shared" si="1"/>
        <v>#REF!</v>
      </c>
    </row>
    <row r="380" spans="1:10" ht="12.75" customHeight="1">
      <c r="A380" s="177" t="e">
        <f t="shared" ref="A380:H380" si="60">#REF!</f>
        <v>#REF!</v>
      </c>
      <c r="B380" s="178" t="e">
        <f t="shared" si="60"/>
        <v>#REF!</v>
      </c>
      <c r="C380" s="177" t="e">
        <f t="shared" si="60"/>
        <v>#REF!</v>
      </c>
      <c r="D380" s="177" t="e">
        <f t="shared" si="60"/>
        <v>#REF!</v>
      </c>
      <c r="E380" s="179" t="e">
        <f t="shared" si="60"/>
        <v>#REF!</v>
      </c>
      <c r="F380" s="179" t="e">
        <f t="shared" si="60"/>
        <v>#REF!</v>
      </c>
      <c r="G380" s="182" t="e">
        <f t="shared" si="60"/>
        <v>#REF!</v>
      </c>
      <c r="H380" s="182" t="e">
        <f t="shared" si="60"/>
        <v>#REF!</v>
      </c>
      <c r="I380" s="183" t="e">
        <f t="shared" si="16"/>
        <v>#REF!</v>
      </c>
      <c r="J380" s="180" t="e">
        <f t="shared" si="1"/>
        <v>#REF!</v>
      </c>
    </row>
    <row r="381" spans="1:10" ht="12.75" customHeight="1">
      <c r="A381" s="177" t="e">
        <f t="shared" ref="A381:H381" si="61">#REF!</f>
        <v>#REF!</v>
      </c>
      <c r="B381" s="178" t="e">
        <f t="shared" si="61"/>
        <v>#REF!</v>
      </c>
      <c r="C381" s="177" t="e">
        <f t="shared" si="61"/>
        <v>#REF!</v>
      </c>
      <c r="D381" s="177" t="e">
        <f t="shared" si="61"/>
        <v>#REF!</v>
      </c>
      <c r="E381" s="179" t="e">
        <f t="shared" si="61"/>
        <v>#REF!</v>
      </c>
      <c r="F381" s="179" t="e">
        <f t="shared" si="61"/>
        <v>#REF!</v>
      </c>
      <c r="G381" s="182" t="e">
        <f t="shared" si="61"/>
        <v>#REF!</v>
      </c>
      <c r="H381" s="182" t="e">
        <f t="shared" si="61"/>
        <v>#REF!</v>
      </c>
      <c r="I381" s="183" t="e">
        <f t="shared" si="16"/>
        <v>#REF!</v>
      </c>
      <c r="J381" s="180" t="e">
        <f t="shared" si="1"/>
        <v>#REF!</v>
      </c>
    </row>
    <row r="382" spans="1:10" ht="12.75" customHeight="1">
      <c r="A382" s="177" t="e">
        <f t="shared" ref="A382:H382" si="62">#REF!</f>
        <v>#REF!</v>
      </c>
      <c r="B382" s="178" t="e">
        <f t="shared" si="62"/>
        <v>#REF!</v>
      </c>
      <c r="C382" s="177" t="e">
        <f t="shared" si="62"/>
        <v>#REF!</v>
      </c>
      <c r="D382" s="177" t="e">
        <f t="shared" si="62"/>
        <v>#REF!</v>
      </c>
      <c r="E382" s="194" t="e">
        <f t="shared" si="62"/>
        <v>#REF!</v>
      </c>
      <c r="F382" s="179" t="e">
        <f t="shared" si="62"/>
        <v>#REF!</v>
      </c>
      <c r="G382" s="182" t="e">
        <f t="shared" si="62"/>
        <v>#REF!</v>
      </c>
      <c r="H382" s="182" t="e">
        <f t="shared" si="62"/>
        <v>#REF!</v>
      </c>
      <c r="I382" s="183" t="e">
        <f t="shared" si="16"/>
        <v>#REF!</v>
      </c>
      <c r="J382" s="180" t="e">
        <f t="shared" si="1"/>
        <v>#REF!</v>
      </c>
    </row>
    <row r="383" spans="1:10" ht="12.75" customHeight="1">
      <c r="A383" s="177" t="e">
        <f t="shared" ref="A383:H383" si="63">#REF!</f>
        <v>#REF!</v>
      </c>
      <c r="B383" s="178" t="e">
        <f t="shared" si="63"/>
        <v>#REF!</v>
      </c>
      <c r="C383" s="177" t="e">
        <f t="shared" si="63"/>
        <v>#REF!</v>
      </c>
      <c r="D383" s="177" t="e">
        <f t="shared" si="63"/>
        <v>#REF!</v>
      </c>
      <c r="E383" s="179" t="e">
        <f t="shared" si="63"/>
        <v>#REF!</v>
      </c>
      <c r="F383" s="179" t="e">
        <f t="shared" si="63"/>
        <v>#REF!</v>
      </c>
      <c r="G383" s="182" t="e">
        <f t="shared" si="63"/>
        <v>#REF!</v>
      </c>
      <c r="H383" s="182" t="e">
        <f t="shared" si="63"/>
        <v>#REF!</v>
      </c>
      <c r="I383" s="183" t="e">
        <f t="shared" si="16"/>
        <v>#REF!</v>
      </c>
      <c r="J383" s="180" t="e">
        <f t="shared" si="1"/>
        <v>#REF!</v>
      </c>
    </row>
    <row r="384" spans="1:10" ht="12.75" customHeight="1">
      <c r="A384" s="177" t="e">
        <f t="shared" ref="A384:H384" si="64">#REF!</f>
        <v>#REF!</v>
      </c>
      <c r="B384" s="178" t="e">
        <f t="shared" si="64"/>
        <v>#REF!</v>
      </c>
      <c r="C384" s="177" t="e">
        <f t="shared" si="64"/>
        <v>#REF!</v>
      </c>
      <c r="D384" s="177" t="e">
        <f t="shared" si="64"/>
        <v>#REF!</v>
      </c>
      <c r="E384" s="179" t="e">
        <f t="shared" si="64"/>
        <v>#REF!</v>
      </c>
      <c r="F384" s="179" t="e">
        <f t="shared" si="64"/>
        <v>#REF!</v>
      </c>
      <c r="G384" s="179" t="e">
        <f t="shared" si="64"/>
        <v>#REF!</v>
      </c>
      <c r="H384" s="182" t="e">
        <f t="shared" si="64"/>
        <v>#REF!</v>
      </c>
      <c r="I384" s="183" t="e">
        <f t="shared" si="16"/>
        <v>#REF!</v>
      </c>
      <c r="J384" s="180" t="e">
        <f t="shared" si="1"/>
        <v>#REF!</v>
      </c>
    </row>
    <row r="385" spans="1:10" ht="12.75" customHeight="1">
      <c r="A385" s="177" t="e">
        <f t="shared" ref="A385:H385" si="65">#REF!</f>
        <v>#REF!</v>
      </c>
      <c r="B385" s="178" t="e">
        <f t="shared" si="65"/>
        <v>#REF!</v>
      </c>
      <c r="C385" s="177" t="e">
        <f t="shared" si="65"/>
        <v>#REF!</v>
      </c>
      <c r="D385" s="177" t="e">
        <f t="shared" si="65"/>
        <v>#REF!</v>
      </c>
      <c r="E385" s="179" t="e">
        <f t="shared" si="65"/>
        <v>#REF!</v>
      </c>
      <c r="F385" s="179" t="e">
        <f t="shared" si="65"/>
        <v>#REF!</v>
      </c>
      <c r="G385" s="179" t="e">
        <f t="shared" si="65"/>
        <v>#REF!</v>
      </c>
      <c r="H385" s="182" t="e">
        <f t="shared" si="65"/>
        <v>#REF!</v>
      </c>
      <c r="I385" s="183" t="e">
        <f t="shared" si="16"/>
        <v>#REF!</v>
      </c>
      <c r="J385" s="180" t="e">
        <f t="shared" si="1"/>
        <v>#REF!</v>
      </c>
    </row>
    <row r="386" spans="1:10" ht="12.75" customHeight="1">
      <c r="A386" s="177" t="e">
        <f t="shared" ref="A386:H386" si="66">#REF!</f>
        <v>#REF!</v>
      </c>
      <c r="B386" s="178" t="e">
        <f t="shared" si="66"/>
        <v>#REF!</v>
      </c>
      <c r="C386" s="177" t="e">
        <f t="shared" si="66"/>
        <v>#REF!</v>
      </c>
      <c r="D386" s="177" t="e">
        <f t="shared" si="66"/>
        <v>#REF!</v>
      </c>
      <c r="E386" s="179" t="e">
        <f t="shared" si="66"/>
        <v>#REF!</v>
      </c>
      <c r="F386" s="179" t="e">
        <f t="shared" si="66"/>
        <v>#REF!</v>
      </c>
      <c r="G386" s="179" t="e">
        <f t="shared" si="66"/>
        <v>#REF!</v>
      </c>
      <c r="H386" s="182" t="e">
        <f t="shared" si="66"/>
        <v>#REF!</v>
      </c>
      <c r="I386" s="183" t="e">
        <f t="shared" si="16"/>
        <v>#REF!</v>
      </c>
      <c r="J386" s="180" t="e">
        <f t="shared" si="1"/>
        <v>#REF!</v>
      </c>
    </row>
    <row r="387" spans="1:10" ht="12.75" customHeight="1">
      <c r="A387" s="177" t="e">
        <f t="shared" ref="A387:H387" si="67">#REF!</f>
        <v>#REF!</v>
      </c>
      <c r="B387" s="178" t="e">
        <f t="shared" si="67"/>
        <v>#REF!</v>
      </c>
      <c r="C387" s="177" t="e">
        <f t="shared" si="67"/>
        <v>#REF!</v>
      </c>
      <c r="D387" s="177" t="e">
        <f t="shared" si="67"/>
        <v>#REF!</v>
      </c>
      <c r="E387" s="179" t="e">
        <f t="shared" si="67"/>
        <v>#REF!</v>
      </c>
      <c r="F387" s="179" t="e">
        <f t="shared" si="67"/>
        <v>#REF!</v>
      </c>
      <c r="G387" s="179" t="e">
        <f t="shared" si="67"/>
        <v>#REF!</v>
      </c>
      <c r="H387" s="182" t="e">
        <f t="shared" si="67"/>
        <v>#REF!</v>
      </c>
      <c r="I387" s="183" t="e">
        <f t="shared" si="16"/>
        <v>#REF!</v>
      </c>
      <c r="J387" s="180" t="e">
        <f t="shared" si="1"/>
        <v>#REF!</v>
      </c>
    </row>
    <row r="388" spans="1:10" ht="12.75" customHeight="1">
      <c r="A388" s="177" t="e">
        <f t="shared" ref="A388:H388" si="68">#REF!</f>
        <v>#REF!</v>
      </c>
      <c r="B388" s="178" t="e">
        <f t="shared" si="68"/>
        <v>#REF!</v>
      </c>
      <c r="C388" s="177" t="e">
        <f t="shared" si="68"/>
        <v>#REF!</v>
      </c>
      <c r="D388" s="177" t="e">
        <f t="shared" si="68"/>
        <v>#REF!</v>
      </c>
      <c r="E388" s="179" t="e">
        <f t="shared" si="68"/>
        <v>#REF!</v>
      </c>
      <c r="F388" s="179" t="e">
        <f t="shared" si="68"/>
        <v>#REF!</v>
      </c>
      <c r="G388" s="179" t="e">
        <f t="shared" si="68"/>
        <v>#REF!</v>
      </c>
      <c r="H388" s="182" t="e">
        <f t="shared" si="68"/>
        <v>#REF!</v>
      </c>
      <c r="I388" s="183" t="e">
        <f t="shared" si="16"/>
        <v>#REF!</v>
      </c>
      <c r="J388" s="180" t="e">
        <f t="shared" si="1"/>
        <v>#REF!</v>
      </c>
    </row>
    <row r="389" spans="1:10" ht="12.75" customHeight="1">
      <c r="A389" s="177" t="e">
        <f t="shared" ref="A389:H389" si="69">#REF!</f>
        <v>#REF!</v>
      </c>
      <c r="B389" s="178" t="e">
        <f t="shared" si="69"/>
        <v>#REF!</v>
      </c>
      <c r="C389" s="177" t="e">
        <f t="shared" si="69"/>
        <v>#REF!</v>
      </c>
      <c r="D389" s="177" t="e">
        <f t="shared" si="69"/>
        <v>#REF!</v>
      </c>
      <c r="E389" s="179" t="e">
        <f t="shared" si="69"/>
        <v>#REF!</v>
      </c>
      <c r="F389" s="179" t="e">
        <f t="shared" si="69"/>
        <v>#REF!</v>
      </c>
      <c r="G389" s="179" t="e">
        <f t="shared" si="69"/>
        <v>#REF!</v>
      </c>
      <c r="H389" s="182" t="e">
        <f t="shared" si="69"/>
        <v>#REF!</v>
      </c>
      <c r="I389" s="183" t="e">
        <f t="shared" si="16"/>
        <v>#REF!</v>
      </c>
      <c r="J389" s="180" t="e">
        <f t="shared" si="1"/>
        <v>#REF!</v>
      </c>
    </row>
    <row r="390" spans="1:10" ht="13.5" customHeight="1">
      <c r="A390" s="184" t="e">
        <f t="shared" ref="A390:H390" si="70">#REF!</f>
        <v>#REF!</v>
      </c>
      <c r="B390" s="185" t="e">
        <f t="shared" si="70"/>
        <v>#REF!</v>
      </c>
      <c r="C390" s="184" t="e">
        <f t="shared" si="70"/>
        <v>#REF!</v>
      </c>
      <c r="D390" s="184" t="e">
        <f t="shared" si="70"/>
        <v>#REF!</v>
      </c>
      <c r="E390" s="186" t="e">
        <f t="shared" si="70"/>
        <v>#REF!</v>
      </c>
      <c r="F390" s="186" t="e">
        <f t="shared" si="70"/>
        <v>#REF!</v>
      </c>
      <c r="G390" s="186" t="e">
        <f t="shared" si="70"/>
        <v>#REF!</v>
      </c>
      <c r="H390" s="200" t="e">
        <f t="shared" si="70"/>
        <v>#REF!</v>
      </c>
      <c r="I390" s="183" t="e">
        <f t="shared" si="16"/>
        <v>#REF!</v>
      </c>
      <c r="J390" s="180" t="e">
        <f t="shared" si="1"/>
        <v>#REF!</v>
      </c>
    </row>
    <row r="391" spans="1:10" ht="13.5" customHeight="1">
      <c r="A391" s="190" t="e">
        <f t="shared" ref="A391:H391" si="71">#REF!</f>
        <v>#REF!</v>
      </c>
      <c r="B391" s="189" t="e">
        <f t="shared" si="71"/>
        <v>#REF!</v>
      </c>
      <c r="C391" s="190" t="e">
        <f t="shared" si="71"/>
        <v>#REF!</v>
      </c>
      <c r="D391" s="190" t="e">
        <f t="shared" si="71"/>
        <v>#REF!</v>
      </c>
      <c r="E391" s="191" t="e">
        <f t="shared" si="71"/>
        <v>#REF!</v>
      </c>
      <c r="F391" s="191" t="e">
        <f t="shared" si="71"/>
        <v>#REF!</v>
      </c>
      <c r="G391" s="192" t="e">
        <f t="shared" si="71"/>
        <v>#REF!</v>
      </c>
      <c r="H391" s="192" t="e">
        <f t="shared" si="71"/>
        <v>#REF!</v>
      </c>
      <c r="I391" s="183" t="e">
        <f t="shared" ref="I391:I445" si="72">RANK(H391,$H$391:$H$445,0)</f>
        <v>#REF!</v>
      </c>
      <c r="J391" s="180" t="e">
        <f t="shared" si="1"/>
        <v>#REF!</v>
      </c>
    </row>
    <row r="392" spans="1:10" ht="12.75" customHeight="1">
      <c r="A392" s="177">
        <f>'9A8'!A6</f>
        <v>1</v>
      </c>
      <c r="B392" s="178" t="str">
        <f>'9A8'!B6</f>
        <v>Hoàng Lê Đức Anh</v>
      </c>
      <c r="C392" s="177" t="str">
        <f>'9A8'!C6</f>
        <v>11/07/2007</v>
      </c>
      <c r="D392" s="177" t="str">
        <f>'9A8'!D6</f>
        <v>9A8</v>
      </c>
      <c r="E392" s="179">
        <f>'9A8'!E6</f>
        <v>7</v>
      </c>
      <c r="F392" s="179">
        <f>'9A8'!F6</f>
        <v>8.25</v>
      </c>
      <c r="G392" s="182">
        <f>'9A8'!G6</f>
        <v>9.5</v>
      </c>
      <c r="H392" s="182">
        <f>'9A8'!H6</f>
        <v>40</v>
      </c>
      <c r="I392" s="183" t="e">
        <f t="shared" si="72"/>
        <v>#REF!</v>
      </c>
      <c r="J392" s="180" t="e">
        <f t="shared" si="1"/>
        <v>#REF!</v>
      </c>
    </row>
    <row r="393" spans="1:10" ht="12.75" customHeight="1">
      <c r="A393" s="177">
        <f>'9A8'!A7</f>
        <v>2</v>
      </c>
      <c r="B393" s="178" t="str">
        <f>'9A8'!B7</f>
        <v>Hoàng Nguyễn Nhật Anh</v>
      </c>
      <c r="C393" s="177" t="str">
        <f>'9A8'!C7</f>
        <v>25/11/2007</v>
      </c>
      <c r="D393" s="177" t="str">
        <f>'9A8'!D7</f>
        <v>9A8</v>
      </c>
      <c r="E393" s="179">
        <f>'9A8'!E7</f>
        <v>5.5</v>
      </c>
      <c r="F393" s="179">
        <f>'9A8'!F7</f>
        <v>8.75</v>
      </c>
      <c r="G393" s="182">
        <f>'9A8'!G7</f>
        <v>8.5</v>
      </c>
      <c r="H393" s="182">
        <f>'9A8'!H7</f>
        <v>37</v>
      </c>
      <c r="I393" s="183" t="e">
        <f t="shared" si="72"/>
        <v>#REF!</v>
      </c>
      <c r="J393" s="180" t="e">
        <f t="shared" si="1"/>
        <v>#REF!</v>
      </c>
    </row>
    <row r="394" spans="1:10" ht="12.75" customHeight="1">
      <c r="A394" s="177">
        <f>'9A8'!A8</f>
        <v>3</v>
      </c>
      <c r="B394" s="178" t="str">
        <f>'9A8'!B8</f>
        <v>Nguyễn Hữu Nam Anh</v>
      </c>
      <c r="C394" s="177" t="str">
        <f>'9A8'!C8</f>
        <v>04/12/2007</v>
      </c>
      <c r="D394" s="177" t="str">
        <f>'9A8'!D8</f>
        <v>9A8</v>
      </c>
      <c r="E394" s="179">
        <f>'9A8'!E8</f>
        <v>4.25</v>
      </c>
      <c r="F394" s="179">
        <f>'9A8'!F8</f>
        <v>8.25</v>
      </c>
      <c r="G394" s="182">
        <f>'9A8'!G8</f>
        <v>9.25</v>
      </c>
      <c r="H394" s="182">
        <f>'9A8'!H8</f>
        <v>34.25</v>
      </c>
      <c r="I394" s="183" t="e">
        <f t="shared" si="72"/>
        <v>#REF!</v>
      </c>
      <c r="J394" s="180" t="e">
        <f t="shared" si="1"/>
        <v>#REF!</v>
      </c>
    </row>
    <row r="395" spans="1:10" ht="12.75" customHeight="1">
      <c r="A395" s="177">
        <f>'9A8'!A9</f>
        <v>4</v>
      </c>
      <c r="B395" s="178" t="str">
        <f>'9A8'!B9</f>
        <v>Nguyễn Thị Mai Anh</v>
      </c>
      <c r="C395" s="177" t="str">
        <f>'9A8'!C9</f>
        <v>28/03/2007</v>
      </c>
      <c r="D395" s="177" t="str">
        <f>'9A8'!D9</f>
        <v>9A8</v>
      </c>
      <c r="E395" s="179">
        <f>'9A8'!E9</f>
        <v>7.5</v>
      </c>
      <c r="F395" s="179">
        <f>'9A8'!F9</f>
        <v>9</v>
      </c>
      <c r="G395" s="182">
        <f>'9A8'!G9</f>
        <v>9.5</v>
      </c>
      <c r="H395" s="182">
        <f>'9A8'!H9</f>
        <v>42.5</v>
      </c>
      <c r="I395" s="183" t="e">
        <f t="shared" si="72"/>
        <v>#REF!</v>
      </c>
      <c r="J395" s="180" t="e">
        <f t="shared" si="1"/>
        <v>#REF!</v>
      </c>
    </row>
    <row r="396" spans="1:10" ht="12.75" customHeight="1">
      <c r="A396" s="177" t="e">
        <f t="shared" ref="A396:H396" si="73">#REF!</f>
        <v>#REF!</v>
      </c>
      <c r="B396" s="178" t="e">
        <f t="shared" si="73"/>
        <v>#REF!</v>
      </c>
      <c r="C396" s="177" t="e">
        <f t="shared" si="73"/>
        <v>#REF!</v>
      </c>
      <c r="D396" s="177" t="e">
        <f t="shared" si="73"/>
        <v>#REF!</v>
      </c>
      <c r="E396" s="179" t="e">
        <f t="shared" si="73"/>
        <v>#REF!</v>
      </c>
      <c r="F396" s="179" t="e">
        <f t="shared" si="73"/>
        <v>#REF!</v>
      </c>
      <c r="G396" s="182" t="e">
        <f t="shared" si="73"/>
        <v>#REF!</v>
      </c>
      <c r="H396" s="182" t="e">
        <f t="shared" si="73"/>
        <v>#REF!</v>
      </c>
      <c r="I396" s="183" t="e">
        <f t="shared" si="72"/>
        <v>#REF!</v>
      </c>
      <c r="J396" s="180" t="e">
        <f t="shared" si="1"/>
        <v>#REF!</v>
      </c>
    </row>
    <row r="397" spans="1:10" ht="12.75" customHeight="1">
      <c r="A397" s="177">
        <f>'9A8'!A10</f>
        <v>5</v>
      </c>
      <c r="B397" s="178" t="str">
        <f>'9A8'!B10</f>
        <v>Bùi Quỳnh Chi</v>
      </c>
      <c r="C397" s="177" t="str">
        <f>'9A8'!C10</f>
        <v>22/02/2007</v>
      </c>
      <c r="D397" s="177" t="str">
        <f>'9A8'!D10</f>
        <v>9A8</v>
      </c>
      <c r="E397" s="179">
        <f>'9A8'!E10</f>
        <v>6</v>
      </c>
      <c r="F397" s="179">
        <f>'9A8'!F10</f>
        <v>7.5</v>
      </c>
      <c r="G397" s="182">
        <f>'9A8'!G10</f>
        <v>8.25</v>
      </c>
      <c r="H397" s="182">
        <f>'9A8'!H10</f>
        <v>35.25</v>
      </c>
      <c r="I397" s="183" t="e">
        <f t="shared" si="72"/>
        <v>#REF!</v>
      </c>
      <c r="J397" s="180" t="e">
        <f t="shared" si="1"/>
        <v>#REF!</v>
      </c>
    </row>
    <row r="398" spans="1:10" ht="12.75" customHeight="1">
      <c r="A398" s="177">
        <f>'9A8'!A11</f>
        <v>6</v>
      </c>
      <c r="B398" s="178" t="str">
        <f>'9A8'!B11</f>
        <v>Đỗ Diệp Chi</v>
      </c>
      <c r="C398" s="177" t="str">
        <f>'9A8'!C11</f>
        <v>18/05/2007</v>
      </c>
      <c r="D398" s="177" t="str">
        <f>'9A8'!D11</f>
        <v>9A8</v>
      </c>
      <c r="E398" s="179">
        <f>'9A8'!E11</f>
        <v>8.5</v>
      </c>
      <c r="F398" s="179">
        <f>'9A8'!F11</f>
        <v>8.5</v>
      </c>
      <c r="G398" s="182">
        <f>'9A8'!G11</f>
        <v>8.75</v>
      </c>
      <c r="H398" s="182">
        <f>'9A8'!H11</f>
        <v>42.75</v>
      </c>
      <c r="I398" s="183" t="e">
        <f t="shared" si="72"/>
        <v>#REF!</v>
      </c>
      <c r="J398" s="180" t="e">
        <f t="shared" si="1"/>
        <v>#REF!</v>
      </c>
    </row>
    <row r="399" spans="1:10" ht="12.75" customHeight="1">
      <c r="A399" s="177" t="e">
        <f t="shared" ref="A399:H399" si="74">#REF!</f>
        <v>#REF!</v>
      </c>
      <c r="B399" s="178" t="e">
        <f t="shared" si="74"/>
        <v>#REF!</v>
      </c>
      <c r="C399" s="177" t="e">
        <f t="shared" si="74"/>
        <v>#REF!</v>
      </c>
      <c r="D399" s="177" t="e">
        <f t="shared" si="74"/>
        <v>#REF!</v>
      </c>
      <c r="E399" s="179" t="e">
        <f t="shared" si="74"/>
        <v>#REF!</v>
      </c>
      <c r="F399" s="179" t="e">
        <f t="shared" si="74"/>
        <v>#REF!</v>
      </c>
      <c r="G399" s="182" t="e">
        <f t="shared" si="74"/>
        <v>#REF!</v>
      </c>
      <c r="H399" s="182" t="e">
        <f t="shared" si="74"/>
        <v>#REF!</v>
      </c>
      <c r="I399" s="183" t="e">
        <f t="shared" si="72"/>
        <v>#REF!</v>
      </c>
      <c r="J399" s="180" t="e">
        <f t="shared" si="1"/>
        <v>#REF!</v>
      </c>
    </row>
    <row r="400" spans="1:10" ht="12.75" customHeight="1">
      <c r="A400" s="177">
        <f>'9A8'!A12</f>
        <v>7</v>
      </c>
      <c r="B400" s="178" t="str">
        <f>'9A8'!B12</f>
        <v>Đoàn Ngọc Dung</v>
      </c>
      <c r="C400" s="177" t="str">
        <f>'9A8'!C12</f>
        <v>08/09/2007</v>
      </c>
      <c r="D400" s="177" t="str">
        <f>'9A8'!D12</f>
        <v>9A8</v>
      </c>
      <c r="E400" s="179">
        <f>'9A8'!E12</f>
        <v>8</v>
      </c>
      <c r="F400" s="179">
        <f>'9A8'!F12</f>
        <v>9</v>
      </c>
      <c r="G400" s="182">
        <f>'9A8'!G12</f>
        <v>9.5</v>
      </c>
      <c r="H400" s="182">
        <f>'9A8'!H12</f>
        <v>43.5</v>
      </c>
      <c r="I400" s="183" t="e">
        <f t="shared" si="72"/>
        <v>#REF!</v>
      </c>
      <c r="J400" s="180" t="e">
        <f t="shared" si="1"/>
        <v>#REF!</v>
      </c>
    </row>
    <row r="401" spans="1:10" ht="12.75" customHeight="1">
      <c r="A401" s="177">
        <f>'9A8'!A13</f>
        <v>8</v>
      </c>
      <c r="B401" s="178" t="str">
        <f>'9A8'!B13</f>
        <v>Bùi Thế Khánh Duy</v>
      </c>
      <c r="C401" s="177" t="str">
        <f>'9A8'!C13</f>
        <v>26/11/2007</v>
      </c>
      <c r="D401" s="177" t="str">
        <f>'9A8'!D13</f>
        <v>9A8</v>
      </c>
      <c r="E401" s="179">
        <f>'9A8'!E13</f>
        <v>6.75</v>
      </c>
      <c r="F401" s="179">
        <f>'9A8'!F13</f>
        <v>7.75</v>
      </c>
      <c r="G401" s="182">
        <f>'9A8'!G13</f>
        <v>9.25</v>
      </c>
      <c r="H401" s="182">
        <f>'9A8'!H13</f>
        <v>38.25</v>
      </c>
      <c r="I401" s="183" t="e">
        <f t="shared" si="72"/>
        <v>#REF!</v>
      </c>
      <c r="J401" s="180" t="e">
        <f t="shared" si="1"/>
        <v>#REF!</v>
      </c>
    </row>
    <row r="402" spans="1:10" ht="12.75" customHeight="1">
      <c r="A402" s="177" t="e">
        <f t="shared" ref="A402:H402" si="75">#REF!</f>
        <v>#REF!</v>
      </c>
      <c r="B402" s="178" t="e">
        <f t="shared" si="75"/>
        <v>#REF!</v>
      </c>
      <c r="C402" s="177" t="e">
        <f t="shared" si="75"/>
        <v>#REF!</v>
      </c>
      <c r="D402" s="177" t="e">
        <f t="shared" si="75"/>
        <v>#REF!</v>
      </c>
      <c r="E402" s="179" t="e">
        <f t="shared" si="75"/>
        <v>#REF!</v>
      </c>
      <c r="F402" s="179" t="e">
        <f t="shared" si="75"/>
        <v>#REF!</v>
      </c>
      <c r="G402" s="179" t="e">
        <f t="shared" si="75"/>
        <v>#REF!</v>
      </c>
      <c r="H402" s="182" t="e">
        <f t="shared" si="75"/>
        <v>#REF!</v>
      </c>
      <c r="I402" s="183" t="e">
        <f t="shared" si="72"/>
        <v>#REF!</v>
      </c>
      <c r="J402" s="180" t="e">
        <f t="shared" si="1"/>
        <v>#REF!</v>
      </c>
    </row>
    <row r="403" spans="1:10" ht="12.75" customHeight="1">
      <c r="A403" s="177" t="e">
        <f t="shared" ref="A403:H403" si="76">#REF!</f>
        <v>#REF!</v>
      </c>
      <c r="B403" s="178" t="e">
        <f t="shared" si="76"/>
        <v>#REF!</v>
      </c>
      <c r="C403" s="177" t="e">
        <f t="shared" si="76"/>
        <v>#REF!</v>
      </c>
      <c r="D403" s="177" t="e">
        <f t="shared" si="76"/>
        <v>#REF!</v>
      </c>
      <c r="E403" s="179" t="e">
        <f t="shared" si="76"/>
        <v>#REF!</v>
      </c>
      <c r="F403" s="179" t="e">
        <f t="shared" si="76"/>
        <v>#REF!</v>
      </c>
      <c r="G403" s="179" t="e">
        <f t="shared" si="76"/>
        <v>#REF!</v>
      </c>
      <c r="H403" s="182" t="e">
        <f t="shared" si="76"/>
        <v>#REF!</v>
      </c>
      <c r="I403" s="183" t="e">
        <f t="shared" si="72"/>
        <v>#REF!</v>
      </c>
      <c r="J403" s="180" t="e">
        <f t="shared" si="1"/>
        <v>#REF!</v>
      </c>
    </row>
    <row r="404" spans="1:10" ht="12.75" customHeight="1">
      <c r="A404" s="177" t="e">
        <f t="shared" ref="A404:H404" si="77">#REF!</f>
        <v>#REF!</v>
      </c>
      <c r="B404" s="178" t="e">
        <f t="shared" si="77"/>
        <v>#REF!</v>
      </c>
      <c r="C404" s="177" t="e">
        <f t="shared" si="77"/>
        <v>#REF!</v>
      </c>
      <c r="D404" s="177" t="e">
        <f t="shared" si="77"/>
        <v>#REF!</v>
      </c>
      <c r="E404" s="179" t="e">
        <f t="shared" si="77"/>
        <v>#REF!</v>
      </c>
      <c r="F404" s="179" t="e">
        <f t="shared" si="77"/>
        <v>#REF!</v>
      </c>
      <c r="G404" s="179" t="e">
        <f t="shared" si="77"/>
        <v>#REF!</v>
      </c>
      <c r="H404" s="182" t="e">
        <f t="shared" si="77"/>
        <v>#REF!</v>
      </c>
      <c r="I404" s="183" t="e">
        <f t="shared" si="72"/>
        <v>#REF!</v>
      </c>
      <c r="J404" s="180" t="e">
        <f t="shared" si="1"/>
        <v>#REF!</v>
      </c>
    </row>
    <row r="405" spans="1:10" ht="12.75" customHeight="1">
      <c r="A405" s="177" t="e">
        <f t="shared" ref="A405:H405" si="78">#REF!</f>
        <v>#REF!</v>
      </c>
      <c r="B405" s="178" t="e">
        <f t="shared" si="78"/>
        <v>#REF!</v>
      </c>
      <c r="C405" s="177" t="e">
        <f t="shared" si="78"/>
        <v>#REF!</v>
      </c>
      <c r="D405" s="177" t="e">
        <f t="shared" si="78"/>
        <v>#REF!</v>
      </c>
      <c r="E405" s="179" t="e">
        <f t="shared" si="78"/>
        <v>#REF!</v>
      </c>
      <c r="F405" s="179" t="e">
        <f t="shared" si="78"/>
        <v>#REF!</v>
      </c>
      <c r="G405" s="179" t="e">
        <f t="shared" si="78"/>
        <v>#REF!</v>
      </c>
      <c r="H405" s="182" t="e">
        <f t="shared" si="78"/>
        <v>#REF!</v>
      </c>
      <c r="I405" s="183" t="e">
        <f t="shared" si="72"/>
        <v>#REF!</v>
      </c>
      <c r="J405" s="180" t="e">
        <f t="shared" si="1"/>
        <v>#REF!</v>
      </c>
    </row>
    <row r="406" spans="1:10" ht="12.75" customHeight="1">
      <c r="A406" s="177">
        <f>'9A8'!A14</f>
        <v>9</v>
      </c>
      <c r="B406" s="178" t="str">
        <f>'9A8'!B14</f>
        <v>Ngô Thái Duy</v>
      </c>
      <c r="C406" s="177" t="str">
        <f>'9A8'!C14</f>
        <v>27/06/2007</v>
      </c>
      <c r="D406" s="177" t="str">
        <f>'9A8'!D14</f>
        <v>9A8</v>
      </c>
      <c r="E406" s="179">
        <f>'9A8'!E14</f>
        <v>8.25</v>
      </c>
      <c r="F406" s="179">
        <f>'9A8'!F14</f>
        <v>9</v>
      </c>
      <c r="G406" s="182">
        <f>'9A8'!G14</f>
        <v>9.25</v>
      </c>
      <c r="H406" s="182">
        <f>'9A8'!H14</f>
        <v>43.75</v>
      </c>
      <c r="I406" s="183" t="e">
        <f t="shared" si="72"/>
        <v>#REF!</v>
      </c>
      <c r="J406" s="180" t="e">
        <f t="shared" si="1"/>
        <v>#REF!</v>
      </c>
    </row>
    <row r="407" spans="1:10" ht="12.75" customHeight="1">
      <c r="A407" s="177">
        <f>'9A8'!A15</f>
        <v>10</v>
      </c>
      <c r="B407" s="178" t="str">
        <f>'9A8'!B15</f>
        <v>Nguyễn Hữu Minh Đức</v>
      </c>
      <c r="C407" s="177" t="str">
        <f>'9A8'!C15</f>
        <v>04/12/2007</v>
      </c>
      <c r="D407" s="177" t="str">
        <f>'9A8'!D15</f>
        <v>9A8</v>
      </c>
      <c r="E407" s="179">
        <f>'9A8'!E15</f>
        <v>5.25</v>
      </c>
      <c r="F407" s="179">
        <f>'9A8'!F15</f>
        <v>9</v>
      </c>
      <c r="G407" s="182">
        <f>'9A8'!G15</f>
        <v>8</v>
      </c>
      <c r="H407" s="182">
        <f>'9A8'!H15</f>
        <v>36.5</v>
      </c>
      <c r="I407" s="183" t="e">
        <f t="shared" si="72"/>
        <v>#REF!</v>
      </c>
      <c r="J407" s="180" t="e">
        <f t="shared" si="1"/>
        <v>#REF!</v>
      </c>
    </row>
    <row r="408" spans="1:10" ht="12.75" customHeight="1">
      <c r="A408" s="177">
        <f>'9A8'!A16</f>
        <v>11</v>
      </c>
      <c r="B408" s="178" t="str">
        <f>'9A8'!B16</f>
        <v>Trần Anh Trung Đức</v>
      </c>
      <c r="C408" s="177" t="str">
        <f>'9A8'!C16</f>
        <v>20/09/2007</v>
      </c>
      <c r="D408" s="177" t="str">
        <f>'9A8'!D16</f>
        <v>9A8</v>
      </c>
      <c r="E408" s="179">
        <f>'9A8'!E16</f>
        <v>4.25</v>
      </c>
      <c r="F408" s="179">
        <f>'9A8'!F16</f>
        <v>7.25</v>
      </c>
      <c r="G408" s="182">
        <f>'9A8'!G16</f>
        <v>7.75</v>
      </c>
      <c r="H408" s="182">
        <f>'9A8'!H16</f>
        <v>30.75</v>
      </c>
      <c r="I408" s="183" t="e">
        <f t="shared" si="72"/>
        <v>#REF!</v>
      </c>
      <c r="J408" s="180" t="e">
        <f t="shared" si="1"/>
        <v>#REF!</v>
      </c>
    </row>
    <row r="409" spans="1:10" ht="12.75" customHeight="1">
      <c r="A409" s="177" t="e">
        <f t="shared" ref="A409:H409" si="79">#REF!</f>
        <v>#REF!</v>
      </c>
      <c r="B409" s="178" t="e">
        <f t="shared" si="79"/>
        <v>#REF!</v>
      </c>
      <c r="C409" s="177" t="e">
        <f t="shared" si="79"/>
        <v>#REF!</v>
      </c>
      <c r="D409" s="177" t="e">
        <f t="shared" si="79"/>
        <v>#REF!</v>
      </c>
      <c r="E409" s="179" t="e">
        <f t="shared" si="79"/>
        <v>#REF!</v>
      </c>
      <c r="F409" s="179" t="e">
        <f t="shared" si="79"/>
        <v>#REF!</v>
      </c>
      <c r="G409" s="182" t="e">
        <f t="shared" si="79"/>
        <v>#REF!</v>
      </c>
      <c r="H409" s="182" t="e">
        <f t="shared" si="79"/>
        <v>#REF!</v>
      </c>
      <c r="I409" s="183" t="e">
        <f t="shared" si="72"/>
        <v>#REF!</v>
      </c>
      <c r="J409" s="180" t="e">
        <f t="shared" si="1"/>
        <v>#REF!</v>
      </c>
    </row>
    <row r="410" spans="1:10" ht="12.75" customHeight="1">
      <c r="A410" s="177">
        <f>'9A8'!A17</f>
        <v>12</v>
      </c>
      <c r="B410" s="178" t="str">
        <f>'9A8'!B17</f>
        <v>Cao Duy Hiếu</v>
      </c>
      <c r="C410" s="177" t="str">
        <f>'9A8'!C17</f>
        <v>31/12/2007</v>
      </c>
      <c r="D410" s="177" t="str">
        <f>'9A8'!D17</f>
        <v>9A8</v>
      </c>
      <c r="E410" s="179">
        <f>'9A8'!E17</f>
        <v>6.5</v>
      </c>
      <c r="F410" s="179">
        <f>'9A8'!F17</f>
        <v>8.75</v>
      </c>
      <c r="G410" s="182">
        <f>'9A8'!G17</f>
        <v>9.5</v>
      </c>
      <c r="H410" s="182">
        <f>'9A8'!H17</f>
        <v>40</v>
      </c>
      <c r="I410" s="183" t="e">
        <f t="shared" si="72"/>
        <v>#REF!</v>
      </c>
      <c r="J410" s="180" t="e">
        <f t="shared" si="1"/>
        <v>#REF!</v>
      </c>
    </row>
    <row r="411" spans="1:10" ht="12.75" customHeight="1">
      <c r="A411" s="177">
        <f>'9A8'!A18</f>
        <v>13</v>
      </c>
      <c r="B411" s="178" t="str">
        <f>'9A8'!B18</f>
        <v>Nguyễn Trọng Hiếu</v>
      </c>
      <c r="C411" s="177" t="str">
        <f>'9A8'!C18</f>
        <v>16/10/2007</v>
      </c>
      <c r="D411" s="177" t="str">
        <f>'9A8'!D18</f>
        <v>9A8</v>
      </c>
      <c r="E411" s="179">
        <f>'9A8'!E18</f>
        <v>5.5</v>
      </c>
      <c r="F411" s="179">
        <f>'9A8'!F18</f>
        <v>9</v>
      </c>
      <c r="G411" s="182">
        <f>'9A8'!G18</f>
        <v>8</v>
      </c>
      <c r="H411" s="182">
        <f>'9A8'!H18</f>
        <v>37</v>
      </c>
      <c r="I411" s="183" t="e">
        <f t="shared" si="72"/>
        <v>#REF!</v>
      </c>
      <c r="J411" s="180" t="e">
        <f t="shared" si="1"/>
        <v>#REF!</v>
      </c>
    </row>
    <row r="412" spans="1:10" ht="12.75" customHeight="1">
      <c r="A412" s="177">
        <f>'9A8'!A19</f>
        <v>14</v>
      </c>
      <c r="B412" s="178" t="str">
        <f>'9A8'!B19</f>
        <v>Bùi Vũ Hoàng</v>
      </c>
      <c r="C412" s="177" t="str">
        <f>'9A8'!C19</f>
        <v>11/09/2007</v>
      </c>
      <c r="D412" s="177" t="str">
        <f>'9A8'!D19</f>
        <v>9A8</v>
      </c>
      <c r="E412" s="179">
        <f>'9A8'!E19</f>
        <v>6.75</v>
      </c>
      <c r="F412" s="179">
        <f>'9A8'!F19</f>
        <v>8</v>
      </c>
      <c r="G412" s="182">
        <f>'9A8'!G19</f>
        <v>7.5</v>
      </c>
      <c r="H412" s="182">
        <f>'9A8'!H19</f>
        <v>37</v>
      </c>
      <c r="I412" s="183" t="e">
        <f t="shared" si="72"/>
        <v>#REF!</v>
      </c>
      <c r="J412" s="180" t="e">
        <f t="shared" si="1"/>
        <v>#REF!</v>
      </c>
    </row>
    <row r="413" spans="1:10" ht="12.75" customHeight="1">
      <c r="A413" s="177" t="e">
        <f t="shared" ref="A413:H413" si="80">#REF!</f>
        <v>#REF!</v>
      </c>
      <c r="B413" s="178" t="e">
        <f t="shared" si="80"/>
        <v>#REF!</v>
      </c>
      <c r="C413" s="177" t="e">
        <f t="shared" si="80"/>
        <v>#REF!</v>
      </c>
      <c r="D413" s="177" t="e">
        <f t="shared" si="80"/>
        <v>#REF!</v>
      </c>
      <c r="E413" s="179" t="e">
        <f t="shared" si="80"/>
        <v>#REF!</v>
      </c>
      <c r="F413" s="179" t="e">
        <f t="shared" si="80"/>
        <v>#REF!</v>
      </c>
      <c r="G413" s="179" t="e">
        <f t="shared" si="80"/>
        <v>#REF!</v>
      </c>
      <c r="H413" s="182" t="e">
        <f t="shared" si="80"/>
        <v>#REF!</v>
      </c>
      <c r="I413" s="183" t="e">
        <f t="shared" si="72"/>
        <v>#REF!</v>
      </c>
      <c r="J413" s="180" t="e">
        <f t="shared" si="1"/>
        <v>#REF!</v>
      </c>
    </row>
    <row r="414" spans="1:10" ht="12.75" customHeight="1">
      <c r="A414" s="177">
        <f>'9A8'!A20</f>
        <v>15</v>
      </c>
      <c r="B414" s="178" t="str">
        <f>'9A8'!B20</f>
        <v>Nguyễn Nam Khánh</v>
      </c>
      <c r="C414" s="177" t="str">
        <f>'9A8'!C20</f>
        <v>03/07/2007</v>
      </c>
      <c r="D414" s="177" t="str">
        <f>'9A8'!D20</f>
        <v>9A8</v>
      </c>
      <c r="E414" s="179">
        <f>'9A8'!E20</f>
        <v>6</v>
      </c>
      <c r="F414" s="179">
        <f>'9A8'!F20</f>
        <v>8.75</v>
      </c>
      <c r="G414" s="182">
        <f>'9A8'!G20</f>
        <v>7.75</v>
      </c>
      <c r="H414" s="182">
        <f>'9A8'!H20</f>
        <v>37.25</v>
      </c>
      <c r="I414" s="183" t="e">
        <f t="shared" si="72"/>
        <v>#REF!</v>
      </c>
      <c r="J414" s="180" t="e">
        <f t="shared" si="1"/>
        <v>#REF!</v>
      </c>
    </row>
    <row r="415" spans="1:10" ht="12.75" customHeight="1">
      <c r="A415" s="177">
        <f>'9A8'!A21</f>
        <v>16</v>
      </c>
      <c r="B415" s="178" t="str">
        <f>'9A8'!B21</f>
        <v>Phạm Hùng Lâm</v>
      </c>
      <c r="C415" s="177" t="str">
        <f>'9A8'!C21</f>
        <v>30/11/2007</v>
      </c>
      <c r="D415" s="177" t="str">
        <f>'9A8'!D21</f>
        <v>9A8</v>
      </c>
      <c r="E415" s="179">
        <f>'9A8'!E21</f>
        <v>8</v>
      </c>
      <c r="F415" s="179">
        <f>'9A8'!F21</f>
        <v>8.75</v>
      </c>
      <c r="G415" s="182">
        <f>'9A8'!G21</f>
        <v>8.75</v>
      </c>
      <c r="H415" s="182">
        <f>'9A8'!H21</f>
        <v>42.25</v>
      </c>
      <c r="I415" s="183" t="e">
        <f t="shared" si="72"/>
        <v>#REF!</v>
      </c>
      <c r="J415" s="180" t="e">
        <f t="shared" si="1"/>
        <v>#REF!</v>
      </c>
    </row>
    <row r="416" spans="1:10" ht="12.75" customHeight="1">
      <c r="A416" s="177">
        <f>'9A8'!A22</f>
        <v>17</v>
      </c>
      <c r="B416" s="178" t="str">
        <f>'9A8'!B22</f>
        <v>Cao Mỹ Linh</v>
      </c>
      <c r="C416" s="177" t="str">
        <f>'9A8'!C22</f>
        <v>07/07/2007</v>
      </c>
      <c r="D416" s="177" t="str">
        <f>'9A8'!D22</f>
        <v>9A8</v>
      </c>
      <c r="E416" s="179">
        <f>'9A8'!E22</f>
        <v>8.25</v>
      </c>
      <c r="F416" s="179">
        <f>'9A8'!F22</f>
        <v>9</v>
      </c>
      <c r="G416" s="182">
        <f>'9A8'!G22</f>
        <v>8.5</v>
      </c>
      <c r="H416" s="182">
        <f>'9A8'!H22</f>
        <v>43</v>
      </c>
      <c r="I416" s="183" t="e">
        <f t="shared" si="72"/>
        <v>#REF!</v>
      </c>
      <c r="J416" s="180" t="e">
        <f t="shared" si="1"/>
        <v>#REF!</v>
      </c>
    </row>
    <row r="417" spans="1:10" ht="12.75" customHeight="1">
      <c r="A417" s="177">
        <f>'9A8'!A23</f>
        <v>18</v>
      </c>
      <c r="B417" s="178" t="str">
        <f>'9A8'!B23</f>
        <v>Đỗ Ngọc Linh</v>
      </c>
      <c r="C417" s="177" t="str">
        <f>'9A8'!C23</f>
        <v>03/08/2007</v>
      </c>
      <c r="D417" s="177" t="str">
        <f>'9A8'!D23</f>
        <v>9A8</v>
      </c>
      <c r="E417" s="179">
        <f>'9A8'!E23</f>
        <v>7</v>
      </c>
      <c r="F417" s="179">
        <f>'9A8'!F23</f>
        <v>8.25</v>
      </c>
      <c r="G417" s="182">
        <f>'9A8'!G23</f>
        <v>8.5</v>
      </c>
      <c r="H417" s="182">
        <f>'9A8'!H23</f>
        <v>39</v>
      </c>
      <c r="I417" s="183" t="e">
        <f t="shared" si="72"/>
        <v>#REF!</v>
      </c>
      <c r="J417" s="180" t="e">
        <f t="shared" si="1"/>
        <v>#REF!</v>
      </c>
    </row>
    <row r="418" spans="1:10" ht="12.75" customHeight="1">
      <c r="A418" s="177" t="e">
        <f t="shared" ref="A418:H418" si="81">#REF!</f>
        <v>#REF!</v>
      </c>
      <c r="B418" s="178" t="e">
        <f t="shared" si="81"/>
        <v>#REF!</v>
      </c>
      <c r="C418" s="177" t="e">
        <f t="shared" si="81"/>
        <v>#REF!</v>
      </c>
      <c r="D418" s="177" t="e">
        <f t="shared" si="81"/>
        <v>#REF!</v>
      </c>
      <c r="E418" s="179" t="e">
        <f t="shared" si="81"/>
        <v>#REF!</v>
      </c>
      <c r="F418" s="179" t="e">
        <f t="shared" si="81"/>
        <v>#REF!</v>
      </c>
      <c r="G418" s="182" t="e">
        <f t="shared" si="81"/>
        <v>#REF!</v>
      </c>
      <c r="H418" s="182" t="e">
        <f t="shared" si="81"/>
        <v>#REF!</v>
      </c>
      <c r="I418" s="183" t="e">
        <f t="shared" si="72"/>
        <v>#REF!</v>
      </c>
      <c r="J418" s="180" t="e">
        <f t="shared" si="1"/>
        <v>#REF!</v>
      </c>
    </row>
    <row r="419" spans="1:10" ht="12.75" customHeight="1">
      <c r="A419" s="177">
        <f>'9A8'!A24</f>
        <v>19</v>
      </c>
      <c r="B419" s="178" t="str">
        <f>'9A8'!B24</f>
        <v>Nguyễn Hữu Lộc</v>
      </c>
      <c r="C419" s="177" t="str">
        <f>'9A8'!C24</f>
        <v>01/12/2007</v>
      </c>
      <c r="D419" s="177" t="str">
        <f>'9A8'!D24</f>
        <v>9A8</v>
      </c>
      <c r="E419" s="179">
        <f>'9A8'!E24</f>
        <v>6</v>
      </c>
      <c r="F419" s="179">
        <f>'9A8'!F24</f>
        <v>7.5</v>
      </c>
      <c r="G419" s="182">
        <f>'9A8'!G24</f>
        <v>8.25</v>
      </c>
      <c r="H419" s="182">
        <f>'9A8'!H24</f>
        <v>35.25</v>
      </c>
      <c r="I419" s="183" t="e">
        <f t="shared" si="72"/>
        <v>#REF!</v>
      </c>
      <c r="J419" s="180" t="e">
        <f t="shared" si="1"/>
        <v>#REF!</v>
      </c>
    </row>
    <row r="420" spans="1:10" ht="12.75" customHeight="1">
      <c r="A420" s="177">
        <f>'9A8'!A25</f>
        <v>20</v>
      </c>
      <c r="B420" s="178" t="str">
        <f>'9A8'!B25</f>
        <v>Ngô Đức Minh</v>
      </c>
      <c r="C420" s="177" t="str">
        <f>'9A8'!C25</f>
        <v>02/11/2007</v>
      </c>
      <c r="D420" s="177" t="str">
        <f>'9A8'!D25</f>
        <v>9A8</v>
      </c>
      <c r="E420" s="179">
        <f>'9A8'!E25</f>
        <v>6.25</v>
      </c>
      <c r="F420" s="179">
        <f>'9A8'!F25</f>
        <v>8.75</v>
      </c>
      <c r="G420" s="182">
        <f>'9A8'!G25</f>
        <v>8.75</v>
      </c>
      <c r="H420" s="182">
        <f>'9A8'!H25</f>
        <v>38.75</v>
      </c>
      <c r="I420" s="183" t="e">
        <f t="shared" si="72"/>
        <v>#REF!</v>
      </c>
      <c r="J420" s="180" t="e">
        <f t="shared" si="1"/>
        <v>#REF!</v>
      </c>
    </row>
    <row r="421" spans="1:10" ht="12.75" customHeight="1">
      <c r="A421" s="177">
        <f>'9A8'!A26</f>
        <v>21</v>
      </c>
      <c r="B421" s="178" t="str">
        <f>'9A8'!B26</f>
        <v>Ngô Nhật Minh</v>
      </c>
      <c r="C421" s="177" t="str">
        <f>'9A8'!C26</f>
        <v>28/11/2007</v>
      </c>
      <c r="D421" s="177" t="str">
        <f>'9A8'!D26</f>
        <v>9A8</v>
      </c>
      <c r="E421" s="179">
        <f>'9A8'!E26</f>
        <v>7.5</v>
      </c>
      <c r="F421" s="179">
        <f>'9A8'!F26</f>
        <v>8.25</v>
      </c>
      <c r="G421" s="182">
        <f>'9A8'!G26</f>
        <v>9</v>
      </c>
      <c r="H421" s="182">
        <f>'9A8'!H26</f>
        <v>40.5</v>
      </c>
      <c r="I421" s="183" t="e">
        <f t="shared" si="72"/>
        <v>#REF!</v>
      </c>
      <c r="J421" s="180" t="e">
        <f t="shared" si="1"/>
        <v>#REF!</v>
      </c>
    </row>
    <row r="422" spans="1:10" ht="12.75" customHeight="1">
      <c r="A422" s="177">
        <f>'9A8'!A27</f>
        <v>22</v>
      </c>
      <c r="B422" s="178" t="str">
        <f>'9A8'!B27</f>
        <v>Phạm Ngọc Minh</v>
      </c>
      <c r="C422" s="177" t="str">
        <f>'9A8'!C27</f>
        <v>18/03/2007</v>
      </c>
      <c r="D422" s="177" t="str">
        <f>'9A8'!D27</f>
        <v>9A8</v>
      </c>
      <c r="E422" s="179">
        <f>'9A8'!E27</f>
        <v>5.75</v>
      </c>
      <c r="F422" s="179">
        <f>'9A8'!F27</f>
        <v>9.5</v>
      </c>
      <c r="G422" s="182">
        <f>'9A8'!G27</f>
        <v>10</v>
      </c>
      <c r="H422" s="182">
        <f>'9A8'!H27</f>
        <v>40.5</v>
      </c>
      <c r="I422" s="183" t="e">
        <f t="shared" si="72"/>
        <v>#REF!</v>
      </c>
      <c r="J422" s="180" t="e">
        <f t="shared" si="1"/>
        <v>#REF!</v>
      </c>
    </row>
    <row r="423" spans="1:10" ht="12.75" customHeight="1">
      <c r="A423" s="177">
        <f>'9A8'!A28</f>
        <v>23</v>
      </c>
      <c r="B423" s="178" t="str">
        <f>'9A8'!B28</f>
        <v>Tô Văn Tuấn Minh</v>
      </c>
      <c r="C423" s="177" t="str">
        <f>'9A8'!C28</f>
        <v>21/02/2007</v>
      </c>
      <c r="D423" s="177" t="str">
        <f>'9A8'!D28</f>
        <v>9A8</v>
      </c>
      <c r="E423" s="179">
        <f>'9A8'!E28</f>
        <v>6.5</v>
      </c>
      <c r="F423" s="179">
        <f>'9A8'!F28</f>
        <v>9</v>
      </c>
      <c r="G423" s="182">
        <f>'9A8'!G28</f>
        <v>9</v>
      </c>
      <c r="H423" s="182">
        <f>'9A8'!H28</f>
        <v>40</v>
      </c>
      <c r="I423" s="183" t="e">
        <f t="shared" si="72"/>
        <v>#REF!</v>
      </c>
      <c r="J423" s="180" t="e">
        <f t="shared" si="1"/>
        <v>#REF!</v>
      </c>
    </row>
    <row r="424" spans="1:10" ht="12.75" customHeight="1">
      <c r="A424" s="177" t="e">
        <f t="shared" ref="A424:H424" si="82">#REF!</f>
        <v>#REF!</v>
      </c>
      <c r="B424" s="178" t="e">
        <f t="shared" si="82"/>
        <v>#REF!</v>
      </c>
      <c r="C424" s="177" t="e">
        <f t="shared" si="82"/>
        <v>#REF!</v>
      </c>
      <c r="D424" s="177" t="e">
        <f t="shared" si="82"/>
        <v>#REF!</v>
      </c>
      <c r="E424" s="179" t="e">
        <f t="shared" si="82"/>
        <v>#REF!</v>
      </c>
      <c r="F424" s="179" t="e">
        <f t="shared" si="82"/>
        <v>#REF!</v>
      </c>
      <c r="G424" s="179" t="e">
        <f t="shared" si="82"/>
        <v>#REF!</v>
      </c>
      <c r="H424" s="182" t="e">
        <f t="shared" si="82"/>
        <v>#REF!</v>
      </c>
      <c r="I424" s="183" t="e">
        <f t="shared" si="72"/>
        <v>#REF!</v>
      </c>
      <c r="J424" s="180" t="e">
        <f t="shared" si="1"/>
        <v>#REF!</v>
      </c>
    </row>
    <row r="425" spans="1:10" ht="12.75" customHeight="1">
      <c r="A425" s="177">
        <f>'9A8'!A29</f>
        <v>24</v>
      </c>
      <c r="B425" s="178" t="str">
        <f>'9A8'!B29</f>
        <v>Vũ Bình Minh</v>
      </c>
      <c r="C425" s="177" t="str">
        <f>'9A8'!C29</f>
        <v>16/02/2007</v>
      </c>
      <c r="D425" s="177" t="str">
        <f>'9A8'!D29</f>
        <v>9A8</v>
      </c>
      <c r="E425" s="179">
        <f>'9A8'!E29</f>
        <v>6.25</v>
      </c>
      <c r="F425" s="179">
        <f>'9A8'!F29</f>
        <v>8.75</v>
      </c>
      <c r="G425" s="182">
        <f>'9A8'!G29</f>
        <v>9.25</v>
      </c>
      <c r="H425" s="182">
        <f>'9A8'!H29</f>
        <v>39.25</v>
      </c>
      <c r="I425" s="183" t="e">
        <f t="shared" si="72"/>
        <v>#REF!</v>
      </c>
      <c r="J425" s="180" t="e">
        <f t="shared" si="1"/>
        <v>#REF!</v>
      </c>
    </row>
    <row r="426" spans="1:10" ht="12.75" customHeight="1">
      <c r="A426" s="177">
        <f>'9A8'!A30</f>
        <v>25</v>
      </c>
      <c r="B426" s="178" t="str">
        <f>'9A8'!B30</f>
        <v>Nguyễn Hà My</v>
      </c>
      <c r="C426" s="177" t="str">
        <f>'9A8'!C30</f>
        <v>29/04/2007</v>
      </c>
      <c r="D426" s="177" t="str">
        <f>'9A8'!D30</f>
        <v>9A8</v>
      </c>
      <c r="E426" s="179">
        <f>'9A8'!E30</f>
        <v>8</v>
      </c>
      <c r="F426" s="179">
        <f>'9A8'!F30</f>
        <v>9</v>
      </c>
      <c r="G426" s="182">
        <f>'9A8'!G30</f>
        <v>9.75</v>
      </c>
      <c r="H426" s="182">
        <f>'9A8'!H30</f>
        <v>43.75</v>
      </c>
      <c r="I426" s="183" t="e">
        <f t="shared" si="72"/>
        <v>#REF!</v>
      </c>
      <c r="J426" s="180" t="e">
        <f t="shared" si="1"/>
        <v>#REF!</v>
      </c>
    </row>
    <row r="427" spans="1:10" ht="12.75" customHeight="1">
      <c r="A427" s="177">
        <f>'9A8'!A31</f>
        <v>26</v>
      </c>
      <c r="B427" s="178" t="str">
        <f>'9A8'!B31</f>
        <v>Đoàn Ngọc Quỳnh Nga</v>
      </c>
      <c r="C427" s="177" t="str">
        <f>'9A8'!C31</f>
        <v>23/07/2007</v>
      </c>
      <c r="D427" s="177" t="str">
        <f>'9A8'!D31</f>
        <v>9A8</v>
      </c>
      <c r="E427" s="179">
        <f>'9A8'!E31</f>
        <v>8</v>
      </c>
      <c r="F427" s="179">
        <f>'9A8'!F31</f>
        <v>8.75</v>
      </c>
      <c r="G427" s="182">
        <f>'9A8'!G31</f>
        <v>6.5</v>
      </c>
      <c r="H427" s="182">
        <f>'9A8'!H31</f>
        <v>40</v>
      </c>
      <c r="I427" s="183" t="e">
        <f t="shared" si="72"/>
        <v>#REF!</v>
      </c>
      <c r="J427" s="180" t="e">
        <f t="shared" si="1"/>
        <v>#REF!</v>
      </c>
    </row>
    <row r="428" spans="1:10" ht="12.75" customHeight="1">
      <c r="A428" s="177">
        <f>'9A8'!A32</f>
        <v>27</v>
      </c>
      <c r="B428" s="178" t="str">
        <f>'9A8'!B32</f>
        <v>Nguyễn Hà Kim Ngân</v>
      </c>
      <c r="C428" s="177" t="str">
        <f>'9A8'!C32</f>
        <v>26/03/2007</v>
      </c>
      <c r="D428" s="177" t="str">
        <f>'9A8'!D32</f>
        <v>9A8</v>
      </c>
      <c r="E428" s="179">
        <f>'9A8'!E32</f>
        <v>6.5</v>
      </c>
      <c r="F428" s="179">
        <f>'9A8'!F32</f>
        <v>8.75</v>
      </c>
      <c r="G428" s="182">
        <f>'9A8'!G32</f>
        <v>9.25</v>
      </c>
      <c r="H428" s="182">
        <f>'9A8'!H32</f>
        <v>39.75</v>
      </c>
      <c r="I428" s="183" t="e">
        <f t="shared" si="72"/>
        <v>#REF!</v>
      </c>
      <c r="J428" s="180" t="e">
        <f t="shared" si="1"/>
        <v>#REF!</v>
      </c>
    </row>
    <row r="429" spans="1:10" ht="12.75" customHeight="1">
      <c r="A429" s="177" t="e">
        <f t="shared" ref="A429:H429" si="83">#REF!</f>
        <v>#REF!</v>
      </c>
      <c r="B429" s="178" t="e">
        <f t="shared" si="83"/>
        <v>#REF!</v>
      </c>
      <c r="C429" s="177" t="e">
        <f t="shared" si="83"/>
        <v>#REF!</v>
      </c>
      <c r="D429" s="177" t="e">
        <f t="shared" si="83"/>
        <v>#REF!</v>
      </c>
      <c r="E429" s="179" t="e">
        <f t="shared" si="83"/>
        <v>#REF!</v>
      </c>
      <c r="F429" s="179" t="e">
        <f t="shared" si="83"/>
        <v>#REF!</v>
      </c>
      <c r="G429" s="179" t="e">
        <f t="shared" si="83"/>
        <v>#REF!</v>
      </c>
      <c r="H429" s="182" t="e">
        <f t="shared" si="83"/>
        <v>#REF!</v>
      </c>
      <c r="I429" s="183" t="e">
        <f t="shared" si="72"/>
        <v>#REF!</v>
      </c>
      <c r="J429" s="180" t="e">
        <f t="shared" si="1"/>
        <v>#REF!</v>
      </c>
    </row>
    <row r="430" spans="1:10" ht="12.75" customHeight="1">
      <c r="A430" s="177">
        <f>'9A8'!A33</f>
        <v>28</v>
      </c>
      <c r="B430" s="178" t="str">
        <f>'9A8'!B33</f>
        <v>Đỗ Phương Ngọc</v>
      </c>
      <c r="C430" s="177" t="str">
        <f>'9A8'!C33</f>
        <v>12/07/2007</v>
      </c>
      <c r="D430" s="177" t="str">
        <f>'9A8'!D33</f>
        <v>9A8</v>
      </c>
      <c r="E430" s="179">
        <f>'9A8'!E33</f>
        <v>8.75</v>
      </c>
      <c r="F430" s="179">
        <f>'9A8'!F33</f>
        <v>9</v>
      </c>
      <c r="G430" s="182">
        <f>'9A8'!G33</f>
        <v>8</v>
      </c>
      <c r="H430" s="182">
        <f>'9A8'!H33</f>
        <v>43.5</v>
      </c>
      <c r="I430" s="183" t="e">
        <f t="shared" si="72"/>
        <v>#REF!</v>
      </c>
      <c r="J430" s="180" t="e">
        <f t="shared" si="1"/>
        <v>#REF!</v>
      </c>
    </row>
    <row r="431" spans="1:10" ht="12.75" customHeight="1">
      <c r="A431" s="177" t="e">
        <f t="shared" ref="A431:H431" si="84">#REF!</f>
        <v>#REF!</v>
      </c>
      <c r="B431" s="178" t="e">
        <f t="shared" si="84"/>
        <v>#REF!</v>
      </c>
      <c r="C431" s="177" t="e">
        <f t="shared" si="84"/>
        <v>#REF!</v>
      </c>
      <c r="D431" s="177" t="e">
        <f t="shared" si="84"/>
        <v>#REF!</v>
      </c>
      <c r="E431" s="179" t="e">
        <f t="shared" si="84"/>
        <v>#REF!</v>
      </c>
      <c r="F431" s="179" t="e">
        <f t="shared" si="84"/>
        <v>#REF!</v>
      </c>
      <c r="G431" s="182" t="e">
        <f t="shared" si="84"/>
        <v>#REF!</v>
      </c>
      <c r="H431" s="182" t="e">
        <f t="shared" si="84"/>
        <v>#REF!</v>
      </c>
      <c r="I431" s="183" t="e">
        <f t="shared" si="72"/>
        <v>#REF!</v>
      </c>
      <c r="J431" s="180" t="e">
        <f t="shared" si="1"/>
        <v>#REF!</v>
      </c>
    </row>
    <row r="432" spans="1:10" ht="12.75" customHeight="1">
      <c r="A432" s="177">
        <f>'9A8'!A34</f>
        <v>29</v>
      </c>
      <c r="B432" s="178" t="str">
        <f>'9A8'!B34</f>
        <v>Hoàng Khánh Ngọc</v>
      </c>
      <c r="C432" s="177" t="str">
        <f>'9A8'!C34</f>
        <v>09/08/2007</v>
      </c>
      <c r="D432" s="177" t="str">
        <f>'9A8'!D34</f>
        <v>9A8</v>
      </c>
      <c r="E432" s="179">
        <f>'9A8'!E34</f>
        <v>6</v>
      </c>
      <c r="F432" s="179">
        <f>'9A8'!F34</f>
        <v>5.75</v>
      </c>
      <c r="G432" s="182">
        <f>'9A8'!G34</f>
        <v>9</v>
      </c>
      <c r="H432" s="182">
        <f>'9A8'!H34</f>
        <v>32.5</v>
      </c>
      <c r="I432" s="183" t="e">
        <f t="shared" si="72"/>
        <v>#REF!</v>
      </c>
      <c r="J432" s="180" t="e">
        <f t="shared" si="1"/>
        <v>#REF!</v>
      </c>
    </row>
    <row r="433" spans="1:10" ht="12.75" customHeight="1">
      <c r="A433" s="177">
        <f>'9A8'!A35</f>
        <v>30</v>
      </c>
      <c r="B433" s="178" t="str">
        <f>'9A8'!B35</f>
        <v>Nguyễn Minh Ngọc</v>
      </c>
      <c r="C433" s="177" t="str">
        <f>'9A8'!C35</f>
        <v>27/12/2007</v>
      </c>
      <c r="D433" s="177" t="str">
        <f>'9A8'!D35</f>
        <v>9A8</v>
      </c>
      <c r="E433" s="179">
        <f>'9A8'!E35</f>
        <v>7.75</v>
      </c>
      <c r="F433" s="179">
        <f>'9A8'!F35</f>
        <v>9</v>
      </c>
      <c r="G433" s="182">
        <f>'9A8'!G35</f>
        <v>8.75</v>
      </c>
      <c r="H433" s="182">
        <f>'9A8'!H35</f>
        <v>42.25</v>
      </c>
      <c r="I433" s="183" t="e">
        <f t="shared" si="72"/>
        <v>#REF!</v>
      </c>
      <c r="J433" s="180" t="e">
        <f t="shared" si="1"/>
        <v>#REF!</v>
      </c>
    </row>
    <row r="434" spans="1:10" ht="12.75" customHeight="1">
      <c r="A434" s="177">
        <f>'9A8'!A36</f>
        <v>31</v>
      </c>
      <c r="B434" s="178" t="str">
        <f>'9A8'!B36</f>
        <v>Phạm Hồng Ngọc</v>
      </c>
      <c r="C434" s="177" t="str">
        <f>'9A8'!C36</f>
        <v>19/03/2007</v>
      </c>
      <c r="D434" s="177" t="str">
        <f>'9A8'!D36</f>
        <v>9A8</v>
      </c>
      <c r="E434" s="179">
        <f>'9A8'!E36</f>
        <v>6.75</v>
      </c>
      <c r="F434" s="179">
        <f>'9A8'!F36</f>
        <v>7.5</v>
      </c>
      <c r="G434" s="182">
        <f>'9A8'!G36</f>
        <v>7.25</v>
      </c>
      <c r="H434" s="182">
        <f>'9A8'!H36</f>
        <v>35.75</v>
      </c>
      <c r="I434" s="183" t="e">
        <f t="shared" si="72"/>
        <v>#REF!</v>
      </c>
      <c r="J434" s="180" t="e">
        <f t="shared" si="1"/>
        <v>#REF!</v>
      </c>
    </row>
    <row r="435" spans="1:10" ht="12.75" customHeight="1">
      <c r="A435" s="177">
        <f>'9A8'!A37</f>
        <v>32</v>
      </c>
      <c r="B435" s="178" t="str">
        <f>'9A8'!B37</f>
        <v>Đào Trí Nguyên</v>
      </c>
      <c r="C435" s="177" t="str">
        <f>'9A8'!C37</f>
        <v>08/01/2007</v>
      </c>
      <c r="D435" s="177" t="str">
        <f>'9A8'!D37</f>
        <v>9A8</v>
      </c>
      <c r="E435" s="179">
        <f>'9A8'!E37</f>
        <v>7.5</v>
      </c>
      <c r="F435" s="179">
        <f>'9A8'!F37</f>
        <v>9</v>
      </c>
      <c r="G435" s="182">
        <f>'9A8'!G37</f>
        <v>8.25</v>
      </c>
      <c r="H435" s="182">
        <f>'9A8'!H37</f>
        <v>41.25</v>
      </c>
      <c r="I435" s="183" t="e">
        <f t="shared" si="72"/>
        <v>#REF!</v>
      </c>
      <c r="J435" s="180" t="e">
        <f t="shared" si="1"/>
        <v>#REF!</v>
      </c>
    </row>
    <row r="436" spans="1:10" ht="12.75" customHeight="1">
      <c r="A436" s="177" t="e">
        <f t="shared" ref="A436:H436" si="85">#REF!</f>
        <v>#REF!</v>
      </c>
      <c r="B436" s="178" t="e">
        <f t="shared" si="85"/>
        <v>#REF!</v>
      </c>
      <c r="C436" s="177" t="e">
        <f t="shared" si="85"/>
        <v>#REF!</v>
      </c>
      <c r="D436" s="177" t="e">
        <f t="shared" si="85"/>
        <v>#REF!</v>
      </c>
      <c r="E436" s="179" t="e">
        <f t="shared" si="85"/>
        <v>#REF!</v>
      </c>
      <c r="F436" s="179" t="e">
        <f t="shared" si="85"/>
        <v>#REF!</v>
      </c>
      <c r="G436" s="182" t="e">
        <f t="shared" si="85"/>
        <v>#REF!</v>
      </c>
      <c r="H436" s="182" t="e">
        <f t="shared" si="85"/>
        <v>#REF!</v>
      </c>
      <c r="I436" s="183" t="e">
        <f t="shared" si="72"/>
        <v>#REF!</v>
      </c>
      <c r="J436" s="180" t="e">
        <f t="shared" si="1"/>
        <v>#REF!</v>
      </c>
    </row>
    <row r="437" spans="1:10" ht="12.75" customHeight="1">
      <c r="A437" s="177">
        <f>'9A8'!A38</f>
        <v>33</v>
      </c>
      <c r="B437" s="178" t="str">
        <f>'9A8'!B38</f>
        <v>Đỗ Yến Nhi</v>
      </c>
      <c r="C437" s="177" t="str">
        <f>'9A8'!C38</f>
        <v>08/09/2007</v>
      </c>
      <c r="D437" s="177" t="str">
        <f>'9A8'!D38</f>
        <v>9A8</v>
      </c>
      <c r="E437" s="179">
        <f>'9A8'!E38</f>
        <v>6.5</v>
      </c>
      <c r="F437" s="179">
        <f>'9A8'!F38</f>
        <v>8.5</v>
      </c>
      <c r="G437" s="182">
        <f>'9A8'!G38</f>
        <v>9</v>
      </c>
      <c r="H437" s="182">
        <f>'9A8'!H38</f>
        <v>39</v>
      </c>
      <c r="I437" s="183" t="e">
        <f t="shared" si="72"/>
        <v>#REF!</v>
      </c>
      <c r="J437" s="180" t="e">
        <f t="shared" si="1"/>
        <v>#REF!</v>
      </c>
    </row>
    <row r="438" spans="1:10" ht="12.75" customHeight="1">
      <c r="A438" s="177">
        <f>'9A8'!A39</f>
        <v>34</v>
      </c>
      <c r="B438" s="178" t="str">
        <f>'9A8'!B39</f>
        <v>Trần Hoàng Thanh</v>
      </c>
      <c r="C438" s="177" t="str">
        <f>'9A8'!C39</f>
        <v>27/03/2007</v>
      </c>
      <c r="D438" s="177" t="str">
        <f>'9A8'!D39</f>
        <v>9A8</v>
      </c>
      <c r="E438" s="179">
        <f>'9A8'!E39</f>
        <v>3.75</v>
      </c>
      <c r="F438" s="179">
        <f>'9A8'!F39</f>
        <v>8</v>
      </c>
      <c r="G438" s="182">
        <f>'9A8'!G39</f>
        <v>6.5</v>
      </c>
      <c r="H438" s="182">
        <f>'9A8'!H39</f>
        <v>30</v>
      </c>
      <c r="I438" s="183" t="e">
        <f t="shared" si="72"/>
        <v>#REF!</v>
      </c>
      <c r="J438" s="180" t="e">
        <f t="shared" si="1"/>
        <v>#REF!</v>
      </c>
    </row>
    <row r="439" spans="1:10" ht="12.75" customHeight="1">
      <c r="A439" s="177">
        <f>'9A8'!A40</f>
        <v>35</v>
      </c>
      <c r="B439" s="178" t="str">
        <f>'9A8'!B40</f>
        <v>Nguyễn Hà Thành</v>
      </c>
      <c r="C439" s="177" t="str">
        <f>'9A8'!C40</f>
        <v>28/11/2007</v>
      </c>
      <c r="D439" s="177" t="str">
        <f>'9A8'!D40</f>
        <v>9A8</v>
      </c>
      <c r="E439" s="179">
        <f>'9A8'!E40</f>
        <v>6.5</v>
      </c>
      <c r="F439" s="179">
        <f>'9A8'!F40</f>
        <v>9</v>
      </c>
      <c r="G439" s="182">
        <f>'9A8'!G40</f>
        <v>9</v>
      </c>
      <c r="H439" s="182">
        <f>'9A8'!H40</f>
        <v>40</v>
      </c>
      <c r="I439" s="183" t="e">
        <f t="shared" si="72"/>
        <v>#REF!</v>
      </c>
      <c r="J439" s="180" t="e">
        <f t="shared" si="1"/>
        <v>#REF!</v>
      </c>
    </row>
    <row r="440" spans="1:10" ht="12.75" customHeight="1">
      <c r="A440" s="177" t="e">
        <f t="shared" ref="A440:H440" si="86">#REF!</f>
        <v>#REF!</v>
      </c>
      <c r="B440" s="178" t="e">
        <f t="shared" si="86"/>
        <v>#REF!</v>
      </c>
      <c r="C440" s="177" t="e">
        <f t="shared" si="86"/>
        <v>#REF!</v>
      </c>
      <c r="D440" s="177" t="e">
        <f t="shared" si="86"/>
        <v>#REF!</v>
      </c>
      <c r="E440" s="179" t="e">
        <f t="shared" si="86"/>
        <v>#REF!</v>
      </c>
      <c r="F440" s="179" t="e">
        <f t="shared" si="86"/>
        <v>#REF!</v>
      </c>
      <c r="G440" s="179" t="e">
        <f t="shared" si="86"/>
        <v>#REF!</v>
      </c>
      <c r="H440" s="182" t="e">
        <f t="shared" si="86"/>
        <v>#REF!</v>
      </c>
      <c r="I440" s="183" t="e">
        <f t="shared" si="72"/>
        <v>#REF!</v>
      </c>
      <c r="J440" s="180" t="e">
        <f t="shared" si="1"/>
        <v>#REF!</v>
      </c>
    </row>
    <row r="441" spans="1:10" ht="12.75" customHeight="1">
      <c r="A441" s="177">
        <f>'9A8'!A41</f>
        <v>36</v>
      </c>
      <c r="B441" s="195" t="str">
        <f>'9A8'!B41</f>
        <v>Phương Trung Thiện</v>
      </c>
      <c r="C441" s="196" t="str">
        <f>'9A8'!C41</f>
        <v>17/09/2007</v>
      </c>
      <c r="D441" s="193" t="str">
        <f>'9A8'!D41</f>
        <v>9A8</v>
      </c>
      <c r="E441" s="179">
        <f>'9A8'!E41</f>
        <v>8.5</v>
      </c>
      <c r="F441" s="179">
        <f>'9A8'!F41</f>
        <v>8.75</v>
      </c>
      <c r="G441" s="182">
        <f>'9A8'!G41</f>
        <v>9.25</v>
      </c>
      <c r="H441" s="182">
        <f>'9A8'!H41</f>
        <v>43.75</v>
      </c>
      <c r="I441" s="183" t="e">
        <f t="shared" si="72"/>
        <v>#REF!</v>
      </c>
      <c r="J441" s="180" t="e">
        <f t="shared" si="1"/>
        <v>#REF!</v>
      </c>
    </row>
    <row r="442" spans="1:10" ht="12.75" customHeight="1">
      <c r="A442" s="177">
        <f>'9A8'!A42</f>
        <v>37</v>
      </c>
      <c r="B442" s="178" t="str">
        <f>'9A8'!B42</f>
        <v>Nguyễn Ngọc Bích Trà</v>
      </c>
      <c r="C442" s="177" t="str">
        <f>'9A8'!C42</f>
        <v>03/12/2007</v>
      </c>
      <c r="D442" s="177" t="str">
        <f>'9A8'!D42</f>
        <v>9A8</v>
      </c>
      <c r="E442" s="179">
        <f>'9A8'!E42</f>
        <v>8.75</v>
      </c>
      <c r="F442" s="179">
        <f>'9A8'!F42</f>
        <v>8.75</v>
      </c>
      <c r="G442" s="182">
        <f>'9A8'!G42</f>
        <v>7.75</v>
      </c>
      <c r="H442" s="182">
        <f>'9A8'!H42</f>
        <v>42.75</v>
      </c>
      <c r="I442" s="183" t="e">
        <f t="shared" si="72"/>
        <v>#REF!</v>
      </c>
      <c r="J442" s="180" t="e">
        <f t="shared" si="1"/>
        <v>#REF!</v>
      </c>
    </row>
    <row r="443" spans="1:10" ht="12.75" customHeight="1">
      <c r="A443" s="177">
        <f>'9A8'!A43</f>
        <v>38</v>
      </c>
      <c r="B443" s="178" t="str">
        <f>'9A8'!B43</f>
        <v>Phạm Hương Trà</v>
      </c>
      <c r="C443" s="177" t="str">
        <f>'9A8'!C43</f>
        <v>05/11/2007</v>
      </c>
      <c r="D443" s="177" t="str">
        <f>'9A8'!D43</f>
        <v>9A8</v>
      </c>
      <c r="E443" s="179">
        <f>'9A8'!E43</f>
        <v>7</v>
      </c>
      <c r="F443" s="179">
        <f>'9A8'!F43</f>
        <v>9</v>
      </c>
      <c r="G443" s="182">
        <f>'9A8'!G43</f>
        <v>7.75</v>
      </c>
      <c r="H443" s="182">
        <f>'9A8'!H43</f>
        <v>39.75</v>
      </c>
      <c r="I443" s="183" t="e">
        <f t="shared" si="72"/>
        <v>#REF!</v>
      </c>
      <c r="J443" s="180" t="e">
        <f t="shared" si="1"/>
        <v>#REF!</v>
      </c>
    </row>
    <row r="444" spans="1:10" ht="12.75" customHeight="1">
      <c r="A444" s="177">
        <f>'9A8'!A47</f>
        <v>42</v>
      </c>
      <c r="B444" s="178" t="str">
        <f>'9A8'!B47</f>
        <v>Nguyễn Viết Trung</v>
      </c>
      <c r="C444" s="177" t="str">
        <f>'9A8'!C47</f>
        <v>09/04/2007</v>
      </c>
      <c r="D444" s="177" t="str">
        <f>'9A8'!D47</f>
        <v>9A8</v>
      </c>
      <c r="E444" s="179">
        <f>'9A8'!E47</f>
        <v>7.5</v>
      </c>
      <c r="F444" s="179">
        <f>'9A8'!F47</f>
        <v>8.25</v>
      </c>
      <c r="G444" s="182">
        <f>'9A8'!G47</f>
        <v>9</v>
      </c>
      <c r="H444" s="182">
        <f>'9A8'!H47</f>
        <v>40.5</v>
      </c>
      <c r="I444" s="183" t="e">
        <f t="shared" si="72"/>
        <v>#REF!</v>
      </c>
      <c r="J444" s="180" t="e">
        <f t="shared" si="1"/>
        <v>#REF!</v>
      </c>
    </row>
    <row r="445" spans="1:10" ht="13.5" customHeight="1">
      <c r="A445" s="184" t="e">
        <f>'9A8'!#REF!</f>
        <v>#REF!</v>
      </c>
      <c r="B445" s="185" t="e">
        <f>'9A8'!#REF!</f>
        <v>#REF!</v>
      </c>
      <c r="C445" s="184" t="e">
        <f>'9A8'!#REF!</f>
        <v>#REF!</v>
      </c>
      <c r="D445" s="184" t="e">
        <f>'9A8'!#REF!</f>
        <v>#REF!</v>
      </c>
      <c r="E445" s="186" t="e">
        <f>'9A8'!#REF!</f>
        <v>#REF!</v>
      </c>
      <c r="F445" s="186" t="e">
        <f>'9A8'!#REF!</f>
        <v>#REF!</v>
      </c>
      <c r="G445" s="186" t="e">
        <f>'9A8'!#REF!</f>
        <v>#REF!</v>
      </c>
      <c r="H445" s="186" t="e">
        <f>'9A8'!#REF!</f>
        <v>#REF!</v>
      </c>
      <c r="I445" s="183" t="e">
        <f t="shared" si="72"/>
        <v>#REF!</v>
      </c>
      <c r="J445" s="180" t="e">
        <f t="shared" si="1"/>
        <v>#REF!</v>
      </c>
    </row>
    <row r="446" spans="1:10" ht="13.5" customHeight="1">
      <c r="A446" s="190" t="e">
        <f>'9A9'!#REF!</f>
        <v>#REF!</v>
      </c>
      <c r="B446" s="190" t="e">
        <f>'9A9'!#REF!</f>
        <v>#REF!</v>
      </c>
      <c r="C446" s="190" t="e">
        <f>'9A9'!#REF!</f>
        <v>#REF!</v>
      </c>
      <c r="D446" s="190" t="e">
        <f>'9A9'!#REF!</f>
        <v>#REF!</v>
      </c>
      <c r="E446" s="190" t="e">
        <f>'9A9'!#REF!</f>
        <v>#REF!</v>
      </c>
      <c r="F446" s="190" t="e">
        <f>'9A9'!#REF!</f>
        <v>#REF!</v>
      </c>
      <c r="G446" s="201" t="e">
        <f>'9A9'!#REF!</f>
        <v>#REF!</v>
      </c>
      <c r="H446" s="201" t="e">
        <f>'9A9'!#REF!</f>
        <v>#REF!</v>
      </c>
      <c r="I446" s="183" t="e">
        <f t="shared" ref="I446:I500" si="87">RANK(H446,$H$446:$H$500,0)</f>
        <v>#REF!</v>
      </c>
      <c r="J446" s="180" t="e">
        <f t="shared" si="1"/>
        <v>#REF!</v>
      </c>
    </row>
    <row r="447" spans="1:10" ht="12.75" customHeight="1">
      <c r="A447" s="177">
        <f>'9A9'!A6</f>
        <v>1</v>
      </c>
      <c r="B447" s="177" t="str">
        <f>'9A9'!B6</f>
        <v>Lê Đức Anh</v>
      </c>
      <c r="C447" s="177" t="str">
        <f>'9A9'!C6</f>
        <v>25/07/2007</v>
      </c>
      <c r="D447" s="177" t="str">
        <f>'9A9'!D6</f>
        <v>9A9</v>
      </c>
      <c r="E447" s="177">
        <f>'9A9'!E6</f>
        <v>7</v>
      </c>
      <c r="F447" s="177">
        <f>'9A9'!F6</f>
        <v>7</v>
      </c>
      <c r="G447" s="202">
        <f>'9A9'!G6</f>
        <v>5.25</v>
      </c>
      <c r="H447" s="202">
        <f>'9A9'!H6</f>
        <v>33.25</v>
      </c>
      <c r="I447" s="183" t="e">
        <f t="shared" si="87"/>
        <v>#REF!</v>
      </c>
      <c r="J447" s="180" t="e">
        <f t="shared" si="1"/>
        <v>#REF!</v>
      </c>
    </row>
    <row r="448" spans="1:10" ht="12.75" customHeight="1">
      <c r="A448" s="177">
        <f>'9A9'!A7</f>
        <v>2</v>
      </c>
      <c r="B448" s="177" t="str">
        <f>'9A9'!B7</f>
        <v>Nguyễn Tuấn Anh</v>
      </c>
      <c r="C448" s="177" t="str">
        <f>'9A9'!C7</f>
        <v>31/12/2007</v>
      </c>
      <c r="D448" s="177" t="str">
        <f>'9A9'!D7</f>
        <v>9A9</v>
      </c>
      <c r="E448" s="177">
        <f>'9A9'!E7</f>
        <v>7.5</v>
      </c>
      <c r="F448" s="177">
        <f>'9A9'!F7</f>
        <v>7</v>
      </c>
      <c r="G448" s="202">
        <f>'9A9'!G7</f>
        <v>4.25</v>
      </c>
      <c r="H448" s="202">
        <f>'9A9'!H7</f>
        <v>33.25</v>
      </c>
      <c r="I448" s="183" t="e">
        <f t="shared" si="87"/>
        <v>#REF!</v>
      </c>
      <c r="J448" s="180" t="e">
        <f t="shared" si="1"/>
        <v>#REF!</v>
      </c>
    </row>
    <row r="449" spans="1:10" ht="12.75" customHeight="1">
      <c r="A449" s="177">
        <f>'9A9'!A8</f>
        <v>3</v>
      </c>
      <c r="B449" s="177" t="str">
        <f>'9A9'!B8</f>
        <v>Phạm Duy Anh</v>
      </c>
      <c r="C449" s="177" t="str">
        <f>'9A9'!C8</f>
        <v>16/04/2007</v>
      </c>
      <c r="D449" s="177" t="str">
        <f>'9A9'!D8</f>
        <v>9A9</v>
      </c>
      <c r="E449" s="177">
        <f>'9A9'!E8</f>
        <v>7.75</v>
      </c>
      <c r="F449" s="177">
        <f>'9A9'!F8</f>
        <v>9</v>
      </c>
      <c r="G449" s="202">
        <f>'9A9'!G8</f>
        <v>9.5</v>
      </c>
      <c r="H449" s="202">
        <f>'9A9'!H8</f>
        <v>43</v>
      </c>
      <c r="I449" s="183" t="e">
        <f t="shared" si="87"/>
        <v>#REF!</v>
      </c>
      <c r="J449" s="180" t="e">
        <f t="shared" si="1"/>
        <v>#REF!</v>
      </c>
    </row>
    <row r="450" spans="1:10" ht="12.75" customHeight="1">
      <c r="A450" s="177">
        <f>'9A9'!A9</f>
        <v>4</v>
      </c>
      <c r="B450" s="177" t="str">
        <f>'9A9'!B9</f>
        <v>Đặng Gia Bảo</v>
      </c>
      <c r="C450" s="177" t="str">
        <f>'9A9'!C9</f>
        <v>26/06/2007</v>
      </c>
      <c r="D450" s="177" t="str">
        <f>'9A9'!D9</f>
        <v>9A9</v>
      </c>
      <c r="E450" s="177">
        <f>'9A9'!E9</f>
        <v>7.75</v>
      </c>
      <c r="F450" s="177">
        <f>'9A9'!F9</f>
        <v>9</v>
      </c>
      <c r="G450" s="202">
        <f>'9A9'!G9</f>
        <v>9.75</v>
      </c>
      <c r="H450" s="202">
        <f>'9A9'!H9</f>
        <v>43.25</v>
      </c>
      <c r="I450" s="183" t="e">
        <f t="shared" si="87"/>
        <v>#REF!</v>
      </c>
      <c r="J450" s="180" t="e">
        <f t="shared" si="1"/>
        <v>#REF!</v>
      </c>
    </row>
    <row r="451" spans="1:10" ht="12.75" customHeight="1">
      <c r="A451" s="177">
        <f>'9A9'!A10</f>
        <v>5</v>
      </c>
      <c r="B451" s="177" t="str">
        <f>'9A9'!B10</f>
        <v>Đỗ Bảo</v>
      </c>
      <c r="C451" s="177" t="str">
        <f>'9A9'!C10</f>
        <v>25/11/2007</v>
      </c>
      <c r="D451" s="177" t="str">
        <f>'9A9'!D10</f>
        <v>9A9</v>
      </c>
      <c r="E451" s="177">
        <f>'9A9'!E10</f>
        <v>5</v>
      </c>
      <c r="F451" s="177">
        <f>'9A9'!F10</f>
        <v>7.5</v>
      </c>
      <c r="G451" s="202">
        <f>'9A9'!G10</f>
        <v>9.25</v>
      </c>
      <c r="H451" s="202">
        <f>'9A9'!H10</f>
        <v>34.25</v>
      </c>
      <c r="I451" s="183" t="e">
        <f t="shared" si="87"/>
        <v>#REF!</v>
      </c>
      <c r="J451" s="180" t="e">
        <f t="shared" si="1"/>
        <v>#REF!</v>
      </c>
    </row>
    <row r="452" spans="1:10" ht="12.75" customHeight="1">
      <c r="A452" s="177">
        <f>'9A9'!A11</f>
        <v>6</v>
      </c>
      <c r="B452" s="177" t="str">
        <f>'9A9'!B11</f>
        <v>Bùi Việt Dũng</v>
      </c>
      <c r="C452" s="177" t="str">
        <f>'9A9'!C11</f>
        <v>31/12/2007</v>
      </c>
      <c r="D452" s="177" t="str">
        <f>'9A9'!D11</f>
        <v>9A9</v>
      </c>
      <c r="E452" s="177">
        <f>'9A9'!E11</f>
        <v>4.5</v>
      </c>
      <c r="F452" s="177">
        <f>'9A9'!F11</f>
        <v>6.5</v>
      </c>
      <c r="G452" s="202">
        <f>'9A9'!G11</f>
        <v>8.75</v>
      </c>
      <c r="H452" s="202">
        <f>'9A9'!H11</f>
        <v>30.75</v>
      </c>
      <c r="I452" s="183" t="e">
        <f t="shared" si="87"/>
        <v>#REF!</v>
      </c>
      <c r="J452" s="180" t="e">
        <f t="shared" si="1"/>
        <v>#REF!</v>
      </c>
    </row>
    <row r="453" spans="1:10" ht="12.75" customHeight="1">
      <c r="A453" s="177">
        <f>'9A9'!A12</f>
        <v>7</v>
      </c>
      <c r="B453" s="177" t="str">
        <f>'9A9'!B12</f>
        <v>Trần Hoàng Dũng</v>
      </c>
      <c r="C453" s="177" t="str">
        <f>'9A9'!C12</f>
        <v>07/11/2007</v>
      </c>
      <c r="D453" s="177" t="str">
        <f>'9A9'!D12</f>
        <v>9A9</v>
      </c>
      <c r="E453" s="177">
        <f>'9A9'!E12</f>
        <v>8.5</v>
      </c>
      <c r="F453" s="177">
        <f>'9A9'!F12</f>
        <v>9</v>
      </c>
      <c r="G453" s="202">
        <f>'9A9'!G12</f>
        <v>10</v>
      </c>
      <c r="H453" s="202">
        <f>'9A9'!H12</f>
        <v>45</v>
      </c>
      <c r="I453" s="183" t="e">
        <f t="shared" si="87"/>
        <v>#REF!</v>
      </c>
      <c r="J453" s="180" t="e">
        <f t="shared" si="1"/>
        <v>#REF!</v>
      </c>
    </row>
    <row r="454" spans="1:10" ht="12.75" customHeight="1">
      <c r="A454" s="177" t="e">
        <f>'9A9'!#REF!</f>
        <v>#REF!</v>
      </c>
      <c r="B454" s="177" t="e">
        <f>'9A9'!#REF!</f>
        <v>#REF!</v>
      </c>
      <c r="C454" s="177" t="e">
        <f>'9A9'!#REF!</f>
        <v>#REF!</v>
      </c>
      <c r="D454" s="177" t="e">
        <f>'9A9'!#REF!</f>
        <v>#REF!</v>
      </c>
      <c r="E454" s="177" t="e">
        <f>'9A9'!#REF!</f>
        <v>#REF!</v>
      </c>
      <c r="F454" s="177" t="e">
        <f>'9A9'!#REF!</f>
        <v>#REF!</v>
      </c>
      <c r="G454" s="202" t="e">
        <f>'9A9'!#REF!</f>
        <v>#REF!</v>
      </c>
      <c r="H454" s="202" t="e">
        <f>'9A9'!#REF!</f>
        <v>#REF!</v>
      </c>
      <c r="I454" s="183" t="e">
        <f t="shared" si="87"/>
        <v>#REF!</v>
      </c>
      <c r="J454" s="180" t="e">
        <f t="shared" si="1"/>
        <v>#REF!</v>
      </c>
    </row>
    <row r="455" spans="1:10" ht="12.75" customHeight="1">
      <c r="A455" s="177">
        <f>'9A9'!A13</f>
        <v>8</v>
      </c>
      <c r="B455" s="177" t="str">
        <f>'9A9'!B13</f>
        <v>Đồng Minh Đức</v>
      </c>
      <c r="C455" s="177" t="str">
        <f>'9A9'!C13</f>
        <v>08/11/2007</v>
      </c>
      <c r="D455" s="177" t="str">
        <f>'9A9'!D13</f>
        <v>9A9</v>
      </c>
      <c r="E455" s="177">
        <f>'9A9'!E13</f>
        <v>7.75</v>
      </c>
      <c r="F455" s="177">
        <f>'9A9'!F13</f>
        <v>8.5</v>
      </c>
      <c r="G455" s="202">
        <f>'9A9'!G13</f>
        <v>8.25</v>
      </c>
      <c r="H455" s="202">
        <f>'9A9'!H13</f>
        <v>40.75</v>
      </c>
      <c r="I455" s="183" t="e">
        <f t="shared" si="87"/>
        <v>#REF!</v>
      </c>
      <c r="J455" s="180" t="e">
        <f t="shared" si="1"/>
        <v>#REF!</v>
      </c>
    </row>
    <row r="456" spans="1:10" ht="12.75" customHeight="1">
      <c r="A456" s="177">
        <f>'9A9'!A14</f>
        <v>9</v>
      </c>
      <c r="B456" s="177" t="str">
        <f>'9A9'!B14</f>
        <v>Văn Đức Hải</v>
      </c>
      <c r="C456" s="177" t="str">
        <f>'9A9'!C14</f>
        <v>14/05/2007</v>
      </c>
      <c r="D456" s="177" t="str">
        <f>'9A9'!D14</f>
        <v>9A9</v>
      </c>
      <c r="E456" s="177">
        <f>'9A9'!E14</f>
        <v>8.25</v>
      </c>
      <c r="F456" s="177">
        <f>'9A9'!F14</f>
        <v>9</v>
      </c>
      <c r="G456" s="202">
        <f>'9A9'!G14</f>
        <v>7.25</v>
      </c>
      <c r="H456" s="202">
        <f>'9A9'!H14</f>
        <v>41.75</v>
      </c>
      <c r="I456" s="183" t="e">
        <f t="shared" si="87"/>
        <v>#REF!</v>
      </c>
      <c r="J456" s="180" t="e">
        <f t="shared" si="1"/>
        <v>#REF!</v>
      </c>
    </row>
    <row r="457" spans="1:10" ht="12.75" customHeight="1">
      <c r="A457" s="177">
        <f>'9A9'!A15</f>
        <v>10</v>
      </c>
      <c r="B457" s="177" t="str">
        <f>'9A9'!B15</f>
        <v>Nguyễn Phạm Minh Hiếu</v>
      </c>
      <c r="C457" s="177" t="str">
        <f>'9A9'!C15</f>
        <v>11/08/2007</v>
      </c>
      <c r="D457" s="177" t="str">
        <f>'9A9'!D15</f>
        <v>9A9</v>
      </c>
      <c r="E457" s="177">
        <f>'9A9'!E15</f>
        <v>8</v>
      </c>
      <c r="F457" s="177">
        <f>'9A9'!F15</f>
        <v>9</v>
      </c>
      <c r="G457" s="202">
        <f>'9A9'!G15</f>
        <v>9.75</v>
      </c>
      <c r="H457" s="202">
        <f>'9A9'!H15</f>
        <v>43.75</v>
      </c>
      <c r="I457" s="183" t="e">
        <f t="shared" si="87"/>
        <v>#REF!</v>
      </c>
      <c r="J457" s="180" t="e">
        <f t="shared" si="1"/>
        <v>#REF!</v>
      </c>
    </row>
    <row r="458" spans="1:10" ht="12.75" customHeight="1">
      <c r="A458" s="177">
        <f>'9A9'!A16</f>
        <v>11</v>
      </c>
      <c r="B458" s="177" t="str">
        <f>'9A9'!B16</f>
        <v>Phạm Minh Hiếu</v>
      </c>
      <c r="C458" s="177" t="str">
        <f>'9A9'!C16</f>
        <v>01/01/2007</v>
      </c>
      <c r="D458" s="177" t="str">
        <f>'9A9'!D16</f>
        <v>9A9</v>
      </c>
      <c r="E458" s="177">
        <f>'9A9'!E16</f>
        <v>8</v>
      </c>
      <c r="F458" s="177">
        <f>'9A9'!F16</f>
        <v>8.75</v>
      </c>
      <c r="G458" s="202">
        <f>'9A9'!G16</f>
        <v>8.25</v>
      </c>
      <c r="H458" s="202">
        <f>'9A9'!H16</f>
        <v>41.75</v>
      </c>
      <c r="I458" s="183" t="e">
        <f t="shared" si="87"/>
        <v>#REF!</v>
      </c>
      <c r="J458" s="180" t="e">
        <f t="shared" si="1"/>
        <v>#REF!</v>
      </c>
    </row>
    <row r="459" spans="1:10" ht="12.75" customHeight="1">
      <c r="A459" s="177" t="e">
        <f>'9A9'!#REF!</f>
        <v>#REF!</v>
      </c>
      <c r="B459" s="177" t="e">
        <f>'9A9'!#REF!</f>
        <v>#REF!</v>
      </c>
      <c r="C459" s="177" t="e">
        <f>'9A9'!#REF!</f>
        <v>#REF!</v>
      </c>
      <c r="D459" s="177" t="e">
        <f>'9A9'!#REF!</f>
        <v>#REF!</v>
      </c>
      <c r="E459" s="177" t="e">
        <f>'9A9'!#REF!</f>
        <v>#REF!</v>
      </c>
      <c r="F459" s="177" t="e">
        <f>'9A9'!#REF!</f>
        <v>#REF!</v>
      </c>
      <c r="G459" s="202" t="e">
        <f>'9A9'!#REF!</f>
        <v>#REF!</v>
      </c>
      <c r="H459" s="202" t="e">
        <f>'9A9'!#REF!</f>
        <v>#REF!</v>
      </c>
      <c r="I459" s="183" t="e">
        <f t="shared" si="87"/>
        <v>#REF!</v>
      </c>
      <c r="J459" s="180" t="e">
        <f t="shared" si="1"/>
        <v>#REF!</v>
      </c>
    </row>
    <row r="460" spans="1:10" ht="12.75" customHeight="1">
      <c r="A460" s="177">
        <f>'9A9'!A17</f>
        <v>12</v>
      </c>
      <c r="B460" s="177" t="str">
        <f>'9A9'!B17</f>
        <v>Hoàng Thị Lê Hòa</v>
      </c>
      <c r="C460" s="177" t="str">
        <f>'9A9'!C17</f>
        <v>04/01/2007</v>
      </c>
      <c r="D460" s="177" t="str">
        <f>'9A9'!D17</f>
        <v>9A9</v>
      </c>
      <c r="E460" s="177">
        <f>'9A9'!E17</f>
        <v>8</v>
      </c>
      <c r="F460" s="177">
        <f>'9A9'!F17</f>
        <v>5</v>
      </c>
      <c r="G460" s="202">
        <f>'9A9'!G17</f>
        <v>5.5</v>
      </c>
      <c r="H460" s="202">
        <f>'9A9'!H17</f>
        <v>31.5</v>
      </c>
      <c r="I460" s="183" t="e">
        <f t="shared" si="87"/>
        <v>#REF!</v>
      </c>
      <c r="J460" s="180" t="e">
        <f t="shared" si="1"/>
        <v>#REF!</v>
      </c>
    </row>
    <row r="461" spans="1:10" ht="12.75" customHeight="1">
      <c r="A461" s="177">
        <f>'9A9'!A18</f>
        <v>13</v>
      </c>
      <c r="B461" s="177" t="str">
        <f>'9A9'!B18</f>
        <v>Ngô Gia Huy</v>
      </c>
      <c r="C461" s="177" t="str">
        <f>'9A9'!C18</f>
        <v>30/08/2007</v>
      </c>
      <c r="D461" s="177" t="str">
        <f>'9A9'!D18</f>
        <v>9A9</v>
      </c>
      <c r="E461" s="177">
        <f>'9A9'!E18</f>
        <v>6.75</v>
      </c>
      <c r="F461" s="177">
        <f>'9A9'!F18</f>
        <v>9</v>
      </c>
      <c r="G461" s="202">
        <f>'9A9'!G18</f>
        <v>10</v>
      </c>
      <c r="H461" s="202">
        <f>'9A9'!H18</f>
        <v>41.5</v>
      </c>
      <c r="I461" s="183" t="e">
        <f t="shared" si="87"/>
        <v>#REF!</v>
      </c>
      <c r="J461" s="180" t="e">
        <f t="shared" si="1"/>
        <v>#REF!</v>
      </c>
    </row>
    <row r="462" spans="1:10" ht="12.75" customHeight="1">
      <c r="A462" s="177">
        <f>'9A9'!A19</f>
        <v>14</v>
      </c>
      <c r="B462" s="177" t="str">
        <f>'9A9'!B19</f>
        <v>Vương Duy Hưng</v>
      </c>
      <c r="C462" s="177" t="str">
        <f>'9A9'!C19</f>
        <v>19/10/2007</v>
      </c>
      <c r="D462" s="177" t="str">
        <f>'9A9'!D19</f>
        <v>9A9</v>
      </c>
      <c r="E462" s="177">
        <f>'9A9'!E19</f>
        <v>7.5</v>
      </c>
      <c r="F462" s="177">
        <f>'9A9'!F19</f>
        <v>7.75</v>
      </c>
      <c r="G462" s="202">
        <f>'9A9'!G19</f>
        <v>9.5</v>
      </c>
      <c r="H462" s="202">
        <f>'9A9'!H19</f>
        <v>40</v>
      </c>
      <c r="I462" s="183" t="e">
        <f t="shared" si="87"/>
        <v>#REF!</v>
      </c>
      <c r="J462" s="180" t="e">
        <f t="shared" si="1"/>
        <v>#REF!</v>
      </c>
    </row>
    <row r="463" spans="1:10" ht="12.75" customHeight="1">
      <c r="A463" s="177">
        <f>'9A9'!A20</f>
        <v>15</v>
      </c>
      <c r="B463" s="177" t="str">
        <f>'9A9'!B20</f>
        <v>Nguyễn Hoàng Gia Khánh</v>
      </c>
      <c r="C463" s="177" t="str">
        <f>'9A9'!C20</f>
        <v>12/05/2007</v>
      </c>
      <c r="D463" s="177" t="str">
        <f>'9A9'!D20</f>
        <v>9A9</v>
      </c>
      <c r="E463" s="177">
        <f>'9A9'!E20</f>
        <v>7</v>
      </c>
      <c r="F463" s="177">
        <f>'9A9'!F20</f>
        <v>8.75</v>
      </c>
      <c r="G463" s="202">
        <f>'9A9'!G20</f>
        <v>9.5</v>
      </c>
      <c r="H463" s="202">
        <f>'9A9'!H20</f>
        <v>41</v>
      </c>
      <c r="I463" s="183" t="e">
        <f t="shared" si="87"/>
        <v>#REF!</v>
      </c>
      <c r="J463" s="180" t="e">
        <f t="shared" si="1"/>
        <v>#REF!</v>
      </c>
    </row>
    <row r="464" spans="1:10" ht="12.75" customHeight="1">
      <c r="A464" s="177">
        <f>'9A9'!A21</f>
        <v>16</v>
      </c>
      <c r="B464" s="177" t="str">
        <f>'9A9'!B21</f>
        <v>Đặng Chí Kiên</v>
      </c>
      <c r="C464" s="177" t="str">
        <f>'9A9'!C21</f>
        <v>06/09/2007</v>
      </c>
      <c r="D464" s="177" t="str">
        <f>'9A9'!D21</f>
        <v>9A9</v>
      </c>
      <c r="E464" s="177">
        <f>'9A9'!E21</f>
        <v>8</v>
      </c>
      <c r="F464" s="177">
        <f>'9A9'!F21</f>
        <v>9</v>
      </c>
      <c r="G464" s="202">
        <f>'9A9'!G21</f>
        <v>10</v>
      </c>
      <c r="H464" s="202">
        <f>'9A9'!H21</f>
        <v>44</v>
      </c>
      <c r="I464" s="183" t="e">
        <f t="shared" si="87"/>
        <v>#REF!</v>
      </c>
      <c r="J464" s="180" t="e">
        <f t="shared" si="1"/>
        <v>#REF!</v>
      </c>
    </row>
    <row r="465" spans="1:10" ht="12.75" customHeight="1">
      <c r="A465" s="177">
        <f>'9A9'!A22</f>
        <v>17</v>
      </c>
      <c r="B465" s="177" t="str">
        <f>'9A9'!B22</f>
        <v>Vũ Xuân Kiên</v>
      </c>
      <c r="C465" s="177" t="str">
        <f>'9A9'!C22</f>
        <v>14/06/2007</v>
      </c>
      <c r="D465" s="177" t="str">
        <f>'9A9'!D22</f>
        <v>9A9</v>
      </c>
      <c r="E465" s="177">
        <f>'9A9'!E22</f>
        <v>8.5</v>
      </c>
      <c r="F465" s="177">
        <f>'9A9'!F22</f>
        <v>9</v>
      </c>
      <c r="G465" s="202">
        <f>'9A9'!G22</f>
        <v>9.25</v>
      </c>
      <c r="H465" s="202">
        <f>'9A9'!H22</f>
        <v>44.25</v>
      </c>
      <c r="I465" s="183" t="e">
        <f t="shared" si="87"/>
        <v>#REF!</v>
      </c>
      <c r="J465" s="180" t="e">
        <f t="shared" si="1"/>
        <v>#REF!</v>
      </c>
    </row>
    <row r="466" spans="1:10" ht="12.75" customHeight="1">
      <c r="A466" s="177">
        <f>'9A9'!A23</f>
        <v>18</v>
      </c>
      <c r="B466" s="177" t="str">
        <f>'9A9'!B23</f>
        <v>Phan Bảo Liêm</v>
      </c>
      <c r="C466" s="177" t="str">
        <f>'9A9'!C23</f>
        <v>09/07/2007</v>
      </c>
      <c r="D466" s="177" t="str">
        <f>'9A9'!D23</f>
        <v>9A9</v>
      </c>
      <c r="E466" s="177">
        <f>'9A9'!E23</f>
        <v>8.75</v>
      </c>
      <c r="F466" s="177">
        <f>'9A9'!F23</f>
        <v>9</v>
      </c>
      <c r="G466" s="202">
        <f>'9A9'!G23</f>
        <v>9.5</v>
      </c>
      <c r="H466" s="202">
        <f>'9A9'!H23</f>
        <v>45</v>
      </c>
      <c r="I466" s="183" t="e">
        <f t="shared" si="87"/>
        <v>#REF!</v>
      </c>
      <c r="J466" s="180" t="e">
        <f t="shared" si="1"/>
        <v>#REF!</v>
      </c>
    </row>
    <row r="467" spans="1:10" ht="12.75" customHeight="1">
      <c r="A467" s="177">
        <f>'9A9'!A24</f>
        <v>19</v>
      </c>
      <c r="B467" s="177" t="str">
        <f>'9A9'!B24</f>
        <v>Đào Ngọc Khánh Linh</v>
      </c>
      <c r="C467" s="177" t="str">
        <f>'9A9'!C24</f>
        <v>06/03/2007</v>
      </c>
      <c r="D467" s="177" t="str">
        <f>'9A9'!D24</f>
        <v>9A9</v>
      </c>
      <c r="E467" s="177">
        <f>'9A9'!E24</f>
        <v>8.25</v>
      </c>
      <c r="F467" s="177">
        <f>'9A9'!F24</f>
        <v>9</v>
      </c>
      <c r="G467" s="202">
        <f>'9A9'!G24</f>
        <v>9.25</v>
      </c>
      <c r="H467" s="202">
        <f>'9A9'!H24</f>
        <v>43.75</v>
      </c>
      <c r="I467" s="183" t="e">
        <f t="shared" si="87"/>
        <v>#REF!</v>
      </c>
      <c r="J467" s="180" t="e">
        <f t="shared" si="1"/>
        <v>#REF!</v>
      </c>
    </row>
    <row r="468" spans="1:10" ht="12.75" customHeight="1">
      <c r="A468" s="177">
        <f>'9A9'!A25</f>
        <v>20</v>
      </c>
      <c r="B468" s="177" t="str">
        <f>'9A9'!B25</f>
        <v>Hoàng Nhật Linh</v>
      </c>
      <c r="C468" s="177" t="str">
        <f>'9A9'!C25</f>
        <v>30/06/2007</v>
      </c>
      <c r="D468" s="177" t="str">
        <f>'9A9'!D25</f>
        <v>9A9</v>
      </c>
      <c r="E468" s="177">
        <f>'9A9'!E25</f>
        <v>8</v>
      </c>
      <c r="F468" s="177">
        <f>'9A9'!F25</f>
        <v>9</v>
      </c>
      <c r="G468" s="202">
        <f>'9A9'!G25</f>
        <v>10</v>
      </c>
      <c r="H468" s="202">
        <f>'9A9'!H25</f>
        <v>44</v>
      </c>
      <c r="I468" s="183" t="e">
        <f t="shared" si="87"/>
        <v>#REF!</v>
      </c>
      <c r="J468" s="180" t="e">
        <f t="shared" si="1"/>
        <v>#REF!</v>
      </c>
    </row>
    <row r="469" spans="1:10" ht="12.75" customHeight="1">
      <c r="A469" s="177">
        <f>'9A9'!A26</f>
        <v>21</v>
      </c>
      <c r="B469" s="177" t="str">
        <f>'9A9'!B26</f>
        <v>Lê Khánh Linh</v>
      </c>
      <c r="C469" s="177" t="str">
        <f>'9A9'!C26</f>
        <v>20/12/2007</v>
      </c>
      <c r="D469" s="177" t="str">
        <f>'9A9'!D26</f>
        <v>9A9</v>
      </c>
      <c r="E469" s="177">
        <f>'9A9'!E26</f>
        <v>7.5</v>
      </c>
      <c r="F469" s="177">
        <f>'9A9'!F26</f>
        <v>9</v>
      </c>
      <c r="G469" s="202">
        <f>'9A9'!G26</f>
        <v>8.25</v>
      </c>
      <c r="H469" s="202">
        <f>'9A9'!H26</f>
        <v>41.25</v>
      </c>
      <c r="I469" s="183" t="e">
        <f t="shared" si="87"/>
        <v>#REF!</v>
      </c>
      <c r="J469" s="180" t="e">
        <f t="shared" si="1"/>
        <v>#REF!</v>
      </c>
    </row>
    <row r="470" spans="1:10" ht="12.75" customHeight="1">
      <c r="A470" s="177">
        <f>'9A9'!A27</f>
        <v>22</v>
      </c>
      <c r="B470" s="177" t="str">
        <f>'9A9'!B27</f>
        <v>Lưu Trang Linh</v>
      </c>
      <c r="C470" s="177" t="str">
        <f>'9A9'!C27</f>
        <v>25/09/2007</v>
      </c>
      <c r="D470" s="177" t="str">
        <f>'9A9'!D27</f>
        <v>9A9</v>
      </c>
      <c r="E470" s="177">
        <f>'9A9'!E27</f>
        <v>6.5</v>
      </c>
      <c r="F470" s="177">
        <f>'9A9'!F27</f>
        <v>6.5</v>
      </c>
      <c r="G470" s="202">
        <f>'9A9'!G27</f>
        <v>6.5</v>
      </c>
      <c r="H470" s="202">
        <f>'9A9'!H27</f>
        <v>32.5</v>
      </c>
      <c r="I470" s="183" t="e">
        <f t="shared" si="87"/>
        <v>#REF!</v>
      </c>
      <c r="J470" s="180" t="e">
        <f t="shared" si="1"/>
        <v>#REF!</v>
      </c>
    </row>
    <row r="471" spans="1:10" ht="12.75" customHeight="1">
      <c r="A471" s="177">
        <f>'9A9'!A28</f>
        <v>23</v>
      </c>
      <c r="B471" s="177" t="str">
        <f>'9A9'!B28</f>
        <v>Phùng Đàm Linh</v>
      </c>
      <c r="C471" s="177" t="str">
        <f>'9A9'!C28</f>
        <v>18/07/2007</v>
      </c>
      <c r="D471" s="177" t="str">
        <f>'9A9'!D28</f>
        <v>9A9</v>
      </c>
      <c r="E471" s="177">
        <f>'9A9'!E28</f>
        <v>7.5</v>
      </c>
      <c r="F471" s="177">
        <f>'9A9'!F28</f>
        <v>9</v>
      </c>
      <c r="G471" s="202">
        <f>'9A9'!G28</f>
        <v>10</v>
      </c>
      <c r="H471" s="202">
        <f>'9A9'!H28</f>
        <v>43</v>
      </c>
      <c r="I471" s="183" t="e">
        <f t="shared" si="87"/>
        <v>#REF!</v>
      </c>
      <c r="J471" s="180" t="e">
        <f t="shared" si="1"/>
        <v>#REF!</v>
      </c>
    </row>
    <row r="472" spans="1:10" ht="12.75" customHeight="1">
      <c r="A472" s="177">
        <f>'9A9'!A29</f>
        <v>24</v>
      </c>
      <c r="B472" s="177" t="str">
        <f>'9A9'!B29</f>
        <v>Tạ Hưng Long</v>
      </c>
      <c r="C472" s="177" t="str">
        <f>'9A9'!C29</f>
        <v>19/10/2007</v>
      </c>
      <c r="D472" s="177" t="str">
        <f>'9A9'!D29</f>
        <v>9A9</v>
      </c>
      <c r="E472" s="177">
        <f>'9A9'!E29</f>
        <v>7</v>
      </c>
      <c r="F472" s="177">
        <f>'9A9'!F29</f>
        <v>8.25</v>
      </c>
      <c r="G472" s="202">
        <f>'9A9'!G29</f>
        <v>5</v>
      </c>
      <c r="H472" s="202">
        <f>'9A9'!H29</f>
        <v>35.5</v>
      </c>
      <c r="I472" s="183" t="e">
        <f t="shared" si="87"/>
        <v>#REF!</v>
      </c>
      <c r="J472" s="180" t="e">
        <f t="shared" si="1"/>
        <v>#REF!</v>
      </c>
    </row>
    <row r="473" spans="1:10" ht="12.75" customHeight="1">
      <c r="A473" s="177">
        <f>'9A9'!A30</f>
        <v>25</v>
      </c>
      <c r="B473" s="177" t="str">
        <f>'9A9'!B30</f>
        <v>Hoàng Thanh Mai</v>
      </c>
      <c r="C473" s="177" t="str">
        <f>'9A9'!C30</f>
        <v>07/07/2007</v>
      </c>
      <c r="D473" s="177" t="str">
        <f>'9A9'!D30</f>
        <v>9A9</v>
      </c>
      <c r="E473" s="177">
        <f>'9A9'!E30</f>
        <v>6.75</v>
      </c>
      <c r="F473" s="177">
        <f>'9A9'!F30</f>
        <v>9</v>
      </c>
      <c r="G473" s="202">
        <f>'9A9'!G30</f>
        <v>9</v>
      </c>
      <c r="H473" s="202">
        <f>'9A9'!H30</f>
        <v>40.5</v>
      </c>
      <c r="I473" s="183" t="e">
        <f t="shared" si="87"/>
        <v>#REF!</v>
      </c>
      <c r="J473" s="180" t="e">
        <f t="shared" si="1"/>
        <v>#REF!</v>
      </c>
    </row>
    <row r="474" spans="1:10" ht="12.75" customHeight="1">
      <c r="A474" s="177">
        <f>'9A9'!A31</f>
        <v>26</v>
      </c>
      <c r="B474" s="177" t="str">
        <f>'9A9'!B31</f>
        <v>Khổng Nhật Minh</v>
      </c>
      <c r="C474" s="177" t="str">
        <f>'9A9'!C31</f>
        <v>27/06/2007</v>
      </c>
      <c r="D474" s="177" t="str">
        <f>'9A9'!D31</f>
        <v>9A9</v>
      </c>
      <c r="E474" s="177">
        <f>'9A9'!E31</f>
        <v>8</v>
      </c>
      <c r="F474" s="177">
        <f>'9A9'!F31</f>
        <v>9</v>
      </c>
      <c r="G474" s="202">
        <f>'9A9'!G31</f>
        <v>8.75</v>
      </c>
      <c r="H474" s="202">
        <f>'9A9'!H31</f>
        <v>42.75</v>
      </c>
      <c r="I474" s="183" t="e">
        <f t="shared" si="87"/>
        <v>#REF!</v>
      </c>
      <c r="J474" s="180" t="e">
        <f t="shared" si="1"/>
        <v>#REF!</v>
      </c>
    </row>
    <row r="475" spans="1:10" ht="12.75" customHeight="1">
      <c r="A475" s="177">
        <f>'9A9'!A32</f>
        <v>27</v>
      </c>
      <c r="B475" s="177" t="str">
        <f>'9A9'!B32</f>
        <v>Nguyễn Vũ Bảo Minh</v>
      </c>
      <c r="C475" s="177" t="str">
        <f>'9A9'!C32</f>
        <v>21/10/2007</v>
      </c>
      <c r="D475" s="177" t="str">
        <f>'9A9'!D32</f>
        <v>9A9</v>
      </c>
      <c r="E475" s="177">
        <f>'9A9'!E32</f>
        <v>8</v>
      </c>
      <c r="F475" s="177">
        <f>'9A9'!F32</f>
        <v>8.5</v>
      </c>
      <c r="G475" s="202">
        <f>'9A9'!G32</f>
        <v>9.5</v>
      </c>
      <c r="H475" s="202">
        <f>'9A9'!H32</f>
        <v>42.5</v>
      </c>
      <c r="I475" s="183" t="e">
        <f t="shared" si="87"/>
        <v>#REF!</v>
      </c>
      <c r="J475" s="180" t="e">
        <f t="shared" si="1"/>
        <v>#REF!</v>
      </c>
    </row>
    <row r="476" spans="1:10" ht="12.75" customHeight="1">
      <c r="A476" s="177">
        <f>'9A9'!A33</f>
        <v>28</v>
      </c>
      <c r="B476" s="177" t="str">
        <f>'9A9'!B33</f>
        <v>Phạm Gia Minh</v>
      </c>
      <c r="C476" s="177" t="str">
        <f>'9A9'!C33</f>
        <v>22/12/2007</v>
      </c>
      <c r="D476" s="177" t="str">
        <f>'9A9'!D33</f>
        <v>9A9</v>
      </c>
      <c r="E476" s="177">
        <f>'9A9'!E33</f>
        <v>6.75</v>
      </c>
      <c r="F476" s="177">
        <f>'9A9'!F33</f>
        <v>7</v>
      </c>
      <c r="G476" s="202">
        <f>'9A9'!G33</f>
        <v>8.5</v>
      </c>
      <c r="H476" s="202">
        <f>'9A9'!H33</f>
        <v>36</v>
      </c>
      <c r="I476" s="183" t="e">
        <f t="shared" si="87"/>
        <v>#REF!</v>
      </c>
      <c r="J476" s="180" t="e">
        <f t="shared" si="1"/>
        <v>#REF!</v>
      </c>
    </row>
    <row r="477" spans="1:10" ht="12.75" customHeight="1">
      <c r="A477" s="177">
        <f>'9A9'!A34</f>
        <v>29</v>
      </c>
      <c r="B477" s="177" t="str">
        <f>'9A9'!B34</f>
        <v>Trần Bình Minh</v>
      </c>
      <c r="C477" s="177" t="str">
        <f>'9A9'!C34</f>
        <v>04/06/2007</v>
      </c>
      <c r="D477" s="177" t="str">
        <f>'9A9'!D34</f>
        <v>9A9</v>
      </c>
      <c r="E477" s="177">
        <f>'9A9'!E34</f>
        <v>8</v>
      </c>
      <c r="F477" s="177">
        <f>'9A9'!F34</f>
        <v>8.75</v>
      </c>
      <c r="G477" s="202">
        <f>'9A9'!G34</f>
        <v>7.5</v>
      </c>
      <c r="H477" s="202">
        <f>'9A9'!H34</f>
        <v>41</v>
      </c>
      <c r="I477" s="183" t="e">
        <f t="shared" si="87"/>
        <v>#REF!</v>
      </c>
      <c r="J477" s="180" t="e">
        <f t="shared" si="1"/>
        <v>#REF!</v>
      </c>
    </row>
    <row r="478" spans="1:10" ht="12.75" customHeight="1">
      <c r="A478" s="177">
        <f>'9A9'!A35</f>
        <v>30</v>
      </c>
      <c r="B478" s="177" t="str">
        <f>'9A9'!B35</f>
        <v>Nguyễn Xuân Trung Nguyên</v>
      </c>
      <c r="C478" s="177" t="str">
        <f>'9A9'!C35</f>
        <v>07/10/2007</v>
      </c>
      <c r="D478" s="177" t="str">
        <f>'9A9'!D35</f>
        <v>9A9</v>
      </c>
      <c r="E478" s="177">
        <f>'9A9'!E35</f>
        <v>6.75</v>
      </c>
      <c r="F478" s="177">
        <f>'9A9'!F35</f>
        <v>8.5</v>
      </c>
      <c r="G478" s="202">
        <f>'9A9'!G35</f>
        <v>9.5</v>
      </c>
      <c r="H478" s="202">
        <f>'9A9'!H35</f>
        <v>40</v>
      </c>
      <c r="I478" s="183" t="e">
        <f t="shared" si="87"/>
        <v>#REF!</v>
      </c>
      <c r="J478" s="180" t="e">
        <f t="shared" si="1"/>
        <v>#REF!</v>
      </c>
    </row>
    <row r="479" spans="1:10" ht="12.75" customHeight="1">
      <c r="A479" s="177">
        <f>'9A9'!A36</f>
        <v>31</v>
      </c>
      <c r="B479" s="177" t="str">
        <f>'9A9'!B36</f>
        <v>Hồ Uyên Nhi</v>
      </c>
      <c r="C479" s="177" t="str">
        <f>'9A9'!C36</f>
        <v>14/07/2007</v>
      </c>
      <c r="D479" s="177" t="str">
        <f>'9A9'!D36</f>
        <v>9A9</v>
      </c>
      <c r="E479" s="177">
        <f>'9A9'!E36</f>
        <v>9</v>
      </c>
      <c r="F479" s="177">
        <f>'9A9'!F36</f>
        <v>7.5</v>
      </c>
      <c r="G479" s="202">
        <f>'9A9'!G36</f>
        <v>7.5</v>
      </c>
      <c r="H479" s="202">
        <f>'9A9'!H36</f>
        <v>40.5</v>
      </c>
      <c r="I479" s="183" t="e">
        <f t="shared" si="87"/>
        <v>#REF!</v>
      </c>
      <c r="J479" s="180" t="e">
        <f t="shared" si="1"/>
        <v>#REF!</v>
      </c>
    </row>
    <row r="480" spans="1:10" ht="12.75" customHeight="1">
      <c r="A480" s="177">
        <f>'9A9'!A37</f>
        <v>32</v>
      </c>
      <c r="B480" s="177" t="str">
        <f>'9A9'!B37</f>
        <v>Nguyễn Tâm Như</v>
      </c>
      <c r="C480" s="177" t="str">
        <f>'9A9'!C37</f>
        <v>26/09/2007</v>
      </c>
      <c r="D480" s="177" t="str">
        <f>'9A9'!D37</f>
        <v>9A9</v>
      </c>
      <c r="E480" s="177">
        <f>'9A9'!E37</f>
        <v>8</v>
      </c>
      <c r="F480" s="177">
        <f>'9A9'!F37</f>
        <v>9</v>
      </c>
      <c r="G480" s="202">
        <f>'9A9'!G37</f>
        <v>9</v>
      </c>
      <c r="H480" s="202">
        <f>'9A9'!H37</f>
        <v>43</v>
      </c>
      <c r="I480" s="183" t="e">
        <f t="shared" si="87"/>
        <v>#REF!</v>
      </c>
      <c r="J480" s="180" t="e">
        <f t="shared" si="1"/>
        <v>#REF!</v>
      </c>
    </row>
    <row r="481" spans="1:12" ht="12.75" customHeight="1">
      <c r="A481" s="177">
        <f>'9A9'!A38</f>
        <v>33</v>
      </c>
      <c r="B481" s="177" t="str">
        <f>'9A9'!B38</f>
        <v>Nguyễn Mai Phương</v>
      </c>
      <c r="C481" s="177" t="str">
        <f>'9A9'!C38</f>
        <v>11/07/2007</v>
      </c>
      <c r="D481" s="177" t="str">
        <f>'9A9'!D38</f>
        <v>9A9</v>
      </c>
      <c r="E481" s="177">
        <f>'9A9'!E38</f>
        <v>8.75</v>
      </c>
      <c r="F481" s="177">
        <f>'9A9'!F38</f>
        <v>9</v>
      </c>
      <c r="G481" s="202">
        <f>'9A9'!G38</f>
        <v>8.5</v>
      </c>
      <c r="H481" s="202">
        <f>'9A9'!H38</f>
        <v>44</v>
      </c>
      <c r="I481" s="183" t="e">
        <f t="shared" si="87"/>
        <v>#REF!</v>
      </c>
      <c r="J481" s="180" t="e">
        <f t="shared" si="1"/>
        <v>#REF!</v>
      </c>
    </row>
    <row r="482" spans="1:12" ht="12.75" customHeight="1">
      <c r="A482" s="177">
        <f>'9A9'!A39</f>
        <v>34</v>
      </c>
      <c r="B482" s="177" t="str">
        <f>'9A9'!B39</f>
        <v>Đinh Tiến Quang</v>
      </c>
      <c r="C482" s="177" t="str">
        <f>'9A9'!C39</f>
        <v>21/12/2007</v>
      </c>
      <c r="D482" s="177" t="str">
        <f>'9A9'!D39</f>
        <v>9A9</v>
      </c>
      <c r="E482" s="177">
        <f>'9A9'!E39</f>
        <v>6</v>
      </c>
      <c r="F482" s="177">
        <f>'9A9'!F39</f>
        <v>8.25</v>
      </c>
      <c r="G482" s="202">
        <f>'9A9'!G39</f>
        <v>8.25</v>
      </c>
      <c r="H482" s="202">
        <f>'9A9'!H39</f>
        <v>36.75</v>
      </c>
      <c r="I482" s="183" t="e">
        <f t="shared" si="87"/>
        <v>#REF!</v>
      </c>
      <c r="J482" s="180" t="e">
        <f t="shared" si="1"/>
        <v>#REF!</v>
      </c>
    </row>
    <row r="483" spans="1:12" ht="12.75" customHeight="1">
      <c r="A483" s="177">
        <f>'9A9'!A40</f>
        <v>35</v>
      </c>
      <c r="B483" s="177" t="str">
        <f>'9A9'!B40</f>
        <v>Vũ Đình Quang</v>
      </c>
      <c r="C483" s="177" t="str">
        <f>'9A9'!C40</f>
        <v>06/12/2007</v>
      </c>
      <c r="D483" s="177" t="str">
        <f>'9A9'!D40</f>
        <v>9A9</v>
      </c>
      <c r="E483" s="177">
        <f>'9A9'!E40</f>
        <v>8</v>
      </c>
      <c r="F483" s="177">
        <f>'9A9'!F40</f>
        <v>9</v>
      </c>
      <c r="G483" s="202">
        <f>'9A9'!G40</f>
        <v>7.75</v>
      </c>
      <c r="H483" s="202">
        <f>'9A9'!H40</f>
        <v>41.75</v>
      </c>
      <c r="I483" s="183" t="e">
        <f t="shared" si="87"/>
        <v>#REF!</v>
      </c>
      <c r="J483" s="180" t="e">
        <f t="shared" si="1"/>
        <v>#REF!</v>
      </c>
    </row>
    <row r="484" spans="1:12" ht="12.75" customHeight="1">
      <c r="A484" s="177">
        <f>'9A9'!A41</f>
        <v>36</v>
      </c>
      <c r="B484" s="177" t="str">
        <f>'9A9'!B41</f>
        <v>Lê Hoàng Quân</v>
      </c>
      <c r="C484" s="177" t="str">
        <f>'9A9'!C41</f>
        <v>23/10/2007</v>
      </c>
      <c r="D484" s="177" t="str">
        <f>'9A9'!D41</f>
        <v>9A9</v>
      </c>
      <c r="E484" s="177">
        <f>'9A9'!E41</f>
        <v>6.75</v>
      </c>
      <c r="F484" s="177">
        <f>'9A9'!F41</f>
        <v>8.25</v>
      </c>
      <c r="G484" s="202">
        <f>'9A9'!G41</f>
        <v>7.25</v>
      </c>
      <c r="H484" s="202">
        <f>'9A9'!H41</f>
        <v>37.25</v>
      </c>
      <c r="I484" s="183" t="e">
        <f t="shared" si="87"/>
        <v>#REF!</v>
      </c>
      <c r="J484" s="180" t="e">
        <f t="shared" si="1"/>
        <v>#REF!</v>
      </c>
    </row>
    <row r="485" spans="1:12" ht="12.75" customHeight="1">
      <c r="A485" s="177">
        <f>'9A9'!A42</f>
        <v>37</v>
      </c>
      <c r="B485" s="177" t="str">
        <f>'9A9'!B42</f>
        <v>Đặng Thái Sơn</v>
      </c>
      <c r="C485" s="177" t="str">
        <f>'9A9'!C42</f>
        <v>05/11/2007</v>
      </c>
      <c r="D485" s="177" t="str">
        <f>'9A9'!D42</f>
        <v>9A9</v>
      </c>
      <c r="E485" s="177">
        <f>'9A9'!E42</f>
        <v>9</v>
      </c>
      <c r="F485" s="177">
        <f>'9A9'!F42</f>
        <v>9</v>
      </c>
      <c r="G485" s="202">
        <f>'9A9'!G42</f>
        <v>9.75</v>
      </c>
      <c r="H485" s="202">
        <f>'9A9'!H42</f>
        <v>45.75</v>
      </c>
      <c r="I485" s="183" t="e">
        <f t="shared" si="87"/>
        <v>#REF!</v>
      </c>
      <c r="J485" s="180" t="e">
        <f t="shared" si="1"/>
        <v>#REF!</v>
      </c>
    </row>
    <row r="486" spans="1:12" ht="12.75" customHeight="1">
      <c r="A486" s="177">
        <f>'9A9'!A43</f>
        <v>38</v>
      </c>
      <c r="B486" s="177" t="str">
        <f>'9A9'!B43</f>
        <v>Nguyễn Phương Thảo</v>
      </c>
      <c r="C486" s="177" t="str">
        <f>'9A9'!C43</f>
        <v>19/01/2007</v>
      </c>
      <c r="D486" s="177" t="str">
        <f>'9A9'!D43</f>
        <v>9A9</v>
      </c>
      <c r="E486" s="177">
        <f>'9A9'!E43</f>
        <v>6.75</v>
      </c>
      <c r="F486" s="177">
        <f>'9A9'!F43</f>
        <v>6.5</v>
      </c>
      <c r="G486" s="202">
        <f>'9A9'!G43</f>
        <v>6.75</v>
      </c>
      <c r="H486" s="202">
        <f>'9A9'!H43</f>
        <v>33.25</v>
      </c>
      <c r="I486" s="183" t="e">
        <f t="shared" si="87"/>
        <v>#REF!</v>
      </c>
      <c r="J486" s="180" t="e">
        <f t="shared" si="1"/>
        <v>#REF!</v>
      </c>
    </row>
    <row r="487" spans="1:12" ht="12.75" customHeight="1">
      <c r="A487" s="177">
        <f>'9A9'!A44</f>
        <v>39</v>
      </c>
      <c r="B487" s="177" t="str">
        <f>'9A9'!B44</f>
        <v>Đặng Thu Trang</v>
      </c>
      <c r="C487" s="177" t="str">
        <f>'9A9'!C44</f>
        <v>21/06/2007</v>
      </c>
      <c r="D487" s="177" t="str">
        <f>'9A9'!D44</f>
        <v>9A9</v>
      </c>
      <c r="E487" s="177">
        <f>'9A9'!E44</f>
        <v>8</v>
      </c>
      <c r="F487" s="177">
        <f>'9A9'!F44</f>
        <v>9</v>
      </c>
      <c r="G487" s="202">
        <f>'9A9'!G44</f>
        <v>8.5</v>
      </c>
      <c r="H487" s="202">
        <f>'9A9'!H44</f>
        <v>42.5</v>
      </c>
      <c r="I487" s="183" t="e">
        <f t="shared" si="87"/>
        <v>#REF!</v>
      </c>
      <c r="J487" s="180" t="e">
        <f t="shared" si="1"/>
        <v>#REF!</v>
      </c>
    </row>
    <row r="488" spans="1:12" ht="12.75" customHeight="1">
      <c r="A488" s="177">
        <f>'9A9'!A45</f>
        <v>40</v>
      </c>
      <c r="B488" s="177" t="str">
        <f>'9A9'!B45</f>
        <v>Phan Yến Trang</v>
      </c>
      <c r="C488" s="177" t="str">
        <f>'9A9'!C45</f>
        <v>02/03/2007</v>
      </c>
      <c r="D488" s="177" t="str">
        <f>'9A9'!D45</f>
        <v>9A9</v>
      </c>
      <c r="E488" s="177">
        <f>'9A9'!E45</f>
        <v>7</v>
      </c>
      <c r="F488" s="177">
        <f>'9A9'!F45</f>
        <v>7.25</v>
      </c>
      <c r="G488" s="202">
        <f>'9A9'!G45</f>
        <v>7.5</v>
      </c>
      <c r="H488" s="202">
        <f>'9A9'!H45</f>
        <v>36</v>
      </c>
      <c r="I488" s="183" t="e">
        <f t="shared" si="87"/>
        <v>#REF!</v>
      </c>
      <c r="J488" s="180" t="e">
        <f t="shared" si="1"/>
        <v>#REF!</v>
      </c>
    </row>
    <row r="489" spans="1:12" ht="12.75" customHeight="1">
      <c r="A489" s="177">
        <f>'9A9'!A46</f>
        <v>41</v>
      </c>
      <c r="B489" s="177" t="str">
        <f>'9A9'!B46</f>
        <v>Lương Hoàng Cẩm Tú</v>
      </c>
      <c r="C489" s="177" t="str">
        <f>'9A9'!C46</f>
        <v>25/02/2007</v>
      </c>
      <c r="D489" s="177" t="str">
        <f>'9A9'!D46</f>
        <v>9A9</v>
      </c>
      <c r="E489" s="177">
        <f>'9A9'!E46</f>
        <v>8</v>
      </c>
      <c r="F489" s="177">
        <f>'9A9'!F46</f>
        <v>9</v>
      </c>
      <c r="G489" s="202">
        <f>'9A9'!G46</f>
        <v>8.25</v>
      </c>
      <c r="H489" s="202">
        <f>'9A9'!H46</f>
        <v>42.25</v>
      </c>
      <c r="I489" s="183" t="e">
        <f t="shared" si="87"/>
        <v>#REF!</v>
      </c>
      <c r="J489" s="180" t="e">
        <f t="shared" si="1"/>
        <v>#REF!</v>
      </c>
    </row>
    <row r="490" spans="1:12" ht="12.75" customHeight="1">
      <c r="A490" s="177">
        <f>'9A9'!A47</f>
        <v>42</v>
      </c>
      <c r="B490" s="177" t="str">
        <f>'9A9'!B47</f>
        <v>Phạm Đức Tuấn</v>
      </c>
      <c r="C490" s="177" t="str">
        <f>'9A9'!C47</f>
        <v>30/05/2007</v>
      </c>
      <c r="D490" s="177">
        <f>'9A9'!D47</f>
        <v>0</v>
      </c>
      <c r="E490" s="177">
        <f>'9A9'!E47</f>
        <v>6.25</v>
      </c>
      <c r="F490" s="177">
        <f>'9A9'!F47</f>
        <v>9</v>
      </c>
      <c r="G490" s="202">
        <f>'9A9'!G47</f>
        <v>7.25</v>
      </c>
      <c r="H490" s="202">
        <f>'9A9'!H47</f>
        <v>37.75</v>
      </c>
      <c r="I490" s="183" t="e">
        <f t="shared" si="87"/>
        <v>#REF!</v>
      </c>
      <c r="J490" s="180" t="e">
        <f t="shared" si="1"/>
        <v>#REF!</v>
      </c>
    </row>
    <row r="491" spans="1:12" ht="12.75" customHeight="1">
      <c r="A491" s="177">
        <f>'9A9'!A48</f>
        <v>43</v>
      </c>
      <c r="B491" s="177" t="str">
        <f>'9A9'!B48</f>
        <v>Phạm Đức Anh Tuấn</v>
      </c>
      <c r="C491" s="177" t="str">
        <f>'9A9'!C48</f>
        <v>30/05/2007</v>
      </c>
      <c r="D491" s="177">
        <f>'9A9'!D48</f>
        <v>0</v>
      </c>
      <c r="E491" s="177">
        <f>'9A9'!E48</f>
        <v>7.25</v>
      </c>
      <c r="F491" s="177">
        <f>'9A9'!F48</f>
        <v>9</v>
      </c>
      <c r="G491" s="202">
        <f>'9A9'!G48</f>
        <v>7</v>
      </c>
      <c r="H491" s="202">
        <f>'9A9'!H48</f>
        <v>39.5</v>
      </c>
      <c r="I491" s="183" t="e">
        <f t="shared" si="87"/>
        <v>#REF!</v>
      </c>
      <c r="J491" s="180" t="e">
        <f t="shared" si="1"/>
        <v>#REF!</v>
      </c>
    </row>
    <row r="492" spans="1:12" ht="12.75" customHeight="1">
      <c r="A492" s="177">
        <f>'9A9'!A49</f>
        <v>44</v>
      </c>
      <c r="B492" s="177" t="str">
        <f>'9A9'!B49</f>
        <v>Phạm Khánh Uyên</v>
      </c>
      <c r="C492" s="177" t="str">
        <f>'9A9'!C49</f>
        <v>14/07/2007</v>
      </c>
      <c r="D492" s="177" t="str">
        <f>'9A9'!D49</f>
        <v>9A9</v>
      </c>
      <c r="E492" s="177">
        <f>'9A9'!E49</f>
        <v>8.25</v>
      </c>
      <c r="F492" s="177">
        <f>'9A9'!F49</f>
        <v>8</v>
      </c>
      <c r="G492" s="202">
        <f>'9A9'!G49</f>
        <v>9.5</v>
      </c>
      <c r="H492" s="202">
        <f>'9A9'!H49</f>
        <v>42</v>
      </c>
      <c r="I492" s="183" t="e">
        <f t="shared" si="87"/>
        <v>#REF!</v>
      </c>
      <c r="J492" s="180" t="e">
        <f t="shared" si="1"/>
        <v>#REF!</v>
      </c>
    </row>
    <row r="493" spans="1:12" ht="12.75" customHeight="1">
      <c r="A493" s="177">
        <f>'9A9'!A50</f>
        <v>45</v>
      </c>
      <c r="B493" s="177" t="str">
        <f>'9A9'!B50</f>
        <v>Nguyễn Thanh Vân</v>
      </c>
      <c r="C493" s="177" t="str">
        <f>'9A9'!C50</f>
        <v>21/12/2007</v>
      </c>
      <c r="D493" s="177" t="str">
        <f>'9A9'!D50</f>
        <v>9A9</v>
      </c>
      <c r="E493" s="177">
        <f>'9A9'!E50</f>
        <v>5.5</v>
      </c>
      <c r="F493" s="177">
        <f>'9A9'!F50</f>
        <v>7.5</v>
      </c>
      <c r="G493" s="202">
        <f>'9A9'!G50</f>
        <v>5.25</v>
      </c>
      <c r="H493" s="202">
        <f>'9A9'!H50</f>
        <v>31.25</v>
      </c>
      <c r="I493" s="183" t="e">
        <f t="shared" si="87"/>
        <v>#REF!</v>
      </c>
      <c r="J493" s="180" t="e">
        <f t="shared" si="1"/>
        <v>#REF!</v>
      </c>
    </row>
    <row r="494" spans="1:12" ht="12.75" customHeight="1">
      <c r="A494" s="177">
        <f>'9A9'!A51</f>
        <v>46</v>
      </c>
      <c r="B494" s="177" t="str">
        <f>'9A9'!B51</f>
        <v>Nguyễn Phạm Đức Việt</v>
      </c>
      <c r="C494" s="177" t="str">
        <f>'9A9'!C51</f>
        <v>06/04/2007</v>
      </c>
      <c r="D494" s="177" t="str">
        <f>'9A9'!D51</f>
        <v>9A9</v>
      </c>
      <c r="E494" s="177">
        <f>'9A9'!E51</f>
        <v>8</v>
      </c>
      <c r="F494" s="177">
        <f>'9A9'!F51</f>
        <v>9</v>
      </c>
      <c r="G494" s="202">
        <f>'9A9'!G51</f>
        <v>9.75</v>
      </c>
      <c r="H494" s="202">
        <f>'9A9'!H51</f>
        <v>43.75</v>
      </c>
      <c r="I494" s="183" t="e">
        <f t="shared" si="87"/>
        <v>#REF!</v>
      </c>
      <c r="J494" s="180" t="e">
        <f t="shared" si="1"/>
        <v>#REF!</v>
      </c>
    </row>
    <row r="495" spans="1:12" ht="12.75" customHeight="1">
      <c r="A495" s="177">
        <f>'9A9'!A52</f>
        <v>47</v>
      </c>
      <c r="B495" s="193">
        <f>'9A9'!B52</f>
        <v>0</v>
      </c>
      <c r="C495" s="203">
        <f>'9A9'!C52</f>
        <v>0</v>
      </c>
      <c r="D495" s="193">
        <f>'9A9'!D52</f>
        <v>0</v>
      </c>
      <c r="E495" s="177">
        <f>'9A9'!E52</f>
        <v>0</v>
      </c>
      <c r="F495" s="177">
        <f>'9A9'!F52</f>
        <v>0</v>
      </c>
      <c r="G495" s="202">
        <f>'9A9'!G52</f>
        <v>0</v>
      </c>
      <c r="H495" s="202">
        <f>'9A9'!H52</f>
        <v>0</v>
      </c>
      <c r="I495" s="183" t="e">
        <f t="shared" si="87"/>
        <v>#REF!</v>
      </c>
      <c r="J495" s="180" t="e">
        <f t="shared" si="1"/>
        <v>#REF!</v>
      </c>
      <c r="L495" s="204">
        <f>499-445</f>
        <v>54</v>
      </c>
    </row>
    <row r="496" spans="1:12" ht="12.75" customHeight="1">
      <c r="A496" s="177">
        <f>'9A9'!A53</f>
        <v>48</v>
      </c>
      <c r="B496" s="193">
        <f>'9A9'!B53</f>
        <v>0</v>
      </c>
      <c r="C496" s="203">
        <f>'9A9'!C53</f>
        <v>0</v>
      </c>
      <c r="D496" s="193">
        <f>'9A9'!D53</f>
        <v>0</v>
      </c>
      <c r="E496" s="177">
        <f>'9A9'!E53</f>
        <v>0</v>
      </c>
      <c r="F496" s="177">
        <f>'9A9'!F53</f>
        <v>0</v>
      </c>
      <c r="G496" s="202">
        <f>'9A9'!G53</f>
        <v>0</v>
      </c>
      <c r="H496" s="202">
        <f>'9A9'!H53</f>
        <v>0</v>
      </c>
      <c r="I496" s="183" t="e">
        <f t="shared" si="87"/>
        <v>#REF!</v>
      </c>
      <c r="J496" s="180" t="e">
        <f t="shared" si="1"/>
        <v>#REF!</v>
      </c>
    </row>
    <row r="497" spans="1:10" ht="12.75" customHeight="1">
      <c r="A497" s="177">
        <f>'9A9'!A54</f>
        <v>49</v>
      </c>
      <c r="B497" s="193">
        <f>'9A9'!B54</f>
        <v>0</v>
      </c>
      <c r="C497" s="203">
        <f>'9A9'!C54</f>
        <v>0</v>
      </c>
      <c r="D497" s="193">
        <f>'9A9'!D54</f>
        <v>0</v>
      </c>
      <c r="E497" s="177">
        <f>'9A9'!E54</f>
        <v>0</v>
      </c>
      <c r="F497" s="177">
        <f>'9A9'!F54</f>
        <v>0</v>
      </c>
      <c r="G497" s="202">
        <f>'9A9'!G54</f>
        <v>0</v>
      </c>
      <c r="H497" s="202">
        <f>'9A9'!H54</f>
        <v>0</v>
      </c>
      <c r="I497" s="183" t="e">
        <f t="shared" si="87"/>
        <v>#REF!</v>
      </c>
      <c r="J497" s="180" t="e">
        <f t="shared" si="1"/>
        <v>#REF!</v>
      </c>
    </row>
    <row r="498" spans="1:10" ht="12.75" customHeight="1">
      <c r="A498" s="177" t="e">
        <f>'9A9'!#REF!</f>
        <v>#REF!</v>
      </c>
      <c r="B498" s="177" t="e">
        <f>'9A9'!#REF!</f>
        <v>#REF!</v>
      </c>
      <c r="C498" s="177" t="e">
        <f>'9A9'!#REF!</f>
        <v>#REF!</v>
      </c>
      <c r="D498" s="177" t="e">
        <f>'9A9'!#REF!</f>
        <v>#REF!</v>
      </c>
      <c r="E498" s="177" t="e">
        <f>'9A9'!#REF!</f>
        <v>#REF!</v>
      </c>
      <c r="F498" s="177" t="e">
        <f>'9A9'!#REF!</f>
        <v>#REF!</v>
      </c>
      <c r="G498" s="177" t="e">
        <f>'9A9'!#REF!</f>
        <v>#REF!</v>
      </c>
      <c r="H498" s="202" t="e">
        <f>'9A9'!#REF!</f>
        <v>#REF!</v>
      </c>
      <c r="I498" s="183" t="e">
        <f t="shared" si="87"/>
        <v>#REF!</v>
      </c>
      <c r="J498" s="180" t="e">
        <f t="shared" si="1"/>
        <v>#REF!</v>
      </c>
    </row>
    <row r="499" spans="1:10" ht="12.75" customHeight="1">
      <c r="A499" s="177" t="e">
        <f>'9A9'!#REF!</f>
        <v>#REF!</v>
      </c>
      <c r="B499" s="177" t="e">
        <f>'9A9'!#REF!</f>
        <v>#REF!</v>
      </c>
      <c r="C499" s="177" t="e">
        <f>'9A9'!#REF!</f>
        <v>#REF!</v>
      </c>
      <c r="D499" s="177" t="e">
        <f>'9A9'!#REF!</f>
        <v>#REF!</v>
      </c>
      <c r="E499" s="177" t="e">
        <f>'9A9'!#REF!</f>
        <v>#REF!</v>
      </c>
      <c r="F499" s="177" t="e">
        <f>'9A9'!#REF!</f>
        <v>#REF!</v>
      </c>
      <c r="G499" s="177" t="e">
        <f>'9A9'!#REF!</f>
        <v>#REF!</v>
      </c>
      <c r="H499" s="202" t="e">
        <f>'9A9'!#REF!</f>
        <v>#REF!</v>
      </c>
      <c r="I499" s="183" t="e">
        <f t="shared" si="87"/>
        <v>#REF!</v>
      </c>
      <c r="J499" s="180" t="e">
        <f t="shared" si="1"/>
        <v>#REF!</v>
      </c>
    </row>
    <row r="500" spans="1:10" ht="13.5" customHeight="1">
      <c r="A500" s="184" t="e">
        <f>'9A9'!#REF!</f>
        <v>#REF!</v>
      </c>
      <c r="B500" s="184" t="e">
        <f>'9A9'!#REF!</f>
        <v>#REF!</v>
      </c>
      <c r="C500" s="184" t="e">
        <f>'9A9'!#REF!</f>
        <v>#REF!</v>
      </c>
      <c r="D500" s="184" t="e">
        <f>'9A9'!#REF!</f>
        <v>#REF!</v>
      </c>
      <c r="E500" s="184" t="e">
        <f>'9A9'!#REF!</f>
        <v>#REF!</v>
      </c>
      <c r="F500" s="184" t="e">
        <f>'9A9'!#REF!</f>
        <v>#REF!</v>
      </c>
      <c r="G500" s="184" t="e">
        <f>'9A9'!#REF!</f>
        <v>#REF!</v>
      </c>
      <c r="H500" s="184" t="e">
        <f>'9A9'!#REF!</f>
        <v>#REF!</v>
      </c>
      <c r="I500" s="183" t="e">
        <f t="shared" si="87"/>
        <v>#REF!</v>
      </c>
      <c r="J500" s="180" t="e">
        <f t="shared" si="1"/>
        <v>#REF!</v>
      </c>
    </row>
    <row r="501" spans="1:10" ht="13.5" customHeight="1">
      <c r="A501" s="190">
        <f>'9A10'!A6</f>
        <v>1</v>
      </c>
      <c r="B501" s="190" t="str">
        <f>'9A10'!B6</f>
        <v>Ngô Hoàng Anh</v>
      </c>
      <c r="C501" s="190" t="str">
        <f>'9A10'!C6</f>
        <v>05/11/2007</v>
      </c>
      <c r="D501" s="190" t="str">
        <f>'9A10'!D6</f>
        <v>9A10</v>
      </c>
      <c r="E501" s="190">
        <f>'9A10'!E6</f>
        <v>8.5</v>
      </c>
      <c r="F501" s="190">
        <f>'9A10'!F6</f>
        <v>8.25</v>
      </c>
      <c r="G501" s="201">
        <f>'9A10'!G6</f>
        <v>9</v>
      </c>
      <c r="H501" s="201">
        <f>'9A10'!H6</f>
        <v>42.5</v>
      </c>
      <c r="I501" s="183" t="e">
        <f t="shared" ref="I501:I555" si="88">RANK(H501,$H$501:$H$555,0)</f>
        <v>#REF!</v>
      </c>
      <c r="J501" s="180" t="e">
        <f t="shared" si="1"/>
        <v>#REF!</v>
      </c>
    </row>
    <row r="502" spans="1:10" ht="12.75" customHeight="1">
      <c r="A502" s="177" t="e">
        <f>'9A10'!#REF!</f>
        <v>#REF!</v>
      </c>
      <c r="B502" s="177" t="e">
        <f>'9A10'!#REF!</f>
        <v>#REF!</v>
      </c>
      <c r="C502" s="177" t="e">
        <f>'9A10'!#REF!</f>
        <v>#REF!</v>
      </c>
      <c r="D502" s="177" t="e">
        <f>'9A10'!#REF!</f>
        <v>#REF!</v>
      </c>
      <c r="E502" s="177" t="e">
        <f>'9A10'!#REF!</f>
        <v>#REF!</v>
      </c>
      <c r="F502" s="177" t="e">
        <f>'9A10'!#REF!</f>
        <v>#REF!</v>
      </c>
      <c r="G502" s="202" t="e">
        <f>'9A10'!#REF!</f>
        <v>#REF!</v>
      </c>
      <c r="H502" s="202" t="e">
        <f>'9A10'!#REF!</f>
        <v>#REF!</v>
      </c>
      <c r="I502" s="183" t="e">
        <f t="shared" si="88"/>
        <v>#REF!</v>
      </c>
      <c r="J502" s="180" t="e">
        <f t="shared" si="1"/>
        <v>#REF!</v>
      </c>
    </row>
    <row r="503" spans="1:10" ht="12.75" customHeight="1">
      <c r="A503" s="177">
        <f>'9A10'!A7</f>
        <v>3</v>
      </c>
      <c r="B503" s="177" t="str">
        <f>'9A10'!B7</f>
        <v>Hoàng Minh Châu</v>
      </c>
      <c r="C503" s="177" t="str">
        <f>'9A10'!C7</f>
        <v>16/11/2007</v>
      </c>
      <c r="D503" s="177" t="str">
        <f>'9A10'!D7</f>
        <v>9A10</v>
      </c>
      <c r="E503" s="177">
        <f>'9A10'!E7</f>
        <v>7.75</v>
      </c>
      <c r="F503" s="177">
        <f>'9A10'!F7</f>
        <v>9</v>
      </c>
      <c r="G503" s="202">
        <f>'9A10'!G7</f>
        <v>7.5</v>
      </c>
      <c r="H503" s="202">
        <f>'9A10'!H7</f>
        <v>41</v>
      </c>
      <c r="I503" s="183" t="e">
        <f t="shared" si="88"/>
        <v>#REF!</v>
      </c>
      <c r="J503" s="180" t="e">
        <f t="shared" si="1"/>
        <v>#REF!</v>
      </c>
    </row>
    <row r="504" spans="1:10" ht="12.75" customHeight="1">
      <c r="A504" s="177" t="e">
        <f>'9A10'!#REF!</f>
        <v>#REF!</v>
      </c>
      <c r="B504" s="177" t="e">
        <f>'9A10'!#REF!</f>
        <v>#REF!</v>
      </c>
      <c r="C504" s="177" t="e">
        <f>'9A10'!#REF!</f>
        <v>#REF!</v>
      </c>
      <c r="D504" s="177" t="e">
        <f>'9A10'!#REF!</f>
        <v>#REF!</v>
      </c>
      <c r="E504" s="177" t="e">
        <f>'9A10'!#REF!</f>
        <v>#REF!</v>
      </c>
      <c r="F504" s="177" t="e">
        <f>'9A10'!#REF!</f>
        <v>#REF!</v>
      </c>
      <c r="G504" s="202" t="e">
        <f>'9A10'!#REF!</f>
        <v>#REF!</v>
      </c>
      <c r="H504" s="202" t="e">
        <f>'9A10'!#REF!</f>
        <v>#REF!</v>
      </c>
      <c r="I504" s="183" t="e">
        <f t="shared" si="88"/>
        <v>#REF!</v>
      </c>
      <c r="J504" s="180" t="e">
        <f t="shared" si="1"/>
        <v>#REF!</v>
      </c>
    </row>
    <row r="505" spans="1:10" ht="12.75" customHeight="1">
      <c r="A505" s="177">
        <f>'9A10'!A8</f>
        <v>5</v>
      </c>
      <c r="B505" s="177" t="str">
        <f>'9A10'!B8</f>
        <v>Nguyễn Đức Dương</v>
      </c>
      <c r="C505" s="177" t="str">
        <f>'9A10'!C8</f>
        <v>05/05/2007</v>
      </c>
      <c r="D505" s="177" t="str">
        <f>'9A10'!D8</f>
        <v>9A10</v>
      </c>
      <c r="E505" s="177">
        <f>'9A10'!E8</f>
        <v>7</v>
      </c>
      <c r="F505" s="177">
        <f>'9A10'!F8</f>
        <v>8.75</v>
      </c>
      <c r="G505" s="202">
        <f>'9A10'!G8</f>
        <v>9</v>
      </c>
      <c r="H505" s="202">
        <f>'9A10'!H8</f>
        <v>40.5</v>
      </c>
      <c r="I505" s="183" t="e">
        <f t="shared" si="88"/>
        <v>#REF!</v>
      </c>
      <c r="J505" s="180" t="e">
        <f t="shared" si="1"/>
        <v>#REF!</v>
      </c>
    </row>
    <row r="506" spans="1:10" ht="12.75" customHeight="1">
      <c r="A506" s="177" t="e">
        <f>'9A10'!#REF!</f>
        <v>#REF!</v>
      </c>
      <c r="B506" s="177" t="e">
        <f>'9A10'!#REF!</f>
        <v>#REF!</v>
      </c>
      <c r="C506" s="177" t="e">
        <f>'9A10'!#REF!</f>
        <v>#REF!</v>
      </c>
      <c r="D506" s="177" t="e">
        <f>'9A10'!#REF!</f>
        <v>#REF!</v>
      </c>
      <c r="E506" s="177" t="e">
        <f>'9A10'!#REF!</f>
        <v>#REF!</v>
      </c>
      <c r="F506" s="177" t="e">
        <f>'9A10'!#REF!</f>
        <v>#REF!</v>
      </c>
      <c r="G506" s="202" t="e">
        <f>'9A10'!#REF!</f>
        <v>#REF!</v>
      </c>
      <c r="H506" s="202" t="e">
        <f>'9A10'!#REF!</f>
        <v>#REF!</v>
      </c>
      <c r="I506" s="183" t="e">
        <f t="shared" si="88"/>
        <v>#REF!</v>
      </c>
      <c r="J506" s="180" t="e">
        <f t="shared" si="1"/>
        <v>#REF!</v>
      </c>
    </row>
    <row r="507" spans="1:10" ht="12.75" customHeight="1">
      <c r="A507" s="177" t="e">
        <f>'9A10'!#REF!</f>
        <v>#REF!</v>
      </c>
      <c r="B507" s="177" t="e">
        <f>'9A10'!#REF!</f>
        <v>#REF!</v>
      </c>
      <c r="C507" s="177" t="e">
        <f>'9A10'!#REF!</f>
        <v>#REF!</v>
      </c>
      <c r="D507" s="177" t="e">
        <f>'9A10'!#REF!</f>
        <v>#REF!</v>
      </c>
      <c r="E507" s="177" t="e">
        <f>'9A10'!#REF!</f>
        <v>#REF!</v>
      </c>
      <c r="F507" s="177" t="e">
        <f>'9A10'!#REF!</f>
        <v>#REF!</v>
      </c>
      <c r="G507" s="202" t="e">
        <f>'9A10'!#REF!</f>
        <v>#REF!</v>
      </c>
      <c r="H507" s="202" t="e">
        <f>'9A10'!#REF!</f>
        <v>#REF!</v>
      </c>
      <c r="I507" s="183" t="e">
        <f t="shared" si="88"/>
        <v>#REF!</v>
      </c>
      <c r="J507" s="180" t="e">
        <f t="shared" si="1"/>
        <v>#REF!</v>
      </c>
    </row>
    <row r="508" spans="1:10" ht="12.75" customHeight="1">
      <c r="A508" s="177">
        <f>'9A10'!A9</f>
        <v>8</v>
      </c>
      <c r="B508" s="177" t="str">
        <f>'9A10'!B9</f>
        <v>Trương Minh Đức</v>
      </c>
      <c r="C508" s="177" t="str">
        <f>'9A10'!C9</f>
        <v>07/12/2007</v>
      </c>
      <c r="D508" s="177" t="str">
        <f>'9A10'!D9</f>
        <v>9A10</v>
      </c>
      <c r="E508" s="177">
        <f>'9A10'!E9</f>
        <v>6.5</v>
      </c>
      <c r="F508" s="177">
        <f>'9A10'!F9</f>
        <v>8.75</v>
      </c>
      <c r="G508" s="202">
        <f>'9A10'!G9</f>
        <v>9</v>
      </c>
      <c r="H508" s="202">
        <f>'9A10'!H9</f>
        <v>39.5</v>
      </c>
      <c r="I508" s="183" t="e">
        <f t="shared" si="88"/>
        <v>#REF!</v>
      </c>
      <c r="J508" s="180" t="e">
        <f t="shared" si="1"/>
        <v>#REF!</v>
      </c>
    </row>
    <row r="509" spans="1:10" ht="12.75" customHeight="1">
      <c r="A509" s="177" t="e">
        <f>'9A10'!#REF!</f>
        <v>#REF!</v>
      </c>
      <c r="B509" s="177" t="e">
        <f>'9A10'!#REF!</f>
        <v>#REF!</v>
      </c>
      <c r="C509" s="177" t="e">
        <f>'9A10'!#REF!</f>
        <v>#REF!</v>
      </c>
      <c r="D509" s="177" t="e">
        <f>'9A10'!#REF!</f>
        <v>#REF!</v>
      </c>
      <c r="E509" s="177" t="e">
        <f>'9A10'!#REF!</f>
        <v>#REF!</v>
      </c>
      <c r="F509" s="177" t="e">
        <f>'9A10'!#REF!</f>
        <v>#REF!</v>
      </c>
      <c r="G509" s="202" t="e">
        <f>'9A10'!#REF!</f>
        <v>#REF!</v>
      </c>
      <c r="H509" s="202" t="e">
        <f>'9A10'!#REF!</f>
        <v>#REF!</v>
      </c>
      <c r="I509" s="183" t="e">
        <f t="shared" si="88"/>
        <v>#REF!</v>
      </c>
      <c r="J509" s="180" t="e">
        <f t="shared" si="1"/>
        <v>#REF!</v>
      </c>
    </row>
    <row r="510" spans="1:10" ht="12.75" customHeight="1">
      <c r="A510" s="177" t="e">
        <f>'9A10'!#REF!</f>
        <v>#REF!</v>
      </c>
      <c r="B510" s="177" t="e">
        <f>'9A10'!#REF!</f>
        <v>#REF!</v>
      </c>
      <c r="C510" s="177" t="e">
        <f>'9A10'!#REF!</f>
        <v>#REF!</v>
      </c>
      <c r="D510" s="177" t="e">
        <f>'9A10'!#REF!</f>
        <v>#REF!</v>
      </c>
      <c r="E510" s="177" t="e">
        <f>'9A10'!#REF!</f>
        <v>#REF!</v>
      </c>
      <c r="F510" s="177" t="e">
        <f>'9A10'!#REF!</f>
        <v>#REF!</v>
      </c>
      <c r="G510" s="202" t="e">
        <f>'9A10'!#REF!</f>
        <v>#REF!</v>
      </c>
      <c r="H510" s="202" t="e">
        <f>'9A10'!#REF!</f>
        <v>#REF!</v>
      </c>
      <c r="I510" s="183" t="e">
        <f t="shared" si="88"/>
        <v>#REF!</v>
      </c>
      <c r="J510" s="180" t="e">
        <f t="shared" si="1"/>
        <v>#REF!</v>
      </c>
    </row>
    <row r="511" spans="1:10" ht="12.75" customHeight="1">
      <c r="A511" s="177">
        <f>'9A10'!A10</f>
        <v>11</v>
      </c>
      <c r="B511" s="177" t="str">
        <f>'9A10'!B10</f>
        <v>Phạm Minh Hiếu</v>
      </c>
      <c r="C511" s="177" t="str">
        <f>'9A10'!C10</f>
        <v>20/11/2007</v>
      </c>
      <c r="D511" s="177" t="str">
        <f>'9A10'!D10</f>
        <v>9A10</v>
      </c>
      <c r="E511" s="177">
        <f>'9A10'!E10</f>
        <v>8.5</v>
      </c>
      <c r="F511" s="177">
        <f>'9A10'!F10</f>
        <v>9</v>
      </c>
      <c r="G511" s="202">
        <f>'9A10'!G10</f>
        <v>8.75</v>
      </c>
      <c r="H511" s="202">
        <f>'9A10'!H10</f>
        <v>43.75</v>
      </c>
      <c r="I511" s="183" t="e">
        <f t="shared" si="88"/>
        <v>#REF!</v>
      </c>
      <c r="J511" s="180" t="e">
        <f t="shared" si="1"/>
        <v>#REF!</v>
      </c>
    </row>
    <row r="512" spans="1:10" ht="12.75" customHeight="1">
      <c r="A512" s="177">
        <f>'9A10'!A11</f>
        <v>12</v>
      </c>
      <c r="B512" s="177" t="str">
        <f>'9A10'!B11</f>
        <v>Nguyễn Cao Khánh Huyền</v>
      </c>
      <c r="C512" s="177" t="str">
        <f>'9A10'!C11</f>
        <v>08/12/2007</v>
      </c>
      <c r="D512" s="177" t="str">
        <f>'9A10'!D11</f>
        <v>9A10</v>
      </c>
      <c r="E512" s="177">
        <f>'9A10'!E11</f>
        <v>8</v>
      </c>
      <c r="F512" s="177">
        <f>'9A10'!F11</f>
        <v>9</v>
      </c>
      <c r="G512" s="202">
        <f>'9A10'!G11</f>
        <v>10</v>
      </c>
      <c r="H512" s="202">
        <f>'9A10'!H11</f>
        <v>44</v>
      </c>
      <c r="I512" s="183" t="e">
        <f t="shared" si="88"/>
        <v>#REF!</v>
      </c>
      <c r="J512" s="180" t="e">
        <f t="shared" si="1"/>
        <v>#REF!</v>
      </c>
    </row>
    <row r="513" spans="1:10" ht="12.75" customHeight="1">
      <c r="A513" s="177">
        <f>'9A10'!A12</f>
        <v>13</v>
      </c>
      <c r="B513" s="177" t="str">
        <f>'9A10'!B12</f>
        <v>Nguyễn Cao Mỹ Khánh</v>
      </c>
      <c r="C513" s="177" t="str">
        <f>'9A10'!C12</f>
        <v>29/05/2007</v>
      </c>
      <c r="D513" s="177" t="str">
        <f>'9A10'!D12</f>
        <v>9A10</v>
      </c>
      <c r="E513" s="177">
        <f>'9A10'!E12</f>
        <v>7.25</v>
      </c>
      <c r="F513" s="177">
        <f>'9A10'!F12</f>
        <v>7.25</v>
      </c>
      <c r="G513" s="202">
        <f>'9A10'!G12</f>
        <v>7.75</v>
      </c>
      <c r="H513" s="202">
        <f>'9A10'!H12</f>
        <v>36.75</v>
      </c>
      <c r="I513" s="183" t="e">
        <f t="shared" si="88"/>
        <v>#REF!</v>
      </c>
      <c r="J513" s="180" t="e">
        <f t="shared" si="1"/>
        <v>#REF!</v>
      </c>
    </row>
    <row r="514" spans="1:10" ht="12.75" customHeight="1">
      <c r="A514" s="177">
        <f>'9A10'!A13</f>
        <v>14</v>
      </c>
      <c r="B514" s="177" t="str">
        <f>'9A10'!B13</f>
        <v>Nghiêm Ngọc Thiên Lam</v>
      </c>
      <c r="C514" s="177" t="str">
        <f>'9A10'!C13</f>
        <v>03/02/2007</v>
      </c>
      <c r="D514" s="177" t="str">
        <f>'9A10'!D13</f>
        <v>9A10</v>
      </c>
      <c r="E514" s="177">
        <f>'9A10'!E13</f>
        <v>7.75</v>
      </c>
      <c r="F514" s="177">
        <f>'9A10'!F13</f>
        <v>3.25</v>
      </c>
      <c r="G514" s="202">
        <f>'9A10'!G13</f>
        <v>9.25</v>
      </c>
      <c r="H514" s="202">
        <f>'9A10'!H13</f>
        <v>31.25</v>
      </c>
      <c r="I514" s="183" t="e">
        <f t="shared" si="88"/>
        <v>#REF!</v>
      </c>
      <c r="J514" s="180" t="e">
        <f t="shared" si="1"/>
        <v>#REF!</v>
      </c>
    </row>
    <row r="515" spans="1:10" ht="12.75" customHeight="1">
      <c r="A515" s="177">
        <f>'9A10'!A14</f>
        <v>15</v>
      </c>
      <c r="B515" s="177" t="str">
        <f>'9A10'!B14</f>
        <v>Hồ Mai Linh</v>
      </c>
      <c r="C515" s="177" t="str">
        <f>'9A10'!C14</f>
        <v>16/12/2007</v>
      </c>
      <c r="D515" s="177" t="str">
        <f>'9A10'!D14</f>
        <v>9A10</v>
      </c>
      <c r="E515" s="177">
        <f>'9A10'!E14</f>
        <v>7.25</v>
      </c>
      <c r="F515" s="177">
        <f>'9A10'!F14</f>
        <v>7.75</v>
      </c>
      <c r="G515" s="202">
        <f>'9A10'!G14</f>
        <v>6.75</v>
      </c>
      <c r="H515" s="202">
        <f>'9A10'!H14</f>
        <v>36.75</v>
      </c>
      <c r="I515" s="183" t="e">
        <f t="shared" si="88"/>
        <v>#REF!</v>
      </c>
      <c r="J515" s="180" t="e">
        <f t="shared" si="1"/>
        <v>#REF!</v>
      </c>
    </row>
    <row r="516" spans="1:10" ht="12.75" customHeight="1">
      <c r="A516" s="177">
        <f>'9A10'!A15</f>
        <v>16</v>
      </c>
      <c r="B516" s="177" t="str">
        <f>'9A10'!B15</f>
        <v>Hồ Phương Linh</v>
      </c>
      <c r="C516" s="177" t="str">
        <f>'9A10'!C15</f>
        <v>16/12/2007</v>
      </c>
      <c r="D516" s="177" t="str">
        <f>'9A10'!D15</f>
        <v>9A10</v>
      </c>
      <c r="E516" s="177">
        <f>'9A10'!E15</f>
        <v>5</v>
      </c>
      <c r="F516" s="177">
        <f>'9A10'!F15</f>
        <v>7.75</v>
      </c>
      <c r="G516" s="202">
        <f>'9A10'!G15</f>
        <v>7.75</v>
      </c>
      <c r="H516" s="202">
        <f>'9A10'!H15</f>
        <v>33.25</v>
      </c>
      <c r="I516" s="183" t="e">
        <f t="shared" si="88"/>
        <v>#REF!</v>
      </c>
      <c r="J516" s="180" t="e">
        <f t="shared" si="1"/>
        <v>#REF!</v>
      </c>
    </row>
    <row r="517" spans="1:10" ht="12.75" customHeight="1">
      <c r="A517" s="177">
        <f>'9A10'!A16</f>
        <v>17</v>
      </c>
      <c r="B517" s="177" t="str">
        <f>'9A10'!B16</f>
        <v>Lê Phạm Hải Linh</v>
      </c>
      <c r="C517" s="177" t="str">
        <f>'9A10'!C16</f>
        <v>31/10/2007</v>
      </c>
      <c r="D517" s="177" t="str">
        <f>'9A10'!D16</f>
        <v>9A10</v>
      </c>
      <c r="E517" s="177">
        <f>'9A10'!E16</f>
        <v>6.25</v>
      </c>
      <c r="F517" s="177">
        <f>'9A10'!F16</f>
        <v>8.25</v>
      </c>
      <c r="G517" s="202">
        <f>'9A10'!G16</f>
        <v>5.75</v>
      </c>
      <c r="H517" s="202">
        <f>'9A10'!H16</f>
        <v>34.75</v>
      </c>
      <c r="I517" s="183" t="e">
        <f t="shared" si="88"/>
        <v>#REF!</v>
      </c>
      <c r="J517" s="180" t="e">
        <f t="shared" si="1"/>
        <v>#REF!</v>
      </c>
    </row>
    <row r="518" spans="1:10" ht="12.75" customHeight="1">
      <c r="A518" s="177" t="e">
        <f>'9A10'!#REF!</f>
        <v>#REF!</v>
      </c>
      <c r="B518" s="177" t="e">
        <f>'9A10'!#REF!</f>
        <v>#REF!</v>
      </c>
      <c r="C518" s="177" t="e">
        <f>'9A10'!#REF!</f>
        <v>#REF!</v>
      </c>
      <c r="D518" s="177" t="e">
        <f>'9A10'!#REF!</f>
        <v>#REF!</v>
      </c>
      <c r="E518" s="177" t="e">
        <f>'9A10'!#REF!</f>
        <v>#REF!</v>
      </c>
      <c r="F518" s="177" t="e">
        <f>'9A10'!#REF!</f>
        <v>#REF!</v>
      </c>
      <c r="G518" s="202" t="e">
        <f>'9A10'!#REF!</f>
        <v>#REF!</v>
      </c>
      <c r="H518" s="202" t="e">
        <f>'9A10'!#REF!</f>
        <v>#REF!</v>
      </c>
      <c r="I518" s="183" t="e">
        <f t="shared" si="88"/>
        <v>#REF!</v>
      </c>
      <c r="J518" s="180" t="e">
        <f t="shared" si="1"/>
        <v>#REF!</v>
      </c>
    </row>
    <row r="519" spans="1:10" ht="12.75" customHeight="1">
      <c r="A519" s="177">
        <f>'9A10'!A17</f>
        <v>19</v>
      </c>
      <c r="B519" s="177" t="str">
        <f>'9A10'!B17</f>
        <v>Phạm Hà Linh</v>
      </c>
      <c r="C519" s="177" t="str">
        <f>'9A10'!C17</f>
        <v>29/09/2007</v>
      </c>
      <c r="D519" s="177" t="str">
        <f>'9A10'!D17</f>
        <v>9A10</v>
      </c>
      <c r="E519" s="177">
        <f>'9A10'!E17</f>
        <v>8.5</v>
      </c>
      <c r="F519" s="177">
        <f>'9A10'!F17</f>
        <v>9</v>
      </c>
      <c r="G519" s="202">
        <f>'9A10'!G17</f>
        <v>9</v>
      </c>
      <c r="H519" s="202">
        <f>'9A10'!H17</f>
        <v>44</v>
      </c>
      <c r="I519" s="183" t="e">
        <f t="shared" si="88"/>
        <v>#REF!</v>
      </c>
      <c r="J519" s="180" t="e">
        <f t="shared" si="1"/>
        <v>#REF!</v>
      </c>
    </row>
    <row r="520" spans="1:10" ht="12.75" customHeight="1">
      <c r="A520" s="177">
        <f>'9A10'!A18</f>
        <v>20</v>
      </c>
      <c r="B520" s="177" t="str">
        <f>'9A10'!B18</f>
        <v>Trần Bảo Linh</v>
      </c>
      <c r="C520" s="177" t="str">
        <f>'9A10'!C18</f>
        <v>08/03/2007</v>
      </c>
      <c r="D520" s="177" t="str">
        <f>'9A10'!D18</f>
        <v>9A10</v>
      </c>
      <c r="E520" s="177">
        <f>'9A10'!E18</f>
        <v>8.5</v>
      </c>
      <c r="F520" s="177">
        <f>'9A10'!F18</f>
        <v>9.25</v>
      </c>
      <c r="G520" s="202">
        <f>'9A10'!G18</f>
        <v>9.5</v>
      </c>
      <c r="H520" s="202">
        <f>'9A10'!H18</f>
        <v>45</v>
      </c>
      <c r="I520" s="183" t="e">
        <f t="shared" si="88"/>
        <v>#REF!</v>
      </c>
      <c r="J520" s="180" t="e">
        <f t="shared" si="1"/>
        <v>#REF!</v>
      </c>
    </row>
    <row r="521" spans="1:10" ht="12.75" customHeight="1">
      <c r="A521" s="177">
        <f>'9A10'!A19</f>
        <v>21</v>
      </c>
      <c r="B521" s="177" t="str">
        <f>'9A10'!B19</f>
        <v>Vũ Thành Long</v>
      </c>
      <c r="C521" s="177" t="str">
        <f>'9A10'!C19</f>
        <v>12/05/2007</v>
      </c>
      <c r="D521" s="177" t="str">
        <f>'9A10'!D19</f>
        <v>9A10</v>
      </c>
      <c r="E521" s="177">
        <f>'9A10'!E19</f>
        <v>5.75</v>
      </c>
      <c r="F521" s="177">
        <f>'9A10'!F19</f>
        <v>6.25</v>
      </c>
      <c r="G521" s="202">
        <f>'9A10'!G19</f>
        <v>8.5</v>
      </c>
      <c r="H521" s="202">
        <f>'9A10'!H19</f>
        <v>32.5</v>
      </c>
      <c r="I521" s="183" t="e">
        <f t="shared" si="88"/>
        <v>#REF!</v>
      </c>
      <c r="J521" s="180" t="e">
        <f t="shared" si="1"/>
        <v>#REF!</v>
      </c>
    </row>
    <row r="522" spans="1:10" ht="12.75" customHeight="1">
      <c r="A522" s="177">
        <f>'9A10'!A20</f>
        <v>22</v>
      </c>
      <c r="B522" s="177" t="str">
        <f>'9A10'!B20</f>
        <v>Bùi Lê Bình Minh</v>
      </c>
      <c r="C522" s="177" t="str">
        <f>'9A10'!C20</f>
        <v>12/01/2007</v>
      </c>
      <c r="D522" s="177" t="str">
        <f>'9A10'!D20</f>
        <v>9A10</v>
      </c>
      <c r="E522" s="177">
        <f>'9A10'!E20</f>
        <v>8</v>
      </c>
      <c r="F522" s="177">
        <f>'9A10'!F20</f>
        <v>8.75</v>
      </c>
      <c r="G522" s="202">
        <f>'9A10'!G20</f>
        <v>9.75</v>
      </c>
      <c r="H522" s="202">
        <f>'9A10'!H20</f>
        <v>43.25</v>
      </c>
      <c r="I522" s="183" t="e">
        <f t="shared" si="88"/>
        <v>#REF!</v>
      </c>
      <c r="J522" s="180" t="e">
        <f t="shared" si="1"/>
        <v>#REF!</v>
      </c>
    </row>
    <row r="523" spans="1:10" ht="12.75" customHeight="1">
      <c r="A523" s="177">
        <f>'9A10'!A21</f>
        <v>23</v>
      </c>
      <c r="B523" s="177" t="str">
        <f>'9A10'!B21</f>
        <v>Mai Quang Minh</v>
      </c>
      <c r="C523" s="177" t="str">
        <f>'9A10'!C21</f>
        <v>26/04/2007</v>
      </c>
      <c r="D523" s="177" t="str">
        <f>'9A10'!D21</f>
        <v>9A10</v>
      </c>
      <c r="E523" s="177">
        <f>'9A10'!E21</f>
        <v>7.5</v>
      </c>
      <c r="F523" s="177">
        <f>'9A10'!F21</f>
        <v>9</v>
      </c>
      <c r="G523" s="202">
        <f>'9A10'!G21</f>
        <v>9.75</v>
      </c>
      <c r="H523" s="202">
        <f>'9A10'!H21</f>
        <v>42.75</v>
      </c>
      <c r="I523" s="183" t="e">
        <f t="shared" si="88"/>
        <v>#REF!</v>
      </c>
      <c r="J523" s="180" t="e">
        <f t="shared" si="1"/>
        <v>#REF!</v>
      </c>
    </row>
    <row r="524" spans="1:10" ht="12.75" customHeight="1">
      <c r="A524" s="177">
        <f>'9A10'!A22</f>
        <v>24</v>
      </c>
      <c r="B524" s="177" t="str">
        <f>'9A10'!B22</f>
        <v>Nguyễn Vũ Ngọc Minh</v>
      </c>
      <c r="C524" s="177" t="str">
        <f>'9A10'!C22</f>
        <v>29/12/2007</v>
      </c>
      <c r="D524" s="177" t="str">
        <f>'9A10'!D22</f>
        <v>9A10</v>
      </c>
      <c r="E524" s="177">
        <f>'9A10'!E22</f>
        <v>5.25</v>
      </c>
      <c r="F524" s="177">
        <f>'9A10'!F22</f>
        <v>5</v>
      </c>
      <c r="G524" s="202">
        <f>'9A10'!G22</f>
        <v>8.5</v>
      </c>
      <c r="H524" s="202">
        <f>'9A10'!H22</f>
        <v>29</v>
      </c>
      <c r="I524" s="183" t="e">
        <f t="shared" si="88"/>
        <v>#REF!</v>
      </c>
      <c r="J524" s="180" t="e">
        <f t="shared" si="1"/>
        <v>#REF!</v>
      </c>
    </row>
    <row r="525" spans="1:10" ht="12.75" customHeight="1">
      <c r="A525" s="177">
        <f>'9A10'!A23</f>
        <v>25</v>
      </c>
      <c r="B525" s="177" t="str">
        <f>'9A10'!B23</f>
        <v>Mai Trà My</v>
      </c>
      <c r="C525" s="177" t="str">
        <f>'9A10'!C23</f>
        <v>23/04/2007</v>
      </c>
      <c r="D525" s="177" t="str">
        <f>'9A10'!D23</f>
        <v>9A10</v>
      </c>
      <c r="E525" s="177">
        <f>'9A10'!E23</f>
        <v>8.5</v>
      </c>
      <c r="F525" s="177">
        <f>'9A10'!F23</f>
        <v>9</v>
      </c>
      <c r="G525" s="202">
        <f>'9A10'!G23</f>
        <v>9.5</v>
      </c>
      <c r="H525" s="202">
        <f>'9A10'!H23</f>
        <v>44.5</v>
      </c>
      <c r="I525" s="183" t="e">
        <f t="shared" si="88"/>
        <v>#REF!</v>
      </c>
      <c r="J525" s="180" t="e">
        <f t="shared" si="1"/>
        <v>#REF!</v>
      </c>
    </row>
    <row r="526" spans="1:10" ht="12.75" customHeight="1">
      <c r="A526" s="177">
        <f>'9A10'!A24</f>
        <v>26</v>
      </c>
      <c r="B526" s="177" t="str">
        <f>'9A10'!B24</f>
        <v>Chu Ngọc Nam</v>
      </c>
      <c r="C526" s="177" t="str">
        <f>'9A10'!C24</f>
        <v>14/11/2007</v>
      </c>
      <c r="D526" s="177" t="str">
        <f>'9A10'!D24</f>
        <v>9A10</v>
      </c>
      <c r="E526" s="177">
        <f>'9A10'!E24</f>
        <v>5.5</v>
      </c>
      <c r="F526" s="177">
        <f>'9A10'!F24</f>
        <v>9</v>
      </c>
      <c r="G526" s="202">
        <f>'9A10'!G24</f>
        <v>7.25</v>
      </c>
      <c r="H526" s="202">
        <f>'9A10'!H24</f>
        <v>36.25</v>
      </c>
      <c r="I526" s="183" t="e">
        <f t="shared" si="88"/>
        <v>#REF!</v>
      </c>
      <c r="J526" s="180" t="e">
        <f t="shared" si="1"/>
        <v>#REF!</v>
      </c>
    </row>
    <row r="527" spans="1:10" ht="12.75" customHeight="1">
      <c r="A527" s="177">
        <f>'9A10'!A25</f>
        <v>27</v>
      </c>
      <c r="B527" s="177" t="str">
        <f>'9A10'!B25</f>
        <v>Đinh Đăng Nam</v>
      </c>
      <c r="C527" s="177" t="str">
        <f>'9A10'!C25</f>
        <v>13/09/2007</v>
      </c>
      <c r="D527" s="177" t="str">
        <f>'9A10'!D25</f>
        <v>9A10</v>
      </c>
      <c r="E527" s="177">
        <f>'9A10'!E25</f>
        <v>8.5</v>
      </c>
      <c r="F527" s="177">
        <f>'9A10'!F25</f>
        <v>9</v>
      </c>
      <c r="G527" s="202">
        <f>'9A10'!G25</f>
        <v>10</v>
      </c>
      <c r="H527" s="202">
        <f>'9A10'!H25</f>
        <v>45</v>
      </c>
      <c r="I527" s="183" t="e">
        <f t="shared" si="88"/>
        <v>#REF!</v>
      </c>
      <c r="J527" s="180" t="e">
        <f t="shared" si="1"/>
        <v>#REF!</v>
      </c>
    </row>
    <row r="528" spans="1:10" ht="12.75" customHeight="1">
      <c r="A528" s="177">
        <f>'9A10'!A26</f>
        <v>28</v>
      </c>
      <c r="B528" s="177" t="str">
        <f>'9A10'!B26</f>
        <v>Tào Ngọc Hùng Nam</v>
      </c>
      <c r="C528" s="177" t="str">
        <f>'9A10'!C26</f>
        <v>25/06/2007</v>
      </c>
      <c r="D528" s="177" t="str">
        <f>'9A10'!D26</f>
        <v>9A10</v>
      </c>
      <c r="E528" s="177">
        <f>'9A10'!E26</f>
        <v>7.25</v>
      </c>
      <c r="F528" s="177">
        <f>'9A10'!F26</f>
        <v>7.25</v>
      </c>
      <c r="G528" s="202">
        <f>'9A10'!G26</f>
        <v>7.5</v>
      </c>
      <c r="H528" s="202">
        <f>'9A10'!H26</f>
        <v>36.5</v>
      </c>
      <c r="I528" s="183" t="e">
        <f t="shared" si="88"/>
        <v>#REF!</v>
      </c>
      <c r="J528" s="180" t="e">
        <f t="shared" si="1"/>
        <v>#REF!</v>
      </c>
    </row>
    <row r="529" spans="1:10" ht="12.75" customHeight="1">
      <c r="A529" s="177">
        <f>'9A10'!A27</f>
        <v>29</v>
      </c>
      <c r="B529" s="177" t="str">
        <f>'9A10'!B27</f>
        <v>Phạm Hà Thu Ngân</v>
      </c>
      <c r="C529" s="177" t="str">
        <f>'9A10'!C27</f>
        <v>28/06/2007</v>
      </c>
      <c r="D529" s="177" t="str">
        <f>'9A10'!D27</f>
        <v>9A10</v>
      </c>
      <c r="E529" s="177">
        <f>'9A10'!E27</f>
        <v>7.5</v>
      </c>
      <c r="F529" s="177">
        <f>'9A10'!F27</f>
        <v>9</v>
      </c>
      <c r="G529" s="202">
        <f>'9A10'!G27</f>
        <v>8.75</v>
      </c>
      <c r="H529" s="202">
        <f>'9A10'!H27</f>
        <v>41.75</v>
      </c>
      <c r="I529" s="183" t="e">
        <f t="shared" si="88"/>
        <v>#REF!</v>
      </c>
      <c r="J529" s="180" t="e">
        <f t="shared" si="1"/>
        <v>#REF!</v>
      </c>
    </row>
    <row r="530" spans="1:10" ht="12.75" customHeight="1">
      <c r="A530" s="177">
        <f>'9A10'!A28</f>
        <v>30</v>
      </c>
      <c r="B530" s="177" t="str">
        <f>'9A10'!B28</f>
        <v>Phạm Bảo Ngọc</v>
      </c>
      <c r="C530" s="177" t="str">
        <f>'9A10'!C28</f>
        <v>29/11/2007</v>
      </c>
      <c r="D530" s="177" t="str">
        <f>'9A10'!D28</f>
        <v>9A10</v>
      </c>
      <c r="E530" s="177">
        <f>'9A10'!E28</f>
        <v>7</v>
      </c>
      <c r="F530" s="177">
        <f>'9A10'!F28</f>
        <v>8.25</v>
      </c>
      <c r="G530" s="202">
        <f>'9A10'!G28</f>
        <v>9.25</v>
      </c>
      <c r="H530" s="202">
        <f>'9A10'!H28</f>
        <v>39.75</v>
      </c>
      <c r="I530" s="183" t="e">
        <f t="shared" si="88"/>
        <v>#REF!</v>
      </c>
      <c r="J530" s="180" t="e">
        <f t="shared" si="1"/>
        <v>#REF!</v>
      </c>
    </row>
    <row r="531" spans="1:10" ht="12.75" customHeight="1">
      <c r="A531" s="177">
        <f>'9A10'!A29</f>
        <v>31</v>
      </c>
      <c r="B531" s="177" t="str">
        <f>'9A10'!B29</f>
        <v>Lê Hạnh Nguyên</v>
      </c>
      <c r="C531" s="177" t="str">
        <f>'9A10'!C29</f>
        <v>26/02/2007</v>
      </c>
      <c r="D531" s="177" t="str">
        <f>'9A10'!D29</f>
        <v>9A10</v>
      </c>
      <c r="E531" s="177">
        <f>'9A10'!E29</f>
        <v>8</v>
      </c>
      <c r="F531" s="177">
        <f>'9A10'!F29</f>
        <v>9</v>
      </c>
      <c r="G531" s="202">
        <f>'9A10'!G29</f>
        <v>8.75</v>
      </c>
      <c r="H531" s="202">
        <f>'9A10'!H29</f>
        <v>42.75</v>
      </c>
      <c r="I531" s="183" t="e">
        <f t="shared" si="88"/>
        <v>#REF!</v>
      </c>
      <c r="J531" s="180" t="e">
        <f t="shared" si="1"/>
        <v>#REF!</v>
      </c>
    </row>
    <row r="532" spans="1:10" ht="12.75" customHeight="1">
      <c r="A532" s="177">
        <f>'9A10'!A30</f>
        <v>32</v>
      </c>
      <c r="B532" s="177" t="str">
        <f>'9A10'!B30</f>
        <v>Lê Phương Nhi</v>
      </c>
      <c r="C532" s="177" t="str">
        <f>'9A10'!C30</f>
        <v>10/11/2007</v>
      </c>
      <c r="D532" s="177" t="str">
        <f>'9A10'!D30</f>
        <v>9A10</v>
      </c>
      <c r="E532" s="177">
        <f>'9A10'!E30</f>
        <v>9.25</v>
      </c>
      <c r="F532" s="177">
        <f>'9A10'!F30</f>
        <v>9</v>
      </c>
      <c r="G532" s="202">
        <f>'9A10'!G30</f>
        <v>9.75</v>
      </c>
      <c r="H532" s="202">
        <f>'9A10'!H30</f>
        <v>46.25</v>
      </c>
      <c r="I532" s="183" t="e">
        <f t="shared" si="88"/>
        <v>#REF!</v>
      </c>
      <c r="J532" s="180" t="e">
        <f t="shared" si="1"/>
        <v>#REF!</v>
      </c>
    </row>
    <row r="533" spans="1:10" ht="12.75" customHeight="1">
      <c r="A533" s="177">
        <f>'9A10'!A31</f>
        <v>33</v>
      </c>
      <c r="B533" s="177" t="str">
        <f>'9A10'!B31</f>
        <v>Phạm Đông Phong</v>
      </c>
      <c r="C533" s="177" t="str">
        <f>'9A10'!C31</f>
        <v>27/02/2007</v>
      </c>
      <c r="D533" s="177" t="str">
        <f>'9A10'!D31</f>
        <v>9A10</v>
      </c>
      <c r="E533" s="177">
        <f>'9A10'!E31</f>
        <v>6.5</v>
      </c>
      <c r="F533" s="177">
        <f>'9A10'!F31</f>
        <v>9</v>
      </c>
      <c r="G533" s="202">
        <f>'9A10'!G31</f>
        <v>7.75</v>
      </c>
      <c r="H533" s="202">
        <f>'9A10'!H31</f>
        <v>38.75</v>
      </c>
      <c r="I533" s="183" t="e">
        <f t="shared" si="88"/>
        <v>#REF!</v>
      </c>
      <c r="J533" s="180" t="e">
        <f t="shared" si="1"/>
        <v>#REF!</v>
      </c>
    </row>
    <row r="534" spans="1:10" ht="12.75" customHeight="1">
      <c r="A534" s="177">
        <f>'9A10'!A32</f>
        <v>34</v>
      </c>
      <c r="B534" s="177" t="str">
        <f>'9A10'!B32</f>
        <v>Hoàng Hữu Phú</v>
      </c>
      <c r="C534" s="177" t="str">
        <f>'9A10'!C32</f>
        <v>22/01/2007</v>
      </c>
      <c r="D534" s="177" t="str">
        <f>'9A10'!D32</f>
        <v>9A10</v>
      </c>
      <c r="E534" s="177">
        <f>'9A10'!E32</f>
        <v>6</v>
      </c>
      <c r="F534" s="177">
        <f>'9A10'!F32</f>
        <v>7.5</v>
      </c>
      <c r="G534" s="202">
        <f>'9A10'!G32</f>
        <v>7.25</v>
      </c>
      <c r="H534" s="202">
        <f>'9A10'!H32</f>
        <v>34.25</v>
      </c>
      <c r="I534" s="183" t="e">
        <f t="shared" si="88"/>
        <v>#REF!</v>
      </c>
      <c r="J534" s="180" t="e">
        <f t="shared" si="1"/>
        <v>#REF!</v>
      </c>
    </row>
    <row r="535" spans="1:10" ht="12.75" customHeight="1">
      <c r="A535" s="177" t="e">
        <f>'9A10'!#REF!</f>
        <v>#REF!</v>
      </c>
      <c r="B535" s="177" t="e">
        <f>'9A10'!#REF!</f>
        <v>#REF!</v>
      </c>
      <c r="C535" s="177" t="e">
        <f>'9A10'!#REF!</f>
        <v>#REF!</v>
      </c>
      <c r="D535" s="177" t="e">
        <f>'9A10'!#REF!</f>
        <v>#REF!</v>
      </c>
      <c r="E535" s="177" t="e">
        <f>'9A10'!#REF!</f>
        <v>#REF!</v>
      </c>
      <c r="F535" s="177" t="e">
        <f>'9A10'!#REF!</f>
        <v>#REF!</v>
      </c>
      <c r="G535" s="202" t="e">
        <f>'9A10'!#REF!</f>
        <v>#REF!</v>
      </c>
      <c r="H535" s="202" t="e">
        <f>'9A10'!#REF!</f>
        <v>#REF!</v>
      </c>
      <c r="I535" s="183" t="e">
        <f t="shared" si="88"/>
        <v>#REF!</v>
      </c>
      <c r="J535" s="180" t="e">
        <f t="shared" si="1"/>
        <v>#REF!</v>
      </c>
    </row>
    <row r="536" spans="1:10" ht="12.75" customHeight="1">
      <c r="A536" s="177">
        <f>'9A10'!A33</f>
        <v>36</v>
      </c>
      <c r="B536" s="177" t="str">
        <f>'9A10'!B33</f>
        <v>Nguyễn Linh Phương</v>
      </c>
      <c r="C536" s="177" t="str">
        <f>'9A10'!C33</f>
        <v>03/06/2007</v>
      </c>
      <c r="D536" s="177" t="str">
        <f>'9A10'!D33</f>
        <v>9A10</v>
      </c>
      <c r="E536" s="177">
        <f>'9A10'!E33</f>
        <v>7.5</v>
      </c>
      <c r="F536" s="177">
        <f>'9A10'!F33</f>
        <v>8.25</v>
      </c>
      <c r="G536" s="202">
        <f>'9A10'!G33</f>
        <v>6.25</v>
      </c>
      <c r="H536" s="202">
        <f>'9A10'!H33</f>
        <v>37.75</v>
      </c>
      <c r="I536" s="183" t="e">
        <f t="shared" si="88"/>
        <v>#REF!</v>
      </c>
      <c r="J536" s="180" t="e">
        <f t="shared" si="1"/>
        <v>#REF!</v>
      </c>
    </row>
    <row r="537" spans="1:10" ht="12.75" customHeight="1">
      <c r="A537" s="177">
        <f>'9A10'!A34</f>
        <v>37</v>
      </c>
      <c r="B537" s="177" t="str">
        <f>'9A10'!B34</f>
        <v>Phạm Anh Phương</v>
      </c>
      <c r="C537" s="177" t="str">
        <f>'9A10'!C34</f>
        <v>15/09/2007</v>
      </c>
      <c r="D537" s="177" t="str">
        <f>'9A10'!D34</f>
        <v>9A10</v>
      </c>
      <c r="E537" s="177">
        <f>'9A10'!E34</f>
        <v>8.5</v>
      </c>
      <c r="F537" s="177">
        <f>'9A10'!F34</f>
        <v>8.25</v>
      </c>
      <c r="G537" s="202">
        <f>'9A10'!G34</f>
        <v>9.5</v>
      </c>
      <c r="H537" s="202">
        <f>'9A10'!H34</f>
        <v>43</v>
      </c>
      <c r="I537" s="183" t="e">
        <f t="shared" si="88"/>
        <v>#REF!</v>
      </c>
      <c r="J537" s="180" t="e">
        <f t="shared" si="1"/>
        <v>#REF!</v>
      </c>
    </row>
    <row r="538" spans="1:10" ht="12.75" customHeight="1">
      <c r="A538" s="177">
        <f>'9A10'!A35</f>
        <v>38</v>
      </c>
      <c r="B538" s="177" t="str">
        <f>'9A10'!B35</f>
        <v>Phạm Mai Phương</v>
      </c>
      <c r="C538" s="177" t="str">
        <f>'9A10'!C35</f>
        <v>25/05/2007</v>
      </c>
      <c r="D538" s="177" t="str">
        <f>'9A10'!D35</f>
        <v>9A10</v>
      </c>
      <c r="E538" s="177">
        <f>'9A10'!E35</f>
        <v>7.25</v>
      </c>
      <c r="F538" s="177">
        <f>'9A10'!F35</f>
        <v>8.25</v>
      </c>
      <c r="G538" s="202">
        <f>'9A10'!G35</f>
        <v>8.5</v>
      </c>
      <c r="H538" s="202">
        <f>'9A10'!H35</f>
        <v>39.5</v>
      </c>
      <c r="I538" s="183" t="e">
        <f t="shared" si="88"/>
        <v>#REF!</v>
      </c>
      <c r="J538" s="180" t="e">
        <f t="shared" si="1"/>
        <v>#REF!</v>
      </c>
    </row>
    <row r="539" spans="1:10" ht="12.75" customHeight="1">
      <c r="A539" s="177">
        <f>'9A10'!A36</f>
        <v>39</v>
      </c>
      <c r="B539" s="177" t="str">
        <f>'9A10'!B36</f>
        <v>Trần Hoàng Quân</v>
      </c>
      <c r="C539" s="177" t="str">
        <f>'9A10'!C36</f>
        <v>04/01/2007</v>
      </c>
      <c r="D539" s="177" t="str">
        <f>'9A10'!D36</f>
        <v>9A10</v>
      </c>
      <c r="E539" s="177">
        <f>'9A10'!E36</f>
        <v>7.75</v>
      </c>
      <c r="F539" s="177">
        <f>'9A10'!F36</f>
        <v>9</v>
      </c>
      <c r="G539" s="202">
        <f>'9A10'!G36</f>
        <v>9.5</v>
      </c>
      <c r="H539" s="202">
        <f>'9A10'!H36</f>
        <v>43</v>
      </c>
      <c r="I539" s="183" t="e">
        <f t="shared" si="88"/>
        <v>#REF!</v>
      </c>
      <c r="J539" s="180" t="e">
        <f t="shared" si="1"/>
        <v>#REF!</v>
      </c>
    </row>
    <row r="540" spans="1:10" ht="12.75" customHeight="1">
      <c r="A540" s="177">
        <f>'9A10'!A37</f>
        <v>40</v>
      </c>
      <c r="B540" s="177" t="str">
        <f>'9A10'!B37</f>
        <v>Nguyễn Minh Tâm</v>
      </c>
      <c r="C540" s="177" t="str">
        <f>'9A10'!C37</f>
        <v>11/02/2007</v>
      </c>
      <c r="D540" s="177" t="str">
        <f>'9A10'!D37</f>
        <v>9A10</v>
      </c>
      <c r="E540" s="177">
        <f>'9A10'!E37</f>
        <v>7</v>
      </c>
      <c r="F540" s="177">
        <f>'9A10'!F37</f>
        <v>9</v>
      </c>
      <c r="G540" s="202">
        <f>'9A10'!G37</f>
        <v>9.75</v>
      </c>
      <c r="H540" s="202">
        <f>'9A10'!H37</f>
        <v>41.75</v>
      </c>
      <c r="I540" s="183" t="e">
        <f t="shared" si="88"/>
        <v>#REF!</v>
      </c>
      <c r="J540" s="180" t="e">
        <f t="shared" si="1"/>
        <v>#REF!</v>
      </c>
    </row>
    <row r="541" spans="1:10" ht="12.75" customHeight="1">
      <c r="A541" s="177">
        <f>'9A10'!A38</f>
        <v>41</v>
      </c>
      <c r="B541" s="177" t="str">
        <f>'9A10'!B38</f>
        <v>Lại Phúc Thái</v>
      </c>
      <c r="C541" s="177" t="str">
        <f>'9A10'!C38</f>
        <v>31/12/2007</v>
      </c>
      <c r="D541" s="177" t="str">
        <f>'9A10'!D38</f>
        <v>9A10</v>
      </c>
      <c r="E541" s="177">
        <f>'9A10'!E38</f>
        <v>4.75</v>
      </c>
      <c r="F541" s="177">
        <f>'9A10'!F38</f>
        <v>8.75</v>
      </c>
      <c r="G541" s="202">
        <f>'9A10'!G38</f>
        <v>6.75</v>
      </c>
      <c r="H541" s="202">
        <f>'9A10'!H38</f>
        <v>33.75</v>
      </c>
      <c r="I541" s="183" t="e">
        <f t="shared" si="88"/>
        <v>#REF!</v>
      </c>
      <c r="J541" s="180" t="e">
        <f t="shared" si="1"/>
        <v>#REF!</v>
      </c>
    </row>
    <row r="542" spans="1:10" ht="12.75" customHeight="1">
      <c r="A542" s="177">
        <f>'9A10'!A39</f>
        <v>42</v>
      </c>
      <c r="B542" s="177" t="str">
        <f>'9A10'!B39</f>
        <v>Ngô Quốc Thái</v>
      </c>
      <c r="C542" s="177" t="str">
        <f>'9A10'!C39</f>
        <v>14/05/2007</v>
      </c>
      <c r="D542" s="177" t="str">
        <f>'9A10'!D39</f>
        <v>9A10</v>
      </c>
      <c r="E542" s="177">
        <f>'9A10'!E39</f>
        <v>6</v>
      </c>
      <c r="F542" s="177">
        <f>'9A10'!F39</f>
        <v>8.75</v>
      </c>
      <c r="G542" s="202">
        <f>'9A10'!G39</f>
        <v>7</v>
      </c>
      <c r="H542" s="202">
        <f>'9A10'!H39</f>
        <v>36.5</v>
      </c>
      <c r="I542" s="183" t="e">
        <f t="shared" si="88"/>
        <v>#REF!</v>
      </c>
      <c r="J542" s="180" t="e">
        <f t="shared" si="1"/>
        <v>#REF!</v>
      </c>
    </row>
    <row r="543" spans="1:10" ht="12.75" customHeight="1">
      <c r="A543" s="177">
        <f>'9A10'!A40</f>
        <v>43</v>
      </c>
      <c r="B543" s="177" t="str">
        <f>'9A10'!B40</f>
        <v>Đinh Xuân Thiện</v>
      </c>
      <c r="C543" s="177" t="str">
        <f>'9A10'!C40</f>
        <v>30/10/2007</v>
      </c>
      <c r="D543" s="177" t="str">
        <f>'9A10'!D40</f>
        <v>9A10</v>
      </c>
      <c r="E543" s="177">
        <f>'9A10'!E40</f>
        <v>7.5</v>
      </c>
      <c r="F543" s="177">
        <f>'9A10'!F40</f>
        <v>9.5</v>
      </c>
      <c r="G543" s="202">
        <f>'9A10'!G40</f>
        <v>9.75</v>
      </c>
      <c r="H543" s="202">
        <f>'9A10'!H40</f>
        <v>43.75</v>
      </c>
      <c r="I543" s="183" t="e">
        <f t="shared" si="88"/>
        <v>#REF!</v>
      </c>
      <c r="J543" s="180" t="e">
        <f t="shared" si="1"/>
        <v>#REF!</v>
      </c>
    </row>
    <row r="544" spans="1:10" ht="12.75" customHeight="1">
      <c r="A544" s="177">
        <f>'9A10'!A41</f>
        <v>44</v>
      </c>
      <c r="B544" s="177" t="str">
        <f>'9A10'!B41</f>
        <v>Nguyễn Anh Tú</v>
      </c>
      <c r="C544" s="177" t="str">
        <f>'9A10'!C41</f>
        <v>07/05/2007</v>
      </c>
      <c r="D544" s="177" t="str">
        <f>'9A10'!D41</f>
        <v>9A10</v>
      </c>
      <c r="E544" s="177">
        <f>'9A10'!E41</f>
        <v>7.5</v>
      </c>
      <c r="F544" s="177">
        <f>'9A10'!F41</f>
        <v>5.75</v>
      </c>
      <c r="G544" s="202">
        <f>'9A10'!G41</f>
        <v>8</v>
      </c>
      <c r="H544" s="202">
        <f>'9A10'!H41</f>
        <v>34.5</v>
      </c>
      <c r="I544" s="183" t="e">
        <f t="shared" si="88"/>
        <v>#REF!</v>
      </c>
      <c r="J544" s="180" t="e">
        <f t="shared" si="1"/>
        <v>#REF!</v>
      </c>
    </row>
    <row r="545" spans="1:12" ht="12.75" customHeight="1">
      <c r="A545" s="177">
        <f>'9A10'!A42</f>
        <v>45</v>
      </c>
      <c r="B545" s="177" t="str">
        <f>'9A10'!B42</f>
        <v>Nguyễn Thanh Tú</v>
      </c>
      <c r="C545" s="177" t="str">
        <f>'9A10'!C42</f>
        <v>23/11/2007</v>
      </c>
      <c r="D545" s="177" t="str">
        <f>'9A10'!D42</f>
        <v>9A10</v>
      </c>
      <c r="E545" s="177">
        <f>'9A10'!E42</f>
        <v>8.75</v>
      </c>
      <c r="F545" s="177">
        <f>'9A10'!F42</f>
        <v>9</v>
      </c>
      <c r="G545" s="202">
        <f>'9A10'!G42</f>
        <v>9.75</v>
      </c>
      <c r="H545" s="202">
        <f>'9A10'!H42</f>
        <v>45.25</v>
      </c>
      <c r="I545" s="183" t="e">
        <f t="shared" si="88"/>
        <v>#REF!</v>
      </c>
      <c r="J545" s="180" t="e">
        <f t="shared" si="1"/>
        <v>#REF!</v>
      </c>
    </row>
    <row r="546" spans="1:12" ht="12.75" customHeight="1">
      <c r="A546" s="177">
        <f>'9A10'!A43</f>
        <v>46</v>
      </c>
      <c r="B546" s="177" t="str">
        <f>'9A10'!B43</f>
        <v>Hoàng Sơn Tùng</v>
      </c>
      <c r="C546" s="177" t="str">
        <f>'9A10'!C43</f>
        <v>07/02/2007</v>
      </c>
      <c r="D546" s="177" t="str">
        <f>'9A10'!D43</f>
        <v>9A10</v>
      </c>
      <c r="E546" s="177">
        <f>'9A10'!E43</f>
        <v>5.75</v>
      </c>
      <c r="F546" s="177">
        <f>'9A10'!F43</f>
        <v>7.5</v>
      </c>
      <c r="G546" s="202">
        <f>'9A10'!G43</f>
        <v>7</v>
      </c>
      <c r="H546" s="202">
        <f>'9A10'!H43</f>
        <v>33.5</v>
      </c>
      <c r="I546" s="183" t="e">
        <f t="shared" si="88"/>
        <v>#REF!</v>
      </c>
      <c r="J546" s="180" t="e">
        <f t="shared" si="1"/>
        <v>#REF!</v>
      </c>
    </row>
    <row r="547" spans="1:12" ht="12.75" customHeight="1">
      <c r="A547" s="177">
        <f>'9A10'!A44</f>
        <v>47</v>
      </c>
      <c r="B547" s="177" t="str">
        <f>'9A10'!B44</f>
        <v>Lê Vũ Nhật Uyên</v>
      </c>
      <c r="C547" s="177" t="str">
        <f>'9A10'!C44</f>
        <v>04/11/2007</v>
      </c>
      <c r="D547" s="177" t="str">
        <f>'9A10'!D44</f>
        <v>9A10</v>
      </c>
      <c r="E547" s="177">
        <f>'9A10'!E44</f>
        <v>7.5</v>
      </c>
      <c r="F547" s="177">
        <f>'9A10'!F44</f>
        <v>6.75</v>
      </c>
      <c r="G547" s="202">
        <f>'9A10'!G44</f>
        <v>7.25</v>
      </c>
      <c r="H547" s="202">
        <f>'9A10'!H44</f>
        <v>35.75</v>
      </c>
      <c r="I547" s="183" t="e">
        <f t="shared" si="88"/>
        <v>#REF!</v>
      </c>
      <c r="J547" s="180" t="e">
        <f t="shared" si="1"/>
        <v>#REF!</v>
      </c>
    </row>
    <row r="548" spans="1:12" ht="12.75" customHeight="1">
      <c r="A548" s="177">
        <f>'9A10'!A45</f>
        <v>48</v>
      </c>
      <c r="B548" s="177" t="str">
        <f>'9A10'!B45</f>
        <v>Phạm Khánh Vân</v>
      </c>
      <c r="C548" s="177" t="str">
        <f>'9A10'!C45</f>
        <v>30/01/2007</v>
      </c>
      <c r="D548" s="177" t="str">
        <f>'9A10'!D45</f>
        <v>9A10</v>
      </c>
      <c r="E548" s="177">
        <f>'9A10'!E45</f>
        <v>8.25</v>
      </c>
      <c r="F548" s="177">
        <f>'9A10'!F45</f>
        <v>7.5</v>
      </c>
      <c r="G548" s="202">
        <f>'9A10'!G45</f>
        <v>9.25</v>
      </c>
      <c r="H548" s="202">
        <f>'9A10'!H45</f>
        <v>40.75</v>
      </c>
      <c r="I548" s="183" t="e">
        <f t="shared" si="88"/>
        <v>#REF!</v>
      </c>
      <c r="J548" s="180" t="e">
        <f t="shared" si="1"/>
        <v>#REF!</v>
      </c>
    </row>
    <row r="549" spans="1:12" ht="12.75" customHeight="1">
      <c r="A549" s="177">
        <f>'9A10'!A46</f>
        <v>49</v>
      </c>
      <c r="B549" s="177" t="str">
        <f>'9A10'!B46</f>
        <v>Hoàng Ngọc Thúy Vy</v>
      </c>
      <c r="C549" s="177" t="str">
        <f>'9A10'!C46</f>
        <v>08/10/2007</v>
      </c>
      <c r="D549" s="177" t="str">
        <f>'9A10'!D46</f>
        <v>9A10</v>
      </c>
      <c r="E549" s="177">
        <f>'9A10'!E46</f>
        <v>8.5</v>
      </c>
      <c r="F549" s="177">
        <f>'9A10'!F46</f>
        <v>8.25</v>
      </c>
      <c r="G549" s="202">
        <f>'9A10'!G46</f>
        <v>7</v>
      </c>
      <c r="H549" s="202">
        <f>'9A10'!H46</f>
        <v>40.5</v>
      </c>
      <c r="I549" s="183" t="e">
        <f t="shared" si="88"/>
        <v>#REF!</v>
      </c>
      <c r="J549" s="180" t="e">
        <f t="shared" si="1"/>
        <v>#REF!</v>
      </c>
    </row>
    <row r="550" spans="1:12" ht="12.75" customHeight="1">
      <c r="A550" s="177">
        <f>'9A10'!A47</f>
        <v>50</v>
      </c>
      <c r="B550" s="177" t="str">
        <f>'9A10'!B47</f>
        <v>Nguyễn Hải Yến</v>
      </c>
      <c r="C550" s="177" t="str">
        <f>'9A10'!C47</f>
        <v>11/01/2007</v>
      </c>
      <c r="D550" s="177" t="str">
        <f>'9A10'!D47</f>
        <v>9A10</v>
      </c>
      <c r="E550" s="177">
        <f>'9A10'!E47</f>
        <v>8.25</v>
      </c>
      <c r="F550" s="177">
        <f>'9A10'!F47</f>
        <v>9.25</v>
      </c>
      <c r="G550" s="202">
        <f>'9A10'!G47</f>
        <v>9.25</v>
      </c>
      <c r="H550" s="202">
        <f>'9A10'!H47</f>
        <v>44.25</v>
      </c>
      <c r="I550" s="183" t="e">
        <f t="shared" si="88"/>
        <v>#REF!</v>
      </c>
      <c r="J550" s="180" t="e">
        <f t="shared" si="1"/>
        <v>#REF!</v>
      </c>
    </row>
    <row r="551" spans="1:12" ht="12.75" customHeight="1">
      <c r="A551" s="177">
        <f>'9A10'!A48</f>
        <v>51</v>
      </c>
      <c r="B551" s="193">
        <f>'9A10'!B48</f>
        <v>0</v>
      </c>
      <c r="C551" s="203">
        <f>'9A10'!C48</f>
        <v>0</v>
      </c>
      <c r="D551" s="193">
        <f>'9A10'!D48</f>
        <v>0</v>
      </c>
      <c r="E551" s="177">
        <f>'9A10'!E48</f>
        <v>0</v>
      </c>
      <c r="F551" s="177">
        <f>'9A10'!F48</f>
        <v>0</v>
      </c>
      <c r="G551" s="202">
        <f>'9A10'!G48</f>
        <v>0</v>
      </c>
      <c r="H551" s="202">
        <f>'9A10'!H48</f>
        <v>0</v>
      </c>
      <c r="I551" s="183" t="e">
        <f t="shared" si="88"/>
        <v>#REF!</v>
      </c>
      <c r="J551" s="180" t="e">
        <f t="shared" si="1"/>
        <v>#REF!</v>
      </c>
    </row>
    <row r="552" spans="1:12" ht="12.75" customHeight="1">
      <c r="A552" s="177">
        <f>'9A10'!A49</f>
        <v>52</v>
      </c>
      <c r="B552" s="193">
        <f>'9A10'!B49</f>
        <v>0</v>
      </c>
      <c r="C552" s="203">
        <f>'9A10'!C49</f>
        <v>0</v>
      </c>
      <c r="D552" s="193">
        <f>'9A10'!D49</f>
        <v>0</v>
      </c>
      <c r="E552" s="177">
        <f>'9A10'!E49</f>
        <v>0</v>
      </c>
      <c r="F552" s="177">
        <f>'9A10'!F49</f>
        <v>0</v>
      </c>
      <c r="G552" s="202">
        <f>'9A10'!G49</f>
        <v>0</v>
      </c>
      <c r="H552" s="202">
        <f>'9A10'!H49</f>
        <v>0</v>
      </c>
      <c r="I552" s="183" t="e">
        <f t="shared" si="88"/>
        <v>#REF!</v>
      </c>
      <c r="J552" s="180" t="e">
        <f t="shared" si="1"/>
        <v>#REF!</v>
      </c>
    </row>
    <row r="553" spans="1:12" ht="12.75" customHeight="1">
      <c r="A553" s="177">
        <f>'9A10'!A53</f>
        <v>56</v>
      </c>
      <c r="B553" s="193">
        <f>'9A10'!B53</f>
        <v>0</v>
      </c>
      <c r="C553" s="203">
        <f>'9A10'!C53</f>
        <v>0</v>
      </c>
      <c r="D553" s="193">
        <f>'9A10'!D53</f>
        <v>0</v>
      </c>
      <c r="E553" s="177">
        <f>'9A10'!E53</f>
        <v>0</v>
      </c>
      <c r="F553" s="177">
        <f>'9A10'!F53</f>
        <v>0</v>
      </c>
      <c r="G553" s="202">
        <f>'9A10'!G53</f>
        <v>0</v>
      </c>
      <c r="H553" s="202">
        <f>'9A10'!H53</f>
        <v>0</v>
      </c>
      <c r="I553" s="183" t="e">
        <f t="shared" si="88"/>
        <v>#REF!</v>
      </c>
      <c r="J553" s="180" t="e">
        <f t="shared" si="1"/>
        <v>#REF!</v>
      </c>
    </row>
    <row r="554" spans="1:12" ht="12.75" customHeight="1">
      <c r="A554" s="177">
        <f>'9A10'!A54</f>
        <v>57</v>
      </c>
      <c r="B554" s="193">
        <f>'9A10'!B54</f>
        <v>0</v>
      </c>
      <c r="C554" s="203">
        <f>'9A10'!C54</f>
        <v>0</v>
      </c>
      <c r="D554" s="193">
        <f>'9A10'!D54</f>
        <v>0</v>
      </c>
      <c r="E554" s="177">
        <f>'9A10'!E54</f>
        <v>0</v>
      </c>
      <c r="F554" s="177">
        <f>'9A10'!F54</f>
        <v>0</v>
      </c>
      <c r="G554" s="202">
        <f>'9A10'!G54</f>
        <v>0</v>
      </c>
      <c r="H554" s="202">
        <f>'9A10'!H54</f>
        <v>0</v>
      </c>
      <c r="I554" s="183" t="e">
        <f t="shared" si="88"/>
        <v>#REF!</v>
      </c>
      <c r="J554" s="180" t="e">
        <f t="shared" si="1"/>
        <v>#REF!</v>
      </c>
    </row>
    <row r="555" spans="1:12" ht="13.5" customHeight="1">
      <c r="A555" s="184">
        <f>'9A10'!A55</f>
        <v>58</v>
      </c>
      <c r="B555" s="184">
        <f>'9A10'!B55</f>
        <v>0</v>
      </c>
      <c r="C555" s="184">
        <f>'9A10'!C55</f>
        <v>0</v>
      </c>
      <c r="D555" s="184">
        <f>'9A10'!D55</f>
        <v>0</v>
      </c>
      <c r="E555" s="184">
        <f>'9A10'!E55</f>
        <v>0</v>
      </c>
      <c r="F555" s="184">
        <f>'9A10'!F55</f>
        <v>0</v>
      </c>
      <c r="G555" s="205">
        <f>'9A10'!G55</f>
        <v>0</v>
      </c>
      <c r="H555" s="184">
        <f>'9A10'!H55</f>
        <v>0</v>
      </c>
      <c r="I555" s="183" t="e">
        <f t="shared" si="88"/>
        <v>#REF!</v>
      </c>
      <c r="J555" s="180" t="e">
        <f t="shared" si="1"/>
        <v>#REF!</v>
      </c>
    </row>
    <row r="556" spans="1:12" ht="13.5" customHeight="1">
      <c r="A556" s="190">
        <f>'9A11'!A6</f>
        <v>1</v>
      </c>
      <c r="B556" s="190" t="str">
        <f>'9A11'!B6</f>
        <v>Đào Vũ Quỳnh Anh</v>
      </c>
      <c r="C556" s="190" t="str">
        <f>'9A11'!C6</f>
        <v>25/10/2007</v>
      </c>
      <c r="D556" s="190" t="str">
        <f>'9A11'!D6</f>
        <v>9A11</v>
      </c>
      <c r="E556" s="190">
        <f>'9A11'!E6</f>
        <v>8.5</v>
      </c>
      <c r="F556" s="190">
        <f>'9A11'!F6</f>
        <v>8.75</v>
      </c>
      <c r="G556" s="201">
        <f>'9A11'!G6</f>
        <v>9.75</v>
      </c>
      <c r="H556" s="201">
        <f>'9A11'!H6</f>
        <v>44.25</v>
      </c>
      <c r="I556" s="206" t="e">
        <f t="shared" ref="I556:I610" si="89">RANK(H556,$H$556:$H$610,0)</f>
        <v>#REF!</v>
      </c>
      <c r="J556" s="204" t="e">
        <f t="shared" si="1"/>
        <v>#REF!</v>
      </c>
      <c r="L556" s="204">
        <f>555+54</f>
        <v>609</v>
      </c>
    </row>
    <row r="557" spans="1:12" ht="12.75" customHeight="1">
      <c r="A557" s="177">
        <f>'9A11'!A7</f>
        <v>2</v>
      </c>
      <c r="B557" s="177" t="str">
        <f>'9A11'!B7</f>
        <v>Đoàn Đức Anh</v>
      </c>
      <c r="C557" s="177" t="str">
        <f>'9A11'!C7</f>
        <v>09/11/2007</v>
      </c>
      <c r="D557" s="177" t="str">
        <f>'9A11'!D7</f>
        <v>9A11</v>
      </c>
      <c r="E557" s="177">
        <f>'9A11'!E7</f>
        <v>5.5</v>
      </c>
      <c r="F557" s="177">
        <f>'9A11'!F7</f>
        <v>8.25</v>
      </c>
      <c r="G557" s="202">
        <f>'9A11'!G7</f>
        <v>7</v>
      </c>
      <c r="H557" s="202">
        <f>'9A11'!H7</f>
        <v>34.5</v>
      </c>
      <c r="I557" s="206" t="e">
        <f t="shared" si="89"/>
        <v>#REF!</v>
      </c>
      <c r="J557" s="204" t="e">
        <f t="shared" si="1"/>
        <v>#REF!</v>
      </c>
    </row>
    <row r="558" spans="1:12" ht="12.75" customHeight="1">
      <c r="A558" s="177">
        <f>'9A11'!A8</f>
        <v>3</v>
      </c>
      <c r="B558" s="177" t="str">
        <f>'9A11'!B8</f>
        <v>Hà Minh Anh</v>
      </c>
      <c r="C558" s="177" t="str">
        <f>'9A11'!C8</f>
        <v>22/09/2007</v>
      </c>
      <c r="D558" s="177" t="str">
        <f>'9A11'!D8</f>
        <v>9A11</v>
      </c>
      <c r="E558" s="177">
        <f>'9A11'!E8</f>
        <v>5.5</v>
      </c>
      <c r="F558" s="177">
        <f>'9A11'!F8</f>
        <v>8.5</v>
      </c>
      <c r="G558" s="202">
        <f>'9A11'!G8</f>
        <v>7.25</v>
      </c>
      <c r="H558" s="202">
        <f>'9A11'!H8</f>
        <v>35.25</v>
      </c>
      <c r="I558" s="206" t="e">
        <f t="shared" si="89"/>
        <v>#REF!</v>
      </c>
      <c r="J558" s="204" t="e">
        <f t="shared" si="1"/>
        <v>#REF!</v>
      </c>
    </row>
    <row r="559" spans="1:12" ht="12.75" customHeight="1">
      <c r="A559" s="177" t="e">
        <f>'9A11'!#REF!</f>
        <v>#REF!</v>
      </c>
      <c r="B559" s="177" t="e">
        <f>'9A11'!#REF!</f>
        <v>#REF!</v>
      </c>
      <c r="C559" s="177" t="e">
        <f>'9A11'!#REF!</f>
        <v>#REF!</v>
      </c>
      <c r="D559" s="177" t="e">
        <f>'9A11'!#REF!</f>
        <v>#REF!</v>
      </c>
      <c r="E559" s="177" t="e">
        <f>'9A11'!#REF!</f>
        <v>#REF!</v>
      </c>
      <c r="F559" s="177" t="e">
        <f>'9A11'!#REF!</f>
        <v>#REF!</v>
      </c>
      <c r="G559" s="202" t="e">
        <f>'9A11'!#REF!</f>
        <v>#REF!</v>
      </c>
      <c r="H559" s="202" t="e">
        <f>'9A11'!#REF!</f>
        <v>#REF!</v>
      </c>
      <c r="I559" s="206" t="e">
        <f t="shared" si="89"/>
        <v>#REF!</v>
      </c>
      <c r="J559" s="204" t="e">
        <f t="shared" si="1"/>
        <v>#REF!</v>
      </c>
    </row>
    <row r="560" spans="1:12" ht="12.75" customHeight="1">
      <c r="A560" s="177">
        <f>'9A11'!A9</f>
        <v>5</v>
      </c>
      <c r="B560" s="177" t="str">
        <f>'9A11'!B9</f>
        <v>Lê Quang Anh</v>
      </c>
      <c r="C560" s="177" t="str">
        <f>'9A11'!C9</f>
        <v>17/07/2007</v>
      </c>
      <c r="D560" s="177" t="str">
        <f>'9A11'!D9</f>
        <v>9A11</v>
      </c>
      <c r="E560" s="177">
        <f>'9A11'!E9</f>
        <v>7.25</v>
      </c>
      <c r="F560" s="177">
        <f>'9A11'!F9</f>
        <v>9</v>
      </c>
      <c r="G560" s="202">
        <f>'9A11'!G9</f>
        <v>9</v>
      </c>
      <c r="H560" s="202">
        <f>'9A11'!H9</f>
        <v>41.5</v>
      </c>
      <c r="I560" s="206" t="e">
        <f t="shared" si="89"/>
        <v>#REF!</v>
      </c>
      <c r="J560" s="204" t="e">
        <f t="shared" si="1"/>
        <v>#REF!</v>
      </c>
    </row>
    <row r="561" spans="1:10" ht="12.75" customHeight="1">
      <c r="A561" s="177" t="e">
        <f>'9A11'!#REF!</f>
        <v>#REF!</v>
      </c>
      <c r="B561" s="177" t="e">
        <f>'9A11'!#REF!</f>
        <v>#REF!</v>
      </c>
      <c r="C561" s="177" t="e">
        <f>'9A11'!#REF!</f>
        <v>#REF!</v>
      </c>
      <c r="D561" s="177" t="e">
        <f>'9A11'!#REF!</f>
        <v>#REF!</v>
      </c>
      <c r="E561" s="177" t="e">
        <f>'9A11'!#REF!</f>
        <v>#REF!</v>
      </c>
      <c r="F561" s="177" t="e">
        <f>'9A11'!#REF!</f>
        <v>#REF!</v>
      </c>
      <c r="G561" s="202" t="e">
        <f>'9A11'!#REF!</f>
        <v>#REF!</v>
      </c>
      <c r="H561" s="202" t="e">
        <f>'9A11'!#REF!</f>
        <v>#REF!</v>
      </c>
      <c r="I561" s="206" t="e">
        <f t="shared" si="89"/>
        <v>#REF!</v>
      </c>
      <c r="J561" s="204" t="e">
        <f t="shared" si="1"/>
        <v>#REF!</v>
      </c>
    </row>
    <row r="562" spans="1:10" ht="12.75" customHeight="1">
      <c r="A562" s="177">
        <f>'9A11'!A10</f>
        <v>7</v>
      </c>
      <c r="B562" s="177" t="str">
        <f>'9A11'!B10</f>
        <v>Nguyễn Phương Anh</v>
      </c>
      <c r="C562" s="177" t="str">
        <f>'9A11'!C10</f>
        <v>30/08/2007</v>
      </c>
      <c r="D562" s="177" t="str">
        <f>'9A11'!D10</f>
        <v>9A11</v>
      </c>
      <c r="E562" s="177">
        <f>'9A11'!E10</f>
        <v>7.25</v>
      </c>
      <c r="F562" s="177">
        <f>'9A11'!F10</f>
        <v>8</v>
      </c>
      <c r="G562" s="202">
        <f>'9A11'!G10</f>
        <v>7.75</v>
      </c>
      <c r="H562" s="202">
        <f>'9A11'!H10</f>
        <v>38.25</v>
      </c>
      <c r="I562" s="206" t="e">
        <f t="shared" si="89"/>
        <v>#REF!</v>
      </c>
      <c r="J562" s="204" t="e">
        <f t="shared" si="1"/>
        <v>#REF!</v>
      </c>
    </row>
    <row r="563" spans="1:10" ht="12.75" customHeight="1">
      <c r="A563" s="177">
        <f>'9A11'!A11</f>
        <v>8</v>
      </c>
      <c r="B563" s="177" t="str">
        <f>'9A11'!B11</f>
        <v>Nguyễn Phương Anh</v>
      </c>
      <c r="C563" s="177" t="str">
        <f>'9A11'!C11</f>
        <v>01/10/2007</v>
      </c>
      <c r="D563" s="177" t="str">
        <f>'9A11'!D11</f>
        <v>9A11</v>
      </c>
      <c r="E563" s="177">
        <f>'9A11'!E11</f>
        <v>8</v>
      </c>
      <c r="F563" s="177">
        <f>'9A11'!F11</f>
        <v>8.75</v>
      </c>
      <c r="G563" s="202">
        <f>'9A11'!G11</f>
        <v>9.25</v>
      </c>
      <c r="H563" s="202">
        <f>'9A11'!H11</f>
        <v>42.75</v>
      </c>
      <c r="I563" s="206" t="e">
        <f t="shared" si="89"/>
        <v>#REF!</v>
      </c>
      <c r="J563" s="204" t="e">
        <f t="shared" si="1"/>
        <v>#REF!</v>
      </c>
    </row>
    <row r="564" spans="1:10" ht="12.75" customHeight="1">
      <c r="A564" s="177">
        <f>'9A11'!A12</f>
        <v>9</v>
      </c>
      <c r="B564" s="177" t="str">
        <f>'9A11'!B12</f>
        <v>Nguyễn Trí Dũng</v>
      </c>
      <c r="C564" s="177" t="str">
        <f>'9A11'!C12</f>
        <v>07/06/2007</v>
      </c>
      <c r="D564" s="177" t="str">
        <f>'9A11'!D12</f>
        <v>9A11</v>
      </c>
      <c r="E564" s="177">
        <f>'9A11'!E12</f>
        <v>7.25</v>
      </c>
      <c r="F564" s="177">
        <f>'9A11'!F12</f>
        <v>8.75</v>
      </c>
      <c r="G564" s="202">
        <f>'9A11'!G12</f>
        <v>8.25</v>
      </c>
      <c r="H564" s="202">
        <f>'9A11'!H12</f>
        <v>40.25</v>
      </c>
      <c r="I564" s="206" t="e">
        <f t="shared" si="89"/>
        <v>#REF!</v>
      </c>
      <c r="J564" s="204" t="e">
        <f t="shared" si="1"/>
        <v>#REF!</v>
      </c>
    </row>
    <row r="565" spans="1:10" ht="12.75" customHeight="1">
      <c r="A565" s="177">
        <f>'9A11'!A13</f>
        <v>10</v>
      </c>
      <c r="B565" s="177" t="str">
        <f>'9A11'!B13</f>
        <v>Trần Khánh Duy</v>
      </c>
      <c r="C565" s="177" t="str">
        <f>'9A11'!C13</f>
        <v>09/11/2007</v>
      </c>
      <c r="D565" s="177" t="str">
        <f>'9A11'!D13</f>
        <v>9A11</v>
      </c>
      <c r="E565" s="177">
        <f>'9A11'!E13</f>
        <v>6.5</v>
      </c>
      <c r="F565" s="177">
        <f>'9A11'!F13</f>
        <v>8.75</v>
      </c>
      <c r="G565" s="202">
        <f>'9A11'!G13</f>
        <v>8.75</v>
      </c>
      <c r="H565" s="202">
        <f>'9A11'!H13</f>
        <v>39.25</v>
      </c>
      <c r="I565" s="206" t="e">
        <f t="shared" si="89"/>
        <v>#REF!</v>
      </c>
      <c r="J565" s="204" t="e">
        <f t="shared" si="1"/>
        <v>#REF!</v>
      </c>
    </row>
    <row r="566" spans="1:10" ht="12.75" customHeight="1">
      <c r="A566" s="177">
        <f>'9A11'!A14</f>
        <v>11</v>
      </c>
      <c r="B566" s="177" t="str">
        <f>'9A11'!B14</f>
        <v>Nguyễn Phúc Linh Đan</v>
      </c>
      <c r="C566" s="177" t="str">
        <f>'9A11'!C14</f>
        <v>15/12/2007</v>
      </c>
      <c r="D566" s="177" t="str">
        <f>'9A11'!D14</f>
        <v>9A11</v>
      </c>
      <c r="E566" s="177">
        <f>'9A11'!E14</f>
        <v>7.75</v>
      </c>
      <c r="F566" s="177">
        <f>'9A11'!F14</f>
        <v>7.75</v>
      </c>
      <c r="G566" s="202">
        <f>'9A11'!G14</f>
        <v>7.75</v>
      </c>
      <c r="H566" s="202">
        <f>'9A11'!H14</f>
        <v>38.75</v>
      </c>
      <c r="I566" s="206" t="e">
        <f t="shared" si="89"/>
        <v>#REF!</v>
      </c>
      <c r="J566" s="204" t="e">
        <f t="shared" si="1"/>
        <v>#REF!</v>
      </c>
    </row>
    <row r="567" spans="1:10" ht="12.75" customHeight="1">
      <c r="A567" s="177">
        <f>'9A11'!A15</f>
        <v>12</v>
      </c>
      <c r="B567" s="177" t="str">
        <f>'9A11'!B15</f>
        <v>Phạm Tuấn Hưng</v>
      </c>
      <c r="C567" s="177" t="str">
        <f>'9A11'!C15</f>
        <v>05/01/2007</v>
      </c>
      <c r="D567" s="177" t="str">
        <f>'9A11'!D15</f>
        <v>9A11</v>
      </c>
      <c r="E567" s="177">
        <f>'9A11'!E15</f>
        <v>7.75</v>
      </c>
      <c r="F567" s="177">
        <f>'9A11'!F15</f>
        <v>9.25</v>
      </c>
      <c r="G567" s="202">
        <f>'9A11'!G15</f>
        <v>8.5</v>
      </c>
      <c r="H567" s="202">
        <f>'9A11'!H15</f>
        <v>42.5</v>
      </c>
      <c r="I567" s="206" t="e">
        <f t="shared" si="89"/>
        <v>#REF!</v>
      </c>
      <c r="J567" s="204" t="e">
        <f t="shared" si="1"/>
        <v>#REF!</v>
      </c>
    </row>
    <row r="568" spans="1:10" ht="12.75" customHeight="1">
      <c r="A568" s="177">
        <f>'9A11'!A16</f>
        <v>13</v>
      </c>
      <c r="B568" s="177" t="str">
        <f>'9A11'!B16</f>
        <v>Đào Đức Khánh</v>
      </c>
      <c r="C568" s="177" t="str">
        <f>'9A11'!C16</f>
        <v>15/03/2007</v>
      </c>
      <c r="D568" s="177" t="str">
        <f>'9A11'!D16</f>
        <v>9A11</v>
      </c>
      <c r="E568" s="177">
        <f>'9A11'!E16</f>
        <v>5.75</v>
      </c>
      <c r="F568" s="177">
        <f>'9A11'!F16</f>
        <v>9</v>
      </c>
      <c r="G568" s="202">
        <f>'9A11'!G16</f>
        <v>6.25</v>
      </c>
      <c r="H568" s="202">
        <f>'9A11'!H16</f>
        <v>35.75</v>
      </c>
      <c r="I568" s="206" t="e">
        <f t="shared" si="89"/>
        <v>#REF!</v>
      </c>
      <c r="J568" s="204" t="e">
        <f t="shared" si="1"/>
        <v>#REF!</v>
      </c>
    </row>
    <row r="569" spans="1:10" ht="12.75" customHeight="1">
      <c r="A569" s="177" t="e">
        <f>'9A11'!#REF!</f>
        <v>#REF!</v>
      </c>
      <c r="B569" s="177" t="e">
        <f>'9A11'!#REF!</f>
        <v>#REF!</v>
      </c>
      <c r="C569" s="177" t="e">
        <f>'9A11'!#REF!</f>
        <v>#REF!</v>
      </c>
      <c r="D569" s="177" t="e">
        <f>'9A11'!#REF!</f>
        <v>#REF!</v>
      </c>
      <c r="E569" s="177" t="e">
        <f>'9A11'!#REF!</f>
        <v>#REF!</v>
      </c>
      <c r="F569" s="177" t="e">
        <f>'9A11'!#REF!</f>
        <v>#REF!</v>
      </c>
      <c r="G569" s="202" t="e">
        <f>'9A11'!#REF!</f>
        <v>#REF!</v>
      </c>
      <c r="H569" s="202" t="e">
        <f>'9A11'!#REF!</f>
        <v>#REF!</v>
      </c>
      <c r="I569" s="206" t="e">
        <f t="shared" si="89"/>
        <v>#REF!</v>
      </c>
      <c r="J569" s="204" t="e">
        <f t="shared" si="1"/>
        <v>#REF!</v>
      </c>
    </row>
    <row r="570" spans="1:10" ht="12.75" customHeight="1">
      <c r="A570" s="177">
        <f>'9A11'!A17</f>
        <v>15</v>
      </c>
      <c r="B570" s="177" t="str">
        <f>'9A11'!B17</f>
        <v>Lăng Gia Khánh</v>
      </c>
      <c r="C570" s="177" t="str">
        <f>'9A11'!C17</f>
        <v>10/07/2007</v>
      </c>
      <c r="D570" s="177" t="str">
        <f>'9A11'!D17</f>
        <v>9A11</v>
      </c>
      <c r="E570" s="177">
        <f>'9A11'!E17</f>
        <v>3.25</v>
      </c>
      <c r="F570" s="177">
        <f>'9A11'!F17</f>
        <v>6.75</v>
      </c>
      <c r="G570" s="202">
        <f>'9A11'!G17</f>
        <v>8</v>
      </c>
      <c r="H570" s="202">
        <f>'9A11'!H17</f>
        <v>28</v>
      </c>
      <c r="I570" s="206" t="e">
        <f t="shared" si="89"/>
        <v>#REF!</v>
      </c>
      <c r="J570" s="204" t="e">
        <f t="shared" si="1"/>
        <v>#REF!</v>
      </c>
    </row>
    <row r="571" spans="1:10" ht="12.75" customHeight="1">
      <c r="A571" s="177">
        <f>'9A11'!A18</f>
        <v>16</v>
      </c>
      <c r="B571" s="177" t="str">
        <f>'9A11'!B18</f>
        <v>Mai Quốc Khánh</v>
      </c>
      <c r="C571" s="177" t="str">
        <f>'9A11'!C18</f>
        <v>17/09/2007</v>
      </c>
      <c r="D571" s="177" t="str">
        <f>'9A11'!D18</f>
        <v>9A11</v>
      </c>
      <c r="E571" s="177">
        <f>'9A11'!E18</f>
        <v>4.5</v>
      </c>
      <c r="F571" s="177">
        <f>'9A11'!F18</f>
        <v>8.25</v>
      </c>
      <c r="G571" s="202">
        <f>'9A11'!G18</f>
        <v>9</v>
      </c>
      <c r="H571" s="202">
        <f>'9A11'!H18</f>
        <v>34.5</v>
      </c>
      <c r="I571" s="206" t="e">
        <f t="shared" si="89"/>
        <v>#REF!</v>
      </c>
      <c r="J571" s="204" t="e">
        <f t="shared" si="1"/>
        <v>#REF!</v>
      </c>
    </row>
    <row r="572" spans="1:10" ht="12.75" customHeight="1">
      <c r="A572" s="177">
        <f>'9A11'!A19</f>
        <v>17</v>
      </c>
      <c r="B572" s="177" t="str">
        <f>'9A11'!B19</f>
        <v>Nguyễn Lưu Nam Khánh</v>
      </c>
      <c r="C572" s="177" t="str">
        <f>'9A11'!C19</f>
        <v>01/08/2007</v>
      </c>
      <c r="D572" s="177" t="str">
        <f>'9A11'!D19</f>
        <v>9A11</v>
      </c>
      <c r="E572" s="177">
        <f>'9A11'!E19</f>
        <v>5.5</v>
      </c>
      <c r="F572" s="177">
        <f>'9A11'!F19</f>
        <v>7.5</v>
      </c>
      <c r="G572" s="202">
        <f>'9A11'!G19</f>
        <v>5.5</v>
      </c>
      <c r="H572" s="202">
        <f>'9A11'!H19</f>
        <v>31.5</v>
      </c>
      <c r="I572" s="206" t="e">
        <f t="shared" si="89"/>
        <v>#REF!</v>
      </c>
      <c r="J572" s="204" t="e">
        <f t="shared" si="1"/>
        <v>#REF!</v>
      </c>
    </row>
    <row r="573" spans="1:10" ht="12.75" customHeight="1">
      <c r="A573" s="177">
        <f>'9A11'!A20</f>
        <v>18</v>
      </c>
      <c r="B573" s="177" t="str">
        <f>'9A11'!B20</f>
        <v>Lê Khánh Linh</v>
      </c>
      <c r="C573" s="177" t="str">
        <f>'9A11'!C20</f>
        <v>12/01/2007</v>
      </c>
      <c r="D573" s="177" t="str">
        <f>'9A11'!D20</f>
        <v>9A11</v>
      </c>
      <c r="E573" s="177">
        <f>'9A11'!E20</f>
        <v>7.5</v>
      </c>
      <c r="F573" s="177">
        <f>'9A11'!F20</f>
        <v>9</v>
      </c>
      <c r="G573" s="202">
        <f>'9A11'!G20</f>
        <v>9.25</v>
      </c>
      <c r="H573" s="202">
        <f>'9A11'!H20</f>
        <v>42.25</v>
      </c>
      <c r="I573" s="206" t="e">
        <f t="shared" si="89"/>
        <v>#REF!</v>
      </c>
      <c r="J573" s="204" t="e">
        <f t="shared" si="1"/>
        <v>#REF!</v>
      </c>
    </row>
    <row r="574" spans="1:10" ht="12.75" customHeight="1">
      <c r="A574" s="177">
        <f>'9A11'!A21</f>
        <v>19</v>
      </c>
      <c r="B574" s="177" t="str">
        <f>'9A11'!B21</f>
        <v>Nguyễn Hà Linh</v>
      </c>
      <c r="C574" s="177" t="str">
        <f>'9A11'!C21</f>
        <v>04/11/2007</v>
      </c>
      <c r="D574" s="177" t="str">
        <f>'9A11'!D21</f>
        <v>9A11</v>
      </c>
      <c r="E574" s="177">
        <f>'9A11'!E21</f>
        <v>7.75</v>
      </c>
      <c r="F574" s="177">
        <f>'9A11'!F21</f>
        <v>9</v>
      </c>
      <c r="G574" s="202">
        <f>'9A11'!G21</f>
        <v>7</v>
      </c>
      <c r="H574" s="202">
        <f>'9A11'!H21</f>
        <v>40.5</v>
      </c>
      <c r="I574" s="206" t="e">
        <f t="shared" si="89"/>
        <v>#REF!</v>
      </c>
      <c r="J574" s="204" t="e">
        <f t="shared" si="1"/>
        <v>#REF!</v>
      </c>
    </row>
    <row r="575" spans="1:10" ht="12.75" customHeight="1">
      <c r="A575" s="177">
        <f>'9A11'!A22</f>
        <v>20</v>
      </c>
      <c r="B575" s="177" t="str">
        <f>'9A11'!B22</f>
        <v>Nguyễn Hoàng Hà Linh</v>
      </c>
      <c r="C575" s="177" t="str">
        <f>'9A11'!C22</f>
        <v>04/10/2007</v>
      </c>
      <c r="D575" s="177" t="str">
        <f>'9A11'!D22</f>
        <v>9A11</v>
      </c>
      <c r="E575" s="177">
        <f>'9A11'!E22</f>
        <v>8</v>
      </c>
      <c r="F575" s="177">
        <f>'9A11'!F22</f>
        <v>7.75</v>
      </c>
      <c r="G575" s="202">
        <f>'9A11'!G22</f>
        <v>8.75</v>
      </c>
      <c r="H575" s="202">
        <f>'9A11'!H22</f>
        <v>40.25</v>
      </c>
      <c r="I575" s="206" t="e">
        <f t="shared" si="89"/>
        <v>#REF!</v>
      </c>
      <c r="J575" s="204" t="e">
        <f t="shared" si="1"/>
        <v>#REF!</v>
      </c>
    </row>
    <row r="576" spans="1:10" ht="12.75" customHeight="1">
      <c r="A576" s="177" t="e">
        <f>'9A11'!#REF!</f>
        <v>#REF!</v>
      </c>
      <c r="B576" s="177" t="e">
        <f>'9A11'!#REF!</f>
        <v>#REF!</v>
      </c>
      <c r="C576" s="177" t="e">
        <f>'9A11'!#REF!</f>
        <v>#REF!</v>
      </c>
      <c r="D576" s="177" t="e">
        <f>'9A11'!#REF!</f>
        <v>#REF!</v>
      </c>
      <c r="E576" s="177" t="e">
        <f>'9A11'!#REF!</f>
        <v>#REF!</v>
      </c>
      <c r="F576" s="177" t="e">
        <f>'9A11'!#REF!</f>
        <v>#REF!</v>
      </c>
      <c r="G576" s="202" t="e">
        <f>'9A11'!#REF!</f>
        <v>#REF!</v>
      </c>
      <c r="H576" s="202" t="e">
        <f>'9A11'!#REF!</f>
        <v>#REF!</v>
      </c>
      <c r="I576" s="206" t="e">
        <f t="shared" si="89"/>
        <v>#REF!</v>
      </c>
      <c r="J576" s="204" t="e">
        <f t="shared" si="1"/>
        <v>#REF!</v>
      </c>
    </row>
    <row r="577" spans="1:10" ht="12.75" customHeight="1">
      <c r="A577" s="177" t="e">
        <f>'9A11'!#REF!</f>
        <v>#REF!</v>
      </c>
      <c r="B577" s="177" t="e">
        <f>'9A11'!#REF!</f>
        <v>#REF!</v>
      </c>
      <c r="C577" s="177" t="e">
        <f>'9A11'!#REF!</f>
        <v>#REF!</v>
      </c>
      <c r="D577" s="177" t="e">
        <f>'9A11'!#REF!</f>
        <v>#REF!</v>
      </c>
      <c r="E577" s="177" t="e">
        <f>'9A11'!#REF!</f>
        <v>#REF!</v>
      </c>
      <c r="F577" s="177" t="e">
        <f>'9A11'!#REF!</f>
        <v>#REF!</v>
      </c>
      <c r="G577" s="202" t="e">
        <f>'9A11'!#REF!</f>
        <v>#REF!</v>
      </c>
      <c r="H577" s="202" t="e">
        <f>'9A11'!#REF!</f>
        <v>#REF!</v>
      </c>
      <c r="I577" s="206" t="e">
        <f t="shared" si="89"/>
        <v>#REF!</v>
      </c>
      <c r="J577" s="204" t="e">
        <f t="shared" si="1"/>
        <v>#REF!</v>
      </c>
    </row>
    <row r="578" spans="1:10" ht="12.75" customHeight="1">
      <c r="A578" s="177">
        <f>'9A11'!A23</f>
        <v>23</v>
      </c>
      <c r="B578" s="177" t="str">
        <f>'9A11'!B23</f>
        <v>Tống Khánh Linh</v>
      </c>
      <c r="C578" s="177" t="str">
        <f>'9A11'!C23</f>
        <v>27/05/2007</v>
      </c>
      <c r="D578" s="177" t="str">
        <f>'9A11'!D23</f>
        <v>9A11</v>
      </c>
      <c r="E578" s="177">
        <f>'9A11'!E23</f>
        <v>7.25</v>
      </c>
      <c r="F578" s="177">
        <f>'9A11'!F23</f>
        <v>9</v>
      </c>
      <c r="G578" s="177" t="e">
        <f>'9A11'!#REF!</f>
        <v>#REF!</v>
      </c>
      <c r="H578" s="202">
        <f>'9A11'!H23</f>
        <v>42</v>
      </c>
      <c r="I578" s="206" t="e">
        <f t="shared" si="89"/>
        <v>#REF!</v>
      </c>
      <c r="J578" s="204" t="e">
        <f t="shared" si="1"/>
        <v>#REF!</v>
      </c>
    </row>
    <row r="579" spans="1:10" ht="12.75" customHeight="1">
      <c r="A579" s="177">
        <f>'9A11'!A24</f>
        <v>24</v>
      </c>
      <c r="B579" s="177" t="str">
        <f>'9A11'!B24</f>
        <v>Lê Phương Mai</v>
      </c>
      <c r="C579" s="177" t="str">
        <f>'9A11'!C24</f>
        <v>16/05/2007</v>
      </c>
      <c r="D579" s="177" t="str">
        <f>'9A11'!D24</f>
        <v>9A11</v>
      </c>
      <c r="E579" s="177">
        <f>'9A11'!E24</f>
        <v>7.75</v>
      </c>
      <c r="F579" s="177">
        <f>'9A11'!F24</f>
        <v>8.5</v>
      </c>
      <c r="G579" s="202">
        <f>'9A11'!G24</f>
        <v>10</v>
      </c>
      <c r="H579" s="202">
        <f>'9A11'!H24</f>
        <v>42.5</v>
      </c>
      <c r="I579" s="206" t="e">
        <f t="shared" si="89"/>
        <v>#REF!</v>
      </c>
      <c r="J579" s="204" t="e">
        <f t="shared" si="1"/>
        <v>#REF!</v>
      </c>
    </row>
    <row r="580" spans="1:10" ht="12.75" customHeight="1">
      <c r="A580" s="177">
        <f>'9A11'!A25</f>
        <v>25</v>
      </c>
      <c r="B580" s="177" t="str">
        <f>'9A11'!B25</f>
        <v>Nguyễn Đức Minh</v>
      </c>
      <c r="C580" s="177" t="str">
        <f>'9A11'!C25</f>
        <v>29/01/2007</v>
      </c>
      <c r="D580" s="177" t="str">
        <f>'9A11'!D25</f>
        <v>9A11</v>
      </c>
      <c r="E580" s="177">
        <f>'9A11'!E25</f>
        <v>7</v>
      </c>
      <c r="F580" s="177">
        <f>'9A11'!F25</f>
        <v>8.25</v>
      </c>
      <c r="G580" s="202">
        <f>'9A11'!G25</f>
        <v>8.5</v>
      </c>
      <c r="H580" s="202">
        <f>'9A11'!H25</f>
        <v>39</v>
      </c>
      <c r="I580" s="206" t="e">
        <f t="shared" si="89"/>
        <v>#REF!</v>
      </c>
      <c r="J580" s="204" t="e">
        <f t="shared" si="1"/>
        <v>#REF!</v>
      </c>
    </row>
    <row r="581" spans="1:10" ht="12.75" customHeight="1">
      <c r="A581" s="177">
        <f>'9A11'!A26</f>
        <v>26</v>
      </c>
      <c r="B581" s="177" t="str">
        <f>'9A11'!B26</f>
        <v>Nguyễn Như Nhật Minh</v>
      </c>
      <c r="C581" s="177" t="str">
        <f>'9A11'!C26</f>
        <v>27/08/2007</v>
      </c>
      <c r="D581" s="177" t="str">
        <f>'9A11'!D26</f>
        <v>9A11</v>
      </c>
      <c r="E581" s="177">
        <f>'9A11'!E26</f>
        <v>6.75</v>
      </c>
      <c r="F581" s="177">
        <f>'9A11'!F26</f>
        <v>9</v>
      </c>
      <c r="G581" s="202">
        <f>'9A11'!G26</f>
        <v>9.25</v>
      </c>
      <c r="H581" s="202">
        <f>'9A11'!H26</f>
        <v>40.75</v>
      </c>
      <c r="I581" s="206" t="e">
        <f t="shared" si="89"/>
        <v>#REF!</v>
      </c>
      <c r="J581" s="204" t="e">
        <f t="shared" si="1"/>
        <v>#REF!</v>
      </c>
    </row>
    <row r="582" spans="1:10" ht="12.75" customHeight="1">
      <c r="A582" s="177">
        <f>'9A11'!A27</f>
        <v>27</v>
      </c>
      <c r="B582" s="177" t="str">
        <f>'9A11'!B27</f>
        <v>Trịnh Đức Minh</v>
      </c>
      <c r="C582" s="177" t="str">
        <f>'9A11'!C27</f>
        <v>15/04/2007</v>
      </c>
      <c r="D582" s="177" t="str">
        <f>'9A11'!D27</f>
        <v>9A11</v>
      </c>
      <c r="E582" s="177">
        <f>'9A11'!E27</f>
        <v>6.5</v>
      </c>
      <c r="F582" s="177">
        <f>'9A11'!F27</f>
        <v>7</v>
      </c>
      <c r="G582" s="202">
        <f>'9A11'!G27</f>
        <v>7.5</v>
      </c>
      <c r="H582" s="202">
        <f>'9A11'!H27</f>
        <v>34.5</v>
      </c>
      <c r="I582" s="206" t="e">
        <f t="shared" si="89"/>
        <v>#REF!</v>
      </c>
      <c r="J582" s="204" t="e">
        <f t="shared" si="1"/>
        <v>#REF!</v>
      </c>
    </row>
    <row r="583" spans="1:10" ht="12.75" customHeight="1">
      <c r="A583" s="177">
        <f>'9A11'!A28</f>
        <v>28</v>
      </c>
      <c r="B583" s="177" t="str">
        <f>'9A11'!B28</f>
        <v>Lương Trà My</v>
      </c>
      <c r="C583" s="177" t="str">
        <f>'9A11'!C28</f>
        <v>07/03/2007</v>
      </c>
      <c r="D583" s="177" t="str">
        <f>'9A11'!D28</f>
        <v>9A11</v>
      </c>
      <c r="E583" s="177">
        <f>'9A11'!E28</f>
        <v>6.5</v>
      </c>
      <c r="F583" s="177">
        <f>'9A11'!F28</f>
        <v>8.75</v>
      </c>
      <c r="G583" s="202">
        <f>'9A11'!G28</f>
        <v>9.25</v>
      </c>
      <c r="H583" s="202">
        <f>'9A11'!H28</f>
        <v>39.75</v>
      </c>
      <c r="I583" s="206" t="e">
        <f t="shared" si="89"/>
        <v>#REF!</v>
      </c>
      <c r="J583" s="204" t="e">
        <f t="shared" si="1"/>
        <v>#REF!</v>
      </c>
    </row>
    <row r="584" spans="1:10" ht="12.75" customHeight="1">
      <c r="A584" s="177">
        <f>'9A11'!A29</f>
        <v>29</v>
      </c>
      <c r="B584" s="177" t="str">
        <f>'9A11'!B29</f>
        <v>Trần Thảo My</v>
      </c>
      <c r="C584" s="177" t="str">
        <f>'9A11'!C29</f>
        <v>08/08/2007</v>
      </c>
      <c r="D584" s="177" t="str">
        <f>'9A11'!D29</f>
        <v>9A11</v>
      </c>
      <c r="E584" s="177">
        <f>'9A11'!E29</f>
        <v>8</v>
      </c>
      <c r="F584" s="177">
        <f>'9A11'!F29</f>
        <v>8.25</v>
      </c>
      <c r="G584" s="202">
        <f>'9A11'!G29</f>
        <v>8.25</v>
      </c>
      <c r="H584" s="202">
        <f>'9A11'!H29</f>
        <v>40.75</v>
      </c>
      <c r="I584" s="206" t="e">
        <f t="shared" si="89"/>
        <v>#REF!</v>
      </c>
      <c r="J584" s="204" t="e">
        <f t="shared" si="1"/>
        <v>#REF!</v>
      </c>
    </row>
    <row r="585" spans="1:10" ht="12.75" customHeight="1">
      <c r="A585" s="177">
        <f>'9A11'!A30</f>
        <v>30</v>
      </c>
      <c r="B585" s="177" t="str">
        <f>'9A11'!B30</f>
        <v>Trần Thiện Mỹ</v>
      </c>
      <c r="C585" s="177" t="str">
        <f>'9A11'!C30</f>
        <v>17/05/2007</v>
      </c>
      <c r="D585" s="177" t="str">
        <f>'9A11'!D30</f>
        <v>9A11</v>
      </c>
      <c r="E585" s="177">
        <f>'9A11'!E30</f>
        <v>7.5</v>
      </c>
      <c r="F585" s="177">
        <f>'9A11'!F30</f>
        <v>9</v>
      </c>
      <c r="G585" s="202">
        <f>'9A11'!G30</f>
        <v>7.75</v>
      </c>
      <c r="H585" s="202">
        <f>'9A11'!H30</f>
        <v>40.75</v>
      </c>
      <c r="I585" s="206" t="e">
        <f t="shared" si="89"/>
        <v>#REF!</v>
      </c>
      <c r="J585" s="204" t="e">
        <f t="shared" si="1"/>
        <v>#REF!</v>
      </c>
    </row>
    <row r="586" spans="1:10" ht="12.75" customHeight="1">
      <c r="A586" s="177">
        <f>'9A11'!A31</f>
        <v>31</v>
      </c>
      <c r="B586" s="177" t="str">
        <f>'9A11'!B31</f>
        <v>Đặng Tùng Nam</v>
      </c>
      <c r="C586" s="177" t="str">
        <f>'9A11'!C31</f>
        <v>07/11/2007</v>
      </c>
      <c r="D586" s="177" t="str">
        <f>'9A11'!D31</f>
        <v>9A11</v>
      </c>
      <c r="E586" s="177">
        <f>'9A11'!E31</f>
        <v>6.5</v>
      </c>
      <c r="F586" s="177">
        <f>'9A11'!F31</f>
        <v>8</v>
      </c>
      <c r="G586" s="202">
        <f>'9A11'!G31</f>
        <v>7.25</v>
      </c>
      <c r="H586" s="202">
        <f>'9A11'!H31</f>
        <v>36.25</v>
      </c>
      <c r="I586" s="206" t="e">
        <f t="shared" si="89"/>
        <v>#REF!</v>
      </c>
      <c r="J586" s="204" t="e">
        <f t="shared" si="1"/>
        <v>#REF!</v>
      </c>
    </row>
    <row r="587" spans="1:10" ht="12.75" customHeight="1">
      <c r="A587" s="177">
        <f>'9A11'!A32</f>
        <v>32</v>
      </c>
      <c r="B587" s="177" t="str">
        <f>'9A11'!B32</f>
        <v>Nguyễn Kim Ngân</v>
      </c>
      <c r="C587" s="177" t="str">
        <f>'9A11'!C32</f>
        <v>29/11/2007</v>
      </c>
      <c r="D587" s="177" t="str">
        <f>'9A11'!D32</f>
        <v>9A11</v>
      </c>
      <c r="E587" s="177">
        <f>'9A11'!E32</f>
        <v>8.5</v>
      </c>
      <c r="F587" s="177">
        <f>'9A11'!F32</f>
        <v>9</v>
      </c>
      <c r="G587" s="202">
        <f>'9A11'!G32</f>
        <v>9.5</v>
      </c>
      <c r="H587" s="202">
        <f>'9A11'!H32</f>
        <v>44.5</v>
      </c>
      <c r="I587" s="206" t="e">
        <f t="shared" si="89"/>
        <v>#REF!</v>
      </c>
      <c r="J587" s="204" t="e">
        <f t="shared" si="1"/>
        <v>#REF!</v>
      </c>
    </row>
    <row r="588" spans="1:10" ht="12.75" customHeight="1">
      <c r="A588" s="177">
        <f>'9A11'!A33</f>
        <v>33</v>
      </c>
      <c r="B588" s="177" t="str">
        <f>'9A11'!B33</f>
        <v>Nguyễn Trọng Nghĩa</v>
      </c>
      <c r="C588" s="177" t="str">
        <f>'9A11'!C33</f>
        <v>28/07/2007</v>
      </c>
      <c r="D588" s="177" t="str">
        <f>'9A11'!D33</f>
        <v>9A11</v>
      </c>
      <c r="E588" s="177">
        <f>'9A11'!E33</f>
        <v>7.5</v>
      </c>
      <c r="F588" s="177">
        <f>'9A11'!F33</f>
        <v>9</v>
      </c>
      <c r="G588" s="202">
        <f>'9A11'!G33</f>
        <v>9.75</v>
      </c>
      <c r="H588" s="202">
        <f>'9A11'!H33</f>
        <v>42.75</v>
      </c>
      <c r="I588" s="206" t="e">
        <f t="shared" si="89"/>
        <v>#REF!</v>
      </c>
      <c r="J588" s="204" t="e">
        <f t="shared" si="1"/>
        <v>#REF!</v>
      </c>
    </row>
    <row r="589" spans="1:10" ht="12.75" customHeight="1">
      <c r="A589" s="177">
        <f>'9A11'!A34</f>
        <v>34</v>
      </c>
      <c r="B589" s="177" t="str">
        <f>'9A11'!B34</f>
        <v>Phạm Minh Ngọc</v>
      </c>
      <c r="C589" s="177" t="str">
        <f>'9A11'!C34</f>
        <v>12/12/2007</v>
      </c>
      <c r="D589" s="177" t="str">
        <f>'9A11'!D34</f>
        <v>9A11</v>
      </c>
      <c r="E589" s="177">
        <f>'9A11'!E34</f>
        <v>7.25</v>
      </c>
      <c r="F589" s="177">
        <f>'9A11'!F34</f>
        <v>9</v>
      </c>
      <c r="G589" s="202">
        <f>'9A11'!G34</f>
        <v>8.75</v>
      </c>
      <c r="H589" s="202">
        <f>'9A11'!H34</f>
        <v>41.25</v>
      </c>
      <c r="I589" s="206" t="e">
        <f t="shared" si="89"/>
        <v>#REF!</v>
      </c>
      <c r="J589" s="204" t="e">
        <f t="shared" si="1"/>
        <v>#REF!</v>
      </c>
    </row>
    <row r="590" spans="1:10" ht="12.75" customHeight="1">
      <c r="A590" s="177">
        <f>'9A11'!A35</f>
        <v>35</v>
      </c>
      <c r="B590" s="177" t="str">
        <f>'9A11'!B35</f>
        <v>Nguyễn Yến Nhi</v>
      </c>
      <c r="C590" s="177" t="str">
        <f>'9A11'!C35</f>
        <v>28/05/2007</v>
      </c>
      <c r="D590" s="177" t="str">
        <f>'9A11'!D35</f>
        <v>9A11</v>
      </c>
      <c r="E590" s="177">
        <f>'9A11'!E35</f>
        <v>7.75</v>
      </c>
      <c r="F590" s="177">
        <f>'9A11'!F35</f>
        <v>9</v>
      </c>
      <c r="G590" s="202">
        <f>'9A11'!G35</f>
        <v>8.25</v>
      </c>
      <c r="H590" s="202">
        <f>'9A11'!H35</f>
        <v>41.75</v>
      </c>
      <c r="I590" s="206" t="e">
        <f t="shared" si="89"/>
        <v>#REF!</v>
      </c>
      <c r="J590" s="204" t="e">
        <f t="shared" si="1"/>
        <v>#REF!</v>
      </c>
    </row>
    <row r="591" spans="1:10" ht="12.75" customHeight="1">
      <c r="A591" s="177">
        <f>'9A11'!A36</f>
        <v>36</v>
      </c>
      <c r="B591" s="177" t="str">
        <f>'9A11'!B36</f>
        <v>Lê Hồng Nhung</v>
      </c>
      <c r="C591" s="177" t="str">
        <f>'9A11'!C36</f>
        <v>19/09/2007</v>
      </c>
      <c r="D591" s="177" t="str">
        <f>'9A11'!D36</f>
        <v>9A11</v>
      </c>
      <c r="E591" s="177">
        <f>'9A11'!E36</f>
        <v>7.25</v>
      </c>
      <c r="F591" s="177">
        <f>'9A11'!F36</f>
        <v>7.75</v>
      </c>
      <c r="G591" s="202">
        <f>'9A11'!G36</f>
        <v>8.75</v>
      </c>
      <c r="H591" s="202">
        <f>'9A11'!H36</f>
        <v>38.75</v>
      </c>
      <c r="I591" s="206" t="e">
        <f t="shared" si="89"/>
        <v>#REF!</v>
      </c>
      <c r="J591" s="204" t="e">
        <f t="shared" si="1"/>
        <v>#REF!</v>
      </c>
    </row>
    <row r="592" spans="1:10" ht="12.75" customHeight="1">
      <c r="A592" s="177">
        <f>'9A11'!A37</f>
        <v>37</v>
      </c>
      <c r="B592" s="177" t="str">
        <f>'9A11'!B37</f>
        <v>Lê Bá Quốc Phong</v>
      </c>
      <c r="C592" s="177" t="str">
        <f>'9A11'!C37</f>
        <v>25/02/2007</v>
      </c>
      <c r="D592" s="177" t="str">
        <f>'9A11'!D37</f>
        <v>9A11</v>
      </c>
      <c r="E592" s="177">
        <f>'9A11'!E37</f>
        <v>7.25</v>
      </c>
      <c r="F592" s="177">
        <f>'9A11'!F37</f>
        <v>9.25</v>
      </c>
      <c r="G592" s="202">
        <f>'9A11'!G37</f>
        <v>9</v>
      </c>
      <c r="H592" s="202">
        <f>'9A11'!H37</f>
        <v>42</v>
      </c>
      <c r="I592" s="206" t="e">
        <f t="shared" si="89"/>
        <v>#REF!</v>
      </c>
      <c r="J592" s="204" t="e">
        <f t="shared" si="1"/>
        <v>#REF!</v>
      </c>
    </row>
    <row r="593" spans="1:10" ht="12.75" customHeight="1">
      <c r="A593" s="177" t="e">
        <f>'9A11'!#REF!</f>
        <v>#REF!</v>
      </c>
      <c r="B593" s="177" t="e">
        <f>'9A11'!#REF!</f>
        <v>#REF!</v>
      </c>
      <c r="C593" s="177" t="e">
        <f>'9A11'!#REF!</f>
        <v>#REF!</v>
      </c>
      <c r="D593" s="177" t="e">
        <f>'9A11'!#REF!</f>
        <v>#REF!</v>
      </c>
      <c r="E593" s="177" t="e">
        <f>'9A11'!#REF!</f>
        <v>#REF!</v>
      </c>
      <c r="F593" s="177" t="e">
        <f>'9A11'!#REF!</f>
        <v>#REF!</v>
      </c>
      <c r="G593" s="202" t="e">
        <f>'9A11'!#REF!</f>
        <v>#REF!</v>
      </c>
      <c r="H593" s="202" t="e">
        <f>'9A11'!#REF!</f>
        <v>#REF!</v>
      </c>
      <c r="I593" s="206" t="e">
        <f t="shared" si="89"/>
        <v>#REF!</v>
      </c>
      <c r="J593" s="204" t="e">
        <f t="shared" si="1"/>
        <v>#REF!</v>
      </c>
    </row>
    <row r="594" spans="1:10" ht="12.75" customHeight="1">
      <c r="A594" s="177">
        <f>'9A11'!A38</f>
        <v>39</v>
      </c>
      <c r="B594" s="177" t="str">
        <f>'9A11'!B38</f>
        <v>Ngô Vũ Phong</v>
      </c>
      <c r="C594" s="177" t="str">
        <f>'9A11'!C38</f>
        <v>14/11/2007</v>
      </c>
      <c r="D594" s="177" t="str">
        <f>'9A11'!D38</f>
        <v>9A11</v>
      </c>
      <c r="E594" s="177">
        <f>'9A11'!E38</f>
        <v>7.5</v>
      </c>
      <c r="F594" s="177">
        <f>'9A11'!F38</f>
        <v>9</v>
      </c>
      <c r="G594" s="202">
        <f>'9A11'!G38</f>
        <v>8.75</v>
      </c>
      <c r="H594" s="202">
        <f>'9A11'!H38</f>
        <v>41.75</v>
      </c>
      <c r="I594" s="206" t="e">
        <f t="shared" si="89"/>
        <v>#REF!</v>
      </c>
      <c r="J594" s="204" t="e">
        <f t="shared" si="1"/>
        <v>#REF!</v>
      </c>
    </row>
    <row r="595" spans="1:10" ht="12.75" customHeight="1">
      <c r="A595" s="177">
        <f>'9A11'!A39</f>
        <v>40</v>
      </c>
      <c r="B595" s="177" t="str">
        <f>'9A11'!B39</f>
        <v>Đỗ Minh Phương</v>
      </c>
      <c r="C595" s="177" t="str">
        <f>'9A11'!C39</f>
        <v>18/05/2007</v>
      </c>
      <c r="D595" s="177" t="str">
        <f>'9A11'!D39</f>
        <v>9A11</v>
      </c>
      <c r="E595" s="177">
        <f>'9A11'!E39</f>
        <v>8.25</v>
      </c>
      <c r="F595" s="177">
        <f>'9A11'!F39</f>
        <v>9.75</v>
      </c>
      <c r="G595" s="202">
        <f>'9A11'!G39</f>
        <v>9.75</v>
      </c>
      <c r="H595" s="202">
        <f>'9A11'!H39</f>
        <v>45.75</v>
      </c>
      <c r="I595" s="206" t="e">
        <f t="shared" si="89"/>
        <v>#REF!</v>
      </c>
      <c r="J595" s="204" t="e">
        <f t="shared" si="1"/>
        <v>#REF!</v>
      </c>
    </row>
    <row r="596" spans="1:10" ht="12.75" customHeight="1">
      <c r="A596" s="177">
        <f>'9A11'!A40</f>
        <v>41</v>
      </c>
      <c r="B596" s="177" t="str">
        <f>'9A11'!B40</f>
        <v>Nguyễn Vũ Quyên</v>
      </c>
      <c r="C596" s="177" t="str">
        <f>'9A11'!C40</f>
        <v>20/11/2007</v>
      </c>
      <c r="D596" s="177" t="str">
        <f>'9A11'!D40</f>
        <v>9A11</v>
      </c>
      <c r="E596" s="177">
        <f>'9A11'!E40</f>
        <v>8.25</v>
      </c>
      <c r="F596" s="177">
        <f>'9A11'!F40</f>
        <v>9</v>
      </c>
      <c r="G596" s="202">
        <f>'9A11'!G40</f>
        <v>7</v>
      </c>
      <c r="H596" s="202">
        <f>'9A11'!H40</f>
        <v>41.5</v>
      </c>
      <c r="I596" s="206" t="e">
        <f t="shared" si="89"/>
        <v>#REF!</v>
      </c>
      <c r="J596" s="204" t="e">
        <f t="shared" si="1"/>
        <v>#REF!</v>
      </c>
    </row>
    <row r="597" spans="1:10" ht="12.75" customHeight="1">
      <c r="A597" s="177">
        <f>'9A11'!A41</f>
        <v>42</v>
      </c>
      <c r="B597" s="177" t="str">
        <f>'9A11'!B41</f>
        <v>Tô Lâm Thái</v>
      </c>
      <c r="C597" s="177" t="str">
        <f>'9A11'!C41</f>
        <v>13/09/2007</v>
      </c>
      <c r="D597" s="177" t="str">
        <f>'9A11'!D41</f>
        <v>9A11</v>
      </c>
      <c r="E597" s="177">
        <f>'9A11'!E41</f>
        <v>4</v>
      </c>
      <c r="F597" s="177">
        <f>'9A11'!F41</f>
        <v>7</v>
      </c>
      <c r="G597" s="202">
        <f>'9A11'!G41</f>
        <v>9</v>
      </c>
      <c r="H597" s="202">
        <f>'9A11'!H41</f>
        <v>31</v>
      </c>
      <c r="I597" s="206" t="e">
        <f t="shared" si="89"/>
        <v>#REF!</v>
      </c>
      <c r="J597" s="204" t="e">
        <f t="shared" si="1"/>
        <v>#REF!</v>
      </c>
    </row>
    <row r="598" spans="1:10" ht="12.75" customHeight="1">
      <c r="A598" s="177">
        <f>'9A11'!A42</f>
        <v>43</v>
      </c>
      <c r="B598" s="177" t="str">
        <f>'9A11'!B42</f>
        <v>Nguyễn Hà Thanh</v>
      </c>
      <c r="C598" s="177" t="str">
        <f>'9A11'!C42</f>
        <v>17/02/2007</v>
      </c>
      <c r="D598" s="177" t="str">
        <f>'9A11'!D42</f>
        <v>9A11</v>
      </c>
      <c r="E598" s="177">
        <f>'9A11'!E42</f>
        <v>6.5</v>
      </c>
      <c r="F598" s="177">
        <f>'9A11'!F42</f>
        <v>9</v>
      </c>
      <c r="G598" s="202">
        <f>'9A11'!G42</f>
        <v>8</v>
      </c>
      <c r="H598" s="202">
        <f>'9A11'!H42</f>
        <v>39</v>
      </c>
      <c r="I598" s="206" t="e">
        <f t="shared" si="89"/>
        <v>#REF!</v>
      </c>
      <c r="J598" s="204" t="e">
        <f t="shared" si="1"/>
        <v>#REF!</v>
      </c>
    </row>
    <row r="599" spans="1:10" ht="12.75" customHeight="1">
      <c r="A599" s="177">
        <f>'9A11'!A43</f>
        <v>44</v>
      </c>
      <c r="B599" s="177" t="str">
        <f>'9A11'!B43</f>
        <v>Nguyễn Công Thành</v>
      </c>
      <c r="C599" s="177" t="str">
        <f>'9A11'!C43</f>
        <v>30/07/2007</v>
      </c>
      <c r="D599" s="177" t="str">
        <f>'9A11'!D43</f>
        <v>9A11</v>
      </c>
      <c r="E599" s="177">
        <f>'9A11'!E43</f>
        <v>7.75</v>
      </c>
      <c r="F599" s="177">
        <f>'9A11'!F43</f>
        <v>9</v>
      </c>
      <c r="G599" s="202">
        <f>'9A11'!G43</f>
        <v>9.25</v>
      </c>
      <c r="H599" s="202">
        <f>'9A11'!H43</f>
        <v>42.75</v>
      </c>
      <c r="I599" s="206" t="e">
        <f t="shared" si="89"/>
        <v>#REF!</v>
      </c>
      <c r="J599" s="204" t="e">
        <f t="shared" si="1"/>
        <v>#REF!</v>
      </c>
    </row>
    <row r="600" spans="1:10" ht="12.75" customHeight="1">
      <c r="A600" s="177" t="e">
        <f>'9A11'!#REF!</f>
        <v>#REF!</v>
      </c>
      <c r="B600" s="177" t="e">
        <f>'9A11'!#REF!</f>
        <v>#REF!</v>
      </c>
      <c r="C600" s="177" t="e">
        <f>'9A11'!#REF!</f>
        <v>#REF!</v>
      </c>
      <c r="D600" s="177" t="e">
        <f>'9A11'!#REF!</f>
        <v>#REF!</v>
      </c>
      <c r="E600" s="177" t="e">
        <f>'9A11'!#REF!</f>
        <v>#REF!</v>
      </c>
      <c r="F600" s="177" t="e">
        <f>'9A11'!#REF!</f>
        <v>#REF!</v>
      </c>
      <c r="G600" s="202" t="e">
        <f>'9A11'!#REF!</f>
        <v>#REF!</v>
      </c>
      <c r="H600" s="202" t="e">
        <f>'9A11'!#REF!</f>
        <v>#REF!</v>
      </c>
      <c r="I600" s="206" t="e">
        <f t="shared" si="89"/>
        <v>#REF!</v>
      </c>
      <c r="J600" s="204" t="e">
        <f t="shared" si="1"/>
        <v>#REF!</v>
      </c>
    </row>
    <row r="601" spans="1:10" ht="12.75" customHeight="1">
      <c r="A601" s="177">
        <f>'9A11'!A44</f>
        <v>46</v>
      </c>
      <c r="B601" s="177" t="str">
        <f>'9A11'!B44</f>
        <v>Nguyễn Quỳnh Trang</v>
      </c>
      <c r="C601" s="177" t="str">
        <f>'9A11'!C44</f>
        <v>09/11/2007</v>
      </c>
      <c r="D601" s="177" t="str">
        <f>'9A11'!D44</f>
        <v>9A11</v>
      </c>
      <c r="E601" s="177">
        <f>'9A11'!E44</f>
        <v>7.75</v>
      </c>
      <c r="F601" s="177">
        <f>'9A11'!F44</f>
        <v>5.5</v>
      </c>
      <c r="G601" s="202">
        <f>'9A11'!G44</f>
        <v>7.75</v>
      </c>
      <c r="H601" s="202">
        <f>'9A11'!H44</f>
        <v>34.25</v>
      </c>
      <c r="I601" s="206" t="e">
        <f t="shared" si="89"/>
        <v>#REF!</v>
      </c>
      <c r="J601" s="204" t="e">
        <f t="shared" si="1"/>
        <v>#REF!</v>
      </c>
    </row>
    <row r="602" spans="1:10" ht="12.75" customHeight="1">
      <c r="A602" s="177">
        <f>'9A11'!A45</f>
        <v>47</v>
      </c>
      <c r="B602" s="177" t="str">
        <f>'9A11'!B45</f>
        <v>Nguyễn Đắc Minh Trí</v>
      </c>
      <c r="C602" s="177" t="str">
        <f>'9A11'!C45</f>
        <v>15/06/2007</v>
      </c>
      <c r="D602" s="177" t="str">
        <f>'9A11'!D45</f>
        <v>9A11</v>
      </c>
      <c r="E602" s="177">
        <f>'9A11'!E45</f>
        <v>5.75</v>
      </c>
      <c r="F602" s="177">
        <f>'9A11'!F45</f>
        <v>8</v>
      </c>
      <c r="G602" s="202">
        <f>'9A11'!G45</f>
        <v>6.5</v>
      </c>
      <c r="H602" s="202">
        <f>'9A11'!H45</f>
        <v>34</v>
      </c>
      <c r="I602" s="206" t="e">
        <f t="shared" si="89"/>
        <v>#REF!</v>
      </c>
      <c r="J602" s="204" t="e">
        <f t="shared" si="1"/>
        <v>#REF!</v>
      </c>
    </row>
    <row r="603" spans="1:10" ht="12.75" customHeight="1">
      <c r="A603" s="177">
        <f>'9A11'!A46</f>
        <v>48</v>
      </c>
      <c r="B603" s="177">
        <f>'9A11'!B46</f>
        <v>0</v>
      </c>
      <c r="C603" s="177">
        <f>'9A11'!C46</f>
        <v>0</v>
      </c>
      <c r="D603" s="177">
        <f>'9A11'!D46</f>
        <v>0</v>
      </c>
      <c r="E603" s="177">
        <f>'9A11'!E46</f>
        <v>0</v>
      </c>
      <c r="F603" s="177">
        <f>'9A11'!F46</f>
        <v>0</v>
      </c>
      <c r="G603" s="202">
        <f>'9A11'!G46</f>
        <v>0</v>
      </c>
      <c r="H603" s="202">
        <f>'9A11'!H46</f>
        <v>0</v>
      </c>
      <c r="I603" s="206" t="e">
        <f t="shared" si="89"/>
        <v>#REF!</v>
      </c>
      <c r="J603" s="204" t="e">
        <f t="shared" si="1"/>
        <v>#REF!</v>
      </c>
    </row>
    <row r="604" spans="1:10" ht="12.75" customHeight="1">
      <c r="A604" s="177">
        <f>'9A11'!A47</f>
        <v>49</v>
      </c>
      <c r="B604" s="193">
        <f>'9A11'!B47</f>
        <v>0</v>
      </c>
      <c r="C604" s="203">
        <f>'9A11'!C47</f>
        <v>0</v>
      </c>
      <c r="D604" s="193">
        <f>'9A11'!D47</f>
        <v>0</v>
      </c>
      <c r="E604" s="177">
        <f>'9A11'!E47</f>
        <v>0</v>
      </c>
      <c r="F604" s="177">
        <f>'9A11'!F47</f>
        <v>0</v>
      </c>
      <c r="G604" s="202">
        <f>'9A11'!G47</f>
        <v>0</v>
      </c>
      <c r="H604" s="202">
        <f>'9A11'!H47</f>
        <v>0</v>
      </c>
      <c r="I604" s="206" t="e">
        <f t="shared" si="89"/>
        <v>#REF!</v>
      </c>
      <c r="J604" s="204" t="e">
        <f t="shared" si="1"/>
        <v>#REF!</v>
      </c>
    </row>
    <row r="605" spans="1:10" ht="12.75" customHeight="1">
      <c r="A605" s="177">
        <f>'9A11'!A48</f>
        <v>50</v>
      </c>
      <c r="B605" s="193">
        <f>'9A11'!B48</f>
        <v>0</v>
      </c>
      <c r="C605" s="203">
        <f>'9A11'!C48</f>
        <v>0</v>
      </c>
      <c r="D605" s="193">
        <f>'9A11'!D48</f>
        <v>0</v>
      </c>
      <c r="E605" s="177">
        <f>'9A11'!E48</f>
        <v>0</v>
      </c>
      <c r="F605" s="177">
        <f>'9A11'!F48</f>
        <v>0</v>
      </c>
      <c r="G605" s="202">
        <f>'9A11'!G48</f>
        <v>0</v>
      </c>
      <c r="H605" s="202">
        <f>'9A11'!H48</f>
        <v>0</v>
      </c>
      <c r="I605" s="206" t="e">
        <f t="shared" si="89"/>
        <v>#REF!</v>
      </c>
      <c r="J605" s="204" t="e">
        <f t="shared" si="1"/>
        <v>#REF!</v>
      </c>
    </row>
    <row r="606" spans="1:10" ht="12.75" customHeight="1">
      <c r="A606" s="177">
        <f>'9A11'!A49</f>
        <v>51</v>
      </c>
      <c r="B606" s="193">
        <f>'9A11'!B49</f>
        <v>0</v>
      </c>
      <c r="C606" s="203">
        <f>'9A11'!C49</f>
        <v>0</v>
      </c>
      <c r="D606" s="193">
        <f>'9A11'!D49</f>
        <v>0</v>
      </c>
      <c r="E606" s="177">
        <f>'9A11'!E49</f>
        <v>0</v>
      </c>
      <c r="F606" s="177">
        <f>'9A11'!F49</f>
        <v>0</v>
      </c>
      <c r="G606" s="202">
        <f>'9A11'!G49</f>
        <v>0</v>
      </c>
      <c r="H606" s="202">
        <f>'9A11'!H49</f>
        <v>0</v>
      </c>
      <c r="I606" s="206" t="e">
        <f t="shared" si="89"/>
        <v>#REF!</v>
      </c>
      <c r="J606" s="204" t="e">
        <f t="shared" si="1"/>
        <v>#REF!</v>
      </c>
    </row>
    <row r="607" spans="1:10" ht="12.75" customHeight="1">
      <c r="A607" s="177">
        <f>'9A11'!A50</f>
        <v>52</v>
      </c>
      <c r="B607" s="193">
        <f>'9A11'!B50</f>
        <v>0</v>
      </c>
      <c r="C607" s="203">
        <f>'9A11'!C50</f>
        <v>0</v>
      </c>
      <c r="D607" s="193">
        <f>'9A11'!D50</f>
        <v>0</v>
      </c>
      <c r="E607" s="177">
        <f>'9A11'!E50</f>
        <v>0</v>
      </c>
      <c r="F607" s="177">
        <f>'9A11'!F50</f>
        <v>0</v>
      </c>
      <c r="G607" s="202">
        <f>'9A11'!G50</f>
        <v>0</v>
      </c>
      <c r="H607" s="202">
        <f>'9A11'!H50</f>
        <v>0</v>
      </c>
      <c r="I607" s="206" t="e">
        <f t="shared" si="89"/>
        <v>#REF!</v>
      </c>
      <c r="J607" s="204" t="e">
        <f t="shared" si="1"/>
        <v>#REF!</v>
      </c>
    </row>
    <row r="608" spans="1:10" ht="12.75" customHeight="1">
      <c r="A608" s="177" t="e">
        <f>'9A11'!#REF!</f>
        <v>#REF!</v>
      </c>
      <c r="B608" s="177" t="e">
        <f>'9A11'!#REF!</f>
        <v>#REF!</v>
      </c>
      <c r="C608" s="177" t="e">
        <f>'9A11'!#REF!</f>
        <v>#REF!</v>
      </c>
      <c r="D608" s="177" t="e">
        <f>'9A11'!#REF!</f>
        <v>#REF!</v>
      </c>
      <c r="E608" s="177" t="e">
        <f>'9A11'!#REF!</f>
        <v>#REF!</v>
      </c>
      <c r="F608" s="177" t="e">
        <f>'9A11'!#REF!</f>
        <v>#REF!</v>
      </c>
      <c r="G608" s="177" t="e">
        <f>'9A11'!#REF!</f>
        <v>#REF!</v>
      </c>
      <c r="H608" s="202" t="e">
        <f>'9A11'!#REF!</f>
        <v>#REF!</v>
      </c>
      <c r="I608" s="206" t="e">
        <f t="shared" si="89"/>
        <v>#REF!</v>
      </c>
      <c r="J608" s="204" t="e">
        <f t="shared" si="1"/>
        <v>#REF!</v>
      </c>
    </row>
    <row r="609" spans="1:11" ht="12.75" customHeight="1">
      <c r="A609" s="177" t="e">
        <f>'9A11'!#REF!</f>
        <v>#REF!</v>
      </c>
      <c r="B609" s="177" t="e">
        <f>'9A11'!#REF!</f>
        <v>#REF!</v>
      </c>
      <c r="C609" s="177" t="e">
        <f>'9A11'!#REF!</f>
        <v>#REF!</v>
      </c>
      <c r="D609" s="177" t="e">
        <f>'9A11'!#REF!</f>
        <v>#REF!</v>
      </c>
      <c r="E609" s="177" t="e">
        <f>'9A11'!#REF!</f>
        <v>#REF!</v>
      </c>
      <c r="F609" s="177" t="e">
        <f>'9A11'!#REF!</f>
        <v>#REF!</v>
      </c>
      <c r="G609" s="177" t="e">
        <f>'9A11'!#REF!</f>
        <v>#REF!</v>
      </c>
      <c r="H609" s="202" t="e">
        <f>'9A11'!#REF!</f>
        <v>#REF!</v>
      </c>
      <c r="I609" s="206" t="e">
        <f t="shared" si="89"/>
        <v>#REF!</v>
      </c>
      <c r="J609" s="204" t="e">
        <f t="shared" si="1"/>
        <v>#REF!</v>
      </c>
    </row>
    <row r="610" spans="1:11" ht="13.5" customHeight="1">
      <c r="A610" s="184" t="e">
        <f>'9A11'!#REF!</f>
        <v>#REF!</v>
      </c>
      <c r="B610" s="184" t="e">
        <f>'9A11'!#REF!</f>
        <v>#REF!</v>
      </c>
      <c r="C610" s="184" t="e">
        <f>'9A11'!#REF!</f>
        <v>#REF!</v>
      </c>
      <c r="D610" s="184" t="e">
        <f>'9A11'!#REF!</f>
        <v>#REF!</v>
      </c>
      <c r="E610" s="184" t="e">
        <f>'9A11'!#REF!</f>
        <v>#REF!</v>
      </c>
      <c r="F610" s="184" t="e">
        <f>'9A11'!#REF!</f>
        <v>#REF!</v>
      </c>
      <c r="G610" s="184" t="e">
        <f>'9A11'!#REF!</f>
        <v>#REF!</v>
      </c>
      <c r="H610" s="205" t="e">
        <f>'9A11'!#REF!</f>
        <v>#REF!</v>
      </c>
      <c r="I610" s="206" t="e">
        <f t="shared" si="89"/>
        <v>#REF!</v>
      </c>
      <c r="J610" s="204" t="e">
        <f t="shared" si="1"/>
        <v>#REF!</v>
      </c>
    </row>
    <row r="611" spans="1:11" ht="13.5" customHeight="1">
      <c r="A611" s="190" t="e">
        <f t="shared" ref="A611:H611" si="90">#REF!</f>
        <v>#REF!</v>
      </c>
      <c r="B611" s="190" t="e">
        <f t="shared" si="90"/>
        <v>#REF!</v>
      </c>
      <c r="C611" s="190" t="e">
        <f t="shared" si="90"/>
        <v>#REF!</v>
      </c>
      <c r="D611" s="190" t="e">
        <f t="shared" si="90"/>
        <v>#REF!</v>
      </c>
      <c r="E611" s="190" t="e">
        <f t="shared" si="90"/>
        <v>#REF!</v>
      </c>
      <c r="F611" s="190" t="e">
        <f t="shared" si="90"/>
        <v>#REF!</v>
      </c>
      <c r="G611" s="190" t="e">
        <f t="shared" si="90"/>
        <v>#REF!</v>
      </c>
      <c r="H611" s="190" t="e">
        <f t="shared" si="90"/>
        <v>#REF!</v>
      </c>
      <c r="I611" s="206" t="e">
        <f t="shared" ref="I611:I665" si="91">RANK(H611,$H$611:$H$665,0)</f>
        <v>#REF!</v>
      </c>
      <c r="J611" s="204" t="e">
        <f t="shared" si="1"/>
        <v>#REF!</v>
      </c>
      <c r="K611" s="204">
        <f>610+54</f>
        <v>664</v>
      </c>
    </row>
    <row r="612" spans="1:11" ht="12.75" customHeight="1">
      <c r="A612" s="177" t="e">
        <f t="shared" ref="A612:H612" si="92">#REF!</f>
        <v>#REF!</v>
      </c>
      <c r="B612" s="177" t="e">
        <f t="shared" si="92"/>
        <v>#REF!</v>
      </c>
      <c r="C612" s="177" t="e">
        <f t="shared" si="92"/>
        <v>#REF!</v>
      </c>
      <c r="D612" s="177" t="e">
        <f t="shared" si="92"/>
        <v>#REF!</v>
      </c>
      <c r="E612" s="177" t="e">
        <f t="shared" si="92"/>
        <v>#REF!</v>
      </c>
      <c r="F612" s="177" t="e">
        <f t="shared" si="92"/>
        <v>#REF!</v>
      </c>
      <c r="G612" s="177" t="e">
        <f t="shared" si="92"/>
        <v>#REF!</v>
      </c>
      <c r="H612" s="177" t="e">
        <f t="shared" si="92"/>
        <v>#REF!</v>
      </c>
      <c r="I612" s="206" t="e">
        <f t="shared" si="91"/>
        <v>#REF!</v>
      </c>
      <c r="J612" s="204" t="e">
        <f t="shared" si="1"/>
        <v>#REF!</v>
      </c>
    </row>
    <row r="613" spans="1:11" ht="12.75" customHeight="1">
      <c r="A613" s="177" t="e">
        <f t="shared" ref="A613:H613" si="93">#REF!</f>
        <v>#REF!</v>
      </c>
      <c r="B613" s="177" t="e">
        <f t="shared" si="93"/>
        <v>#REF!</v>
      </c>
      <c r="C613" s="177" t="e">
        <f t="shared" si="93"/>
        <v>#REF!</v>
      </c>
      <c r="D613" s="177" t="e">
        <f t="shared" si="93"/>
        <v>#REF!</v>
      </c>
      <c r="E613" s="177" t="e">
        <f t="shared" si="93"/>
        <v>#REF!</v>
      </c>
      <c r="F613" s="177" t="e">
        <f t="shared" si="93"/>
        <v>#REF!</v>
      </c>
      <c r="G613" s="177" t="e">
        <f t="shared" si="93"/>
        <v>#REF!</v>
      </c>
      <c r="H613" s="177" t="e">
        <f t="shared" si="93"/>
        <v>#REF!</v>
      </c>
      <c r="I613" s="206" t="e">
        <f t="shared" si="91"/>
        <v>#REF!</v>
      </c>
      <c r="J613" s="204" t="e">
        <f t="shared" si="1"/>
        <v>#REF!</v>
      </c>
    </row>
    <row r="614" spans="1:11" ht="12.75" customHeight="1">
      <c r="A614" s="177" t="e">
        <f t="shared" ref="A614:H614" si="94">#REF!</f>
        <v>#REF!</v>
      </c>
      <c r="B614" s="177" t="e">
        <f t="shared" si="94"/>
        <v>#REF!</v>
      </c>
      <c r="C614" s="177" t="e">
        <f t="shared" si="94"/>
        <v>#REF!</v>
      </c>
      <c r="D614" s="177" t="e">
        <f t="shared" si="94"/>
        <v>#REF!</v>
      </c>
      <c r="E614" s="177" t="e">
        <f t="shared" si="94"/>
        <v>#REF!</v>
      </c>
      <c r="F614" s="177" t="e">
        <f t="shared" si="94"/>
        <v>#REF!</v>
      </c>
      <c r="G614" s="177" t="e">
        <f t="shared" si="94"/>
        <v>#REF!</v>
      </c>
      <c r="H614" s="177" t="e">
        <f t="shared" si="94"/>
        <v>#REF!</v>
      </c>
      <c r="I614" s="206" t="e">
        <f t="shared" si="91"/>
        <v>#REF!</v>
      </c>
      <c r="J614" s="204" t="e">
        <f t="shared" si="1"/>
        <v>#REF!</v>
      </c>
    </row>
    <row r="615" spans="1:11" ht="12.75" customHeight="1">
      <c r="A615" s="177" t="e">
        <f t="shared" ref="A615:H615" si="95">#REF!</f>
        <v>#REF!</v>
      </c>
      <c r="B615" s="177" t="e">
        <f t="shared" si="95"/>
        <v>#REF!</v>
      </c>
      <c r="C615" s="177" t="e">
        <f t="shared" si="95"/>
        <v>#REF!</v>
      </c>
      <c r="D615" s="177" t="e">
        <f t="shared" si="95"/>
        <v>#REF!</v>
      </c>
      <c r="E615" s="177" t="e">
        <f t="shared" si="95"/>
        <v>#REF!</v>
      </c>
      <c r="F615" s="177" t="e">
        <f t="shared" si="95"/>
        <v>#REF!</v>
      </c>
      <c r="G615" s="177" t="e">
        <f t="shared" si="95"/>
        <v>#REF!</v>
      </c>
      <c r="H615" s="177" t="e">
        <f t="shared" si="95"/>
        <v>#REF!</v>
      </c>
      <c r="I615" s="206" t="e">
        <f t="shared" si="91"/>
        <v>#REF!</v>
      </c>
      <c r="J615" s="204" t="e">
        <f t="shared" si="1"/>
        <v>#REF!</v>
      </c>
    </row>
    <row r="616" spans="1:11" ht="12.75" customHeight="1">
      <c r="A616" s="177" t="e">
        <f t="shared" ref="A616:H616" si="96">#REF!</f>
        <v>#REF!</v>
      </c>
      <c r="B616" s="177" t="e">
        <f t="shared" si="96"/>
        <v>#REF!</v>
      </c>
      <c r="C616" s="177" t="e">
        <f t="shared" si="96"/>
        <v>#REF!</v>
      </c>
      <c r="D616" s="177" t="e">
        <f t="shared" si="96"/>
        <v>#REF!</v>
      </c>
      <c r="E616" s="177" t="e">
        <f t="shared" si="96"/>
        <v>#REF!</v>
      </c>
      <c r="F616" s="177" t="e">
        <f t="shared" si="96"/>
        <v>#REF!</v>
      </c>
      <c r="G616" s="177" t="e">
        <f t="shared" si="96"/>
        <v>#REF!</v>
      </c>
      <c r="H616" s="177" t="e">
        <f t="shared" si="96"/>
        <v>#REF!</v>
      </c>
      <c r="I616" s="206" t="e">
        <f t="shared" si="91"/>
        <v>#REF!</v>
      </c>
      <c r="J616" s="204" t="e">
        <f t="shared" si="1"/>
        <v>#REF!</v>
      </c>
    </row>
    <row r="617" spans="1:11" ht="12.75" customHeight="1">
      <c r="A617" s="177" t="e">
        <f t="shared" ref="A617:H617" si="97">#REF!</f>
        <v>#REF!</v>
      </c>
      <c r="B617" s="177" t="e">
        <f t="shared" si="97"/>
        <v>#REF!</v>
      </c>
      <c r="C617" s="177" t="e">
        <f t="shared" si="97"/>
        <v>#REF!</v>
      </c>
      <c r="D617" s="177" t="e">
        <f t="shared" si="97"/>
        <v>#REF!</v>
      </c>
      <c r="E617" s="177" t="e">
        <f t="shared" si="97"/>
        <v>#REF!</v>
      </c>
      <c r="F617" s="177" t="e">
        <f t="shared" si="97"/>
        <v>#REF!</v>
      </c>
      <c r="G617" s="177" t="e">
        <f t="shared" si="97"/>
        <v>#REF!</v>
      </c>
      <c r="H617" s="177" t="e">
        <f t="shared" si="97"/>
        <v>#REF!</v>
      </c>
      <c r="I617" s="206" t="e">
        <f t="shared" si="91"/>
        <v>#REF!</v>
      </c>
      <c r="J617" s="204" t="e">
        <f t="shared" si="1"/>
        <v>#REF!</v>
      </c>
    </row>
    <row r="618" spans="1:11" ht="12.75" customHeight="1">
      <c r="A618" s="177" t="e">
        <f t="shared" ref="A618:H618" si="98">#REF!</f>
        <v>#REF!</v>
      </c>
      <c r="B618" s="177" t="e">
        <f t="shared" si="98"/>
        <v>#REF!</v>
      </c>
      <c r="C618" s="177" t="e">
        <f t="shared" si="98"/>
        <v>#REF!</v>
      </c>
      <c r="D618" s="177" t="e">
        <f t="shared" si="98"/>
        <v>#REF!</v>
      </c>
      <c r="E618" s="177" t="e">
        <f t="shared" si="98"/>
        <v>#REF!</v>
      </c>
      <c r="F618" s="177" t="e">
        <f t="shared" si="98"/>
        <v>#REF!</v>
      </c>
      <c r="G618" s="177" t="e">
        <f t="shared" si="98"/>
        <v>#REF!</v>
      </c>
      <c r="H618" s="177" t="e">
        <f t="shared" si="98"/>
        <v>#REF!</v>
      </c>
      <c r="I618" s="206" t="e">
        <f t="shared" si="91"/>
        <v>#REF!</v>
      </c>
      <c r="J618" s="204" t="e">
        <f t="shared" si="1"/>
        <v>#REF!</v>
      </c>
    </row>
    <row r="619" spans="1:11" ht="12.75" customHeight="1">
      <c r="A619" s="177" t="e">
        <f t="shared" ref="A619:H619" si="99">#REF!</f>
        <v>#REF!</v>
      </c>
      <c r="B619" s="177" t="e">
        <f t="shared" si="99"/>
        <v>#REF!</v>
      </c>
      <c r="C619" s="177" t="e">
        <f t="shared" si="99"/>
        <v>#REF!</v>
      </c>
      <c r="D619" s="177" t="e">
        <f t="shared" si="99"/>
        <v>#REF!</v>
      </c>
      <c r="E619" s="177" t="e">
        <f t="shared" si="99"/>
        <v>#REF!</v>
      </c>
      <c r="F619" s="177" t="e">
        <f t="shared" si="99"/>
        <v>#REF!</v>
      </c>
      <c r="G619" s="177" t="e">
        <f t="shared" si="99"/>
        <v>#REF!</v>
      </c>
      <c r="H619" s="177" t="e">
        <f t="shared" si="99"/>
        <v>#REF!</v>
      </c>
      <c r="I619" s="206" t="e">
        <f t="shared" si="91"/>
        <v>#REF!</v>
      </c>
      <c r="J619" s="204" t="e">
        <f t="shared" si="1"/>
        <v>#REF!</v>
      </c>
    </row>
    <row r="620" spans="1:11" ht="12.75" customHeight="1">
      <c r="A620" s="177" t="e">
        <f t="shared" ref="A620:H620" si="100">#REF!</f>
        <v>#REF!</v>
      </c>
      <c r="B620" s="177" t="e">
        <f t="shared" si="100"/>
        <v>#REF!</v>
      </c>
      <c r="C620" s="177" t="e">
        <f t="shared" si="100"/>
        <v>#REF!</v>
      </c>
      <c r="D620" s="177" t="e">
        <f t="shared" si="100"/>
        <v>#REF!</v>
      </c>
      <c r="E620" s="177" t="e">
        <f t="shared" si="100"/>
        <v>#REF!</v>
      </c>
      <c r="F620" s="177" t="e">
        <f t="shared" si="100"/>
        <v>#REF!</v>
      </c>
      <c r="G620" s="177" t="e">
        <f t="shared" si="100"/>
        <v>#REF!</v>
      </c>
      <c r="H620" s="177" t="e">
        <f t="shared" si="100"/>
        <v>#REF!</v>
      </c>
      <c r="I620" s="206" t="e">
        <f t="shared" si="91"/>
        <v>#REF!</v>
      </c>
      <c r="J620" s="204" t="e">
        <f t="shared" si="1"/>
        <v>#REF!</v>
      </c>
    </row>
    <row r="621" spans="1:11" ht="12.75" customHeight="1">
      <c r="A621" s="177" t="e">
        <f t="shared" ref="A621:H621" si="101">#REF!</f>
        <v>#REF!</v>
      </c>
      <c r="B621" s="177" t="e">
        <f t="shared" si="101"/>
        <v>#REF!</v>
      </c>
      <c r="C621" s="177" t="e">
        <f t="shared" si="101"/>
        <v>#REF!</v>
      </c>
      <c r="D621" s="177" t="e">
        <f t="shared" si="101"/>
        <v>#REF!</v>
      </c>
      <c r="E621" s="177" t="e">
        <f t="shared" si="101"/>
        <v>#REF!</v>
      </c>
      <c r="F621" s="177" t="e">
        <f t="shared" si="101"/>
        <v>#REF!</v>
      </c>
      <c r="G621" s="177" t="e">
        <f t="shared" si="101"/>
        <v>#REF!</v>
      </c>
      <c r="H621" s="177" t="e">
        <f t="shared" si="101"/>
        <v>#REF!</v>
      </c>
      <c r="I621" s="206" t="e">
        <f t="shared" si="91"/>
        <v>#REF!</v>
      </c>
      <c r="J621" s="204" t="e">
        <f t="shared" si="1"/>
        <v>#REF!</v>
      </c>
    </row>
    <row r="622" spans="1:11" ht="12.75" customHeight="1">
      <c r="A622" s="177" t="e">
        <f t="shared" ref="A622:H622" si="102">#REF!</f>
        <v>#REF!</v>
      </c>
      <c r="B622" s="177" t="e">
        <f t="shared" si="102"/>
        <v>#REF!</v>
      </c>
      <c r="C622" s="177" t="e">
        <f t="shared" si="102"/>
        <v>#REF!</v>
      </c>
      <c r="D622" s="177" t="e">
        <f t="shared" si="102"/>
        <v>#REF!</v>
      </c>
      <c r="E622" s="177" t="e">
        <f t="shared" si="102"/>
        <v>#REF!</v>
      </c>
      <c r="F622" s="177" t="e">
        <f t="shared" si="102"/>
        <v>#REF!</v>
      </c>
      <c r="G622" s="177" t="e">
        <f t="shared" si="102"/>
        <v>#REF!</v>
      </c>
      <c r="H622" s="177" t="e">
        <f t="shared" si="102"/>
        <v>#REF!</v>
      </c>
      <c r="I622" s="206" t="e">
        <f t="shared" si="91"/>
        <v>#REF!</v>
      </c>
      <c r="J622" s="204" t="e">
        <f t="shared" si="1"/>
        <v>#REF!</v>
      </c>
    </row>
    <row r="623" spans="1:11" ht="12.75" customHeight="1">
      <c r="A623" s="177" t="e">
        <f t="shared" ref="A623:H623" si="103">#REF!</f>
        <v>#REF!</v>
      </c>
      <c r="B623" s="177" t="e">
        <f t="shared" si="103"/>
        <v>#REF!</v>
      </c>
      <c r="C623" s="177" t="e">
        <f t="shared" si="103"/>
        <v>#REF!</v>
      </c>
      <c r="D623" s="177" t="e">
        <f t="shared" si="103"/>
        <v>#REF!</v>
      </c>
      <c r="E623" s="177" t="e">
        <f t="shared" si="103"/>
        <v>#REF!</v>
      </c>
      <c r="F623" s="177" t="e">
        <f t="shared" si="103"/>
        <v>#REF!</v>
      </c>
      <c r="G623" s="177" t="e">
        <f t="shared" si="103"/>
        <v>#REF!</v>
      </c>
      <c r="H623" s="177" t="e">
        <f t="shared" si="103"/>
        <v>#REF!</v>
      </c>
      <c r="I623" s="206" t="e">
        <f t="shared" si="91"/>
        <v>#REF!</v>
      </c>
      <c r="J623" s="204" t="e">
        <f t="shared" si="1"/>
        <v>#REF!</v>
      </c>
    </row>
    <row r="624" spans="1:11" ht="12.75" customHeight="1">
      <c r="A624" s="177" t="e">
        <f t="shared" ref="A624:H624" si="104">#REF!</f>
        <v>#REF!</v>
      </c>
      <c r="B624" s="177" t="e">
        <f t="shared" si="104"/>
        <v>#REF!</v>
      </c>
      <c r="C624" s="177" t="e">
        <f t="shared" si="104"/>
        <v>#REF!</v>
      </c>
      <c r="D624" s="177" t="e">
        <f t="shared" si="104"/>
        <v>#REF!</v>
      </c>
      <c r="E624" s="177" t="e">
        <f t="shared" si="104"/>
        <v>#REF!</v>
      </c>
      <c r="F624" s="177" t="e">
        <f t="shared" si="104"/>
        <v>#REF!</v>
      </c>
      <c r="G624" s="177" t="e">
        <f t="shared" si="104"/>
        <v>#REF!</v>
      </c>
      <c r="H624" s="177" t="e">
        <f t="shared" si="104"/>
        <v>#REF!</v>
      </c>
      <c r="I624" s="206" t="e">
        <f t="shared" si="91"/>
        <v>#REF!</v>
      </c>
      <c r="J624" s="204" t="e">
        <f t="shared" si="1"/>
        <v>#REF!</v>
      </c>
    </row>
    <row r="625" spans="1:10" ht="12.75" customHeight="1">
      <c r="A625" s="177" t="e">
        <f t="shared" ref="A625:H625" si="105">#REF!</f>
        <v>#REF!</v>
      </c>
      <c r="B625" s="177" t="e">
        <f t="shared" si="105"/>
        <v>#REF!</v>
      </c>
      <c r="C625" s="177" t="e">
        <f t="shared" si="105"/>
        <v>#REF!</v>
      </c>
      <c r="D625" s="177" t="e">
        <f t="shared" si="105"/>
        <v>#REF!</v>
      </c>
      <c r="E625" s="177" t="e">
        <f t="shared" si="105"/>
        <v>#REF!</v>
      </c>
      <c r="F625" s="177" t="e">
        <f t="shared" si="105"/>
        <v>#REF!</v>
      </c>
      <c r="G625" s="177" t="e">
        <f t="shared" si="105"/>
        <v>#REF!</v>
      </c>
      <c r="H625" s="177" t="e">
        <f t="shared" si="105"/>
        <v>#REF!</v>
      </c>
      <c r="I625" s="206" t="e">
        <f t="shared" si="91"/>
        <v>#REF!</v>
      </c>
      <c r="J625" s="204" t="e">
        <f t="shared" si="1"/>
        <v>#REF!</v>
      </c>
    </row>
    <row r="626" spans="1:10" ht="12.75" customHeight="1">
      <c r="A626" s="177" t="e">
        <f t="shared" ref="A626:H626" si="106">#REF!</f>
        <v>#REF!</v>
      </c>
      <c r="B626" s="177" t="e">
        <f t="shared" si="106"/>
        <v>#REF!</v>
      </c>
      <c r="C626" s="177" t="e">
        <f t="shared" si="106"/>
        <v>#REF!</v>
      </c>
      <c r="D626" s="177" t="e">
        <f t="shared" si="106"/>
        <v>#REF!</v>
      </c>
      <c r="E626" s="177" t="e">
        <f t="shared" si="106"/>
        <v>#REF!</v>
      </c>
      <c r="F626" s="177" t="e">
        <f t="shared" si="106"/>
        <v>#REF!</v>
      </c>
      <c r="G626" s="177" t="e">
        <f t="shared" si="106"/>
        <v>#REF!</v>
      </c>
      <c r="H626" s="177" t="e">
        <f t="shared" si="106"/>
        <v>#REF!</v>
      </c>
      <c r="I626" s="206" t="e">
        <f t="shared" si="91"/>
        <v>#REF!</v>
      </c>
      <c r="J626" s="204" t="e">
        <f t="shared" si="1"/>
        <v>#REF!</v>
      </c>
    </row>
    <row r="627" spans="1:10" ht="12.75" customHeight="1">
      <c r="A627" s="177" t="e">
        <f t="shared" ref="A627:H627" si="107">#REF!</f>
        <v>#REF!</v>
      </c>
      <c r="B627" s="177" t="e">
        <f t="shared" si="107"/>
        <v>#REF!</v>
      </c>
      <c r="C627" s="177" t="e">
        <f t="shared" si="107"/>
        <v>#REF!</v>
      </c>
      <c r="D627" s="177" t="e">
        <f t="shared" si="107"/>
        <v>#REF!</v>
      </c>
      <c r="E627" s="177" t="e">
        <f t="shared" si="107"/>
        <v>#REF!</v>
      </c>
      <c r="F627" s="177" t="e">
        <f t="shared" si="107"/>
        <v>#REF!</v>
      </c>
      <c r="G627" s="177" t="e">
        <f t="shared" si="107"/>
        <v>#REF!</v>
      </c>
      <c r="H627" s="177" t="e">
        <f t="shared" si="107"/>
        <v>#REF!</v>
      </c>
      <c r="I627" s="206" t="e">
        <f t="shared" si="91"/>
        <v>#REF!</v>
      </c>
      <c r="J627" s="204" t="e">
        <f t="shared" si="1"/>
        <v>#REF!</v>
      </c>
    </row>
    <row r="628" spans="1:10" ht="12.75" customHeight="1">
      <c r="A628" s="177" t="e">
        <f t="shared" ref="A628:H628" si="108">#REF!</f>
        <v>#REF!</v>
      </c>
      <c r="B628" s="177" t="e">
        <f t="shared" si="108"/>
        <v>#REF!</v>
      </c>
      <c r="C628" s="177" t="e">
        <f t="shared" si="108"/>
        <v>#REF!</v>
      </c>
      <c r="D628" s="177" t="e">
        <f t="shared" si="108"/>
        <v>#REF!</v>
      </c>
      <c r="E628" s="177" t="e">
        <f t="shared" si="108"/>
        <v>#REF!</v>
      </c>
      <c r="F628" s="177" t="e">
        <f t="shared" si="108"/>
        <v>#REF!</v>
      </c>
      <c r="G628" s="177" t="e">
        <f t="shared" si="108"/>
        <v>#REF!</v>
      </c>
      <c r="H628" s="177" t="e">
        <f t="shared" si="108"/>
        <v>#REF!</v>
      </c>
      <c r="I628" s="206" t="e">
        <f t="shared" si="91"/>
        <v>#REF!</v>
      </c>
      <c r="J628" s="204" t="e">
        <f t="shared" si="1"/>
        <v>#REF!</v>
      </c>
    </row>
    <row r="629" spans="1:10" ht="12.75" customHeight="1">
      <c r="A629" s="177" t="e">
        <f t="shared" ref="A629:H629" si="109">#REF!</f>
        <v>#REF!</v>
      </c>
      <c r="B629" s="177" t="e">
        <f t="shared" si="109"/>
        <v>#REF!</v>
      </c>
      <c r="C629" s="177" t="e">
        <f t="shared" si="109"/>
        <v>#REF!</v>
      </c>
      <c r="D629" s="177" t="e">
        <f t="shared" si="109"/>
        <v>#REF!</v>
      </c>
      <c r="E629" s="177" t="e">
        <f t="shared" si="109"/>
        <v>#REF!</v>
      </c>
      <c r="F629" s="177" t="e">
        <f t="shared" si="109"/>
        <v>#REF!</v>
      </c>
      <c r="G629" s="177" t="e">
        <f t="shared" si="109"/>
        <v>#REF!</v>
      </c>
      <c r="H629" s="177" t="e">
        <f t="shared" si="109"/>
        <v>#REF!</v>
      </c>
      <c r="I629" s="206" t="e">
        <f t="shared" si="91"/>
        <v>#REF!</v>
      </c>
      <c r="J629" s="204" t="e">
        <f t="shared" si="1"/>
        <v>#REF!</v>
      </c>
    </row>
    <row r="630" spans="1:10" ht="12.75" customHeight="1">
      <c r="A630" s="177" t="e">
        <f t="shared" ref="A630:H630" si="110">#REF!</f>
        <v>#REF!</v>
      </c>
      <c r="B630" s="177" t="e">
        <f t="shared" si="110"/>
        <v>#REF!</v>
      </c>
      <c r="C630" s="177" t="e">
        <f t="shared" si="110"/>
        <v>#REF!</v>
      </c>
      <c r="D630" s="177" t="e">
        <f t="shared" si="110"/>
        <v>#REF!</v>
      </c>
      <c r="E630" s="177" t="e">
        <f t="shared" si="110"/>
        <v>#REF!</v>
      </c>
      <c r="F630" s="177" t="e">
        <f t="shared" si="110"/>
        <v>#REF!</v>
      </c>
      <c r="G630" s="177" t="e">
        <f t="shared" si="110"/>
        <v>#REF!</v>
      </c>
      <c r="H630" s="177" t="e">
        <f t="shared" si="110"/>
        <v>#REF!</v>
      </c>
      <c r="I630" s="206" t="e">
        <f t="shared" si="91"/>
        <v>#REF!</v>
      </c>
      <c r="J630" s="204" t="e">
        <f t="shared" si="1"/>
        <v>#REF!</v>
      </c>
    </row>
    <row r="631" spans="1:10" ht="12.75" customHeight="1">
      <c r="A631" s="177" t="e">
        <f t="shared" ref="A631:H631" si="111">#REF!</f>
        <v>#REF!</v>
      </c>
      <c r="B631" s="177" t="e">
        <f t="shared" si="111"/>
        <v>#REF!</v>
      </c>
      <c r="C631" s="177" t="e">
        <f t="shared" si="111"/>
        <v>#REF!</v>
      </c>
      <c r="D631" s="177" t="e">
        <f t="shared" si="111"/>
        <v>#REF!</v>
      </c>
      <c r="E631" s="177" t="e">
        <f t="shared" si="111"/>
        <v>#REF!</v>
      </c>
      <c r="F631" s="177" t="e">
        <f t="shared" si="111"/>
        <v>#REF!</v>
      </c>
      <c r="G631" s="177" t="e">
        <f t="shared" si="111"/>
        <v>#REF!</v>
      </c>
      <c r="H631" s="177" t="e">
        <f t="shared" si="111"/>
        <v>#REF!</v>
      </c>
      <c r="I631" s="206" t="e">
        <f t="shared" si="91"/>
        <v>#REF!</v>
      </c>
      <c r="J631" s="204" t="e">
        <f t="shared" si="1"/>
        <v>#REF!</v>
      </c>
    </row>
    <row r="632" spans="1:10" ht="12.75" customHeight="1">
      <c r="A632" s="177" t="e">
        <f t="shared" ref="A632:H632" si="112">#REF!</f>
        <v>#REF!</v>
      </c>
      <c r="B632" s="177" t="e">
        <f t="shared" si="112"/>
        <v>#REF!</v>
      </c>
      <c r="C632" s="177" t="e">
        <f t="shared" si="112"/>
        <v>#REF!</v>
      </c>
      <c r="D632" s="177" t="e">
        <f t="shared" si="112"/>
        <v>#REF!</v>
      </c>
      <c r="E632" s="177" t="e">
        <f t="shared" si="112"/>
        <v>#REF!</v>
      </c>
      <c r="F632" s="177" t="e">
        <f t="shared" si="112"/>
        <v>#REF!</v>
      </c>
      <c r="G632" s="177" t="e">
        <f t="shared" si="112"/>
        <v>#REF!</v>
      </c>
      <c r="H632" s="177" t="e">
        <f t="shared" si="112"/>
        <v>#REF!</v>
      </c>
      <c r="I632" s="206" t="e">
        <f t="shared" si="91"/>
        <v>#REF!</v>
      </c>
      <c r="J632" s="204" t="e">
        <f t="shared" si="1"/>
        <v>#REF!</v>
      </c>
    </row>
    <row r="633" spans="1:10" ht="12.75" customHeight="1">
      <c r="A633" s="177" t="e">
        <f t="shared" ref="A633:H633" si="113">#REF!</f>
        <v>#REF!</v>
      </c>
      <c r="B633" s="177" t="e">
        <f t="shared" si="113"/>
        <v>#REF!</v>
      </c>
      <c r="C633" s="177" t="e">
        <f t="shared" si="113"/>
        <v>#REF!</v>
      </c>
      <c r="D633" s="177" t="e">
        <f t="shared" si="113"/>
        <v>#REF!</v>
      </c>
      <c r="E633" s="177" t="e">
        <f t="shared" si="113"/>
        <v>#REF!</v>
      </c>
      <c r="F633" s="177" t="e">
        <f t="shared" si="113"/>
        <v>#REF!</v>
      </c>
      <c r="G633" s="177" t="e">
        <f t="shared" si="113"/>
        <v>#REF!</v>
      </c>
      <c r="H633" s="177" t="e">
        <f t="shared" si="113"/>
        <v>#REF!</v>
      </c>
      <c r="I633" s="206" t="e">
        <f t="shared" si="91"/>
        <v>#REF!</v>
      </c>
      <c r="J633" s="204" t="e">
        <f t="shared" si="1"/>
        <v>#REF!</v>
      </c>
    </row>
    <row r="634" spans="1:10" ht="12.75" customHeight="1">
      <c r="A634" s="177" t="e">
        <f t="shared" ref="A634:H634" si="114">#REF!</f>
        <v>#REF!</v>
      </c>
      <c r="B634" s="177" t="e">
        <f t="shared" si="114"/>
        <v>#REF!</v>
      </c>
      <c r="C634" s="177" t="e">
        <f t="shared" si="114"/>
        <v>#REF!</v>
      </c>
      <c r="D634" s="177" t="e">
        <f t="shared" si="114"/>
        <v>#REF!</v>
      </c>
      <c r="E634" s="177" t="e">
        <f t="shared" si="114"/>
        <v>#REF!</v>
      </c>
      <c r="F634" s="177" t="e">
        <f t="shared" si="114"/>
        <v>#REF!</v>
      </c>
      <c r="G634" s="177" t="e">
        <f t="shared" si="114"/>
        <v>#REF!</v>
      </c>
      <c r="H634" s="177" t="e">
        <f t="shared" si="114"/>
        <v>#REF!</v>
      </c>
      <c r="I634" s="206" t="e">
        <f t="shared" si="91"/>
        <v>#REF!</v>
      </c>
      <c r="J634" s="204" t="e">
        <f t="shared" si="1"/>
        <v>#REF!</v>
      </c>
    </row>
    <row r="635" spans="1:10" ht="12.75" customHeight="1">
      <c r="A635" s="177" t="e">
        <f t="shared" ref="A635:H635" si="115">#REF!</f>
        <v>#REF!</v>
      </c>
      <c r="B635" s="177" t="e">
        <f t="shared" si="115"/>
        <v>#REF!</v>
      </c>
      <c r="C635" s="177" t="e">
        <f t="shared" si="115"/>
        <v>#REF!</v>
      </c>
      <c r="D635" s="177" t="e">
        <f t="shared" si="115"/>
        <v>#REF!</v>
      </c>
      <c r="E635" s="177" t="e">
        <f t="shared" si="115"/>
        <v>#REF!</v>
      </c>
      <c r="F635" s="177" t="e">
        <f t="shared" si="115"/>
        <v>#REF!</v>
      </c>
      <c r="G635" s="177" t="e">
        <f t="shared" si="115"/>
        <v>#REF!</v>
      </c>
      <c r="H635" s="177" t="e">
        <f t="shared" si="115"/>
        <v>#REF!</v>
      </c>
      <c r="I635" s="206" t="e">
        <f t="shared" si="91"/>
        <v>#REF!</v>
      </c>
      <c r="J635" s="204" t="e">
        <f t="shared" si="1"/>
        <v>#REF!</v>
      </c>
    </row>
    <row r="636" spans="1:10" ht="12.75" customHeight="1">
      <c r="A636" s="177" t="e">
        <f t="shared" ref="A636:H636" si="116">#REF!</f>
        <v>#REF!</v>
      </c>
      <c r="B636" s="177" t="e">
        <f t="shared" si="116"/>
        <v>#REF!</v>
      </c>
      <c r="C636" s="177" t="e">
        <f t="shared" si="116"/>
        <v>#REF!</v>
      </c>
      <c r="D636" s="177" t="e">
        <f t="shared" si="116"/>
        <v>#REF!</v>
      </c>
      <c r="E636" s="177" t="e">
        <f t="shared" si="116"/>
        <v>#REF!</v>
      </c>
      <c r="F636" s="177" t="e">
        <f t="shared" si="116"/>
        <v>#REF!</v>
      </c>
      <c r="G636" s="177" t="e">
        <f t="shared" si="116"/>
        <v>#REF!</v>
      </c>
      <c r="H636" s="177" t="e">
        <f t="shared" si="116"/>
        <v>#REF!</v>
      </c>
      <c r="I636" s="206" t="e">
        <f t="shared" si="91"/>
        <v>#REF!</v>
      </c>
      <c r="J636" s="204" t="e">
        <f t="shared" si="1"/>
        <v>#REF!</v>
      </c>
    </row>
    <row r="637" spans="1:10" ht="12.75" customHeight="1">
      <c r="A637" s="177" t="e">
        <f t="shared" ref="A637:H637" si="117">#REF!</f>
        <v>#REF!</v>
      </c>
      <c r="B637" s="177" t="e">
        <f t="shared" si="117"/>
        <v>#REF!</v>
      </c>
      <c r="C637" s="177" t="e">
        <f t="shared" si="117"/>
        <v>#REF!</v>
      </c>
      <c r="D637" s="177" t="e">
        <f t="shared" si="117"/>
        <v>#REF!</v>
      </c>
      <c r="E637" s="177" t="e">
        <f t="shared" si="117"/>
        <v>#REF!</v>
      </c>
      <c r="F637" s="177" t="e">
        <f t="shared" si="117"/>
        <v>#REF!</v>
      </c>
      <c r="G637" s="177" t="e">
        <f t="shared" si="117"/>
        <v>#REF!</v>
      </c>
      <c r="H637" s="177" t="e">
        <f t="shared" si="117"/>
        <v>#REF!</v>
      </c>
      <c r="I637" s="206" t="e">
        <f t="shared" si="91"/>
        <v>#REF!</v>
      </c>
      <c r="J637" s="204" t="e">
        <f t="shared" si="1"/>
        <v>#REF!</v>
      </c>
    </row>
    <row r="638" spans="1:10" ht="12.75" customHeight="1">
      <c r="A638" s="177" t="e">
        <f t="shared" ref="A638:H638" si="118">#REF!</f>
        <v>#REF!</v>
      </c>
      <c r="B638" s="177" t="e">
        <f t="shared" si="118"/>
        <v>#REF!</v>
      </c>
      <c r="C638" s="177" t="e">
        <f t="shared" si="118"/>
        <v>#REF!</v>
      </c>
      <c r="D638" s="177" t="e">
        <f t="shared" si="118"/>
        <v>#REF!</v>
      </c>
      <c r="E638" s="177" t="e">
        <f t="shared" si="118"/>
        <v>#REF!</v>
      </c>
      <c r="F638" s="177" t="e">
        <f t="shared" si="118"/>
        <v>#REF!</v>
      </c>
      <c r="G638" s="177" t="e">
        <f t="shared" si="118"/>
        <v>#REF!</v>
      </c>
      <c r="H638" s="177" t="e">
        <f t="shared" si="118"/>
        <v>#REF!</v>
      </c>
      <c r="I638" s="206" t="e">
        <f t="shared" si="91"/>
        <v>#REF!</v>
      </c>
      <c r="J638" s="204" t="e">
        <f t="shared" si="1"/>
        <v>#REF!</v>
      </c>
    </row>
    <row r="639" spans="1:10" ht="12.75" customHeight="1">
      <c r="A639" s="177" t="e">
        <f t="shared" ref="A639:H639" si="119">#REF!</f>
        <v>#REF!</v>
      </c>
      <c r="B639" s="177" t="e">
        <f t="shared" si="119"/>
        <v>#REF!</v>
      </c>
      <c r="C639" s="177" t="e">
        <f t="shared" si="119"/>
        <v>#REF!</v>
      </c>
      <c r="D639" s="177" t="e">
        <f t="shared" si="119"/>
        <v>#REF!</v>
      </c>
      <c r="E639" s="177" t="e">
        <f t="shared" si="119"/>
        <v>#REF!</v>
      </c>
      <c r="F639" s="177" t="e">
        <f t="shared" si="119"/>
        <v>#REF!</v>
      </c>
      <c r="G639" s="177" t="e">
        <f t="shared" si="119"/>
        <v>#REF!</v>
      </c>
      <c r="H639" s="177" t="e">
        <f t="shared" si="119"/>
        <v>#REF!</v>
      </c>
      <c r="I639" s="206" t="e">
        <f t="shared" si="91"/>
        <v>#REF!</v>
      </c>
      <c r="J639" s="204" t="e">
        <f t="shared" si="1"/>
        <v>#REF!</v>
      </c>
    </row>
    <row r="640" spans="1:10" ht="12.75" customHeight="1">
      <c r="A640" s="177" t="e">
        <f t="shared" ref="A640:H640" si="120">#REF!</f>
        <v>#REF!</v>
      </c>
      <c r="B640" s="177" t="e">
        <f t="shared" si="120"/>
        <v>#REF!</v>
      </c>
      <c r="C640" s="177" t="e">
        <f t="shared" si="120"/>
        <v>#REF!</v>
      </c>
      <c r="D640" s="177" t="e">
        <f t="shared" si="120"/>
        <v>#REF!</v>
      </c>
      <c r="E640" s="177" t="e">
        <f t="shared" si="120"/>
        <v>#REF!</v>
      </c>
      <c r="F640" s="177" t="e">
        <f t="shared" si="120"/>
        <v>#REF!</v>
      </c>
      <c r="G640" s="177" t="e">
        <f t="shared" si="120"/>
        <v>#REF!</v>
      </c>
      <c r="H640" s="177" t="e">
        <f t="shared" si="120"/>
        <v>#REF!</v>
      </c>
      <c r="I640" s="206" t="e">
        <f t="shared" si="91"/>
        <v>#REF!</v>
      </c>
      <c r="J640" s="204" t="e">
        <f t="shared" si="1"/>
        <v>#REF!</v>
      </c>
    </row>
    <row r="641" spans="1:10" ht="12.75" customHeight="1">
      <c r="A641" s="177" t="e">
        <f t="shared" ref="A641:H641" si="121">#REF!</f>
        <v>#REF!</v>
      </c>
      <c r="B641" s="177" t="e">
        <f t="shared" si="121"/>
        <v>#REF!</v>
      </c>
      <c r="C641" s="177" t="e">
        <f t="shared" si="121"/>
        <v>#REF!</v>
      </c>
      <c r="D641" s="177" t="e">
        <f t="shared" si="121"/>
        <v>#REF!</v>
      </c>
      <c r="E641" s="177" t="e">
        <f t="shared" si="121"/>
        <v>#REF!</v>
      </c>
      <c r="F641" s="177" t="e">
        <f t="shared" si="121"/>
        <v>#REF!</v>
      </c>
      <c r="G641" s="177" t="e">
        <f t="shared" si="121"/>
        <v>#REF!</v>
      </c>
      <c r="H641" s="177" t="e">
        <f t="shared" si="121"/>
        <v>#REF!</v>
      </c>
      <c r="I641" s="206" t="e">
        <f t="shared" si="91"/>
        <v>#REF!</v>
      </c>
      <c r="J641" s="204" t="e">
        <f t="shared" si="1"/>
        <v>#REF!</v>
      </c>
    </row>
    <row r="642" spans="1:10" ht="12.75" customHeight="1">
      <c r="A642" s="177" t="e">
        <f t="shared" ref="A642:H642" si="122">#REF!</f>
        <v>#REF!</v>
      </c>
      <c r="B642" s="177" t="e">
        <f t="shared" si="122"/>
        <v>#REF!</v>
      </c>
      <c r="C642" s="177" t="e">
        <f t="shared" si="122"/>
        <v>#REF!</v>
      </c>
      <c r="D642" s="177" t="e">
        <f t="shared" si="122"/>
        <v>#REF!</v>
      </c>
      <c r="E642" s="177" t="e">
        <f t="shared" si="122"/>
        <v>#REF!</v>
      </c>
      <c r="F642" s="177" t="e">
        <f t="shared" si="122"/>
        <v>#REF!</v>
      </c>
      <c r="G642" s="177" t="e">
        <f t="shared" si="122"/>
        <v>#REF!</v>
      </c>
      <c r="H642" s="177" t="e">
        <f t="shared" si="122"/>
        <v>#REF!</v>
      </c>
      <c r="I642" s="206" t="e">
        <f t="shared" si="91"/>
        <v>#REF!</v>
      </c>
      <c r="J642" s="204" t="e">
        <f t="shared" si="1"/>
        <v>#REF!</v>
      </c>
    </row>
    <row r="643" spans="1:10" ht="12.75" customHeight="1">
      <c r="A643" s="177" t="e">
        <f t="shared" ref="A643:H643" si="123">#REF!</f>
        <v>#REF!</v>
      </c>
      <c r="B643" s="177" t="e">
        <f t="shared" si="123"/>
        <v>#REF!</v>
      </c>
      <c r="C643" s="177" t="e">
        <f t="shared" si="123"/>
        <v>#REF!</v>
      </c>
      <c r="D643" s="177" t="e">
        <f t="shared" si="123"/>
        <v>#REF!</v>
      </c>
      <c r="E643" s="177" t="e">
        <f t="shared" si="123"/>
        <v>#REF!</v>
      </c>
      <c r="F643" s="177" t="e">
        <f t="shared" si="123"/>
        <v>#REF!</v>
      </c>
      <c r="G643" s="177" t="e">
        <f t="shared" si="123"/>
        <v>#REF!</v>
      </c>
      <c r="H643" s="177" t="e">
        <f t="shared" si="123"/>
        <v>#REF!</v>
      </c>
      <c r="I643" s="206" t="e">
        <f t="shared" si="91"/>
        <v>#REF!</v>
      </c>
      <c r="J643" s="204" t="e">
        <f t="shared" si="1"/>
        <v>#REF!</v>
      </c>
    </row>
    <row r="644" spans="1:10" ht="12.75" customHeight="1">
      <c r="A644" s="177" t="e">
        <f t="shared" ref="A644:H644" si="124">#REF!</f>
        <v>#REF!</v>
      </c>
      <c r="B644" s="177" t="e">
        <f t="shared" si="124"/>
        <v>#REF!</v>
      </c>
      <c r="C644" s="177" t="e">
        <f t="shared" si="124"/>
        <v>#REF!</v>
      </c>
      <c r="D644" s="177" t="e">
        <f t="shared" si="124"/>
        <v>#REF!</v>
      </c>
      <c r="E644" s="177" t="e">
        <f t="shared" si="124"/>
        <v>#REF!</v>
      </c>
      <c r="F644" s="177" t="e">
        <f t="shared" si="124"/>
        <v>#REF!</v>
      </c>
      <c r="G644" s="177" t="e">
        <f t="shared" si="124"/>
        <v>#REF!</v>
      </c>
      <c r="H644" s="177" t="e">
        <f t="shared" si="124"/>
        <v>#REF!</v>
      </c>
      <c r="I644" s="206" t="e">
        <f t="shared" si="91"/>
        <v>#REF!</v>
      </c>
      <c r="J644" s="204" t="e">
        <f t="shared" si="1"/>
        <v>#REF!</v>
      </c>
    </row>
    <row r="645" spans="1:10" ht="12.75" customHeight="1">
      <c r="A645" s="177" t="e">
        <f t="shared" ref="A645:H645" si="125">#REF!</f>
        <v>#REF!</v>
      </c>
      <c r="B645" s="177" t="e">
        <f t="shared" si="125"/>
        <v>#REF!</v>
      </c>
      <c r="C645" s="177" t="e">
        <f t="shared" si="125"/>
        <v>#REF!</v>
      </c>
      <c r="D645" s="177" t="e">
        <f t="shared" si="125"/>
        <v>#REF!</v>
      </c>
      <c r="E645" s="177" t="e">
        <f t="shared" si="125"/>
        <v>#REF!</v>
      </c>
      <c r="F645" s="177" t="e">
        <f t="shared" si="125"/>
        <v>#REF!</v>
      </c>
      <c r="G645" s="177" t="e">
        <f t="shared" si="125"/>
        <v>#REF!</v>
      </c>
      <c r="H645" s="177" t="e">
        <f t="shared" si="125"/>
        <v>#REF!</v>
      </c>
      <c r="I645" s="206" t="e">
        <f t="shared" si="91"/>
        <v>#REF!</v>
      </c>
      <c r="J645" s="204" t="e">
        <f t="shared" si="1"/>
        <v>#REF!</v>
      </c>
    </row>
    <row r="646" spans="1:10" ht="12.75" customHeight="1">
      <c r="A646" s="177" t="e">
        <f t="shared" ref="A646:H646" si="126">#REF!</f>
        <v>#REF!</v>
      </c>
      <c r="B646" s="177" t="e">
        <f t="shared" si="126"/>
        <v>#REF!</v>
      </c>
      <c r="C646" s="177" t="e">
        <f t="shared" si="126"/>
        <v>#REF!</v>
      </c>
      <c r="D646" s="177" t="e">
        <f t="shared" si="126"/>
        <v>#REF!</v>
      </c>
      <c r="E646" s="177" t="e">
        <f t="shared" si="126"/>
        <v>#REF!</v>
      </c>
      <c r="F646" s="177" t="e">
        <f t="shared" si="126"/>
        <v>#REF!</v>
      </c>
      <c r="G646" s="177" t="e">
        <f t="shared" si="126"/>
        <v>#REF!</v>
      </c>
      <c r="H646" s="177" t="e">
        <f t="shared" si="126"/>
        <v>#REF!</v>
      </c>
      <c r="I646" s="206" t="e">
        <f t="shared" si="91"/>
        <v>#REF!</v>
      </c>
      <c r="J646" s="204" t="e">
        <f t="shared" si="1"/>
        <v>#REF!</v>
      </c>
    </row>
    <row r="647" spans="1:10" ht="12.75" customHeight="1">
      <c r="A647" s="177" t="e">
        <f t="shared" ref="A647:H647" si="127">#REF!</f>
        <v>#REF!</v>
      </c>
      <c r="B647" s="177" t="e">
        <f t="shared" si="127"/>
        <v>#REF!</v>
      </c>
      <c r="C647" s="177" t="e">
        <f t="shared" si="127"/>
        <v>#REF!</v>
      </c>
      <c r="D647" s="177" t="e">
        <f t="shared" si="127"/>
        <v>#REF!</v>
      </c>
      <c r="E647" s="177" t="e">
        <f t="shared" si="127"/>
        <v>#REF!</v>
      </c>
      <c r="F647" s="177" t="e">
        <f t="shared" si="127"/>
        <v>#REF!</v>
      </c>
      <c r="G647" s="177" t="e">
        <f t="shared" si="127"/>
        <v>#REF!</v>
      </c>
      <c r="H647" s="177" t="e">
        <f t="shared" si="127"/>
        <v>#REF!</v>
      </c>
      <c r="I647" s="206" t="e">
        <f t="shared" si="91"/>
        <v>#REF!</v>
      </c>
      <c r="J647" s="204" t="e">
        <f t="shared" si="1"/>
        <v>#REF!</v>
      </c>
    </row>
    <row r="648" spans="1:10" ht="12.75" customHeight="1">
      <c r="A648" s="177" t="e">
        <f t="shared" ref="A648:H648" si="128">#REF!</f>
        <v>#REF!</v>
      </c>
      <c r="B648" s="177" t="e">
        <f t="shared" si="128"/>
        <v>#REF!</v>
      </c>
      <c r="C648" s="177" t="e">
        <f t="shared" si="128"/>
        <v>#REF!</v>
      </c>
      <c r="D648" s="177" t="e">
        <f t="shared" si="128"/>
        <v>#REF!</v>
      </c>
      <c r="E648" s="177" t="e">
        <f t="shared" si="128"/>
        <v>#REF!</v>
      </c>
      <c r="F648" s="177" t="e">
        <f t="shared" si="128"/>
        <v>#REF!</v>
      </c>
      <c r="G648" s="177" t="e">
        <f t="shared" si="128"/>
        <v>#REF!</v>
      </c>
      <c r="H648" s="177" t="e">
        <f t="shared" si="128"/>
        <v>#REF!</v>
      </c>
      <c r="I648" s="206" t="e">
        <f t="shared" si="91"/>
        <v>#REF!</v>
      </c>
      <c r="J648" s="204" t="e">
        <f t="shared" si="1"/>
        <v>#REF!</v>
      </c>
    </row>
    <row r="649" spans="1:10" ht="12.75" customHeight="1">
      <c r="A649" s="177" t="e">
        <f t="shared" ref="A649:H649" si="129">#REF!</f>
        <v>#REF!</v>
      </c>
      <c r="B649" s="177" t="e">
        <f t="shared" si="129"/>
        <v>#REF!</v>
      </c>
      <c r="C649" s="177" t="e">
        <f t="shared" si="129"/>
        <v>#REF!</v>
      </c>
      <c r="D649" s="177" t="e">
        <f t="shared" si="129"/>
        <v>#REF!</v>
      </c>
      <c r="E649" s="177" t="e">
        <f t="shared" si="129"/>
        <v>#REF!</v>
      </c>
      <c r="F649" s="177" t="e">
        <f t="shared" si="129"/>
        <v>#REF!</v>
      </c>
      <c r="G649" s="177" t="e">
        <f t="shared" si="129"/>
        <v>#REF!</v>
      </c>
      <c r="H649" s="177" t="e">
        <f t="shared" si="129"/>
        <v>#REF!</v>
      </c>
      <c r="I649" s="206" t="e">
        <f t="shared" si="91"/>
        <v>#REF!</v>
      </c>
      <c r="J649" s="204" t="e">
        <f t="shared" si="1"/>
        <v>#REF!</v>
      </c>
    </row>
    <row r="650" spans="1:10" ht="12.75" customHeight="1">
      <c r="A650" s="177" t="e">
        <f t="shared" ref="A650:H650" si="130">#REF!</f>
        <v>#REF!</v>
      </c>
      <c r="B650" s="177" t="e">
        <f t="shared" si="130"/>
        <v>#REF!</v>
      </c>
      <c r="C650" s="177" t="e">
        <f t="shared" si="130"/>
        <v>#REF!</v>
      </c>
      <c r="D650" s="177" t="e">
        <f t="shared" si="130"/>
        <v>#REF!</v>
      </c>
      <c r="E650" s="177" t="e">
        <f t="shared" si="130"/>
        <v>#REF!</v>
      </c>
      <c r="F650" s="177" t="e">
        <f t="shared" si="130"/>
        <v>#REF!</v>
      </c>
      <c r="G650" s="177" t="e">
        <f t="shared" si="130"/>
        <v>#REF!</v>
      </c>
      <c r="H650" s="177" t="e">
        <f t="shared" si="130"/>
        <v>#REF!</v>
      </c>
      <c r="I650" s="206" t="e">
        <f t="shared" si="91"/>
        <v>#REF!</v>
      </c>
      <c r="J650" s="204" t="e">
        <f t="shared" si="1"/>
        <v>#REF!</v>
      </c>
    </row>
    <row r="651" spans="1:10" ht="12.75" customHeight="1">
      <c r="A651" s="177" t="e">
        <f t="shared" ref="A651:H651" si="131">#REF!</f>
        <v>#REF!</v>
      </c>
      <c r="B651" s="177" t="e">
        <f t="shared" si="131"/>
        <v>#REF!</v>
      </c>
      <c r="C651" s="177" t="e">
        <f t="shared" si="131"/>
        <v>#REF!</v>
      </c>
      <c r="D651" s="177" t="e">
        <f t="shared" si="131"/>
        <v>#REF!</v>
      </c>
      <c r="E651" s="177" t="e">
        <f t="shared" si="131"/>
        <v>#REF!</v>
      </c>
      <c r="F651" s="177" t="e">
        <f t="shared" si="131"/>
        <v>#REF!</v>
      </c>
      <c r="G651" s="177" t="e">
        <f t="shared" si="131"/>
        <v>#REF!</v>
      </c>
      <c r="H651" s="177" t="e">
        <f t="shared" si="131"/>
        <v>#REF!</v>
      </c>
      <c r="I651" s="206" t="e">
        <f t="shared" si="91"/>
        <v>#REF!</v>
      </c>
      <c r="J651" s="204" t="e">
        <f t="shared" si="1"/>
        <v>#REF!</v>
      </c>
    </row>
    <row r="652" spans="1:10" ht="12.75" customHeight="1">
      <c r="A652" s="177" t="e">
        <f t="shared" ref="A652:H652" si="132">#REF!</f>
        <v>#REF!</v>
      </c>
      <c r="B652" s="177" t="e">
        <f t="shared" si="132"/>
        <v>#REF!</v>
      </c>
      <c r="C652" s="177" t="e">
        <f t="shared" si="132"/>
        <v>#REF!</v>
      </c>
      <c r="D652" s="177" t="e">
        <f t="shared" si="132"/>
        <v>#REF!</v>
      </c>
      <c r="E652" s="177" t="e">
        <f t="shared" si="132"/>
        <v>#REF!</v>
      </c>
      <c r="F652" s="177" t="e">
        <f t="shared" si="132"/>
        <v>#REF!</v>
      </c>
      <c r="G652" s="177" t="e">
        <f t="shared" si="132"/>
        <v>#REF!</v>
      </c>
      <c r="H652" s="177" t="e">
        <f t="shared" si="132"/>
        <v>#REF!</v>
      </c>
      <c r="I652" s="206" t="e">
        <f t="shared" si="91"/>
        <v>#REF!</v>
      </c>
      <c r="J652" s="204" t="e">
        <f t="shared" si="1"/>
        <v>#REF!</v>
      </c>
    </row>
    <row r="653" spans="1:10" ht="12.75" customHeight="1">
      <c r="A653" s="177" t="e">
        <f t="shared" ref="A653:H653" si="133">#REF!</f>
        <v>#REF!</v>
      </c>
      <c r="B653" s="177" t="e">
        <f t="shared" si="133"/>
        <v>#REF!</v>
      </c>
      <c r="C653" s="177" t="e">
        <f t="shared" si="133"/>
        <v>#REF!</v>
      </c>
      <c r="D653" s="177" t="e">
        <f t="shared" si="133"/>
        <v>#REF!</v>
      </c>
      <c r="E653" s="177" t="e">
        <f t="shared" si="133"/>
        <v>#REF!</v>
      </c>
      <c r="F653" s="177" t="e">
        <f t="shared" si="133"/>
        <v>#REF!</v>
      </c>
      <c r="G653" s="177" t="e">
        <f t="shared" si="133"/>
        <v>#REF!</v>
      </c>
      <c r="H653" s="177" t="e">
        <f t="shared" si="133"/>
        <v>#REF!</v>
      </c>
      <c r="I653" s="206" t="e">
        <f t="shared" si="91"/>
        <v>#REF!</v>
      </c>
      <c r="J653" s="204" t="e">
        <f t="shared" si="1"/>
        <v>#REF!</v>
      </c>
    </row>
    <row r="654" spans="1:10" ht="12.75" customHeight="1">
      <c r="A654" s="177" t="e">
        <f t="shared" ref="A654:H654" si="134">#REF!</f>
        <v>#REF!</v>
      </c>
      <c r="B654" s="177" t="e">
        <f t="shared" si="134"/>
        <v>#REF!</v>
      </c>
      <c r="C654" s="177" t="e">
        <f t="shared" si="134"/>
        <v>#REF!</v>
      </c>
      <c r="D654" s="177" t="e">
        <f t="shared" si="134"/>
        <v>#REF!</v>
      </c>
      <c r="E654" s="177" t="e">
        <f t="shared" si="134"/>
        <v>#REF!</v>
      </c>
      <c r="F654" s="177" t="e">
        <f t="shared" si="134"/>
        <v>#REF!</v>
      </c>
      <c r="G654" s="177" t="e">
        <f t="shared" si="134"/>
        <v>#REF!</v>
      </c>
      <c r="H654" s="177" t="e">
        <f t="shared" si="134"/>
        <v>#REF!</v>
      </c>
      <c r="I654" s="206" t="e">
        <f t="shared" si="91"/>
        <v>#REF!</v>
      </c>
      <c r="J654" s="204" t="e">
        <f t="shared" si="1"/>
        <v>#REF!</v>
      </c>
    </row>
    <row r="655" spans="1:10" ht="12.75" customHeight="1">
      <c r="A655" s="177" t="e">
        <f t="shared" ref="A655:H655" si="135">#REF!</f>
        <v>#REF!</v>
      </c>
      <c r="B655" s="177" t="e">
        <f t="shared" si="135"/>
        <v>#REF!</v>
      </c>
      <c r="C655" s="177" t="e">
        <f t="shared" si="135"/>
        <v>#REF!</v>
      </c>
      <c r="D655" s="177" t="e">
        <f t="shared" si="135"/>
        <v>#REF!</v>
      </c>
      <c r="E655" s="177" t="e">
        <f t="shared" si="135"/>
        <v>#REF!</v>
      </c>
      <c r="F655" s="177" t="e">
        <f t="shared" si="135"/>
        <v>#REF!</v>
      </c>
      <c r="G655" s="177" t="e">
        <f t="shared" si="135"/>
        <v>#REF!</v>
      </c>
      <c r="H655" s="177" t="e">
        <f t="shared" si="135"/>
        <v>#REF!</v>
      </c>
      <c r="I655" s="206" t="e">
        <f t="shared" si="91"/>
        <v>#REF!</v>
      </c>
      <c r="J655" s="204" t="e">
        <f t="shared" si="1"/>
        <v>#REF!</v>
      </c>
    </row>
    <row r="656" spans="1:10" ht="12.75" customHeight="1">
      <c r="A656" s="177" t="e">
        <f t="shared" ref="A656:H656" si="136">#REF!</f>
        <v>#REF!</v>
      </c>
      <c r="B656" s="177" t="e">
        <f t="shared" si="136"/>
        <v>#REF!</v>
      </c>
      <c r="C656" s="177" t="e">
        <f t="shared" si="136"/>
        <v>#REF!</v>
      </c>
      <c r="D656" s="177" t="e">
        <f t="shared" si="136"/>
        <v>#REF!</v>
      </c>
      <c r="E656" s="177" t="e">
        <f t="shared" si="136"/>
        <v>#REF!</v>
      </c>
      <c r="F656" s="177" t="e">
        <f t="shared" si="136"/>
        <v>#REF!</v>
      </c>
      <c r="G656" s="177" t="e">
        <f t="shared" si="136"/>
        <v>#REF!</v>
      </c>
      <c r="H656" s="177" t="e">
        <f t="shared" si="136"/>
        <v>#REF!</v>
      </c>
      <c r="I656" s="206" t="e">
        <f t="shared" si="91"/>
        <v>#REF!</v>
      </c>
      <c r="J656" s="204" t="e">
        <f t="shared" si="1"/>
        <v>#REF!</v>
      </c>
    </row>
    <row r="657" spans="1:12" ht="12.75" customHeight="1">
      <c r="A657" s="177" t="e">
        <f t="shared" ref="A657:H657" si="137">#REF!</f>
        <v>#REF!</v>
      </c>
      <c r="B657" s="177" t="e">
        <f t="shared" si="137"/>
        <v>#REF!</v>
      </c>
      <c r="C657" s="177" t="e">
        <f t="shared" si="137"/>
        <v>#REF!</v>
      </c>
      <c r="D657" s="177" t="e">
        <f t="shared" si="137"/>
        <v>#REF!</v>
      </c>
      <c r="E657" s="177" t="e">
        <f t="shared" si="137"/>
        <v>#REF!</v>
      </c>
      <c r="F657" s="177" t="e">
        <f t="shared" si="137"/>
        <v>#REF!</v>
      </c>
      <c r="G657" s="177" t="e">
        <f t="shared" si="137"/>
        <v>#REF!</v>
      </c>
      <c r="H657" s="177" t="e">
        <f t="shared" si="137"/>
        <v>#REF!</v>
      </c>
      <c r="I657" s="206" t="e">
        <f t="shared" si="91"/>
        <v>#REF!</v>
      </c>
      <c r="J657" s="204" t="e">
        <f t="shared" si="1"/>
        <v>#REF!</v>
      </c>
    </row>
    <row r="658" spans="1:12" ht="12.75" customHeight="1">
      <c r="A658" s="177" t="e">
        <f t="shared" ref="A658:H658" si="138">#REF!</f>
        <v>#REF!</v>
      </c>
      <c r="B658" s="177" t="e">
        <f t="shared" si="138"/>
        <v>#REF!</v>
      </c>
      <c r="C658" s="177" t="e">
        <f t="shared" si="138"/>
        <v>#REF!</v>
      </c>
      <c r="D658" s="177" t="e">
        <f t="shared" si="138"/>
        <v>#REF!</v>
      </c>
      <c r="E658" s="177" t="e">
        <f t="shared" si="138"/>
        <v>#REF!</v>
      </c>
      <c r="F658" s="177" t="e">
        <f t="shared" si="138"/>
        <v>#REF!</v>
      </c>
      <c r="G658" s="177" t="e">
        <f t="shared" si="138"/>
        <v>#REF!</v>
      </c>
      <c r="H658" s="177" t="e">
        <f t="shared" si="138"/>
        <v>#REF!</v>
      </c>
      <c r="I658" s="206" t="e">
        <f t="shared" si="91"/>
        <v>#REF!</v>
      </c>
      <c r="J658" s="204" t="e">
        <f t="shared" si="1"/>
        <v>#REF!</v>
      </c>
    </row>
    <row r="659" spans="1:12" ht="12.75" customHeight="1">
      <c r="A659" s="177" t="e">
        <f t="shared" ref="A659:H659" si="139">#REF!</f>
        <v>#REF!</v>
      </c>
      <c r="B659" s="177" t="e">
        <f t="shared" si="139"/>
        <v>#REF!</v>
      </c>
      <c r="C659" s="177" t="e">
        <f t="shared" si="139"/>
        <v>#REF!</v>
      </c>
      <c r="D659" s="177" t="e">
        <f t="shared" si="139"/>
        <v>#REF!</v>
      </c>
      <c r="E659" s="177" t="e">
        <f t="shared" si="139"/>
        <v>#REF!</v>
      </c>
      <c r="F659" s="177" t="e">
        <f t="shared" si="139"/>
        <v>#REF!</v>
      </c>
      <c r="G659" s="177" t="e">
        <f t="shared" si="139"/>
        <v>#REF!</v>
      </c>
      <c r="H659" s="177" t="e">
        <f t="shared" si="139"/>
        <v>#REF!</v>
      </c>
      <c r="I659" s="206" t="e">
        <f t="shared" si="91"/>
        <v>#REF!</v>
      </c>
      <c r="J659" s="204" t="e">
        <f t="shared" si="1"/>
        <v>#REF!</v>
      </c>
    </row>
    <row r="660" spans="1:12" ht="12.75" customHeight="1">
      <c r="A660" s="177" t="e">
        <f t="shared" ref="A660:H660" si="140">#REF!</f>
        <v>#REF!</v>
      </c>
      <c r="B660" s="177" t="e">
        <f t="shared" si="140"/>
        <v>#REF!</v>
      </c>
      <c r="C660" s="177" t="e">
        <f t="shared" si="140"/>
        <v>#REF!</v>
      </c>
      <c r="D660" s="177" t="e">
        <f t="shared" si="140"/>
        <v>#REF!</v>
      </c>
      <c r="E660" s="177" t="e">
        <f t="shared" si="140"/>
        <v>#REF!</v>
      </c>
      <c r="F660" s="177" t="e">
        <f t="shared" si="140"/>
        <v>#REF!</v>
      </c>
      <c r="G660" s="177" t="e">
        <f t="shared" si="140"/>
        <v>#REF!</v>
      </c>
      <c r="H660" s="177" t="e">
        <f t="shared" si="140"/>
        <v>#REF!</v>
      </c>
      <c r="I660" s="206" t="e">
        <f t="shared" si="91"/>
        <v>#REF!</v>
      </c>
      <c r="J660" s="204" t="e">
        <f t="shared" si="1"/>
        <v>#REF!</v>
      </c>
    </row>
    <row r="661" spans="1:12" ht="12.75" customHeight="1">
      <c r="A661" s="177" t="e">
        <f t="shared" ref="A661:H661" si="141">#REF!</f>
        <v>#REF!</v>
      </c>
      <c r="B661" s="177" t="e">
        <f t="shared" si="141"/>
        <v>#REF!</v>
      </c>
      <c r="C661" s="177" t="e">
        <f t="shared" si="141"/>
        <v>#REF!</v>
      </c>
      <c r="D661" s="177" t="e">
        <f t="shared" si="141"/>
        <v>#REF!</v>
      </c>
      <c r="E661" s="177" t="e">
        <f t="shared" si="141"/>
        <v>#REF!</v>
      </c>
      <c r="F661" s="177" t="e">
        <f t="shared" si="141"/>
        <v>#REF!</v>
      </c>
      <c r="G661" s="177" t="e">
        <f t="shared" si="141"/>
        <v>#REF!</v>
      </c>
      <c r="H661" s="177" t="e">
        <f t="shared" si="141"/>
        <v>#REF!</v>
      </c>
      <c r="I661" s="206" t="e">
        <f t="shared" si="91"/>
        <v>#REF!</v>
      </c>
      <c r="J661" s="204" t="e">
        <f t="shared" si="1"/>
        <v>#REF!</v>
      </c>
    </row>
    <row r="662" spans="1:12" ht="12.75" customHeight="1">
      <c r="A662" s="177" t="e">
        <f t="shared" ref="A662:H662" si="142">#REF!</f>
        <v>#REF!</v>
      </c>
      <c r="B662" s="177" t="e">
        <f t="shared" si="142"/>
        <v>#REF!</v>
      </c>
      <c r="C662" s="177" t="e">
        <f t="shared" si="142"/>
        <v>#REF!</v>
      </c>
      <c r="D662" s="177" t="e">
        <f t="shared" si="142"/>
        <v>#REF!</v>
      </c>
      <c r="E662" s="177" t="e">
        <f t="shared" si="142"/>
        <v>#REF!</v>
      </c>
      <c r="F662" s="177" t="e">
        <f t="shared" si="142"/>
        <v>#REF!</v>
      </c>
      <c r="G662" s="177" t="e">
        <f t="shared" si="142"/>
        <v>#REF!</v>
      </c>
      <c r="H662" s="177" t="e">
        <f t="shared" si="142"/>
        <v>#REF!</v>
      </c>
      <c r="I662" s="206" t="e">
        <f t="shared" si="91"/>
        <v>#REF!</v>
      </c>
      <c r="J662" s="204" t="e">
        <f t="shared" si="1"/>
        <v>#REF!</v>
      </c>
    </row>
    <row r="663" spans="1:12" ht="12.75" customHeight="1">
      <c r="A663" s="177" t="e">
        <f t="shared" ref="A663:H663" si="143">#REF!</f>
        <v>#REF!</v>
      </c>
      <c r="B663" s="177" t="e">
        <f t="shared" si="143"/>
        <v>#REF!</v>
      </c>
      <c r="C663" s="177" t="e">
        <f t="shared" si="143"/>
        <v>#REF!</v>
      </c>
      <c r="D663" s="177" t="e">
        <f t="shared" si="143"/>
        <v>#REF!</v>
      </c>
      <c r="E663" s="177" t="e">
        <f t="shared" si="143"/>
        <v>#REF!</v>
      </c>
      <c r="F663" s="177" t="e">
        <f t="shared" si="143"/>
        <v>#REF!</v>
      </c>
      <c r="G663" s="177" t="e">
        <f t="shared" si="143"/>
        <v>#REF!</v>
      </c>
      <c r="H663" s="177" t="e">
        <f t="shared" si="143"/>
        <v>#REF!</v>
      </c>
      <c r="I663" s="206" t="e">
        <f t="shared" si="91"/>
        <v>#REF!</v>
      </c>
      <c r="J663" s="204" t="e">
        <f t="shared" si="1"/>
        <v>#REF!</v>
      </c>
    </row>
    <row r="664" spans="1:12" ht="12.75" customHeight="1">
      <c r="A664" s="177" t="e">
        <f t="shared" ref="A664:H664" si="144">#REF!</f>
        <v>#REF!</v>
      </c>
      <c r="B664" s="177" t="e">
        <f t="shared" si="144"/>
        <v>#REF!</v>
      </c>
      <c r="C664" s="177" t="e">
        <f t="shared" si="144"/>
        <v>#REF!</v>
      </c>
      <c r="D664" s="177" t="e">
        <f t="shared" si="144"/>
        <v>#REF!</v>
      </c>
      <c r="E664" s="177" t="e">
        <f t="shared" si="144"/>
        <v>#REF!</v>
      </c>
      <c r="F664" s="177" t="e">
        <f t="shared" si="144"/>
        <v>#REF!</v>
      </c>
      <c r="G664" s="177" t="e">
        <f t="shared" si="144"/>
        <v>#REF!</v>
      </c>
      <c r="H664" s="177" t="e">
        <f t="shared" si="144"/>
        <v>#REF!</v>
      </c>
      <c r="I664" s="206" t="e">
        <f t="shared" si="91"/>
        <v>#REF!</v>
      </c>
      <c r="J664" s="204" t="e">
        <f t="shared" si="1"/>
        <v>#REF!</v>
      </c>
    </row>
    <row r="665" spans="1:12" ht="13.5" customHeight="1">
      <c r="A665" s="184" t="e">
        <f t="shared" ref="A665:H665" si="145">#REF!</f>
        <v>#REF!</v>
      </c>
      <c r="B665" s="184" t="e">
        <f t="shared" si="145"/>
        <v>#REF!</v>
      </c>
      <c r="C665" s="184" t="e">
        <f t="shared" si="145"/>
        <v>#REF!</v>
      </c>
      <c r="D665" s="184" t="e">
        <f t="shared" si="145"/>
        <v>#REF!</v>
      </c>
      <c r="E665" s="184" t="e">
        <f t="shared" si="145"/>
        <v>#REF!</v>
      </c>
      <c r="F665" s="184" t="e">
        <f t="shared" si="145"/>
        <v>#REF!</v>
      </c>
      <c r="G665" s="184" t="e">
        <f t="shared" si="145"/>
        <v>#REF!</v>
      </c>
      <c r="H665" s="184" t="e">
        <f t="shared" si="145"/>
        <v>#REF!</v>
      </c>
      <c r="I665" s="206" t="e">
        <f t="shared" si="91"/>
        <v>#REF!</v>
      </c>
      <c r="J665" s="204" t="e">
        <f t="shared" si="1"/>
        <v>#REF!</v>
      </c>
    </row>
    <row r="666" spans="1:12" ht="13.5" customHeight="1">
      <c r="A666" s="190" t="e">
        <f t="shared" ref="A666:H666" si="146">#REF!</f>
        <v>#REF!</v>
      </c>
      <c r="B666" s="190" t="e">
        <f t="shared" si="146"/>
        <v>#REF!</v>
      </c>
      <c r="C666" s="190" t="e">
        <f t="shared" si="146"/>
        <v>#REF!</v>
      </c>
      <c r="D666" s="190" t="e">
        <f t="shared" si="146"/>
        <v>#REF!</v>
      </c>
      <c r="E666" s="190" t="e">
        <f t="shared" si="146"/>
        <v>#REF!</v>
      </c>
      <c r="F666" s="190" t="e">
        <f t="shared" si="146"/>
        <v>#REF!</v>
      </c>
      <c r="G666" s="190" t="e">
        <f t="shared" si="146"/>
        <v>#REF!</v>
      </c>
      <c r="H666" s="190" t="e">
        <f t="shared" si="146"/>
        <v>#REF!</v>
      </c>
      <c r="I666" s="206" t="e">
        <f t="shared" ref="I666:I720" si="147">RANK(H666,$H$665:$H$720,0)</f>
        <v>#REF!</v>
      </c>
      <c r="J666" s="204" t="e">
        <f t="shared" si="1"/>
        <v>#REF!</v>
      </c>
      <c r="L666" s="204">
        <f>665+54</f>
        <v>719</v>
      </c>
    </row>
    <row r="667" spans="1:12" ht="12.75" customHeight="1">
      <c r="A667" s="177" t="e">
        <f t="shared" ref="A667:H667" si="148">#REF!</f>
        <v>#REF!</v>
      </c>
      <c r="B667" s="177" t="e">
        <f t="shared" si="148"/>
        <v>#REF!</v>
      </c>
      <c r="C667" s="177" t="e">
        <f t="shared" si="148"/>
        <v>#REF!</v>
      </c>
      <c r="D667" s="177" t="e">
        <f t="shared" si="148"/>
        <v>#REF!</v>
      </c>
      <c r="E667" s="177" t="e">
        <f t="shared" si="148"/>
        <v>#REF!</v>
      </c>
      <c r="F667" s="177" t="e">
        <f t="shared" si="148"/>
        <v>#REF!</v>
      </c>
      <c r="G667" s="177" t="e">
        <f t="shared" si="148"/>
        <v>#REF!</v>
      </c>
      <c r="H667" s="177" t="e">
        <f t="shared" si="148"/>
        <v>#REF!</v>
      </c>
      <c r="I667" s="206" t="e">
        <f t="shared" si="147"/>
        <v>#REF!</v>
      </c>
      <c r="J667" s="204" t="e">
        <f t="shared" si="1"/>
        <v>#REF!</v>
      </c>
    </row>
    <row r="668" spans="1:12" ht="12.75" customHeight="1">
      <c r="A668" s="177" t="e">
        <f t="shared" ref="A668:H668" si="149">#REF!</f>
        <v>#REF!</v>
      </c>
      <c r="B668" s="177" t="e">
        <f t="shared" si="149"/>
        <v>#REF!</v>
      </c>
      <c r="C668" s="177" t="e">
        <f t="shared" si="149"/>
        <v>#REF!</v>
      </c>
      <c r="D668" s="177" t="e">
        <f t="shared" si="149"/>
        <v>#REF!</v>
      </c>
      <c r="E668" s="177" t="e">
        <f t="shared" si="149"/>
        <v>#REF!</v>
      </c>
      <c r="F668" s="177" t="e">
        <f t="shared" si="149"/>
        <v>#REF!</v>
      </c>
      <c r="G668" s="177" t="e">
        <f t="shared" si="149"/>
        <v>#REF!</v>
      </c>
      <c r="H668" s="177" t="e">
        <f t="shared" si="149"/>
        <v>#REF!</v>
      </c>
      <c r="I668" s="206" t="e">
        <f t="shared" si="147"/>
        <v>#REF!</v>
      </c>
      <c r="J668" s="204" t="e">
        <f t="shared" si="1"/>
        <v>#REF!</v>
      </c>
    </row>
    <row r="669" spans="1:12" ht="12.75" customHeight="1">
      <c r="A669" s="177" t="e">
        <f t="shared" ref="A669:H669" si="150">#REF!</f>
        <v>#REF!</v>
      </c>
      <c r="B669" s="177" t="e">
        <f t="shared" si="150"/>
        <v>#REF!</v>
      </c>
      <c r="C669" s="177" t="e">
        <f t="shared" si="150"/>
        <v>#REF!</v>
      </c>
      <c r="D669" s="177" t="e">
        <f t="shared" si="150"/>
        <v>#REF!</v>
      </c>
      <c r="E669" s="177" t="e">
        <f t="shared" si="150"/>
        <v>#REF!</v>
      </c>
      <c r="F669" s="177" t="e">
        <f t="shared" si="150"/>
        <v>#REF!</v>
      </c>
      <c r="G669" s="177" t="e">
        <f t="shared" si="150"/>
        <v>#REF!</v>
      </c>
      <c r="H669" s="177" t="e">
        <f t="shared" si="150"/>
        <v>#REF!</v>
      </c>
      <c r="I669" s="206" t="e">
        <f t="shared" si="147"/>
        <v>#REF!</v>
      </c>
      <c r="J669" s="204" t="e">
        <f t="shared" si="1"/>
        <v>#REF!</v>
      </c>
    </row>
    <row r="670" spans="1:12" ht="12.75" customHeight="1">
      <c r="A670" s="177" t="e">
        <f t="shared" ref="A670:H670" si="151">#REF!</f>
        <v>#REF!</v>
      </c>
      <c r="B670" s="177" t="e">
        <f t="shared" si="151"/>
        <v>#REF!</v>
      </c>
      <c r="C670" s="177" t="e">
        <f t="shared" si="151"/>
        <v>#REF!</v>
      </c>
      <c r="D670" s="177" t="e">
        <f t="shared" si="151"/>
        <v>#REF!</v>
      </c>
      <c r="E670" s="177" t="e">
        <f t="shared" si="151"/>
        <v>#REF!</v>
      </c>
      <c r="F670" s="177" t="e">
        <f t="shared" si="151"/>
        <v>#REF!</v>
      </c>
      <c r="G670" s="177" t="e">
        <f t="shared" si="151"/>
        <v>#REF!</v>
      </c>
      <c r="H670" s="177" t="e">
        <f t="shared" si="151"/>
        <v>#REF!</v>
      </c>
      <c r="I670" s="206" t="e">
        <f t="shared" si="147"/>
        <v>#REF!</v>
      </c>
      <c r="J670" s="204" t="e">
        <f t="shared" si="1"/>
        <v>#REF!</v>
      </c>
    </row>
    <row r="671" spans="1:12" ht="12.75" customHeight="1">
      <c r="A671" s="177" t="e">
        <f t="shared" ref="A671:H671" si="152">#REF!</f>
        <v>#REF!</v>
      </c>
      <c r="B671" s="177" t="e">
        <f t="shared" si="152"/>
        <v>#REF!</v>
      </c>
      <c r="C671" s="177" t="e">
        <f t="shared" si="152"/>
        <v>#REF!</v>
      </c>
      <c r="D671" s="177" t="e">
        <f t="shared" si="152"/>
        <v>#REF!</v>
      </c>
      <c r="E671" s="177" t="e">
        <f t="shared" si="152"/>
        <v>#REF!</v>
      </c>
      <c r="F671" s="177" t="e">
        <f t="shared" si="152"/>
        <v>#REF!</v>
      </c>
      <c r="G671" s="177" t="e">
        <f t="shared" si="152"/>
        <v>#REF!</v>
      </c>
      <c r="H671" s="177" t="e">
        <f t="shared" si="152"/>
        <v>#REF!</v>
      </c>
      <c r="I671" s="206" t="e">
        <f t="shared" si="147"/>
        <v>#REF!</v>
      </c>
      <c r="J671" s="204" t="e">
        <f t="shared" si="1"/>
        <v>#REF!</v>
      </c>
    </row>
    <row r="672" spans="1:12" ht="12.75" customHeight="1">
      <c r="A672" s="177" t="e">
        <f t="shared" ref="A672:H672" si="153">#REF!</f>
        <v>#REF!</v>
      </c>
      <c r="B672" s="177" t="e">
        <f t="shared" si="153"/>
        <v>#REF!</v>
      </c>
      <c r="C672" s="177" t="e">
        <f t="shared" si="153"/>
        <v>#REF!</v>
      </c>
      <c r="D672" s="177" t="e">
        <f t="shared" si="153"/>
        <v>#REF!</v>
      </c>
      <c r="E672" s="177" t="e">
        <f t="shared" si="153"/>
        <v>#REF!</v>
      </c>
      <c r="F672" s="177" t="e">
        <f t="shared" si="153"/>
        <v>#REF!</v>
      </c>
      <c r="G672" s="177" t="e">
        <f t="shared" si="153"/>
        <v>#REF!</v>
      </c>
      <c r="H672" s="177" t="e">
        <f t="shared" si="153"/>
        <v>#REF!</v>
      </c>
      <c r="I672" s="206" t="e">
        <f t="shared" si="147"/>
        <v>#REF!</v>
      </c>
      <c r="J672" s="204" t="e">
        <f t="shared" si="1"/>
        <v>#REF!</v>
      </c>
    </row>
    <row r="673" spans="1:10" ht="12.75" customHeight="1">
      <c r="A673" s="177" t="e">
        <f t="shared" ref="A673:H673" si="154">#REF!</f>
        <v>#REF!</v>
      </c>
      <c r="B673" s="177" t="e">
        <f t="shared" si="154"/>
        <v>#REF!</v>
      </c>
      <c r="C673" s="177" t="e">
        <f t="shared" si="154"/>
        <v>#REF!</v>
      </c>
      <c r="D673" s="177" t="e">
        <f t="shared" si="154"/>
        <v>#REF!</v>
      </c>
      <c r="E673" s="177" t="e">
        <f t="shared" si="154"/>
        <v>#REF!</v>
      </c>
      <c r="F673" s="177" t="e">
        <f t="shared" si="154"/>
        <v>#REF!</v>
      </c>
      <c r="G673" s="177" t="e">
        <f t="shared" si="154"/>
        <v>#REF!</v>
      </c>
      <c r="H673" s="177" t="e">
        <f t="shared" si="154"/>
        <v>#REF!</v>
      </c>
      <c r="I673" s="206" t="e">
        <f t="shared" si="147"/>
        <v>#REF!</v>
      </c>
      <c r="J673" s="204" t="e">
        <f t="shared" si="1"/>
        <v>#REF!</v>
      </c>
    </row>
    <row r="674" spans="1:10" ht="12.75" customHeight="1">
      <c r="A674" s="177" t="e">
        <f t="shared" ref="A674:H674" si="155">#REF!</f>
        <v>#REF!</v>
      </c>
      <c r="B674" s="177" t="e">
        <f t="shared" si="155"/>
        <v>#REF!</v>
      </c>
      <c r="C674" s="177" t="e">
        <f t="shared" si="155"/>
        <v>#REF!</v>
      </c>
      <c r="D674" s="177" t="e">
        <f t="shared" si="155"/>
        <v>#REF!</v>
      </c>
      <c r="E674" s="177" t="e">
        <f t="shared" si="155"/>
        <v>#REF!</v>
      </c>
      <c r="F674" s="177" t="e">
        <f t="shared" si="155"/>
        <v>#REF!</v>
      </c>
      <c r="G674" s="177" t="e">
        <f t="shared" si="155"/>
        <v>#REF!</v>
      </c>
      <c r="H674" s="177" t="e">
        <f t="shared" si="155"/>
        <v>#REF!</v>
      </c>
      <c r="I674" s="206" t="e">
        <f t="shared" si="147"/>
        <v>#REF!</v>
      </c>
      <c r="J674" s="204" t="e">
        <f t="shared" si="1"/>
        <v>#REF!</v>
      </c>
    </row>
    <row r="675" spans="1:10" ht="12.75" customHeight="1">
      <c r="A675" s="177" t="e">
        <f t="shared" ref="A675:H675" si="156">#REF!</f>
        <v>#REF!</v>
      </c>
      <c r="B675" s="177" t="e">
        <f t="shared" si="156"/>
        <v>#REF!</v>
      </c>
      <c r="C675" s="177" t="e">
        <f t="shared" si="156"/>
        <v>#REF!</v>
      </c>
      <c r="D675" s="177" t="e">
        <f t="shared" si="156"/>
        <v>#REF!</v>
      </c>
      <c r="E675" s="177" t="e">
        <f t="shared" si="156"/>
        <v>#REF!</v>
      </c>
      <c r="F675" s="177" t="e">
        <f t="shared" si="156"/>
        <v>#REF!</v>
      </c>
      <c r="G675" s="177" t="e">
        <f t="shared" si="156"/>
        <v>#REF!</v>
      </c>
      <c r="H675" s="177" t="e">
        <f t="shared" si="156"/>
        <v>#REF!</v>
      </c>
      <c r="I675" s="206" t="e">
        <f t="shared" si="147"/>
        <v>#REF!</v>
      </c>
      <c r="J675" s="204" t="e">
        <f t="shared" si="1"/>
        <v>#REF!</v>
      </c>
    </row>
    <row r="676" spans="1:10" ht="12.75" customHeight="1">
      <c r="A676" s="177" t="e">
        <f t="shared" ref="A676:H676" si="157">#REF!</f>
        <v>#REF!</v>
      </c>
      <c r="B676" s="177" t="e">
        <f t="shared" si="157"/>
        <v>#REF!</v>
      </c>
      <c r="C676" s="177" t="e">
        <f t="shared" si="157"/>
        <v>#REF!</v>
      </c>
      <c r="D676" s="177" t="e">
        <f t="shared" si="157"/>
        <v>#REF!</v>
      </c>
      <c r="E676" s="177" t="e">
        <f t="shared" si="157"/>
        <v>#REF!</v>
      </c>
      <c r="F676" s="177" t="e">
        <f t="shared" si="157"/>
        <v>#REF!</v>
      </c>
      <c r="G676" s="177" t="e">
        <f t="shared" si="157"/>
        <v>#REF!</v>
      </c>
      <c r="H676" s="177" t="e">
        <f t="shared" si="157"/>
        <v>#REF!</v>
      </c>
      <c r="I676" s="206" t="e">
        <f t="shared" si="147"/>
        <v>#REF!</v>
      </c>
      <c r="J676" s="204" t="e">
        <f t="shared" si="1"/>
        <v>#REF!</v>
      </c>
    </row>
    <row r="677" spans="1:10" ht="12.75" customHeight="1">
      <c r="A677" s="177" t="e">
        <f t="shared" ref="A677:H677" si="158">#REF!</f>
        <v>#REF!</v>
      </c>
      <c r="B677" s="177" t="e">
        <f t="shared" si="158"/>
        <v>#REF!</v>
      </c>
      <c r="C677" s="177" t="e">
        <f t="shared" si="158"/>
        <v>#REF!</v>
      </c>
      <c r="D677" s="177" t="e">
        <f t="shared" si="158"/>
        <v>#REF!</v>
      </c>
      <c r="E677" s="177" t="e">
        <f t="shared" si="158"/>
        <v>#REF!</v>
      </c>
      <c r="F677" s="177" t="e">
        <f t="shared" si="158"/>
        <v>#REF!</v>
      </c>
      <c r="G677" s="177" t="e">
        <f t="shared" si="158"/>
        <v>#REF!</v>
      </c>
      <c r="H677" s="177" t="e">
        <f t="shared" si="158"/>
        <v>#REF!</v>
      </c>
      <c r="I677" s="206" t="e">
        <f t="shared" si="147"/>
        <v>#REF!</v>
      </c>
      <c r="J677" s="204" t="e">
        <f t="shared" si="1"/>
        <v>#REF!</v>
      </c>
    </row>
    <row r="678" spans="1:10" ht="12.75" customHeight="1">
      <c r="A678" s="177" t="e">
        <f t="shared" ref="A678:H678" si="159">#REF!</f>
        <v>#REF!</v>
      </c>
      <c r="B678" s="177" t="e">
        <f t="shared" si="159"/>
        <v>#REF!</v>
      </c>
      <c r="C678" s="177" t="e">
        <f t="shared" si="159"/>
        <v>#REF!</v>
      </c>
      <c r="D678" s="177" t="e">
        <f t="shared" si="159"/>
        <v>#REF!</v>
      </c>
      <c r="E678" s="177" t="e">
        <f t="shared" si="159"/>
        <v>#REF!</v>
      </c>
      <c r="F678" s="177" t="e">
        <f t="shared" si="159"/>
        <v>#REF!</v>
      </c>
      <c r="G678" s="177" t="e">
        <f t="shared" si="159"/>
        <v>#REF!</v>
      </c>
      <c r="H678" s="177" t="e">
        <f t="shared" si="159"/>
        <v>#REF!</v>
      </c>
      <c r="I678" s="206" t="e">
        <f t="shared" si="147"/>
        <v>#REF!</v>
      </c>
      <c r="J678" s="204" t="e">
        <f t="shared" si="1"/>
        <v>#REF!</v>
      </c>
    </row>
    <row r="679" spans="1:10" ht="12.75" customHeight="1">
      <c r="A679" s="177" t="e">
        <f t="shared" ref="A679:H679" si="160">#REF!</f>
        <v>#REF!</v>
      </c>
      <c r="B679" s="177" t="e">
        <f t="shared" si="160"/>
        <v>#REF!</v>
      </c>
      <c r="C679" s="177" t="e">
        <f t="shared" si="160"/>
        <v>#REF!</v>
      </c>
      <c r="D679" s="177" t="e">
        <f t="shared" si="160"/>
        <v>#REF!</v>
      </c>
      <c r="E679" s="177" t="e">
        <f t="shared" si="160"/>
        <v>#REF!</v>
      </c>
      <c r="F679" s="177" t="e">
        <f t="shared" si="160"/>
        <v>#REF!</v>
      </c>
      <c r="G679" s="177" t="e">
        <f t="shared" si="160"/>
        <v>#REF!</v>
      </c>
      <c r="H679" s="177" t="e">
        <f t="shared" si="160"/>
        <v>#REF!</v>
      </c>
      <c r="I679" s="206" t="e">
        <f t="shared" si="147"/>
        <v>#REF!</v>
      </c>
      <c r="J679" s="204" t="e">
        <f t="shared" si="1"/>
        <v>#REF!</v>
      </c>
    </row>
    <row r="680" spans="1:10" ht="12.75" customHeight="1">
      <c r="A680" s="177" t="e">
        <f t="shared" ref="A680:H680" si="161">#REF!</f>
        <v>#REF!</v>
      </c>
      <c r="B680" s="177" t="e">
        <f t="shared" si="161"/>
        <v>#REF!</v>
      </c>
      <c r="C680" s="177" t="e">
        <f t="shared" si="161"/>
        <v>#REF!</v>
      </c>
      <c r="D680" s="177" t="e">
        <f t="shared" si="161"/>
        <v>#REF!</v>
      </c>
      <c r="E680" s="177" t="e">
        <f t="shared" si="161"/>
        <v>#REF!</v>
      </c>
      <c r="F680" s="177" t="e">
        <f t="shared" si="161"/>
        <v>#REF!</v>
      </c>
      <c r="G680" s="177" t="e">
        <f t="shared" si="161"/>
        <v>#REF!</v>
      </c>
      <c r="H680" s="177" t="e">
        <f t="shared" si="161"/>
        <v>#REF!</v>
      </c>
      <c r="I680" s="206" t="e">
        <f t="shared" si="147"/>
        <v>#REF!</v>
      </c>
      <c r="J680" s="204" t="e">
        <f t="shared" si="1"/>
        <v>#REF!</v>
      </c>
    </row>
    <row r="681" spans="1:10" ht="12.75" customHeight="1">
      <c r="A681" s="177" t="e">
        <f t="shared" ref="A681:H681" si="162">#REF!</f>
        <v>#REF!</v>
      </c>
      <c r="B681" s="177" t="e">
        <f t="shared" si="162"/>
        <v>#REF!</v>
      </c>
      <c r="C681" s="177" t="e">
        <f t="shared" si="162"/>
        <v>#REF!</v>
      </c>
      <c r="D681" s="177" t="e">
        <f t="shared" si="162"/>
        <v>#REF!</v>
      </c>
      <c r="E681" s="177" t="e">
        <f t="shared" si="162"/>
        <v>#REF!</v>
      </c>
      <c r="F681" s="177" t="e">
        <f t="shared" si="162"/>
        <v>#REF!</v>
      </c>
      <c r="G681" s="177" t="e">
        <f t="shared" si="162"/>
        <v>#REF!</v>
      </c>
      <c r="H681" s="177" t="e">
        <f t="shared" si="162"/>
        <v>#REF!</v>
      </c>
      <c r="I681" s="206" t="e">
        <f t="shared" si="147"/>
        <v>#REF!</v>
      </c>
      <c r="J681" s="204" t="e">
        <f t="shared" si="1"/>
        <v>#REF!</v>
      </c>
    </row>
    <row r="682" spans="1:10" ht="12.75" customHeight="1">
      <c r="A682" s="177" t="e">
        <f t="shared" ref="A682:H682" si="163">#REF!</f>
        <v>#REF!</v>
      </c>
      <c r="B682" s="177" t="e">
        <f t="shared" si="163"/>
        <v>#REF!</v>
      </c>
      <c r="C682" s="177" t="e">
        <f t="shared" si="163"/>
        <v>#REF!</v>
      </c>
      <c r="D682" s="177" t="e">
        <f t="shared" si="163"/>
        <v>#REF!</v>
      </c>
      <c r="E682" s="177" t="e">
        <f t="shared" si="163"/>
        <v>#REF!</v>
      </c>
      <c r="F682" s="177" t="e">
        <f t="shared" si="163"/>
        <v>#REF!</v>
      </c>
      <c r="G682" s="177" t="e">
        <f t="shared" si="163"/>
        <v>#REF!</v>
      </c>
      <c r="H682" s="177" t="e">
        <f t="shared" si="163"/>
        <v>#REF!</v>
      </c>
      <c r="I682" s="206" t="e">
        <f t="shared" si="147"/>
        <v>#REF!</v>
      </c>
      <c r="J682" s="204" t="e">
        <f t="shared" si="1"/>
        <v>#REF!</v>
      </c>
    </row>
    <row r="683" spans="1:10" ht="12.75" customHeight="1">
      <c r="A683" s="177" t="e">
        <f t="shared" ref="A683:H683" si="164">#REF!</f>
        <v>#REF!</v>
      </c>
      <c r="B683" s="177" t="e">
        <f t="shared" si="164"/>
        <v>#REF!</v>
      </c>
      <c r="C683" s="177" t="e">
        <f t="shared" si="164"/>
        <v>#REF!</v>
      </c>
      <c r="D683" s="177" t="e">
        <f t="shared" si="164"/>
        <v>#REF!</v>
      </c>
      <c r="E683" s="177" t="e">
        <f t="shared" si="164"/>
        <v>#REF!</v>
      </c>
      <c r="F683" s="177" t="e">
        <f t="shared" si="164"/>
        <v>#REF!</v>
      </c>
      <c r="G683" s="177" t="e">
        <f t="shared" si="164"/>
        <v>#REF!</v>
      </c>
      <c r="H683" s="177" t="e">
        <f t="shared" si="164"/>
        <v>#REF!</v>
      </c>
      <c r="I683" s="206" t="e">
        <f t="shared" si="147"/>
        <v>#REF!</v>
      </c>
      <c r="J683" s="204" t="e">
        <f t="shared" si="1"/>
        <v>#REF!</v>
      </c>
    </row>
    <row r="684" spans="1:10" ht="12.75" customHeight="1">
      <c r="A684" s="177" t="e">
        <f t="shared" ref="A684:H684" si="165">#REF!</f>
        <v>#REF!</v>
      </c>
      <c r="B684" s="177" t="e">
        <f t="shared" si="165"/>
        <v>#REF!</v>
      </c>
      <c r="C684" s="177" t="e">
        <f t="shared" si="165"/>
        <v>#REF!</v>
      </c>
      <c r="D684" s="177" t="e">
        <f t="shared" si="165"/>
        <v>#REF!</v>
      </c>
      <c r="E684" s="177" t="e">
        <f t="shared" si="165"/>
        <v>#REF!</v>
      </c>
      <c r="F684" s="177" t="e">
        <f t="shared" si="165"/>
        <v>#REF!</v>
      </c>
      <c r="G684" s="177" t="e">
        <f t="shared" si="165"/>
        <v>#REF!</v>
      </c>
      <c r="H684" s="177" t="e">
        <f t="shared" si="165"/>
        <v>#REF!</v>
      </c>
      <c r="I684" s="206" t="e">
        <f t="shared" si="147"/>
        <v>#REF!</v>
      </c>
      <c r="J684" s="204" t="e">
        <f t="shared" si="1"/>
        <v>#REF!</v>
      </c>
    </row>
    <row r="685" spans="1:10" ht="12.75" customHeight="1">
      <c r="A685" s="177" t="e">
        <f t="shared" ref="A685:H685" si="166">#REF!</f>
        <v>#REF!</v>
      </c>
      <c r="B685" s="177" t="e">
        <f t="shared" si="166"/>
        <v>#REF!</v>
      </c>
      <c r="C685" s="177" t="e">
        <f t="shared" si="166"/>
        <v>#REF!</v>
      </c>
      <c r="D685" s="177" t="e">
        <f t="shared" si="166"/>
        <v>#REF!</v>
      </c>
      <c r="E685" s="177" t="e">
        <f t="shared" si="166"/>
        <v>#REF!</v>
      </c>
      <c r="F685" s="177" t="e">
        <f t="shared" si="166"/>
        <v>#REF!</v>
      </c>
      <c r="G685" s="177" t="e">
        <f t="shared" si="166"/>
        <v>#REF!</v>
      </c>
      <c r="H685" s="177" t="e">
        <f t="shared" si="166"/>
        <v>#REF!</v>
      </c>
      <c r="I685" s="206" t="e">
        <f t="shared" si="147"/>
        <v>#REF!</v>
      </c>
      <c r="J685" s="204" t="e">
        <f t="shared" si="1"/>
        <v>#REF!</v>
      </c>
    </row>
    <row r="686" spans="1:10" ht="12.75" customHeight="1">
      <c r="A686" s="177" t="e">
        <f t="shared" ref="A686:H686" si="167">#REF!</f>
        <v>#REF!</v>
      </c>
      <c r="B686" s="177" t="e">
        <f t="shared" si="167"/>
        <v>#REF!</v>
      </c>
      <c r="C686" s="177" t="e">
        <f t="shared" si="167"/>
        <v>#REF!</v>
      </c>
      <c r="D686" s="177" t="e">
        <f t="shared" si="167"/>
        <v>#REF!</v>
      </c>
      <c r="E686" s="177" t="e">
        <f t="shared" si="167"/>
        <v>#REF!</v>
      </c>
      <c r="F686" s="177" t="e">
        <f t="shared" si="167"/>
        <v>#REF!</v>
      </c>
      <c r="G686" s="177" t="e">
        <f t="shared" si="167"/>
        <v>#REF!</v>
      </c>
      <c r="H686" s="177" t="e">
        <f t="shared" si="167"/>
        <v>#REF!</v>
      </c>
      <c r="I686" s="206" t="e">
        <f t="shared" si="147"/>
        <v>#REF!</v>
      </c>
      <c r="J686" s="204" t="e">
        <f t="shared" si="1"/>
        <v>#REF!</v>
      </c>
    </row>
    <row r="687" spans="1:10" ht="12.75" customHeight="1">
      <c r="A687" s="177" t="e">
        <f t="shared" ref="A687:H687" si="168">#REF!</f>
        <v>#REF!</v>
      </c>
      <c r="B687" s="177" t="e">
        <f t="shared" si="168"/>
        <v>#REF!</v>
      </c>
      <c r="C687" s="177" t="e">
        <f t="shared" si="168"/>
        <v>#REF!</v>
      </c>
      <c r="D687" s="177" t="e">
        <f t="shared" si="168"/>
        <v>#REF!</v>
      </c>
      <c r="E687" s="177" t="e">
        <f t="shared" si="168"/>
        <v>#REF!</v>
      </c>
      <c r="F687" s="177" t="e">
        <f t="shared" si="168"/>
        <v>#REF!</v>
      </c>
      <c r="G687" s="177" t="e">
        <f t="shared" si="168"/>
        <v>#REF!</v>
      </c>
      <c r="H687" s="177" t="e">
        <f t="shared" si="168"/>
        <v>#REF!</v>
      </c>
      <c r="I687" s="206" t="e">
        <f t="shared" si="147"/>
        <v>#REF!</v>
      </c>
      <c r="J687" s="204" t="e">
        <f t="shared" si="1"/>
        <v>#REF!</v>
      </c>
    </row>
    <row r="688" spans="1:10" ht="12.75" customHeight="1">
      <c r="A688" s="177" t="e">
        <f t="shared" ref="A688:H688" si="169">#REF!</f>
        <v>#REF!</v>
      </c>
      <c r="B688" s="177" t="e">
        <f t="shared" si="169"/>
        <v>#REF!</v>
      </c>
      <c r="C688" s="177" t="e">
        <f t="shared" si="169"/>
        <v>#REF!</v>
      </c>
      <c r="D688" s="177" t="e">
        <f t="shared" si="169"/>
        <v>#REF!</v>
      </c>
      <c r="E688" s="177" t="e">
        <f t="shared" si="169"/>
        <v>#REF!</v>
      </c>
      <c r="F688" s="177" t="e">
        <f t="shared" si="169"/>
        <v>#REF!</v>
      </c>
      <c r="G688" s="177" t="e">
        <f t="shared" si="169"/>
        <v>#REF!</v>
      </c>
      <c r="H688" s="177" t="e">
        <f t="shared" si="169"/>
        <v>#REF!</v>
      </c>
      <c r="I688" s="206" t="e">
        <f t="shared" si="147"/>
        <v>#REF!</v>
      </c>
      <c r="J688" s="204" t="e">
        <f t="shared" si="1"/>
        <v>#REF!</v>
      </c>
    </row>
    <row r="689" spans="1:10" ht="12.75" customHeight="1">
      <c r="A689" s="177" t="e">
        <f t="shared" ref="A689:H689" si="170">#REF!</f>
        <v>#REF!</v>
      </c>
      <c r="B689" s="177" t="e">
        <f t="shared" si="170"/>
        <v>#REF!</v>
      </c>
      <c r="C689" s="177" t="e">
        <f t="shared" si="170"/>
        <v>#REF!</v>
      </c>
      <c r="D689" s="177" t="e">
        <f t="shared" si="170"/>
        <v>#REF!</v>
      </c>
      <c r="E689" s="177" t="e">
        <f t="shared" si="170"/>
        <v>#REF!</v>
      </c>
      <c r="F689" s="177" t="e">
        <f t="shared" si="170"/>
        <v>#REF!</v>
      </c>
      <c r="G689" s="177" t="e">
        <f t="shared" si="170"/>
        <v>#REF!</v>
      </c>
      <c r="H689" s="177" t="e">
        <f t="shared" si="170"/>
        <v>#REF!</v>
      </c>
      <c r="I689" s="206" t="e">
        <f t="shared" si="147"/>
        <v>#REF!</v>
      </c>
      <c r="J689" s="204" t="e">
        <f t="shared" si="1"/>
        <v>#REF!</v>
      </c>
    </row>
    <row r="690" spans="1:10" ht="12.75" customHeight="1">
      <c r="A690" s="177" t="e">
        <f t="shared" ref="A690:H690" si="171">#REF!</f>
        <v>#REF!</v>
      </c>
      <c r="B690" s="177" t="e">
        <f t="shared" si="171"/>
        <v>#REF!</v>
      </c>
      <c r="C690" s="177" t="e">
        <f t="shared" si="171"/>
        <v>#REF!</v>
      </c>
      <c r="D690" s="177" t="e">
        <f t="shared" si="171"/>
        <v>#REF!</v>
      </c>
      <c r="E690" s="177" t="e">
        <f t="shared" si="171"/>
        <v>#REF!</v>
      </c>
      <c r="F690" s="177" t="e">
        <f t="shared" si="171"/>
        <v>#REF!</v>
      </c>
      <c r="G690" s="177" t="e">
        <f t="shared" si="171"/>
        <v>#REF!</v>
      </c>
      <c r="H690" s="177" t="e">
        <f t="shared" si="171"/>
        <v>#REF!</v>
      </c>
      <c r="I690" s="206" t="e">
        <f t="shared" si="147"/>
        <v>#REF!</v>
      </c>
      <c r="J690" s="204" t="e">
        <f t="shared" si="1"/>
        <v>#REF!</v>
      </c>
    </row>
    <row r="691" spans="1:10" ht="12.75" customHeight="1">
      <c r="A691" s="177" t="e">
        <f t="shared" ref="A691:H691" si="172">#REF!</f>
        <v>#REF!</v>
      </c>
      <c r="B691" s="177" t="e">
        <f t="shared" si="172"/>
        <v>#REF!</v>
      </c>
      <c r="C691" s="177" t="e">
        <f t="shared" si="172"/>
        <v>#REF!</v>
      </c>
      <c r="D691" s="177" t="e">
        <f t="shared" si="172"/>
        <v>#REF!</v>
      </c>
      <c r="E691" s="177" t="e">
        <f t="shared" si="172"/>
        <v>#REF!</v>
      </c>
      <c r="F691" s="177" t="e">
        <f t="shared" si="172"/>
        <v>#REF!</v>
      </c>
      <c r="G691" s="177" t="e">
        <f t="shared" si="172"/>
        <v>#REF!</v>
      </c>
      <c r="H691" s="177" t="e">
        <f t="shared" si="172"/>
        <v>#REF!</v>
      </c>
      <c r="I691" s="206" t="e">
        <f t="shared" si="147"/>
        <v>#REF!</v>
      </c>
      <c r="J691" s="204" t="e">
        <f t="shared" si="1"/>
        <v>#REF!</v>
      </c>
    </row>
    <row r="692" spans="1:10" ht="12.75" customHeight="1">
      <c r="A692" s="177" t="e">
        <f t="shared" ref="A692:H692" si="173">#REF!</f>
        <v>#REF!</v>
      </c>
      <c r="B692" s="177" t="e">
        <f t="shared" si="173"/>
        <v>#REF!</v>
      </c>
      <c r="C692" s="177" t="e">
        <f t="shared" si="173"/>
        <v>#REF!</v>
      </c>
      <c r="D692" s="177" t="e">
        <f t="shared" si="173"/>
        <v>#REF!</v>
      </c>
      <c r="E692" s="177" t="e">
        <f t="shared" si="173"/>
        <v>#REF!</v>
      </c>
      <c r="F692" s="177" t="e">
        <f t="shared" si="173"/>
        <v>#REF!</v>
      </c>
      <c r="G692" s="177" t="e">
        <f t="shared" si="173"/>
        <v>#REF!</v>
      </c>
      <c r="H692" s="177" t="e">
        <f t="shared" si="173"/>
        <v>#REF!</v>
      </c>
      <c r="I692" s="206" t="e">
        <f t="shared" si="147"/>
        <v>#REF!</v>
      </c>
      <c r="J692" s="204" t="e">
        <f t="shared" si="1"/>
        <v>#REF!</v>
      </c>
    </row>
    <row r="693" spans="1:10" ht="12.75" customHeight="1">
      <c r="A693" s="177" t="e">
        <f t="shared" ref="A693:H693" si="174">#REF!</f>
        <v>#REF!</v>
      </c>
      <c r="B693" s="177" t="e">
        <f t="shared" si="174"/>
        <v>#REF!</v>
      </c>
      <c r="C693" s="177" t="e">
        <f t="shared" si="174"/>
        <v>#REF!</v>
      </c>
      <c r="D693" s="177" t="e">
        <f t="shared" si="174"/>
        <v>#REF!</v>
      </c>
      <c r="E693" s="177" t="e">
        <f t="shared" si="174"/>
        <v>#REF!</v>
      </c>
      <c r="F693" s="177" t="e">
        <f t="shared" si="174"/>
        <v>#REF!</v>
      </c>
      <c r="G693" s="177" t="e">
        <f t="shared" si="174"/>
        <v>#REF!</v>
      </c>
      <c r="H693" s="177" t="e">
        <f t="shared" si="174"/>
        <v>#REF!</v>
      </c>
      <c r="I693" s="206" t="e">
        <f t="shared" si="147"/>
        <v>#REF!</v>
      </c>
      <c r="J693" s="204" t="e">
        <f t="shared" si="1"/>
        <v>#REF!</v>
      </c>
    </row>
    <row r="694" spans="1:10" ht="12.75" customHeight="1">
      <c r="A694" s="177" t="e">
        <f t="shared" ref="A694:H694" si="175">#REF!</f>
        <v>#REF!</v>
      </c>
      <c r="B694" s="177" t="e">
        <f t="shared" si="175"/>
        <v>#REF!</v>
      </c>
      <c r="C694" s="177" t="e">
        <f t="shared" si="175"/>
        <v>#REF!</v>
      </c>
      <c r="D694" s="177" t="e">
        <f t="shared" si="175"/>
        <v>#REF!</v>
      </c>
      <c r="E694" s="177" t="e">
        <f t="shared" si="175"/>
        <v>#REF!</v>
      </c>
      <c r="F694" s="177" t="e">
        <f t="shared" si="175"/>
        <v>#REF!</v>
      </c>
      <c r="G694" s="177" t="e">
        <f t="shared" si="175"/>
        <v>#REF!</v>
      </c>
      <c r="H694" s="177" t="e">
        <f t="shared" si="175"/>
        <v>#REF!</v>
      </c>
      <c r="I694" s="206" t="e">
        <f t="shared" si="147"/>
        <v>#REF!</v>
      </c>
      <c r="J694" s="204" t="e">
        <f t="shared" si="1"/>
        <v>#REF!</v>
      </c>
    </row>
    <row r="695" spans="1:10" ht="12.75" customHeight="1">
      <c r="A695" s="177" t="e">
        <f t="shared" ref="A695:H695" si="176">#REF!</f>
        <v>#REF!</v>
      </c>
      <c r="B695" s="177" t="e">
        <f t="shared" si="176"/>
        <v>#REF!</v>
      </c>
      <c r="C695" s="177" t="e">
        <f t="shared" si="176"/>
        <v>#REF!</v>
      </c>
      <c r="D695" s="177" t="e">
        <f t="shared" si="176"/>
        <v>#REF!</v>
      </c>
      <c r="E695" s="177" t="e">
        <f t="shared" si="176"/>
        <v>#REF!</v>
      </c>
      <c r="F695" s="177" t="e">
        <f t="shared" si="176"/>
        <v>#REF!</v>
      </c>
      <c r="G695" s="177" t="e">
        <f t="shared" si="176"/>
        <v>#REF!</v>
      </c>
      <c r="H695" s="177" t="e">
        <f t="shared" si="176"/>
        <v>#REF!</v>
      </c>
      <c r="I695" s="206" t="e">
        <f t="shared" si="147"/>
        <v>#REF!</v>
      </c>
      <c r="J695" s="204" t="e">
        <f t="shared" si="1"/>
        <v>#REF!</v>
      </c>
    </row>
    <row r="696" spans="1:10" ht="12.75" customHeight="1">
      <c r="A696" s="177" t="e">
        <f t="shared" ref="A696:H696" si="177">#REF!</f>
        <v>#REF!</v>
      </c>
      <c r="B696" s="177" t="e">
        <f t="shared" si="177"/>
        <v>#REF!</v>
      </c>
      <c r="C696" s="177" t="e">
        <f t="shared" si="177"/>
        <v>#REF!</v>
      </c>
      <c r="D696" s="177" t="e">
        <f t="shared" si="177"/>
        <v>#REF!</v>
      </c>
      <c r="E696" s="177" t="e">
        <f t="shared" si="177"/>
        <v>#REF!</v>
      </c>
      <c r="F696" s="177" t="e">
        <f t="shared" si="177"/>
        <v>#REF!</v>
      </c>
      <c r="G696" s="177" t="e">
        <f t="shared" si="177"/>
        <v>#REF!</v>
      </c>
      <c r="H696" s="177" t="e">
        <f t="shared" si="177"/>
        <v>#REF!</v>
      </c>
      <c r="I696" s="206" t="e">
        <f t="shared" si="147"/>
        <v>#REF!</v>
      </c>
      <c r="J696" s="204" t="e">
        <f t="shared" si="1"/>
        <v>#REF!</v>
      </c>
    </row>
    <row r="697" spans="1:10" ht="12.75" customHeight="1">
      <c r="A697" s="177" t="e">
        <f t="shared" ref="A697:H697" si="178">#REF!</f>
        <v>#REF!</v>
      </c>
      <c r="B697" s="177" t="e">
        <f t="shared" si="178"/>
        <v>#REF!</v>
      </c>
      <c r="C697" s="177" t="e">
        <f t="shared" si="178"/>
        <v>#REF!</v>
      </c>
      <c r="D697" s="177" t="e">
        <f t="shared" si="178"/>
        <v>#REF!</v>
      </c>
      <c r="E697" s="177" t="e">
        <f t="shared" si="178"/>
        <v>#REF!</v>
      </c>
      <c r="F697" s="177" t="e">
        <f t="shared" si="178"/>
        <v>#REF!</v>
      </c>
      <c r="G697" s="177" t="e">
        <f t="shared" si="178"/>
        <v>#REF!</v>
      </c>
      <c r="H697" s="177" t="e">
        <f t="shared" si="178"/>
        <v>#REF!</v>
      </c>
      <c r="I697" s="206" t="e">
        <f t="shared" si="147"/>
        <v>#REF!</v>
      </c>
      <c r="J697" s="204" t="e">
        <f t="shared" si="1"/>
        <v>#REF!</v>
      </c>
    </row>
    <row r="698" spans="1:10" ht="12.75" customHeight="1">
      <c r="A698" s="177" t="e">
        <f t="shared" ref="A698:H698" si="179">#REF!</f>
        <v>#REF!</v>
      </c>
      <c r="B698" s="177" t="e">
        <f t="shared" si="179"/>
        <v>#REF!</v>
      </c>
      <c r="C698" s="177" t="e">
        <f t="shared" si="179"/>
        <v>#REF!</v>
      </c>
      <c r="D698" s="177" t="e">
        <f t="shared" si="179"/>
        <v>#REF!</v>
      </c>
      <c r="E698" s="177" t="e">
        <f t="shared" si="179"/>
        <v>#REF!</v>
      </c>
      <c r="F698" s="177" t="e">
        <f t="shared" si="179"/>
        <v>#REF!</v>
      </c>
      <c r="G698" s="177" t="e">
        <f t="shared" si="179"/>
        <v>#REF!</v>
      </c>
      <c r="H698" s="177" t="e">
        <f t="shared" si="179"/>
        <v>#REF!</v>
      </c>
      <c r="I698" s="206" t="e">
        <f t="shared" si="147"/>
        <v>#REF!</v>
      </c>
      <c r="J698" s="204" t="e">
        <f t="shared" si="1"/>
        <v>#REF!</v>
      </c>
    </row>
    <row r="699" spans="1:10" ht="12.75" customHeight="1">
      <c r="A699" s="177" t="e">
        <f t="shared" ref="A699:H699" si="180">#REF!</f>
        <v>#REF!</v>
      </c>
      <c r="B699" s="177" t="e">
        <f t="shared" si="180"/>
        <v>#REF!</v>
      </c>
      <c r="C699" s="177" t="e">
        <f t="shared" si="180"/>
        <v>#REF!</v>
      </c>
      <c r="D699" s="177" t="e">
        <f t="shared" si="180"/>
        <v>#REF!</v>
      </c>
      <c r="E699" s="177" t="e">
        <f t="shared" si="180"/>
        <v>#REF!</v>
      </c>
      <c r="F699" s="177" t="e">
        <f t="shared" si="180"/>
        <v>#REF!</v>
      </c>
      <c r="G699" s="177" t="e">
        <f t="shared" si="180"/>
        <v>#REF!</v>
      </c>
      <c r="H699" s="177" t="e">
        <f t="shared" si="180"/>
        <v>#REF!</v>
      </c>
      <c r="I699" s="206" t="e">
        <f t="shared" si="147"/>
        <v>#REF!</v>
      </c>
      <c r="J699" s="204" t="e">
        <f t="shared" si="1"/>
        <v>#REF!</v>
      </c>
    </row>
    <row r="700" spans="1:10" ht="12.75" customHeight="1">
      <c r="A700" s="177" t="e">
        <f t="shared" ref="A700:H700" si="181">#REF!</f>
        <v>#REF!</v>
      </c>
      <c r="B700" s="177" t="e">
        <f t="shared" si="181"/>
        <v>#REF!</v>
      </c>
      <c r="C700" s="177" t="e">
        <f t="shared" si="181"/>
        <v>#REF!</v>
      </c>
      <c r="D700" s="177" t="e">
        <f t="shared" si="181"/>
        <v>#REF!</v>
      </c>
      <c r="E700" s="177" t="e">
        <f t="shared" si="181"/>
        <v>#REF!</v>
      </c>
      <c r="F700" s="177" t="e">
        <f t="shared" si="181"/>
        <v>#REF!</v>
      </c>
      <c r="G700" s="177" t="e">
        <f t="shared" si="181"/>
        <v>#REF!</v>
      </c>
      <c r="H700" s="177" t="e">
        <f t="shared" si="181"/>
        <v>#REF!</v>
      </c>
      <c r="I700" s="206" t="e">
        <f t="shared" si="147"/>
        <v>#REF!</v>
      </c>
      <c r="J700" s="204" t="e">
        <f t="shared" si="1"/>
        <v>#REF!</v>
      </c>
    </row>
    <row r="701" spans="1:10" ht="12.75" customHeight="1">
      <c r="A701" s="177" t="e">
        <f t="shared" ref="A701:H701" si="182">#REF!</f>
        <v>#REF!</v>
      </c>
      <c r="B701" s="177" t="e">
        <f t="shared" si="182"/>
        <v>#REF!</v>
      </c>
      <c r="C701" s="177" t="e">
        <f t="shared" si="182"/>
        <v>#REF!</v>
      </c>
      <c r="D701" s="177" t="e">
        <f t="shared" si="182"/>
        <v>#REF!</v>
      </c>
      <c r="E701" s="177" t="e">
        <f t="shared" si="182"/>
        <v>#REF!</v>
      </c>
      <c r="F701" s="177" t="e">
        <f t="shared" si="182"/>
        <v>#REF!</v>
      </c>
      <c r="G701" s="177" t="e">
        <f t="shared" si="182"/>
        <v>#REF!</v>
      </c>
      <c r="H701" s="177" t="e">
        <f t="shared" si="182"/>
        <v>#REF!</v>
      </c>
      <c r="I701" s="206" t="e">
        <f t="shared" si="147"/>
        <v>#REF!</v>
      </c>
      <c r="J701" s="204" t="e">
        <f t="shared" si="1"/>
        <v>#REF!</v>
      </c>
    </row>
    <row r="702" spans="1:10" ht="12.75" customHeight="1">
      <c r="A702" s="177" t="e">
        <f t="shared" ref="A702:H702" si="183">#REF!</f>
        <v>#REF!</v>
      </c>
      <c r="B702" s="177" t="e">
        <f t="shared" si="183"/>
        <v>#REF!</v>
      </c>
      <c r="C702" s="177" t="e">
        <f t="shared" si="183"/>
        <v>#REF!</v>
      </c>
      <c r="D702" s="177" t="e">
        <f t="shared" si="183"/>
        <v>#REF!</v>
      </c>
      <c r="E702" s="177" t="e">
        <f t="shared" si="183"/>
        <v>#REF!</v>
      </c>
      <c r="F702" s="177" t="e">
        <f t="shared" si="183"/>
        <v>#REF!</v>
      </c>
      <c r="G702" s="177" t="e">
        <f t="shared" si="183"/>
        <v>#REF!</v>
      </c>
      <c r="H702" s="177" t="e">
        <f t="shared" si="183"/>
        <v>#REF!</v>
      </c>
      <c r="I702" s="206" t="e">
        <f t="shared" si="147"/>
        <v>#REF!</v>
      </c>
      <c r="J702" s="204" t="e">
        <f t="shared" si="1"/>
        <v>#REF!</v>
      </c>
    </row>
    <row r="703" spans="1:10" ht="12.75" customHeight="1">
      <c r="A703" s="177" t="e">
        <f t="shared" ref="A703:H703" si="184">#REF!</f>
        <v>#REF!</v>
      </c>
      <c r="B703" s="177" t="e">
        <f t="shared" si="184"/>
        <v>#REF!</v>
      </c>
      <c r="C703" s="177" t="e">
        <f t="shared" si="184"/>
        <v>#REF!</v>
      </c>
      <c r="D703" s="177" t="e">
        <f t="shared" si="184"/>
        <v>#REF!</v>
      </c>
      <c r="E703" s="177" t="e">
        <f t="shared" si="184"/>
        <v>#REF!</v>
      </c>
      <c r="F703" s="177" t="e">
        <f t="shared" si="184"/>
        <v>#REF!</v>
      </c>
      <c r="G703" s="177" t="e">
        <f t="shared" si="184"/>
        <v>#REF!</v>
      </c>
      <c r="H703" s="177" t="e">
        <f t="shared" si="184"/>
        <v>#REF!</v>
      </c>
      <c r="I703" s="206" t="e">
        <f t="shared" si="147"/>
        <v>#REF!</v>
      </c>
      <c r="J703" s="204" t="e">
        <f t="shared" si="1"/>
        <v>#REF!</v>
      </c>
    </row>
    <row r="704" spans="1:10" ht="12.75" customHeight="1">
      <c r="A704" s="177" t="e">
        <f t="shared" ref="A704:H704" si="185">#REF!</f>
        <v>#REF!</v>
      </c>
      <c r="B704" s="177" t="e">
        <f t="shared" si="185"/>
        <v>#REF!</v>
      </c>
      <c r="C704" s="177" t="e">
        <f t="shared" si="185"/>
        <v>#REF!</v>
      </c>
      <c r="D704" s="177" t="e">
        <f t="shared" si="185"/>
        <v>#REF!</v>
      </c>
      <c r="E704" s="177" t="e">
        <f t="shared" si="185"/>
        <v>#REF!</v>
      </c>
      <c r="F704" s="177" t="e">
        <f t="shared" si="185"/>
        <v>#REF!</v>
      </c>
      <c r="G704" s="177" t="e">
        <f t="shared" si="185"/>
        <v>#REF!</v>
      </c>
      <c r="H704" s="177" t="e">
        <f t="shared" si="185"/>
        <v>#REF!</v>
      </c>
      <c r="I704" s="206" t="e">
        <f t="shared" si="147"/>
        <v>#REF!</v>
      </c>
      <c r="J704" s="204" t="e">
        <f t="shared" si="1"/>
        <v>#REF!</v>
      </c>
    </row>
    <row r="705" spans="1:10" ht="12.75" customHeight="1">
      <c r="A705" s="177" t="e">
        <f t="shared" ref="A705:H705" si="186">#REF!</f>
        <v>#REF!</v>
      </c>
      <c r="B705" s="177" t="e">
        <f t="shared" si="186"/>
        <v>#REF!</v>
      </c>
      <c r="C705" s="177" t="e">
        <f t="shared" si="186"/>
        <v>#REF!</v>
      </c>
      <c r="D705" s="177" t="e">
        <f t="shared" si="186"/>
        <v>#REF!</v>
      </c>
      <c r="E705" s="177" t="e">
        <f t="shared" si="186"/>
        <v>#REF!</v>
      </c>
      <c r="F705" s="177" t="e">
        <f t="shared" si="186"/>
        <v>#REF!</v>
      </c>
      <c r="G705" s="177" t="e">
        <f t="shared" si="186"/>
        <v>#REF!</v>
      </c>
      <c r="H705" s="177" t="e">
        <f t="shared" si="186"/>
        <v>#REF!</v>
      </c>
      <c r="I705" s="206" t="e">
        <f t="shared" si="147"/>
        <v>#REF!</v>
      </c>
      <c r="J705" s="204" t="e">
        <f t="shared" si="1"/>
        <v>#REF!</v>
      </c>
    </row>
    <row r="706" spans="1:10" ht="12.75" customHeight="1">
      <c r="A706" s="177" t="e">
        <f t="shared" ref="A706:H706" si="187">#REF!</f>
        <v>#REF!</v>
      </c>
      <c r="B706" s="177" t="e">
        <f t="shared" si="187"/>
        <v>#REF!</v>
      </c>
      <c r="C706" s="177" t="e">
        <f t="shared" si="187"/>
        <v>#REF!</v>
      </c>
      <c r="D706" s="177" t="e">
        <f t="shared" si="187"/>
        <v>#REF!</v>
      </c>
      <c r="E706" s="177" t="e">
        <f t="shared" si="187"/>
        <v>#REF!</v>
      </c>
      <c r="F706" s="177" t="e">
        <f t="shared" si="187"/>
        <v>#REF!</v>
      </c>
      <c r="G706" s="177" t="e">
        <f t="shared" si="187"/>
        <v>#REF!</v>
      </c>
      <c r="H706" s="177" t="e">
        <f t="shared" si="187"/>
        <v>#REF!</v>
      </c>
      <c r="I706" s="206" t="e">
        <f t="shared" si="147"/>
        <v>#REF!</v>
      </c>
      <c r="J706" s="204" t="e">
        <f t="shared" si="1"/>
        <v>#REF!</v>
      </c>
    </row>
    <row r="707" spans="1:10" ht="12.75" customHeight="1">
      <c r="A707" s="177" t="e">
        <f t="shared" ref="A707:H707" si="188">#REF!</f>
        <v>#REF!</v>
      </c>
      <c r="B707" s="177" t="e">
        <f t="shared" si="188"/>
        <v>#REF!</v>
      </c>
      <c r="C707" s="177" t="e">
        <f t="shared" si="188"/>
        <v>#REF!</v>
      </c>
      <c r="D707" s="177" t="e">
        <f t="shared" si="188"/>
        <v>#REF!</v>
      </c>
      <c r="E707" s="177" t="e">
        <f t="shared" si="188"/>
        <v>#REF!</v>
      </c>
      <c r="F707" s="177" t="e">
        <f t="shared" si="188"/>
        <v>#REF!</v>
      </c>
      <c r="G707" s="177" t="e">
        <f t="shared" si="188"/>
        <v>#REF!</v>
      </c>
      <c r="H707" s="177" t="e">
        <f t="shared" si="188"/>
        <v>#REF!</v>
      </c>
      <c r="I707" s="206" t="e">
        <f t="shared" si="147"/>
        <v>#REF!</v>
      </c>
      <c r="J707" s="204" t="e">
        <f t="shared" si="1"/>
        <v>#REF!</v>
      </c>
    </row>
    <row r="708" spans="1:10" ht="12.75" customHeight="1">
      <c r="A708" s="177" t="e">
        <f t="shared" ref="A708:H708" si="189">#REF!</f>
        <v>#REF!</v>
      </c>
      <c r="B708" s="177" t="e">
        <f t="shared" si="189"/>
        <v>#REF!</v>
      </c>
      <c r="C708" s="177" t="e">
        <f t="shared" si="189"/>
        <v>#REF!</v>
      </c>
      <c r="D708" s="177" t="e">
        <f t="shared" si="189"/>
        <v>#REF!</v>
      </c>
      <c r="E708" s="177" t="e">
        <f t="shared" si="189"/>
        <v>#REF!</v>
      </c>
      <c r="F708" s="177" t="e">
        <f t="shared" si="189"/>
        <v>#REF!</v>
      </c>
      <c r="G708" s="177" t="e">
        <f t="shared" si="189"/>
        <v>#REF!</v>
      </c>
      <c r="H708" s="177" t="e">
        <f t="shared" si="189"/>
        <v>#REF!</v>
      </c>
      <c r="I708" s="206" t="e">
        <f t="shared" si="147"/>
        <v>#REF!</v>
      </c>
      <c r="J708" s="204" t="e">
        <f t="shared" si="1"/>
        <v>#REF!</v>
      </c>
    </row>
    <row r="709" spans="1:10" ht="12.75" customHeight="1">
      <c r="A709" s="177" t="e">
        <f t="shared" ref="A709:H709" si="190">#REF!</f>
        <v>#REF!</v>
      </c>
      <c r="B709" s="177" t="e">
        <f t="shared" si="190"/>
        <v>#REF!</v>
      </c>
      <c r="C709" s="177" t="e">
        <f t="shared" si="190"/>
        <v>#REF!</v>
      </c>
      <c r="D709" s="177" t="e">
        <f t="shared" si="190"/>
        <v>#REF!</v>
      </c>
      <c r="E709" s="177" t="e">
        <f t="shared" si="190"/>
        <v>#REF!</v>
      </c>
      <c r="F709" s="177" t="e">
        <f t="shared" si="190"/>
        <v>#REF!</v>
      </c>
      <c r="G709" s="177" t="e">
        <f t="shared" si="190"/>
        <v>#REF!</v>
      </c>
      <c r="H709" s="177" t="e">
        <f t="shared" si="190"/>
        <v>#REF!</v>
      </c>
      <c r="I709" s="206" t="e">
        <f t="shared" si="147"/>
        <v>#REF!</v>
      </c>
      <c r="J709" s="204" t="e">
        <f t="shared" si="1"/>
        <v>#REF!</v>
      </c>
    </row>
    <row r="710" spans="1:10" ht="12.75" customHeight="1">
      <c r="A710" s="177" t="e">
        <f t="shared" ref="A710:H710" si="191">#REF!</f>
        <v>#REF!</v>
      </c>
      <c r="B710" s="177" t="e">
        <f t="shared" si="191"/>
        <v>#REF!</v>
      </c>
      <c r="C710" s="177" t="e">
        <f t="shared" si="191"/>
        <v>#REF!</v>
      </c>
      <c r="D710" s="177" t="e">
        <f t="shared" si="191"/>
        <v>#REF!</v>
      </c>
      <c r="E710" s="177" t="e">
        <f t="shared" si="191"/>
        <v>#REF!</v>
      </c>
      <c r="F710" s="177" t="e">
        <f t="shared" si="191"/>
        <v>#REF!</v>
      </c>
      <c r="G710" s="177" t="e">
        <f t="shared" si="191"/>
        <v>#REF!</v>
      </c>
      <c r="H710" s="177" t="e">
        <f t="shared" si="191"/>
        <v>#REF!</v>
      </c>
      <c r="I710" s="206" t="e">
        <f t="shared" si="147"/>
        <v>#REF!</v>
      </c>
      <c r="J710" s="204" t="e">
        <f t="shared" si="1"/>
        <v>#REF!</v>
      </c>
    </row>
    <row r="711" spans="1:10" ht="12.75" customHeight="1">
      <c r="A711" s="177" t="e">
        <f t="shared" ref="A711:H711" si="192">#REF!</f>
        <v>#REF!</v>
      </c>
      <c r="B711" s="177" t="e">
        <f t="shared" si="192"/>
        <v>#REF!</v>
      </c>
      <c r="C711" s="177" t="e">
        <f t="shared" si="192"/>
        <v>#REF!</v>
      </c>
      <c r="D711" s="177" t="e">
        <f t="shared" si="192"/>
        <v>#REF!</v>
      </c>
      <c r="E711" s="177" t="e">
        <f t="shared" si="192"/>
        <v>#REF!</v>
      </c>
      <c r="F711" s="177" t="e">
        <f t="shared" si="192"/>
        <v>#REF!</v>
      </c>
      <c r="G711" s="177" t="e">
        <f t="shared" si="192"/>
        <v>#REF!</v>
      </c>
      <c r="H711" s="177" t="e">
        <f t="shared" si="192"/>
        <v>#REF!</v>
      </c>
      <c r="I711" s="206" t="e">
        <f t="shared" si="147"/>
        <v>#REF!</v>
      </c>
      <c r="J711" s="204" t="e">
        <f t="shared" si="1"/>
        <v>#REF!</v>
      </c>
    </row>
    <row r="712" spans="1:10" ht="12.75" customHeight="1">
      <c r="A712" s="177" t="e">
        <f t="shared" ref="A712:H712" si="193">#REF!</f>
        <v>#REF!</v>
      </c>
      <c r="B712" s="177" t="e">
        <f t="shared" si="193"/>
        <v>#REF!</v>
      </c>
      <c r="C712" s="177" t="e">
        <f t="shared" si="193"/>
        <v>#REF!</v>
      </c>
      <c r="D712" s="177" t="e">
        <f t="shared" si="193"/>
        <v>#REF!</v>
      </c>
      <c r="E712" s="177" t="e">
        <f t="shared" si="193"/>
        <v>#REF!</v>
      </c>
      <c r="F712" s="177" t="e">
        <f t="shared" si="193"/>
        <v>#REF!</v>
      </c>
      <c r="G712" s="177" t="e">
        <f t="shared" si="193"/>
        <v>#REF!</v>
      </c>
      <c r="H712" s="177" t="e">
        <f t="shared" si="193"/>
        <v>#REF!</v>
      </c>
      <c r="I712" s="206" t="e">
        <f t="shared" si="147"/>
        <v>#REF!</v>
      </c>
      <c r="J712" s="204" t="e">
        <f t="shared" si="1"/>
        <v>#REF!</v>
      </c>
    </row>
    <row r="713" spans="1:10" ht="12.75" customHeight="1">
      <c r="A713" s="177" t="e">
        <f t="shared" ref="A713:H713" si="194">#REF!</f>
        <v>#REF!</v>
      </c>
      <c r="B713" s="177" t="e">
        <f t="shared" si="194"/>
        <v>#REF!</v>
      </c>
      <c r="C713" s="177" t="e">
        <f t="shared" si="194"/>
        <v>#REF!</v>
      </c>
      <c r="D713" s="177" t="e">
        <f t="shared" si="194"/>
        <v>#REF!</v>
      </c>
      <c r="E713" s="177" t="e">
        <f t="shared" si="194"/>
        <v>#REF!</v>
      </c>
      <c r="F713" s="177" t="e">
        <f t="shared" si="194"/>
        <v>#REF!</v>
      </c>
      <c r="G713" s="177" t="e">
        <f t="shared" si="194"/>
        <v>#REF!</v>
      </c>
      <c r="H713" s="177" t="e">
        <f t="shared" si="194"/>
        <v>#REF!</v>
      </c>
      <c r="I713" s="206" t="e">
        <f t="shared" si="147"/>
        <v>#REF!</v>
      </c>
      <c r="J713" s="204" t="e">
        <f t="shared" si="1"/>
        <v>#REF!</v>
      </c>
    </row>
    <row r="714" spans="1:10" ht="12.75" customHeight="1">
      <c r="A714" s="177" t="e">
        <f t="shared" ref="A714:H714" si="195">#REF!</f>
        <v>#REF!</v>
      </c>
      <c r="B714" s="177" t="e">
        <f t="shared" si="195"/>
        <v>#REF!</v>
      </c>
      <c r="C714" s="177" t="e">
        <f t="shared" si="195"/>
        <v>#REF!</v>
      </c>
      <c r="D714" s="177" t="e">
        <f t="shared" si="195"/>
        <v>#REF!</v>
      </c>
      <c r="E714" s="177" t="e">
        <f t="shared" si="195"/>
        <v>#REF!</v>
      </c>
      <c r="F714" s="177" t="e">
        <f t="shared" si="195"/>
        <v>#REF!</v>
      </c>
      <c r="G714" s="177" t="e">
        <f t="shared" si="195"/>
        <v>#REF!</v>
      </c>
      <c r="H714" s="177" t="e">
        <f t="shared" si="195"/>
        <v>#REF!</v>
      </c>
      <c r="I714" s="206" t="e">
        <f t="shared" si="147"/>
        <v>#REF!</v>
      </c>
      <c r="J714" s="204" t="e">
        <f t="shared" si="1"/>
        <v>#REF!</v>
      </c>
    </row>
    <row r="715" spans="1:10" ht="12.75" customHeight="1">
      <c r="A715" s="177" t="e">
        <f t="shared" ref="A715:H715" si="196">#REF!</f>
        <v>#REF!</v>
      </c>
      <c r="B715" s="177" t="e">
        <f t="shared" si="196"/>
        <v>#REF!</v>
      </c>
      <c r="C715" s="177" t="e">
        <f t="shared" si="196"/>
        <v>#REF!</v>
      </c>
      <c r="D715" s="177" t="e">
        <f t="shared" si="196"/>
        <v>#REF!</v>
      </c>
      <c r="E715" s="177" t="e">
        <f t="shared" si="196"/>
        <v>#REF!</v>
      </c>
      <c r="F715" s="177" t="e">
        <f t="shared" si="196"/>
        <v>#REF!</v>
      </c>
      <c r="G715" s="177" t="e">
        <f t="shared" si="196"/>
        <v>#REF!</v>
      </c>
      <c r="H715" s="177" t="e">
        <f t="shared" si="196"/>
        <v>#REF!</v>
      </c>
      <c r="I715" s="206" t="e">
        <f t="shared" si="147"/>
        <v>#REF!</v>
      </c>
      <c r="J715" s="204" t="e">
        <f t="shared" si="1"/>
        <v>#REF!</v>
      </c>
    </row>
    <row r="716" spans="1:10" ht="12.75" customHeight="1">
      <c r="A716" s="177" t="e">
        <f t="shared" ref="A716:H716" si="197">#REF!</f>
        <v>#REF!</v>
      </c>
      <c r="B716" s="177" t="e">
        <f t="shared" si="197"/>
        <v>#REF!</v>
      </c>
      <c r="C716" s="177" t="e">
        <f t="shared" si="197"/>
        <v>#REF!</v>
      </c>
      <c r="D716" s="177" t="e">
        <f t="shared" si="197"/>
        <v>#REF!</v>
      </c>
      <c r="E716" s="177" t="e">
        <f t="shared" si="197"/>
        <v>#REF!</v>
      </c>
      <c r="F716" s="177" t="e">
        <f t="shared" si="197"/>
        <v>#REF!</v>
      </c>
      <c r="G716" s="177" t="e">
        <f t="shared" si="197"/>
        <v>#REF!</v>
      </c>
      <c r="H716" s="177" t="e">
        <f t="shared" si="197"/>
        <v>#REF!</v>
      </c>
      <c r="I716" s="206" t="e">
        <f t="shared" si="147"/>
        <v>#REF!</v>
      </c>
      <c r="J716" s="204" t="e">
        <f t="shared" si="1"/>
        <v>#REF!</v>
      </c>
    </row>
    <row r="717" spans="1:10" ht="12.75" customHeight="1">
      <c r="A717" s="177" t="e">
        <f t="shared" ref="A717:H717" si="198">#REF!</f>
        <v>#REF!</v>
      </c>
      <c r="B717" s="177" t="e">
        <f t="shared" si="198"/>
        <v>#REF!</v>
      </c>
      <c r="C717" s="177" t="e">
        <f t="shared" si="198"/>
        <v>#REF!</v>
      </c>
      <c r="D717" s="177" t="e">
        <f t="shared" si="198"/>
        <v>#REF!</v>
      </c>
      <c r="E717" s="177" t="e">
        <f t="shared" si="198"/>
        <v>#REF!</v>
      </c>
      <c r="F717" s="177" t="e">
        <f t="shared" si="198"/>
        <v>#REF!</v>
      </c>
      <c r="G717" s="177" t="e">
        <f t="shared" si="198"/>
        <v>#REF!</v>
      </c>
      <c r="H717" s="177" t="e">
        <f t="shared" si="198"/>
        <v>#REF!</v>
      </c>
      <c r="I717" s="206" t="e">
        <f t="shared" si="147"/>
        <v>#REF!</v>
      </c>
      <c r="J717" s="204" t="e">
        <f t="shared" si="1"/>
        <v>#REF!</v>
      </c>
    </row>
    <row r="718" spans="1:10" ht="12.75" customHeight="1">
      <c r="A718" s="177" t="e">
        <f t="shared" ref="A718:H718" si="199">#REF!</f>
        <v>#REF!</v>
      </c>
      <c r="B718" s="177" t="e">
        <f t="shared" si="199"/>
        <v>#REF!</v>
      </c>
      <c r="C718" s="177" t="e">
        <f t="shared" si="199"/>
        <v>#REF!</v>
      </c>
      <c r="D718" s="177" t="e">
        <f t="shared" si="199"/>
        <v>#REF!</v>
      </c>
      <c r="E718" s="177" t="e">
        <f t="shared" si="199"/>
        <v>#REF!</v>
      </c>
      <c r="F718" s="177" t="e">
        <f t="shared" si="199"/>
        <v>#REF!</v>
      </c>
      <c r="G718" s="177" t="e">
        <f t="shared" si="199"/>
        <v>#REF!</v>
      </c>
      <c r="H718" s="177" t="e">
        <f t="shared" si="199"/>
        <v>#REF!</v>
      </c>
      <c r="I718" s="206" t="e">
        <f t="shared" si="147"/>
        <v>#REF!</v>
      </c>
      <c r="J718" s="204" t="e">
        <f t="shared" si="1"/>
        <v>#REF!</v>
      </c>
    </row>
    <row r="719" spans="1:10" ht="12.75" customHeight="1">
      <c r="A719" s="177" t="e">
        <f t="shared" ref="A719:H719" si="200">#REF!</f>
        <v>#REF!</v>
      </c>
      <c r="B719" s="177" t="e">
        <f t="shared" si="200"/>
        <v>#REF!</v>
      </c>
      <c r="C719" s="177" t="e">
        <f t="shared" si="200"/>
        <v>#REF!</v>
      </c>
      <c r="D719" s="177" t="e">
        <f t="shared" si="200"/>
        <v>#REF!</v>
      </c>
      <c r="E719" s="177" t="e">
        <f t="shared" si="200"/>
        <v>#REF!</v>
      </c>
      <c r="F719" s="177" t="e">
        <f t="shared" si="200"/>
        <v>#REF!</v>
      </c>
      <c r="G719" s="177" t="e">
        <f t="shared" si="200"/>
        <v>#REF!</v>
      </c>
      <c r="H719" s="177" t="e">
        <f t="shared" si="200"/>
        <v>#REF!</v>
      </c>
      <c r="I719" s="206" t="e">
        <f t="shared" si="147"/>
        <v>#REF!</v>
      </c>
      <c r="J719" s="204" t="e">
        <f t="shared" si="1"/>
        <v>#REF!</v>
      </c>
    </row>
    <row r="720" spans="1:10" ht="13.5" customHeight="1">
      <c r="A720" s="184" t="e">
        <f t="shared" ref="A720:H720" si="201">#REF!</f>
        <v>#REF!</v>
      </c>
      <c r="B720" s="184" t="e">
        <f t="shared" si="201"/>
        <v>#REF!</v>
      </c>
      <c r="C720" s="184" t="e">
        <f t="shared" si="201"/>
        <v>#REF!</v>
      </c>
      <c r="D720" s="184" t="e">
        <f t="shared" si="201"/>
        <v>#REF!</v>
      </c>
      <c r="E720" s="184" t="e">
        <f t="shared" si="201"/>
        <v>#REF!</v>
      </c>
      <c r="F720" s="184" t="e">
        <f t="shared" si="201"/>
        <v>#REF!</v>
      </c>
      <c r="G720" s="184" t="e">
        <f t="shared" si="201"/>
        <v>#REF!</v>
      </c>
      <c r="H720" s="184" t="e">
        <f t="shared" si="201"/>
        <v>#REF!</v>
      </c>
      <c r="I720" s="206" t="e">
        <f t="shared" si="147"/>
        <v>#REF!</v>
      </c>
      <c r="J720" s="204" t="e">
        <f t="shared" si="1"/>
        <v>#REF!</v>
      </c>
    </row>
    <row r="721" spans="1:10" ht="13.5" customHeight="1">
      <c r="A721" s="190" t="e">
        <f t="shared" ref="A721:H721" si="202">#REF!</f>
        <v>#REF!</v>
      </c>
      <c r="B721" s="190" t="e">
        <f t="shared" si="202"/>
        <v>#REF!</v>
      </c>
      <c r="C721" s="190" t="e">
        <f t="shared" si="202"/>
        <v>#REF!</v>
      </c>
      <c r="D721" s="190" t="e">
        <f t="shared" si="202"/>
        <v>#REF!</v>
      </c>
      <c r="E721" s="190" t="e">
        <f t="shared" si="202"/>
        <v>#REF!</v>
      </c>
      <c r="F721" s="190" t="e">
        <f t="shared" si="202"/>
        <v>#REF!</v>
      </c>
      <c r="G721" s="190" t="e">
        <f t="shared" si="202"/>
        <v>#REF!</v>
      </c>
      <c r="H721" s="190" t="e">
        <f t="shared" si="202"/>
        <v>#REF!</v>
      </c>
      <c r="I721" s="206" t="e">
        <f t="shared" ref="I721:I775" si="203">RANK(H721,$H$721:$H$775,0)</f>
        <v>#REF!</v>
      </c>
      <c r="J721" s="204" t="e">
        <f t="shared" si="1"/>
        <v>#REF!</v>
      </c>
    </row>
    <row r="722" spans="1:10" ht="12.75" customHeight="1">
      <c r="A722" s="177" t="e">
        <f t="shared" ref="A722:H722" si="204">#REF!</f>
        <v>#REF!</v>
      </c>
      <c r="B722" s="177" t="e">
        <f t="shared" si="204"/>
        <v>#REF!</v>
      </c>
      <c r="C722" s="177" t="e">
        <f t="shared" si="204"/>
        <v>#REF!</v>
      </c>
      <c r="D722" s="177" t="e">
        <f t="shared" si="204"/>
        <v>#REF!</v>
      </c>
      <c r="E722" s="177" t="e">
        <f t="shared" si="204"/>
        <v>#REF!</v>
      </c>
      <c r="F722" s="177" t="e">
        <f t="shared" si="204"/>
        <v>#REF!</v>
      </c>
      <c r="G722" s="177" t="e">
        <f t="shared" si="204"/>
        <v>#REF!</v>
      </c>
      <c r="H722" s="177" t="e">
        <f t="shared" si="204"/>
        <v>#REF!</v>
      </c>
      <c r="I722" s="206" t="e">
        <f t="shared" si="203"/>
        <v>#REF!</v>
      </c>
      <c r="J722" s="204" t="e">
        <f t="shared" si="1"/>
        <v>#REF!</v>
      </c>
    </row>
    <row r="723" spans="1:10" ht="12.75" customHeight="1">
      <c r="A723" s="177" t="e">
        <f t="shared" ref="A723:H723" si="205">#REF!</f>
        <v>#REF!</v>
      </c>
      <c r="B723" s="177" t="e">
        <f t="shared" si="205"/>
        <v>#REF!</v>
      </c>
      <c r="C723" s="177" t="e">
        <f t="shared" si="205"/>
        <v>#REF!</v>
      </c>
      <c r="D723" s="177" t="e">
        <f t="shared" si="205"/>
        <v>#REF!</v>
      </c>
      <c r="E723" s="177" t="e">
        <f t="shared" si="205"/>
        <v>#REF!</v>
      </c>
      <c r="F723" s="177" t="e">
        <f t="shared" si="205"/>
        <v>#REF!</v>
      </c>
      <c r="G723" s="177" t="e">
        <f t="shared" si="205"/>
        <v>#REF!</v>
      </c>
      <c r="H723" s="177" t="e">
        <f t="shared" si="205"/>
        <v>#REF!</v>
      </c>
      <c r="I723" s="206" t="e">
        <f t="shared" si="203"/>
        <v>#REF!</v>
      </c>
      <c r="J723" s="204" t="e">
        <f t="shared" si="1"/>
        <v>#REF!</v>
      </c>
    </row>
    <row r="724" spans="1:10" ht="12.75" customHeight="1">
      <c r="A724" s="177" t="e">
        <f t="shared" ref="A724:H724" si="206">#REF!</f>
        <v>#REF!</v>
      </c>
      <c r="B724" s="177" t="e">
        <f t="shared" si="206"/>
        <v>#REF!</v>
      </c>
      <c r="C724" s="177" t="e">
        <f t="shared" si="206"/>
        <v>#REF!</v>
      </c>
      <c r="D724" s="177" t="e">
        <f t="shared" si="206"/>
        <v>#REF!</v>
      </c>
      <c r="E724" s="177" t="e">
        <f t="shared" si="206"/>
        <v>#REF!</v>
      </c>
      <c r="F724" s="177" t="e">
        <f t="shared" si="206"/>
        <v>#REF!</v>
      </c>
      <c r="G724" s="177" t="e">
        <f t="shared" si="206"/>
        <v>#REF!</v>
      </c>
      <c r="H724" s="177" t="e">
        <f t="shared" si="206"/>
        <v>#REF!</v>
      </c>
      <c r="I724" s="206" t="e">
        <f t="shared" si="203"/>
        <v>#REF!</v>
      </c>
      <c r="J724" s="204" t="e">
        <f t="shared" si="1"/>
        <v>#REF!</v>
      </c>
    </row>
    <row r="725" spans="1:10" ht="12.75" customHeight="1">
      <c r="A725" s="177" t="e">
        <f t="shared" ref="A725:H725" si="207">#REF!</f>
        <v>#REF!</v>
      </c>
      <c r="B725" s="177" t="e">
        <f t="shared" si="207"/>
        <v>#REF!</v>
      </c>
      <c r="C725" s="177" t="e">
        <f t="shared" si="207"/>
        <v>#REF!</v>
      </c>
      <c r="D725" s="177" t="e">
        <f t="shared" si="207"/>
        <v>#REF!</v>
      </c>
      <c r="E725" s="177" t="e">
        <f t="shared" si="207"/>
        <v>#REF!</v>
      </c>
      <c r="F725" s="177" t="e">
        <f t="shared" si="207"/>
        <v>#REF!</v>
      </c>
      <c r="G725" s="177" t="e">
        <f t="shared" si="207"/>
        <v>#REF!</v>
      </c>
      <c r="H725" s="177" t="e">
        <f t="shared" si="207"/>
        <v>#REF!</v>
      </c>
      <c r="I725" s="206" t="e">
        <f t="shared" si="203"/>
        <v>#REF!</v>
      </c>
      <c r="J725" s="204" t="e">
        <f t="shared" si="1"/>
        <v>#REF!</v>
      </c>
    </row>
    <row r="726" spans="1:10" ht="12.75" customHeight="1">
      <c r="A726" s="177" t="e">
        <f t="shared" ref="A726:H726" si="208">#REF!</f>
        <v>#REF!</v>
      </c>
      <c r="B726" s="177" t="e">
        <f t="shared" si="208"/>
        <v>#REF!</v>
      </c>
      <c r="C726" s="177" t="e">
        <f t="shared" si="208"/>
        <v>#REF!</v>
      </c>
      <c r="D726" s="177" t="e">
        <f t="shared" si="208"/>
        <v>#REF!</v>
      </c>
      <c r="E726" s="177" t="e">
        <f t="shared" si="208"/>
        <v>#REF!</v>
      </c>
      <c r="F726" s="177" t="e">
        <f t="shared" si="208"/>
        <v>#REF!</v>
      </c>
      <c r="G726" s="177" t="e">
        <f t="shared" si="208"/>
        <v>#REF!</v>
      </c>
      <c r="H726" s="177" t="e">
        <f t="shared" si="208"/>
        <v>#REF!</v>
      </c>
      <c r="I726" s="206" t="e">
        <f t="shared" si="203"/>
        <v>#REF!</v>
      </c>
      <c r="J726" s="204" t="e">
        <f t="shared" si="1"/>
        <v>#REF!</v>
      </c>
    </row>
    <row r="727" spans="1:10" ht="12.75" customHeight="1">
      <c r="A727" s="177" t="e">
        <f t="shared" ref="A727:H727" si="209">#REF!</f>
        <v>#REF!</v>
      </c>
      <c r="B727" s="177" t="e">
        <f t="shared" si="209"/>
        <v>#REF!</v>
      </c>
      <c r="C727" s="177" t="e">
        <f t="shared" si="209"/>
        <v>#REF!</v>
      </c>
      <c r="D727" s="177" t="e">
        <f t="shared" si="209"/>
        <v>#REF!</v>
      </c>
      <c r="E727" s="177" t="e">
        <f t="shared" si="209"/>
        <v>#REF!</v>
      </c>
      <c r="F727" s="177" t="e">
        <f t="shared" si="209"/>
        <v>#REF!</v>
      </c>
      <c r="G727" s="177" t="e">
        <f t="shared" si="209"/>
        <v>#REF!</v>
      </c>
      <c r="H727" s="177" t="e">
        <f t="shared" si="209"/>
        <v>#REF!</v>
      </c>
      <c r="I727" s="206" t="e">
        <f t="shared" si="203"/>
        <v>#REF!</v>
      </c>
      <c r="J727" s="204" t="e">
        <f t="shared" si="1"/>
        <v>#REF!</v>
      </c>
    </row>
    <row r="728" spans="1:10" ht="12.75" customHeight="1">
      <c r="A728" s="177" t="e">
        <f t="shared" ref="A728:H728" si="210">#REF!</f>
        <v>#REF!</v>
      </c>
      <c r="B728" s="177" t="e">
        <f t="shared" si="210"/>
        <v>#REF!</v>
      </c>
      <c r="C728" s="177" t="e">
        <f t="shared" si="210"/>
        <v>#REF!</v>
      </c>
      <c r="D728" s="177" t="e">
        <f t="shared" si="210"/>
        <v>#REF!</v>
      </c>
      <c r="E728" s="177" t="e">
        <f t="shared" si="210"/>
        <v>#REF!</v>
      </c>
      <c r="F728" s="177" t="e">
        <f t="shared" si="210"/>
        <v>#REF!</v>
      </c>
      <c r="G728" s="177" t="e">
        <f t="shared" si="210"/>
        <v>#REF!</v>
      </c>
      <c r="H728" s="177" t="e">
        <f t="shared" si="210"/>
        <v>#REF!</v>
      </c>
      <c r="I728" s="206" t="e">
        <f t="shared" si="203"/>
        <v>#REF!</v>
      </c>
      <c r="J728" s="204" t="e">
        <f t="shared" si="1"/>
        <v>#REF!</v>
      </c>
    </row>
    <row r="729" spans="1:10" ht="12.75" customHeight="1">
      <c r="A729" s="177" t="e">
        <f t="shared" ref="A729:H729" si="211">#REF!</f>
        <v>#REF!</v>
      </c>
      <c r="B729" s="177" t="e">
        <f t="shared" si="211"/>
        <v>#REF!</v>
      </c>
      <c r="C729" s="177" t="e">
        <f t="shared" si="211"/>
        <v>#REF!</v>
      </c>
      <c r="D729" s="177" t="e">
        <f t="shared" si="211"/>
        <v>#REF!</v>
      </c>
      <c r="E729" s="177" t="e">
        <f t="shared" si="211"/>
        <v>#REF!</v>
      </c>
      <c r="F729" s="177" t="e">
        <f t="shared" si="211"/>
        <v>#REF!</v>
      </c>
      <c r="G729" s="177" t="e">
        <f t="shared" si="211"/>
        <v>#REF!</v>
      </c>
      <c r="H729" s="177" t="e">
        <f t="shared" si="211"/>
        <v>#REF!</v>
      </c>
      <c r="I729" s="206" t="e">
        <f t="shared" si="203"/>
        <v>#REF!</v>
      </c>
      <c r="J729" s="204" t="e">
        <f t="shared" si="1"/>
        <v>#REF!</v>
      </c>
    </row>
    <row r="730" spans="1:10" ht="12.75" customHeight="1">
      <c r="A730" s="177" t="e">
        <f t="shared" ref="A730:H730" si="212">#REF!</f>
        <v>#REF!</v>
      </c>
      <c r="B730" s="177" t="e">
        <f t="shared" si="212"/>
        <v>#REF!</v>
      </c>
      <c r="C730" s="177" t="e">
        <f t="shared" si="212"/>
        <v>#REF!</v>
      </c>
      <c r="D730" s="177" t="e">
        <f t="shared" si="212"/>
        <v>#REF!</v>
      </c>
      <c r="E730" s="177" t="e">
        <f t="shared" si="212"/>
        <v>#REF!</v>
      </c>
      <c r="F730" s="177" t="e">
        <f t="shared" si="212"/>
        <v>#REF!</v>
      </c>
      <c r="G730" s="177" t="e">
        <f t="shared" si="212"/>
        <v>#REF!</v>
      </c>
      <c r="H730" s="177" t="e">
        <f t="shared" si="212"/>
        <v>#REF!</v>
      </c>
      <c r="I730" s="206" t="e">
        <f t="shared" si="203"/>
        <v>#REF!</v>
      </c>
      <c r="J730" s="204" t="e">
        <f t="shared" si="1"/>
        <v>#REF!</v>
      </c>
    </row>
    <row r="731" spans="1:10" ht="12.75" customHeight="1">
      <c r="A731" s="177" t="e">
        <f t="shared" ref="A731:H731" si="213">#REF!</f>
        <v>#REF!</v>
      </c>
      <c r="B731" s="177" t="e">
        <f t="shared" si="213"/>
        <v>#REF!</v>
      </c>
      <c r="C731" s="177" t="e">
        <f t="shared" si="213"/>
        <v>#REF!</v>
      </c>
      <c r="D731" s="177" t="e">
        <f t="shared" si="213"/>
        <v>#REF!</v>
      </c>
      <c r="E731" s="177" t="e">
        <f t="shared" si="213"/>
        <v>#REF!</v>
      </c>
      <c r="F731" s="177" t="e">
        <f t="shared" si="213"/>
        <v>#REF!</v>
      </c>
      <c r="G731" s="177" t="e">
        <f t="shared" si="213"/>
        <v>#REF!</v>
      </c>
      <c r="H731" s="177" t="e">
        <f t="shared" si="213"/>
        <v>#REF!</v>
      </c>
      <c r="I731" s="206" t="e">
        <f t="shared" si="203"/>
        <v>#REF!</v>
      </c>
      <c r="J731" s="204" t="e">
        <f t="shared" si="1"/>
        <v>#REF!</v>
      </c>
    </row>
    <row r="732" spans="1:10" ht="12.75" customHeight="1">
      <c r="A732" s="177" t="e">
        <f t="shared" ref="A732:H732" si="214">#REF!</f>
        <v>#REF!</v>
      </c>
      <c r="B732" s="177" t="e">
        <f t="shared" si="214"/>
        <v>#REF!</v>
      </c>
      <c r="C732" s="177" t="e">
        <f t="shared" si="214"/>
        <v>#REF!</v>
      </c>
      <c r="D732" s="177" t="e">
        <f t="shared" si="214"/>
        <v>#REF!</v>
      </c>
      <c r="E732" s="177" t="e">
        <f t="shared" si="214"/>
        <v>#REF!</v>
      </c>
      <c r="F732" s="177" t="e">
        <f t="shared" si="214"/>
        <v>#REF!</v>
      </c>
      <c r="G732" s="177" t="e">
        <f t="shared" si="214"/>
        <v>#REF!</v>
      </c>
      <c r="H732" s="177" t="e">
        <f t="shared" si="214"/>
        <v>#REF!</v>
      </c>
      <c r="I732" s="206" t="e">
        <f t="shared" si="203"/>
        <v>#REF!</v>
      </c>
      <c r="J732" s="204" t="e">
        <f t="shared" si="1"/>
        <v>#REF!</v>
      </c>
    </row>
    <row r="733" spans="1:10" ht="12.75" customHeight="1">
      <c r="A733" s="177" t="e">
        <f t="shared" ref="A733:H733" si="215">#REF!</f>
        <v>#REF!</v>
      </c>
      <c r="B733" s="177" t="e">
        <f t="shared" si="215"/>
        <v>#REF!</v>
      </c>
      <c r="C733" s="177" t="e">
        <f t="shared" si="215"/>
        <v>#REF!</v>
      </c>
      <c r="D733" s="177" t="e">
        <f t="shared" si="215"/>
        <v>#REF!</v>
      </c>
      <c r="E733" s="177" t="e">
        <f t="shared" si="215"/>
        <v>#REF!</v>
      </c>
      <c r="F733" s="177" t="e">
        <f t="shared" si="215"/>
        <v>#REF!</v>
      </c>
      <c r="G733" s="177" t="e">
        <f t="shared" si="215"/>
        <v>#REF!</v>
      </c>
      <c r="H733" s="177" t="e">
        <f t="shared" si="215"/>
        <v>#REF!</v>
      </c>
      <c r="I733" s="206" t="e">
        <f t="shared" si="203"/>
        <v>#REF!</v>
      </c>
      <c r="J733" s="204" t="e">
        <f t="shared" si="1"/>
        <v>#REF!</v>
      </c>
    </row>
    <row r="734" spans="1:10" ht="12.75" customHeight="1">
      <c r="A734" s="177" t="e">
        <f t="shared" ref="A734:H734" si="216">#REF!</f>
        <v>#REF!</v>
      </c>
      <c r="B734" s="177" t="e">
        <f t="shared" si="216"/>
        <v>#REF!</v>
      </c>
      <c r="C734" s="177" t="e">
        <f t="shared" si="216"/>
        <v>#REF!</v>
      </c>
      <c r="D734" s="177" t="e">
        <f t="shared" si="216"/>
        <v>#REF!</v>
      </c>
      <c r="E734" s="177" t="e">
        <f t="shared" si="216"/>
        <v>#REF!</v>
      </c>
      <c r="F734" s="177" t="e">
        <f t="shared" si="216"/>
        <v>#REF!</v>
      </c>
      <c r="G734" s="177" t="e">
        <f t="shared" si="216"/>
        <v>#REF!</v>
      </c>
      <c r="H734" s="177" t="e">
        <f t="shared" si="216"/>
        <v>#REF!</v>
      </c>
      <c r="I734" s="206" t="e">
        <f t="shared" si="203"/>
        <v>#REF!</v>
      </c>
      <c r="J734" s="204" t="e">
        <f t="shared" si="1"/>
        <v>#REF!</v>
      </c>
    </row>
    <row r="735" spans="1:10" ht="12.75" customHeight="1">
      <c r="A735" s="177" t="e">
        <f t="shared" ref="A735:H735" si="217">#REF!</f>
        <v>#REF!</v>
      </c>
      <c r="B735" s="177" t="e">
        <f t="shared" si="217"/>
        <v>#REF!</v>
      </c>
      <c r="C735" s="177" t="e">
        <f t="shared" si="217"/>
        <v>#REF!</v>
      </c>
      <c r="D735" s="177" t="e">
        <f t="shared" si="217"/>
        <v>#REF!</v>
      </c>
      <c r="E735" s="177" t="e">
        <f t="shared" si="217"/>
        <v>#REF!</v>
      </c>
      <c r="F735" s="177" t="e">
        <f t="shared" si="217"/>
        <v>#REF!</v>
      </c>
      <c r="G735" s="177" t="e">
        <f t="shared" si="217"/>
        <v>#REF!</v>
      </c>
      <c r="H735" s="177" t="e">
        <f t="shared" si="217"/>
        <v>#REF!</v>
      </c>
      <c r="I735" s="206" t="e">
        <f t="shared" si="203"/>
        <v>#REF!</v>
      </c>
      <c r="J735" s="204" t="e">
        <f t="shared" si="1"/>
        <v>#REF!</v>
      </c>
    </row>
    <row r="736" spans="1:10" ht="12.75" customHeight="1">
      <c r="A736" s="177" t="e">
        <f t="shared" ref="A736:H736" si="218">#REF!</f>
        <v>#REF!</v>
      </c>
      <c r="B736" s="177" t="e">
        <f t="shared" si="218"/>
        <v>#REF!</v>
      </c>
      <c r="C736" s="177" t="e">
        <f t="shared" si="218"/>
        <v>#REF!</v>
      </c>
      <c r="D736" s="177" t="e">
        <f t="shared" si="218"/>
        <v>#REF!</v>
      </c>
      <c r="E736" s="177" t="e">
        <f t="shared" si="218"/>
        <v>#REF!</v>
      </c>
      <c r="F736" s="177" t="e">
        <f t="shared" si="218"/>
        <v>#REF!</v>
      </c>
      <c r="G736" s="177" t="e">
        <f t="shared" si="218"/>
        <v>#REF!</v>
      </c>
      <c r="H736" s="177" t="e">
        <f t="shared" si="218"/>
        <v>#REF!</v>
      </c>
      <c r="I736" s="206" t="e">
        <f t="shared" si="203"/>
        <v>#REF!</v>
      </c>
      <c r="J736" s="204" t="e">
        <f t="shared" si="1"/>
        <v>#REF!</v>
      </c>
    </row>
    <row r="737" spans="1:10" ht="12.75" customHeight="1">
      <c r="A737" s="177" t="e">
        <f t="shared" ref="A737:H737" si="219">#REF!</f>
        <v>#REF!</v>
      </c>
      <c r="B737" s="177" t="e">
        <f t="shared" si="219"/>
        <v>#REF!</v>
      </c>
      <c r="C737" s="177" t="e">
        <f t="shared" si="219"/>
        <v>#REF!</v>
      </c>
      <c r="D737" s="177" t="e">
        <f t="shared" si="219"/>
        <v>#REF!</v>
      </c>
      <c r="E737" s="177" t="e">
        <f t="shared" si="219"/>
        <v>#REF!</v>
      </c>
      <c r="F737" s="177" t="e">
        <f t="shared" si="219"/>
        <v>#REF!</v>
      </c>
      <c r="G737" s="177" t="e">
        <f t="shared" si="219"/>
        <v>#REF!</v>
      </c>
      <c r="H737" s="177" t="e">
        <f t="shared" si="219"/>
        <v>#REF!</v>
      </c>
      <c r="I737" s="206" t="e">
        <f t="shared" si="203"/>
        <v>#REF!</v>
      </c>
      <c r="J737" s="204" t="e">
        <f t="shared" si="1"/>
        <v>#REF!</v>
      </c>
    </row>
    <row r="738" spans="1:10" ht="12.75" customHeight="1">
      <c r="A738" s="177" t="e">
        <f t="shared" ref="A738:H738" si="220">#REF!</f>
        <v>#REF!</v>
      </c>
      <c r="B738" s="177" t="e">
        <f t="shared" si="220"/>
        <v>#REF!</v>
      </c>
      <c r="C738" s="177" t="e">
        <f t="shared" si="220"/>
        <v>#REF!</v>
      </c>
      <c r="D738" s="177" t="e">
        <f t="shared" si="220"/>
        <v>#REF!</v>
      </c>
      <c r="E738" s="177" t="e">
        <f t="shared" si="220"/>
        <v>#REF!</v>
      </c>
      <c r="F738" s="177" t="e">
        <f t="shared" si="220"/>
        <v>#REF!</v>
      </c>
      <c r="G738" s="177" t="e">
        <f t="shared" si="220"/>
        <v>#REF!</v>
      </c>
      <c r="H738" s="177" t="e">
        <f t="shared" si="220"/>
        <v>#REF!</v>
      </c>
      <c r="I738" s="206" t="e">
        <f t="shared" si="203"/>
        <v>#REF!</v>
      </c>
      <c r="J738" s="204" t="e">
        <f t="shared" si="1"/>
        <v>#REF!</v>
      </c>
    </row>
    <row r="739" spans="1:10" ht="12.75" customHeight="1">
      <c r="A739" s="177" t="e">
        <f t="shared" ref="A739:H739" si="221">#REF!</f>
        <v>#REF!</v>
      </c>
      <c r="B739" s="177" t="e">
        <f t="shared" si="221"/>
        <v>#REF!</v>
      </c>
      <c r="C739" s="177" t="e">
        <f t="shared" si="221"/>
        <v>#REF!</v>
      </c>
      <c r="D739" s="177" t="e">
        <f t="shared" si="221"/>
        <v>#REF!</v>
      </c>
      <c r="E739" s="177" t="e">
        <f t="shared" si="221"/>
        <v>#REF!</v>
      </c>
      <c r="F739" s="177" t="e">
        <f t="shared" si="221"/>
        <v>#REF!</v>
      </c>
      <c r="G739" s="177" t="e">
        <f t="shared" si="221"/>
        <v>#REF!</v>
      </c>
      <c r="H739" s="177" t="e">
        <f t="shared" si="221"/>
        <v>#REF!</v>
      </c>
      <c r="I739" s="206" t="e">
        <f t="shared" si="203"/>
        <v>#REF!</v>
      </c>
      <c r="J739" s="204" t="e">
        <f t="shared" si="1"/>
        <v>#REF!</v>
      </c>
    </row>
    <row r="740" spans="1:10" ht="12.75" customHeight="1">
      <c r="A740" s="177" t="e">
        <f t="shared" ref="A740:H740" si="222">#REF!</f>
        <v>#REF!</v>
      </c>
      <c r="B740" s="177" t="e">
        <f t="shared" si="222"/>
        <v>#REF!</v>
      </c>
      <c r="C740" s="177" t="e">
        <f t="shared" si="222"/>
        <v>#REF!</v>
      </c>
      <c r="D740" s="177" t="e">
        <f t="shared" si="222"/>
        <v>#REF!</v>
      </c>
      <c r="E740" s="177" t="e">
        <f t="shared" si="222"/>
        <v>#REF!</v>
      </c>
      <c r="F740" s="177" t="e">
        <f t="shared" si="222"/>
        <v>#REF!</v>
      </c>
      <c r="G740" s="177" t="e">
        <f t="shared" si="222"/>
        <v>#REF!</v>
      </c>
      <c r="H740" s="177" t="e">
        <f t="shared" si="222"/>
        <v>#REF!</v>
      </c>
      <c r="I740" s="206" t="e">
        <f t="shared" si="203"/>
        <v>#REF!</v>
      </c>
      <c r="J740" s="204" t="e">
        <f t="shared" si="1"/>
        <v>#REF!</v>
      </c>
    </row>
    <row r="741" spans="1:10" ht="12.75" customHeight="1">
      <c r="A741" s="177" t="e">
        <f t="shared" ref="A741:H741" si="223">#REF!</f>
        <v>#REF!</v>
      </c>
      <c r="B741" s="177" t="e">
        <f t="shared" si="223"/>
        <v>#REF!</v>
      </c>
      <c r="C741" s="177" t="e">
        <f t="shared" si="223"/>
        <v>#REF!</v>
      </c>
      <c r="D741" s="177" t="e">
        <f t="shared" si="223"/>
        <v>#REF!</v>
      </c>
      <c r="E741" s="177" t="e">
        <f t="shared" si="223"/>
        <v>#REF!</v>
      </c>
      <c r="F741" s="177" t="e">
        <f t="shared" si="223"/>
        <v>#REF!</v>
      </c>
      <c r="G741" s="177" t="e">
        <f t="shared" si="223"/>
        <v>#REF!</v>
      </c>
      <c r="H741" s="177" t="e">
        <f t="shared" si="223"/>
        <v>#REF!</v>
      </c>
      <c r="I741" s="206" t="e">
        <f t="shared" si="203"/>
        <v>#REF!</v>
      </c>
      <c r="J741" s="204" t="e">
        <f t="shared" si="1"/>
        <v>#REF!</v>
      </c>
    </row>
    <row r="742" spans="1:10" ht="12.75" customHeight="1">
      <c r="A742" s="177" t="e">
        <f t="shared" ref="A742:H742" si="224">#REF!</f>
        <v>#REF!</v>
      </c>
      <c r="B742" s="177" t="e">
        <f t="shared" si="224"/>
        <v>#REF!</v>
      </c>
      <c r="C742" s="177" t="e">
        <f t="shared" si="224"/>
        <v>#REF!</v>
      </c>
      <c r="D742" s="177" t="e">
        <f t="shared" si="224"/>
        <v>#REF!</v>
      </c>
      <c r="E742" s="177" t="e">
        <f t="shared" si="224"/>
        <v>#REF!</v>
      </c>
      <c r="F742" s="177" t="e">
        <f t="shared" si="224"/>
        <v>#REF!</v>
      </c>
      <c r="G742" s="177" t="e">
        <f t="shared" si="224"/>
        <v>#REF!</v>
      </c>
      <c r="H742" s="177" t="e">
        <f t="shared" si="224"/>
        <v>#REF!</v>
      </c>
      <c r="I742" s="206" t="e">
        <f t="shared" si="203"/>
        <v>#REF!</v>
      </c>
      <c r="J742" s="204" t="e">
        <f t="shared" si="1"/>
        <v>#REF!</v>
      </c>
    </row>
    <row r="743" spans="1:10" ht="12.75" customHeight="1">
      <c r="A743" s="177" t="e">
        <f t="shared" ref="A743:H743" si="225">#REF!</f>
        <v>#REF!</v>
      </c>
      <c r="B743" s="177" t="e">
        <f t="shared" si="225"/>
        <v>#REF!</v>
      </c>
      <c r="C743" s="177" t="e">
        <f t="shared" si="225"/>
        <v>#REF!</v>
      </c>
      <c r="D743" s="177" t="e">
        <f t="shared" si="225"/>
        <v>#REF!</v>
      </c>
      <c r="E743" s="177" t="e">
        <f t="shared" si="225"/>
        <v>#REF!</v>
      </c>
      <c r="F743" s="177" t="e">
        <f t="shared" si="225"/>
        <v>#REF!</v>
      </c>
      <c r="G743" s="177" t="e">
        <f t="shared" si="225"/>
        <v>#REF!</v>
      </c>
      <c r="H743" s="177" t="e">
        <f t="shared" si="225"/>
        <v>#REF!</v>
      </c>
      <c r="I743" s="206" t="e">
        <f t="shared" si="203"/>
        <v>#REF!</v>
      </c>
      <c r="J743" s="204" t="e">
        <f t="shared" si="1"/>
        <v>#REF!</v>
      </c>
    </row>
    <row r="744" spans="1:10" ht="12.75" customHeight="1">
      <c r="A744" s="177" t="e">
        <f t="shared" ref="A744:H744" si="226">#REF!</f>
        <v>#REF!</v>
      </c>
      <c r="B744" s="177" t="e">
        <f t="shared" si="226"/>
        <v>#REF!</v>
      </c>
      <c r="C744" s="177" t="e">
        <f t="shared" si="226"/>
        <v>#REF!</v>
      </c>
      <c r="D744" s="177" t="e">
        <f t="shared" si="226"/>
        <v>#REF!</v>
      </c>
      <c r="E744" s="177" t="e">
        <f t="shared" si="226"/>
        <v>#REF!</v>
      </c>
      <c r="F744" s="177" t="e">
        <f t="shared" si="226"/>
        <v>#REF!</v>
      </c>
      <c r="G744" s="177" t="e">
        <f t="shared" si="226"/>
        <v>#REF!</v>
      </c>
      <c r="H744" s="177" t="e">
        <f t="shared" si="226"/>
        <v>#REF!</v>
      </c>
      <c r="I744" s="206" t="e">
        <f t="shared" si="203"/>
        <v>#REF!</v>
      </c>
      <c r="J744" s="204" t="e">
        <f t="shared" si="1"/>
        <v>#REF!</v>
      </c>
    </row>
    <row r="745" spans="1:10" ht="12.75" customHeight="1">
      <c r="A745" s="177" t="e">
        <f t="shared" ref="A745:H745" si="227">#REF!</f>
        <v>#REF!</v>
      </c>
      <c r="B745" s="177" t="e">
        <f t="shared" si="227"/>
        <v>#REF!</v>
      </c>
      <c r="C745" s="177" t="e">
        <f t="shared" si="227"/>
        <v>#REF!</v>
      </c>
      <c r="D745" s="177" t="e">
        <f t="shared" si="227"/>
        <v>#REF!</v>
      </c>
      <c r="E745" s="177" t="e">
        <f t="shared" si="227"/>
        <v>#REF!</v>
      </c>
      <c r="F745" s="177" t="e">
        <f t="shared" si="227"/>
        <v>#REF!</v>
      </c>
      <c r="G745" s="177" t="e">
        <f t="shared" si="227"/>
        <v>#REF!</v>
      </c>
      <c r="H745" s="177" t="e">
        <f t="shared" si="227"/>
        <v>#REF!</v>
      </c>
      <c r="I745" s="206" t="e">
        <f t="shared" si="203"/>
        <v>#REF!</v>
      </c>
      <c r="J745" s="204" t="e">
        <f t="shared" si="1"/>
        <v>#REF!</v>
      </c>
    </row>
    <row r="746" spans="1:10" ht="12.75" customHeight="1">
      <c r="A746" s="177" t="e">
        <f t="shared" ref="A746:H746" si="228">#REF!</f>
        <v>#REF!</v>
      </c>
      <c r="B746" s="177" t="e">
        <f t="shared" si="228"/>
        <v>#REF!</v>
      </c>
      <c r="C746" s="177" t="e">
        <f t="shared" si="228"/>
        <v>#REF!</v>
      </c>
      <c r="D746" s="177" t="e">
        <f t="shared" si="228"/>
        <v>#REF!</v>
      </c>
      <c r="E746" s="177" t="e">
        <f t="shared" si="228"/>
        <v>#REF!</v>
      </c>
      <c r="F746" s="177" t="e">
        <f t="shared" si="228"/>
        <v>#REF!</v>
      </c>
      <c r="G746" s="177" t="e">
        <f t="shared" si="228"/>
        <v>#REF!</v>
      </c>
      <c r="H746" s="177" t="e">
        <f t="shared" si="228"/>
        <v>#REF!</v>
      </c>
      <c r="I746" s="206" t="e">
        <f t="shared" si="203"/>
        <v>#REF!</v>
      </c>
      <c r="J746" s="204" t="e">
        <f t="shared" si="1"/>
        <v>#REF!</v>
      </c>
    </row>
    <row r="747" spans="1:10" ht="12.75" customHeight="1">
      <c r="A747" s="177" t="e">
        <f t="shared" ref="A747:H747" si="229">#REF!</f>
        <v>#REF!</v>
      </c>
      <c r="B747" s="177" t="e">
        <f t="shared" si="229"/>
        <v>#REF!</v>
      </c>
      <c r="C747" s="177" t="e">
        <f t="shared" si="229"/>
        <v>#REF!</v>
      </c>
      <c r="D747" s="177" t="e">
        <f t="shared" si="229"/>
        <v>#REF!</v>
      </c>
      <c r="E747" s="177" t="e">
        <f t="shared" si="229"/>
        <v>#REF!</v>
      </c>
      <c r="F747" s="177" t="e">
        <f t="shared" si="229"/>
        <v>#REF!</v>
      </c>
      <c r="G747" s="177" t="e">
        <f t="shared" si="229"/>
        <v>#REF!</v>
      </c>
      <c r="H747" s="177" t="e">
        <f t="shared" si="229"/>
        <v>#REF!</v>
      </c>
      <c r="I747" s="206" t="e">
        <f t="shared" si="203"/>
        <v>#REF!</v>
      </c>
      <c r="J747" s="204" t="e">
        <f t="shared" si="1"/>
        <v>#REF!</v>
      </c>
    </row>
    <row r="748" spans="1:10" ht="12.75" customHeight="1">
      <c r="A748" s="177" t="e">
        <f t="shared" ref="A748:H748" si="230">#REF!</f>
        <v>#REF!</v>
      </c>
      <c r="B748" s="177" t="e">
        <f t="shared" si="230"/>
        <v>#REF!</v>
      </c>
      <c r="C748" s="177" t="e">
        <f t="shared" si="230"/>
        <v>#REF!</v>
      </c>
      <c r="D748" s="177" t="e">
        <f t="shared" si="230"/>
        <v>#REF!</v>
      </c>
      <c r="E748" s="177" t="e">
        <f t="shared" si="230"/>
        <v>#REF!</v>
      </c>
      <c r="F748" s="177" t="e">
        <f t="shared" si="230"/>
        <v>#REF!</v>
      </c>
      <c r="G748" s="177" t="e">
        <f t="shared" si="230"/>
        <v>#REF!</v>
      </c>
      <c r="H748" s="177" t="e">
        <f t="shared" si="230"/>
        <v>#REF!</v>
      </c>
      <c r="I748" s="206" t="e">
        <f t="shared" si="203"/>
        <v>#REF!</v>
      </c>
      <c r="J748" s="204" t="e">
        <f t="shared" si="1"/>
        <v>#REF!</v>
      </c>
    </row>
    <row r="749" spans="1:10" ht="12.75" customHeight="1">
      <c r="A749" s="177" t="e">
        <f t="shared" ref="A749:H749" si="231">#REF!</f>
        <v>#REF!</v>
      </c>
      <c r="B749" s="177" t="e">
        <f t="shared" si="231"/>
        <v>#REF!</v>
      </c>
      <c r="C749" s="177" t="e">
        <f t="shared" si="231"/>
        <v>#REF!</v>
      </c>
      <c r="D749" s="177" t="e">
        <f t="shared" si="231"/>
        <v>#REF!</v>
      </c>
      <c r="E749" s="177" t="e">
        <f t="shared" si="231"/>
        <v>#REF!</v>
      </c>
      <c r="F749" s="177" t="e">
        <f t="shared" si="231"/>
        <v>#REF!</v>
      </c>
      <c r="G749" s="177" t="e">
        <f t="shared" si="231"/>
        <v>#REF!</v>
      </c>
      <c r="H749" s="177" t="e">
        <f t="shared" si="231"/>
        <v>#REF!</v>
      </c>
      <c r="I749" s="206" t="e">
        <f t="shared" si="203"/>
        <v>#REF!</v>
      </c>
      <c r="J749" s="204" t="e">
        <f t="shared" si="1"/>
        <v>#REF!</v>
      </c>
    </row>
    <row r="750" spans="1:10" ht="12.75" customHeight="1">
      <c r="A750" s="177" t="e">
        <f t="shared" ref="A750:H750" si="232">#REF!</f>
        <v>#REF!</v>
      </c>
      <c r="B750" s="177" t="e">
        <f t="shared" si="232"/>
        <v>#REF!</v>
      </c>
      <c r="C750" s="177" t="e">
        <f t="shared" si="232"/>
        <v>#REF!</v>
      </c>
      <c r="D750" s="177" t="e">
        <f t="shared" si="232"/>
        <v>#REF!</v>
      </c>
      <c r="E750" s="177" t="e">
        <f t="shared" si="232"/>
        <v>#REF!</v>
      </c>
      <c r="F750" s="177" t="e">
        <f t="shared" si="232"/>
        <v>#REF!</v>
      </c>
      <c r="G750" s="177" t="e">
        <f t="shared" si="232"/>
        <v>#REF!</v>
      </c>
      <c r="H750" s="177" t="e">
        <f t="shared" si="232"/>
        <v>#REF!</v>
      </c>
      <c r="I750" s="206" t="e">
        <f t="shared" si="203"/>
        <v>#REF!</v>
      </c>
      <c r="J750" s="204" t="e">
        <f t="shared" si="1"/>
        <v>#REF!</v>
      </c>
    </row>
    <row r="751" spans="1:10" ht="12.75" customHeight="1">
      <c r="A751" s="177" t="e">
        <f t="shared" ref="A751:H751" si="233">#REF!</f>
        <v>#REF!</v>
      </c>
      <c r="B751" s="177" t="e">
        <f t="shared" si="233"/>
        <v>#REF!</v>
      </c>
      <c r="C751" s="177" t="e">
        <f t="shared" si="233"/>
        <v>#REF!</v>
      </c>
      <c r="D751" s="177" t="e">
        <f t="shared" si="233"/>
        <v>#REF!</v>
      </c>
      <c r="E751" s="177" t="e">
        <f t="shared" si="233"/>
        <v>#REF!</v>
      </c>
      <c r="F751" s="177" t="e">
        <f t="shared" si="233"/>
        <v>#REF!</v>
      </c>
      <c r="G751" s="177" t="e">
        <f t="shared" si="233"/>
        <v>#REF!</v>
      </c>
      <c r="H751" s="177" t="e">
        <f t="shared" si="233"/>
        <v>#REF!</v>
      </c>
      <c r="I751" s="206" t="e">
        <f t="shared" si="203"/>
        <v>#REF!</v>
      </c>
      <c r="J751" s="204" t="e">
        <f t="shared" si="1"/>
        <v>#REF!</v>
      </c>
    </row>
    <row r="752" spans="1:10" ht="12.75" customHeight="1">
      <c r="A752" s="177" t="e">
        <f t="shared" ref="A752:H752" si="234">#REF!</f>
        <v>#REF!</v>
      </c>
      <c r="B752" s="177" t="e">
        <f t="shared" si="234"/>
        <v>#REF!</v>
      </c>
      <c r="C752" s="177" t="e">
        <f t="shared" si="234"/>
        <v>#REF!</v>
      </c>
      <c r="D752" s="177" t="e">
        <f t="shared" si="234"/>
        <v>#REF!</v>
      </c>
      <c r="E752" s="177" t="e">
        <f t="shared" si="234"/>
        <v>#REF!</v>
      </c>
      <c r="F752" s="177" t="e">
        <f t="shared" si="234"/>
        <v>#REF!</v>
      </c>
      <c r="G752" s="177" t="e">
        <f t="shared" si="234"/>
        <v>#REF!</v>
      </c>
      <c r="H752" s="177" t="e">
        <f t="shared" si="234"/>
        <v>#REF!</v>
      </c>
      <c r="I752" s="206" t="e">
        <f t="shared" si="203"/>
        <v>#REF!</v>
      </c>
      <c r="J752" s="204" t="e">
        <f t="shared" si="1"/>
        <v>#REF!</v>
      </c>
    </row>
    <row r="753" spans="1:10" ht="12.75" customHeight="1">
      <c r="A753" s="177" t="e">
        <f t="shared" ref="A753:H753" si="235">#REF!</f>
        <v>#REF!</v>
      </c>
      <c r="B753" s="177" t="e">
        <f t="shared" si="235"/>
        <v>#REF!</v>
      </c>
      <c r="C753" s="177" t="e">
        <f t="shared" si="235"/>
        <v>#REF!</v>
      </c>
      <c r="D753" s="177" t="e">
        <f t="shared" si="235"/>
        <v>#REF!</v>
      </c>
      <c r="E753" s="177" t="e">
        <f t="shared" si="235"/>
        <v>#REF!</v>
      </c>
      <c r="F753" s="177" t="e">
        <f t="shared" si="235"/>
        <v>#REF!</v>
      </c>
      <c r="G753" s="177" t="e">
        <f t="shared" si="235"/>
        <v>#REF!</v>
      </c>
      <c r="H753" s="177" t="e">
        <f t="shared" si="235"/>
        <v>#REF!</v>
      </c>
      <c r="I753" s="206" t="e">
        <f t="shared" si="203"/>
        <v>#REF!</v>
      </c>
      <c r="J753" s="204" t="e">
        <f t="shared" si="1"/>
        <v>#REF!</v>
      </c>
    </row>
    <row r="754" spans="1:10" ht="12.75" customHeight="1">
      <c r="A754" s="177" t="e">
        <f t="shared" ref="A754:H754" si="236">#REF!</f>
        <v>#REF!</v>
      </c>
      <c r="B754" s="177" t="e">
        <f t="shared" si="236"/>
        <v>#REF!</v>
      </c>
      <c r="C754" s="177" t="e">
        <f t="shared" si="236"/>
        <v>#REF!</v>
      </c>
      <c r="D754" s="177" t="e">
        <f t="shared" si="236"/>
        <v>#REF!</v>
      </c>
      <c r="E754" s="177" t="e">
        <f t="shared" si="236"/>
        <v>#REF!</v>
      </c>
      <c r="F754" s="177" t="e">
        <f t="shared" si="236"/>
        <v>#REF!</v>
      </c>
      <c r="G754" s="177" t="e">
        <f t="shared" si="236"/>
        <v>#REF!</v>
      </c>
      <c r="H754" s="177" t="e">
        <f t="shared" si="236"/>
        <v>#REF!</v>
      </c>
      <c r="I754" s="206" t="e">
        <f t="shared" si="203"/>
        <v>#REF!</v>
      </c>
      <c r="J754" s="204" t="e">
        <f t="shared" si="1"/>
        <v>#REF!</v>
      </c>
    </row>
    <row r="755" spans="1:10" ht="12.75" customHeight="1">
      <c r="A755" s="177" t="e">
        <f t="shared" ref="A755:H755" si="237">#REF!</f>
        <v>#REF!</v>
      </c>
      <c r="B755" s="177" t="e">
        <f t="shared" si="237"/>
        <v>#REF!</v>
      </c>
      <c r="C755" s="177" t="e">
        <f t="shared" si="237"/>
        <v>#REF!</v>
      </c>
      <c r="D755" s="177" t="e">
        <f t="shared" si="237"/>
        <v>#REF!</v>
      </c>
      <c r="E755" s="177" t="e">
        <f t="shared" si="237"/>
        <v>#REF!</v>
      </c>
      <c r="F755" s="177" t="e">
        <f t="shared" si="237"/>
        <v>#REF!</v>
      </c>
      <c r="G755" s="177" t="e">
        <f t="shared" si="237"/>
        <v>#REF!</v>
      </c>
      <c r="H755" s="177" t="e">
        <f t="shared" si="237"/>
        <v>#REF!</v>
      </c>
      <c r="I755" s="206" t="e">
        <f t="shared" si="203"/>
        <v>#REF!</v>
      </c>
      <c r="J755" s="204" t="e">
        <f t="shared" si="1"/>
        <v>#REF!</v>
      </c>
    </row>
    <row r="756" spans="1:10" ht="12.75" customHeight="1">
      <c r="A756" s="177" t="e">
        <f t="shared" ref="A756:H756" si="238">#REF!</f>
        <v>#REF!</v>
      </c>
      <c r="B756" s="177" t="e">
        <f t="shared" si="238"/>
        <v>#REF!</v>
      </c>
      <c r="C756" s="177" t="e">
        <f t="shared" si="238"/>
        <v>#REF!</v>
      </c>
      <c r="D756" s="177" t="e">
        <f t="shared" si="238"/>
        <v>#REF!</v>
      </c>
      <c r="E756" s="177" t="e">
        <f t="shared" si="238"/>
        <v>#REF!</v>
      </c>
      <c r="F756" s="177" t="e">
        <f t="shared" si="238"/>
        <v>#REF!</v>
      </c>
      <c r="G756" s="177" t="e">
        <f t="shared" si="238"/>
        <v>#REF!</v>
      </c>
      <c r="H756" s="177" t="e">
        <f t="shared" si="238"/>
        <v>#REF!</v>
      </c>
      <c r="I756" s="206" t="e">
        <f t="shared" si="203"/>
        <v>#REF!</v>
      </c>
      <c r="J756" s="204" t="e">
        <f t="shared" si="1"/>
        <v>#REF!</v>
      </c>
    </row>
    <row r="757" spans="1:10" ht="12.75" customHeight="1">
      <c r="A757" s="177" t="e">
        <f t="shared" ref="A757:H757" si="239">#REF!</f>
        <v>#REF!</v>
      </c>
      <c r="B757" s="177" t="e">
        <f t="shared" si="239"/>
        <v>#REF!</v>
      </c>
      <c r="C757" s="177" t="e">
        <f t="shared" si="239"/>
        <v>#REF!</v>
      </c>
      <c r="D757" s="177" t="e">
        <f t="shared" si="239"/>
        <v>#REF!</v>
      </c>
      <c r="E757" s="177" t="e">
        <f t="shared" si="239"/>
        <v>#REF!</v>
      </c>
      <c r="F757" s="177" t="e">
        <f t="shared" si="239"/>
        <v>#REF!</v>
      </c>
      <c r="G757" s="177" t="e">
        <f t="shared" si="239"/>
        <v>#REF!</v>
      </c>
      <c r="H757" s="177" t="e">
        <f t="shared" si="239"/>
        <v>#REF!</v>
      </c>
      <c r="I757" s="206" t="e">
        <f t="shared" si="203"/>
        <v>#REF!</v>
      </c>
      <c r="J757" s="204" t="e">
        <f t="shared" si="1"/>
        <v>#REF!</v>
      </c>
    </row>
    <row r="758" spans="1:10" ht="12.75" customHeight="1">
      <c r="A758" s="177" t="e">
        <f t="shared" ref="A758:H758" si="240">#REF!</f>
        <v>#REF!</v>
      </c>
      <c r="B758" s="177" t="e">
        <f t="shared" si="240"/>
        <v>#REF!</v>
      </c>
      <c r="C758" s="177" t="e">
        <f t="shared" si="240"/>
        <v>#REF!</v>
      </c>
      <c r="D758" s="177" t="e">
        <f t="shared" si="240"/>
        <v>#REF!</v>
      </c>
      <c r="E758" s="177" t="e">
        <f t="shared" si="240"/>
        <v>#REF!</v>
      </c>
      <c r="F758" s="177" t="e">
        <f t="shared" si="240"/>
        <v>#REF!</v>
      </c>
      <c r="G758" s="177" t="e">
        <f t="shared" si="240"/>
        <v>#REF!</v>
      </c>
      <c r="H758" s="177" t="e">
        <f t="shared" si="240"/>
        <v>#REF!</v>
      </c>
      <c r="I758" s="206" t="e">
        <f t="shared" si="203"/>
        <v>#REF!</v>
      </c>
      <c r="J758" s="204" t="e">
        <f t="shared" si="1"/>
        <v>#REF!</v>
      </c>
    </row>
    <row r="759" spans="1:10" ht="12.75" customHeight="1">
      <c r="A759" s="177" t="e">
        <f t="shared" ref="A759:H759" si="241">#REF!</f>
        <v>#REF!</v>
      </c>
      <c r="B759" s="177" t="e">
        <f t="shared" si="241"/>
        <v>#REF!</v>
      </c>
      <c r="C759" s="177" t="e">
        <f t="shared" si="241"/>
        <v>#REF!</v>
      </c>
      <c r="D759" s="177" t="e">
        <f t="shared" si="241"/>
        <v>#REF!</v>
      </c>
      <c r="E759" s="177" t="e">
        <f t="shared" si="241"/>
        <v>#REF!</v>
      </c>
      <c r="F759" s="177" t="e">
        <f t="shared" si="241"/>
        <v>#REF!</v>
      </c>
      <c r="G759" s="177" t="e">
        <f t="shared" si="241"/>
        <v>#REF!</v>
      </c>
      <c r="H759" s="177" t="e">
        <f t="shared" si="241"/>
        <v>#REF!</v>
      </c>
      <c r="I759" s="206" t="e">
        <f t="shared" si="203"/>
        <v>#REF!</v>
      </c>
      <c r="J759" s="204" t="e">
        <f t="shared" si="1"/>
        <v>#REF!</v>
      </c>
    </row>
    <row r="760" spans="1:10" ht="12.75" customHeight="1">
      <c r="A760" s="177" t="e">
        <f t="shared" ref="A760:H760" si="242">#REF!</f>
        <v>#REF!</v>
      </c>
      <c r="B760" s="177" t="e">
        <f t="shared" si="242"/>
        <v>#REF!</v>
      </c>
      <c r="C760" s="177" t="e">
        <f t="shared" si="242"/>
        <v>#REF!</v>
      </c>
      <c r="D760" s="177" t="e">
        <f t="shared" si="242"/>
        <v>#REF!</v>
      </c>
      <c r="E760" s="177" t="e">
        <f t="shared" si="242"/>
        <v>#REF!</v>
      </c>
      <c r="F760" s="177" t="e">
        <f t="shared" si="242"/>
        <v>#REF!</v>
      </c>
      <c r="G760" s="177" t="e">
        <f t="shared" si="242"/>
        <v>#REF!</v>
      </c>
      <c r="H760" s="177" t="e">
        <f t="shared" si="242"/>
        <v>#REF!</v>
      </c>
      <c r="I760" s="206" t="e">
        <f t="shared" si="203"/>
        <v>#REF!</v>
      </c>
      <c r="J760" s="204" t="e">
        <f t="shared" si="1"/>
        <v>#REF!</v>
      </c>
    </row>
    <row r="761" spans="1:10" ht="12.75" customHeight="1">
      <c r="A761" s="177" t="e">
        <f t="shared" ref="A761:H761" si="243">#REF!</f>
        <v>#REF!</v>
      </c>
      <c r="B761" s="177" t="e">
        <f t="shared" si="243"/>
        <v>#REF!</v>
      </c>
      <c r="C761" s="177" t="e">
        <f t="shared" si="243"/>
        <v>#REF!</v>
      </c>
      <c r="D761" s="177" t="e">
        <f t="shared" si="243"/>
        <v>#REF!</v>
      </c>
      <c r="E761" s="177" t="e">
        <f t="shared" si="243"/>
        <v>#REF!</v>
      </c>
      <c r="F761" s="177" t="e">
        <f t="shared" si="243"/>
        <v>#REF!</v>
      </c>
      <c r="G761" s="177" t="e">
        <f t="shared" si="243"/>
        <v>#REF!</v>
      </c>
      <c r="H761" s="177" t="e">
        <f t="shared" si="243"/>
        <v>#REF!</v>
      </c>
      <c r="I761" s="206" t="e">
        <f t="shared" si="203"/>
        <v>#REF!</v>
      </c>
      <c r="J761" s="204" t="e">
        <f t="shared" si="1"/>
        <v>#REF!</v>
      </c>
    </row>
    <row r="762" spans="1:10" ht="12.75" customHeight="1">
      <c r="A762" s="177" t="e">
        <f t="shared" ref="A762:H762" si="244">#REF!</f>
        <v>#REF!</v>
      </c>
      <c r="B762" s="177" t="e">
        <f t="shared" si="244"/>
        <v>#REF!</v>
      </c>
      <c r="C762" s="177" t="e">
        <f t="shared" si="244"/>
        <v>#REF!</v>
      </c>
      <c r="D762" s="177" t="e">
        <f t="shared" si="244"/>
        <v>#REF!</v>
      </c>
      <c r="E762" s="177" t="e">
        <f t="shared" si="244"/>
        <v>#REF!</v>
      </c>
      <c r="F762" s="177" t="e">
        <f t="shared" si="244"/>
        <v>#REF!</v>
      </c>
      <c r="G762" s="177" t="e">
        <f t="shared" si="244"/>
        <v>#REF!</v>
      </c>
      <c r="H762" s="177" t="e">
        <f t="shared" si="244"/>
        <v>#REF!</v>
      </c>
      <c r="I762" s="206" t="e">
        <f t="shared" si="203"/>
        <v>#REF!</v>
      </c>
      <c r="J762" s="204" t="e">
        <f t="shared" si="1"/>
        <v>#REF!</v>
      </c>
    </row>
    <row r="763" spans="1:10" ht="12.75" customHeight="1">
      <c r="A763" s="177" t="e">
        <f t="shared" ref="A763:H763" si="245">#REF!</f>
        <v>#REF!</v>
      </c>
      <c r="B763" s="177" t="e">
        <f t="shared" si="245"/>
        <v>#REF!</v>
      </c>
      <c r="C763" s="177" t="e">
        <f t="shared" si="245"/>
        <v>#REF!</v>
      </c>
      <c r="D763" s="177" t="e">
        <f t="shared" si="245"/>
        <v>#REF!</v>
      </c>
      <c r="E763" s="177" t="e">
        <f t="shared" si="245"/>
        <v>#REF!</v>
      </c>
      <c r="F763" s="177" t="e">
        <f t="shared" si="245"/>
        <v>#REF!</v>
      </c>
      <c r="G763" s="177" t="e">
        <f t="shared" si="245"/>
        <v>#REF!</v>
      </c>
      <c r="H763" s="177" t="e">
        <f t="shared" si="245"/>
        <v>#REF!</v>
      </c>
      <c r="I763" s="206" t="e">
        <f t="shared" si="203"/>
        <v>#REF!</v>
      </c>
      <c r="J763" s="204" t="e">
        <f t="shared" si="1"/>
        <v>#REF!</v>
      </c>
    </row>
    <row r="764" spans="1:10" ht="12.75" customHeight="1">
      <c r="A764" s="177" t="e">
        <f t="shared" ref="A764:H764" si="246">#REF!</f>
        <v>#REF!</v>
      </c>
      <c r="B764" s="177" t="e">
        <f t="shared" si="246"/>
        <v>#REF!</v>
      </c>
      <c r="C764" s="177" t="e">
        <f t="shared" si="246"/>
        <v>#REF!</v>
      </c>
      <c r="D764" s="177" t="e">
        <f t="shared" si="246"/>
        <v>#REF!</v>
      </c>
      <c r="E764" s="177" t="e">
        <f t="shared" si="246"/>
        <v>#REF!</v>
      </c>
      <c r="F764" s="177" t="e">
        <f t="shared" si="246"/>
        <v>#REF!</v>
      </c>
      <c r="G764" s="177" t="e">
        <f t="shared" si="246"/>
        <v>#REF!</v>
      </c>
      <c r="H764" s="177" t="e">
        <f t="shared" si="246"/>
        <v>#REF!</v>
      </c>
      <c r="I764" s="206" t="e">
        <f t="shared" si="203"/>
        <v>#REF!</v>
      </c>
      <c r="J764" s="204" t="e">
        <f t="shared" si="1"/>
        <v>#REF!</v>
      </c>
    </row>
    <row r="765" spans="1:10" ht="12.75" customHeight="1">
      <c r="A765" s="177" t="e">
        <f t="shared" ref="A765:H765" si="247">#REF!</f>
        <v>#REF!</v>
      </c>
      <c r="B765" s="177" t="e">
        <f t="shared" si="247"/>
        <v>#REF!</v>
      </c>
      <c r="C765" s="177" t="e">
        <f t="shared" si="247"/>
        <v>#REF!</v>
      </c>
      <c r="D765" s="177" t="e">
        <f t="shared" si="247"/>
        <v>#REF!</v>
      </c>
      <c r="E765" s="177" t="e">
        <f t="shared" si="247"/>
        <v>#REF!</v>
      </c>
      <c r="F765" s="177" t="e">
        <f t="shared" si="247"/>
        <v>#REF!</v>
      </c>
      <c r="G765" s="177" t="e">
        <f t="shared" si="247"/>
        <v>#REF!</v>
      </c>
      <c r="H765" s="177" t="e">
        <f t="shared" si="247"/>
        <v>#REF!</v>
      </c>
      <c r="I765" s="206" t="e">
        <f t="shared" si="203"/>
        <v>#REF!</v>
      </c>
      <c r="J765" s="204" t="e">
        <f t="shared" si="1"/>
        <v>#REF!</v>
      </c>
    </row>
    <row r="766" spans="1:10" ht="12.75" customHeight="1">
      <c r="A766" s="177" t="e">
        <f t="shared" ref="A766:H766" si="248">#REF!</f>
        <v>#REF!</v>
      </c>
      <c r="B766" s="177" t="e">
        <f t="shared" si="248"/>
        <v>#REF!</v>
      </c>
      <c r="C766" s="177" t="e">
        <f t="shared" si="248"/>
        <v>#REF!</v>
      </c>
      <c r="D766" s="177" t="e">
        <f t="shared" si="248"/>
        <v>#REF!</v>
      </c>
      <c r="E766" s="177" t="e">
        <f t="shared" si="248"/>
        <v>#REF!</v>
      </c>
      <c r="F766" s="177" t="e">
        <f t="shared" si="248"/>
        <v>#REF!</v>
      </c>
      <c r="G766" s="177" t="e">
        <f t="shared" si="248"/>
        <v>#REF!</v>
      </c>
      <c r="H766" s="177" t="e">
        <f t="shared" si="248"/>
        <v>#REF!</v>
      </c>
      <c r="I766" s="206" t="e">
        <f t="shared" si="203"/>
        <v>#REF!</v>
      </c>
      <c r="J766" s="204" t="e">
        <f t="shared" si="1"/>
        <v>#REF!</v>
      </c>
    </row>
    <row r="767" spans="1:10" ht="12.75" customHeight="1">
      <c r="A767" s="177" t="e">
        <f t="shared" ref="A767:H767" si="249">#REF!</f>
        <v>#REF!</v>
      </c>
      <c r="B767" s="177" t="e">
        <f t="shared" si="249"/>
        <v>#REF!</v>
      </c>
      <c r="C767" s="177" t="e">
        <f t="shared" si="249"/>
        <v>#REF!</v>
      </c>
      <c r="D767" s="177" t="e">
        <f t="shared" si="249"/>
        <v>#REF!</v>
      </c>
      <c r="E767" s="177" t="e">
        <f t="shared" si="249"/>
        <v>#REF!</v>
      </c>
      <c r="F767" s="177" t="e">
        <f t="shared" si="249"/>
        <v>#REF!</v>
      </c>
      <c r="G767" s="177" t="e">
        <f t="shared" si="249"/>
        <v>#REF!</v>
      </c>
      <c r="H767" s="177" t="e">
        <f t="shared" si="249"/>
        <v>#REF!</v>
      </c>
      <c r="I767" s="206" t="e">
        <f t="shared" si="203"/>
        <v>#REF!</v>
      </c>
      <c r="J767" s="204" t="e">
        <f t="shared" si="1"/>
        <v>#REF!</v>
      </c>
    </row>
    <row r="768" spans="1:10" ht="12.75" customHeight="1">
      <c r="A768" s="177" t="e">
        <f t="shared" ref="A768:H768" si="250">#REF!</f>
        <v>#REF!</v>
      </c>
      <c r="B768" s="177" t="e">
        <f t="shared" si="250"/>
        <v>#REF!</v>
      </c>
      <c r="C768" s="177" t="e">
        <f t="shared" si="250"/>
        <v>#REF!</v>
      </c>
      <c r="D768" s="177" t="e">
        <f t="shared" si="250"/>
        <v>#REF!</v>
      </c>
      <c r="E768" s="177" t="e">
        <f t="shared" si="250"/>
        <v>#REF!</v>
      </c>
      <c r="F768" s="177" t="e">
        <f t="shared" si="250"/>
        <v>#REF!</v>
      </c>
      <c r="G768" s="177" t="e">
        <f t="shared" si="250"/>
        <v>#REF!</v>
      </c>
      <c r="H768" s="177" t="e">
        <f t="shared" si="250"/>
        <v>#REF!</v>
      </c>
      <c r="I768" s="206" t="e">
        <f t="shared" si="203"/>
        <v>#REF!</v>
      </c>
      <c r="J768" s="204" t="e">
        <f t="shared" si="1"/>
        <v>#REF!</v>
      </c>
    </row>
    <row r="769" spans="1:12" ht="12.75" customHeight="1">
      <c r="A769" s="177" t="e">
        <f t="shared" ref="A769:H769" si="251">#REF!</f>
        <v>#REF!</v>
      </c>
      <c r="B769" s="177" t="e">
        <f t="shared" si="251"/>
        <v>#REF!</v>
      </c>
      <c r="C769" s="177" t="e">
        <f t="shared" si="251"/>
        <v>#REF!</v>
      </c>
      <c r="D769" s="177" t="e">
        <f t="shared" si="251"/>
        <v>#REF!</v>
      </c>
      <c r="E769" s="177" t="e">
        <f t="shared" si="251"/>
        <v>#REF!</v>
      </c>
      <c r="F769" s="177" t="e">
        <f t="shared" si="251"/>
        <v>#REF!</v>
      </c>
      <c r="G769" s="177" t="e">
        <f t="shared" si="251"/>
        <v>#REF!</v>
      </c>
      <c r="H769" s="177" t="e">
        <f t="shared" si="251"/>
        <v>#REF!</v>
      </c>
      <c r="I769" s="206" t="e">
        <f t="shared" si="203"/>
        <v>#REF!</v>
      </c>
      <c r="J769" s="204" t="e">
        <f t="shared" si="1"/>
        <v>#REF!</v>
      </c>
    </row>
    <row r="770" spans="1:12" ht="12.75" customHeight="1">
      <c r="A770" s="177" t="e">
        <f t="shared" ref="A770:H770" si="252">#REF!</f>
        <v>#REF!</v>
      </c>
      <c r="B770" s="177" t="e">
        <f t="shared" si="252"/>
        <v>#REF!</v>
      </c>
      <c r="C770" s="177" t="e">
        <f t="shared" si="252"/>
        <v>#REF!</v>
      </c>
      <c r="D770" s="177" t="e">
        <f t="shared" si="252"/>
        <v>#REF!</v>
      </c>
      <c r="E770" s="177" t="e">
        <f t="shared" si="252"/>
        <v>#REF!</v>
      </c>
      <c r="F770" s="177" t="e">
        <f t="shared" si="252"/>
        <v>#REF!</v>
      </c>
      <c r="G770" s="177" t="e">
        <f t="shared" si="252"/>
        <v>#REF!</v>
      </c>
      <c r="H770" s="177" t="e">
        <f t="shared" si="252"/>
        <v>#REF!</v>
      </c>
      <c r="I770" s="206" t="e">
        <f t="shared" si="203"/>
        <v>#REF!</v>
      </c>
      <c r="J770" s="204" t="e">
        <f t="shared" si="1"/>
        <v>#REF!</v>
      </c>
    </row>
    <row r="771" spans="1:12" ht="12.75" customHeight="1">
      <c r="A771" s="177" t="e">
        <f t="shared" ref="A771:H771" si="253">#REF!</f>
        <v>#REF!</v>
      </c>
      <c r="B771" s="177" t="e">
        <f t="shared" si="253"/>
        <v>#REF!</v>
      </c>
      <c r="C771" s="177" t="e">
        <f t="shared" si="253"/>
        <v>#REF!</v>
      </c>
      <c r="D771" s="177" t="e">
        <f t="shared" si="253"/>
        <v>#REF!</v>
      </c>
      <c r="E771" s="177" t="e">
        <f t="shared" si="253"/>
        <v>#REF!</v>
      </c>
      <c r="F771" s="177" t="e">
        <f t="shared" si="253"/>
        <v>#REF!</v>
      </c>
      <c r="G771" s="177" t="e">
        <f t="shared" si="253"/>
        <v>#REF!</v>
      </c>
      <c r="H771" s="177" t="e">
        <f t="shared" si="253"/>
        <v>#REF!</v>
      </c>
      <c r="I771" s="206" t="e">
        <f t="shared" si="203"/>
        <v>#REF!</v>
      </c>
      <c r="J771" s="204" t="e">
        <f t="shared" si="1"/>
        <v>#REF!</v>
      </c>
    </row>
    <row r="772" spans="1:12" ht="12.75" customHeight="1">
      <c r="A772" s="177" t="e">
        <f t="shared" ref="A772:H772" si="254">#REF!</f>
        <v>#REF!</v>
      </c>
      <c r="B772" s="177" t="e">
        <f t="shared" si="254"/>
        <v>#REF!</v>
      </c>
      <c r="C772" s="177" t="e">
        <f t="shared" si="254"/>
        <v>#REF!</v>
      </c>
      <c r="D772" s="177" t="e">
        <f t="shared" si="254"/>
        <v>#REF!</v>
      </c>
      <c r="E772" s="177" t="e">
        <f t="shared" si="254"/>
        <v>#REF!</v>
      </c>
      <c r="F772" s="177" t="e">
        <f t="shared" si="254"/>
        <v>#REF!</v>
      </c>
      <c r="G772" s="177" t="e">
        <f t="shared" si="254"/>
        <v>#REF!</v>
      </c>
      <c r="H772" s="177" t="e">
        <f t="shared" si="254"/>
        <v>#REF!</v>
      </c>
      <c r="I772" s="206" t="e">
        <f t="shared" si="203"/>
        <v>#REF!</v>
      </c>
      <c r="J772" s="204" t="e">
        <f t="shared" si="1"/>
        <v>#REF!</v>
      </c>
    </row>
    <row r="773" spans="1:12" ht="12.75" customHeight="1">
      <c r="A773" s="177" t="e">
        <f t="shared" ref="A773:H773" si="255">#REF!</f>
        <v>#REF!</v>
      </c>
      <c r="B773" s="177" t="e">
        <f t="shared" si="255"/>
        <v>#REF!</v>
      </c>
      <c r="C773" s="177" t="e">
        <f t="shared" si="255"/>
        <v>#REF!</v>
      </c>
      <c r="D773" s="177" t="e">
        <f t="shared" si="255"/>
        <v>#REF!</v>
      </c>
      <c r="E773" s="177" t="e">
        <f t="shared" si="255"/>
        <v>#REF!</v>
      </c>
      <c r="F773" s="177" t="e">
        <f t="shared" si="255"/>
        <v>#REF!</v>
      </c>
      <c r="G773" s="177" t="e">
        <f t="shared" si="255"/>
        <v>#REF!</v>
      </c>
      <c r="H773" s="177" t="e">
        <f t="shared" si="255"/>
        <v>#REF!</v>
      </c>
      <c r="I773" s="206" t="e">
        <f t="shared" si="203"/>
        <v>#REF!</v>
      </c>
      <c r="J773" s="204" t="e">
        <f t="shared" si="1"/>
        <v>#REF!</v>
      </c>
    </row>
    <row r="774" spans="1:12" ht="12.75" customHeight="1">
      <c r="A774" s="177" t="e">
        <f t="shared" ref="A774:H774" si="256">#REF!</f>
        <v>#REF!</v>
      </c>
      <c r="B774" s="177" t="e">
        <f t="shared" si="256"/>
        <v>#REF!</v>
      </c>
      <c r="C774" s="177" t="e">
        <f t="shared" si="256"/>
        <v>#REF!</v>
      </c>
      <c r="D774" s="177" t="e">
        <f t="shared" si="256"/>
        <v>#REF!</v>
      </c>
      <c r="E774" s="177" t="e">
        <f t="shared" si="256"/>
        <v>#REF!</v>
      </c>
      <c r="F774" s="177" t="e">
        <f t="shared" si="256"/>
        <v>#REF!</v>
      </c>
      <c r="G774" s="177" t="e">
        <f t="shared" si="256"/>
        <v>#REF!</v>
      </c>
      <c r="H774" s="177" t="e">
        <f t="shared" si="256"/>
        <v>#REF!</v>
      </c>
      <c r="I774" s="206" t="e">
        <f t="shared" si="203"/>
        <v>#REF!</v>
      </c>
      <c r="J774" s="204" t="e">
        <f t="shared" si="1"/>
        <v>#REF!</v>
      </c>
    </row>
    <row r="775" spans="1:12" ht="13.5" customHeight="1">
      <c r="A775" s="184" t="e">
        <f t="shared" ref="A775:H775" si="257">#REF!</f>
        <v>#REF!</v>
      </c>
      <c r="B775" s="184" t="e">
        <f t="shared" si="257"/>
        <v>#REF!</v>
      </c>
      <c r="C775" s="184" t="e">
        <f t="shared" si="257"/>
        <v>#REF!</v>
      </c>
      <c r="D775" s="184" t="e">
        <f t="shared" si="257"/>
        <v>#REF!</v>
      </c>
      <c r="E775" s="184" t="e">
        <f t="shared" si="257"/>
        <v>#REF!</v>
      </c>
      <c r="F775" s="184" t="e">
        <f t="shared" si="257"/>
        <v>#REF!</v>
      </c>
      <c r="G775" s="184" t="e">
        <f t="shared" si="257"/>
        <v>#REF!</v>
      </c>
      <c r="H775" s="184" t="e">
        <f t="shared" si="257"/>
        <v>#REF!</v>
      </c>
      <c r="I775" s="206" t="e">
        <f t="shared" si="203"/>
        <v>#REF!</v>
      </c>
      <c r="J775" s="204" t="e">
        <f t="shared" si="1"/>
        <v>#REF!</v>
      </c>
    </row>
    <row r="776" spans="1:12" ht="13.5" customHeight="1">
      <c r="A776" s="190" t="e">
        <f t="shared" ref="A776:H776" si="258">#REF!</f>
        <v>#REF!</v>
      </c>
      <c r="B776" s="190" t="e">
        <f t="shared" si="258"/>
        <v>#REF!</v>
      </c>
      <c r="C776" s="190" t="e">
        <f t="shared" si="258"/>
        <v>#REF!</v>
      </c>
      <c r="D776" s="190" t="e">
        <f t="shared" si="258"/>
        <v>#REF!</v>
      </c>
      <c r="E776" s="190" t="e">
        <f t="shared" si="258"/>
        <v>#REF!</v>
      </c>
      <c r="F776" s="190" t="e">
        <f t="shared" si="258"/>
        <v>#REF!</v>
      </c>
      <c r="G776" s="190" t="e">
        <f t="shared" si="258"/>
        <v>#REF!</v>
      </c>
      <c r="H776" s="190" t="e">
        <f t="shared" si="258"/>
        <v>#REF!</v>
      </c>
      <c r="I776" s="206" t="e">
        <f t="shared" ref="I776:I830" si="259">RANK(H776,$H$776:$H$830,0)</f>
        <v>#REF!</v>
      </c>
      <c r="J776" s="204" t="e">
        <f t="shared" si="1"/>
        <v>#REF!</v>
      </c>
      <c r="L776" s="204">
        <f>775+54</f>
        <v>829</v>
      </c>
    </row>
    <row r="777" spans="1:12" ht="12.75" customHeight="1">
      <c r="A777" s="177" t="e">
        <f t="shared" ref="A777:H777" si="260">#REF!</f>
        <v>#REF!</v>
      </c>
      <c r="B777" s="177" t="e">
        <f t="shared" si="260"/>
        <v>#REF!</v>
      </c>
      <c r="C777" s="177" t="e">
        <f t="shared" si="260"/>
        <v>#REF!</v>
      </c>
      <c r="D777" s="177" t="e">
        <f t="shared" si="260"/>
        <v>#REF!</v>
      </c>
      <c r="E777" s="177" t="e">
        <f t="shared" si="260"/>
        <v>#REF!</v>
      </c>
      <c r="F777" s="177" t="e">
        <f t="shared" si="260"/>
        <v>#REF!</v>
      </c>
      <c r="G777" s="177" t="e">
        <f t="shared" si="260"/>
        <v>#REF!</v>
      </c>
      <c r="H777" s="177" t="e">
        <f t="shared" si="260"/>
        <v>#REF!</v>
      </c>
      <c r="I777" s="206" t="e">
        <f t="shared" si="259"/>
        <v>#REF!</v>
      </c>
      <c r="J777" s="204" t="e">
        <f t="shared" si="1"/>
        <v>#REF!</v>
      </c>
    </row>
    <row r="778" spans="1:12" ht="12.75" customHeight="1">
      <c r="A778" s="177" t="e">
        <f t="shared" ref="A778:H778" si="261">#REF!</f>
        <v>#REF!</v>
      </c>
      <c r="B778" s="177" t="e">
        <f t="shared" si="261"/>
        <v>#REF!</v>
      </c>
      <c r="C778" s="177" t="e">
        <f t="shared" si="261"/>
        <v>#REF!</v>
      </c>
      <c r="D778" s="177" t="e">
        <f t="shared" si="261"/>
        <v>#REF!</v>
      </c>
      <c r="E778" s="177" t="e">
        <f t="shared" si="261"/>
        <v>#REF!</v>
      </c>
      <c r="F778" s="177" t="e">
        <f t="shared" si="261"/>
        <v>#REF!</v>
      </c>
      <c r="G778" s="177" t="e">
        <f t="shared" si="261"/>
        <v>#REF!</v>
      </c>
      <c r="H778" s="177" t="e">
        <f t="shared" si="261"/>
        <v>#REF!</v>
      </c>
      <c r="I778" s="206" t="e">
        <f t="shared" si="259"/>
        <v>#REF!</v>
      </c>
      <c r="J778" s="204" t="e">
        <f t="shared" si="1"/>
        <v>#REF!</v>
      </c>
    </row>
    <row r="779" spans="1:12" ht="12.75" customHeight="1">
      <c r="A779" s="177" t="e">
        <f t="shared" ref="A779:H779" si="262">#REF!</f>
        <v>#REF!</v>
      </c>
      <c r="B779" s="177" t="e">
        <f t="shared" si="262"/>
        <v>#REF!</v>
      </c>
      <c r="C779" s="177" t="e">
        <f t="shared" si="262"/>
        <v>#REF!</v>
      </c>
      <c r="D779" s="177" t="e">
        <f t="shared" si="262"/>
        <v>#REF!</v>
      </c>
      <c r="E779" s="177" t="e">
        <f t="shared" si="262"/>
        <v>#REF!</v>
      </c>
      <c r="F779" s="177" t="e">
        <f t="shared" si="262"/>
        <v>#REF!</v>
      </c>
      <c r="G779" s="177" t="e">
        <f t="shared" si="262"/>
        <v>#REF!</v>
      </c>
      <c r="H779" s="177" t="e">
        <f t="shared" si="262"/>
        <v>#REF!</v>
      </c>
      <c r="I779" s="206" t="e">
        <f t="shared" si="259"/>
        <v>#REF!</v>
      </c>
      <c r="J779" s="204" t="e">
        <f t="shared" si="1"/>
        <v>#REF!</v>
      </c>
    </row>
    <row r="780" spans="1:12" ht="12.75" customHeight="1">
      <c r="A780" s="177" t="e">
        <f t="shared" ref="A780:H780" si="263">#REF!</f>
        <v>#REF!</v>
      </c>
      <c r="B780" s="177" t="e">
        <f t="shared" si="263"/>
        <v>#REF!</v>
      </c>
      <c r="C780" s="177" t="e">
        <f t="shared" si="263"/>
        <v>#REF!</v>
      </c>
      <c r="D780" s="177" t="e">
        <f t="shared" si="263"/>
        <v>#REF!</v>
      </c>
      <c r="E780" s="177" t="e">
        <f t="shared" si="263"/>
        <v>#REF!</v>
      </c>
      <c r="F780" s="177" t="e">
        <f t="shared" si="263"/>
        <v>#REF!</v>
      </c>
      <c r="G780" s="177" t="e">
        <f t="shared" si="263"/>
        <v>#REF!</v>
      </c>
      <c r="H780" s="177" t="e">
        <f t="shared" si="263"/>
        <v>#REF!</v>
      </c>
      <c r="I780" s="206" t="e">
        <f t="shared" si="259"/>
        <v>#REF!</v>
      </c>
      <c r="J780" s="204" t="e">
        <f t="shared" si="1"/>
        <v>#REF!</v>
      </c>
    </row>
    <row r="781" spans="1:12" ht="12.75" customHeight="1">
      <c r="A781" s="177" t="e">
        <f t="shared" ref="A781:H781" si="264">#REF!</f>
        <v>#REF!</v>
      </c>
      <c r="B781" s="177" t="e">
        <f t="shared" si="264"/>
        <v>#REF!</v>
      </c>
      <c r="C781" s="177" t="e">
        <f t="shared" si="264"/>
        <v>#REF!</v>
      </c>
      <c r="D781" s="177" t="e">
        <f t="shared" si="264"/>
        <v>#REF!</v>
      </c>
      <c r="E781" s="177" t="e">
        <f t="shared" si="264"/>
        <v>#REF!</v>
      </c>
      <c r="F781" s="177" t="e">
        <f t="shared" si="264"/>
        <v>#REF!</v>
      </c>
      <c r="G781" s="177" t="e">
        <f t="shared" si="264"/>
        <v>#REF!</v>
      </c>
      <c r="H781" s="177" t="e">
        <f t="shared" si="264"/>
        <v>#REF!</v>
      </c>
      <c r="I781" s="206" t="e">
        <f t="shared" si="259"/>
        <v>#REF!</v>
      </c>
      <c r="J781" s="204" t="e">
        <f t="shared" si="1"/>
        <v>#REF!</v>
      </c>
    </row>
    <row r="782" spans="1:12" ht="12.75" customHeight="1">
      <c r="A782" s="177" t="e">
        <f t="shared" ref="A782:H782" si="265">#REF!</f>
        <v>#REF!</v>
      </c>
      <c r="B782" s="177" t="e">
        <f t="shared" si="265"/>
        <v>#REF!</v>
      </c>
      <c r="C782" s="177" t="e">
        <f t="shared" si="265"/>
        <v>#REF!</v>
      </c>
      <c r="D782" s="177" t="e">
        <f t="shared" si="265"/>
        <v>#REF!</v>
      </c>
      <c r="E782" s="177" t="e">
        <f t="shared" si="265"/>
        <v>#REF!</v>
      </c>
      <c r="F782" s="177" t="e">
        <f t="shared" si="265"/>
        <v>#REF!</v>
      </c>
      <c r="G782" s="177" t="e">
        <f t="shared" si="265"/>
        <v>#REF!</v>
      </c>
      <c r="H782" s="177" t="e">
        <f t="shared" si="265"/>
        <v>#REF!</v>
      </c>
      <c r="I782" s="206" t="e">
        <f t="shared" si="259"/>
        <v>#REF!</v>
      </c>
      <c r="J782" s="204" t="e">
        <f t="shared" si="1"/>
        <v>#REF!</v>
      </c>
    </row>
    <row r="783" spans="1:12" ht="12.75" customHeight="1">
      <c r="A783" s="177" t="e">
        <f t="shared" ref="A783:H783" si="266">#REF!</f>
        <v>#REF!</v>
      </c>
      <c r="B783" s="177" t="e">
        <f t="shared" si="266"/>
        <v>#REF!</v>
      </c>
      <c r="C783" s="177" t="e">
        <f t="shared" si="266"/>
        <v>#REF!</v>
      </c>
      <c r="D783" s="177" t="e">
        <f t="shared" si="266"/>
        <v>#REF!</v>
      </c>
      <c r="E783" s="177" t="e">
        <f t="shared" si="266"/>
        <v>#REF!</v>
      </c>
      <c r="F783" s="177" t="e">
        <f t="shared" si="266"/>
        <v>#REF!</v>
      </c>
      <c r="G783" s="177" t="e">
        <f t="shared" si="266"/>
        <v>#REF!</v>
      </c>
      <c r="H783" s="177" t="e">
        <f t="shared" si="266"/>
        <v>#REF!</v>
      </c>
      <c r="I783" s="206" t="e">
        <f t="shared" si="259"/>
        <v>#REF!</v>
      </c>
      <c r="J783" s="204" t="e">
        <f t="shared" si="1"/>
        <v>#REF!</v>
      </c>
    </row>
    <row r="784" spans="1:12" ht="12.75" customHeight="1">
      <c r="A784" s="177" t="e">
        <f t="shared" ref="A784:H784" si="267">#REF!</f>
        <v>#REF!</v>
      </c>
      <c r="B784" s="177" t="e">
        <f t="shared" si="267"/>
        <v>#REF!</v>
      </c>
      <c r="C784" s="177" t="e">
        <f t="shared" si="267"/>
        <v>#REF!</v>
      </c>
      <c r="D784" s="177" t="e">
        <f t="shared" si="267"/>
        <v>#REF!</v>
      </c>
      <c r="E784" s="177" t="e">
        <f t="shared" si="267"/>
        <v>#REF!</v>
      </c>
      <c r="F784" s="177" t="e">
        <f t="shared" si="267"/>
        <v>#REF!</v>
      </c>
      <c r="G784" s="177" t="e">
        <f t="shared" si="267"/>
        <v>#REF!</v>
      </c>
      <c r="H784" s="177" t="e">
        <f t="shared" si="267"/>
        <v>#REF!</v>
      </c>
      <c r="I784" s="206" t="e">
        <f t="shared" si="259"/>
        <v>#REF!</v>
      </c>
      <c r="J784" s="204" t="e">
        <f t="shared" si="1"/>
        <v>#REF!</v>
      </c>
    </row>
    <row r="785" spans="1:10" ht="12.75" customHeight="1">
      <c r="A785" s="177" t="e">
        <f t="shared" ref="A785:H785" si="268">#REF!</f>
        <v>#REF!</v>
      </c>
      <c r="B785" s="177" t="e">
        <f t="shared" si="268"/>
        <v>#REF!</v>
      </c>
      <c r="C785" s="177" t="e">
        <f t="shared" si="268"/>
        <v>#REF!</v>
      </c>
      <c r="D785" s="177" t="e">
        <f t="shared" si="268"/>
        <v>#REF!</v>
      </c>
      <c r="E785" s="177" t="e">
        <f t="shared" si="268"/>
        <v>#REF!</v>
      </c>
      <c r="F785" s="177" t="e">
        <f t="shared" si="268"/>
        <v>#REF!</v>
      </c>
      <c r="G785" s="177" t="e">
        <f t="shared" si="268"/>
        <v>#REF!</v>
      </c>
      <c r="H785" s="177" t="e">
        <f t="shared" si="268"/>
        <v>#REF!</v>
      </c>
      <c r="I785" s="206" t="e">
        <f t="shared" si="259"/>
        <v>#REF!</v>
      </c>
      <c r="J785" s="204" t="e">
        <f t="shared" si="1"/>
        <v>#REF!</v>
      </c>
    </row>
    <row r="786" spans="1:10" ht="12.75" customHeight="1">
      <c r="A786" s="177" t="e">
        <f t="shared" ref="A786:H786" si="269">#REF!</f>
        <v>#REF!</v>
      </c>
      <c r="B786" s="177" t="e">
        <f t="shared" si="269"/>
        <v>#REF!</v>
      </c>
      <c r="C786" s="177" t="e">
        <f t="shared" si="269"/>
        <v>#REF!</v>
      </c>
      <c r="D786" s="177" t="e">
        <f t="shared" si="269"/>
        <v>#REF!</v>
      </c>
      <c r="E786" s="177" t="e">
        <f t="shared" si="269"/>
        <v>#REF!</v>
      </c>
      <c r="F786" s="177" t="e">
        <f t="shared" si="269"/>
        <v>#REF!</v>
      </c>
      <c r="G786" s="177" t="e">
        <f t="shared" si="269"/>
        <v>#REF!</v>
      </c>
      <c r="H786" s="177" t="e">
        <f t="shared" si="269"/>
        <v>#REF!</v>
      </c>
      <c r="I786" s="206" t="e">
        <f t="shared" si="259"/>
        <v>#REF!</v>
      </c>
      <c r="J786" s="204" t="e">
        <f t="shared" si="1"/>
        <v>#REF!</v>
      </c>
    </row>
    <row r="787" spans="1:10" ht="12.75" customHeight="1">
      <c r="A787" s="177" t="e">
        <f t="shared" ref="A787:H787" si="270">#REF!</f>
        <v>#REF!</v>
      </c>
      <c r="B787" s="177" t="e">
        <f t="shared" si="270"/>
        <v>#REF!</v>
      </c>
      <c r="C787" s="177" t="e">
        <f t="shared" si="270"/>
        <v>#REF!</v>
      </c>
      <c r="D787" s="177" t="e">
        <f t="shared" si="270"/>
        <v>#REF!</v>
      </c>
      <c r="E787" s="177" t="e">
        <f t="shared" si="270"/>
        <v>#REF!</v>
      </c>
      <c r="F787" s="177" t="e">
        <f t="shared" si="270"/>
        <v>#REF!</v>
      </c>
      <c r="G787" s="177" t="e">
        <f t="shared" si="270"/>
        <v>#REF!</v>
      </c>
      <c r="H787" s="177" t="e">
        <f t="shared" si="270"/>
        <v>#REF!</v>
      </c>
      <c r="I787" s="206" t="e">
        <f t="shared" si="259"/>
        <v>#REF!</v>
      </c>
      <c r="J787" s="204" t="e">
        <f t="shared" si="1"/>
        <v>#REF!</v>
      </c>
    </row>
    <row r="788" spans="1:10" ht="12.75" customHeight="1">
      <c r="A788" s="177" t="e">
        <f t="shared" ref="A788:H788" si="271">#REF!</f>
        <v>#REF!</v>
      </c>
      <c r="B788" s="177" t="e">
        <f t="shared" si="271"/>
        <v>#REF!</v>
      </c>
      <c r="C788" s="177" t="e">
        <f t="shared" si="271"/>
        <v>#REF!</v>
      </c>
      <c r="D788" s="177" t="e">
        <f t="shared" si="271"/>
        <v>#REF!</v>
      </c>
      <c r="E788" s="177" t="e">
        <f t="shared" si="271"/>
        <v>#REF!</v>
      </c>
      <c r="F788" s="177" t="e">
        <f t="shared" si="271"/>
        <v>#REF!</v>
      </c>
      <c r="G788" s="177" t="e">
        <f t="shared" si="271"/>
        <v>#REF!</v>
      </c>
      <c r="H788" s="177" t="e">
        <f t="shared" si="271"/>
        <v>#REF!</v>
      </c>
      <c r="I788" s="206" t="e">
        <f t="shared" si="259"/>
        <v>#REF!</v>
      </c>
      <c r="J788" s="204" t="e">
        <f t="shared" si="1"/>
        <v>#REF!</v>
      </c>
    </row>
    <row r="789" spans="1:10" ht="12.75" customHeight="1">
      <c r="A789" s="177" t="e">
        <f t="shared" ref="A789:H789" si="272">#REF!</f>
        <v>#REF!</v>
      </c>
      <c r="B789" s="177" t="e">
        <f t="shared" si="272"/>
        <v>#REF!</v>
      </c>
      <c r="C789" s="177" t="e">
        <f t="shared" si="272"/>
        <v>#REF!</v>
      </c>
      <c r="D789" s="177" t="e">
        <f t="shared" si="272"/>
        <v>#REF!</v>
      </c>
      <c r="E789" s="177" t="e">
        <f t="shared" si="272"/>
        <v>#REF!</v>
      </c>
      <c r="F789" s="177" t="e">
        <f t="shared" si="272"/>
        <v>#REF!</v>
      </c>
      <c r="G789" s="177" t="e">
        <f t="shared" si="272"/>
        <v>#REF!</v>
      </c>
      <c r="H789" s="177" t="e">
        <f t="shared" si="272"/>
        <v>#REF!</v>
      </c>
      <c r="I789" s="206" t="e">
        <f t="shared" si="259"/>
        <v>#REF!</v>
      </c>
      <c r="J789" s="204" t="e">
        <f t="shared" si="1"/>
        <v>#REF!</v>
      </c>
    </row>
    <row r="790" spans="1:10" ht="12.75" customHeight="1">
      <c r="A790" s="177" t="e">
        <f t="shared" ref="A790:H790" si="273">#REF!</f>
        <v>#REF!</v>
      </c>
      <c r="B790" s="177" t="e">
        <f t="shared" si="273"/>
        <v>#REF!</v>
      </c>
      <c r="C790" s="177" t="e">
        <f t="shared" si="273"/>
        <v>#REF!</v>
      </c>
      <c r="D790" s="177" t="e">
        <f t="shared" si="273"/>
        <v>#REF!</v>
      </c>
      <c r="E790" s="177" t="e">
        <f t="shared" si="273"/>
        <v>#REF!</v>
      </c>
      <c r="F790" s="177" t="e">
        <f t="shared" si="273"/>
        <v>#REF!</v>
      </c>
      <c r="G790" s="177" t="e">
        <f t="shared" si="273"/>
        <v>#REF!</v>
      </c>
      <c r="H790" s="177" t="e">
        <f t="shared" si="273"/>
        <v>#REF!</v>
      </c>
      <c r="I790" s="206" t="e">
        <f t="shared" si="259"/>
        <v>#REF!</v>
      </c>
      <c r="J790" s="204" t="e">
        <f t="shared" si="1"/>
        <v>#REF!</v>
      </c>
    </row>
    <row r="791" spans="1:10" ht="12.75" customHeight="1">
      <c r="A791" s="177" t="e">
        <f t="shared" ref="A791:H791" si="274">#REF!</f>
        <v>#REF!</v>
      </c>
      <c r="B791" s="177" t="e">
        <f t="shared" si="274"/>
        <v>#REF!</v>
      </c>
      <c r="C791" s="177" t="e">
        <f t="shared" si="274"/>
        <v>#REF!</v>
      </c>
      <c r="D791" s="177" t="e">
        <f t="shared" si="274"/>
        <v>#REF!</v>
      </c>
      <c r="E791" s="177" t="e">
        <f t="shared" si="274"/>
        <v>#REF!</v>
      </c>
      <c r="F791" s="177" t="e">
        <f t="shared" si="274"/>
        <v>#REF!</v>
      </c>
      <c r="G791" s="177" t="e">
        <f t="shared" si="274"/>
        <v>#REF!</v>
      </c>
      <c r="H791" s="177" t="e">
        <f t="shared" si="274"/>
        <v>#REF!</v>
      </c>
      <c r="I791" s="206" t="e">
        <f t="shared" si="259"/>
        <v>#REF!</v>
      </c>
      <c r="J791" s="204" t="e">
        <f t="shared" si="1"/>
        <v>#REF!</v>
      </c>
    </row>
    <row r="792" spans="1:10" ht="12.75" customHeight="1">
      <c r="A792" s="177" t="e">
        <f t="shared" ref="A792:H792" si="275">#REF!</f>
        <v>#REF!</v>
      </c>
      <c r="B792" s="177" t="e">
        <f t="shared" si="275"/>
        <v>#REF!</v>
      </c>
      <c r="C792" s="177" t="e">
        <f t="shared" si="275"/>
        <v>#REF!</v>
      </c>
      <c r="D792" s="177" t="e">
        <f t="shared" si="275"/>
        <v>#REF!</v>
      </c>
      <c r="E792" s="177" t="e">
        <f t="shared" si="275"/>
        <v>#REF!</v>
      </c>
      <c r="F792" s="177" t="e">
        <f t="shared" si="275"/>
        <v>#REF!</v>
      </c>
      <c r="G792" s="177" t="e">
        <f t="shared" si="275"/>
        <v>#REF!</v>
      </c>
      <c r="H792" s="177" t="e">
        <f t="shared" si="275"/>
        <v>#REF!</v>
      </c>
      <c r="I792" s="206" t="e">
        <f t="shared" si="259"/>
        <v>#REF!</v>
      </c>
      <c r="J792" s="204" t="e">
        <f t="shared" si="1"/>
        <v>#REF!</v>
      </c>
    </row>
    <row r="793" spans="1:10" ht="12.75" customHeight="1">
      <c r="A793" s="177" t="e">
        <f t="shared" ref="A793:H793" si="276">#REF!</f>
        <v>#REF!</v>
      </c>
      <c r="B793" s="177" t="e">
        <f t="shared" si="276"/>
        <v>#REF!</v>
      </c>
      <c r="C793" s="177" t="e">
        <f t="shared" si="276"/>
        <v>#REF!</v>
      </c>
      <c r="D793" s="177" t="e">
        <f t="shared" si="276"/>
        <v>#REF!</v>
      </c>
      <c r="E793" s="177" t="e">
        <f t="shared" si="276"/>
        <v>#REF!</v>
      </c>
      <c r="F793" s="177" t="e">
        <f t="shared" si="276"/>
        <v>#REF!</v>
      </c>
      <c r="G793" s="177" t="e">
        <f t="shared" si="276"/>
        <v>#REF!</v>
      </c>
      <c r="H793" s="177" t="e">
        <f t="shared" si="276"/>
        <v>#REF!</v>
      </c>
      <c r="I793" s="206" t="e">
        <f t="shared" si="259"/>
        <v>#REF!</v>
      </c>
      <c r="J793" s="204" t="e">
        <f t="shared" si="1"/>
        <v>#REF!</v>
      </c>
    </row>
    <row r="794" spans="1:10" ht="12.75" customHeight="1">
      <c r="A794" s="177" t="e">
        <f t="shared" ref="A794:H794" si="277">#REF!</f>
        <v>#REF!</v>
      </c>
      <c r="B794" s="177" t="e">
        <f t="shared" si="277"/>
        <v>#REF!</v>
      </c>
      <c r="C794" s="177" t="e">
        <f t="shared" si="277"/>
        <v>#REF!</v>
      </c>
      <c r="D794" s="177" t="e">
        <f t="shared" si="277"/>
        <v>#REF!</v>
      </c>
      <c r="E794" s="177" t="e">
        <f t="shared" si="277"/>
        <v>#REF!</v>
      </c>
      <c r="F794" s="177" t="e">
        <f t="shared" si="277"/>
        <v>#REF!</v>
      </c>
      <c r="G794" s="177" t="e">
        <f t="shared" si="277"/>
        <v>#REF!</v>
      </c>
      <c r="H794" s="177" t="e">
        <f t="shared" si="277"/>
        <v>#REF!</v>
      </c>
      <c r="I794" s="206" t="e">
        <f t="shared" si="259"/>
        <v>#REF!</v>
      </c>
      <c r="J794" s="204" t="e">
        <f t="shared" si="1"/>
        <v>#REF!</v>
      </c>
    </row>
    <row r="795" spans="1:10" ht="12.75" customHeight="1">
      <c r="A795" s="177" t="e">
        <f t="shared" ref="A795:H795" si="278">#REF!</f>
        <v>#REF!</v>
      </c>
      <c r="B795" s="177" t="e">
        <f t="shared" si="278"/>
        <v>#REF!</v>
      </c>
      <c r="C795" s="177" t="e">
        <f t="shared" si="278"/>
        <v>#REF!</v>
      </c>
      <c r="D795" s="177" t="e">
        <f t="shared" si="278"/>
        <v>#REF!</v>
      </c>
      <c r="E795" s="177" t="e">
        <f t="shared" si="278"/>
        <v>#REF!</v>
      </c>
      <c r="F795" s="177" t="e">
        <f t="shared" si="278"/>
        <v>#REF!</v>
      </c>
      <c r="G795" s="177" t="e">
        <f t="shared" si="278"/>
        <v>#REF!</v>
      </c>
      <c r="H795" s="177" t="e">
        <f t="shared" si="278"/>
        <v>#REF!</v>
      </c>
      <c r="I795" s="206" t="e">
        <f t="shared" si="259"/>
        <v>#REF!</v>
      </c>
      <c r="J795" s="204" t="e">
        <f t="shared" si="1"/>
        <v>#REF!</v>
      </c>
    </row>
    <row r="796" spans="1:10" ht="12.75" customHeight="1">
      <c r="A796" s="177" t="e">
        <f t="shared" ref="A796:H796" si="279">#REF!</f>
        <v>#REF!</v>
      </c>
      <c r="B796" s="177" t="e">
        <f t="shared" si="279"/>
        <v>#REF!</v>
      </c>
      <c r="C796" s="177" t="e">
        <f t="shared" si="279"/>
        <v>#REF!</v>
      </c>
      <c r="D796" s="177" t="e">
        <f t="shared" si="279"/>
        <v>#REF!</v>
      </c>
      <c r="E796" s="177" t="e">
        <f t="shared" si="279"/>
        <v>#REF!</v>
      </c>
      <c r="F796" s="177" t="e">
        <f t="shared" si="279"/>
        <v>#REF!</v>
      </c>
      <c r="G796" s="177" t="e">
        <f t="shared" si="279"/>
        <v>#REF!</v>
      </c>
      <c r="H796" s="177" t="e">
        <f t="shared" si="279"/>
        <v>#REF!</v>
      </c>
      <c r="I796" s="206" t="e">
        <f t="shared" si="259"/>
        <v>#REF!</v>
      </c>
      <c r="J796" s="204" t="e">
        <f t="shared" si="1"/>
        <v>#REF!</v>
      </c>
    </row>
    <row r="797" spans="1:10" ht="12.75" customHeight="1">
      <c r="A797" s="177" t="e">
        <f t="shared" ref="A797:H797" si="280">#REF!</f>
        <v>#REF!</v>
      </c>
      <c r="B797" s="177" t="e">
        <f t="shared" si="280"/>
        <v>#REF!</v>
      </c>
      <c r="C797" s="177" t="e">
        <f t="shared" si="280"/>
        <v>#REF!</v>
      </c>
      <c r="D797" s="177" t="e">
        <f t="shared" si="280"/>
        <v>#REF!</v>
      </c>
      <c r="E797" s="177" t="e">
        <f t="shared" si="280"/>
        <v>#REF!</v>
      </c>
      <c r="F797" s="177" t="e">
        <f t="shared" si="280"/>
        <v>#REF!</v>
      </c>
      <c r="G797" s="177" t="e">
        <f t="shared" si="280"/>
        <v>#REF!</v>
      </c>
      <c r="H797" s="177" t="e">
        <f t="shared" si="280"/>
        <v>#REF!</v>
      </c>
      <c r="I797" s="206" t="e">
        <f t="shared" si="259"/>
        <v>#REF!</v>
      </c>
      <c r="J797" s="204" t="e">
        <f t="shared" si="1"/>
        <v>#REF!</v>
      </c>
    </row>
    <row r="798" spans="1:10" ht="12.75" customHeight="1">
      <c r="A798" s="177" t="e">
        <f t="shared" ref="A798:H798" si="281">#REF!</f>
        <v>#REF!</v>
      </c>
      <c r="B798" s="177" t="e">
        <f t="shared" si="281"/>
        <v>#REF!</v>
      </c>
      <c r="C798" s="177" t="e">
        <f t="shared" si="281"/>
        <v>#REF!</v>
      </c>
      <c r="D798" s="177" t="e">
        <f t="shared" si="281"/>
        <v>#REF!</v>
      </c>
      <c r="E798" s="177" t="e">
        <f t="shared" si="281"/>
        <v>#REF!</v>
      </c>
      <c r="F798" s="177" t="e">
        <f t="shared" si="281"/>
        <v>#REF!</v>
      </c>
      <c r="G798" s="177" t="e">
        <f t="shared" si="281"/>
        <v>#REF!</v>
      </c>
      <c r="H798" s="177" t="e">
        <f t="shared" si="281"/>
        <v>#REF!</v>
      </c>
      <c r="I798" s="206" t="e">
        <f t="shared" si="259"/>
        <v>#REF!</v>
      </c>
      <c r="J798" s="204" t="e">
        <f t="shared" si="1"/>
        <v>#REF!</v>
      </c>
    </row>
    <row r="799" spans="1:10" ht="12.75" customHeight="1">
      <c r="A799" s="177" t="e">
        <f t="shared" ref="A799:H799" si="282">#REF!</f>
        <v>#REF!</v>
      </c>
      <c r="B799" s="177" t="e">
        <f t="shared" si="282"/>
        <v>#REF!</v>
      </c>
      <c r="C799" s="177" t="e">
        <f t="shared" si="282"/>
        <v>#REF!</v>
      </c>
      <c r="D799" s="177" t="e">
        <f t="shared" si="282"/>
        <v>#REF!</v>
      </c>
      <c r="E799" s="177" t="e">
        <f t="shared" si="282"/>
        <v>#REF!</v>
      </c>
      <c r="F799" s="177" t="e">
        <f t="shared" si="282"/>
        <v>#REF!</v>
      </c>
      <c r="G799" s="177" t="e">
        <f t="shared" si="282"/>
        <v>#REF!</v>
      </c>
      <c r="H799" s="177" t="e">
        <f t="shared" si="282"/>
        <v>#REF!</v>
      </c>
      <c r="I799" s="206" t="e">
        <f t="shared" si="259"/>
        <v>#REF!</v>
      </c>
      <c r="J799" s="204" t="e">
        <f t="shared" si="1"/>
        <v>#REF!</v>
      </c>
    </row>
    <row r="800" spans="1:10" ht="12.75" customHeight="1">
      <c r="A800" s="177" t="e">
        <f t="shared" ref="A800:H800" si="283">#REF!</f>
        <v>#REF!</v>
      </c>
      <c r="B800" s="177" t="e">
        <f t="shared" si="283"/>
        <v>#REF!</v>
      </c>
      <c r="C800" s="177" t="e">
        <f t="shared" si="283"/>
        <v>#REF!</v>
      </c>
      <c r="D800" s="177" t="e">
        <f t="shared" si="283"/>
        <v>#REF!</v>
      </c>
      <c r="E800" s="177" t="e">
        <f t="shared" si="283"/>
        <v>#REF!</v>
      </c>
      <c r="F800" s="177" t="e">
        <f t="shared" si="283"/>
        <v>#REF!</v>
      </c>
      <c r="G800" s="177" t="e">
        <f t="shared" si="283"/>
        <v>#REF!</v>
      </c>
      <c r="H800" s="177" t="e">
        <f t="shared" si="283"/>
        <v>#REF!</v>
      </c>
      <c r="I800" s="206" t="e">
        <f t="shared" si="259"/>
        <v>#REF!</v>
      </c>
      <c r="J800" s="204" t="e">
        <f t="shared" si="1"/>
        <v>#REF!</v>
      </c>
    </row>
    <row r="801" spans="1:10" ht="12.75" customHeight="1">
      <c r="A801" s="177" t="e">
        <f t="shared" ref="A801:H801" si="284">#REF!</f>
        <v>#REF!</v>
      </c>
      <c r="B801" s="177" t="e">
        <f t="shared" si="284"/>
        <v>#REF!</v>
      </c>
      <c r="C801" s="177" t="e">
        <f t="shared" si="284"/>
        <v>#REF!</v>
      </c>
      <c r="D801" s="177" t="e">
        <f t="shared" si="284"/>
        <v>#REF!</v>
      </c>
      <c r="E801" s="177" t="e">
        <f t="shared" si="284"/>
        <v>#REF!</v>
      </c>
      <c r="F801" s="177" t="e">
        <f t="shared" si="284"/>
        <v>#REF!</v>
      </c>
      <c r="G801" s="177" t="e">
        <f t="shared" si="284"/>
        <v>#REF!</v>
      </c>
      <c r="H801" s="177" t="e">
        <f t="shared" si="284"/>
        <v>#REF!</v>
      </c>
      <c r="I801" s="206" t="e">
        <f t="shared" si="259"/>
        <v>#REF!</v>
      </c>
      <c r="J801" s="204" t="e">
        <f t="shared" si="1"/>
        <v>#REF!</v>
      </c>
    </row>
    <row r="802" spans="1:10" ht="12.75" customHeight="1">
      <c r="A802" s="177" t="e">
        <f t="shared" ref="A802:H802" si="285">#REF!</f>
        <v>#REF!</v>
      </c>
      <c r="B802" s="177" t="e">
        <f t="shared" si="285"/>
        <v>#REF!</v>
      </c>
      <c r="C802" s="177" t="e">
        <f t="shared" si="285"/>
        <v>#REF!</v>
      </c>
      <c r="D802" s="177" t="e">
        <f t="shared" si="285"/>
        <v>#REF!</v>
      </c>
      <c r="E802" s="177" t="e">
        <f t="shared" si="285"/>
        <v>#REF!</v>
      </c>
      <c r="F802" s="177" t="e">
        <f t="shared" si="285"/>
        <v>#REF!</v>
      </c>
      <c r="G802" s="177" t="e">
        <f t="shared" si="285"/>
        <v>#REF!</v>
      </c>
      <c r="H802" s="177" t="e">
        <f t="shared" si="285"/>
        <v>#REF!</v>
      </c>
      <c r="I802" s="206" t="e">
        <f t="shared" si="259"/>
        <v>#REF!</v>
      </c>
      <c r="J802" s="204" t="e">
        <f t="shared" si="1"/>
        <v>#REF!</v>
      </c>
    </row>
    <row r="803" spans="1:10" ht="12.75" customHeight="1">
      <c r="A803" s="177" t="e">
        <f t="shared" ref="A803:H803" si="286">#REF!</f>
        <v>#REF!</v>
      </c>
      <c r="B803" s="177" t="e">
        <f t="shared" si="286"/>
        <v>#REF!</v>
      </c>
      <c r="C803" s="177" t="e">
        <f t="shared" si="286"/>
        <v>#REF!</v>
      </c>
      <c r="D803" s="177" t="e">
        <f t="shared" si="286"/>
        <v>#REF!</v>
      </c>
      <c r="E803" s="177" t="e">
        <f t="shared" si="286"/>
        <v>#REF!</v>
      </c>
      <c r="F803" s="177" t="e">
        <f t="shared" si="286"/>
        <v>#REF!</v>
      </c>
      <c r="G803" s="177" t="e">
        <f t="shared" si="286"/>
        <v>#REF!</v>
      </c>
      <c r="H803" s="177" t="e">
        <f t="shared" si="286"/>
        <v>#REF!</v>
      </c>
      <c r="I803" s="206" t="e">
        <f t="shared" si="259"/>
        <v>#REF!</v>
      </c>
      <c r="J803" s="204" t="e">
        <f t="shared" si="1"/>
        <v>#REF!</v>
      </c>
    </row>
    <row r="804" spans="1:10" ht="12.75" customHeight="1">
      <c r="A804" s="177" t="e">
        <f t="shared" ref="A804:H804" si="287">#REF!</f>
        <v>#REF!</v>
      </c>
      <c r="B804" s="177" t="e">
        <f t="shared" si="287"/>
        <v>#REF!</v>
      </c>
      <c r="C804" s="177" t="e">
        <f t="shared" si="287"/>
        <v>#REF!</v>
      </c>
      <c r="D804" s="177" t="e">
        <f t="shared" si="287"/>
        <v>#REF!</v>
      </c>
      <c r="E804" s="177" t="e">
        <f t="shared" si="287"/>
        <v>#REF!</v>
      </c>
      <c r="F804" s="177" t="e">
        <f t="shared" si="287"/>
        <v>#REF!</v>
      </c>
      <c r="G804" s="177" t="e">
        <f t="shared" si="287"/>
        <v>#REF!</v>
      </c>
      <c r="H804" s="177" t="e">
        <f t="shared" si="287"/>
        <v>#REF!</v>
      </c>
      <c r="I804" s="206" t="e">
        <f t="shared" si="259"/>
        <v>#REF!</v>
      </c>
      <c r="J804" s="204" t="e">
        <f t="shared" si="1"/>
        <v>#REF!</v>
      </c>
    </row>
    <row r="805" spans="1:10" ht="12.75" customHeight="1">
      <c r="A805" s="177" t="e">
        <f t="shared" ref="A805:H805" si="288">#REF!</f>
        <v>#REF!</v>
      </c>
      <c r="B805" s="177" t="e">
        <f t="shared" si="288"/>
        <v>#REF!</v>
      </c>
      <c r="C805" s="177" t="e">
        <f t="shared" si="288"/>
        <v>#REF!</v>
      </c>
      <c r="D805" s="177" t="e">
        <f t="shared" si="288"/>
        <v>#REF!</v>
      </c>
      <c r="E805" s="177" t="e">
        <f t="shared" si="288"/>
        <v>#REF!</v>
      </c>
      <c r="F805" s="177" t="e">
        <f t="shared" si="288"/>
        <v>#REF!</v>
      </c>
      <c r="G805" s="177" t="e">
        <f t="shared" si="288"/>
        <v>#REF!</v>
      </c>
      <c r="H805" s="177" t="e">
        <f t="shared" si="288"/>
        <v>#REF!</v>
      </c>
      <c r="I805" s="206" t="e">
        <f t="shared" si="259"/>
        <v>#REF!</v>
      </c>
      <c r="J805" s="204" t="e">
        <f t="shared" si="1"/>
        <v>#REF!</v>
      </c>
    </row>
    <row r="806" spans="1:10" ht="12.75" customHeight="1">
      <c r="A806" s="177" t="e">
        <f t="shared" ref="A806:H806" si="289">#REF!</f>
        <v>#REF!</v>
      </c>
      <c r="B806" s="177" t="e">
        <f t="shared" si="289"/>
        <v>#REF!</v>
      </c>
      <c r="C806" s="177" t="e">
        <f t="shared" si="289"/>
        <v>#REF!</v>
      </c>
      <c r="D806" s="177" t="e">
        <f t="shared" si="289"/>
        <v>#REF!</v>
      </c>
      <c r="E806" s="177" t="e">
        <f t="shared" si="289"/>
        <v>#REF!</v>
      </c>
      <c r="F806" s="177" t="e">
        <f t="shared" si="289"/>
        <v>#REF!</v>
      </c>
      <c r="G806" s="177" t="e">
        <f t="shared" si="289"/>
        <v>#REF!</v>
      </c>
      <c r="H806" s="177" t="e">
        <f t="shared" si="289"/>
        <v>#REF!</v>
      </c>
      <c r="I806" s="206" t="e">
        <f t="shared" si="259"/>
        <v>#REF!</v>
      </c>
      <c r="J806" s="204" t="e">
        <f t="shared" si="1"/>
        <v>#REF!</v>
      </c>
    </row>
    <row r="807" spans="1:10" ht="12.75" customHeight="1">
      <c r="A807" s="177" t="e">
        <f t="shared" ref="A807:H807" si="290">#REF!</f>
        <v>#REF!</v>
      </c>
      <c r="B807" s="177" t="e">
        <f t="shared" si="290"/>
        <v>#REF!</v>
      </c>
      <c r="C807" s="177" t="e">
        <f t="shared" si="290"/>
        <v>#REF!</v>
      </c>
      <c r="D807" s="177" t="e">
        <f t="shared" si="290"/>
        <v>#REF!</v>
      </c>
      <c r="E807" s="177" t="e">
        <f t="shared" si="290"/>
        <v>#REF!</v>
      </c>
      <c r="F807" s="177" t="e">
        <f t="shared" si="290"/>
        <v>#REF!</v>
      </c>
      <c r="G807" s="177" t="e">
        <f t="shared" si="290"/>
        <v>#REF!</v>
      </c>
      <c r="H807" s="177" t="e">
        <f t="shared" si="290"/>
        <v>#REF!</v>
      </c>
      <c r="I807" s="206" t="e">
        <f t="shared" si="259"/>
        <v>#REF!</v>
      </c>
      <c r="J807" s="204" t="e">
        <f t="shared" si="1"/>
        <v>#REF!</v>
      </c>
    </row>
    <row r="808" spans="1:10" ht="12.75" customHeight="1">
      <c r="A808" s="177" t="e">
        <f t="shared" ref="A808:H808" si="291">#REF!</f>
        <v>#REF!</v>
      </c>
      <c r="B808" s="177" t="e">
        <f t="shared" si="291"/>
        <v>#REF!</v>
      </c>
      <c r="C808" s="177" t="e">
        <f t="shared" si="291"/>
        <v>#REF!</v>
      </c>
      <c r="D808" s="177" t="e">
        <f t="shared" si="291"/>
        <v>#REF!</v>
      </c>
      <c r="E808" s="177" t="e">
        <f t="shared" si="291"/>
        <v>#REF!</v>
      </c>
      <c r="F808" s="177" t="e">
        <f t="shared" si="291"/>
        <v>#REF!</v>
      </c>
      <c r="G808" s="177" t="e">
        <f t="shared" si="291"/>
        <v>#REF!</v>
      </c>
      <c r="H808" s="177" t="e">
        <f t="shared" si="291"/>
        <v>#REF!</v>
      </c>
      <c r="I808" s="206" t="e">
        <f t="shared" si="259"/>
        <v>#REF!</v>
      </c>
      <c r="J808" s="204" t="e">
        <f t="shared" si="1"/>
        <v>#REF!</v>
      </c>
    </row>
    <row r="809" spans="1:10" ht="12.75" customHeight="1">
      <c r="A809" s="177" t="e">
        <f t="shared" ref="A809:H809" si="292">#REF!</f>
        <v>#REF!</v>
      </c>
      <c r="B809" s="177" t="e">
        <f t="shared" si="292"/>
        <v>#REF!</v>
      </c>
      <c r="C809" s="177" t="e">
        <f t="shared" si="292"/>
        <v>#REF!</v>
      </c>
      <c r="D809" s="177" t="e">
        <f t="shared" si="292"/>
        <v>#REF!</v>
      </c>
      <c r="E809" s="177" t="e">
        <f t="shared" si="292"/>
        <v>#REF!</v>
      </c>
      <c r="F809" s="177" t="e">
        <f t="shared" si="292"/>
        <v>#REF!</v>
      </c>
      <c r="G809" s="177" t="e">
        <f t="shared" si="292"/>
        <v>#REF!</v>
      </c>
      <c r="H809" s="177" t="e">
        <f t="shared" si="292"/>
        <v>#REF!</v>
      </c>
      <c r="I809" s="206" t="e">
        <f t="shared" si="259"/>
        <v>#REF!</v>
      </c>
      <c r="J809" s="204" t="e">
        <f t="shared" si="1"/>
        <v>#REF!</v>
      </c>
    </row>
    <row r="810" spans="1:10" ht="12.75" customHeight="1">
      <c r="A810" s="177" t="e">
        <f t="shared" ref="A810:H810" si="293">#REF!</f>
        <v>#REF!</v>
      </c>
      <c r="B810" s="177" t="e">
        <f t="shared" si="293"/>
        <v>#REF!</v>
      </c>
      <c r="C810" s="177" t="e">
        <f t="shared" si="293"/>
        <v>#REF!</v>
      </c>
      <c r="D810" s="177" t="e">
        <f t="shared" si="293"/>
        <v>#REF!</v>
      </c>
      <c r="E810" s="177" t="e">
        <f t="shared" si="293"/>
        <v>#REF!</v>
      </c>
      <c r="F810" s="177" t="e">
        <f t="shared" si="293"/>
        <v>#REF!</v>
      </c>
      <c r="G810" s="177" t="e">
        <f t="shared" si="293"/>
        <v>#REF!</v>
      </c>
      <c r="H810" s="177" t="e">
        <f t="shared" si="293"/>
        <v>#REF!</v>
      </c>
      <c r="I810" s="206" t="e">
        <f t="shared" si="259"/>
        <v>#REF!</v>
      </c>
      <c r="J810" s="204" t="e">
        <f t="shared" si="1"/>
        <v>#REF!</v>
      </c>
    </row>
    <row r="811" spans="1:10" ht="12.75" customHeight="1">
      <c r="A811" s="177" t="e">
        <f t="shared" ref="A811:H811" si="294">#REF!</f>
        <v>#REF!</v>
      </c>
      <c r="B811" s="177" t="e">
        <f t="shared" si="294"/>
        <v>#REF!</v>
      </c>
      <c r="C811" s="177" t="e">
        <f t="shared" si="294"/>
        <v>#REF!</v>
      </c>
      <c r="D811" s="177" t="e">
        <f t="shared" si="294"/>
        <v>#REF!</v>
      </c>
      <c r="E811" s="177" t="e">
        <f t="shared" si="294"/>
        <v>#REF!</v>
      </c>
      <c r="F811" s="177" t="e">
        <f t="shared" si="294"/>
        <v>#REF!</v>
      </c>
      <c r="G811" s="177" t="e">
        <f t="shared" si="294"/>
        <v>#REF!</v>
      </c>
      <c r="H811" s="177" t="e">
        <f t="shared" si="294"/>
        <v>#REF!</v>
      </c>
      <c r="I811" s="206" t="e">
        <f t="shared" si="259"/>
        <v>#REF!</v>
      </c>
      <c r="J811" s="204" t="e">
        <f t="shared" si="1"/>
        <v>#REF!</v>
      </c>
    </row>
    <row r="812" spans="1:10" ht="12.75" customHeight="1">
      <c r="A812" s="177" t="e">
        <f t="shared" ref="A812:H812" si="295">#REF!</f>
        <v>#REF!</v>
      </c>
      <c r="B812" s="177" t="e">
        <f t="shared" si="295"/>
        <v>#REF!</v>
      </c>
      <c r="C812" s="177" t="e">
        <f t="shared" si="295"/>
        <v>#REF!</v>
      </c>
      <c r="D812" s="177" t="e">
        <f t="shared" si="295"/>
        <v>#REF!</v>
      </c>
      <c r="E812" s="177" t="e">
        <f t="shared" si="295"/>
        <v>#REF!</v>
      </c>
      <c r="F812" s="177" t="e">
        <f t="shared" si="295"/>
        <v>#REF!</v>
      </c>
      <c r="G812" s="177" t="e">
        <f t="shared" si="295"/>
        <v>#REF!</v>
      </c>
      <c r="H812" s="177" t="e">
        <f t="shared" si="295"/>
        <v>#REF!</v>
      </c>
      <c r="I812" s="206" t="e">
        <f t="shared" si="259"/>
        <v>#REF!</v>
      </c>
      <c r="J812" s="204" t="e">
        <f t="shared" si="1"/>
        <v>#REF!</v>
      </c>
    </row>
    <row r="813" spans="1:10" ht="12.75" customHeight="1">
      <c r="A813" s="177" t="e">
        <f t="shared" ref="A813:H813" si="296">#REF!</f>
        <v>#REF!</v>
      </c>
      <c r="B813" s="177" t="e">
        <f t="shared" si="296"/>
        <v>#REF!</v>
      </c>
      <c r="C813" s="177" t="e">
        <f t="shared" si="296"/>
        <v>#REF!</v>
      </c>
      <c r="D813" s="177" t="e">
        <f t="shared" si="296"/>
        <v>#REF!</v>
      </c>
      <c r="E813" s="177" t="e">
        <f t="shared" si="296"/>
        <v>#REF!</v>
      </c>
      <c r="F813" s="177" t="e">
        <f t="shared" si="296"/>
        <v>#REF!</v>
      </c>
      <c r="G813" s="177" t="e">
        <f t="shared" si="296"/>
        <v>#REF!</v>
      </c>
      <c r="H813" s="177" t="e">
        <f t="shared" si="296"/>
        <v>#REF!</v>
      </c>
      <c r="I813" s="206" t="e">
        <f t="shared" si="259"/>
        <v>#REF!</v>
      </c>
      <c r="J813" s="204" t="e">
        <f t="shared" si="1"/>
        <v>#REF!</v>
      </c>
    </row>
    <row r="814" spans="1:10" ht="12.75" customHeight="1">
      <c r="A814" s="177" t="e">
        <f t="shared" ref="A814:H814" si="297">#REF!</f>
        <v>#REF!</v>
      </c>
      <c r="B814" s="177" t="e">
        <f t="shared" si="297"/>
        <v>#REF!</v>
      </c>
      <c r="C814" s="177" t="e">
        <f t="shared" si="297"/>
        <v>#REF!</v>
      </c>
      <c r="D814" s="177" t="e">
        <f t="shared" si="297"/>
        <v>#REF!</v>
      </c>
      <c r="E814" s="177" t="e">
        <f t="shared" si="297"/>
        <v>#REF!</v>
      </c>
      <c r="F814" s="177" t="e">
        <f t="shared" si="297"/>
        <v>#REF!</v>
      </c>
      <c r="G814" s="177" t="e">
        <f t="shared" si="297"/>
        <v>#REF!</v>
      </c>
      <c r="H814" s="177" t="e">
        <f t="shared" si="297"/>
        <v>#REF!</v>
      </c>
      <c r="I814" s="206" t="e">
        <f t="shared" si="259"/>
        <v>#REF!</v>
      </c>
      <c r="J814" s="204" t="e">
        <f t="shared" si="1"/>
        <v>#REF!</v>
      </c>
    </row>
    <row r="815" spans="1:10" ht="12.75" customHeight="1">
      <c r="A815" s="177" t="e">
        <f t="shared" ref="A815:H815" si="298">#REF!</f>
        <v>#REF!</v>
      </c>
      <c r="B815" s="177" t="e">
        <f t="shared" si="298"/>
        <v>#REF!</v>
      </c>
      <c r="C815" s="177" t="e">
        <f t="shared" si="298"/>
        <v>#REF!</v>
      </c>
      <c r="D815" s="177" t="e">
        <f t="shared" si="298"/>
        <v>#REF!</v>
      </c>
      <c r="E815" s="177" t="e">
        <f t="shared" si="298"/>
        <v>#REF!</v>
      </c>
      <c r="F815" s="177" t="e">
        <f t="shared" si="298"/>
        <v>#REF!</v>
      </c>
      <c r="G815" s="177" t="e">
        <f t="shared" si="298"/>
        <v>#REF!</v>
      </c>
      <c r="H815" s="177" t="e">
        <f t="shared" si="298"/>
        <v>#REF!</v>
      </c>
      <c r="I815" s="206" t="e">
        <f t="shared" si="259"/>
        <v>#REF!</v>
      </c>
      <c r="J815" s="204" t="e">
        <f t="shared" si="1"/>
        <v>#REF!</v>
      </c>
    </row>
    <row r="816" spans="1:10" ht="12.75" customHeight="1">
      <c r="A816" s="177" t="e">
        <f t="shared" ref="A816:H816" si="299">#REF!</f>
        <v>#REF!</v>
      </c>
      <c r="B816" s="177" t="e">
        <f t="shared" si="299"/>
        <v>#REF!</v>
      </c>
      <c r="C816" s="177" t="e">
        <f t="shared" si="299"/>
        <v>#REF!</v>
      </c>
      <c r="D816" s="177" t="e">
        <f t="shared" si="299"/>
        <v>#REF!</v>
      </c>
      <c r="E816" s="177" t="e">
        <f t="shared" si="299"/>
        <v>#REF!</v>
      </c>
      <c r="F816" s="177" t="e">
        <f t="shared" si="299"/>
        <v>#REF!</v>
      </c>
      <c r="G816" s="177" t="e">
        <f t="shared" si="299"/>
        <v>#REF!</v>
      </c>
      <c r="H816" s="177" t="e">
        <f t="shared" si="299"/>
        <v>#REF!</v>
      </c>
      <c r="I816" s="206" t="e">
        <f t="shared" si="259"/>
        <v>#REF!</v>
      </c>
      <c r="J816" s="204" t="e">
        <f t="shared" si="1"/>
        <v>#REF!</v>
      </c>
    </row>
    <row r="817" spans="1:10" ht="12.75" customHeight="1">
      <c r="A817" s="177" t="e">
        <f t="shared" ref="A817:H817" si="300">#REF!</f>
        <v>#REF!</v>
      </c>
      <c r="B817" s="177" t="e">
        <f t="shared" si="300"/>
        <v>#REF!</v>
      </c>
      <c r="C817" s="177" t="e">
        <f t="shared" si="300"/>
        <v>#REF!</v>
      </c>
      <c r="D817" s="177" t="e">
        <f t="shared" si="300"/>
        <v>#REF!</v>
      </c>
      <c r="E817" s="177" t="e">
        <f t="shared" si="300"/>
        <v>#REF!</v>
      </c>
      <c r="F817" s="177" t="e">
        <f t="shared" si="300"/>
        <v>#REF!</v>
      </c>
      <c r="G817" s="177" t="e">
        <f t="shared" si="300"/>
        <v>#REF!</v>
      </c>
      <c r="H817" s="177" t="e">
        <f t="shared" si="300"/>
        <v>#REF!</v>
      </c>
      <c r="I817" s="206" t="e">
        <f t="shared" si="259"/>
        <v>#REF!</v>
      </c>
      <c r="J817" s="204" t="e">
        <f t="shared" si="1"/>
        <v>#REF!</v>
      </c>
    </row>
    <row r="818" spans="1:10" ht="12.75" customHeight="1">
      <c r="A818" s="177" t="e">
        <f t="shared" ref="A818:H818" si="301">#REF!</f>
        <v>#REF!</v>
      </c>
      <c r="B818" s="177" t="e">
        <f t="shared" si="301"/>
        <v>#REF!</v>
      </c>
      <c r="C818" s="177" t="e">
        <f t="shared" si="301"/>
        <v>#REF!</v>
      </c>
      <c r="D818" s="177" t="e">
        <f t="shared" si="301"/>
        <v>#REF!</v>
      </c>
      <c r="E818" s="177" t="e">
        <f t="shared" si="301"/>
        <v>#REF!</v>
      </c>
      <c r="F818" s="177" t="e">
        <f t="shared" si="301"/>
        <v>#REF!</v>
      </c>
      <c r="G818" s="177" t="e">
        <f t="shared" si="301"/>
        <v>#REF!</v>
      </c>
      <c r="H818" s="177" t="e">
        <f t="shared" si="301"/>
        <v>#REF!</v>
      </c>
      <c r="I818" s="206" t="e">
        <f t="shared" si="259"/>
        <v>#REF!</v>
      </c>
      <c r="J818" s="204" t="e">
        <f t="shared" si="1"/>
        <v>#REF!</v>
      </c>
    </row>
    <row r="819" spans="1:10" ht="12.75" customHeight="1">
      <c r="A819" s="177" t="e">
        <f t="shared" ref="A819:H819" si="302">#REF!</f>
        <v>#REF!</v>
      </c>
      <c r="B819" s="177" t="e">
        <f t="shared" si="302"/>
        <v>#REF!</v>
      </c>
      <c r="C819" s="177" t="e">
        <f t="shared" si="302"/>
        <v>#REF!</v>
      </c>
      <c r="D819" s="177" t="e">
        <f t="shared" si="302"/>
        <v>#REF!</v>
      </c>
      <c r="E819" s="177" t="e">
        <f t="shared" si="302"/>
        <v>#REF!</v>
      </c>
      <c r="F819" s="177" t="e">
        <f t="shared" si="302"/>
        <v>#REF!</v>
      </c>
      <c r="G819" s="177" t="e">
        <f t="shared" si="302"/>
        <v>#REF!</v>
      </c>
      <c r="H819" s="177" t="e">
        <f t="shared" si="302"/>
        <v>#REF!</v>
      </c>
      <c r="I819" s="206" t="e">
        <f t="shared" si="259"/>
        <v>#REF!</v>
      </c>
      <c r="J819" s="204" t="e">
        <f t="shared" si="1"/>
        <v>#REF!</v>
      </c>
    </row>
    <row r="820" spans="1:10" ht="12.75" customHeight="1">
      <c r="A820" s="177" t="e">
        <f t="shared" ref="A820:H820" si="303">#REF!</f>
        <v>#REF!</v>
      </c>
      <c r="B820" s="177" t="e">
        <f t="shared" si="303"/>
        <v>#REF!</v>
      </c>
      <c r="C820" s="177" t="e">
        <f t="shared" si="303"/>
        <v>#REF!</v>
      </c>
      <c r="D820" s="177" t="e">
        <f t="shared" si="303"/>
        <v>#REF!</v>
      </c>
      <c r="E820" s="177" t="e">
        <f t="shared" si="303"/>
        <v>#REF!</v>
      </c>
      <c r="F820" s="177" t="e">
        <f t="shared" si="303"/>
        <v>#REF!</v>
      </c>
      <c r="G820" s="177" t="e">
        <f t="shared" si="303"/>
        <v>#REF!</v>
      </c>
      <c r="H820" s="177" t="e">
        <f t="shared" si="303"/>
        <v>#REF!</v>
      </c>
      <c r="I820" s="206" t="e">
        <f t="shared" si="259"/>
        <v>#REF!</v>
      </c>
      <c r="J820" s="204" t="e">
        <f t="shared" si="1"/>
        <v>#REF!</v>
      </c>
    </row>
    <row r="821" spans="1:10" ht="12.75" customHeight="1">
      <c r="A821" s="177" t="e">
        <f t="shared" ref="A821:H821" si="304">#REF!</f>
        <v>#REF!</v>
      </c>
      <c r="B821" s="177" t="e">
        <f t="shared" si="304"/>
        <v>#REF!</v>
      </c>
      <c r="C821" s="177" t="e">
        <f t="shared" si="304"/>
        <v>#REF!</v>
      </c>
      <c r="D821" s="177" t="e">
        <f t="shared" si="304"/>
        <v>#REF!</v>
      </c>
      <c r="E821" s="177" t="e">
        <f t="shared" si="304"/>
        <v>#REF!</v>
      </c>
      <c r="F821" s="177" t="e">
        <f t="shared" si="304"/>
        <v>#REF!</v>
      </c>
      <c r="G821" s="177" t="e">
        <f t="shared" si="304"/>
        <v>#REF!</v>
      </c>
      <c r="H821" s="177" t="e">
        <f t="shared" si="304"/>
        <v>#REF!</v>
      </c>
      <c r="I821" s="206" t="e">
        <f t="shared" si="259"/>
        <v>#REF!</v>
      </c>
      <c r="J821" s="204" t="e">
        <f t="shared" si="1"/>
        <v>#REF!</v>
      </c>
    </row>
    <row r="822" spans="1:10" ht="12.75" customHeight="1">
      <c r="A822" s="177" t="e">
        <f t="shared" ref="A822:H822" si="305">#REF!</f>
        <v>#REF!</v>
      </c>
      <c r="B822" s="177" t="e">
        <f t="shared" si="305"/>
        <v>#REF!</v>
      </c>
      <c r="C822" s="177" t="e">
        <f t="shared" si="305"/>
        <v>#REF!</v>
      </c>
      <c r="D822" s="177" t="e">
        <f t="shared" si="305"/>
        <v>#REF!</v>
      </c>
      <c r="E822" s="177" t="e">
        <f t="shared" si="305"/>
        <v>#REF!</v>
      </c>
      <c r="F822" s="177" t="e">
        <f t="shared" si="305"/>
        <v>#REF!</v>
      </c>
      <c r="G822" s="177" t="e">
        <f t="shared" si="305"/>
        <v>#REF!</v>
      </c>
      <c r="H822" s="177" t="e">
        <f t="shared" si="305"/>
        <v>#REF!</v>
      </c>
      <c r="I822" s="206" t="e">
        <f t="shared" si="259"/>
        <v>#REF!</v>
      </c>
      <c r="J822" s="204" t="e">
        <f t="shared" si="1"/>
        <v>#REF!</v>
      </c>
    </row>
    <row r="823" spans="1:10" ht="12.75" customHeight="1">
      <c r="A823" s="177" t="e">
        <f t="shared" ref="A823:H823" si="306">#REF!</f>
        <v>#REF!</v>
      </c>
      <c r="B823" s="177" t="e">
        <f t="shared" si="306"/>
        <v>#REF!</v>
      </c>
      <c r="C823" s="177" t="e">
        <f t="shared" si="306"/>
        <v>#REF!</v>
      </c>
      <c r="D823" s="177" t="e">
        <f t="shared" si="306"/>
        <v>#REF!</v>
      </c>
      <c r="E823" s="177" t="e">
        <f t="shared" si="306"/>
        <v>#REF!</v>
      </c>
      <c r="F823" s="177" t="e">
        <f t="shared" si="306"/>
        <v>#REF!</v>
      </c>
      <c r="G823" s="177" t="e">
        <f t="shared" si="306"/>
        <v>#REF!</v>
      </c>
      <c r="H823" s="177" t="e">
        <f t="shared" si="306"/>
        <v>#REF!</v>
      </c>
      <c r="I823" s="206" t="e">
        <f t="shared" si="259"/>
        <v>#REF!</v>
      </c>
      <c r="J823" s="204" t="e">
        <f t="shared" si="1"/>
        <v>#REF!</v>
      </c>
    </row>
    <row r="824" spans="1:10" ht="12.75" customHeight="1">
      <c r="A824" s="177" t="e">
        <f t="shared" ref="A824:H824" si="307">#REF!</f>
        <v>#REF!</v>
      </c>
      <c r="B824" s="177" t="e">
        <f t="shared" si="307"/>
        <v>#REF!</v>
      </c>
      <c r="C824" s="177" t="e">
        <f t="shared" si="307"/>
        <v>#REF!</v>
      </c>
      <c r="D824" s="177" t="e">
        <f t="shared" si="307"/>
        <v>#REF!</v>
      </c>
      <c r="E824" s="177" t="e">
        <f t="shared" si="307"/>
        <v>#REF!</v>
      </c>
      <c r="F824" s="177" t="e">
        <f t="shared" si="307"/>
        <v>#REF!</v>
      </c>
      <c r="G824" s="177" t="e">
        <f t="shared" si="307"/>
        <v>#REF!</v>
      </c>
      <c r="H824" s="177" t="e">
        <f t="shared" si="307"/>
        <v>#REF!</v>
      </c>
      <c r="I824" s="206" t="e">
        <f t="shared" si="259"/>
        <v>#REF!</v>
      </c>
      <c r="J824" s="204" t="e">
        <f t="shared" si="1"/>
        <v>#REF!</v>
      </c>
    </row>
    <row r="825" spans="1:10" ht="12.75" customHeight="1">
      <c r="A825" s="177" t="e">
        <f t="shared" ref="A825:H825" si="308">#REF!</f>
        <v>#REF!</v>
      </c>
      <c r="B825" s="177" t="e">
        <f t="shared" si="308"/>
        <v>#REF!</v>
      </c>
      <c r="C825" s="177" t="e">
        <f t="shared" si="308"/>
        <v>#REF!</v>
      </c>
      <c r="D825" s="177" t="e">
        <f t="shared" si="308"/>
        <v>#REF!</v>
      </c>
      <c r="E825" s="177" t="e">
        <f t="shared" si="308"/>
        <v>#REF!</v>
      </c>
      <c r="F825" s="177" t="e">
        <f t="shared" si="308"/>
        <v>#REF!</v>
      </c>
      <c r="G825" s="177" t="e">
        <f t="shared" si="308"/>
        <v>#REF!</v>
      </c>
      <c r="H825" s="177" t="e">
        <f t="shared" si="308"/>
        <v>#REF!</v>
      </c>
      <c r="I825" s="206" t="e">
        <f t="shared" si="259"/>
        <v>#REF!</v>
      </c>
      <c r="J825" s="204" t="e">
        <f t="shared" si="1"/>
        <v>#REF!</v>
      </c>
    </row>
    <row r="826" spans="1:10" ht="12.75" customHeight="1">
      <c r="A826" s="177" t="e">
        <f t="shared" ref="A826:H826" si="309">#REF!</f>
        <v>#REF!</v>
      </c>
      <c r="B826" s="177" t="e">
        <f t="shared" si="309"/>
        <v>#REF!</v>
      </c>
      <c r="C826" s="177" t="e">
        <f t="shared" si="309"/>
        <v>#REF!</v>
      </c>
      <c r="D826" s="177" t="e">
        <f t="shared" si="309"/>
        <v>#REF!</v>
      </c>
      <c r="E826" s="177" t="e">
        <f t="shared" si="309"/>
        <v>#REF!</v>
      </c>
      <c r="F826" s="177" t="e">
        <f t="shared" si="309"/>
        <v>#REF!</v>
      </c>
      <c r="G826" s="177" t="e">
        <f t="shared" si="309"/>
        <v>#REF!</v>
      </c>
      <c r="H826" s="177" t="e">
        <f t="shared" si="309"/>
        <v>#REF!</v>
      </c>
      <c r="I826" s="206" t="e">
        <f t="shared" si="259"/>
        <v>#REF!</v>
      </c>
      <c r="J826" s="204" t="e">
        <f t="shared" si="1"/>
        <v>#REF!</v>
      </c>
    </row>
    <row r="827" spans="1:10" ht="12.75" customHeight="1">
      <c r="A827" s="177" t="e">
        <f t="shared" ref="A827:H827" si="310">#REF!</f>
        <v>#REF!</v>
      </c>
      <c r="B827" s="177" t="e">
        <f t="shared" si="310"/>
        <v>#REF!</v>
      </c>
      <c r="C827" s="177" t="e">
        <f t="shared" si="310"/>
        <v>#REF!</v>
      </c>
      <c r="D827" s="177" t="e">
        <f t="shared" si="310"/>
        <v>#REF!</v>
      </c>
      <c r="E827" s="177" t="e">
        <f t="shared" si="310"/>
        <v>#REF!</v>
      </c>
      <c r="F827" s="177" t="e">
        <f t="shared" si="310"/>
        <v>#REF!</v>
      </c>
      <c r="G827" s="177" t="e">
        <f t="shared" si="310"/>
        <v>#REF!</v>
      </c>
      <c r="H827" s="177" t="e">
        <f t="shared" si="310"/>
        <v>#REF!</v>
      </c>
      <c r="I827" s="206" t="e">
        <f t="shared" si="259"/>
        <v>#REF!</v>
      </c>
      <c r="J827" s="204" t="e">
        <f t="shared" si="1"/>
        <v>#REF!</v>
      </c>
    </row>
    <row r="828" spans="1:10" ht="12.75" customHeight="1">
      <c r="A828" s="177" t="e">
        <f t="shared" ref="A828:H828" si="311">#REF!</f>
        <v>#REF!</v>
      </c>
      <c r="B828" s="177" t="e">
        <f t="shared" si="311"/>
        <v>#REF!</v>
      </c>
      <c r="C828" s="177" t="e">
        <f t="shared" si="311"/>
        <v>#REF!</v>
      </c>
      <c r="D828" s="177" t="e">
        <f t="shared" si="311"/>
        <v>#REF!</v>
      </c>
      <c r="E828" s="177" t="e">
        <f t="shared" si="311"/>
        <v>#REF!</v>
      </c>
      <c r="F828" s="177" t="e">
        <f t="shared" si="311"/>
        <v>#REF!</v>
      </c>
      <c r="G828" s="177" t="e">
        <f t="shared" si="311"/>
        <v>#REF!</v>
      </c>
      <c r="H828" s="177" t="e">
        <f t="shared" si="311"/>
        <v>#REF!</v>
      </c>
      <c r="I828" s="206" t="e">
        <f t="shared" si="259"/>
        <v>#REF!</v>
      </c>
      <c r="J828" s="204" t="e">
        <f t="shared" si="1"/>
        <v>#REF!</v>
      </c>
    </row>
    <row r="829" spans="1:10" ht="12.75" customHeight="1">
      <c r="A829" s="177" t="e">
        <f t="shared" ref="A829:H829" si="312">#REF!</f>
        <v>#REF!</v>
      </c>
      <c r="B829" s="177" t="e">
        <f t="shared" si="312"/>
        <v>#REF!</v>
      </c>
      <c r="C829" s="177" t="e">
        <f t="shared" si="312"/>
        <v>#REF!</v>
      </c>
      <c r="D829" s="177" t="e">
        <f t="shared" si="312"/>
        <v>#REF!</v>
      </c>
      <c r="E829" s="177" t="e">
        <f t="shared" si="312"/>
        <v>#REF!</v>
      </c>
      <c r="F829" s="177" t="e">
        <f t="shared" si="312"/>
        <v>#REF!</v>
      </c>
      <c r="G829" s="177" t="e">
        <f t="shared" si="312"/>
        <v>#REF!</v>
      </c>
      <c r="H829" s="177" t="e">
        <f t="shared" si="312"/>
        <v>#REF!</v>
      </c>
      <c r="I829" s="206" t="e">
        <f t="shared" si="259"/>
        <v>#REF!</v>
      </c>
      <c r="J829" s="204" t="e">
        <f t="shared" si="1"/>
        <v>#REF!</v>
      </c>
    </row>
    <row r="830" spans="1:10" ht="12.75" customHeight="1">
      <c r="A830" s="177" t="e">
        <f t="shared" ref="A830:H830" si="313">#REF!</f>
        <v>#REF!</v>
      </c>
      <c r="B830" s="177" t="e">
        <f t="shared" si="313"/>
        <v>#REF!</v>
      </c>
      <c r="C830" s="177" t="e">
        <f t="shared" si="313"/>
        <v>#REF!</v>
      </c>
      <c r="D830" s="177" t="e">
        <f t="shared" si="313"/>
        <v>#REF!</v>
      </c>
      <c r="E830" s="177" t="e">
        <f t="shared" si="313"/>
        <v>#REF!</v>
      </c>
      <c r="F830" s="177" t="e">
        <f t="shared" si="313"/>
        <v>#REF!</v>
      </c>
      <c r="G830" s="177" t="e">
        <f t="shared" si="313"/>
        <v>#REF!</v>
      </c>
      <c r="H830" s="177" t="e">
        <f t="shared" si="313"/>
        <v>#REF!</v>
      </c>
      <c r="I830" s="206" t="e">
        <f t="shared" si="259"/>
        <v>#REF!</v>
      </c>
      <c r="J830" s="204" t="e">
        <f t="shared" si="1"/>
        <v>#REF!</v>
      </c>
    </row>
    <row r="831" spans="1:10" ht="12.75" customHeight="1">
      <c r="A831" s="180"/>
      <c r="B831" s="178"/>
      <c r="C831" s="180"/>
      <c r="D831" s="179"/>
      <c r="E831" s="179"/>
      <c r="F831" s="179"/>
      <c r="G831" s="179"/>
      <c r="H831" s="179"/>
      <c r="J831" s="204" t="e">
        <f t="shared" si="1"/>
        <v>#REF!</v>
      </c>
    </row>
    <row r="832" spans="1:10" ht="12.75" customHeight="1">
      <c r="A832" s="180"/>
      <c r="B832" s="178"/>
      <c r="C832" s="180"/>
      <c r="D832" s="179"/>
      <c r="E832" s="179"/>
      <c r="F832" s="179"/>
      <c r="G832" s="179"/>
      <c r="H832" s="179"/>
      <c r="J832" s="204" t="e">
        <f t="shared" si="1"/>
        <v>#REF!</v>
      </c>
    </row>
    <row r="833" spans="1:10" ht="12.75" customHeight="1">
      <c r="A833" s="180"/>
      <c r="B833" s="178"/>
      <c r="C833" s="180"/>
      <c r="D833" s="179"/>
      <c r="E833" s="179"/>
      <c r="F833" s="179"/>
      <c r="G833" s="179"/>
      <c r="H833" s="179"/>
      <c r="J833" s="204" t="e">
        <f t="shared" si="1"/>
        <v>#REF!</v>
      </c>
    </row>
    <row r="834" spans="1:10" ht="12.75" customHeight="1">
      <c r="A834" s="180"/>
      <c r="B834" s="178"/>
      <c r="C834" s="180"/>
      <c r="D834" s="179"/>
      <c r="E834" s="179"/>
      <c r="F834" s="179"/>
      <c r="G834" s="179"/>
      <c r="H834" s="179"/>
      <c r="J834" s="204" t="e">
        <f t="shared" si="1"/>
        <v>#REF!</v>
      </c>
    </row>
    <row r="835" spans="1:10" ht="12.75" customHeight="1">
      <c r="A835" s="180" t="e">
        <f t="shared" ref="A835:H835" si="314">#REF!</f>
        <v>#REF!</v>
      </c>
      <c r="B835" s="178" t="e">
        <f t="shared" si="314"/>
        <v>#REF!</v>
      </c>
      <c r="C835" s="180" t="e">
        <f t="shared" si="314"/>
        <v>#REF!</v>
      </c>
      <c r="D835" s="179" t="e">
        <f t="shared" si="314"/>
        <v>#REF!</v>
      </c>
      <c r="E835" s="179" t="e">
        <f t="shared" si="314"/>
        <v>#REF!</v>
      </c>
      <c r="F835" s="179" t="e">
        <f t="shared" si="314"/>
        <v>#REF!</v>
      </c>
      <c r="G835" s="179" t="e">
        <f t="shared" si="314"/>
        <v>#REF!</v>
      </c>
      <c r="H835" s="179" t="e">
        <f t="shared" si="314"/>
        <v>#REF!</v>
      </c>
      <c r="I835" s="206" t="e">
        <f t="shared" ref="I835:I888" si="315">RANK(H835,$H$835:$H$888,0)</f>
        <v>#REF!</v>
      </c>
      <c r="J835" s="204" t="e">
        <f t="shared" si="1"/>
        <v>#REF!</v>
      </c>
    </row>
    <row r="836" spans="1:10" ht="12.75" customHeight="1">
      <c r="A836" s="180" t="e">
        <f t="shared" ref="A836:H836" si="316">#REF!</f>
        <v>#REF!</v>
      </c>
      <c r="B836" s="178" t="e">
        <f t="shared" si="316"/>
        <v>#REF!</v>
      </c>
      <c r="C836" s="180" t="e">
        <f t="shared" si="316"/>
        <v>#REF!</v>
      </c>
      <c r="D836" s="179" t="e">
        <f t="shared" si="316"/>
        <v>#REF!</v>
      </c>
      <c r="E836" s="179" t="e">
        <f t="shared" si="316"/>
        <v>#REF!</v>
      </c>
      <c r="F836" s="179" t="e">
        <f t="shared" si="316"/>
        <v>#REF!</v>
      </c>
      <c r="G836" s="179" t="e">
        <f t="shared" si="316"/>
        <v>#REF!</v>
      </c>
      <c r="H836" s="179" t="e">
        <f t="shared" si="316"/>
        <v>#REF!</v>
      </c>
      <c r="I836" s="206" t="e">
        <f t="shared" si="315"/>
        <v>#REF!</v>
      </c>
      <c r="J836" s="204" t="e">
        <f t="shared" si="1"/>
        <v>#REF!</v>
      </c>
    </row>
    <row r="837" spans="1:10" ht="12.75" customHeight="1">
      <c r="A837" s="180" t="e">
        <f t="shared" ref="A837:H837" si="317">#REF!</f>
        <v>#REF!</v>
      </c>
      <c r="B837" s="178" t="e">
        <f t="shared" si="317"/>
        <v>#REF!</v>
      </c>
      <c r="C837" s="180" t="e">
        <f t="shared" si="317"/>
        <v>#REF!</v>
      </c>
      <c r="D837" s="179" t="e">
        <f t="shared" si="317"/>
        <v>#REF!</v>
      </c>
      <c r="E837" s="179" t="e">
        <f t="shared" si="317"/>
        <v>#REF!</v>
      </c>
      <c r="F837" s="179" t="e">
        <f t="shared" si="317"/>
        <v>#REF!</v>
      </c>
      <c r="G837" s="179" t="e">
        <f t="shared" si="317"/>
        <v>#REF!</v>
      </c>
      <c r="H837" s="179" t="e">
        <f t="shared" si="317"/>
        <v>#REF!</v>
      </c>
      <c r="I837" s="206" t="e">
        <f t="shared" si="315"/>
        <v>#REF!</v>
      </c>
      <c r="J837" s="204" t="e">
        <f t="shared" si="1"/>
        <v>#REF!</v>
      </c>
    </row>
    <row r="838" spans="1:10" ht="12.75" customHeight="1">
      <c r="A838" s="180" t="e">
        <f t="shared" ref="A838:H838" si="318">#REF!</f>
        <v>#REF!</v>
      </c>
      <c r="B838" s="178" t="e">
        <f t="shared" si="318"/>
        <v>#REF!</v>
      </c>
      <c r="C838" s="180" t="e">
        <f t="shared" si="318"/>
        <v>#REF!</v>
      </c>
      <c r="D838" s="179" t="e">
        <f t="shared" si="318"/>
        <v>#REF!</v>
      </c>
      <c r="E838" s="179" t="e">
        <f t="shared" si="318"/>
        <v>#REF!</v>
      </c>
      <c r="F838" s="179" t="e">
        <f t="shared" si="318"/>
        <v>#REF!</v>
      </c>
      <c r="G838" s="179" t="e">
        <f t="shared" si="318"/>
        <v>#REF!</v>
      </c>
      <c r="H838" s="179" t="e">
        <f t="shared" si="318"/>
        <v>#REF!</v>
      </c>
      <c r="I838" s="206" t="e">
        <f t="shared" si="315"/>
        <v>#REF!</v>
      </c>
      <c r="J838" s="204" t="e">
        <f t="shared" si="1"/>
        <v>#REF!</v>
      </c>
    </row>
    <row r="839" spans="1:10" ht="12.75" customHeight="1">
      <c r="A839" s="180" t="e">
        <f t="shared" ref="A839:H839" si="319">#REF!</f>
        <v>#REF!</v>
      </c>
      <c r="B839" s="178" t="e">
        <f t="shared" si="319"/>
        <v>#REF!</v>
      </c>
      <c r="C839" s="180" t="e">
        <f t="shared" si="319"/>
        <v>#REF!</v>
      </c>
      <c r="D839" s="179" t="e">
        <f t="shared" si="319"/>
        <v>#REF!</v>
      </c>
      <c r="E839" s="179" t="e">
        <f t="shared" si="319"/>
        <v>#REF!</v>
      </c>
      <c r="F839" s="179" t="e">
        <f t="shared" si="319"/>
        <v>#REF!</v>
      </c>
      <c r="G839" s="179" t="e">
        <f t="shared" si="319"/>
        <v>#REF!</v>
      </c>
      <c r="H839" s="179" t="e">
        <f t="shared" si="319"/>
        <v>#REF!</v>
      </c>
      <c r="I839" s="206" t="e">
        <f t="shared" si="315"/>
        <v>#REF!</v>
      </c>
      <c r="J839" s="204" t="e">
        <f t="shared" si="1"/>
        <v>#REF!</v>
      </c>
    </row>
    <row r="840" spans="1:10" ht="12.75" customHeight="1">
      <c r="A840" s="180" t="e">
        <f t="shared" ref="A840:H840" si="320">#REF!</f>
        <v>#REF!</v>
      </c>
      <c r="B840" s="178" t="e">
        <f t="shared" si="320"/>
        <v>#REF!</v>
      </c>
      <c r="C840" s="180" t="e">
        <f t="shared" si="320"/>
        <v>#REF!</v>
      </c>
      <c r="D840" s="179" t="e">
        <f t="shared" si="320"/>
        <v>#REF!</v>
      </c>
      <c r="E840" s="179" t="e">
        <f t="shared" si="320"/>
        <v>#REF!</v>
      </c>
      <c r="F840" s="179" t="e">
        <f t="shared" si="320"/>
        <v>#REF!</v>
      </c>
      <c r="G840" s="179" t="e">
        <f t="shared" si="320"/>
        <v>#REF!</v>
      </c>
      <c r="H840" s="179" t="e">
        <f t="shared" si="320"/>
        <v>#REF!</v>
      </c>
      <c r="I840" s="206" t="e">
        <f t="shared" si="315"/>
        <v>#REF!</v>
      </c>
      <c r="J840" s="204" t="e">
        <f t="shared" si="1"/>
        <v>#REF!</v>
      </c>
    </row>
    <row r="841" spans="1:10" ht="12.75" customHeight="1">
      <c r="A841" s="180" t="e">
        <f t="shared" ref="A841:H841" si="321">#REF!</f>
        <v>#REF!</v>
      </c>
      <c r="B841" s="178" t="e">
        <f t="shared" si="321"/>
        <v>#REF!</v>
      </c>
      <c r="C841" s="180" t="e">
        <f t="shared" si="321"/>
        <v>#REF!</v>
      </c>
      <c r="D841" s="179" t="e">
        <f t="shared" si="321"/>
        <v>#REF!</v>
      </c>
      <c r="E841" s="179" t="e">
        <f t="shared" si="321"/>
        <v>#REF!</v>
      </c>
      <c r="F841" s="179" t="e">
        <f t="shared" si="321"/>
        <v>#REF!</v>
      </c>
      <c r="G841" s="179" t="e">
        <f t="shared" si="321"/>
        <v>#REF!</v>
      </c>
      <c r="H841" s="179" t="e">
        <f t="shared" si="321"/>
        <v>#REF!</v>
      </c>
      <c r="I841" s="206" t="e">
        <f t="shared" si="315"/>
        <v>#REF!</v>
      </c>
      <c r="J841" s="204" t="e">
        <f t="shared" si="1"/>
        <v>#REF!</v>
      </c>
    </row>
    <row r="842" spans="1:10" ht="12.75" customHeight="1">
      <c r="A842" s="180" t="e">
        <f t="shared" ref="A842:H842" si="322">#REF!</f>
        <v>#REF!</v>
      </c>
      <c r="B842" s="178" t="e">
        <f t="shared" si="322"/>
        <v>#REF!</v>
      </c>
      <c r="C842" s="180" t="e">
        <f t="shared" si="322"/>
        <v>#REF!</v>
      </c>
      <c r="D842" s="179" t="e">
        <f t="shared" si="322"/>
        <v>#REF!</v>
      </c>
      <c r="E842" s="179" t="e">
        <f t="shared" si="322"/>
        <v>#REF!</v>
      </c>
      <c r="F842" s="179" t="e">
        <f t="shared" si="322"/>
        <v>#REF!</v>
      </c>
      <c r="G842" s="179" t="e">
        <f t="shared" si="322"/>
        <v>#REF!</v>
      </c>
      <c r="H842" s="179" t="e">
        <f t="shared" si="322"/>
        <v>#REF!</v>
      </c>
      <c r="I842" s="206" t="e">
        <f t="shared" si="315"/>
        <v>#REF!</v>
      </c>
      <c r="J842" s="204" t="e">
        <f t="shared" si="1"/>
        <v>#REF!</v>
      </c>
    </row>
    <row r="843" spans="1:10" ht="12.75" customHeight="1">
      <c r="A843" s="180" t="e">
        <f t="shared" ref="A843:H843" si="323">#REF!</f>
        <v>#REF!</v>
      </c>
      <c r="B843" s="178" t="e">
        <f t="shared" si="323"/>
        <v>#REF!</v>
      </c>
      <c r="C843" s="180" t="e">
        <f t="shared" si="323"/>
        <v>#REF!</v>
      </c>
      <c r="D843" s="179" t="e">
        <f t="shared" si="323"/>
        <v>#REF!</v>
      </c>
      <c r="E843" s="179" t="e">
        <f t="shared" si="323"/>
        <v>#REF!</v>
      </c>
      <c r="F843" s="179" t="e">
        <f t="shared" si="323"/>
        <v>#REF!</v>
      </c>
      <c r="G843" s="179" t="e">
        <f t="shared" si="323"/>
        <v>#REF!</v>
      </c>
      <c r="H843" s="179" t="e">
        <f t="shared" si="323"/>
        <v>#REF!</v>
      </c>
      <c r="I843" s="206" t="e">
        <f t="shared" si="315"/>
        <v>#REF!</v>
      </c>
      <c r="J843" s="204" t="e">
        <f t="shared" si="1"/>
        <v>#REF!</v>
      </c>
    </row>
    <row r="844" spans="1:10" ht="12.75" customHeight="1">
      <c r="A844" s="180" t="e">
        <f t="shared" ref="A844:H844" si="324">#REF!</f>
        <v>#REF!</v>
      </c>
      <c r="B844" s="178" t="e">
        <f t="shared" si="324"/>
        <v>#REF!</v>
      </c>
      <c r="C844" s="180" t="e">
        <f t="shared" si="324"/>
        <v>#REF!</v>
      </c>
      <c r="D844" s="179" t="e">
        <f t="shared" si="324"/>
        <v>#REF!</v>
      </c>
      <c r="E844" s="179" t="e">
        <f t="shared" si="324"/>
        <v>#REF!</v>
      </c>
      <c r="F844" s="179" t="e">
        <f t="shared" si="324"/>
        <v>#REF!</v>
      </c>
      <c r="G844" s="179" t="e">
        <f t="shared" si="324"/>
        <v>#REF!</v>
      </c>
      <c r="H844" s="179" t="e">
        <f t="shared" si="324"/>
        <v>#REF!</v>
      </c>
      <c r="I844" s="206" t="e">
        <f t="shared" si="315"/>
        <v>#REF!</v>
      </c>
      <c r="J844" s="204" t="e">
        <f t="shared" si="1"/>
        <v>#REF!</v>
      </c>
    </row>
    <row r="845" spans="1:10" ht="12.75" customHeight="1">
      <c r="A845" s="180" t="e">
        <f t="shared" ref="A845:H845" si="325">#REF!</f>
        <v>#REF!</v>
      </c>
      <c r="B845" s="178" t="e">
        <f t="shared" si="325"/>
        <v>#REF!</v>
      </c>
      <c r="C845" s="180" t="e">
        <f t="shared" si="325"/>
        <v>#REF!</v>
      </c>
      <c r="D845" s="179" t="e">
        <f t="shared" si="325"/>
        <v>#REF!</v>
      </c>
      <c r="E845" s="179" t="e">
        <f t="shared" si="325"/>
        <v>#REF!</v>
      </c>
      <c r="F845" s="179" t="e">
        <f t="shared" si="325"/>
        <v>#REF!</v>
      </c>
      <c r="G845" s="179" t="e">
        <f t="shared" si="325"/>
        <v>#REF!</v>
      </c>
      <c r="H845" s="179" t="e">
        <f t="shared" si="325"/>
        <v>#REF!</v>
      </c>
      <c r="I845" s="206" t="e">
        <f t="shared" si="315"/>
        <v>#REF!</v>
      </c>
      <c r="J845" s="204" t="e">
        <f t="shared" si="1"/>
        <v>#REF!</v>
      </c>
    </row>
    <row r="846" spans="1:10" ht="12.75" customHeight="1">
      <c r="A846" s="180" t="e">
        <f t="shared" ref="A846:H846" si="326">#REF!</f>
        <v>#REF!</v>
      </c>
      <c r="B846" s="178" t="e">
        <f t="shared" si="326"/>
        <v>#REF!</v>
      </c>
      <c r="C846" s="180" t="e">
        <f t="shared" si="326"/>
        <v>#REF!</v>
      </c>
      <c r="D846" s="179" t="e">
        <f t="shared" si="326"/>
        <v>#REF!</v>
      </c>
      <c r="E846" s="179" t="e">
        <f t="shared" si="326"/>
        <v>#REF!</v>
      </c>
      <c r="F846" s="179" t="e">
        <f t="shared" si="326"/>
        <v>#REF!</v>
      </c>
      <c r="G846" s="179" t="e">
        <f t="shared" si="326"/>
        <v>#REF!</v>
      </c>
      <c r="H846" s="179" t="e">
        <f t="shared" si="326"/>
        <v>#REF!</v>
      </c>
      <c r="I846" s="206" t="e">
        <f t="shared" si="315"/>
        <v>#REF!</v>
      </c>
      <c r="J846" s="204" t="e">
        <f t="shared" si="1"/>
        <v>#REF!</v>
      </c>
    </row>
    <row r="847" spans="1:10" ht="12.75" customHeight="1">
      <c r="A847" s="180" t="e">
        <f t="shared" ref="A847:H847" si="327">#REF!</f>
        <v>#REF!</v>
      </c>
      <c r="B847" s="178" t="e">
        <f t="shared" si="327"/>
        <v>#REF!</v>
      </c>
      <c r="C847" s="180" t="e">
        <f t="shared" si="327"/>
        <v>#REF!</v>
      </c>
      <c r="D847" s="179" t="e">
        <f t="shared" si="327"/>
        <v>#REF!</v>
      </c>
      <c r="E847" s="179" t="e">
        <f t="shared" si="327"/>
        <v>#REF!</v>
      </c>
      <c r="F847" s="179" t="e">
        <f t="shared" si="327"/>
        <v>#REF!</v>
      </c>
      <c r="G847" s="179" t="e">
        <f t="shared" si="327"/>
        <v>#REF!</v>
      </c>
      <c r="H847" s="179" t="e">
        <f t="shared" si="327"/>
        <v>#REF!</v>
      </c>
      <c r="I847" s="206" t="e">
        <f t="shared" si="315"/>
        <v>#REF!</v>
      </c>
      <c r="J847" s="204" t="e">
        <f t="shared" si="1"/>
        <v>#REF!</v>
      </c>
    </row>
    <row r="848" spans="1:10" ht="12.75" customHeight="1">
      <c r="A848" s="180" t="e">
        <f t="shared" ref="A848:H848" si="328">#REF!</f>
        <v>#REF!</v>
      </c>
      <c r="B848" s="178" t="e">
        <f t="shared" si="328"/>
        <v>#REF!</v>
      </c>
      <c r="C848" s="180" t="e">
        <f t="shared" si="328"/>
        <v>#REF!</v>
      </c>
      <c r="D848" s="179" t="e">
        <f t="shared" si="328"/>
        <v>#REF!</v>
      </c>
      <c r="E848" s="179" t="e">
        <f t="shared" si="328"/>
        <v>#REF!</v>
      </c>
      <c r="F848" s="179" t="e">
        <f t="shared" si="328"/>
        <v>#REF!</v>
      </c>
      <c r="G848" s="179" t="e">
        <f t="shared" si="328"/>
        <v>#REF!</v>
      </c>
      <c r="H848" s="179" t="e">
        <f t="shared" si="328"/>
        <v>#REF!</v>
      </c>
      <c r="I848" s="206" t="e">
        <f t="shared" si="315"/>
        <v>#REF!</v>
      </c>
      <c r="J848" s="204" t="e">
        <f t="shared" si="1"/>
        <v>#REF!</v>
      </c>
    </row>
    <row r="849" spans="1:10" ht="12.75" customHeight="1">
      <c r="A849" s="180" t="e">
        <f t="shared" ref="A849:H849" si="329">#REF!</f>
        <v>#REF!</v>
      </c>
      <c r="B849" s="178" t="e">
        <f t="shared" si="329"/>
        <v>#REF!</v>
      </c>
      <c r="C849" s="180" t="e">
        <f t="shared" si="329"/>
        <v>#REF!</v>
      </c>
      <c r="D849" s="179" t="e">
        <f t="shared" si="329"/>
        <v>#REF!</v>
      </c>
      <c r="E849" s="179" t="e">
        <f t="shared" si="329"/>
        <v>#REF!</v>
      </c>
      <c r="F849" s="179" t="e">
        <f t="shared" si="329"/>
        <v>#REF!</v>
      </c>
      <c r="G849" s="179" t="e">
        <f t="shared" si="329"/>
        <v>#REF!</v>
      </c>
      <c r="H849" s="179" t="e">
        <f t="shared" si="329"/>
        <v>#REF!</v>
      </c>
      <c r="I849" s="206" t="e">
        <f t="shared" si="315"/>
        <v>#REF!</v>
      </c>
      <c r="J849" s="204" t="e">
        <f t="shared" si="1"/>
        <v>#REF!</v>
      </c>
    </row>
    <row r="850" spans="1:10" ht="12.75" customHeight="1">
      <c r="A850" s="180" t="e">
        <f t="shared" ref="A850:H850" si="330">#REF!</f>
        <v>#REF!</v>
      </c>
      <c r="B850" s="178" t="e">
        <f t="shared" si="330"/>
        <v>#REF!</v>
      </c>
      <c r="C850" s="180" t="e">
        <f t="shared" si="330"/>
        <v>#REF!</v>
      </c>
      <c r="D850" s="179" t="e">
        <f t="shared" si="330"/>
        <v>#REF!</v>
      </c>
      <c r="E850" s="179" t="e">
        <f t="shared" si="330"/>
        <v>#REF!</v>
      </c>
      <c r="F850" s="179" t="e">
        <f t="shared" si="330"/>
        <v>#REF!</v>
      </c>
      <c r="G850" s="179" t="e">
        <f t="shared" si="330"/>
        <v>#REF!</v>
      </c>
      <c r="H850" s="179" t="e">
        <f t="shared" si="330"/>
        <v>#REF!</v>
      </c>
      <c r="I850" s="206" t="e">
        <f t="shared" si="315"/>
        <v>#REF!</v>
      </c>
      <c r="J850" s="204" t="e">
        <f t="shared" si="1"/>
        <v>#REF!</v>
      </c>
    </row>
    <row r="851" spans="1:10" ht="12.75" customHeight="1">
      <c r="A851" s="180" t="e">
        <f t="shared" ref="A851:H851" si="331">#REF!</f>
        <v>#REF!</v>
      </c>
      <c r="B851" s="178" t="e">
        <f t="shared" si="331"/>
        <v>#REF!</v>
      </c>
      <c r="C851" s="180" t="e">
        <f t="shared" si="331"/>
        <v>#REF!</v>
      </c>
      <c r="D851" s="179" t="e">
        <f t="shared" si="331"/>
        <v>#REF!</v>
      </c>
      <c r="E851" s="179" t="e">
        <f t="shared" si="331"/>
        <v>#REF!</v>
      </c>
      <c r="F851" s="179" t="e">
        <f t="shared" si="331"/>
        <v>#REF!</v>
      </c>
      <c r="G851" s="179" t="e">
        <f t="shared" si="331"/>
        <v>#REF!</v>
      </c>
      <c r="H851" s="179" t="e">
        <f t="shared" si="331"/>
        <v>#REF!</v>
      </c>
      <c r="I851" s="206" t="e">
        <f t="shared" si="315"/>
        <v>#REF!</v>
      </c>
      <c r="J851" s="204" t="e">
        <f t="shared" si="1"/>
        <v>#REF!</v>
      </c>
    </row>
    <row r="852" spans="1:10" ht="12.75" customHeight="1">
      <c r="A852" s="180" t="e">
        <f t="shared" ref="A852:H852" si="332">#REF!</f>
        <v>#REF!</v>
      </c>
      <c r="B852" s="178" t="e">
        <f t="shared" si="332"/>
        <v>#REF!</v>
      </c>
      <c r="C852" s="180" t="e">
        <f t="shared" si="332"/>
        <v>#REF!</v>
      </c>
      <c r="D852" s="179" t="e">
        <f t="shared" si="332"/>
        <v>#REF!</v>
      </c>
      <c r="E852" s="179" t="e">
        <f t="shared" si="332"/>
        <v>#REF!</v>
      </c>
      <c r="F852" s="179" t="e">
        <f t="shared" si="332"/>
        <v>#REF!</v>
      </c>
      <c r="G852" s="179" t="e">
        <f t="shared" si="332"/>
        <v>#REF!</v>
      </c>
      <c r="H852" s="179" t="e">
        <f t="shared" si="332"/>
        <v>#REF!</v>
      </c>
      <c r="I852" s="206" t="e">
        <f t="shared" si="315"/>
        <v>#REF!</v>
      </c>
      <c r="J852" s="204" t="e">
        <f t="shared" si="1"/>
        <v>#REF!</v>
      </c>
    </row>
    <row r="853" spans="1:10" ht="12.75" customHeight="1">
      <c r="A853" s="180" t="e">
        <f t="shared" ref="A853:H853" si="333">#REF!</f>
        <v>#REF!</v>
      </c>
      <c r="B853" s="178" t="e">
        <f t="shared" si="333"/>
        <v>#REF!</v>
      </c>
      <c r="C853" s="180" t="e">
        <f t="shared" si="333"/>
        <v>#REF!</v>
      </c>
      <c r="D853" s="179" t="e">
        <f t="shared" si="333"/>
        <v>#REF!</v>
      </c>
      <c r="E853" s="179" t="e">
        <f t="shared" si="333"/>
        <v>#REF!</v>
      </c>
      <c r="F853" s="179" t="e">
        <f t="shared" si="333"/>
        <v>#REF!</v>
      </c>
      <c r="G853" s="179" t="e">
        <f t="shared" si="333"/>
        <v>#REF!</v>
      </c>
      <c r="H853" s="179" t="e">
        <f t="shared" si="333"/>
        <v>#REF!</v>
      </c>
      <c r="I853" s="206" t="e">
        <f t="shared" si="315"/>
        <v>#REF!</v>
      </c>
      <c r="J853" s="204" t="e">
        <f t="shared" si="1"/>
        <v>#REF!</v>
      </c>
    </row>
    <row r="854" spans="1:10" ht="12.75" customHeight="1">
      <c r="A854" s="180" t="e">
        <f t="shared" ref="A854:H854" si="334">#REF!</f>
        <v>#REF!</v>
      </c>
      <c r="B854" s="178" t="e">
        <f t="shared" si="334"/>
        <v>#REF!</v>
      </c>
      <c r="C854" s="180" t="e">
        <f t="shared" si="334"/>
        <v>#REF!</v>
      </c>
      <c r="D854" s="179" t="e">
        <f t="shared" si="334"/>
        <v>#REF!</v>
      </c>
      <c r="E854" s="179" t="e">
        <f t="shared" si="334"/>
        <v>#REF!</v>
      </c>
      <c r="F854" s="179" t="e">
        <f t="shared" si="334"/>
        <v>#REF!</v>
      </c>
      <c r="G854" s="179" t="e">
        <f t="shared" si="334"/>
        <v>#REF!</v>
      </c>
      <c r="H854" s="179" t="e">
        <f t="shared" si="334"/>
        <v>#REF!</v>
      </c>
      <c r="I854" s="206" t="e">
        <f t="shared" si="315"/>
        <v>#REF!</v>
      </c>
      <c r="J854" s="204" t="e">
        <f t="shared" si="1"/>
        <v>#REF!</v>
      </c>
    </row>
    <row r="855" spans="1:10" ht="12.75" customHeight="1">
      <c r="A855" s="180" t="e">
        <f t="shared" ref="A855:H855" si="335">#REF!</f>
        <v>#REF!</v>
      </c>
      <c r="B855" s="178" t="e">
        <f t="shared" si="335"/>
        <v>#REF!</v>
      </c>
      <c r="C855" s="180" t="e">
        <f t="shared" si="335"/>
        <v>#REF!</v>
      </c>
      <c r="D855" s="179" t="e">
        <f t="shared" si="335"/>
        <v>#REF!</v>
      </c>
      <c r="E855" s="179" t="e">
        <f t="shared" si="335"/>
        <v>#REF!</v>
      </c>
      <c r="F855" s="179" t="e">
        <f t="shared" si="335"/>
        <v>#REF!</v>
      </c>
      <c r="G855" s="179" t="e">
        <f t="shared" si="335"/>
        <v>#REF!</v>
      </c>
      <c r="H855" s="179" t="e">
        <f t="shared" si="335"/>
        <v>#REF!</v>
      </c>
      <c r="I855" s="206" t="e">
        <f t="shared" si="315"/>
        <v>#REF!</v>
      </c>
      <c r="J855" s="204" t="e">
        <f t="shared" si="1"/>
        <v>#REF!</v>
      </c>
    </row>
    <row r="856" spans="1:10" ht="12.75" customHeight="1">
      <c r="A856" s="180" t="e">
        <f t="shared" ref="A856:H856" si="336">#REF!</f>
        <v>#REF!</v>
      </c>
      <c r="B856" s="178" t="e">
        <f t="shared" si="336"/>
        <v>#REF!</v>
      </c>
      <c r="C856" s="180" t="e">
        <f t="shared" si="336"/>
        <v>#REF!</v>
      </c>
      <c r="D856" s="179" t="e">
        <f t="shared" si="336"/>
        <v>#REF!</v>
      </c>
      <c r="E856" s="179" t="e">
        <f t="shared" si="336"/>
        <v>#REF!</v>
      </c>
      <c r="F856" s="179" t="e">
        <f t="shared" si="336"/>
        <v>#REF!</v>
      </c>
      <c r="G856" s="179" t="e">
        <f t="shared" si="336"/>
        <v>#REF!</v>
      </c>
      <c r="H856" s="179" t="e">
        <f t="shared" si="336"/>
        <v>#REF!</v>
      </c>
      <c r="I856" s="206" t="e">
        <f t="shared" si="315"/>
        <v>#REF!</v>
      </c>
      <c r="J856" s="204" t="e">
        <f t="shared" si="1"/>
        <v>#REF!</v>
      </c>
    </row>
    <row r="857" spans="1:10" ht="12.75" customHeight="1">
      <c r="A857" s="180" t="e">
        <f t="shared" ref="A857:H857" si="337">#REF!</f>
        <v>#REF!</v>
      </c>
      <c r="B857" s="178" t="e">
        <f t="shared" si="337"/>
        <v>#REF!</v>
      </c>
      <c r="C857" s="180" t="e">
        <f t="shared" si="337"/>
        <v>#REF!</v>
      </c>
      <c r="D857" s="179" t="e">
        <f t="shared" si="337"/>
        <v>#REF!</v>
      </c>
      <c r="E857" s="179" t="e">
        <f t="shared" si="337"/>
        <v>#REF!</v>
      </c>
      <c r="F857" s="179" t="e">
        <f t="shared" si="337"/>
        <v>#REF!</v>
      </c>
      <c r="G857" s="179" t="e">
        <f t="shared" si="337"/>
        <v>#REF!</v>
      </c>
      <c r="H857" s="179" t="e">
        <f t="shared" si="337"/>
        <v>#REF!</v>
      </c>
      <c r="I857" s="206" t="e">
        <f t="shared" si="315"/>
        <v>#REF!</v>
      </c>
      <c r="J857" s="204" t="e">
        <f t="shared" si="1"/>
        <v>#REF!</v>
      </c>
    </row>
    <row r="858" spans="1:10" ht="12.75" customHeight="1">
      <c r="A858" s="180" t="e">
        <f t="shared" ref="A858:H858" si="338">#REF!</f>
        <v>#REF!</v>
      </c>
      <c r="B858" s="178" t="e">
        <f t="shared" si="338"/>
        <v>#REF!</v>
      </c>
      <c r="C858" s="180" t="e">
        <f t="shared" si="338"/>
        <v>#REF!</v>
      </c>
      <c r="D858" s="179" t="e">
        <f t="shared" si="338"/>
        <v>#REF!</v>
      </c>
      <c r="E858" s="179" t="e">
        <f t="shared" si="338"/>
        <v>#REF!</v>
      </c>
      <c r="F858" s="179" t="e">
        <f t="shared" si="338"/>
        <v>#REF!</v>
      </c>
      <c r="G858" s="179" t="e">
        <f t="shared" si="338"/>
        <v>#REF!</v>
      </c>
      <c r="H858" s="179" t="e">
        <f t="shared" si="338"/>
        <v>#REF!</v>
      </c>
      <c r="I858" s="206" t="e">
        <f t="shared" si="315"/>
        <v>#REF!</v>
      </c>
      <c r="J858" s="204" t="e">
        <f t="shared" si="1"/>
        <v>#REF!</v>
      </c>
    </row>
    <row r="859" spans="1:10" ht="12.75" customHeight="1">
      <c r="A859" s="180" t="e">
        <f t="shared" ref="A859:H859" si="339">#REF!</f>
        <v>#REF!</v>
      </c>
      <c r="B859" s="178" t="e">
        <f t="shared" si="339"/>
        <v>#REF!</v>
      </c>
      <c r="C859" s="180" t="e">
        <f t="shared" si="339"/>
        <v>#REF!</v>
      </c>
      <c r="D859" s="179" t="e">
        <f t="shared" si="339"/>
        <v>#REF!</v>
      </c>
      <c r="E859" s="179" t="e">
        <f t="shared" si="339"/>
        <v>#REF!</v>
      </c>
      <c r="F859" s="179" t="e">
        <f t="shared" si="339"/>
        <v>#REF!</v>
      </c>
      <c r="G859" s="179" t="e">
        <f t="shared" si="339"/>
        <v>#REF!</v>
      </c>
      <c r="H859" s="179" t="e">
        <f t="shared" si="339"/>
        <v>#REF!</v>
      </c>
      <c r="I859" s="206" t="e">
        <f t="shared" si="315"/>
        <v>#REF!</v>
      </c>
      <c r="J859" s="204" t="e">
        <f t="shared" si="1"/>
        <v>#REF!</v>
      </c>
    </row>
    <row r="860" spans="1:10" ht="12.75" customHeight="1">
      <c r="A860" s="180" t="e">
        <f t="shared" ref="A860:H860" si="340">#REF!</f>
        <v>#REF!</v>
      </c>
      <c r="B860" s="178" t="e">
        <f t="shared" si="340"/>
        <v>#REF!</v>
      </c>
      <c r="C860" s="180" t="e">
        <f t="shared" si="340"/>
        <v>#REF!</v>
      </c>
      <c r="D860" s="179" t="e">
        <f t="shared" si="340"/>
        <v>#REF!</v>
      </c>
      <c r="E860" s="179" t="e">
        <f t="shared" si="340"/>
        <v>#REF!</v>
      </c>
      <c r="F860" s="179" t="e">
        <f t="shared" si="340"/>
        <v>#REF!</v>
      </c>
      <c r="G860" s="179" t="e">
        <f t="shared" si="340"/>
        <v>#REF!</v>
      </c>
      <c r="H860" s="179" t="e">
        <f t="shared" si="340"/>
        <v>#REF!</v>
      </c>
      <c r="I860" s="206" t="e">
        <f t="shared" si="315"/>
        <v>#REF!</v>
      </c>
      <c r="J860" s="204" t="e">
        <f t="shared" si="1"/>
        <v>#REF!</v>
      </c>
    </row>
    <row r="861" spans="1:10" ht="12.75" customHeight="1">
      <c r="A861" s="180" t="e">
        <f t="shared" ref="A861:H861" si="341">#REF!</f>
        <v>#REF!</v>
      </c>
      <c r="B861" s="178" t="e">
        <f t="shared" si="341"/>
        <v>#REF!</v>
      </c>
      <c r="C861" s="180" t="e">
        <f t="shared" si="341"/>
        <v>#REF!</v>
      </c>
      <c r="D861" s="179" t="e">
        <f t="shared" si="341"/>
        <v>#REF!</v>
      </c>
      <c r="E861" s="179" t="e">
        <f t="shared" si="341"/>
        <v>#REF!</v>
      </c>
      <c r="F861" s="179" t="e">
        <f t="shared" si="341"/>
        <v>#REF!</v>
      </c>
      <c r="G861" s="179" t="e">
        <f t="shared" si="341"/>
        <v>#REF!</v>
      </c>
      <c r="H861" s="179" t="e">
        <f t="shared" si="341"/>
        <v>#REF!</v>
      </c>
      <c r="I861" s="206" t="e">
        <f t="shared" si="315"/>
        <v>#REF!</v>
      </c>
      <c r="J861" s="204" t="e">
        <f t="shared" si="1"/>
        <v>#REF!</v>
      </c>
    </row>
    <row r="862" spans="1:10" ht="12.75" customHeight="1">
      <c r="A862" s="180" t="e">
        <f t="shared" ref="A862:H862" si="342">#REF!</f>
        <v>#REF!</v>
      </c>
      <c r="B862" s="178" t="e">
        <f t="shared" si="342"/>
        <v>#REF!</v>
      </c>
      <c r="C862" s="180" t="e">
        <f t="shared" si="342"/>
        <v>#REF!</v>
      </c>
      <c r="D862" s="179" t="e">
        <f t="shared" si="342"/>
        <v>#REF!</v>
      </c>
      <c r="E862" s="179" t="e">
        <f t="shared" si="342"/>
        <v>#REF!</v>
      </c>
      <c r="F862" s="179" t="e">
        <f t="shared" si="342"/>
        <v>#REF!</v>
      </c>
      <c r="G862" s="179" t="e">
        <f t="shared" si="342"/>
        <v>#REF!</v>
      </c>
      <c r="H862" s="179" t="e">
        <f t="shared" si="342"/>
        <v>#REF!</v>
      </c>
      <c r="I862" s="206" t="e">
        <f t="shared" si="315"/>
        <v>#REF!</v>
      </c>
      <c r="J862" s="204" t="e">
        <f t="shared" si="1"/>
        <v>#REF!</v>
      </c>
    </row>
    <row r="863" spans="1:10" ht="12.75" customHeight="1">
      <c r="A863" s="180" t="e">
        <f t="shared" ref="A863:H863" si="343">#REF!</f>
        <v>#REF!</v>
      </c>
      <c r="B863" s="178" t="e">
        <f t="shared" si="343"/>
        <v>#REF!</v>
      </c>
      <c r="C863" s="180" t="e">
        <f t="shared" si="343"/>
        <v>#REF!</v>
      </c>
      <c r="D863" s="179" t="e">
        <f t="shared" si="343"/>
        <v>#REF!</v>
      </c>
      <c r="E863" s="179" t="e">
        <f t="shared" si="343"/>
        <v>#REF!</v>
      </c>
      <c r="F863" s="179" t="e">
        <f t="shared" si="343"/>
        <v>#REF!</v>
      </c>
      <c r="G863" s="179" t="e">
        <f t="shared" si="343"/>
        <v>#REF!</v>
      </c>
      <c r="H863" s="179" t="e">
        <f t="shared" si="343"/>
        <v>#REF!</v>
      </c>
      <c r="I863" s="206" t="e">
        <f t="shared" si="315"/>
        <v>#REF!</v>
      </c>
      <c r="J863" s="204" t="e">
        <f t="shared" si="1"/>
        <v>#REF!</v>
      </c>
    </row>
    <row r="864" spans="1:10" ht="12.75" customHeight="1">
      <c r="A864" s="180" t="e">
        <f t="shared" ref="A864:H864" si="344">#REF!</f>
        <v>#REF!</v>
      </c>
      <c r="B864" s="178" t="e">
        <f t="shared" si="344"/>
        <v>#REF!</v>
      </c>
      <c r="C864" s="180" t="e">
        <f t="shared" si="344"/>
        <v>#REF!</v>
      </c>
      <c r="D864" s="179" t="e">
        <f t="shared" si="344"/>
        <v>#REF!</v>
      </c>
      <c r="E864" s="179" t="e">
        <f t="shared" si="344"/>
        <v>#REF!</v>
      </c>
      <c r="F864" s="179" t="e">
        <f t="shared" si="344"/>
        <v>#REF!</v>
      </c>
      <c r="G864" s="179" t="e">
        <f t="shared" si="344"/>
        <v>#REF!</v>
      </c>
      <c r="H864" s="179" t="e">
        <f t="shared" si="344"/>
        <v>#REF!</v>
      </c>
      <c r="I864" s="206" t="e">
        <f t="shared" si="315"/>
        <v>#REF!</v>
      </c>
      <c r="J864" s="204" t="e">
        <f t="shared" si="1"/>
        <v>#REF!</v>
      </c>
    </row>
    <row r="865" spans="1:10" ht="12.75" customHeight="1">
      <c r="A865" s="180" t="e">
        <f t="shared" ref="A865:H865" si="345">#REF!</f>
        <v>#REF!</v>
      </c>
      <c r="B865" s="178" t="e">
        <f t="shared" si="345"/>
        <v>#REF!</v>
      </c>
      <c r="C865" s="180" t="e">
        <f t="shared" si="345"/>
        <v>#REF!</v>
      </c>
      <c r="D865" s="179" t="e">
        <f t="shared" si="345"/>
        <v>#REF!</v>
      </c>
      <c r="E865" s="179" t="e">
        <f t="shared" si="345"/>
        <v>#REF!</v>
      </c>
      <c r="F865" s="179" t="e">
        <f t="shared" si="345"/>
        <v>#REF!</v>
      </c>
      <c r="G865" s="179" t="e">
        <f t="shared" si="345"/>
        <v>#REF!</v>
      </c>
      <c r="H865" s="179" t="e">
        <f t="shared" si="345"/>
        <v>#REF!</v>
      </c>
      <c r="I865" s="206" t="e">
        <f t="shared" si="315"/>
        <v>#REF!</v>
      </c>
      <c r="J865" s="204" t="e">
        <f t="shared" si="1"/>
        <v>#REF!</v>
      </c>
    </row>
    <row r="866" spans="1:10" ht="12.75" customHeight="1">
      <c r="A866" s="180" t="e">
        <f t="shared" ref="A866:H866" si="346">#REF!</f>
        <v>#REF!</v>
      </c>
      <c r="B866" s="178" t="e">
        <f t="shared" si="346"/>
        <v>#REF!</v>
      </c>
      <c r="C866" s="180" t="e">
        <f t="shared" si="346"/>
        <v>#REF!</v>
      </c>
      <c r="D866" s="179" t="e">
        <f t="shared" si="346"/>
        <v>#REF!</v>
      </c>
      <c r="E866" s="179" t="e">
        <f t="shared" si="346"/>
        <v>#REF!</v>
      </c>
      <c r="F866" s="179" t="e">
        <f t="shared" si="346"/>
        <v>#REF!</v>
      </c>
      <c r="G866" s="179" t="e">
        <f t="shared" si="346"/>
        <v>#REF!</v>
      </c>
      <c r="H866" s="179" t="e">
        <f t="shared" si="346"/>
        <v>#REF!</v>
      </c>
      <c r="I866" s="206" t="e">
        <f t="shared" si="315"/>
        <v>#REF!</v>
      </c>
      <c r="J866" s="204" t="e">
        <f t="shared" si="1"/>
        <v>#REF!</v>
      </c>
    </row>
    <row r="867" spans="1:10" ht="12.75" customHeight="1">
      <c r="A867" s="180" t="e">
        <f t="shared" ref="A867:H867" si="347">#REF!</f>
        <v>#REF!</v>
      </c>
      <c r="B867" s="178" t="e">
        <f t="shared" si="347"/>
        <v>#REF!</v>
      </c>
      <c r="C867" s="180" t="e">
        <f t="shared" si="347"/>
        <v>#REF!</v>
      </c>
      <c r="D867" s="179" t="e">
        <f t="shared" si="347"/>
        <v>#REF!</v>
      </c>
      <c r="E867" s="179" t="e">
        <f t="shared" si="347"/>
        <v>#REF!</v>
      </c>
      <c r="F867" s="179" t="e">
        <f t="shared" si="347"/>
        <v>#REF!</v>
      </c>
      <c r="G867" s="179" t="e">
        <f t="shared" si="347"/>
        <v>#REF!</v>
      </c>
      <c r="H867" s="179" t="e">
        <f t="shared" si="347"/>
        <v>#REF!</v>
      </c>
      <c r="I867" s="206" t="e">
        <f t="shared" si="315"/>
        <v>#REF!</v>
      </c>
      <c r="J867" s="204" t="e">
        <f t="shared" si="1"/>
        <v>#REF!</v>
      </c>
    </row>
    <row r="868" spans="1:10" ht="12.75" customHeight="1">
      <c r="A868" s="180" t="e">
        <f t="shared" ref="A868:H868" si="348">#REF!</f>
        <v>#REF!</v>
      </c>
      <c r="B868" s="178" t="e">
        <f t="shared" si="348"/>
        <v>#REF!</v>
      </c>
      <c r="C868" s="180" t="e">
        <f t="shared" si="348"/>
        <v>#REF!</v>
      </c>
      <c r="D868" s="179" t="e">
        <f t="shared" si="348"/>
        <v>#REF!</v>
      </c>
      <c r="E868" s="179" t="e">
        <f t="shared" si="348"/>
        <v>#REF!</v>
      </c>
      <c r="F868" s="179" t="e">
        <f t="shared" si="348"/>
        <v>#REF!</v>
      </c>
      <c r="G868" s="179" t="e">
        <f t="shared" si="348"/>
        <v>#REF!</v>
      </c>
      <c r="H868" s="179" t="e">
        <f t="shared" si="348"/>
        <v>#REF!</v>
      </c>
      <c r="I868" s="206" t="e">
        <f t="shared" si="315"/>
        <v>#REF!</v>
      </c>
      <c r="J868" s="204" t="e">
        <f t="shared" si="1"/>
        <v>#REF!</v>
      </c>
    </row>
    <row r="869" spans="1:10" ht="12.75" customHeight="1">
      <c r="A869" s="180" t="e">
        <f t="shared" ref="A869:H869" si="349">#REF!</f>
        <v>#REF!</v>
      </c>
      <c r="B869" s="178" t="e">
        <f t="shared" si="349"/>
        <v>#REF!</v>
      </c>
      <c r="C869" s="180" t="e">
        <f t="shared" si="349"/>
        <v>#REF!</v>
      </c>
      <c r="D869" s="179" t="e">
        <f t="shared" si="349"/>
        <v>#REF!</v>
      </c>
      <c r="E869" s="179" t="e">
        <f t="shared" si="349"/>
        <v>#REF!</v>
      </c>
      <c r="F869" s="179" t="e">
        <f t="shared" si="349"/>
        <v>#REF!</v>
      </c>
      <c r="G869" s="179" t="e">
        <f t="shared" si="349"/>
        <v>#REF!</v>
      </c>
      <c r="H869" s="179" t="e">
        <f t="shared" si="349"/>
        <v>#REF!</v>
      </c>
      <c r="I869" s="206" t="e">
        <f t="shared" si="315"/>
        <v>#REF!</v>
      </c>
      <c r="J869" s="204" t="e">
        <f t="shared" si="1"/>
        <v>#REF!</v>
      </c>
    </row>
    <row r="870" spans="1:10" ht="12.75" customHeight="1">
      <c r="A870" s="180" t="e">
        <f t="shared" ref="A870:H870" si="350">#REF!</f>
        <v>#REF!</v>
      </c>
      <c r="B870" s="178" t="e">
        <f t="shared" si="350"/>
        <v>#REF!</v>
      </c>
      <c r="C870" s="180" t="e">
        <f t="shared" si="350"/>
        <v>#REF!</v>
      </c>
      <c r="D870" s="179" t="e">
        <f t="shared" si="350"/>
        <v>#REF!</v>
      </c>
      <c r="E870" s="179" t="e">
        <f t="shared" si="350"/>
        <v>#REF!</v>
      </c>
      <c r="F870" s="179" t="e">
        <f t="shared" si="350"/>
        <v>#REF!</v>
      </c>
      <c r="G870" s="179" t="e">
        <f t="shared" si="350"/>
        <v>#REF!</v>
      </c>
      <c r="H870" s="179" t="e">
        <f t="shared" si="350"/>
        <v>#REF!</v>
      </c>
      <c r="I870" s="206" t="e">
        <f t="shared" si="315"/>
        <v>#REF!</v>
      </c>
      <c r="J870" s="204" t="e">
        <f t="shared" si="1"/>
        <v>#REF!</v>
      </c>
    </row>
    <row r="871" spans="1:10" ht="12.75" customHeight="1">
      <c r="A871" s="180" t="e">
        <f t="shared" ref="A871:H871" si="351">#REF!</f>
        <v>#REF!</v>
      </c>
      <c r="B871" s="178" t="e">
        <f t="shared" si="351"/>
        <v>#REF!</v>
      </c>
      <c r="C871" s="180" t="e">
        <f t="shared" si="351"/>
        <v>#REF!</v>
      </c>
      <c r="D871" s="179" t="e">
        <f t="shared" si="351"/>
        <v>#REF!</v>
      </c>
      <c r="E871" s="179" t="e">
        <f t="shared" si="351"/>
        <v>#REF!</v>
      </c>
      <c r="F871" s="179" t="e">
        <f t="shared" si="351"/>
        <v>#REF!</v>
      </c>
      <c r="G871" s="179" t="e">
        <f t="shared" si="351"/>
        <v>#REF!</v>
      </c>
      <c r="H871" s="179" t="e">
        <f t="shared" si="351"/>
        <v>#REF!</v>
      </c>
      <c r="I871" s="206" t="e">
        <f t="shared" si="315"/>
        <v>#REF!</v>
      </c>
      <c r="J871" s="204" t="e">
        <f t="shared" si="1"/>
        <v>#REF!</v>
      </c>
    </row>
    <row r="872" spans="1:10" ht="12.75" customHeight="1">
      <c r="A872" s="180" t="e">
        <f t="shared" ref="A872:H872" si="352">#REF!</f>
        <v>#REF!</v>
      </c>
      <c r="B872" s="178" t="e">
        <f t="shared" si="352"/>
        <v>#REF!</v>
      </c>
      <c r="C872" s="180" t="e">
        <f t="shared" si="352"/>
        <v>#REF!</v>
      </c>
      <c r="D872" s="179" t="e">
        <f t="shared" si="352"/>
        <v>#REF!</v>
      </c>
      <c r="E872" s="179" t="e">
        <f t="shared" si="352"/>
        <v>#REF!</v>
      </c>
      <c r="F872" s="179" t="e">
        <f t="shared" si="352"/>
        <v>#REF!</v>
      </c>
      <c r="G872" s="179" t="e">
        <f t="shared" si="352"/>
        <v>#REF!</v>
      </c>
      <c r="H872" s="179" t="e">
        <f t="shared" si="352"/>
        <v>#REF!</v>
      </c>
      <c r="I872" s="206" t="e">
        <f t="shared" si="315"/>
        <v>#REF!</v>
      </c>
      <c r="J872" s="204" t="e">
        <f t="shared" si="1"/>
        <v>#REF!</v>
      </c>
    </row>
    <row r="873" spans="1:10" ht="12.75" customHeight="1">
      <c r="A873" s="180" t="e">
        <f t="shared" ref="A873:H873" si="353">#REF!</f>
        <v>#REF!</v>
      </c>
      <c r="B873" s="178" t="e">
        <f t="shared" si="353"/>
        <v>#REF!</v>
      </c>
      <c r="C873" s="180" t="e">
        <f t="shared" si="353"/>
        <v>#REF!</v>
      </c>
      <c r="D873" s="179" t="e">
        <f t="shared" si="353"/>
        <v>#REF!</v>
      </c>
      <c r="E873" s="179" t="e">
        <f t="shared" si="353"/>
        <v>#REF!</v>
      </c>
      <c r="F873" s="179" t="e">
        <f t="shared" si="353"/>
        <v>#REF!</v>
      </c>
      <c r="G873" s="179" t="e">
        <f t="shared" si="353"/>
        <v>#REF!</v>
      </c>
      <c r="H873" s="179" t="e">
        <f t="shared" si="353"/>
        <v>#REF!</v>
      </c>
      <c r="I873" s="206" t="e">
        <f t="shared" si="315"/>
        <v>#REF!</v>
      </c>
      <c r="J873" s="204" t="e">
        <f t="shared" si="1"/>
        <v>#REF!</v>
      </c>
    </row>
    <row r="874" spans="1:10" ht="12.75" customHeight="1">
      <c r="A874" s="180" t="e">
        <f t="shared" ref="A874:H874" si="354">#REF!</f>
        <v>#REF!</v>
      </c>
      <c r="B874" s="178" t="e">
        <f t="shared" si="354"/>
        <v>#REF!</v>
      </c>
      <c r="C874" s="180" t="e">
        <f t="shared" si="354"/>
        <v>#REF!</v>
      </c>
      <c r="D874" s="179" t="e">
        <f t="shared" si="354"/>
        <v>#REF!</v>
      </c>
      <c r="E874" s="179" t="e">
        <f t="shared" si="354"/>
        <v>#REF!</v>
      </c>
      <c r="F874" s="179" t="e">
        <f t="shared" si="354"/>
        <v>#REF!</v>
      </c>
      <c r="G874" s="179" t="e">
        <f t="shared" si="354"/>
        <v>#REF!</v>
      </c>
      <c r="H874" s="179" t="e">
        <f t="shared" si="354"/>
        <v>#REF!</v>
      </c>
      <c r="I874" s="206" t="e">
        <f t="shared" si="315"/>
        <v>#REF!</v>
      </c>
      <c r="J874" s="204" t="e">
        <f t="shared" si="1"/>
        <v>#REF!</v>
      </c>
    </row>
    <row r="875" spans="1:10" ht="12.75" customHeight="1">
      <c r="A875" s="180" t="e">
        <f t="shared" ref="A875:H875" si="355">#REF!</f>
        <v>#REF!</v>
      </c>
      <c r="B875" s="178" t="e">
        <f t="shared" si="355"/>
        <v>#REF!</v>
      </c>
      <c r="C875" s="180" t="e">
        <f t="shared" si="355"/>
        <v>#REF!</v>
      </c>
      <c r="D875" s="179" t="e">
        <f t="shared" si="355"/>
        <v>#REF!</v>
      </c>
      <c r="E875" s="179" t="e">
        <f t="shared" si="355"/>
        <v>#REF!</v>
      </c>
      <c r="F875" s="179" t="e">
        <f t="shared" si="355"/>
        <v>#REF!</v>
      </c>
      <c r="G875" s="179" t="e">
        <f t="shared" si="355"/>
        <v>#REF!</v>
      </c>
      <c r="H875" s="179" t="e">
        <f t="shared" si="355"/>
        <v>#REF!</v>
      </c>
      <c r="I875" s="206" t="e">
        <f t="shared" si="315"/>
        <v>#REF!</v>
      </c>
      <c r="J875" s="204" t="e">
        <f t="shared" si="1"/>
        <v>#REF!</v>
      </c>
    </row>
    <row r="876" spans="1:10" ht="12.75" customHeight="1">
      <c r="A876" s="180" t="e">
        <f t="shared" ref="A876:H876" si="356">#REF!</f>
        <v>#REF!</v>
      </c>
      <c r="B876" s="178" t="e">
        <f t="shared" si="356"/>
        <v>#REF!</v>
      </c>
      <c r="C876" s="180" t="e">
        <f t="shared" si="356"/>
        <v>#REF!</v>
      </c>
      <c r="D876" s="179" t="e">
        <f t="shared" si="356"/>
        <v>#REF!</v>
      </c>
      <c r="E876" s="179" t="e">
        <f t="shared" si="356"/>
        <v>#REF!</v>
      </c>
      <c r="F876" s="179" t="e">
        <f t="shared" si="356"/>
        <v>#REF!</v>
      </c>
      <c r="G876" s="179" t="e">
        <f t="shared" si="356"/>
        <v>#REF!</v>
      </c>
      <c r="H876" s="179" t="e">
        <f t="shared" si="356"/>
        <v>#REF!</v>
      </c>
      <c r="I876" s="206" t="e">
        <f t="shared" si="315"/>
        <v>#REF!</v>
      </c>
      <c r="J876" s="204" t="e">
        <f t="shared" si="1"/>
        <v>#REF!</v>
      </c>
    </row>
    <row r="877" spans="1:10" ht="12.75" customHeight="1">
      <c r="A877" s="180" t="e">
        <f t="shared" ref="A877:H877" si="357">#REF!</f>
        <v>#REF!</v>
      </c>
      <c r="B877" s="178" t="e">
        <f t="shared" si="357"/>
        <v>#REF!</v>
      </c>
      <c r="C877" s="180" t="e">
        <f t="shared" si="357"/>
        <v>#REF!</v>
      </c>
      <c r="D877" s="179" t="e">
        <f t="shared" si="357"/>
        <v>#REF!</v>
      </c>
      <c r="E877" s="179" t="e">
        <f t="shared" si="357"/>
        <v>#REF!</v>
      </c>
      <c r="F877" s="179" t="e">
        <f t="shared" si="357"/>
        <v>#REF!</v>
      </c>
      <c r="G877" s="179" t="e">
        <f t="shared" si="357"/>
        <v>#REF!</v>
      </c>
      <c r="H877" s="179" t="e">
        <f t="shared" si="357"/>
        <v>#REF!</v>
      </c>
      <c r="I877" s="206" t="e">
        <f t="shared" si="315"/>
        <v>#REF!</v>
      </c>
      <c r="J877" s="204" t="e">
        <f t="shared" si="1"/>
        <v>#REF!</v>
      </c>
    </row>
    <row r="878" spans="1:10" ht="12.75" customHeight="1">
      <c r="A878" s="180" t="e">
        <f t="shared" ref="A878:H878" si="358">#REF!</f>
        <v>#REF!</v>
      </c>
      <c r="B878" s="178" t="e">
        <f t="shared" si="358"/>
        <v>#REF!</v>
      </c>
      <c r="C878" s="180" t="e">
        <f t="shared" si="358"/>
        <v>#REF!</v>
      </c>
      <c r="D878" s="179" t="e">
        <f t="shared" si="358"/>
        <v>#REF!</v>
      </c>
      <c r="E878" s="179" t="e">
        <f t="shared" si="358"/>
        <v>#REF!</v>
      </c>
      <c r="F878" s="179" t="e">
        <f t="shared" si="358"/>
        <v>#REF!</v>
      </c>
      <c r="G878" s="179" t="e">
        <f t="shared" si="358"/>
        <v>#REF!</v>
      </c>
      <c r="H878" s="179" t="e">
        <f t="shared" si="358"/>
        <v>#REF!</v>
      </c>
      <c r="I878" s="206" t="e">
        <f t="shared" si="315"/>
        <v>#REF!</v>
      </c>
      <c r="J878" s="204" t="e">
        <f t="shared" si="1"/>
        <v>#REF!</v>
      </c>
    </row>
    <row r="879" spans="1:10" ht="12.75" customHeight="1">
      <c r="A879" s="180" t="e">
        <f t="shared" ref="A879:H879" si="359">#REF!</f>
        <v>#REF!</v>
      </c>
      <c r="B879" s="178" t="e">
        <f t="shared" si="359"/>
        <v>#REF!</v>
      </c>
      <c r="C879" s="180" t="e">
        <f t="shared" si="359"/>
        <v>#REF!</v>
      </c>
      <c r="D879" s="179" t="e">
        <f t="shared" si="359"/>
        <v>#REF!</v>
      </c>
      <c r="E879" s="179" t="e">
        <f t="shared" si="359"/>
        <v>#REF!</v>
      </c>
      <c r="F879" s="179" t="e">
        <f t="shared" si="359"/>
        <v>#REF!</v>
      </c>
      <c r="G879" s="179" t="e">
        <f t="shared" si="359"/>
        <v>#REF!</v>
      </c>
      <c r="H879" s="179" t="e">
        <f t="shared" si="359"/>
        <v>#REF!</v>
      </c>
      <c r="I879" s="206" t="e">
        <f t="shared" si="315"/>
        <v>#REF!</v>
      </c>
      <c r="J879" s="204" t="e">
        <f t="shared" si="1"/>
        <v>#REF!</v>
      </c>
    </row>
    <row r="880" spans="1:10" ht="12.75" customHeight="1">
      <c r="A880" s="180" t="e">
        <f t="shared" ref="A880:H880" si="360">#REF!</f>
        <v>#REF!</v>
      </c>
      <c r="B880" s="178" t="e">
        <f t="shared" si="360"/>
        <v>#REF!</v>
      </c>
      <c r="C880" s="180" t="e">
        <f t="shared" si="360"/>
        <v>#REF!</v>
      </c>
      <c r="D880" s="179" t="e">
        <f t="shared" si="360"/>
        <v>#REF!</v>
      </c>
      <c r="E880" s="179" t="e">
        <f t="shared" si="360"/>
        <v>#REF!</v>
      </c>
      <c r="F880" s="179" t="e">
        <f t="shared" si="360"/>
        <v>#REF!</v>
      </c>
      <c r="G880" s="179" t="e">
        <f t="shared" si="360"/>
        <v>#REF!</v>
      </c>
      <c r="H880" s="179" t="e">
        <f t="shared" si="360"/>
        <v>#REF!</v>
      </c>
      <c r="I880" s="206" t="e">
        <f t="shared" si="315"/>
        <v>#REF!</v>
      </c>
      <c r="J880" s="204" t="e">
        <f t="shared" si="1"/>
        <v>#REF!</v>
      </c>
    </row>
    <row r="881" spans="1:10" ht="12.75" customHeight="1">
      <c r="A881" s="180" t="e">
        <f t="shared" ref="A881:H881" si="361">#REF!</f>
        <v>#REF!</v>
      </c>
      <c r="B881" s="178" t="e">
        <f t="shared" si="361"/>
        <v>#REF!</v>
      </c>
      <c r="C881" s="180" t="e">
        <f t="shared" si="361"/>
        <v>#REF!</v>
      </c>
      <c r="D881" s="179" t="e">
        <f t="shared" si="361"/>
        <v>#REF!</v>
      </c>
      <c r="E881" s="179" t="e">
        <f t="shared" si="361"/>
        <v>#REF!</v>
      </c>
      <c r="F881" s="179" t="e">
        <f t="shared" si="361"/>
        <v>#REF!</v>
      </c>
      <c r="G881" s="179" t="e">
        <f t="shared" si="361"/>
        <v>#REF!</v>
      </c>
      <c r="H881" s="179" t="e">
        <f t="shared" si="361"/>
        <v>#REF!</v>
      </c>
      <c r="I881" s="206" t="e">
        <f t="shared" si="315"/>
        <v>#REF!</v>
      </c>
      <c r="J881" s="204" t="e">
        <f t="shared" si="1"/>
        <v>#REF!</v>
      </c>
    </row>
    <row r="882" spans="1:10" ht="12.75" customHeight="1">
      <c r="A882" s="180" t="e">
        <f t="shared" ref="A882:H882" si="362">#REF!</f>
        <v>#REF!</v>
      </c>
      <c r="B882" s="178" t="e">
        <f t="shared" si="362"/>
        <v>#REF!</v>
      </c>
      <c r="C882" s="180" t="e">
        <f t="shared" si="362"/>
        <v>#REF!</v>
      </c>
      <c r="D882" s="179" t="e">
        <f t="shared" si="362"/>
        <v>#REF!</v>
      </c>
      <c r="E882" s="179" t="e">
        <f t="shared" si="362"/>
        <v>#REF!</v>
      </c>
      <c r="F882" s="179" t="e">
        <f t="shared" si="362"/>
        <v>#REF!</v>
      </c>
      <c r="G882" s="179" t="e">
        <f t="shared" si="362"/>
        <v>#REF!</v>
      </c>
      <c r="H882" s="179" t="e">
        <f t="shared" si="362"/>
        <v>#REF!</v>
      </c>
      <c r="I882" s="206" t="e">
        <f t="shared" si="315"/>
        <v>#REF!</v>
      </c>
      <c r="J882" s="204" t="e">
        <f t="shared" si="1"/>
        <v>#REF!</v>
      </c>
    </row>
    <row r="883" spans="1:10" ht="12.75" customHeight="1">
      <c r="A883" s="180" t="e">
        <f t="shared" ref="A883:H883" si="363">#REF!</f>
        <v>#REF!</v>
      </c>
      <c r="B883" s="178" t="e">
        <f t="shared" si="363"/>
        <v>#REF!</v>
      </c>
      <c r="C883" s="180" t="e">
        <f t="shared" si="363"/>
        <v>#REF!</v>
      </c>
      <c r="D883" s="179" t="e">
        <f t="shared" si="363"/>
        <v>#REF!</v>
      </c>
      <c r="E883" s="179" t="e">
        <f t="shared" si="363"/>
        <v>#REF!</v>
      </c>
      <c r="F883" s="179" t="e">
        <f t="shared" si="363"/>
        <v>#REF!</v>
      </c>
      <c r="G883" s="179" t="e">
        <f t="shared" si="363"/>
        <v>#REF!</v>
      </c>
      <c r="H883" s="179" t="e">
        <f t="shared" si="363"/>
        <v>#REF!</v>
      </c>
      <c r="I883" s="206" t="e">
        <f t="shared" si="315"/>
        <v>#REF!</v>
      </c>
      <c r="J883" s="204" t="e">
        <f t="shared" si="1"/>
        <v>#REF!</v>
      </c>
    </row>
    <row r="884" spans="1:10" ht="12.75" customHeight="1">
      <c r="A884" s="180" t="e">
        <f t="shared" ref="A884:H884" si="364">#REF!</f>
        <v>#REF!</v>
      </c>
      <c r="B884" s="178" t="e">
        <f t="shared" si="364"/>
        <v>#REF!</v>
      </c>
      <c r="C884" s="180" t="e">
        <f t="shared" si="364"/>
        <v>#REF!</v>
      </c>
      <c r="D884" s="179" t="e">
        <f t="shared" si="364"/>
        <v>#REF!</v>
      </c>
      <c r="E884" s="179" t="e">
        <f t="shared" si="364"/>
        <v>#REF!</v>
      </c>
      <c r="F884" s="179" t="e">
        <f t="shared" si="364"/>
        <v>#REF!</v>
      </c>
      <c r="G884" s="179" t="e">
        <f t="shared" si="364"/>
        <v>#REF!</v>
      </c>
      <c r="H884" s="179" t="e">
        <f t="shared" si="364"/>
        <v>#REF!</v>
      </c>
      <c r="I884" s="206" t="e">
        <f t="shared" si="315"/>
        <v>#REF!</v>
      </c>
      <c r="J884" s="204" t="e">
        <f t="shared" si="1"/>
        <v>#REF!</v>
      </c>
    </row>
    <row r="885" spans="1:10" ht="12.75" customHeight="1">
      <c r="A885" s="180" t="e">
        <f t="shared" ref="A885:H885" si="365">#REF!</f>
        <v>#REF!</v>
      </c>
      <c r="B885" s="178" t="e">
        <f t="shared" si="365"/>
        <v>#REF!</v>
      </c>
      <c r="C885" s="180" t="e">
        <f t="shared" si="365"/>
        <v>#REF!</v>
      </c>
      <c r="D885" s="179" t="e">
        <f t="shared" si="365"/>
        <v>#REF!</v>
      </c>
      <c r="E885" s="179" t="e">
        <f t="shared" si="365"/>
        <v>#REF!</v>
      </c>
      <c r="F885" s="179" t="e">
        <f t="shared" si="365"/>
        <v>#REF!</v>
      </c>
      <c r="G885" s="179" t="e">
        <f t="shared" si="365"/>
        <v>#REF!</v>
      </c>
      <c r="H885" s="179" t="e">
        <f t="shared" si="365"/>
        <v>#REF!</v>
      </c>
      <c r="I885" s="206" t="e">
        <f t="shared" si="315"/>
        <v>#REF!</v>
      </c>
      <c r="J885" s="204" t="e">
        <f t="shared" si="1"/>
        <v>#REF!</v>
      </c>
    </row>
    <row r="886" spans="1:10" ht="12.75" customHeight="1">
      <c r="A886" s="180" t="e">
        <f t="shared" ref="A886:H886" si="366">#REF!</f>
        <v>#REF!</v>
      </c>
      <c r="B886" s="178" t="e">
        <f t="shared" si="366"/>
        <v>#REF!</v>
      </c>
      <c r="C886" s="180" t="e">
        <f t="shared" si="366"/>
        <v>#REF!</v>
      </c>
      <c r="D886" s="179" t="e">
        <f t="shared" si="366"/>
        <v>#REF!</v>
      </c>
      <c r="E886" s="179" t="e">
        <f t="shared" si="366"/>
        <v>#REF!</v>
      </c>
      <c r="F886" s="179" t="e">
        <f t="shared" si="366"/>
        <v>#REF!</v>
      </c>
      <c r="G886" s="179" t="e">
        <f t="shared" si="366"/>
        <v>#REF!</v>
      </c>
      <c r="H886" s="179" t="e">
        <f t="shared" si="366"/>
        <v>#REF!</v>
      </c>
      <c r="I886" s="206" t="e">
        <f t="shared" si="315"/>
        <v>#REF!</v>
      </c>
      <c r="J886" s="204" t="e">
        <f t="shared" si="1"/>
        <v>#REF!</v>
      </c>
    </row>
    <row r="887" spans="1:10" ht="12.75" customHeight="1">
      <c r="A887" s="180" t="e">
        <f t="shared" ref="A887:H887" si="367">#REF!</f>
        <v>#REF!</v>
      </c>
      <c r="B887" s="178" t="e">
        <f t="shared" si="367"/>
        <v>#REF!</v>
      </c>
      <c r="C887" s="180" t="e">
        <f t="shared" si="367"/>
        <v>#REF!</v>
      </c>
      <c r="D887" s="179" t="e">
        <f t="shared" si="367"/>
        <v>#REF!</v>
      </c>
      <c r="E887" s="179" t="e">
        <f t="shared" si="367"/>
        <v>#REF!</v>
      </c>
      <c r="F887" s="179" t="e">
        <f t="shared" si="367"/>
        <v>#REF!</v>
      </c>
      <c r="G887" s="179" t="e">
        <f t="shared" si="367"/>
        <v>#REF!</v>
      </c>
      <c r="H887" s="179" t="e">
        <f t="shared" si="367"/>
        <v>#REF!</v>
      </c>
      <c r="I887" s="206" t="e">
        <f t="shared" si="315"/>
        <v>#REF!</v>
      </c>
      <c r="J887" s="204" t="e">
        <f t="shared" si="1"/>
        <v>#REF!</v>
      </c>
    </row>
    <row r="888" spans="1:10" ht="12.75" customHeight="1">
      <c r="A888" s="180" t="e">
        <f t="shared" ref="A888:H888" si="368">#REF!</f>
        <v>#REF!</v>
      </c>
      <c r="B888" s="178" t="e">
        <f t="shared" si="368"/>
        <v>#REF!</v>
      </c>
      <c r="C888" s="180" t="e">
        <f t="shared" si="368"/>
        <v>#REF!</v>
      </c>
      <c r="D888" s="179" t="e">
        <f t="shared" si="368"/>
        <v>#REF!</v>
      </c>
      <c r="E888" s="179" t="e">
        <f t="shared" si="368"/>
        <v>#REF!</v>
      </c>
      <c r="F888" s="179" t="e">
        <f t="shared" si="368"/>
        <v>#REF!</v>
      </c>
      <c r="G888" s="179" t="e">
        <f t="shared" si="368"/>
        <v>#REF!</v>
      </c>
      <c r="H888" s="179" t="e">
        <f t="shared" si="368"/>
        <v>#REF!</v>
      </c>
      <c r="I888" s="206" t="e">
        <f t="shared" si="315"/>
        <v>#REF!</v>
      </c>
      <c r="J888" s="204" t="e">
        <f t="shared" si="1"/>
        <v>#REF!</v>
      </c>
    </row>
    <row r="889" spans="1:10" ht="12.75" customHeight="1">
      <c r="A889" s="180"/>
      <c r="B889" s="178"/>
      <c r="C889" s="180"/>
      <c r="D889" s="179"/>
      <c r="E889" s="179"/>
      <c r="F889" s="179"/>
      <c r="G889" s="179"/>
      <c r="H889" s="179"/>
    </row>
    <row r="890" spans="1:10" ht="12.75" customHeight="1">
      <c r="A890" s="180"/>
      <c r="B890" s="178"/>
      <c r="C890" s="180"/>
      <c r="D890" s="179"/>
      <c r="E890" s="179"/>
      <c r="F890" s="179"/>
      <c r="G890" s="179"/>
      <c r="H890" s="179"/>
    </row>
    <row r="891" spans="1:10" ht="12.75" customHeight="1">
      <c r="A891" s="180"/>
      <c r="B891" s="178"/>
      <c r="C891" s="180"/>
      <c r="D891" s="179"/>
      <c r="E891" s="179"/>
      <c r="F891" s="179"/>
      <c r="G891" s="179"/>
      <c r="H891" s="179"/>
    </row>
    <row r="892" spans="1:10" ht="12.75" customHeight="1">
      <c r="A892" s="180"/>
      <c r="B892" s="178"/>
      <c r="C892" s="180"/>
      <c r="D892" s="179"/>
      <c r="E892" s="179"/>
      <c r="F892" s="179"/>
      <c r="G892" s="179"/>
      <c r="H892" s="179"/>
    </row>
    <row r="893" spans="1:10" ht="12.75" customHeight="1">
      <c r="A893" s="180"/>
      <c r="B893" s="178"/>
      <c r="C893" s="180"/>
      <c r="D893" s="179"/>
      <c r="E893" s="179"/>
      <c r="F893" s="179"/>
      <c r="G893" s="179"/>
      <c r="H893" s="179"/>
    </row>
    <row r="894" spans="1:10" ht="12.75" customHeight="1">
      <c r="A894" s="180"/>
      <c r="B894" s="178"/>
      <c r="C894" s="180"/>
      <c r="D894" s="179"/>
      <c r="E894" s="179"/>
      <c r="F894" s="179"/>
      <c r="G894" s="179"/>
      <c r="H894" s="179"/>
    </row>
    <row r="895" spans="1:10" ht="12.75" customHeight="1">
      <c r="A895" s="180"/>
      <c r="B895" s="178"/>
      <c r="C895" s="180"/>
      <c r="D895" s="179"/>
      <c r="E895" s="179"/>
      <c r="F895" s="179"/>
      <c r="G895" s="179"/>
      <c r="H895" s="179"/>
    </row>
    <row r="896" spans="1:10" ht="12.75" customHeight="1">
      <c r="A896" s="180"/>
      <c r="B896" s="178"/>
      <c r="C896" s="180"/>
      <c r="D896" s="179"/>
      <c r="E896" s="179"/>
      <c r="F896" s="179"/>
      <c r="G896" s="179"/>
      <c r="H896" s="179"/>
    </row>
    <row r="897" spans="1:8" ht="12.75" customHeight="1">
      <c r="A897" s="180"/>
      <c r="B897" s="178"/>
      <c r="C897" s="180"/>
      <c r="D897" s="179"/>
      <c r="E897" s="179"/>
      <c r="F897" s="179"/>
      <c r="G897" s="179"/>
      <c r="H897" s="179"/>
    </row>
    <row r="898" spans="1:8" ht="12.75" customHeight="1">
      <c r="A898" s="180"/>
      <c r="B898" s="178"/>
      <c r="C898" s="180"/>
      <c r="D898" s="179"/>
      <c r="E898" s="179"/>
      <c r="F898" s="179"/>
      <c r="G898" s="179"/>
      <c r="H898" s="179"/>
    </row>
    <row r="899" spans="1:8" ht="12.75" customHeight="1">
      <c r="A899" s="180"/>
      <c r="B899" s="178"/>
      <c r="C899" s="180"/>
      <c r="D899" s="179"/>
      <c r="E899" s="179"/>
      <c r="F899" s="179"/>
      <c r="G899" s="179"/>
      <c r="H899" s="179"/>
    </row>
    <row r="900" spans="1:8" ht="12.75" customHeight="1">
      <c r="A900" s="180"/>
      <c r="B900" s="178"/>
      <c r="C900" s="180"/>
      <c r="D900" s="179"/>
      <c r="E900" s="179"/>
      <c r="F900" s="179"/>
      <c r="G900" s="179"/>
      <c r="H900" s="179"/>
    </row>
    <row r="901" spans="1:8" ht="12.75" customHeight="1">
      <c r="A901" s="180"/>
      <c r="B901" s="178"/>
      <c r="C901" s="180"/>
      <c r="D901" s="179"/>
      <c r="E901" s="179"/>
      <c r="F901" s="179"/>
      <c r="G901" s="179"/>
      <c r="H901" s="179"/>
    </row>
    <row r="902" spans="1:8" ht="12.75" customHeight="1">
      <c r="A902" s="180"/>
      <c r="B902" s="178"/>
      <c r="C902" s="180"/>
      <c r="D902" s="179"/>
      <c r="E902" s="179"/>
      <c r="F902" s="179"/>
      <c r="G902" s="179"/>
      <c r="H902" s="179"/>
    </row>
    <row r="903" spans="1:8" ht="12.75" customHeight="1">
      <c r="A903" s="180"/>
      <c r="B903" s="178"/>
      <c r="C903" s="180"/>
      <c r="D903" s="179"/>
      <c r="E903" s="179"/>
      <c r="F903" s="179"/>
      <c r="G903" s="179"/>
      <c r="H903" s="179"/>
    </row>
    <row r="904" spans="1:8" ht="12.75" customHeight="1">
      <c r="A904" s="180"/>
      <c r="B904" s="178"/>
      <c r="C904" s="180"/>
      <c r="D904" s="179"/>
      <c r="E904" s="179"/>
      <c r="F904" s="179"/>
      <c r="G904" s="179"/>
      <c r="H904" s="179"/>
    </row>
    <row r="905" spans="1:8" ht="12.75" customHeight="1">
      <c r="A905" s="180"/>
      <c r="B905" s="178"/>
      <c r="C905" s="180"/>
      <c r="D905" s="179"/>
      <c r="E905" s="179"/>
      <c r="F905" s="179"/>
      <c r="G905" s="179"/>
      <c r="H905" s="179"/>
    </row>
    <row r="906" spans="1:8" ht="12.75" customHeight="1">
      <c r="A906" s="180"/>
      <c r="B906" s="178"/>
      <c r="C906" s="180"/>
      <c r="D906" s="179"/>
      <c r="E906" s="179"/>
      <c r="F906" s="179"/>
      <c r="G906" s="179"/>
      <c r="H906" s="179"/>
    </row>
    <row r="907" spans="1:8" ht="12.75" customHeight="1">
      <c r="A907" s="180"/>
      <c r="B907" s="178"/>
      <c r="C907" s="180"/>
      <c r="D907" s="179"/>
      <c r="E907" s="179"/>
      <c r="F907" s="179"/>
      <c r="G907" s="179"/>
      <c r="H907" s="179"/>
    </row>
    <row r="908" spans="1:8" ht="12.75" customHeight="1">
      <c r="A908" s="180"/>
      <c r="B908" s="178"/>
      <c r="C908" s="180"/>
      <c r="D908" s="179"/>
      <c r="E908" s="179"/>
      <c r="F908" s="179"/>
      <c r="G908" s="179"/>
      <c r="H908" s="179"/>
    </row>
    <row r="909" spans="1:8" ht="12.75" customHeight="1">
      <c r="A909" s="180"/>
      <c r="B909" s="178"/>
      <c r="C909" s="180"/>
      <c r="D909" s="179"/>
      <c r="E909" s="179"/>
      <c r="F909" s="179"/>
      <c r="G909" s="179"/>
      <c r="H909" s="179"/>
    </row>
    <row r="910" spans="1:8" ht="12.75" customHeight="1">
      <c r="A910" s="180"/>
      <c r="B910" s="178"/>
      <c r="C910" s="180"/>
      <c r="D910" s="179"/>
      <c r="E910" s="179"/>
      <c r="F910" s="179"/>
      <c r="G910" s="179"/>
      <c r="H910" s="179"/>
    </row>
    <row r="911" spans="1:8" ht="12.75" customHeight="1">
      <c r="A911" s="180"/>
      <c r="B911" s="178"/>
      <c r="C911" s="180"/>
      <c r="D911" s="179"/>
      <c r="E911" s="179"/>
      <c r="F911" s="179"/>
      <c r="G911" s="179"/>
      <c r="H911" s="179"/>
    </row>
    <row r="912" spans="1:8" ht="12.75" customHeight="1">
      <c r="A912" s="180"/>
      <c r="B912" s="178"/>
      <c r="C912" s="180"/>
      <c r="D912" s="179"/>
      <c r="E912" s="179"/>
      <c r="F912" s="179"/>
      <c r="G912" s="179"/>
      <c r="H912" s="179"/>
    </row>
    <row r="913" spans="1:8" ht="12.75" customHeight="1">
      <c r="A913" s="180"/>
      <c r="B913" s="178"/>
      <c r="C913" s="180"/>
      <c r="D913" s="179"/>
      <c r="E913" s="179"/>
      <c r="F913" s="179"/>
      <c r="G913" s="179"/>
      <c r="H913" s="179"/>
    </row>
    <row r="914" spans="1:8" ht="12.75" customHeight="1">
      <c r="A914" s="180"/>
      <c r="B914" s="178"/>
      <c r="C914" s="180"/>
      <c r="D914" s="179"/>
      <c r="E914" s="179"/>
      <c r="F914" s="179"/>
      <c r="G914" s="179"/>
      <c r="H914" s="179"/>
    </row>
    <row r="915" spans="1:8" ht="12.75" customHeight="1">
      <c r="A915" s="180"/>
      <c r="B915" s="178"/>
      <c r="C915" s="180"/>
      <c r="D915" s="179"/>
      <c r="E915" s="179"/>
      <c r="F915" s="179"/>
      <c r="G915" s="179"/>
      <c r="H915" s="179"/>
    </row>
    <row r="916" spans="1:8" ht="12.75" customHeight="1">
      <c r="A916" s="180"/>
      <c r="B916" s="178"/>
      <c r="C916" s="180"/>
      <c r="D916" s="179"/>
      <c r="E916" s="179"/>
      <c r="F916" s="179"/>
      <c r="G916" s="179"/>
      <c r="H916" s="179"/>
    </row>
    <row r="917" spans="1:8" ht="12.75" customHeight="1">
      <c r="A917" s="180"/>
      <c r="B917" s="178"/>
      <c r="C917" s="180"/>
      <c r="D917" s="179"/>
      <c r="E917" s="179"/>
      <c r="F917" s="179"/>
      <c r="G917" s="179"/>
      <c r="H917" s="179"/>
    </row>
    <row r="918" spans="1:8" ht="12.75" customHeight="1">
      <c r="A918" s="180"/>
      <c r="B918" s="178"/>
      <c r="C918" s="180"/>
      <c r="D918" s="179"/>
      <c r="E918" s="179"/>
      <c r="F918" s="179"/>
      <c r="G918" s="179"/>
      <c r="H918" s="179"/>
    </row>
    <row r="919" spans="1:8" ht="12.75" customHeight="1">
      <c r="A919" s="180"/>
      <c r="B919" s="178"/>
      <c r="C919" s="180"/>
      <c r="D919" s="179"/>
      <c r="E919" s="179"/>
      <c r="F919" s="179"/>
      <c r="G919" s="179"/>
      <c r="H919" s="179"/>
    </row>
    <row r="920" spans="1:8" ht="12.75" customHeight="1">
      <c r="A920" s="180"/>
      <c r="B920" s="178"/>
      <c r="C920" s="180"/>
      <c r="D920" s="179"/>
      <c r="E920" s="179"/>
      <c r="F920" s="179"/>
      <c r="G920" s="179"/>
      <c r="H920" s="179"/>
    </row>
    <row r="921" spans="1:8" ht="12.75" customHeight="1">
      <c r="A921" s="180"/>
      <c r="B921" s="178"/>
      <c r="C921" s="180"/>
      <c r="D921" s="179"/>
      <c r="E921" s="179"/>
      <c r="F921" s="179"/>
      <c r="G921" s="179"/>
      <c r="H921" s="179"/>
    </row>
    <row r="922" spans="1:8" ht="12.75" customHeight="1">
      <c r="A922" s="180"/>
      <c r="B922" s="178"/>
      <c r="C922" s="180"/>
      <c r="D922" s="179"/>
      <c r="E922" s="179"/>
      <c r="F922" s="179"/>
      <c r="G922" s="179"/>
      <c r="H922" s="179"/>
    </row>
    <row r="923" spans="1:8" ht="12.75" customHeight="1">
      <c r="A923" s="180"/>
      <c r="B923" s="178"/>
      <c r="C923" s="180"/>
      <c r="D923" s="179"/>
      <c r="E923" s="179"/>
      <c r="F923" s="179"/>
      <c r="G923" s="179"/>
      <c r="H923" s="179"/>
    </row>
    <row r="924" spans="1:8" ht="12.75" customHeight="1">
      <c r="A924" s="180"/>
      <c r="B924" s="178"/>
      <c r="C924" s="180"/>
      <c r="D924" s="179"/>
      <c r="E924" s="179"/>
      <c r="F924" s="179"/>
      <c r="G924" s="179"/>
      <c r="H924" s="179"/>
    </row>
    <row r="925" spans="1:8" ht="12.75" customHeight="1">
      <c r="A925" s="180"/>
      <c r="B925" s="178"/>
      <c r="C925" s="180"/>
      <c r="D925" s="179"/>
      <c r="E925" s="179"/>
      <c r="F925" s="179"/>
      <c r="G925" s="179"/>
      <c r="H925" s="179"/>
    </row>
    <row r="926" spans="1:8" ht="12.75" customHeight="1">
      <c r="A926" s="180"/>
      <c r="B926" s="178"/>
      <c r="C926" s="180"/>
      <c r="D926" s="179"/>
      <c r="E926" s="179"/>
      <c r="F926" s="179"/>
      <c r="G926" s="179"/>
      <c r="H926" s="179"/>
    </row>
    <row r="927" spans="1:8" ht="12.75" customHeight="1">
      <c r="A927" s="180"/>
      <c r="B927" s="178"/>
      <c r="C927" s="180"/>
      <c r="D927" s="179"/>
      <c r="E927" s="179"/>
      <c r="F927" s="179"/>
      <c r="G927" s="179"/>
      <c r="H927" s="179"/>
    </row>
    <row r="928" spans="1:8" ht="12.75" customHeight="1">
      <c r="A928" s="180"/>
      <c r="B928" s="178"/>
      <c r="C928" s="180"/>
      <c r="D928" s="179"/>
      <c r="E928" s="179"/>
      <c r="F928" s="179"/>
      <c r="G928" s="179"/>
      <c r="H928" s="179"/>
    </row>
    <row r="929" spans="1:8" ht="12.75" customHeight="1">
      <c r="A929" s="180"/>
      <c r="B929" s="178"/>
      <c r="C929" s="180"/>
      <c r="D929" s="179"/>
      <c r="E929" s="179"/>
      <c r="F929" s="179"/>
      <c r="G929" s="179"/>
      <c r="H929" s="179"/>
    </row>
    <row r="930" spans="1:8" ht="12.75" customHeight="1">
      <c r="A930" s="180"/>
      <c r="B930" s="178"/>
      <c r="C930" s="180"/>
      <c r="D930" s="179"/>
      <c r="E930" s="179"/>
      <c r="F930" s="179"/>
      <c r="G930" s="179"/>
      <c r="H930" s="179"/>
    </row>
    <row r="931" spans="1:8" ht="12.75" customHeight="1">
      <c r="A931" s="180"/>
      <c r="B931" s="178"/>
      <c r="C931" s="180"/>
      <c r="D931" s="179"/>
      <c r="E931" s="179"/>
      <c r="F931" s="179"/>
      <c r="G931" s="179"/>
      <c r="H931" s="179"/>
    </row>
    <row r="932" spans="1:8" ht="12.75" customHeight="1">
      <c r="A932" s="180"/>
      <c r="B932" s="178"/>
      <c r="C932" s="180"/>
      <c r="D932" s="179"/>
      <c r="E932" s="179"/>
      <c r="F932" s="179"/>
      <c r="G932" s="179"/>
      <c r="H932" s="179"/>
    </row>
    <row r="933" spans="1:8" ht="12.75" customHeight="1">
      <c r="A933" s="180"/>
      <c r="B933" s="178"/>
      <c r="C933" s="180"/>
      <c r="D933" s="179"/>
      <c r="E933" s="179"/>
      <c r="F933" s="179"/>
      <c r="G933" s="179"/>
      <c r="H933" s="179"/>
    </row>
    <row r="934" spans="1:8" ht="12.75" customHeight="1">
      <c r="A934" s="180"/>
      <c r="B934" s="178"/>
      <c r="C934" s="180"/>
      <c r="D934" s="179"/>
      <c r="E934" s="179"/>
      <c r="F934" s="179"/>
      <c r="G934" s="179"/>
      <c r="H934" s="179"/>
    </row>
    <row r="935" spans="1:8" ht="12.75" customHeight="1">
      <c r="A935" s="180"/>
      <c r="B935" s="178"/>
      <c r="C935" s="180"/>
      <c r="D935" s="179"/>
      <c r="E935" s="179"/>
      <c r="F935" s="179"/>
      <c r="G935" s="179"/>
      <c r="H935" s="179"/>
    </row>
    <row r="936" spans="1:8" ht="12.75" customHeight="1">
      <c r="A936" s="180"/>
      <c r="B936" s="178"/>
      <c r="C936" s="180"/>
      <c r="D936" s="179"/>
      <c r="E936" s="179"/>
      <c r="F936" s="179"/>
      <c r="G936" s="179"/>
      <c r="H936" s="179"/>
    </row>
    <row r="937" spans="1:8" ht="12.75" customHeight="1">
      <c r="A937" s="180"/>
      <c r="B937" s="178"/>
      <c r="C937" s="180"/>
      <c r="D937" s="179"/>
      <c r="E937" s="179"/>
      <c r="F937" s="179"/>
      <c r="G937" s="179"/>
      <c r="H937" s="179"/>
    </row>
    <row r="938" spans="1:8" ht="12.75" customHeight="1">
      <c r="A938" s="180"/>
      <c r="B938" s="178"/>
      <c r="C938" s="180"/>
      <c r="D938" s="179"/>
      <c r="E938" s="179"/>
      <c r="F938" s="179"/>
      <c r="G938" s="179"/>
      <c r="H938" s="179"/>
    </row>
    <row r="939" spans="1:8" ht="12.75" customHeight="1">
      <c r="A939" s="180"/>
      <c r="B939" s="178"/>
      <c r="C939" s="180"/>
      <c r="D939" s="179"/>
      <c r="E939" s="179"/>
      <c r="F939" s="179"/>
      <c r="G939" s="179"/>
      <c r="H939" s="179"/>
    </row>
    <row r="940" spans="1:8" ht="12.75" customHeight="1">
      <c r="A940" s="180"/>
      <c r="B940" s="178"/>
      <c r="C940" s="180"/>
      <c r="D940" s="179"/>
      <c r="E940" s="179"/>
      <c r="F940" s="179"/>
      <c r="G940" s="179"/>
      <c r="H940" s="179"/>
    </row>
    <row r="941" spans="1:8" ht="12.75" customHeight="1">
      <c r="A941" s="180"/>
      <c r="B941" s="178"/>
      <c r="C941" s="180"/>
      <c r="D941" s="179"/>
      <c r="E941" s="179"/>
      <c r="F941" s="179"/>
      <c r="G941" s="179"/>
      <c r="H941" s="179"/>
    </row>
    <row r="942" spans="1:8" ht="12.75" customHeight="1">
      <c r="A942" s="180"/>
      <c r="B942" s="178"/>
      <c r="C942" s="180"/>
      <c r="D942" s="179"/>
      <c r="E942" s="179"/>
      <c r="F942" s="179"/>
      <c r="G942" s="179"/>
      <c r="H942" s="179"/>
    </row>
    <row r="943" spans="1:8" ht="12.75" customHeight="1">
      <c r="A943" s="180"/>
      <c r="B943" s="178"/>
      <c r="C943" s="180"/>
      <c r="D943" s="179"/>
      <c r="E943" s="179"/>
      <c r="F943" s="179"/>
      <c r="G943" s="179"/>
      <c r="H943" s="179"/>
    </row>
    <row r="944" spans="1:8" ht="12.75" customHeight="1">
      <c r="A944" s="180"/>
      <c r="B944" s="178"/>
      <c r="C944" s="180"/>
      <c r="D944" s="179"/>
      <c r="E944" s="179"/>
      <c r="F944" s="179"/>
      <c r="G944" s="179"/>
      <c r="H944" s="179"/>
    </row>
    <row r="945" spans="1:8" ht="12.75" customHeight="1">
      <c r="A945" s="180"/>
      <c r="B945" s="178"/>
      <c r="C945" s="180"/>
      <c r="D945" s="179"/>
      <c r="E945" s="179"/>
      <c r="F945" s="179"/>
      <c r="G945" s="179"/>
      <c r="H945" s="179"/>
    </row>
    <row r="946" spans="1:8" ht="12.75" customHeight="1">
      <c r="A946" s="180"/>
      <c r="B946" s="178"/>
      <c r="C946" s="180"/>
      <c r="D946" s="179"/>
      <c r="E946" s="179"/>
      <c r="F946" s="179"/>
      <c r="G946" s="179"/>
      <c r="H946" s="179"/>
    </row>
    <row r="947" spans="1:8" ht="12.75" customHeight="1">
      <c r="A947" s="180"/>
      <c r="B947" s="178"/>
      <c r="C947" s="180"/>
      <c r="D947" s="179"/>
      <c r="E947" s="179"/>
      <c r="F947" s="179"/>
      <c r="G947" s="179"/>
      <c r="H947" s="179"/>
    </row>
    <row r="948" spans="1:8" ht="12.75" customHeight="1">
      <c r="A948" s="180"/>
      <c r="B948" s="178"/>
      <c r="C948" s="180"/>
      <c r="D948" s="179"/>
      <c r="E948" s="179"/>
      <c r="F948" s="179"/>
      <c r="G948" s="179"/>
      <c r="H948" s="179"/>
    </row>
    <row r="949" spans="1:8" ht="12.75" customHeight="1">
      <c r="A949" s="180"/>
      <c r="B949" s="178"/>
      <c r="C949" s="180"/>
      <c r="D949" s="179"/>
      <c r="E949" s="179"/>
      <c r="F949" s="179"/>
      <c r="G949" s="179"/>
      <c r="H949" s="179"/>
    </row>
    <row r="950" spans="1:8" ht="12.75" customHeight="1">
      <c r="A950" s="180"/>
      <c r="B950" s="178"/>
      <c r="C950" s="180"/>
      <c r="D950" s="179"/>
      <c r="E950" s="179"/>
      <c r="F950" s="179"/>
      <c r="G950" s="179"/>
      <c r="H950" s="179"/>
    </row>
    <row r="951" spans="1:8" ht="12.75" customHeight="1">
      <c r="A951" s="180"/>
      <c r="B951" s="178"/>
      <c r="C951" s="180"/>
      <c r="D951" s="179"/>
      <c r="E951" s="179"/>
      <c r="F951" s="179"/>
      <c r="G951" s="179"/>
      <c r="H951" s="179"/>
    </row>
    <row r="952" spans="1:8" ht="12.75" customHeight="1">
      <c r="A952" s="180"/>
      <c r="B952" s="178"/>
      <c r="C952" s="180"/>
      <c r="D952" s="179"/>
      <c r="E952" s="179"/>
      <c r="F952" s="179"/>
      <c r="G952" s="179"/>
      <c r="H952" s="179"/>
    </row>
    <row r="953" spans="1:8" ht="12.75" customHeight="1">
      <c r="A953" s="180"/>
      <c r="B953" s="178"/>
      <c r="C953" s="180"/>
      <c r="D953" s="179"/>
      <c r="E953" s="179"/>
      <c r="F953" s="179"/>
      <c r="G953" s="179"/>
      <c r="H953" s="179"/>
    </row>
    <row r="954" spans="1:8" ht="12.75" customHeight="1">
      <c r="A954" s="180"/>
      <c r="B954" s="178"/>
      <c r="C954" s="180"/>
      <c r="D954" s="179"/>
      <c r="E954" s="179"/>
      <c r="F954" s="179"/>
      <c r="G954" s="179"/>
      <c r="H954" s="179"/>
    </row>
    <row r="955" spans="1:8" ht="12.75" customHeight="1">
      <c r="A955" s="180"/>
      <c r="B955" s="178"/>
      <c r="C955" s="180"/>
      <c r="D955" s="179"/>
      <c r="E955" s="179"/>
      <c r="F955" s="179"/>
      <c r="G955" s="179"/>
      <c r="H955" s="179"/>
    </row>
    <row r="956" spans="1:8" ht="12.75" customHeight="1">
      <c r="A956" s="180"/>
      <c r="B956" s="178"/>
      <c r="C956" s="180"/>
      <c r="D956" s="179"/>
      <c r="E956" s="179"/>
      <c r="F956" s="179"/>
      <c r="G956" s="179"/>
      <c r="H956" s="179"/>
    </row>
    <row r="957" spans="1:8" ht="12.75" customHeight="1">
      <c r="A957" s="180"/>
      <c r="B957" s="178"/>
      <c r="C957" s="180"/>
      <c r="D957" s="179"/>
      <c r="E957" s="179"/>
      <c r="F957" s="179"/>
      <c r="G957" s="179"/>
      <c r="H957" s="179"/>
    </row>
    <row r="958" spans="1:8" ht="12.75" customHeight="1">
      <c r="A958" s="180"/>
      <c r="B958" s="178"/>
      <c r="C958" s="180"/>
      <c r="D958" s="179"/>
      <c r="E958" s="179"/>
      <c r="F958" s="179"/>
      <c r="G958" s="179"/>
      <c r="H958" s="179"/>
    </row>
    <row r="959" spans="1:8" ht="12.75" customHeight="1">
      <c r="A959" s="180"/>
      <c r="B959" s="178"/>
      <c r="C959" s="180"/>
      <c r="D959" s="179"/>
      <c r="E959" s="179"/>
      <c r="F959" s="179"/>
      <c r="G959" s="179"/>
      <c r="H959" s="179"/>
    </row>
    <row r="960" spans="1:8" ht="12.75" customHeight="1">
      <c r="A960" s="180"/>
      <c r="B960" s="178"/>
      <c r="C960" s="180"/>
      <c r="D960" s="179"/>
      <c r="E960" s="179"/>
      <c r="F960" s="179"/>
      <c r="G960" s="179"/>
      <c r="H960" s="179"/>
    </row>
    <row r="961" spans="1:8" ht="12.75" customHeight="1">
      <c r="A961" s="180"/>
      <c r="B961" s="178"/>
      <c r="C961" s="180"/>
      <c r="D961" s="179"/>
      <c r="E961" s="179"/>
      <c r="F961" s="179"/>
      <c r="G961" s="179"/>
      <c r="H961" s="179"/>
    </row>
    <row r="962" spans="1:8" ht="12.75" customHeight="1">
      <c r="A962" s="180"/>
      <c r="B962" s="178"/>
      <c r="C962" s="180"/>
      <c r="D962" s="179"/>
      <c r="E962" s="179"/>
      <c r="F962" s="179"/>
      <c r="G962" s="179"/>
      <c r="H962" s="179"/>
    </row>
    <row r="963" spans="1:8" ht="12.75" customHeight="1">
      <c r="A963" s="180"/>
      <c r="B963" s="178"/>
      <c r="C963" s="180"/>
      <c r="D963" s="179"/>
      <c r="E963" s="179"/>
      <c r="F963" s="179"/>
      <c r="G963" s="179"/>
      <c r="H963" s="179"/>
    </row>
    <row r="964" spans="1:8" ht="12.75" customHeight="1">
      <c r="A964" s="180"/>
      <c r="B964" s="178"/>
      <c r="C964" s="180"/>
      <c r="D964" s="179"/>
      <c r="E964" s="179"/>
      <c r="F964" s="179"/>
      <c r="G964" s="179"/>
      <c r="H964" s="179"/>
    </row>
    <row r="965" spans="1:8" ht="12.75" customHeight="1">
      <c r="A965" s="180"/>
      <c r="B965" s="178"/>
      <c r="C965" s="180"/>
      <c r="D965" s="179"/>
      <c r="E965" s="179"/>
      <c r="F965" s="179"/>
      <c r="G965" s="179"/>
      <c r="H965" s="179"/>
    </row>
    <row r="966" spans="1:8" ht="12.75" customHeight="1">
      <c r="A966" s="180"/>
      <c r="B966" s="178"/>
      <c r="C966" s="180"/>
      <c r="D966" s="179"/>
      <c r="E966" s="179"/>
      <c r="F966" s="179"/>
      <c r="G966" s="179"/>
      <c r="H966" s="179"/>
    </row>
    <row r="967" spans="1:8" ht="12.75" customHeight="1">
      <c r="A967" s="180"/>
      <c r="B967" s="178"/>
      <c r="C967" s="180"/>
      <c r="D967" s="179"/>
      <c r="E967" s="179"/>
      <c r="F967" s="179"/>
      <c r="G967" s="179"/>
      <c r="H967" s="179"/>
    </row>
    <row r="968" spans="1:8" ht="12.75" customHeight="1">
      <c r="A968" s="180"/>
      <c r="B968" s="178"/>
      <c r="C968" s="180"/>
      <c r="D968" s="179"/>
      <c r="E968" s="179"/>
      <c r="F968" s="179"/>
      <c r="G968" s="179"/>
      <c r="H968" s="179"/>
    </row>
    <row r="969" spans="1:8" ht="12.75" customHeight="1">
      <c r="A969" s="180"/>
      <c r="B969" s="178"/>
      <c r="C969" s="180"/>
      <c r="D969" s="179"/>
      <c r="E969" s="179"/>
      <c r="F969" s="179"/>
      <c r="G969" s="179"/>
      <c r="H969" s="179"/>
    </row>
    <row r="970" spans="1:8" ht="12.75" customHeight="1">
      <c r="A970" s="180"/>
      <c r="B970" s="178"/>
      <c r="C970" s="180"/>
      <c r="D970" s="179"/>
      <c r="E970" s="179"/>
      <c r="F970" s="179"/>
      <c r="G970" s="179"/>
      <c r="H970" s="179"/>
    </row>
    <row r="971" spans="1:8" ht="12.75" customHeight="1">
      <c r="A971" s="180"/>
      <c r="B971" s="178"/>
      <c r="C971" s="180"/>
      <c r="D971" s="179"/>
      <c r="E971" s="179"/>
      <c r="F971" s="179"/>
      <c r="G971" s="179"/>
      <c r="H971" s="179"/>
    </row>
    <row r="972" spans="1:8" ht="12.75" customHeight="1">
      <c r="A972" s="180"/>
      <c r="B972" s="178"/>
      <c r="C972" s="180"/>
      <c r="D972" s="179"/>
      <c r="E972" s="179"/>
      <c r="F972" s="179"/>
      <c r="G972" s="179"/>
      <c r="H972" s="179"/>
    </row>
    <row r="973" spans="1:8" ht="12.75" customHeight="1">
      <c r="A973" s="180"/>
      <c r="B973" s="178"/>
      <c r="C973" s="180"/>
      <c r="D973" s="179"/>
      <c r="E973" s="179"/>
      <c r="F973" s="179"/>
      <c r="G973" s="179"/>
      <c r="H973" s="179"/>
    </row>
    <row r="974" spans="1:8" ht="12.75" customHeight="1">
      <c r="A974" s="180"/>
      <c r="B974" s="178"/>
      <c r="C974" s="180"/>
      <c r="D974" s="179"/>
      <c r="E974" s="179"/>
      <c r="F974" s="179"/>
      <c r="G974" s="179"/>
      <c r="H974" s="179"/>
    </row>
    <row r="975" spans="1:8" ht="12.75" customHeight="1">
      <c r="A975" s="180"/>
      <c r="B975" s="178"/>
      <c r="C975" s="180"/>
      <c r="D975" s="179"/>
      <c r="E975" s="179"/>
      <c r="F975" s="179"/>
      <c r="G975" s="179"/>
      <c r="H975" s="179"/>
    </row>
    <row r="976" spans="1:8" ht="12.75" customHeight="1">
      <c r="A976" s="180"/>
      <c r="B976" s="178"/>
      <c r="C976" s="180"/>
      <c r="D976" s="179"/>
      <c r="E976" s="179"/>
      <c r="F976" s="179"/>
      <c r="G976" s="179"/>
      <c r="H976" s="179"/>
    </row>
    <row r="977" spans="1:8" ht="12.75" customHeight="1">
      <c r="A977" s="180"/>
      <c r="B977" s="178"/>
      <c r="C977" s="180"/>
      <c r="D977" s="179"/>
      <c r="E977" s="179"/>
      <c r="F977" s="179"/>
      <c r="G977" s="179"/>
      <c r="H977" s="179"/>
    </row>
    <row r="978" spans="1:8" ht="12.75" customHeight="1">
      <c r="A978" s="180"/>
      <c r="B978" s="178"/>
      <c r="C978" s="180"/>
      <c r="D978" s="179"/>
      <c r="E978" s="179"/>
      <c r="F978" s="179"/>
      <c r="G978" s="179"/>
      <c r="H978" s="179"/>
    </row>
    <row r="979" spans="1:8" ht="12.75" customHeight="1">
      <c r="A979" s="180"/>
      <c r="B979" s="178"/>
      <c r="C979" s="180"/>
      <c r="D979" s="179"/>
      <c r="E979" s="179"/>
      <c r="F979" s="179"/>
      <c r="G979" s="179"/>
      <c r="H979" s="179"/>
    </row>
    <row r="980" spans="1:8" ht="12.75" customHeight="1">
      <c r="A980" s="180"/>
      <c r="B980" s="178"/>
      <c r="C980" s="180"/>
      <c r="D980" s="179"/>
      <c r="E980" s="179"/>
      <c r="F980" s="179"/>
      <c r="G980" s="179"/>
      <c r="H980" s="179"/>
    </row>
    <row r="981" spans="1:8" ht="12.75" customHeight="1">
      <c r="A981" s="180"/>
      <c r="B981" s="178"/>
      <c r="C981" s="180"/>
      <c r="D981" s="179"/>
      <c r="E981" s="179"/>
      <c r="F981" s="179"/>
      <c r="G981" s="179"/>
      <c r="H981" s="179"/>
    </row>
    <row r="982" spans="1:8" ht="12.75" customHeight="1">
      <c r="A982" s="180"/>
      <c r="B982" s="178"/>
      <c r="C982" s="180"/>
      <c r="D982" s="179"/>
      <c r="E982" s="179"/>
      <c r="F982" s="179"/>
      <c r="G982" s="179"/>
      <c r="H982" s="179"/>
    </row>
    <row r="983" spans="1:8" ht="12.75" customHeight="1">
      <c r="A983" s="180"/>
      <c r="B983" s="178"/>
      <c r="C983" s="180"/>
      <c r="D983" s="179"/>
      <c r="E983" s="179"/>
      <c r="F983" s="179"/>
      <c r="G983" s="179"/>
      <c r="H983" s="179"/>
    </row>
    <row r="984" spans="1:8" ht="12.75" customHeight="1">
      <c r="A984" s="180"/>
      <c r="B984" s="178"/>
      <c r="C984" s="180"/>
      <c r="D984" s="179"/>
      <c r="E984" s="179"/>
      <c r="F984" s="179"/>
      <c r="G984" s="179"/>
      <c r="H984" s="179"/>
    </row>
    <row r="985" spans="1:8" ht="12.75" customHeight="1">
      <c r="A985" s="180"/>
      <c r="B985" s="178"/>
      <c r="C985" s="180"/>
      <c r="D985" s="179"/>
      <c r="E985" s="179"/>
      <c r="F985" s="179"/>
      <c r="G985" s="179"/>
      <c r="H985" s="179"/>
    </row>
    <row r="986" spans="1:8" ht="12.75" customHeight="1">
      <c r="A986" s="180"/>
      <c r="B986" s="178"/>
      <c r="C986" s="180"/>
      <c r="D986" s="179"/>
      <c r="E986" s="179"/>
      <c r="F986" s="179"/>
      <c r="G986" s="179"/>
      <c r="H986" s="179"/>
    </row>
    <row r="987" spans="1:8" ht="12.75" customHeight="1">
      <c r="A987" s="180"/>
      <c r="B987" s="178"/>
      <c r="C987" s="180"/>
      <c r="D987" s="179"/>
      <c r="E987" s="179"/>
      <c r="F987" s="179"/>
      <c r="G987" s="179"/>
      <c r="H987" s="179"/>
    </row>
    <row r="988" spans="1:8" ht="12.75" customHeight="1">
      <c r="A988" s="180"/>
      <c r="B988" s="178"/>
      <c r="C988" s="180"/>
      <c r="D988" s="179"/>
      <c r="E988" s="179"/>
      <c r="F988" s="179"/>
      <c r="G988" s="179"/>
      <c r="H988" s="179"/>
    </row>
    <row r="989" spans="1:8" ht="12.75" customHeight="1">
      <c r="A989" s="180"/>
      <c r="B989" s="178"/>
      <c r="C989" s="180"/>
      <c r="D989" s="179"/>
      <c r="E989" s="179"/>
      <c r="F989" s="179"/>
      <c r="G989" s="179"/>
      <c r="H989" s="179"/>
    </row>
    <row r="990" spans="1:8" ht="12.75" customHeight="1">
      <c r="A990" s="180"/>
      <c r="B990" s="178"/>
      <c r="C990" s="180"/>
      <c r="D990" s="179"/>
      <c r="E990" s="179"/>
      <c r="F990" s="179"/>
      <c r="G990" s="179"/>
      <c r="H990" s="179"/>
    </row>
    <row r="991" spans="1:8" ht="12.75" customHeight="1">
      <c r="A991" s="180"/>
      <c r="B991" s="178"/>
      <c r="C991" s="180"/>
      <c r="D991" s="179"/>
      <c r="E991" s="179"/>
      <c r="F991" s="179"/>
      <c r="G991" s="179"/>
      <c r="H991" s="179"/>
    </row>
    <row r="992" spans="1:8" ht="12.75" customHeight="1">
      <c r="A992" s="180"/>
      <c r="B992" s="178"/>
      <c r="C992" s="180"/>
      <c r="D992" s="179"/>
      <c r="E992" s="179"/>
      <c r="F992" s="179"/>
      <c r="G992" s="179"/>
      <c r="H992" s="179"/>
    </row>
    <row r="993" spans="1:8" ht="12.75" customHeight="1">
      <c r="A993" s="180"/>
      <c r="B993" s="178"/>
      <c r="C993" s="180"/>
      <c r="D993" s="179"/>
      <c r="E993" s="179"/>
      <c r="F993" s="179"/>
      <c r="G993" s="179"/>
      <c r="H993" s="179"/>
    </row>
    <row r="994" spans="1:8" ht="12.75" customHeight="1">
      <c r="A994" s="180"/>
      <c r="B994" s="178"/>
      <c r="C994" s="180"/>
      <c r="D994" s="179"/>
      <c r="E994" s="179"/>
      <c r="F994" s="179"/>
      <c r="G994" s="179"/>
      <c r="H994" s="179"/>
    </row>
    <row r="995" spans="1:8" ht="12.75" customHeight="1">
      <c r="A995" s="180"/>
      <c r="B995" s="178"/>
      <c r="C995" s="180"/>
      <c r="D995" s="179"/>
      <c r="E995" s="179"/>
      <c r="F995" s="179"/>
      <c r="G995" s="179"/>
      <c r="H995" s="179"/>
    </row>
    <row r="996" spans="1:8" ht="12.75" customHeight="1">
      <c r="A996" s="180"/>
      <c r="B996" s="178"/>
      <c r="C996" s="180"/>
      <c r="D996" s="179"/>
      <c r="E996" s="179"/>
      <c r="F996" s="179"/>
      <c r="G996" s="179"/>
      <c r="H996" s="179"/>
    </row>
    <row r="997" spans="1:8" ht="12.75" customHeight="1">
      <c r="A997" s="180"/>
      <c r="B997" s="178"/>
      <c r="C997" s="180"/>
      <c r="D997" s="179"/>
      <c r="E997" s="179"/>
      <c r="F997" s="179"/>
      <c r="G997" s="179"/>
      <c r="H997" s="179"/>
    </row>
    <row r="998" spans="1:8" ht="12.75" customHeight="1">
      <c r="A998" s="180"/>
      <c r="B998" s="178"/>
      <c r="C998" s="180"/>
      <c r="D998" s="179"/>
      <c r="E998" s="179"/>
      <c r="F998" s="179"/>
      <c r="G998" s="179"/>
      <c r="H998" s="179"/>
    </row>
    <row r="999" spans="1:8" ht="12.75" customHeight="1">
      <c r="A999" s="180"/>
      <c r="B999" s="178"/>
      <c r="C999" s="180"/>
      <c r="D999" s="179"/>
      <c r="E999" s="179"/>
      <c r="F999" s="179"/>
      <c r="G999" s="179"/>
      <c r="H999" s="179"/>
    </row>
    <row r="1000" spans="1:8" ht="12.75" customHeight="1">
      <c r="A1000" s="180"/>
      <c r="B1000" s="178"/>
      <c r="C1000" s="180"/>
      <c r="D1000" s="179"/>
      <c r="E1000" s="179"/>
      <c r="F1000" s="179"/>
      <c r="G1000" s="179"/>
      <c r="H1000" s="179"/>
    </row>
    <row r="1001" spans="1:8" ht="12.75" customHeight="1">
      <c r="A1001" s="180"/>
      <c r="B1001" s="178"/>
      <c r="C1001" s="180"/>
      <c r="D1001" s="179"/>
      <c r="E1001" s="179"/>
      <c r="F1001" s="179"/>
      <c r="G1001" s="179"/>
      <c r="H1001" s="179"/>
    </row>
    <row r="1002" spans="1:8" ht="12.75" customHeight="1">
      <c r="A1002" s="180"/>
      <c r="B1002" s="178"/>
      <c r="C1002" s="180"/>
      <c r="D1002" s="179"/>
      <c r="E1002" s="179"/>
      <c r="F1002" s="179"/>
      <c r="G1002" s="179"/>
      <c r="H1002" s="179"/>
    </row>
    <row r="1003" spans="1:8" ht="12.75" customHeight="1">
      <c r="A1003" s="180"/>
      <c r="B1003" s="178"/>
      <c r="C1003" s="180"/>
      <c r="D1003" s="179"/>
      <c r="E1003" s="179"/>
      <c r="F1003" s="179"/>
      <c r="G1003" s="179"/>
      <c r="H1003" s="179"/>
    </row>
    <row r="1004" spans="1:8" ht="12.75" customHeight="1">
      <c r="A1004" s="180"/>
      <c r="B1004" s="178"/>
      <c r="C1004" s="180"/>
      <c r="D1004" s="179"/>
      <c r="E1004" s="179"/>
      <c r="F1004" s="179"/>
      <c r="G1004" s="179"/>
      <c r="H1004" s="179"/>
    </row>
    <row r="1005" spans="1:8" ht="12.75" customHeight="1">
      <c r="A1005" s="180"/>
      <c r="B1005" s="178"/>
      <c r="C1005" s="180"/>
      <c r="D1005" s="179"/>
      <c r="E1005" s="179"/>
      <c r="F1005" s="179"/>
      <c r="G1005" s="179"/>
      <c r="H1005" s="179"/>
    </row>
    <row r="1006" spans="1:8" ht="12.75" customHeight="1">
      <c r="A1006" s="180"/>
      <c r="B1006" s="178"/>
      <c r="C1006" s="180"/>
      <c r="D1006" s="179"/>
      <c r="E1006" s="179"/>
      <c r="F1006" s="179"/>
      <c r="G1006" s="179"/>
      <c r="H1006" s="179"/>
    </row>
    <row r="1007" spans="1:8" ht="12.75" customHeight="1">
      <c r="A1007" s="180"/>
      <c r="B1007" s="178"/>
      <c r="C1007" s="180"/>
      <c r="D1007" s="179"/>
      <c r="E1007" s="179"/>
      <c r="F1007" s="179"/>
      <c r="G1007" s="179"/>
      <c r="H1007" s="179"/>
    </row>
    <row r="1008" spans="1:8" ht="12.75" customHeight="1">
      <c r="A1008" s="180"/>
      <c r="B1008" s="178"/>
      <c r="C1008" s="180"/>
      <c r="D1008" s="179"/>
      <c r="E1008" s="179"/>
      <c r="F1008" s="179"/>
      <c r="G1008" s="179"/>
      <c r="H1008" s="179"/>
    </row>
    <row r="1009" spans="1:8" ht="12.75" customHeight="1">
      <c r="A1009" s="180"/>
      <c r="B1009" s="178"/>
      <c r="C1009" s="180"/>
      <c r="D1009" s="179"/>
      <c r="E1009" s="179"/>
      <c r="F1009" s="179"/>
      <c r="G1009" s="179"/>
      <c r="H1009" s="179"/>
    </row>
    <row r="1010" spans="1:8" ht="12.75" customHeight="1">
      <c r="A1010" s="180"/>
      <c r="B1010" s="178"/>
      <c r="C1010" s="180"/>
      <c r="D1010" s="179"/>
      <c r="E1010" s="179"/>
      <c r="F1010" s="179"/>
      <c r="G1010" s="179"/>
      <c r="H1010" s="179"/>
    </row>
    <row r="1011" spans="1:8" ht="12.75" customHeight="1">
      <c r="A1011" s="180"/>
      <c r="B1011" s="178"/>
      <c r="C1011" s="180"/>
      <c r="D1011" s="179"/>
      <c r="E1011" s="179"/>
      <c r="F1011" s="179"/>
      <c r="G1011" s="179"/>
      <c r="H1011" s="179"/>
    </row>
    <row r="1012" spans="1:8" ht="12.75" customHeight="1">
      <c r="A1012" s="180"/>
      <c r="B1012" s="178"/>
      <c r="C1012" s="180"/>
      <c r="D1012" s="179"/>
      <c r="E1012" s="179"/>
      <c r="F1012" s="179"/>
      <c r="G1012" s="179"/>
      <c r="H1012" s="179"/>
    </row>
    <row r="1013" spans="1:8" ht="12.75" customHeight="1">
      <c r="A1013" s="180"/>
      <c r="B1013" s="178"/>
      <c r="C1013" s="180"/>
      <c r="D1013" s="179"/>
      <c r="E1013" s="179"/>
      <c r="F1013" s="179"/>
      <c r="G1013" s="179"/>
      <c r="H1013" s="179"/>
    </row>
    <row r="1014" spans="1:8" ht="12.75" customHeight="1">
      <c r="A1014" s="180"/>
      <c r="B1014" s="178"/>
      <c r="C1014" s="180"/>
      <c r="D1014" s="179"/>
      <c r="E1014" s="179"/>
      <c r="F1014" s="179"/>
      <c r="G1014" s="179"/>
      <c r="H1014" s="179"/>
    </row>
    <row r="1015" spans="1:8" ht="12.75" customHeight="1">
      <c r="A1015" s="180"/>
      <c r="B1015" s="178"/>
      <c r="C1015" s="180"/>
      <c r="D1015" s="179"/>
      <c r="E1015" s="179"/>
      <c r="F1015" s="179"/>
      <c r="G1015" s="179"/>
      <c r="H1015" s="179"/>
    </row>
    <row r="1016" spans="1:8" ht="12.75" customHeight="1">
      <c r="A1016" s="180"/>
      <c r="B1016" s="178"/>
      <c r="C1016" s="180"/>
      <c r="D1016" s="179"/>
      <c r="E1016" s="179"/>
      <c r="F1016" s="179"/>
      <c r="G1016" s="179"/>
      <c r="H1016" s="179"/>
    </row>
    <row r="1017" spans="1:8" ht="12.75" customHeight="1">
      <c r="A1017" s="180"/>
      <c r="B1017" s="178"/>
      <c r="C1017" s="180"/>
      <c r="D1017" s="179"/>
      <c r="E1017" s="179"/>
      <c r="F1017" s="179"/>
      <c r="G1017" s="179"/>
      <c r="H1017" s="179"/>
    </row>
    <row r="1018" spans="1:8" ht="12.75" customHeight="1">
      <c r="A1018" s="180"/>
      <c r="B1018" s="178"/>
      <c r="C1018" s="180"/>
      <c r="D1018" s="179"/>
      <c r="E1018" s="179"/>
      <c r="F1018" s="179"/>
      <c r="G1018" s="179"/>
      <c r="H1018" s="179"/>
    </row>
    <row r="1019" spans="1:8" ht="12.75" customHeight="1">
      <c r="A1019" s="180"/>
      <c r="B1019" s="178"/>
      <c r="C1019" s="180"/>
      <c r="D1019" s="179"/>
      <c r="E1019" s="179"/>
      <c r="F1019" s="179"/>
      <c r="G1019" s="179"/>
      <c r="H1019" s="179"/>
    </row>
    <row r="1020" spans="1:8" ht="12.75" customHeight="1">
      <c r="A1020" s="180"/>
      <c r="B1020" s="178"/>
      <c r="C1020" s="180"/>
      <c r="D1020" s="179"/>
      <c r="E1020" s="179"/>
      <c r="F1020" s="179"/>
      <c r="G1020" s="179"/>
      <c r="H1020" s="179"/>
    </row>
    <row r="1021" spans="1:8" ht="12.75" customHeight="1">
      <c r="A1021" s="180"/>
      <c r="B1021" s="178"/>
      <c r="C1021" s="180"/>
      <c r="D1021" s="179"/>
      <c r="E1021" s="179"/>
      <c r="F1021" s="179"/>
      <c r="G1021" s="179"/>
      <c r="H1021" s="179"/>
    </row>
    <row r="1022" spans="1:8" ht="12.75" customHeight="1">
      <c r="A1022" s="180"/>
      <c r="B1022" s="178"/>
      <c r="C1022" s="180"/>
      <c r="D1022" s="179"/>
      <c r="E1022" s="179"/>
      <c r="F1022" s="179"/>
      <c r="G1022" s="179"/>
      <c r="H1022" s="179"/>
    </row>
    <row r="1023" spans="1:8" ht="12.75" customHeight="1">
      <c r="A1023" s="180"/>
      <c r="B1023" s="178"/>
      <c r="C1023" s="180"/>
      <c r="D1023" s="179"/>
      <c r="E1023" s="179"/>
      <c r="F1023" s="179"/>
      <c r="G1023" s="179"/>
      <c r="H1023" s="179"/>
    </row>
    <row r="1024" spans="1:8" ht="12.75" customHeight="1">
      <c r="A1024" s="180"/>
      <c r="B1024" s="178"/>
      <c r="C1024" s="180"/>
      <c r="D1024" s="179"/>
      <c r="E1024" s="179"/>
      <c r="F1024" s="179"/>
      <c r="G1024" s="179"/>
      <c r="H1024" s="179"/>
    </row>
    <row r="1025" spans="1:8" ht="12.75" customHeight="1">
      <c r="A1025" s="180"/>
      <c r="B1025" s="178"/>
      <c r="C1025" s="180"/>
      <c r="D1025" s="179"/>
      <c r="E1025" s="179"/>
      <c r="F1025" s="179"/>
      <c r="G1025" s="179"/>
      <c r="H1025" s="179"/>
    </row>
    <row r="1026" spans="1:8" ht="12.75" customHeight="1">
      <c r="A1026" s="180"/>
      <c r="B1026" s="178"/>
      <c r="C1026" s="180"/>
      <c r="D1026" s="179"/>
      <c r="E1026" s="179"/>
      <c r="F1026" s="179"/>
      <c r="G1026" s="179"/>
      <c r="H1026" s="179"/>
    </row>
    <row r="1027" spans="1:8" ht="12.75" customHeight="1">
      <c r="A1027" s="180"/>
      <c r="B1027" s="178"/>
      <c r="C1027" s="180"/>
      <c r="D1027" s="179"/>
      <c r="E1027" s="179"/>
      <c r="F1027" s="179"/>
      <c r="G1027" s="179"/>
      <c r="H1027" s="179"/>
    </row>
    <row r="1028" spans="1:8" ht="12.75" customHeight="1">
      <c r="A1028" s="180"/>
      <c r="B1028" s="178"/>
      <c r="C1028" s="180"/>
      <c r="D1028" s="179"/>
      <c r="E1028" s="179"/>
      <c r="F1028" s="179"/>
      <c r="G1028" s="179"/>
      <c r="H1028" s="179"/>
    </row>
    <row r="1029" spans="1:8" ht="12.75" customHeight="1">
      <c r="A1029" s="180"/>
      <c r="B1029" s="178"/>
      <c r="C1029" s="180"/>
      <c r="D1029" s="179"/>
      <c r="E1029" s="179"/>
      <c r="F1029" s="179"/>
      <c r="G1029" s="179"/>
      <c r="H1029" s="179"/>
    </row>
    <row r="1030" spans="1:8" ht="12.75" customHeight="1">
      <c r="A1030" s="180"/>
      <c r="B1030" s="178"/>
      <c r="C1030" s="180"/>
      <c r="D1030" s="179"/>
      <c r="E1030" s="179"/>
      <c r="F1030" s="179"/>
      <c r="G1030" s="179"/>
      <c r="H1030" s="179"/>
    </row>
    <row r="1031" spans="1:8" ht="12.75" customHeight="1">
      <c r="A1031" s="180"/>
      <c r="B1031" s="178"/>
      <c r="C1031" s="180"/>
      <c r="D1031" s="179"/>
      <c r="E1031" s="179"/>
      <c r="F1031" s="179"/>
      <c r="G1031" s="179"/>
      <c r="H1031" s="179"/>
    </row>
    <row r="1032" spans="1:8" ht="12.75" customHeight="1">
      <c r="A1032" s="180"/>
      <c r="B1032" s="178"/>
      <c r="C1032" s="180"/>
      <c r="D1032" s="179"/>
      <c r="E1032" s="179"/>
      <c r="F1032" s="179"/>
      <c r="G1032" s="179"/>
      <c r="H1032" s="179"/>
    </row>
    <row r="1033" spans="1:8" ht="12.75" customHeight="1">
      <c r="A1033" s="180"/>
      <c r="B1033" s="178"/>
      <c r="C1033" s="180"/>
      <c r="D1033" s="179"/>
      <c r="E1033" s="179"/>
      <c r="F1033" s="179"/>
      <c r="G1033" s="179"/>
      <c r="H1033" s="179"/>
    </row>
    <row r="1034" spans="1:8" ht="12.75" customHeight="1">
      <c r="A1034" s="180"/>
      <c r="B1034" s="178"/>
      <c r="C1034" s="180"/>
      <c r="D1034" s="179"/>
      <c r="E1034" s="179"/>
      <c r="F1034" s="179"/>
      <c r="G1034" s="179"/>
      <c r="H1034" s="179"/>
    </row>
    <row r="1035" spans="1:8" ht="12.75" customHeight="1">
      <c r="A1035" s="180"/>
      <c r="B1035" s="178"/>
      <c r="C1035" s="180"/>
      <c r="D1035" s="179"/>
      <c r="E1035" s="179"/>
      <c r="F1035" s="179"/>
      <c r="G1035" s="179"/>
      <c r="H1035" s="179"/>
    </row>
    <row r="1036" spans="1:8" ht="12.75" customHeight="1">
      <c r="A1036" s="180"/>
      <c r="B1036" s="178"/>
      <c r="C1036" s="180"/>
      <c r="D1036" s="179"/>
      <c r="E1036" s="179"/>
      <c r="F1036" s="179"/>
      <c r="G1036" s="179"/>
      <c r="H1036" s="179"/>
    </row>
    <row r="1037" spans="1:8" ht="12.75" customHeight="1">
      <c r="A1037" s="180"/>
      <c r="B1037" s="178"/>
      <c r="C1037" s="180"/>
      <c r="D1037" s="179"/>
      <c r="E1037" s="179"/>
      <c r="F1037" s="179"/>
      <c r="G1037" s="179"/>
      <c r="H1037" s="179"/>
    </row>
    <row r="1038" spans="1:8" ht="12.75" customHeight="1">
      <c r="A1038" s="180"/>
      <c r="B1038" s="178"/>
      <c r="C1038" s="180"/>
      <c r="D1038" s="179"/>
      <c r="E1038" s="179"/>
      <c r="F1038" s="179"/>
      <c r="G1038" s="179"/>
      <c r="H1038" s="179"/>
    </row>
    <row r="1039" spans="1:8" ht="12.75" customHeight="1">
      <c r="A1039" s="180"/>
      <c r="B1039" s="178"/>
      <c r="C1039" s="180"/>
      <c r="D1039" s="179"/>
      <c r="E1039" s="179"/>
      <c r="F1039" s="179"/>
      <c r="G1039" s="179"/>
      <c r="H1039" s="179"/>
    </row>
    <row r="1040" spans="1:8" ht="12.75" customHeight="1">
      <c r="A1040" s="180"/>
      <c r="B1040" s="178"/>
      <c r="C1040" s="180"/>
      <c r="D1040" s="179"/>
      <c r="E1040" s="179"/>
      <c r="F1040" s="179"/>
      <c r="G1040" s="179"/>
      <c r="H1040" s="179"/>
    </row>
    <row r="1041" spans="1:8" ht="12.75" customHeight="1">
      <c r="A1041" s="180"/>
      <c r="B1041" s="178"/>
      <c r="C1041" s="180"/>
      <c r="D1041" s="179"/>
      <c r="E1041" s="179"/>
      <c r="F1041" s="179"/>
      <c r="G1041" s="179"/>
      <c r="H1041" s="179"/>
    </row>
    <row r="1042" spans="1:8" ht="12.75" customHeight="1">
      <c r="A1042" s="180"/>
      <c r="B1042" s="178"/>
      <c r="C1042" s="180"/>
      <c r="D1042" s="179"/>
      <c r="E1042" s="179"/>
      <c r="F1042" s="179"/>
      <c r="G1042" s="179"/>
      <c r="H1042" s="179"/>
    </row>
    <row r="1043" spans="1:8" ht="12.75" customHeight="1">
      <c r="A1043" s="180"/>
      <c r="B1043" s="178"/>
      <c r="C1043" s="180"/>
      <c r="D1043" s="179"/>
      <c r="E1043" s="179"/>
      <c r="F1043" s="179"/>
      <c r="G1043" s="179"/>
      <c r="H1043" s="179"/>
    </row>
    <row r="1044" spans="1:8" ht="12.75" customHeight="1">
      <c r="A1044" s="180"/>
      <c r="B1044" s="178"/>
      <c r="C1044" s="180"/>
      <c r="D1044" s="179"/>
      <c r="E1044" s="179"/>
      <c r="F1044" s="179"/>
      <c r="G1044" s="179"/>
      <c r="H1044" s="179"/>
    </row>
    <row r="1045" spans="1:8" ht="12.75" customHeight="1">
      <c r="A1045" s="180"/>
      <c r="B1045" s="178"/>
      <c r="C1045" s="180"/>
      <c r="D1045" s="179"/>
      <c r="E1045" s="179"/>
      <c r="F1045" s="179"/>
      <c r="G1045" s="179"/>
      <c r="H1045" s="179"/>
    </row>
    <row r="1046" spans="1:8" ht="12.75" customHeight="1">
      <c r="A1046" s="180"/>
      <c r="B1046" s="178"/>
      <c r="C1046" s="180"/>
      <c r="D1046" s="179"/>
      <c r="E1046" s="179"/>
      <c r="F1046" s="179"/>
      <c r="G1046" s="179"/>
      <c r="H1046" s="179"/>
    </row>
    <row r="1047" spans="1:8" ht="12.75" customHeight="1">
      <c r="A1047" s="180"/>
      <c r="B1047" s="178"/>
      <c r="C1047" s="180"/>
      <c r="D1047" s="179"/>
      <c r="E1047" s="179"/>
      <c r="F1047" s="179"/>
      <c r="G1047" s="179"/>
      <c r="H1047" s="179"/>
    </row>
    <row r="1048" spans="1:8" ht="12.75" customHeight="1">
      <c r="A1048" s="180"/>
      <c r="B1048" s="178"/>
      <c r="C1048" s="180"/>
      <c r="D1048" s="179"/>
      <c r="E1048" s="179"/>
      <c r="F1048" s="179"/>
      <c r="G1048" s="179"/>
      <c r="H1048" s="179"/>
    </row>
    <row r="1049" spans="1:8" ht="12.75" customHeight="1">
      <c r="A1049" s="180"/>
      <c r="B1049" s="178"/>
      <c r="C1049" s="180"/>
      <c r="D1049" s="179"/>
      <c r="E1049" s="179"/>
      <c r="F1049" s="179"/>
      <c r="G1049" s="179"/>
      <c r="H1049" s="179"/>
    </row>
    <row r="1050" spans="1:8" ht="12.75" customHeight="1">
      <c r="A1050" s="180"/>
      <c r="B1050" s="178"/>
      <c r="C1050" s="180"/>
      <c r="D1050" s="179"/>
      <c r="E1050" s="179"/>
      <c r="F1050" s="179"/>
      <c r="G1050" s="179"/>
      <c r="H1050" s="179"/>
    </row>
    <row r="1051" spans="1:8" ht="12.75" customHeight="1">
      <c r="A1051" s="180"/>
      <c r="B1051" s="178"/>
      <c r="C1051" s="180"/>
      <c r="D1051" s="179"/>
      <c r="E1051" s="179"/>
      <c r="F1051" s="179"/>
      <c r="G1051" s="179"/>
      <c r="H1051" s="179"/>
    </row>
    <row r="1052" spans="1:8" ht="12.75" customHeight="1">
      <c r="A1052" s="180"/>
      <c r="B1052" s="178"/>
      <c r="C1052" s="180"/>
      <c r="D1052" s="179"/>
      <c r="E1052" s="179"/>
      <c r="F1052" s="179"/>
      <c r="G1052" s="179"/>
      <c r="H1052" s="179"/>
    </row>
    <row r="1053" spans="1:8" ht="12.75" customHeight="1">
      <c r="A1053" s="180"/>
      <c r="B1053" s="178"/>
      <c r="C1053" s="180"/>
      <c r="D1053" s="179"/>
      <c r="E1053" s="179"/>
      <c r="F1053" s="179"/>
      <c r="G1053" s="179"/>
      <c r="H1053" s="179"/>
    </row>
    <row r="1054" spans="1:8" ht="12.75" customHeight="1">
      <c r="A1054" s="180"/>
      <c r="B1054" s="178"/>
      <c r="C1054" s="180"/>
      <c r="D1054" s="179"/>
      <c r="E1054" s="179"/>
      <c r="F1054" s="179"/>
      <c r="G1054" s="179"/>
      <c r="H1054" s="179"/>
    </row>
    <row r="1055" spans="1:8" ht="12.75" customHeight="1">
      <c r="A1055" s="180"/>
      <c r="B1055" s="178"/>
      <c r="C1055" s="180"/>
      <c r="D1055" s="179"/>
      <c r="E1055" s="179"/>
      <c r="F1055" s="179"/>
      <c r="G1055" s="179"/>
      <c r="H1055" s="179"/>
    </row>
    <row r="1056" spans="1:8" ht="12.75" customHeight="1">
      <c r="A1056" s="180"/>
      <c r="B1056" s="178"/>
      <c r="C1056" s="180"/>
      <c r="D1056" s="179"/>
      <c r="E1056" s="179"/>
      <c r="F1056" s="179"/>
      <c r="G1056" s="179"/>
      <c r="H1056" s="179"/>
    </row>
    <row r="1057" spans="1:8" ht="12.75" customHeight="1">
      <c r="A1057" s="180"/>
      <c r="B1057" s="178"/>
      <c r="C1057" s="180"/>
      <c r="D1057" s="179"/>
      <c r="E1057" s="179"/>
      <c r="F1057" s="179"/>
      <c r="G1057" s="179"/>
      <c r="H1057" s="179"/>
    </row>
    <row r="1058" spans="1:8" ht="12.75" customHeight="1">
      <c r="A1058" s="180"/>
      <c r="B1058" s="178"/>
      <c r="C1058" s="180"/>
      <c r="D1058" s="179"/>
      <c r="E1058" s="179"/>
      <c r="F1058" s="179"/>
      <c r="G1058" s="179"/>
      <c r="H1058" s="179"/>
    </row>
    <row r="1059" spans="1:8" ht="12.75" customHeight="1">
      <c r="A1059" s="180"/>
      <c r="B1059" s="178"/>
      <c r="C1059" s="180"/>
      <c r="D1059" s="179"/>
      <c r="E1059" s="179"/>
      <c r="F1059" s="179"/>
      <c r="G1059" s="179"/>
      <c r="H1059" s="179"/>
    </row>
    <row r="1060" spans="1:8" ht="12.75" customHeight="1">
      <c r="A1060" s="180"/>
      <c r="B1060" s="178"/>
      <c r="C1060" s="180"/>
      <c r="D1060" s="179"/>
      <c r="E1060" s="179"/>
      <c r="F1060" s="179"/>
      <c r="G1060" s="179"/>
      <c r="H1060" s="179"/>
    </row>
    <row r="1061" spans="1:8" ht="12.75" customHeight="1">
      <c r="A1061" s="180"/>
      <c r="B1061" s="178"/>
      <c r="C1061" s="180"/>
      <c r="D1061" s="179"/>
      <c r="E1061" s="179"/>
      <c r="F1061" s="179"/>
      <c r="G1061" s="179"/>
      <c r="H1061" s="179"/>
    </row>
    <row r="1062" spans="1:8" ht="12.75" customHeight="1">
      <c r="A1062" s="180"/>
      <c r="B1062" s="178"/>
      <c r="C1062" s="180"/>
      <c r="D1062" s="179"/>
      <c r="E1062" s="179"/>
      <c r="F1062" s="179"/>
      <c r="G1062" s="179"/>
      <c r="H1062" s="179"/>
    </row>
    <row r="1063" spans="1:8" ht="12.75" customHeight="1">
      <c r="A1063" s="180"/>
      <c r="B1063" s="178"/>
      <c r="C1063" s="180"/>
      <c r="D1063" s="179"/>
      <c r="E1063" s="179"/>
      <c r="F1063" s="179"/>
      <c r="G1063" s="179"/>
      <c r="H1063" s="179"/>
    </row>
    <row r="1064" spans="1:8" ht="12.75" customHeight="1">
      <c r="A1064" s="180"/>
      <c r="B1064" s="178"/>
      <c r="C1064" s="180"/>
      <c r="D1064" s="179"/>
      <c r="E1064" s="179"/>
      <c r="F1064" s="179"/>
      <c r="G1064" s="179"/>
      <c r="H1064" s="179"/>
    </row>
    <row r="1065" spans="1:8" ht="12.75" customHeight="1">
      <c r="A1065" s="180"/>
      <c r="B1065" s="178"/>
      <c r="C1065" s="180"/>
      <c r="D1065" s="179"/>
      <c r="E1065" s="179"/>
      <c r="F1065" s="179"/>
      <c r="G1065" s="179"/>
      <c r="H1065" s="179"/>
    </row>
    <row r="1066" spans="1:8" ht="12.75" customHeight="1">
      <c r="A1066" s="180"/>
      <c r="B1066" s="178"/>
      <c r="C1066" s="180"/>
      <c r="D1066" s="179"/>
      <c r="E1066" s="179"/>
      <c r="F1066" s="179"/>
      <c r="G1066" s="179"/>
      <c r="H1066" s="179"/>
    </row>
    <row r="1067" spans="1:8" ht="12.75" customHeight="1">
      <c r="A1067" s="180"/>
      <c r="B1067" s="178"/>
      <c r="C1067" s="180"/>
      <c r="D1067" s="179"/>
      <c r="E1067" s="179"/>
      <c r="F1067" s="179"/>
      <c r="G1067" s="179"/>
      <c r="H1067" s="179"/>
    </row>
    <row r="1068" spans="1:8" ht="12.75" customHeight="1">
      <c r="A1068" s="180"/>
      <c r="B1068" s="178"/>
      <c r="C1068" s="180"/>
      <c r="D1068" s="179"/>
      <c r="E1068" s="179"/>
      <c r="F1068" s="179"/>
      <c r="G1068" s="179"/>
      <c r="H1068" s="179"/>
    </row>
    <row r="1069" spans="1:8" ht="12.75" customHeight="1">
      <c r="A1069" s="180"/>
      <c r="B1069" s="178"/>
      <c r="C1069" s="180"/>
      <c r="D1069" s="179"/>
      <c r="E1069" s="179"/>
      <c r="F1069" s="179"/>
      <c r="G1069" s="179"/>
      <c r="H1069" s="179"/>
    </row>
    <row r="1070" spans="1:8" ht="12.75" customHeight="1">
      <c r="A1070" s="180"/>
      <c r="B1070" s="178"/>
      <c r="C1070" s="180"/>
      <c r="D1070" s="179"/>
      <c r="E1070" s="179"/>
      <c r="F1070" s="179"/>
      <c r="G1070" s="179"/>
      <c r="H1070" s="179"/>
    </row>
    <row r="1071" spans="1:8" ht="12.75" customHeight="1">
      <c r="A1071" s="180"/>
      <c r="B1071" s="178"/>
      <c r="C1071" s="180"/>
      <c r="D1071" s="179"/>
      <c r="E1071" s="179"/>
      <c r="F1071" s="179"/>
      <c r="G1071" s="179"/>
      <c r="H1071" s="179"/>
    </row>
    <row r="1072" spans="1:8" ht="12.75" customHeight="1">
      <c r="A1072" s="180"/>
      <c r="B1072" s="178"/>
      <c r="C1072" s="180"/>
      <c r="D1072" s="179"/>
      <c r="E1072" s="179"/>
      <c r="F1072" s="179"/>
      <c r="G1072" s="179"/>
      <c r="H1072" s="179"/>
    </row>
    <row r="1073" spans="1:8" ht="12.75" customHeight="1">
      <c r="A1073" s="180"/>
      <c r="B1073" s="178"/>
      <c r="C1073" s="180"/>
      <c r="D1073" s="179"/>
      <c r="E1073" s="179"/>
      <c r="F1073" s="179"/>
      <c r="G1073" s="179"/>
      <c r="H1073" s="179"/>
    </row>
    <row r="1074" spans="1:8" ht="12.75" customHeight="1">
      <c r="A1074" s="180"/>
      <c r="B1074" s="178"/>
      <c r="C1074" s="180"/>
      <c r="D1074" s="179"/>
      <c r="E1074" s="179"/>
      <c r="F1074" s="179"/>
      <c r="G1074" s="179"/>
      <c r="H1074" s="179"/>
    </row>
    <row r="1075" spans="1:8" ht="12.75" customHeight="1">
      <c r="A1075" s="180"/>
      <c r="B1075" s="178"/>
      <c r="C1075" s="180"/>
      <c r="D1075" s="179"/>
      <c r="E1075" s="179"/>
      <c r="F1075" s="179"/>
      <c r="G1075" s="179"/>
      <c r="H1075" s="179"/>
    </row>
    <row r="1076" spans="1:8" ht="12.75" customHeight="1">
      <c r="A1076" s="180"/>
      <c r="B1076" s="178"/>
      <c r="C1076" s="180"/>
      <c r="D1076" s="179"/>
      <c r="E1076" s="179"/>
      <c r="F1076" s="179"/>
      <c r="G1076" s="179"/>
      <c r="H1076" s="179"/>
    </row>
    <row r="1077" spans="1:8" ht="12.75" customHeight="1">
      <c r="A1077" s="180"/>
      <c r="B1077" s="178"/>
      <c r="C1077" s="180"/>
      <c r="D1077" s="179"/>
      <c r="E1077" s="179"/>
      <c r="F1077" s="179"/>
      <c r="G1077" s="179"/>
      <c r="H1077" s="179"/>
    </row>
    <row r="1078" spans="1:8" ht="12.75" customHeight="1">
      <c r="A1078" s="180"/>
      <c r="B1078" s="178"/>
      <c r="C1078" s="180"/>
      <c r="D1078" s="179"/>
      <c r="E1078" s="179"/>
      <c r="F1078" s="179"/>
      <c r="G1078" s="179"/>
      <c r="H1078" s="179"/>
    </row>
    <row r="1079" spans="1:8" ht="12.75" customHeight="1">
      <c r="A1079" s="180"/>
      <c r="B1079" s="178"/>
      <c r="C1079" s="180"/>
      <c r="D1079" s="179"/>
      <c r="E1079" s="179"/>
      <c r="F1079" s="179"/>
      <c r="G1079" s="179"/>
      <c r="H1079" s="179"/>
    </row>
    <row r="1080" spans="1:8" ht="12.75" customHeight="1">
      <c r="A1080" s="180"/>
      <c r="B1080" s="178"/>
      <c r="C1080" s="180"/>
      <c r="D1080" s="179"/>
      <c r="E1080" s="179"/>
      <c r="F1080" s="179"/>
      <c r="G1080" s="179"/>
      <c r="H1080" s="179"/>
    </row>
    <row r="1081" spans="1:8" ht="12.75" customHeight="1">
      <c r="A1081" s="180"/>
      <c r="B1081" s="178"/>
      <c r="C1081" s="180"/>
      <c r="D1081" s="179"/>
      <c r="E1081" s="179"/>
      <c r="F1081" s="179"/>
      <c r="G1081" s="179"/>
      <c r="H1081" s="179"/>
    </row>
    <row r="1082" spans="1:8" ht="12.75" customHeight="1">
      <c r="A1082" s="180"/>
      <c r="B1082" s="178"/>
      <c r="C1082" s="180"/>
      <c r="D1082" s="179"/>
      <c r="E1082" s="179"/>
      <c r="F1082" s="179"/>
      <c r="G1082" s="179"/>
      <c r="H1082" s="179"/>
    </row>
    <row r="1083" spans="1:8" ht="12.75" customHeight="1">
      <c r="A1083" s="180"/>
      <c r="B1083" s="178"/>
      <c r="C1083" s="180"/>
      <c r="D1083" s="179"/>
      <c r="E1083" s="179"/>
      <c r="F1083" s="179"/>
      <c r="G1083" s="179"/>
      <c r="H1083" s="179"/>
    </row>
    <row r="1084" spans="1:8" ht="12.75" customHeight="1">
      <c r="A1084" s="180"/>
      <c r="B1084" s="178"/>
      <c r="C1084" s="180"/>
      <c r="D1084" s="179"/>
      <c r="E1084" s="179"/>
      <c r="F1084" s="179"/>
      <c r="G1084" s="179"/>
      <c r="H1084" s="179"/>
    </row>
    <row r="1085" spans="1:8" ht="12.75" customHeight="1">
      <c r="A1085" s="180"/>
      <c r="B1085" s="178"/>
      <c r="C1085" s="180"/>
      <c r="D1085" s="179"/>
      <c r="E1085" s="179"/>
      <c r="F1085" s="179"/>
      <c r="G1085" s="179"/>
      <c r="H1085" s="179"/>
    </row>
    <row r="1086" spans="1:8" ht="12.75" customHeight="1">
      <c r="A1086" s="180"/>
      <c r="B1086" s="178"/>
      <c r="C1086" s="180"/>
      <c r="D1086" s="179"/>
      <c r="E1086" s="179"/>
      <c r="F1086" s="179"/>
      <c r="G1086" s="179"/>
      <c r="H1086" s="179"/>
    </row>
    <row r="1087" spans="1:8" ht="12.75" customHeight="1">
      <c r="A1087" s="180"/>
      <c r="B1087" s="178"/>
      <c r="C1087" s="180"/>
      <c r="D1087" s="179"/>
      <c r="E1087" s="179"/>
      <c r="F1087" s="179"/>
      <c r="G1087" s="179"/>
      <c r="H1087" s="179"/>
    </row>
    <row r="1088" spans="1:8" ht="12.75" customHeight="1">
      <c r="A1088" s="180"/>
      <c r="B1088" s="178"/>
      <c r="C1088" s="180"/>
      <c r="D1088" s="179"/>
      <c r="E1088" s="179"/>
      <c r="F1088" s="179"/>
      <c r="G1088" s="179"/>
      <c r="H1088" s="179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TH Khoi 9</vt:lpstr>
      <vt:lpstr>9A1</vt:lpstr>
      <vt:lpstr>9A2</vt:lpstr>
      <vt:lpstr>9A3</vt:lpstr>
      <vt:lpstr>9A4</vt:lpstr>
      <vt:lpstr>9A5</vt:lpstr>
      <vt:lpstr>9A6</vt:lpstr>
      <vt:lpstr>9A7</vt:lpstr>
      <vt:lpstr>9A8</vt:lpstr>
      <vt:lpstr>9A9</vt:lpstr>
      <vt:lpstr>9A10</vt:lpstr>
      <vt:lpstr>9A11</vt:lpstr>
      <vt:lpstr>9A12</vt:lpstr>
      <vt:lpstr>9A15</vt:lpstr>
      <vt:lpstr>9A16</vt:lpstr>
      <vt:lpstr>9SB1</vt:lpstr>
      <vt:lpstr>9SB2</vt:lpstr>
      <vt:lpstr>XH 9</vt:lpstr>
      <vt:lpstr>Trang tính6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2022-07-08T15:34:47Z</dcterms:created>
  <dcterms:modified xsi:type="dcterms:W3CDTF">2022-07-08T15:37:20Z</dcterms:modified>
</cp:coreProperties>
</file>