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5.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6.xml" ContentType="application/vnd.openxmlformats-officedocument.spreadsheetml.comments+xml"/>
  <Override PartName="/xl/threadedComments/threadedComment1.xml" ContentType="application/vnd.ms-excel.threadedcomments+xml"/>
  <Override PartName="/xl/tables/table14.xml" ContentType="application/vnd.openxmlformats-officedocument.spreadsheetml.table+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9"/>
  <workbookPr codeName="ThisWorkbook" defaultThemeVersion="166925"/>
  <mc:AlternateContent xmlns:mc="http://schemas.openxmlformats.org/markup-compatibility/2006">
    <mc:Choice Requires="x15">
      <x15ac:absPath xmlns:x15ac="http://schemas.microsoft.com/office/spreadsheetml/2010/11/ac" url="https://medicinfo-my.sharepoint.com/personal/samet_senturk_medicinfo_nl/Documents/"/>
    </mc:Choice>
  </mc:AlternateContent>
  <xr:revisionPtr revIDLastSave="0" documentId="8_{FFA44DF3-5C17-425B-937B-8D977F74AB44}" xr6:coauthVersionLast="47" xr6:coauthVersionMax="47" xr10:uidLastSave="{00000000-0000-0000-0000-000000000000}"/>
  <bookViews>
    <workbookView xWindow="0" yWindow="760" windowWidth="34560" windowHeight="20060" tabRatio="705" firstSheet="9" activeTab="9" xr2:uid="{00000000-000D-0000-FFFF-FFFF00000000}"/>
  </bookViews>
  <sheets>
    <sheet name="_FirstPage" sheetId="48" r:id="rId1"/>
    <sheet name="_versie" sheetId="1" r:id="rId2"/>
    <sheet name="_handleiding" sheetId="2" r:id="rId3"/>
    <sheet name="PRO Gezondheidsprofiel" sheetId="4" r:id="rId4"/>
    <sheet name="_medarea" sheetId="3" r:id="rId5"/>
    <sheet name="ALG Generieke vragenset" sheetId="5" r:id="rId6"/>
    <sheet name="ABCDE set (patient + verz)" sheetId="6" r:id="rId7"/>
    <sheet name="PILVE Anticonceptiepil vergeten" sheetId="22" r:id="rId8"/>
    <sheet name="ALLER Allergische reactie" sheetId="41" r:id="rId9"/>
    <sheet name="ARMKL Armklachten" sheetId="7" r:id="rId10"/>
    <sheet name="BEENV Been of voetklachten" sheetId="8" r:id="rId11"/>
    <sheet name="BLAAR Blaar" sheetId="9" r:id="rId12"/>
    <sheet name="BRAND Brandwond" sheetId="10" r:id="rId13"/>
    <sheet name="BUIKP Buikpijn" sheetId="11" r:id="rId14"/>
    <sheet name="DIARR Diarree" sheetId="23" r:id="rId15"/>
    <sheet name="DUIZE Duizeligheid" sheetId="44" r:id="rId16"/>
    <sheet name="ENKEL Enkelletsel" sheetId="12" r:id="rId17"/>
    <sheet name="WEGRA Flauwvallen of wegraking " sheetId="43" r:id="rId18"/>
    <sheet name="GEBIT Gebitsklachten" sheetId="38" r:id="rId19"/>
    <sheet name="MANGE Geslachtsorgaan klacht" sheetId="35" r:id="rId20"/>
    <sheet name="VROUW Geslachtsorgaan klacht" sheetId="36" r:id="rId21"/>
    <sheet name="MALAI Grieperig gevoel" sheetId="40" r:id="rId22"/>
    <sheet name="HANDK Handklachten" sheetId="13" r:id="rId23"/>
    <sheet name="HARTK Hartkloppingen" sheetId="14" r:id="rId24"/>
    <sheet name="HOEST Hoesten" sheetId="15" r:id="rId25"/>
    <sheet name="HOOFD Hoofdpijn" sheetId="24" r:id="rId26"/>
    <sheet name="HUIDU Huidklachten" sheetId="25" r:id="rId27"/>
    <sheet name="INSEC Insectenbeet" sheetId="16" r:id="rId28"/>
    <sheet name="KEELK Keelklachten" sheetId="26" r:id="rId29"/>
    <sheet name="KNIEK Knieklachten" sheetId="17" r:id="rId30"/>
    <sheet name="KOORT Koorts" sheetId="18" r:id="rId31"/>
    <sheet name="TRAUM Letsel arm of been" sheetId="42" r:id="rId32"/>
    <sheet name="MEDIC Medicatievraag" sheetId="37" r:id="rId33"/>
    <sheet name="MONDT Mond,tong,lipklachten" sheetId="39" r:id="rId34"/>
    <sheet name="OBSTI Obstipatie" sheetId="45" r:id="rId35"/>
    <sheet name="OOGKL Oogklachten" sheetId="27" r:id="rId36"/>
    <sheet name="OORPI Oorklachten" sheetId="28" r:id="rId37"/>
    <sheet name="BRAKE Overgeven" sheetId="29" r:id="rId38"/>
    <sheet name="RUGKL Rugklachten" sheetId="30" r:id="rId39"/>
    <sheet name="DIABE Suikerziekte" sheetId="46" r:id="rId40"/>
    <sheet name="URINE Urineklachten" sheetId="31" r:id="rId41"/>
    <sheet name="VAGBL Vaginaal bloedverlies " sheetId="32" r:id="rId42"/>
    <sheet name="VAGAF Vaginale afscheiding" sheetId="33" r:id="rId43"/>
    <sheet name="VERMO Vermoeidheid " sheetId="20" r:id="rId44"/>
    <sheet name="VINGE Vingerklachten" sheetId="19" r:id="rId45"/>
    <sheet name="WOND Wond " sheetId="21" r:id="rId46"/>
    <sheet name="OVERIG Klacht staat niet tussen" sheetId="34" r:id="rId47"/>
  </sheets>
  <definedNames>
    <definedName name="_xlnm._FilterDatabase" localSheetId="5" hidden="1">'ALG Generieke vragenset'!$A$1:$X$51</definedName>
    <definedName name="_xlnm._FilterDatabase" localSheetId="9" hidden="1">'ARMKL Armklachten'!$A$1:$X$40</definedName>
    <definedName name="_xlnm._FilterDatabase" localSheetId="7" hidden="1">'PILVE Anticonceptiepil vergeten'!$A$1:$X$32</definedName>
    <definedName name="_xlnm._FilterDatabase" localSheetId="8" hidden="1">'ALLER Allergische reactie'!$A$1:$X$40</definedName>
    <definedName name="_xlnm._FilterDatabase" localSheetId="37" hidden="1">'BRAKE Overgeven'!$A$1:$X$41</definedName>
    <definedName name="_xlnm._FilterDatabase" localSheetId="10" hidden="1">'BEENV Been of voetklachten'!$A$1:$X$39</definedName>
    <definedName name="_xlnm._FilterDatabase" localSheetId="30" hidden="1">'KOORT Koorts'!$A$1:$X$1</definedName>
    <definedName name="_xlnm._FilterDatabase" localSheetId="12" hidden="1">'BRAND Brandwond'!$A$1:$X$32</definedName>
    <definedName name="_xlnm._FilterDatabase" localSheetId="38" hidden="1">'RUGKL Rugklachten'!$A$1:$X$38</definedName>
    <definedName name="_xlnm._FilterDatabase" localSheetId="13" hidden="1">'BUIKP Buikpijn'!$A$1:$X$52</definedName>
    <definedName name="_xlnm._FilterDatabase" localSheetId="44" hidden="1">'VINGE Vingerklachten'!$A$1:$X$35</definedName>
    <definedName name="_xlnm._FilterDatabase" localSheetId="46" hidden="1">'OVERIG Klacht staat niet tussen'!$A$1:$X$11</definedName>
    <definedName name="_xlnm._FilterDatabase" localSheetId="31" hidden="1">'TRAUM Letsel arm of been'!$A$1:$X$1</definedName>
    <definedName name="_xlnm._FilterDatabase" localSheetId="39" hidden="1">'DIABE Suikerziekte'!$A$1:$X$36</definedName>
    <definedName name="_xlnm._FilterDatabase" localSheetId="40" hidden="1">'URINE Urineklachten'!$A$1:$X$39</definedName>
    <definedName name="_xlnm._FilterDatabase" localSheetId="41" hidden="1">'VAGBL Vaginaal bloedverlies '!$A$1:$X$40</definedName>
    <definedName name="_xlnm._FilterDatabase" localSheetId="19" hidden="1">'MANGE Geslachtsorgaan klacht'!$A$1:$X$1</definedName>
    <definedName name="_xlnm._FilterDatabase" localSheetId="42" hidden="1">'VAGAF Vaginale afscheiding'!$A$1:$X$38</definedName>
    <definedName name="_xlnm._FilterDatabase" localSheetId="25" hidden="1">'HOOFD Hoofdpijn'!$A$1:$X$1</definedName>
    <definedName name="_xlnm._FilterDatabase" localSheetId="32" hidden="1">'MEDIC Medicatievraag'!$A$1:$X$24</definedName>
    <definedName name="_xlnm._FilterDatabase" localSheetId="26" hidden="1">'HUIDU Huidklachten'!$A$1:$X$1</definedName>
    <definedName name="_xlnm._FilterDatabase" localSheetId="29" hidden="1">'KNIEK Knieklachten'!$A$1:$X$34</definedName>
    <definedName name="_xlnm._FilterDatabase" localSheetId="27" hidden="1">'INSEC Insectenbeet'!$A$1:$X$1</definedName>
    <definedName name="_xlnm._FilterDatabase" localSheetId="33" hidden="1">'MONDT Mond,tong,lipklachten'!$A$1:$X$1</definedName>
    <definedName name="_xlnm._FilterDatabase" localSheetId="28" hidden="1">'KEELK Keelklachten'!$A$1:$X$38</definedName>
    <definedName name="_xlnm._FilterDatabase" localSheetId="34" hidden="1">'OBSTI Obstipatie'!$A$1:$X$1</definedName>
    <definedName name="_xlnm._FilterDatabase" localSheetId="35" hidden="1">'OOGKL Oogklachten'!$A$1:$X$1</definedName>
    <definedName name="_xlnm._FilterDatabase" localSheetId="36" hidden="1">'OORPI Oorklachten'!$A$1:$X$1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25" l="1"/>
  <c r="H36" i="46"/>
  <c r="A39" i="15" l="1"/>
  <c r="J39" i="15" s="1"/>
  <c r="H39" i="15"/>
  <c r="M10" i="34"/>
  <c r="J10" i="34"/>
  <c r="J11" i="34"/>
  <c r="H10" i="34"/>
  <c r="H11" i="34"/>
  <c r="M2" i="21"/>
  <c r="M36" i="21"/>
  <c r="J2" i="21"/>
  <c r="J35" i="21"/>
  <c r="J36" i="21"/>
  <c r="H2" i="21"/>
  <c r="H35" i="21"/>
  <c r="H36" i="21"/>
  <c r="M4" i="19"/>
  <c r="M5" i="19"/>
  <c r="M10" i="19"/>
  <c r="M11" i="19"/>
  <c r="M16" i="19"/>
  <c r="M17" i="19"/>
  <c r="M18" i="19"/>
  <c r="M19" i="19"/>
  <c r="M20" i="19"/>
  <c r="M24" i="19"/>
  <c r="M25" i="19"/>
  <c r="M26" i="19"/>
  <c r="M30" i="19"/>
  <c r="M31" i="19"/>
  <c r="M33" i="19"/>
  <c r="M35" i="19"/>
  <c r="M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 i="19"/>
  <c r="M2" i="20"/>
  <c r="M51" i="20"/>
  <c r="J2" i="20"/>
  <c r="J42" i="20"/>
  <c r="J50" i="20"/>
  <c r="J51" i="20"/>
  <c r="H2" i="20"/>
  <c r="H42" i="20"/>
  <c r="H50" i="20"/>
  <c r="H51" i="20"/>
  <c r="M21" i="33"/>
  <c r="M38" i="33"/>
  <c r="J21" i="33"/>
  <c r="J37" i="33"/>
  <c r="J38" i="33"/>
  <c r="H21" i="33"/>
  <c r="H37" i="33"/>
  <c r="H38" i="33"/>
  <c r="M4" i="32"/>
  <c r="M5" i="32"/>
  <c r="M11" i="32"/>
  <c r="M12" i="32"/>
  <c r="M13" i="32"/>
  <c r="M14" i="32"/>
  <c r="M18" i="32"/>
  <c r="M19" i="32"/>
  <c r="M20" i="32"/>
  <c r="M21" i="32"/>
  <c r="M26" i="32"/>
  <c r="M28" i="32"/>
  <c r="M29" i="32"/>
  <c r="M30" i="32"/>
  <c r="M33" i="32"/>
  <c r="M34" i="32"/>
  <c r="M35" i="32"/>
  <c r="M38" i="32"/>
  <c r="M40" i="32"/>
  <c r="M3" i="32"/>
  <c r="J4" i="32"/>
  <c r="J5" i="32"/>
  <c r="J6" i="32"/>
  <c r="J7" i="32"/>
  <c r="J8" i="32"/>
  <c r="J9" i="32"/>
  <c r="J10" i="32"/>
  <c r="J11" i="32"/>
  <c r="J12" i="32"/>
  <c r="J13" i="32"/>
  <c r="J14" i="32"/>
  <c r="J15" i="32"/>
  <c r="J16" i="32"/>
  <c r="J17" i="32"/>
  <c r="J18" i="32"/>
  <c r="J19" i="32"/>
  <c r="J20" i="32"/>
  <c r="J21" i="32"/>
  <c r="J22" i="32"/>
  <c r="J23" i="32"/>
  <c r="J24" i="32"/>
  <c r="J25" i="32"/>
  <c r="J26" i="32"/>
  <c r="J27" i="32"/>
  <c r="J28" i="32"/>
  <c r="J29" i="32"/>
  <c r="J30" i="32"/>
  <c r="J31" i="32"/>
  <c r="J32" i="32"/>
  <c r="J33" i="32"/>
  <c r="J34" i="32"/>
  <c r="J35" i="32"/>
  <c r="J36" i="32"/>
  <c r="J37" i="32"/>
  <c r="J38" i="32"/>
  <c r="J39" i="32"/>
  <c r="J40" i="32"/>
  <c r="J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3" i="32"/>
  <c r="M39" i="31"/>
  <c r="J38" i="31"/>
  <c r="J39" i="31"/>
  <c r="H38" i="31"/>
  <c r="H39" i="31"/>
  <c r="M36" i="46"/>
  <c r="J35" i="46"/>
  <c r="J36" i="46"/>
  <c r="H35" i="46"/>
  <c r="M38" i="30"/>
  <c r="J37" i="30"/>
  <c r="J38" i="30"/>
  <c r="H37" i="30"/>
  <c r="H38" i="30"/>
  <c r="M41" i="29"/>
  <c r="J40" i="29"/>
  <c r="J41" i="29"/>
  <c r="H40" i="29"/>
  <c r="H41" i="29"/>
  <c r="M39" i="28"/>
  <c r="J38" i="28"/>
  <c r="J39" i="28"/>
  <c r="H38" i="28"/>
  <c r="H39" i="28"/>
  <c r="M41" i="27"/>
  <c r="J40" i="27"/>
  <c r="J41" i="27"/>
  <c r="H40" i="27"/>
  <c r="H41" i="27"/>
  <c r="M4" i="45"/>
  <c r="M5" i="45"/>
  <c r="M10" i="45"/>
  <c r="M11" i="45"/>
  <c r="M12" i="45"/>
  <c r="M13" i="45"/>
  <c r="M14" i="45"/>
  <c r="M18" i="45"/>
  <c r="M21" i="45"/>
  <c r="M22" i="45"/>
  <c r="M27" i="45"/>
  <c r="M28" i="45"/>
  <c r="M32" i="45"/>
  <c r="M33" i="45"/>
  <c r="M35" i="45"/>
  <c r="M37" i="45"/>
  <c r="M3" i="45"/>
  <c r="J4" i="45"/>
  <c r="J5" i="45"/>
  <c r="J6" i="45"/>
  <c r="J7" i="45"/>
  <c r="J8" i="45"/>
  <c r="J9"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J35" i="45"/>
  <c r="J36" i="45"/>
  <c r="J37" i="45"/>
  <c r="J3" i="45"/>
  <c r="H4" i="45"/>
  <c r="H5" i="45"/>
  <c r="H6" i="45"/>
  <c r="H7" i="45"/>
  <c r="H8" i="45"/>
  <c r="H9" i="45"/>
  <c r="H10" i="45"/>
  <c r="H11" i="45"/>
  <c r="H12" i="45"/>
  <c r="H13" i="45"/>
  <c r="H14" i="45"/>
  <c r="H15" i="45"/>
  <c r="H16" i="45"/>
  <c r="H17" i="45"/>
  <c r="H18" i="45"/>
  <c r="H19" i="45"/>
  <c r="H20" i="45"/>
  <c r="H21" i="45"/>
  <c r="H22" i="45"/>
  <c r="H23" i="45"/>
  <c r="H24" i="45"/>
  <c r="H25" i="45"/>
  <c r="H26" i="45"/>
  <c r="H27" i="45"/>
  <c r="H28" i="45"/>
  <c r="H29" i="45"/>
  <c r="H30" i="45"/>
  <c r="H31" i="45"/>
  <c r="H32" i="45"/>
  <c r="H33" i="45"/>
  <c r="H34" i="45"/>
  <c r="H35" i="45"/>
  <c r="H36" i="45"/>
  <c r="H37" i="45"/>
  <c r="H3" i="45"/>
  <c r="M38" i="39"/>
  <c r="J37" i="39"/>
  <c r="J38" i="39"/>
  <c r="H37" i="39"/>
  <c r="H38" i="39"/>
  <c r="M24" i="37"/>
  <c r="J23" i="37"/>
  <c r="J24" i="37"/>
  <c r="H23" i="37"/>
  <c r="H24" i="37"/>
  <c r="M30" i="42"/>
  <c r="J29" i="42"/>
  <c r="J30" i="42"/>
  <c r="H29" i="42"/>
  <c r="H30" i="42"/>
  <c r="M40" i="18"/>
  <c r="J39" i="18"/>
  <c r="J40" i="18"/>
  <c r="H39" i="18"/>
  <c r="H40" i="18"/>
  <c r="M34" i="17"/>
  <c r="J32" i="17"/>
  <c r="J33" i="17"/>
  <c r="J34" i="17"/>
  <c r="H33" i="17"/>
  <c r="H34" i="17"/>
  <c r="M38" i="26"/>
  <c r="J37" i="26"/>
  <c r="J38" i="26"/>
  <c r="H37" i="26"/>
  <c r="H38" i="26"/>
  <c r="M12" i="16"/>
  <c r="M25" i="16"/>
  <c r="M28" i="16"/>
  <c r="M33" i="16"/>
  <c r="J12" i="16"/>
  <c r="J14" i="16"/>
  <c r="J20" i="16"/>
  <c r="J21" i="16"/>
  <c r="J24" i="16"/>
  <c r="J25" i="16"/>
  <c r="J28" i="16"/>
  <c r="J32" i="16"/>
  <c r="J33" i="16"/>
  <c r="H12" i="16"/>
  <c r="H14" i="16"/>
  <c r="H20" i="16"/>
  <c r="H21" i="16"/>
  <c r="H24" i="16"/>
  <c r="H25" i="16"/>
  <c r="H28" i="16"/>
  <c r="H32" i="16"/>
  <c r="H33" i="16"/>
  <c r="M45" i="25"/>
  <c r="J44" i="25"/>
  <c r="J45" i="25"/>
  <c r="H44" i="25"/>
  <c r="H45" i="25"/>
  <c r="M42" i="24"/>
  <c r="M43" i="24"/>
  <c r="J42" i="24"/>
  <c r="J43" i="24"/>
  <c r="H42" i="24"/>
  <c r="H43" i="24"/>
  <c r="M2" i="15"/>
  <c r="M43" i="15"/>
  <c r="M44" i="15"/>
  <c r="J2" i="15"/>
  <c r="J43" i="15"/>
  <c r="J44" i="15"/>
  <c r="H2" i="15"/>
  <c r="H43" i="15"/>
  <c r="H44" i="15"/>
  <c r="M2" i="14"/>
  <c r="M36" i="14"/>
  <c r="J2" i="14"/>
  <c r="J27" i="14"/>
  <c r="J35" i="14"/>
  <c r="J36" i="14"/>
  <c r="H2" i="14"/>
  <c r="H27" i="14"/>
  <c r="H35" i="14"/>
  <c r="H36" i="14"/>
  <c r="M2" i="13"/>
  <c r="M36" i="13"/>
  <c r="M37" i="13"/>
  <c r="J2" i="13"/>
  <c r="J36" i="13"/>
  <c r="J37" i="13"/>
  <c r="H2" i="13"/>
  <c r="H36" i="13"/>
  <c r="H37" i="13"/>
  <c r="M2" i="40"/>
  <c r="M45" i="40"/>
  <c r="J2" i="40"/>
  <c r="J44" i="40"/>
  <c r="J45" i="40"/>
  <c r="H2" i="40"/>
  <c r="H44" i="40"/>
  <c r="H45" i="40"/>
  <c r="T7" i="36"/>
  <c r="M2" i="36"/>
  <c r="M38" i="36"/>
  <c r="J2" i="36"/>
  <c r="J37" i="36"/>
  <c r="J38" i="36"/>
  <c r="H2" i="36"/>
  <c r="H37" i="36"/>
  <c r="H38" i="36"/>
  <c r="M38" i="35"/>
  <c r="J37" i="35"/>
  <c r="J38" i="35"/>
  <c r="H37" i="35"/>
  <c r="H38" i="35"/>
  <c r="M2" i="38"/>
  <c r="M32" i="38"/>
  <c r="J2" i="38"/>
  <c r="J31" i="38"/>
  <c r="J32" i="38"/>
  <c r="H2" i="38"/>
  <c r="H31" i="38"/>
  <c r="H32" i="38"/>
  <c r="M2" i="43"/>
  <c r="M40" i="43"/>
  <c r="J2" i="43"/>
  <c r="J39" i="43"/>
  <c r="J40" i="43"/>
  <c r="H2" i="43"/>
  <c r="H39" i="43"/>
  <c r="H40" i="43"/>
  <c r="M2" i="12"/>
  <c r="M31" i="12"/>
  <c r="J2" i="12"/>
  <c r="J30" i="12"/>
  <c r="J31" i="12"/>
  <c r="H2" i="12"/>
  <c r="H30" i="12"/>
  <c r="H31" i="12"/>
  <c r="M2" i="44"/>
  <c r="M36" i="44"/>
  <c r="J2" i="44"/>
  <c r="J35" i="44"/>
  <c r="J36" i="44"/>
  <c r="H2" i="44"/>
  <c r="H35" i="44"/>
  <c r="H36" i="44"/>
  <c r="M2" i="23"/>
  <c r="M3" i="23"/>
  <c r="M4" i="23"/>
  <c r="M5" i="23"/>
  <c r="M10" i="23"/>
  <c r="M11" i="23"/>
  <c r="M12" i="23"/>
  <c r="M13" i="23"/>
  <c r="M16" i="23"/>
  <c r="M18" i="23"/>
  <c r="M19" i="23"/>
  <c r="M21" i="23"/>
  <c r="M24" i="23"/>
  <c r="M25" i="23"/>
  <c r="M31" i="23"/>
  <c r="M33" i="23"/>
  <c r="M34" i="23"/>
  <c r="M37" i="23"/>
  <c r="M41" i="23"/>
  <c r="J2" i="23"/>
  <c r="J3" i="23"/>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H2" i="23"/>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M52" i="11"/>
  <c r="J51" i="11"/>
  <c r="J52" i="11"/>
  <c r="H51" i="11"/>
  <c r="H52" i="11"/>
  <c r="M4" i="10"/>
  <c r="M5" i="10"/>
  <c r="M10" i="10"/>
  <c r="M11" i="10"/>
  <c r="M12" i="10"/>
  <c r="M13" i="10"/>
  <c r="M18" i="10"/>
  <c r="M19" i="10"/>
  <c r="M20" i="10"/>
  <c r="M21" i="10"/>
  <c r="M24" i="10"/>
  <c r="M25" i="10"/>
  <c r="M27" i="10"/>
  <c r="M28" i="10"/>
  <c r="M30" i="10"/>
  <c r="M32" i="10"/>
  <c r="M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 i="10"/>
  <c r="M2" i="9"/>
  <c r="M3" i="9"/>
  <c r="M4" i="9"/>
  <c r="M5" i="9"/>
  <c r="M10" i="9"/>
  <c r="M11" i="9"/>
  <c r="M12" i="9"/>
  <c r="M13" i="9"/>
  <c r="M14" i="9"/>
  <c r="M15" i="9"/>
  <c r="M16" i="9"/>
  <c r="M17" i="9"/>
  <c r="M18" i="9"/>
  <c r="M21" i="9"/>
  <c r="M22" i="9"/>
  <c r="M23" i="9"/>
  <c r="M26" i="9"/>
  <c r="M28" i="9"/>
  <c r="M33" i="9"/>
  <c r="M35" i="9"/>
  <c r="M36" i="9"/>
  <c r="M38" i="9"/>
  <c r="M39" i="9"/>
  <c r="M41" i="9"/>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M39" i="8"/>
  <c r="J38" i="8"/>
  <c r="J39" i="8"/>
  <c r="H38" i="8"/>
  <c r="H39" i="8"/>
  <c r="M40" i="7"/>
  <c r="J39" i="7"/>
  <c r="J40" i="7"/>
  <c r="H39" i="7"/>
  <c r="H40" i="7"/>
  <c r="M12" i="41"/>
  <c r="M35" i="41"/>
  <c r="M40" i="41"/>
  <c r="M2" i="41"/>
  <c r="J12" i="41"/>
  <c r="J35" i="41"/>
  <c r="J39" i="41"/>
  <c r="J40" i="41"/>
  <c r="J2" i="41"/>
  <c r="H12" i="41"/>
  <c r="H35" i="41"/>
  <c r="H39" i="41"/>
  <c r="H40" i="41"/>
  <c r="H2" i="41"/>
  <c r="M32" i="22"/>
  <c r="M2" i="22"/>
  <c r="J31" i="22"/>
  <c r="J32" i="22"/>
  <c r="J2" i="22"/>
  <c r="H31" i="22"/>
  <c r="H32" i="22"/>
  <c r="H2" i="22"/>
  <c r="M39" i="15" l="1"/>
  <c r="M2" i="6"/>
  <c r="H2" i="3"/>
  <c r="E2" i="3"/>
  <c r="C2" i="3"/>
  <c r="M2" i="4"/>
  <c r="M3" i="4"/>
  <c r="M7" i="4"/>
  <c r="M11" i="4"/>
  <c r="J5" i="4"/>
  <c r="J6" i="4"/>
  <c r="J7" i="4"/>
  <c r="J8" i="4"/>
  <c r="J9" i="4"/>
  <c r="J10" i="4"/>
  <c r="J11" i="4"/>
  <c r="H2" i="4"/>
  <c r="H3" i="4"/>
  <c r="H5" i="4"/>
  <c r="H6" i="4"/>
  <c r="H7" i="4"/>
  <c r="H8" i="4"/>
  <c r="H9" i="4"/>
  <c r="H10" i="4"/>
  <c r="H11" i="4"/>
  <c r="H5" i="5"/>
  <c r="H37" i="5"/>
  <c r="H38" i="5"/>
  <c r="J5" i="5"/>
  <c r="J37" i="5"/>
  <c r="J38" i="5"/>
  <c r="M5" i="5"/>
  <c r="M38" i="5"/>
  <c r="A11" i="23"/>
  <c r="A3" i="34"/>
  <c r="M3" i="34" s="1"/>
  <c r="A4" i="34"/>
  <c r="M4" i="34" s="1"/>
  <c r="A5" i="34"/>
  <c r="M5" i="34" s="1"/>
  <c r="A6" i="34"/>
  <c r="A7" i="34"/>
  <c r="A8" i="34"/>
  <c r="A9" i="34"/>
  <c r="A9" i="21"/>
  <c r="A8" i="21"/>
  <c r="A7" i="21"/>
  <c r="A6" i="21"/>
  <c r="A5" i="21"/>
  <c r="A4" i="21"/>
  <c r="A3" i="21"/>
  <c r="A9" i="43"/>
  <c r="A8" i="43"/>
  <c r="A7" i="43"/>
  <c r="A6" i="43"/>
  <c r="A5" i="43"/>
  <c r="M5" i="43" s="1"/>
  <c r="A4" i="43"/>
  <c r="M4" i="43" s="1"/>
  <c r="A3" i="43"/>
  <c r="M3" i="43" s="1"/>
  <c r="A9" i="19"/>
  <c r="A8" i="19"/>
  <c r="A7" i="19"/>
  <c r="A6" i="19"/>
  <c r="A5" i="19"/>
  <c r="A4" i="19"/>
  <c r="A3" i="19"/>
  <c r="A9" i="20"/>
  <c r="A8" i="20"/>
  <c r="A7" i="20"/>
  <c r="A6" i="20"/>
  <c r="A5" i="20"/>
  <c r="A4" i="20"/>
  <c r="A3" i="20"/>
  <c r="A9" i="33"/>
  <c r="A8" i="33"/>
  <c r="A7" i="33"/>
  <c r="A6" i="33"/>
  <c r="A5" i="33"/>
  <c r="A4" i="33"/>
  <c r="A3" i="33"/>
  <c r="A9" i="32"/>
  <c r="A8" i="32"/>
  <c r="A7" i="32"/>
  <c r="A6" i="32"/>
  <c r="A5" i="32"/>
  <c r="A4" i="32"/>
  <c r="A3" i="32"/>
  <c r="A9" i="31"/>
  <c r="A8" i="31"/>
  <c r="A7" i="31"/>
  <c r="A6" i="31"/>
  <c r="A5" i="31"/>
  <c r="A4" i="31"/>
  <c r="A3" i="31"/>
  <c r="A9" i="46"/>
  <c r="A8" i="46"/>
  <c r="A7" i="46"/>
  <c r="A6" i="46"/>
  <c r="A5" i="46"/>
  <c r="A4" i="46"/>
  <c r="A3" i="46"/>
  <c r="A9" i="30"/>
  <c r="A8" i="30"/>
  <c r="A7" i="30"/>
  <c r="A6" i="30"/>
  <c r="A5" i="30"/>
  <c r="A4" i="30"/>
  <c r="A3" i="30"/>
  <c r="A9" i="29"/>
  <c r="A8" i="29"/>
  <c r="A7" i="29"/>
  <c r="A6" i="29"/>
  <c r="A5" i="29"/>
  <c r="A4" i="29"/>
  <c r="A3" i="29"/>
  <c r="A9" i="28"/>
  <c r="A8" i="28"/>
  <c r="A7" i="28"/>
  <c r="A6" i="28"/>
  <c r="A5" i="28"/>
  <c r="M5" i="28" s="1"/>
  <c r="A4" i="28"/>
  <c r="M4" i="28" s="1"/>
  <c r="A3" i="28"/>
  <c r="M3" i="28" s="1"/>
  <c r="A9" i="27"/>
  <c r="A8" i="27"/>
  <c r="A7" i="27"/>
  <c r="A6" i="27"/>
  <c r="A5" i="27"/>
  <c r="M5" i="27" s="1"/>
  <c r="A4" i="27"/>
  <c r="M4" i="27" s="1"/>
  <c r="A3" i="27"/>
  <c r="M3" i="27" s="1"/>
  <c r="A9" i="45"/>
  <c r="A8" i="45"/>
  <c r="A7" i="45"/>
  <c r="A6" i="45"/>
  <c r="A5" i="45"/>
  <c r="A4" i="45"/>
  <c r="A3" i="45"/>
  <c r="A9" i="39"/>
  <c r="A8" i="39"/>
  <c r="A7" i="39"/>
  <c r="A6" i="39"/>
  <c r="A5" i="39"/>
  <c r="A4" i="39"/>
  <c r="A3" i="39"/>
  <c r="A9" i="37"/>
  <c r="A8" i="37"/>
  <c r="A7" i="37"/>
  <c r="A6" i="37"/>
  <c r="A5" i="37"/>
  <c r="A4" i="37"/>
  <c r="A3" i="37"/>
  <c r="A9" i="42"/>
  <c r="A8" i="42"/>
  <c r="A7" i="42"/>
  <c r="A6" i="42"/>
  <c r="A5" i="42"/>
  <c r="A4" i="42"/>
  <c r="A3" i="42"/>
  <c r="A9" i="18"/>
  <c r="A8" i="18"/>
  <c r="A7" i="18"/>
  <c r="A6" i="18"/>
  <c r="A5" i="18"/>
  <c r="A4" i="18"/>
  <c r="A3" i="18"/>
  <c r="A9" i="17"/>
  <c r="A8" i="17"/>
  <c r="A7" i="17"/>
  <c r="A6" i="17"/>
  <c r="A5" i="17"/>
  <c r="M5" i="17" s="1"/>
  <c r="A4" i="17"/>
  <c r="M4" i="17" s="1"/>
  <c r="A3" i="17"/>
  <c r="M3" i="17" s="1"/>
  <c r="A9" i="26"/>
  <c r="A8" i="26"/>
  <c r="A7" i="26"/>
  <c r="A6" i="26"/>
  <c r="A5" i="26"/>
  <c r="A4" i="26"/>
  <c r="A3" i="26"/>
  <c r="A9" i="16"/>
  <c r="A8" i="16"/>
  <c r="A7" i="16"/>
  <c r="A6" i="16"/>
  <c r="A5" i="16"/>
  <c r="M5" i="16" s="1"/>
  <c r="A4" i="16"/>
  <c r="M4" i="16" s="1"/>
  <c r="A3" i="16"/>
  <c r="M3" i="16" s="1"/>
  <c r="A9" i="25"/>
  <c r="A8" i="25"/>
  <c r="A7" i="25"/>
  <c r="A6" i="25"/>
  <c r="A5" i="25"/>
  <c r="M5" i="25" s="1"/>
  <c r="A4" i="25"/>
  <c r="M4" i="25" s="1"/>
  <c r="A3" i="25"/>
  <c r="M3" i="25" s="1"/>
  <c r="A9" i="24"/>
  <c r="A8" i="24"/>
  <c r="A7" i="24"/>
  <c r="A6" i="24"/>
  <c r="A5" i="24"/>
  <c r="A4" i="24"/>
  <c r="A3" i="24"/>
  <c r="A9" i="15"/>
  <c r="A8" i="15"/>
  <c r="A7" i="15"/>
  <c r="A6" i="15"/>
  <c r="A5" i="15"/>
  <c r="A4" i="15"/>
  <c r="A3" i="15"/>
  <c r="A9" i="14"/>
  <c r="A8" i="14"/>
  <c r="A7" i="14"/>
  <c r="A6" i="14"/>
  <c r="A5" i="14"/>
  <c r="A4" i="14"/>
  <c r="A3" i="14"/>
  <c r="A9" i="13"/>
  <c r="A8" i="13"/>
  <c r="A7" i="13"/>
  <c r="A6" i="13"/>
  <c r="A5" i="13"/>
  <c r="A4" i="13"/>
  <c r="A3" i="13"/>
  <c r="A9" i="40"/>
  <c r="A8" i="40"/>
  <c r="A7" i="40"/>
  <c r="A6" i="40"/>
  <c r="A5" i="40"/>
  <c r="A4" i="40"/>
  <c r="A3" i="40"/>
  <c r="A9" i="36"/>
  <c r="A8" i="36"/>
  <c r="A7" i="36"/>
  <c r="A6" i="36"/>
  <c r="A5" i="36"/>
  <c r="A4" i="36"/>
  <c r="A3" i="36"/>
  <c r="A9" i="35"/>
  <c r="A8" i="35"/>
  <c r="A7" i="35"/>
  <c r="A6" i="35"/>
  <c r="A5" i="35"/>
  <c r="M5" i="35" s="1"/>
  <c r="A4" i="35"/>
  <c r="M4" i="35" s="1"/>
  <c r="A3" i="35"/>
  <c r="M3" i="35" s="1"/>
  <c r="A9" i="38"/>
  <c r="A8" i="38"/>
  <c r="A7" i="38"/>
  <c r="A6" i="38"/>
  <c r="A5" i="38"/>
  <c r="M5" i="38" s="1"/>
  <c r="A4" i="38"/>
  <c r="M4" i="38" s="1"/>
  <c r="A3" i="38"/>
  <c r="M3" i="38" s="1"/>
  <c r="A9" i="12"/>
  <c r="A8" i="12"/>
  <c r="A7" i="12"/>
  <c r="A6" i="12"/>
  <c r="A5" i="12"/>
  <c r="M5" i="12" s="1"/>
  <c r="A4" i="12"/>
  <c r="M4" i="12" s="1"/>
  <c r="A3" i="12"/>
  <c r="M3" i="12" s="1"/>
  <c r="A9" i="44"/>
  <c r="A8" i="44"/>
  <c r="A7" i="44"/>
  <c r="A6" i="44"/>
  <c r="A5" i="44"/>
  <c r="A4" i="44"/>
  <c r="A3" i="44"/>
  <c r="A9" i="23"/>
  <c r="A8" i="23"/>
  <c r="A7" i="23"/>
  <c r="A6" i="23"/>
  <c r="A5" i="23"/>
  <c r="A4" i="23"/>
  <c r="A3" i="23"/>
  <c r="A9" i="11"/>
  <c r="A8" i="11"/>
  <c r="A7" i="11"/>
  <c r="A6" i="11"/>
  <c r="A5" i="11"/>
  <c r="A4" i="11"/>
  <c r="A3" i="11"/>
  <c r="A9" i="10"/>
  <c r="A8" i="10"/>
  <c r="A7" i="10"/>
  <c r="A6" i="10"/>
  <c r="A5" i="10"/>
  <c r="A4" i="10"/>
  <c r="A3" i="10"/>
  <c r="A9" i="9"/>
  <c r="A8" i="9"/>
  <c r="A7" i="9"/>
  <c r="A6" i="9"/>
  <c r="A5" i="9"/>
  <c r="A4" i="9"/>
  <c r="A3" i="9"/>
  <c r="A9" i="8"/>
  <c r="A8" i="8"/>
  <c r="A7" i="8"/>
  <c r="A6" i="8"/>
  <c r="A5" i="8"/>
  <c r="M5" i="8" s="1"/>
  <c r="A4" i="8"/>
  <c r="M4" i="8" s="1"/>
  <c r="A3" i="8"/>
  <c r="M3" i="8" s="1"/>
  <c r="A9" i="7"/>
  <c r="A8" i="7"/>
  <c r="A7" i="7"/>
  <c r="A6" i="7"/>
  <c r="A5" i="7"/>
  <c r="M5" i="7" s="1"/>
  <c r="A4" i="7"/>
  <c r="M4" i="7" s="1"/>
  <c r="A3" i="7"/>
  <c r="M3" i="7" s="1"/>
  <c r="A9" i="41"/>
  <c r="A8" i="41"/>
  <c r="A7" i="41"/>
  <c r="A6" i="41"/>
  <c r="A5" i="41"/>
  <c r="M5" i="41" s="1"/>
  <c r="A4" i="41"/>
  <c r="M4" i="41" s="1"/>
  <c r="A3" i="41"/>
  <c r="M3" i="41" s="1"/>
  <c r="A9" i="22"/>
  <c r="A8" i="22"/>
  <c r="A7" i="22"/>
  <c r="A6" i="22"/>
  <c r="A5" i="22"/>
  <c r="A4" i="22"/>
  <c r="A3" i="22"/>
  <c r="A8" i="6"/>
  <c r="H8" i="6" s="1"/>
  <c r="A7" i="6"/>
  <c r="H7" i="6" s="1"/>
  <c r="A6" i="6"/>
  <c r="H6" i="6" s="1"/>
  <c r="A5" i="6"/>
  <c r="H5" i="6" s="1"/>
  <c r="A4" i="6"/>
  <c r="H4" i="6" s="1"/>
  <c r="A3" i="6"/>
  <c r="J3" i="6" s="1"/>
  <c r="A2" i="6"/>
  <c r="A14" i="36"/>
  <c r="W4" i="22" l="1"/>
  <c r="T4" i="22"/>
  <c r="M4" i="22"/>
  <c r="J4" i="22"/>
  <c r="V4" i="22"/>
  <c r="U4" i="22"/>
  <c r="H4" i="22"/>
  <c r="X4" i="22"/>
  <c r="V7" i="22"/>
  <c r="X7" i="22"/>
  <c r="H7" i="22"/>
  <c r="W7" i="22"/>
  <c r="T7" i="22"/>
  <c r="U7" i="22"/>
  <c r="J7" i="22"/>
  <c r="V8" i="22"/>
  <c r="J8" i="22"/>
  <c r="H8" i="22"/>
  <c r="W8" i="22"/>
  <c r="X8" i="22"/>
  <c r="T8" i="22"/>
  <c r="U8" i="22"/>
  <c r="V9" i="22"/>
  <c r="T9" i="22"/>
  <c r="J9" i="22"/>
  <c r="W9" i="22"/>
  <c r="H9" i="22"/>
  <c r="X9" i="22"/>
  <c r="U9" i="22"/>
  <c r="V5" i="22"/>
  <c r="W5" i="22"/>
  <c r="T5" i="22"/>
  <c r="U5" i="22"/>
  <c r="M5" i="22"/>
  <c r="J5" i="22"/>
  <c r="H5" i="22"/>
  <c r="X5" i="22"/>
  <c r="U6" i="22"/>
  <c r="W6" i="22"/>
  <c r="T6" i="22"/>
  <c r="J6" i="22"/>
  <c r="H6" i="22"/>
  <c r="X6" i="22"/>
  <c r="V6" i="22"/>
  <c r="P3" i="22"/>
  <c r="X3" i="22"/>
  <c r="U3" i="22"/>
  <c r="M3" i="22"/>
  <c r="W3" i="22"/>
  <c r="J3" i="22"/>
  <c r="H3" i="22"/>
  <c r="M4" i="15"/>
  <c r="H4" i="15"/>
  <c r="J4" i="15"/>
  <c r="M5" i="15"/>
  <c r="H5" i="15"/>
  <c r="J5" i="15"/>
  <c r="M6" i="15"/>
  <c r="H6" i="15"/>
  <c r="J6" i="15"/>
  <c r="M8" i="15"/>
  <c r="H8" i="15"/>
  <c r="J8" i="15"/>
  <c r="J9" i="15"/>
  <c r="M9" i="15"/>
  <c r="H9" i="15"/>
  <c r="M7" i="15"/>
  <c r="H7" i="15"/>
  <c r="J7" i="15"/>
  <c r="M3" i="15"/>
  <c r="H3" i="15"/>
  <c r="J3" i="15"/>
  <c r="H8" i="34"/>
  <c r="J8" i="34"/>
  <c r="H7" i="34"/>
  <c r="J7" i="34"/>
  <c r="H9" i="34"/>
  <c r="J9" i="34"/>
  <c r="J5" i="34"/>
  <c r="H5" i="34"/>
  <c r="J4" i="34"/>
  <c r="H4" i="34"/>
  <c r="J3" i="34"/>
  <c r="H3" i="34"/>
  <c r="J6" i="34"/>
  <c r="H6" i="34"/>
  <c r="H4" i="21"/>
  <c r="J4" i="21"/>
  <c r="M4" i="21"/>
  <c r="H5" i="21"/>
  <c r="J5" i="21"/>
  <c r="M5" i="21"/>
  <c r="H6" i="21"/>
  <c r="J6" i="21"/>
  <c r="H7" i="21"/>
  <c r="J7" i="21"/>
  <c r="H9" i="21"/>
  <c r="J9" i="21"/>
  <c r="J8" i="21"/>
  <c r="H8" i="21"/>
  <c r="J3" i="21"/>
  <c r="M3" i="21"/>
  <c r="H3" i="21"/>
  <c r="I7" i="21"/>
  <c r="O7" i="21"/>
  <c r="T7" i="21"/>
  <c r="N7" i="21"/>
  <c r="R7" i="21"/>
  <c r="V7" i="21"/>
  <c r="L7" i="21"/>
  <c r="X7" i="21"/>
  <c r="Q7" i="21"/>
  <c r="K7" i="21"/>
  <c r="P7" i="21"/>
  <c r="U7" i="21"/>
  <c r="W7" i="21"/>
  <c r="N9" i="21"/>
  <c r="R9" i="21"/>
  <c r="L9" i="21"/>
  <c r="Q9" i="21"/>
  <c r="X9" i="21"/>
  <c r="K9" i="21"/>
  <c r="P9" i="21"/>
  <c r="U9" i="21"/>
  <c r="W9" i="21"/>
  <c r="I9" i="21"/>
  <c r="O9" i="21"/>
  <c r="T9" i="21"/>
  <c r="V9" i="21"/>
  <c r="W6" i="21"/>
  <c r="I6" i="21"/>
  <c r="O6" i="21"/>
  <c r="T6" i="21"/>
  <c r="N6" i="21"/>
  <c r="R6" i="21"/>
  <c r="V6" i="21"/>
  <c r="L6" i="21"/>
  <c r="Q6" i="21"/>
  <c r="X6" i="21"/>
  <c r="K6" i="21"/>
  <c r="P6" i="21"/>
  <c r="U6" i="21"/>
  <c r="V8" i="21"/>
  <c r="L8" i="21"/>
  <c r="Q8" i="21"/>
  <c r="X8" i="21"/>
  <c r="N8" i="21"/>
  <c r="K8" i="21"/>
  <c r="P8" i="21"/>
  <c r="U8" i="21"/>
  <c r="W8" i="21"/>
  <c r="R8" i="21"/>
  <c r="I8" i="21"/>
  <c r="O8" i="21"/>
  <c r="T8" i="21"/>
  <c r="K3" i="21"/>
  <c r="P3" i="21"/>
  <c r="U3" i="21"/>
  <c r="W3" i="21"/>
  <c r="I3" i="21"/>
  <c r="O3" i="21"/>
  <c r="T3" i="21"/>
  <c r="N3" i="21"/>
  <c r="R3" i="21"/>
  <c r="V3" i="21"/>
  <c r="L3" i="21"/>
  <c r="Q3" i="21"/>
  <c r="X3" i="21"/>
  <c r="K4" i="21"/>
  <c r="P4" i="21"/>
  <c r="U4" i="21"/>
  <c r="W4" i="21"/>
  <c r="I4" i="21"/>
  <c r="O4" i="21"/>
  <c r="T4" i="21"/>
  <c r="N4" i="21"/>
  <c r="R4" i="21"/>
  <c r="V4" i="21"/>
  <c r="L4" i="21"/>
  <c r="Q4" i="21"/>
  <c r="X4" i="21"/>
  <c r="W5" i="21"/>
  <c r="N5" i="21"/>
  <c r="R5" i="21"/>
  <c r="V5" i="21"/>
  <c r="O5" i="21"/>
  <c r="L5" i="21"/>
  <c r="Q5" i="21"/>
  <c r="X5" i="21"/>
  <c r="I5" i="21"/>
  <c r="T5" i="21"/>
  <c r="K5" i="21"/>
  <c r="P5" i="21"/>
  <c r="U5" i="21"/>
  <c r="I9" i="19"/>
  <c r="U9" i="19"/>
  <c r="T9" i="19"/>
  <c r="W9" i="19"/>
  <c r="R9" i="19"/>
  <c r="Q9" i="19"/>
  <c r="P9" i="19"/>
  <c r="O9" i="19"/>
  <c r="N9" i="19"/>
  <c r="V9" i="19"/>
  <c r="L9" i="19"/>
  <c r="K9" i="19"/>
  <c r="X9" i="19"/>
  <c r="K8" i="19"/>
  <c r="X8" i="19"/>
  <c r="I8" i="19"/>
  <c r="U8" i="19"/>
  <c r="T8" i="19"/>
  <c r="W8" i="19"/>
  <c r="R8" i="19"/>
  <c r="Q8" i="19"/>
  <c r="P8" i="19"/>
  <c r="O8" i="19"/>
  <c r="N8" i="19"/>
  <c r="V8" i="19"/>
  <c r="L8" i="19"/>
  <c r="Q3" i="19"/>
  <c r="P3" i="19"/>
  <c r="O3" i="19"/>
  <c r="N3" i="19"/>
  <c r="V3" i="19"/>
  <c r="L3" i="19"/>
  <c r="K3" i="19"/>
  <c r="X3" i="19"/>
  <c r="I3" i="19"/>
  <c r="U3" i="19"/>
  <c r="T3" i="19"/>
  <c r="W3" i="19"/>
  <c r="R3" i="19"/>
  <c r="P4" i="19"/>
  <c r="O4" i="19"/>
  <c r="N4" i="19"/>
  <c r="V4" i="19"/>
  <c r="L4" i="19"/>
  <c r="K4" i="19"/>
  <c r="X4" i="19"/>
  <c r="I4" i="19"/>
  <c r="U4" i="19"/>
  <c r="T4" i="19"/>
  <c r="W4" i="19"/>
  <c r="R4" i="19"/>
  <c r="Q4" i="19"/>
  <c r="O5" i="19"/>
  <c r="N5" i="19"/>
  <c r="V5" i="19"/>
  <c r="L5" i="19"/>
  <c r="K5" i="19"/>
  <c r="X5" i="19"/>
  <c r="I5" i="19"/>
  <c r="U5" i="19"/>
  <c r="T5" i="19"/>
  <c r="W5" i="19"/>
  <c r="R5" i="19"/>
  <c r="Q5" i="19"/>
  <c r="P5" i="19"/>
  <c r="N6" i="19"/>
  <c r="V6" i="19"/>
  <c r="L6" i="19"/>
  <c r="K6" i="19"/>
  <c r="X6" i="19"/>
  <c r="I6" i="19"/>
  <c r="U6" i="19"/>
  <c r="T6" i="19"/>
  <c r="W6" i="19"/>
  <c r="R6" i="19"/>
  <c r="Q6" i="19"/>
  <c r="P6" i="19"/>
  <c r="O6" i="19"/>
  <c r="L7" i="19"/>
  <c r="K7" i="19"/>
  <c r="X7" i="19"/>
  <c r="I7" i="19"/>
  <c r="U7" i="19"/>
  <c r="T7" i="19"/>
  <c r="W7" i="19"/>
  <c r="R7" i="19"/>
  <c r="Q7" i="19"/>
  <c r="P7" i="19"/>
  <c r="O7" i="19"/>
  <c r="N7" i="19"/>
  <c r="V7" i="19"/>
  <c r="M5" i="20"/>
  <c r="J5" i="20"/>
  <c r="H5" i="20"/>
  <c r="J6" i="20"/>
  <c r="H6" i="20"/>
  <c r="J7" i="20"/>
  <c r="H7" i="20"/>
  <c r="J8" i="20"/>
  <c r="H8" i="20"/>
  <c r="J9" i="20"/>
  <c r="H9" i="20"/>
  <c r="M3" i="20"/>
  <c r="J3" i="20"/>
  <c r="H3" i="20"/>
  <c r="J4" i="20"/>
  <c r="M4" i="20"/>
  <c r="H4" i="20"/>
  <c r="N4" i="20"/>
  <c r="R4" i="20"/>
  <c r="V4" i="20"/>
  <c r="Q4" i="20"/>
  <c r="T4" i="20"/>
  <c r="X4" i="20"/>
  <c r="I4" i="20"/>
  <c r="O4" i="20"/>
  <c r="L4" i="20"/>
  <c r="U4" i="20"/>
  <c r="K4" i="20"/>
  <c r="P4" i="20"/>
  <c r="W4" i="20"/>
  <c r="R7" i="20"/>
  <c r="T7" i="20"/>
  <c r="X7" i="20"/>
  <c r="I7" i="20"/>
  <c r="O7" i="20"/>
  <c r="N7" i="20"/>
  <c r="V7" i="20"/>
  <c r="U7" i="20"/>
  <c r="K7" i="20"/>
  <c r="P7" i="20"/>
  <c r="W7" i="20"/>
  <c r="L7" i="20"/>
  <c r="Q7" i="20"/>
  <c r="L5" i="20"/>
  <c r="Q5" i="20"/>
  <c r="N5" i="20"/>
  <c r="R5" i="20"/>
  <c r="V5" i="20"/>
  <c r="T5" i="20"/>
  <c r="X5" i="20"/>
  <c r="I5" i="20"/>
  <c r="O5" i="20"/>
  <c r="U5" i="20"/>
  <c r="K5" i="20"/>
  <c r="P5" i="20"/>
  <c r="W5" i="20"/>
  <c r="N8" i="20"/>
  <c r="R8" i="20"/>
  <c r="V8" i="20"/>
  <c r="T8" i="20"/>
  <c r="X8" i="20"/>
  <c r="I8" i="20"/>
  <c r="O8" i="20"/>
  <c r="U8" i="20"/>
  <c r="K8" i="20"/>
  <c r="P8" i="20"/>
  <c r="W8" i="20"/>
  <c r="L8" i="20"/>
  <c r="Q8" i="20"/>
  <c r="N6" i="20"/>
  <c r="R6" i="20"/>
  <c r="V6" i="20"/>
  <c r="T6" i="20"/>
  <c r="X6" i="20"/>
  <c r="I6" i="20"/>
  <c r="O6" i="20"/>
  <c r="U6" i="20"/>
  <c r="K6" i="20"/>
  <c r="P6" i="20"/>
  <c r="W6" i="20"/>
  <c r="L6" i="20"/>
  <c r="Q6" i="20"/>
  <c r="I9" i="20"/>
  <c r="O9" i="20"/>
  <c r="U9" i="20"/>
  <c r="K9" i="20"/>
  <c r="P9" i="20"/>
  <c r="W9" i="20"/>
  <c r="T9" i="20"/>
  <c r="X9" i="20"/>
  <c r="L9" i="20"/>
  <c r="Q9" i="20"/>
  <c r="N9" i="20"/>
  <c r="R9" i="20"/>
  <c r="V9" i="20"/>
  <c r="W3" i="20"/>
  <c r="L3" i="20"/>
  <c r="Q3" i="20"/>
  <c r="N3" i="20"/>
  <c r="R3" i="20"/>
  <c r="V3" i="20"/>
  <c r="T3" i="20"/>
  <c r="X3" i="20"/>
  <c r="I3" i="20"/>
  <c r="O3" i="20"/>
  <c r="U3" i="20"/>
  <c r="K3" i="20"/>
  <c r="P3" i="20"/>
  <c r="J9" i="33"/>
  <c r="H9" i="33"/>
  <c r="M4" i="33"/>
  <c r="J4" i="33"/>
  <c r="H4" i="33"/>
  <c r="J8" i="33"/>
  <c r="H8" i="33"/>
  <c r="M3" i="33"/>
  <c r="J3" i="33"/>
  <c r="H3" i="33"/>
  <c r="M5" i="33"/>
  <c r="J5" i="33"/>
  <c r="H5" i="33"/>
  <c r="J7" i="33"/>
  <c r="H7" i="33"/>
  <c r="J6" i="33"/>
  <c r="H6" i="33"/>
  <c r="N7" i="33"/>
  <c r="T7" i="33"/>
  <c r="U7" i="33"/>
  <c r="P7" i="33"/>
  <c r="R7" i="33"/>
  <c r="W7" i="33"/>
  <c r="K7" i="33"/>
  <c r="I7" i="33"/>
  <c r="V7" i="33"/>
  <c r="L7" i="33"/>
  <c r="Q7" i="33"/>
  <c r="X7" i="33"/>
  <c r="O7" i="33"/>
  <c r="N3" i="33"/>
  <c r="T3" i="33"/>
  <c r="U3" i="33"/>
  <c r="L3" i="33"/>
  <c r="O3" i="33"/>
  <c r="Q3" i="33"/>
  <c r="P3" i="33"/>
  <c r="R3" i="33"/>
  <c r="W3" i="33"/>
  <c r="K3" i="33"/>
  <c r="I3" i="33"/>
  <c r="X3" i="33"/>
  <c r="V3" i="33"/>
  <c r="L6" i="33"/>
  <c r="O6" i="33"/>
  <c r="Q6" i="33"/>
  <c r="P6" i="33"/>
  <c r="R6" i="33"/>
  <c r="W6" i="33"/>
  <c r="K6" i="33"/>
  <c r="I6" i="33"/>
  <c r="U6" i="33"/>
  <c r="V6" i="33"/>
  <c r="N6" i="33"/>
  <c r="T6" i="33"/>
  <c r="X6" i="33"/>
  <c r="X4" i="33"/>
  <c r="N4" i="33"/>
  <c r="U4" i="33"/>
  <c r="L4" i="33"/>
  <c r="O4" i="33"/>
  <c r="Q4" i="33"/>
  <c r="P4" i="33"/>
  <c r="R4" i="33"/>
  <c r="W4" i="33"/>
  <c r="K4" i="33"/>
  <c r="I4" i="33"/>
  <c r="T4" i="33"/>
  <c r="V4" i="33"/>
  <c r="N5" i="33"/>
  <c r="T5" i="33"/>
  <c r="U5" i="33"/>
  <c r="L5" i="33"/>
  <c r="O5" i="33"/>
  <c r="Q5" i="33"/>
  <c r="P5" i="33"/>
  <c r="R5" i="33"/>
  <c r="W5" i="33"/>
  <c r="K5" i="33"/>
  <c r="I5" i="33"/>
  <c r="V5" i="33"/>
  <c r="X5" i="33"/>
  <c r="L8" i="33"/>
  <c r="O8" i="33"/>
  <c r="Q8" i="33"/>
  <c r="K8" i="33"/>
  <c r="I8" i="33"/>
  <c r="V8" i="33"/>
  <c r="X8" i="33"/>
  <c r="P8" i="33"/>
  <c r="R8" i="33"/>
  <c r="W8" i="33"/>
  <c r="N8" i="33"/>
  <c r="T8" i="33"/>
  <c r="U8" i="33"/>
  <c r="P9" i="33"/>
  <c r="R9" i="33"/>
  <c r="W9" i="33"/>
  <c r="I9" i="33"/>
  <c r="V9" i="33"/>
  <c r="X9" i="33"/>
  <c r="K9" i="33"/>
  <c r="N9" i="33"/>
  <c r="T9" i="33"/>
  <c r="U9" i="33"/>
  <c r="L9" i="33"/>
  <c r="O9" i="33"/>
  <c r="Q9" i="33"/>
  <c r="L5" i="32"/>
  <c r="N5" i="32"/>
  <c r="I5" i="32"/>
  <c r="K5" i="32"/>
  <c r="V5" i="32"/>
  <c r="O5" i="32"/>
  <c r="W5" i="32"/>
  <c r="X5" i="32"/>
  <c r="P5" i="32"/>
  <c r="Q5" i="32"/>
  <c r="T5" i="32"/>
  <c r="R5" i="32"/>
  <c r="U5" i="32"/>
  <c r="L7" i="32"/>
  <c r="N7" i="32"/>
  <c r="I7" i="32"/>
  <c r="K7" i="32"/>
  <c r="V7" i="32"/>
  <c r="O7" i="32"/>
  <c r="X7" i="32"/>
  <c r="P7" i="32"/>
  <c r="Q7" i="32"/>
  <c r="T7" i="32"/>
  <c r="R7" i="32"/>
  <c r="U7" i="32"/>
  <c r="W7" i="32"/>
  <c r="L6" i="32"/>
  <c r="N6" i="32"/>
  <c r="I6" i="32"/>
  <c r="K6" i="32"/>
  <c r="V6" i="32"/>
  <c r="O6" i="32"/>
  <c r="X6" i="32"/>
  <c r="P6" i="32"/>
  <c r="Q6" i="32"/>
  <c r="T6" i="32"/>
  <c r="R6" i="32"/>
  <c r="U6" i="32"/>
  <c r="W6" i="32"/>
  <c r="L9" i="32"/>
  <c r="N9" i="32"/>
  <c r="O9" i="32"/>
  <c r="X9" i="32"/>
  <c r="P9" i="32"/>
  <c r="Q9" i="32"/>
  <c r="T9" i="32"/>
  <c r="R9" i="32"/>
  <c r="U9" i="32"/>
  <c r="I9" i="32"/>
  <c r="W9" i="32"/>
  <c r="V9" i="32"/>
  <c r="K9" i="32"/>
  <c r="R3" i="32"/>
  <c r="L3" i="32"/>
  <c r="N3" i="32"/>
  <c r="W3" i="32"/>
  <c r="I3" i="32"/>
  <c r="K3" i="32"/>
  <c r="V3" i="32"/>
  <c r="O3" i="32"/>
  <c r="U3" i="32"/>
  <c r="X3" i="32"/>
  <c r="P3" i="32"/>
  <c r="Q3" i="32"/>
  <c r="T3" i="32"/>
  <c r="I8" i="32"/>
  <c r="K8" i="32"/>
  <c r="O8" i="32"/>
  <c r="L8" i="32"/>
  <c r="X8" i="32"/>
  <c r="V8" i="32"/>
  <c r="P8" i="32"/>
  <c r="Q8" i="32"/>
  <c r="T8" i="32"/>
  <c r="R8" i="32"/>
  <c r="U8" i="32"/>
  <c r="N8" i="32"/>
  <c r="W8" i="32"/>
  <c r="W4" i="32"/>
  <c r="L4" i="32"/>
  <c r="N4" i="32"/>
  <c r="I4" i="32"/>
  <c r="K4" i="32"/>
  <c r="V4" i="32"/>
  <c r="O4" i="32"/>
  <c r="X4" i="32"/>
  <c r="P4" i="32"/>
  <c r="Q4" i="32"/>
  <c r="T4" i="32"/>
  <c r="R4" i="32"/>
  <c r="U4" i="32"/>
  <c r="J9" i="31"/>
  <c r="H9" i="31"/>
  <c r="J7" i="31"/>
  <c r="H7" i="31"/>
  <c r="M3" i="31"/>
  <c r="J3" i="31"/>
  <c r="H3" i="31"/>
  <c r="M5" i="31"/>
  <c r="J5" i="31"/>
  <c r="H5" i="31"/>
  <c r="J6" i="31"/>
  <c r="H6" i="31"/>
  <c r="J8" i="31"/>
  <c r="H8" i="31"/>
  <c r="M4" i="31"/>
  <c r="J4" i="31"/>
  <c r="H4" i="31"/>
  <c r="X8" i="31"/>
  <c r="N8" i="31"/>
  <c r="T8" i="31"/>
  <c r="U8" i="31"/>
  <c r="L8" i="31"/>
  <c r="O8" i="31"/>
  <c r="Q8" i="31"/>
  <c r="P8" i="31"/>
  <c r="R8" i="31"/>
  <c r="W8" i="31"/>
  <c r="K8" i="31"/>
  <c r="I8" i="31"/>
  <c r="V8" i="31"/>
  <c r="I5" i="31"/>
  <c r="V5" i="31"/>
  <c r="X5" i="31"/>
  <c r="N5" i="31"/>
  <c r="T5" i="31"/>
  <c r="U5" i="31"/>
  <c r="R5" i="31"/>
  <c r="W5" i="31"/>
  <c r="L5" i="31"/>
  <c r="O5" i="31"/>
  <c r="Q5" i="31"/>
  <c r="P5" i="31"/>
  <c r="K5" i="31"/>
  <c r="K3" i="31"/>
  <c r="I3" i="31"/>
  <c r="V3" i="31"/>
  <c r="R3" i="31"/>
  <c r="X3" i="31"/>
  <c r="N3" i="31"/>
  <c r="T3" i="31"/>
  <c r="U3" i="31"/>
  <c r="P3" i="31"/>
  <c r="L3" i="31"/>
  <c r="O3" i="31"/>
  <c r="Q3" i="31"/>
  <c r="W3" i="31"/>
  <c r="K4" i="31"/>
  <c r="I4" i="31"/>
  <c r="V4" i="31"/>
  <c r="X4" i="31"/>
  <c r="L4" i="31"/>
  <c r="O4" i="31"/>
  <c r="Q4" i="31"/>
  <c r="N4" i="31"/>
  <c r="T4" i="31"/>
  <c r="U4" i="31"/>
  <c r="P4" i="31"/>
  <c r="R4" i="31"/>
  <c r="W4" i="31"/>
  <c r="V6" i="31"/>
  <c r="X6" i="31"/>
  <c r="N6" i="31"/>
  <c r="T6" i="31"/>
  <c r="U6" i="31"/>
  <c r="L6" i="31"/>
  <c r="O6" i="31"/>
  <c r="Q6" i="31"/>
  <c r="K6" i="31"/>
  <c r="P6" i="31"/>
  <c r="R6" i="31"/>
  <c r="W6" i="31"/>
  <c r="I6" i="31"/>
  <c r="X9" i="31"/>
  <c r="N9" i="31"/>
  <c r="T9" i="31"/>
  <c r="U9" i="31"/>
  <c r="L9" i="31"/>
  <c r="O9" i="31"/>
  <c r="Q9" i="31"/>
  <c r="P9" i="31"/>
  <c r="R9" i="31"/>
  <c r="W9" i="31"/>
  <c r="K9" i="31"/>
  <c r="I9" i="31"/>
  <c r="V9" i="31"/>
  <c r="V7" i="31"/>
  <c r="X7" i="31"/>
  <c r="N7" i="31"/>
  <c r="T7" i="31"/>
  <c r="U7" i="31"/>
  <c r="L7" i="31"/>
  <c r="O7" i="31"/>
  <c r="Q7" i="31"/>
  <c r="P7" i="31"/>
  <c r="R7" i="31"/>
  <c r="W7" i="31"/>
  <c r="I7" i="31"/>
  <c r="K7" i="31"/>
  <c r="H9" i="46"/>
  <c r="J9" i="46"/>
  <c r="H8" i="46"/>
  <c r="J8" i="46"/>
  <c r="J7" i="46"/>
  <c r="H7" i="46"/>
  <c r="H3" i="46"/>
  <c r="J3" i="46"/>
  <c r="M3" i="46"/>
  <c r="M4" i="46"/>
  <c r="J4" i="46"/>
  <c r="H4" i="46"/>
  <c r="M5" i="46"/>
  <c r="H5" i="46"/>
  <c r="J5" i="46"/>
  <c r="J6" i="46"/>
  <c r="H6" i="46"/>
  <c r="L8" i="46"/>
  <c r="X8" i="46"/>
  <c r="K8" i="46"/>
  <c r="P8" i="46"/>
  <c r="U8" i="46"/>
  <c r="W8" i="46"/>
  <c r="O8" i="46"/>
  <c r="T8" i="46"/>
  <c r="I8" i="46"/>
  <c r="N8" i="46"/>
  <c r="R8" i="46"/>
  <c r="V8" i="46"/>
  <c r="Q8" i="46"/>
  <c r="K9" i="46"/>
  <c r="P9" i="46"/>
  <c r="U9" i="46"/>
  <c r="W9" i="46"/>
  <c r="I9" i="46"/>
  <c r="O9" i="46"/>
  <c r="T9" i="46"/>
  <c r="N9" i="46"/>
  <c r="R9" i="46"/>
  <c r="V9" i="46"/>
  <c r="L9" i="46"/>
  <c r="Q9" i="46"/>
  <c r="X9" i="46"/>
  <c r="L7" i="46"/>
  <c r="Q7" i="46"/>
  <c r="X7" i="46"/>
  <c r="K7" i="46"/>
  <c r="P7" i="46"/>
  <c r="U7" i="46"/>
  <c r="W7" i="46"/>
  <c r="I7" i="46"/>
  <c r="O7" i="46"/>
  <c r="T7" i="46"/>
  <c r="N7" i="46"/>
  <c r="R7" i="46"/>
  <c r="V7" i="46"/>
  <c r="N3" i="46"/>
  <c r="R3" i="46"/>
  <c r="V3" i="46"/>
  <c r="L3" i="46"/>
  <c r="Q3" i="46"/>
  <c r="X3" i="46"/>
  <c r="K3" i="46"/>
  <c r="P3" i="46"/>
  <c r="U3" i="46"/>
  <c r="W3" i="46"/>
  <c r="I3" i="46"/>
  <c r="O3" i="46"/>
  <c r="T3" i="46"/>
  <c r="N4" i="46"/>
  <c r="R4" i="46"/>
  <c r="V4" i="46"/>
  <c r="L4" i="46"/>
  <c r="Q4" i="46"/>
  <c r="X4" i="46"/>
  <c r="K4" i="46"/>
  <c r="P4" i="46"/>
  <c r="U4" i="46"/>
  <c r="W4" i="46"/>
  <c r="I4" i="46"/>
  <c r="O4" i="46"/>
  <c r="T4" i="46"/>
  <c r="N5" i="46"/>
  <c r="V5" i="46"/>
  <c r="L5" i="46"/>
  <c r="Q5" i="46"/>
  <c r="X5" i="46"/>
  <c r="P5" i="46"/>
  <c r="U5" i="46"/>
  <c r="K5" i="46"/>
  <c r="W5" i="46"/>
  <c r="I5" i="46"/>
  <c r="O5" i="46"/>
  <c r="T5" i="46"/>
  <c r="R5" i="46"/>
  <c r="V6" i="46"/>
  <c r="L6" i="46"/>
  <c r="Q6" i="46"/>
  <c r="X6" i="46"/>
  <c r="K6" i="46"/>
  <c r="P6" i="46"/>
  <c r="U6" i="46"/>
  <c r="W6" i="46"/>
  <c r="I6" i="46"/>
  <c r="O6" i="46"/>
  <c r="T6" i="46"/>
  <c r="N6" i="46"/>
  <c r="R6" i="46"/>
  <c r="M5" i="30"/>
  <c r="J5" i="30"/>
  <c r="H5" i="30"/>
  <c r="J6" i="30"/>
  <c r="H6" i="30"/>
  <c r="J7" i="30"/>
  <c r="H7" i="30"/>
  <c r="J8" i="30"/>
  <c r="H8" i="30"/>
  <c r="J9" i="30"/>
  <c r="H9" i="30"/>
  <c r="M4" i="30"/>
  <c r="J4" i="30"/>
  <c r="H4" i="30"/>
  <c r="M3" i="30"/>
  <c r="J3" i="30"/>
  <c r="H3" i="30"/>
  <c r="W5" i="30"/>
  <c r="R5" i="30"/>
  <c r="Q5" i="30"/>
  <c r="P5" i="30"/>
  <c r="O5" i="30"/>
  <c r="N5" i="30"/>
  <c r="V5" i="30"/>
  <c r="L5" i="30"/>
  <c r="K5" i="30"/>
  <c r="X5" i="30"/>
  <c r="I5" i="30"/>
  <c r="U5" i="30"/>
  <c r="T5" i="30"/>
  <c r="R6" i="30"/>
  <c r="Q6" i="30"/>
  <c r="P6" i="30"/>
  <c r="O6" i="30"/>
  <c r="N6" i="30"/>
  <c r="V6" i="30"/>
  <c r="L6" i="30"/>
  <c r="K6" i="30"/>
  <c r="X6" i="30"/>
  <c r="U6" i="30"/>
  <c r="I6" i="30"/>
  <c r="T6" i="30"/>
  <c r="W6" i="30"/>
  <c r="Q7" i="30"/>
  <c r="P7" i="30"/>
  <c r="O7" i="30"/>
  <c r="V7" i="30"/>
  <c r="N7" i="30"/>
  <c r="L7" i="30"/>
  <c r="K7" i="30"/>
  <c r="X7" i="30"/>
  <c r="T7" i="30"/>
  <c r="I7" i="30"/>
  <c r="U7" i="30"/>
  <c r="W7" i="30"/>
  <c r="R7" i="30"/>
  <c r="P8" i="30"/>
  <c r="O8" i="30"/>
  <c r="N8" i="30"/>
  <c r="V8" i="30"/>
  <c r="L8" i="30"/>
  <c r="K8" i="30"/>
  <c r="X8" i="30"/>
  <c r="I8" i="30"/>
  <c r="W8" i="30"/>
  <c r="U8" i="30"/>
  <c r="T8" i="30"/>
  <c r="R8" i="30"/>
  <c r="Q8" i="30"/>
  <c r="O9" i="30"/>
  <c r="N9" i="30"/>
  <c r="V9" i="30"/>
  <c r="X9" i="30"/>
  <c r="L9" i="30"/>
  <c r="K9" i="30"/>
  <c r="I9" i="30"/>
  <c r="U9" i="30"/>
  <c r="T9" i="30"/>
  <c r="W9" i="30"/>
  <c r="R9" i="30"/>
  <c r="Q9" i="30"/>
  <c r="P9" i="30"/>
  <c r="T4" i="30"/>
  <c r="W4" i="30"/>
  <c r="R4" i="30"/>
  <c r="Q4" i="30"/>
  <c r="P4" i="30"/>
  <c r="O4" i="30"/>
  <c r="N4" i="30"/>
  <c r="V4" i="30"/>
  <c r="L4" i="30"/>
  <c r="K4" i="30"/>
  <c r="X4" i="30"/>
  <c r="I4" i="30"/>
  <c r="U4" i="30"/>
  <c r="U3" i="30"/>
  <c r="T3" i="30"/>
  <c r="W3" i="30"/>
  <c r="R3" i="30"/>
  <c r="Q3" i="30"/>
  <c r="X3" i="30"/>
  <c r="P3" i="30"/>
  <c r="O3" i="30"/>
  <c r="N3" i="30"/>
  <c r="V3" i="30"/>
  <c r="L3" i="30"/>
  <c r="K3" i="30"/>
  <c r="I3" i="30"/>
  <c r="J9" i="29"/>
  <c r="H9" i="29"/>
  <c r="M3" i="29"/>
  <c r="J3" i="29"/>
  <c r="H3" i="29"/>
  <c r="M4" i="29"/>
  <c r="J4" i="29"/>
  <c r="H4" i="29"/>
  <c r="M5" i="29"/>
  <c r="J5" i="29"/>
  <c r="H5" i="29"/>
  <c r="J6" i="29"/>
  <c r="H6" i="29"/>
  <c r="J7" i="29"/>
  <c r="H7" i="29"/>
  <c r="J8" i="29"/>
  <c r="H8" i="29"/>
  <c r="V9" i="29"/>
  <c r="W9" i="29"/>
  <c r="T9" i="29"/>
  <c r="U9" i="29"/>
  <c r="I9" i="29"/>
  <c r="K9" i="29"/>
  <c r="L9" i="29"/>
  <c r="N9" i="29"/>
  <c r="O9" i="29"/>
  <c r="P9" i="29"/>
  <c r="Q9" i="29"/>
  <c r="R9" i="29"/>
  <c r="X9" i="29"/>
  <c r="K3" i="29"/>
  <c r="N3" i="29"/>
  <c r="O3" i="29"/>
  <c r="P3" i="29"/>
  <c r="Q3" i="29"/>
  <c r="T3" i="29"/>
  <c r="U3" i="29"/>
  <c r="I3" i="29"/>
  <c r="L3" i="29"/>
  <c r="R3" i="29"/>
  <c r="V3" i="29"/>
  <c r="X3" i="29"/>
  <c r="W3" i="29"/>
  <c r="W4" i="29"/>
  <c r="T4" i="29"/>
  <c r="U4" i="29"/>
  <c r="I4" i="29"/>
  <c r="K4" i="29"/>
  <c r="L4" i="29"/>
  <c r="N4" i="29"/>
  <c r="O4" i="29"/>
  <c r="P4" i="29"/>
  <c r="Q4" i="29"/>
  <c r="R4" i="29"/>
  <c r="V4" i="29"/>
  <c r="X4" i="29"/>
  <c r="T5" i="29"/>
  <c r="U5" i="29"/>
  <c r="I5" i="29"/>
  <c r="K5" i="29"/>
  <c r="L5" i="29"/>
  <c r="N5" i="29"/>
  <c r="O5" i="29"/>
  <c r="P5" i="29"/>
  <c r="Q5" i="29"/>
  <c r="R5" i="29"/>
  <c r="W5" i="29"/>
  <c r="V5" i="29"/>
  <c r="X5" i="29"/>
  <c r="I6" i="29"/>
  <c r="K6" i="29"/>
  <c r="L6" i="29"/>
  <c r="N6" i="29"/>
  <c r="O6" i="29"/>
  <c r="P6" i="29"/>
  <c r="Q6" i="29"/>
  <c r="R6" i="29"/>
  <c r="W6" i="29"/>
  <c r="V6" i="29"/>
  <c r="X6" i="29"/>
  <c r="T6" i="29"/>
  <c r="U6" i="29"/>
  <c r="W7" i="29"/>
  <c r="U7" i="29"/>
  <c r="X7" i="29"/>
  <c r="N7" i="29"/>
  <c r="T7" i="29"/>
  <c r="O7" i="29"/>
  <c r="V7" i="29"/>
  <c r="I7" i="29"/>
  <c r="K7" i="29"/>
  <c r="L7" i="29"/>
  <c r="P7" i="29"/>
  <c r="Q7" i="29"/>
  <c r="R7" i="29"/>
  <c r="V8" i="29"/>
  <c r="X8" i="29"/>
  <c r="L8" i="29"/>
  <c r="O8" i="29"/>
  <c r="R8" i="29"/>
  <c r="W8" i="29"/>
  <c r="K8" i="29"/>
  <c r="N8" i="29"/>
  <c r="P8" i="29"/>
  <c r="T8" i="29"/>
  <c r="U8" i="29"/>
  <c r="I8" i="29"/>
  <c r="Q8" i="29"/>
  <c r="H4" i="28"/>
  <c r="J4" i="28"/>
  <c r="H7" i="28"/>
  <c r="J7" i="28"/>
  <c r="H8" i="28"/>
  <c r="J8" i="28"/>
  <c r="H5" i="28"/>
  <c r="J5" i="28"/>
  <c r="H9" i="28"/>
  <c r="J9" i="28"/>
  <c r="H6" i="28"/>
  <c r="J6" i="28"/>
  <c r="H3" i="28"/>
  <c r="J3" i="28"/>
  <c r="W3" i="28"/>
  <c r="T3" i="28"/>
  <c r="L3" i="28"/>
  <c r="P3" i="28"/>
  <c r="I3" i="28"/>
  <c r="V3" i="28"/>
  <c r="N3" i="28"/>
  <c r="Q3" i="28"/>
  <c r="K3" i="28"/>
  <c r="O3" i="28"/>
  <c r="R3" i="28"/>
  <c r="X3" i="28"/>
  <c r="U3" i="28"/>
  <c r="T4" i="28"/>
  <c r="L4" i="28"/>
  <c r="P4" i="28"/>
  <c r="W4" i="28"/>
  <c r="V4" i="28"/>
  <c r="K4" i="28"/>
  <c r="O4" i="28"/>
  <c r="R4" i="28"/>
  <c r="X4" i="28"/>
  <c r="U4" i="28"/>
  <c r="I4" i="28"/>
  <c r="N4" i="28"/>
  <c r="Q4" i="28"/>
  <c r="L7" i="28"/>
  <c r="P7" i="28"/>
  <c r="V7" i="28"/>
  <c r="X7" i="28"/>
  <c r="W7" i="28"/>
  <c r="K7" i="28"/>
  <c r="O7" i="28"/>
  <c r="R7" i="28"/>
  <c r="U7" i="28"/>
  <c r="I7" i="28"/>
  <c r="N7" i="28"/>
  <c r="Q7" i="28"/>
  <c r="T7" i="28"/>
  <c r="V8" i="28"/>
  <c r="K8" i="28"/>
  <c r="O8" i="28"/>
  <c r="R8" i="28"/>
  <c r="X8" i="28"/>
  <c r="U8" i="28"/>
  <c r="I8" i="28"/>
  <c r="N8" i="28"/>
  <c r="Q8" i="28"/>
  <c r="W8" i="28"/>
  <c r="T8" i="28"/>
  <c r="L8" i="28"/>
  <c r="P8" i="28"/>
  <c r="T5" i="28"/>
  <c r="L5" i="28"/>
  <c r="P5" i="28"/>
  <c r="V5" i="28"/>
  <c r="K5" i="28"/>
  <c r="O5" i="28"/>
  <c r="R5" i="28"/>
  <c r="X5" i="28"/>
  <c r="U5" i="28"/>
  <c r="I5" i="28"/>
  <c r="N5" i="28"/>
  <c r="Q5" i="28"/>
  <c r="W5" i="28"/>
  <c r="V9" i="28"/>
  <c r="K9" i="28"/>
  <c r="O9" i="28"/>
  <c r="R9" i="28"/>
  <c r="X9" i="28"/>
  <c r="T9" i="28"/>
  <c r="U9" i="28"/>
  <c r="I9" i="28"/>
  <c r="N9" i="28"/>
  <c r="Q9" i="28"/>
  <c r="W9" i="28"/>
  <c r="L9" i="28"/>
  <c r="P9" i="28"/>
  <c r="L6" i="28"/>
  <c r="P6" i="28"/>
  <c r="T6" i="28"/>
  <c r="V6" i="28"/>
  <c r="K6" i="28"/>
  <c r="O6" i="28"/>
  <c r="R6" i="28"/>
  <c r="X6" i="28"/>
  <c r="N6" i="28"/>
  <c r="U6" i="28"/>
  <c r="I6" i="28"/>
  <c r="Q6" i="28"/>
  <c r="W6" i="28"/>
  <c r="J5" i="27"/>
  <c r="H5" i="27"/>
  <c r="J4" i="27"/>
  <c r="H4" i="27"/>
  <c r="J6" i="27"/>
  <c r="H6" i="27"/>
  <c r="J3" i="27"/>
  <c r="H3" i="27"/>
  <c r="J7" i="27"/>
  <c r="H7" i="27"/>
  <c r="J8" i="27"/>
  <c r="H8" i="27"/>
  <c r="J9" i="27"/>
  <c r="H9" i="27"/>
  <c r="K9" i="27"/>
  <c r="T9" i="27"/>
  <c r="W9" i="27"/>
  <c r="O9" i="27"/>
  <c r="N9" i="27"/>
  <c r="I9" i="27"/>
  <c r="V9" i="27"/>
  <c r="R9" i="27"/>
  <c r="X9" i="27"/>
  <c r="L9" i="27"/>
  <c r="Q9" i="27"/>
  <c r="P9" i="27"/>
  <c r="U9" i="27"/>
  <c r="X3" i="27"/>
  <c r="Q3" i="27"/>
  <c r="U3" i="27"/>
  <c r="L3" i="27"/>
  <c r="P3" i="27"/>
  <c r="W3" i="27"/>
  <c r="K3" i="27"/>
  <c r="T3" i="27"/>
  <c r="O3" i="27"/>
  <c r="V3" i="27"/>
  <c r="R3" i="27"/>
  <c r="N3" i="27"/>
  <c r="I3" i="27"/>
  <c r="L4" i="27"/>
  <c r="Q4" i="27"/>
  <c r="U4" i="27"/>
  <c r="P4" i="27"/>
  <c r="W4" i="27"/>
  <c r="K4" i="27"/>
  <c r="T4" i="27"/>
  <c r="R4" i="27"/>
  <c r="O4" i="27"/>
  <c r="X4" i="27"/>
  <c r="N4" i="27"/>
  <c r="I4" i="27"/>
  <c r="V4" i="27"/>
  <c r="U5" i="27"/>
  <c r="P5" i="27"/>
  <c r="W5" i="27"/>
  <c r="L5" i="27"/>
  <c r="K5" i="27"/>
  <c r="T5" i="27"/>
  <c r="O5" i="27"/>
  <c r="N5" i="27"/>
  <c r="Q5" i="27"/>
  <c r="I5" i="27"/>
  <c r="V5" i="27"/>
  <c r="R5" i="27"/>
  <c r="X5" i="27"/>
  <c r="U6" i="27"/>
  <c r="P6" i="27"/>
  <c r="W6" i="27"/>
  <c r="Q6" i="27"/>
  <c r="K6" i="27"/>
  <c r="T6" i="27"/>
  <c r="O6" i="27"/>
  <c r="N6" i="27"/>
  <c r="I6" i="27"/>
  <c r="V6" i="27"/>
  <c r="R6" i="27"/>
  <c r="X6" i="27"/>
  <c r="L6" i="27"/>
  <c r="K8" i="27"/>
  <c r="P8" i="27"/>
  <c r="W8" i="27"/>
  <c r="T8" i="27"/>
  <c r="O8" i="27"/>
  <c r="N8" i="27"/>
  <c r="I8" i="27"/>
  <c r="V8" i="27"/>
  <c r="R8" i="27"/>
  <c r="X8" i="27"/>
  <c r="L8" i="27"/>
  <c r="Q8" i="27"/>
  <c r="U8" i="27"/>
  <c r="W7" i="27"/>
  <c r="P7" i="27"/>
  <c r="K7" i="27"/>
  <c r="T7" i="27"/>
  <c r="O7" i="27"/>
  <c r="N7" i="27"/>
  <c r="I7" i="27"/>
  <c r="V7" i="27"/>
  <c r="R7" i="27"/>
  <c r="U7" i="27"/>
  <c r="X7" i="27"/>
  <c r="L7" i="27"/>
  <c r="Q7" i="27"/>
  <c r="V8" i="45"/>
  <c r="L8" i="45"/>
  <c r="Q8" i="45"/>
  <c r="X8" i="45"/>
  <c r="K8" i="45"/>
  <c r="P8" i="45"/>
  <c r="U8" i="45"/>
  <c r="W8" i="45"/>
  <c r="O8" i="45"/>
  <c r="I8" i="45"/>
  <c r="T8" i="45"/>
  <c r="N8" i="45"/>
  <c r="R8" i="45"/>
  <c r="W9" i="45"/>
  <c r="L9" i="45"/>
  <c r="Q9" i="45"/>
  <c r="X9" i="45"/>
  <c r="K9" i="45"/>
  <c r="P9" i="45"/>
  <c r="U9" i="45"/>
  <c r="I9" i="45"/>
  <c r="O9" i="45"/>
  <c r="T9" i="45"/>
  <c r="N9" i="45"/>
  <c r="R9" i="45"/>
  <c r="V9" i="45"/>
  <c r="N7" i="45"/>
  <c r="R7" i="45"/>
  <c r="K7" i="45"/>
  <c r="V7" i="45"/>
  <c r="U7" i="45"/>
  <c r="L7" i="45"/>
  <c r="Q7" i="45"/>
  <c r="X7" i="45"/>
  <c r="W7" i="45"/>
  <c r="O7" i="45"/>
  <c r="T7" i="45"/>
  <c r="I7" i="45"/>
  <c r="P7" i="45"/>
  <c r="N6" i="45"/>
  <c r="R6" i="45"/>
  <c r="V6" i="45"/>
  <c r="L6" i="45"/>
  <c r="Q6" i="45"/>
  <c r="X6" i="45"/>
  <c r="K6" i="45"/>
  <c r="P6" i="45"/>
  <c r="U6" i="45"/>
  <c r="W6" i="45"/>
  <c r="I6" i="45"/>
  <c r="O6" i="45"/>
  <c r="T6" i="45"/>
  <c r="W3" i="45"/>
  <c r="I3" i="45"/>
  <c r="O3" i="45"/>
  <c r="T3" i="45"/>
  <c r="N3" i="45"/>
  <c r="R3" i="45"/>
  <c r="V3" i="45"/>
  <c r="L3" i="45"/>
  <c r="Q3" i="45"/>
  <c r="X3" i="45"/>
  <c r="K3" i="45"/>
  <c r="P3" i="45"/>
  <c r="U3" i="45"/>
  <c r="I4" i="45"/>
  <c r="O4" i="45"/>
  <c r="T4" i="45"/>
  <c r="X4" i="45"/>
  <c r="L4" i="45"/>
  <c r="N4" i="45"/>
  <c r="R4" i="45"/>
  <c r="V4" i="45"/>
  <c r="P4" i="45"/>
  <c r="U4" i="45"/>
  <c r="K4" i="45"/>
  <c r="W4" i="45"/>
  <c r="Q4" i="45"/>
  <c r="N5" i="45"/>
  <c r="R5" i="45"/>
  <c r="V5" i="45"/>
  <c r="L5" i="45"/>
  <c r="Q5" i="45"/>
  <c r="X5" i="45"/>
  <c r="P5" i="45"/>
  <c r="K5" i="45"/>
  <c r="U5" i="45"/>
  <c r="W5" i="45"/>
  <c r="O5" i="45"/>
  <c r="T5" i="45"/>
  <c r="I5" i="45"/>
  <c r="M4" i="39"/>
  <c r="J4" i="39"/>
  <c r="H4" i="39"/>
  <c r="M5" i="39"/>
  <c r="J5" i="39"/>
  <c r="H5" i="39"/>
  <c r="N3" i="39"/>
  <c r="J3" i="39"/>
  <c r="H3" i="39"/>
  <c r="M3" i="39"/>
  <c r="J6" i="39"/>
  <c r="H6" i="39"/>
  <c r="J9" i="39"/>
  <c r="H9" i="39"/>
  <c r="J7" i="39"/>
  <c r="H7" i="39"/>
  <c r="J8" i="39"/>
  <c r="H8" i="39"/>
  <c r="L3" i="39"/>
  <c r="P3" i="39"/>
  <c r="T3" i="39"/>
  <c r="X3" i="39"/>
  <c r="V3" i="39"/>
  <c r="K3" i="39"/>
  <c r="O3" i="39"/>
  <c r="R3" i="39"/>
  <c r="I3" i="39"/>
  <c r="Q3" i="39"/>
  <c r="U3" i="39"/>
  <c r="W3" i="39"/>
  <c r="X6" i="39"/>
  <c r="V6" i="39"/>
  <c r="K6" i="39"/>
  <c r="O6" i="39"/>
  <c r="R6" i="39"/>
  <c r="N6" i="39"/>
  <c r="T6" i="39"/>
  <c r="P6" i="39"/>
  <c r="Q6" i="39"/>
  <c r="I6" i="39"/>
  <c r="U6" i="39"/>
  <c r="W6" i="39"/>
  <c r="L6" i="39"/>
  <c r="V7" i="39"/>
  <c r="K7" i="39"/>
  <c r="O7" i="39"/>
  <c r="R7" i="39"/>
  <c r="I7" i="39"/>
  <c r="N7" i="39"/>
  <c r="Q7" i="39"/>
  <c r="U7" i="39"/>
  <c r="W7" i="39"/>
  <c r="L7" i="39"/>
  <c r="P7" i="39"/>
  <c r="T7" i="39"/>
  <c r="X7" i="39"/>
  <c r="K8" i="39"/>
  <c r="O8" i="39"/>
  <c r="R8" i="39"/>
  <c r="X8" i="39"/>
  <c r="W8" i="39"/>
  <c r="I8" i="39"/>
  <c r="N8" i="39"/>
  <c r="Q8" i="39"/>
  <c r="U8" i="39"/>
  <c r="L8" i="39"/>
  <c r="P8" i="39"/>
  <c r="T8" i="39"/>
  <c r="V8" i="39"/>
  <c r="X9" i="39"/>
  <c r="U9" i="39"/>
  <c r="Q9" i="39"/>
  <c r="W9" i="39"/>
  <c r="L9" i="39"/>
  <c r="P9" i="39"/>
  <c r="T9" i="39"/>
  <c r="K9" i="39"/>
  <c r="O9" i="39"/>
  <c r="R9" i="39"/>
  <c r="I9" i="39"/>
  <c r="N9" i="39"/>
  <c r="V9" i="39"/>
  <c r="L4" i="39"/>
  <c r="P4" i="39"/>
  <c r="T4" i="39"/>
  <c r="V4" i="39"/>
  <c r="K4" i="39"/>
  <c r="O4" i="39"/>
  <c r="R4" i="39"/>
  <c r="X4" i="39"/>
  <c r="W4" i="39"/>
  <c r="I4" i="39"/>
  <c r="N4" i="39"/>
  <c r="Q4" i="39"/>
  <c r="U4" i="39"/>
  <c r="V5" i="39"/>
  <c r="R5" i="39"/>
  <c r="X5" i="39"/>
  <c r="I5" i="39"/>
  <c r="N5" i="39"/>
  <c r="Q5" i="39"/>
  <c r="U5" i="39"/>
  <c r="W5" i="39"/>
  <c r="L5" i="39"/>
  <c r="P5" i="39"/>
  <c r="T5" i="39"/>
  <c r="K5" i="39"/>
  <c r="O5" i="39"/>
  <c r="H8" i="37"/>
  <c r="J8" i="37"/>
  <c r="H9" i="37"/>
  <c r="J9" i="37"/>
  <c r="H3" i="37"/>
  <c r="J3" i="37"/>
  <c r="M3" i="37"/>
  <c r="M5" i="37"/>
  <c r="H5" i="37"/>
  <c r="J5" i="37"/>
  <c r="J6" i="37"/>
  <c r="H6" i="37"/>
  <c r="M4" i="37"/>
  <c r="H4" i="37"/>
  <c r="J4" i="37"/>
  <c r="J7" i="37"/>
  <c r="H7" i="37"/>
  <c r="L6" i="37"/>
  <c r="N6" i="37"/>
  <c r="O6" i="37"/>
  <c r="V6" i="37"/>
  <c r="P6" i="37"/>
  <c r="Q6" i="37"/>
  <c r="X6" i="37"/>
  <c r="R6" i="37"/>
  <c r="I6" i="37"/>
  <c r="K6" i="37"/>
  <c r="U6" i="37"/>
  <c r="W6" i="37"/>
  <c r="T6" i="37"/>
  <c r="N7" i="37"/>
  <c r="W7" i="37"/>
  <c r="O7" i="37"/>
  <c r="T7" i="37"/>
  <c r="V7" i="37"/>
  <c r="P7" i="37"/>
  <c r="Q7" i="37"/>
  <c r="X7" i="37"/>
  <c r="R7" i="37"/>
  <c r="I7" i="37"/>
  <c r="U7" i="37"/>
  <c r="L7" i="37"/>
  <c r="K7" i="37"/>
  <c r="I4" i="37"/>
  <c r="T4" i="37"/>
  <c r="K4" i="37"/>
  <c r="L4" i="37"/>
  <c r="N4" i="37"/>
  <c r="W4" i="37"/>
  <c r="O4" i="37"/>
  <c r="V4" i="37"/>
  <c r="P4" i="37"/>
  <c r="R4" i="37"/>
  <c r="U4" i="37"/>
  <c r="Q4" i="37"/>
  <c r="X4" i="37"/>
  <c r="O8" i="37"/>
  <c r="V8" i="37"/>
  <c r="P8" i="37"/>
  <c r="Q8" i="37"/>
  <c r="X8" i="37"/>
  <c r="R8" i="37"/>
  <c r="K8" i="37"/>
  <c r="L8" i="37"/>
  <c r="I8" i="37"/>
  <c r="T8" i="37"/>
  <c r="U8" i="37"/>
  <c r="N8" i="37"/>
  <c r="W8" i="37"/>
  <c r="R3" i="37"/>
  <c r="K3" i="37"/>
  <c r="L3" i="37"/>
  <c r="N3" i="37"/>
  <c r="W3" i="37"/>
  <c r="O3" i="37"/>
  <c r="V3" i="37"/>
  <c r="P3" i="37"/>
  <c r="Q3" i="37"/>
  <c r="X3" i="37"/>
  <c r="I3" i="37"/>
  <c r="T3" i="37"/>
  <c r="U3" i="37"/>
  <c r="K5" i="37"/>
  <c r="U5" i="37"/>
  <c r="N5" i="37"/>
  <c r="O5" i="37"/>
  <c r="V5" i="37"/>
  <c r="P5" i="37"/>
  <c r="Q5" i="37"/>
  <c r="X5" i="37"/>
  <c r="R5" i="37"/>
  <c r="I5" i="37"/>
  <c r="T5" i="37"/>
  <c r="L5" i="37"/>
  <c r="W5" i="37"/>
  <c r="V9" i="37"/>
  <c r="P9" i="37"/>
  <c r="Q9" i="37"/>
  <c r="X9" i="37"/>
  <c r="R9" i="37"/>
  <c r="I9" i="37"/>
  <c r="T9" i="37"/>
  <c r="K9" i="37"/>
  <c r="U9" i="37"/>
  <c r="L9" i="37"/>
  <c r="W9" i="37"/>
  <c r="O9" i="37"/>
  <c r="N9" i="37"/>
  <c r="M3" i="42"/>
  <c r="J3" i="42"/>
  <c r="H3" i="42"/>
  <c r="M5" i="42"/>
  <c r="H5" i="42"/>
  <c r="J5" i="42"/>
  <c r="J6" i="42"/>
  <c r="H6" i="42"/>
  <c r="M4" i="42"/>
  <c r="J4" i="42"/>
  <c r="H4" i="42"/>
  <c r="J7" i="42"/>
  <c r="H7" i="42"/>
  <c r="H9" i="42"/>
  <c r="J9" i="42"/>
  <c r="H8" i="42"/>
  <c r="J8" i="42"/>
  <c r="I3" i="42"/>
  <c r="X3" i="42"/>
  <c r="T3" i="42"/>
  <c r="U3" i="42"/>
  <c r="O3" i="42"/>
  <c r="W3" i="42"/>
  <c r="Q3" i="42"/>
  <c r="K3" i="42"/>
  <c r="N3" i="42"/>
  <c r="V3" i="42"/>
  <c r="R3" i="42"/>
  <c r="P3" i="42"/>
  <c r="L3" i="42"/>
  <c r="R4" i="42"/>
  <c r="U4" i="42"/>
  <c r="O4" i="42"/>
  <c r="W4" i="42"/>
  <c r="T4" i="42"/>
  <c r="Q4" i="42"/>
  <c r="K4" i="42"/>
  <c r="V4" i="42"/>
  <c r="N4" i="42"/>
  <c r="P4" i="42"/>
  <c r="L4" i="42"/>
  <c r="I4" i="42"/>
  <c r="X4" i="42"/>
  <c r="L5" i="42"/>
  <c r="U5" i="42"/>
  <c r="O5" i="42"/>
  <c r="W5" i="42"/>
  <c r="Q5" i="42"/>
  <c r="V5" i="42"/>
  <c r="K5" i="42"/>
  <c r="T5" i="42"/>
  <c r="N5" i="42"/>
  <c r="P5" i="42"/>
  <c r="I5" i="42"/>
  <c r="X5" i="42"/>
  <c r="R5" i="42"/>
  <c r="U6" i="42"/>
  <c r="W6" i="42"/>
  <c r="X6" i="42"/>
  <c r="Q6" i="42"/>
  <c r="V6" i="42"/>
  <c r="K6" i="42"/>
  <c r="T6" i="42"/>
  <c r="N6" i="42"/>
  <c r="P6" i="42"/>
  <c r="I6" i="42"/>
  <c r="R6" i="42"/>
  <c r="L6" i="42"/>
  <c r="O6" i="42"/>
  <c r="O7" i="42"/>
  <c r="W7" i="42"/>
  <c r="K7" i="42"/>
  <c r="T7" i="42"/>
  <c r="N7" i="42"/>
  <c r="V7" i="42"/>
  <c r="P7" i="42"/>
  <c r="I7" i="42"/>
  <c r="R7" i="42"/>
  <c r="L7" i="42"/>
  <c r="Q7" i="42"/>
  <c r="U7" i="42"/>
  <c r="X7" i="42"/>
  <c r="W8" i="42"/>
  <c r="Q8" i="42"/>
  <c r="T8" i="42"/>
  <c r="N8" i="42"/>
  <c r="X8" i="42"/>
  <c r="R8" i="42"/>
  <c r="V8" i="42"/>
  <c r="P8" i="42"/>
  <c r="I8" i="42"/>
  <c r="L8" i="42"/>
  <c r="U8" i="42"/>
  <c r="K8" i="42"/>
  <c r="O8" i="42"/>
  <c r="Q9" i="42"/>
  <c r="T9" i="42"/>
  <c r="N9" i="42"/>
  <c r="V9" i="42"/>
  <c r="R9" i="42"/>
  <c r="U9" i="42"/>
  <c r="P9" i="42"/>
  <c r="I9" i="42"/>
  <c r="X9" i="42"/>
  <c r="L9" i="42"/>
  <c r="O9" i="42"/>
  <c r="W9" i="42"/>
  <c r="K9" i="42"/>
  <c r="M3" i="18"/>
  <c r="J3" i="18"/>
  <c r="H3" i="18"/>
  <c r="M4" i="18"/>
  <c r="J4" i="18"/>
  <c r="H4" i="18"/>
  <c r="M5" i="18"/>
  <c r="J5" i="18"/>
  <c r="H5" i="18"/>
  <c r="J7" i="18"/>
  <c r="H7" i="18"/>
  <c r="J6" i="18"/>
  <c r="H6" i="18"/>
  <c r="J8" i="18"/>
  <c r="H8" i="18"/>
  <c r="J9" i="18"/>
  <c r="H9" i="18"/>
  <c r="P9" i="18"/>
  <c r="V9" i="18"/>
  <c r="I9" i="18"/>
  <c r="Q9" i="18"/>
  <c r="X9" i="18"/>
  <c r="K9" i="18"/>
  <c r="R9" i="18"/>
  <c r="T9" i="18"/>
  <c r="L9" i="18"/>
  <c r="U9" i="18"/>
  <c r="N9" i="18"/>
  <c r="W9" i="18"/>
  <c r="O9" i="18"/>
  <c r="P8" i="18"/>
  <c r="I8" i="18"/>
  <c r="Q8" i="18"/>
  <c r="X8" i="18"/>
  <c r="K8" i="18"/>
  <c r="R8" i="18"/>
  <c r="T8" i="18"/>
  <c r="L8" i="18"/>
  <c r="U8" i="18"/>
  <c r="N8" i="18"/>
  <c r="W8" i="18"/>
  <c r="O8" i="18"/>
  <c r="V8" i="18"/>
  <c r="N4" i="18"/>
  <c r="W4" i="18"/>
  <c r="O4" i="18"/>
  <c r="L4" i="18"/>
  <c r="P4" i="18"/>
  <c r="V4" i="18"/>
  <c r="U4" i="18"/>
  <c r="I4" i="18"/>
  <c r="Q4" i="18"/>
  <c r="K4" i="18"/>
  <c r="R4" i="18"/>
  <c r="X4" i="18"/>
  <c r="T4" i="18"/>
  <c r="L3" i="18"/>
  <c r="U3" i="18"/>
  <c r="N3" i="18"/>
  <c r="W3" i="18"/>
  <c r="O3" i="18"/>
  <c r="P3" i="18"/>
  <c r="V3" i="18"/>
  <c r="X3" i="18"/>
  <c r="T3" i="18"/>
  <c r="I3" i="18"/>
  <c r="Q3" i="18"/>
  <c r="K3" i="18"/>
  <c r="R3" i="18"/>
  <c r="N5" i="18"/>
  <c r="W5" i="18"/>
  <c r="O5" i="18"/>
  <c r="P5" i="18"/>
  <c r="V5" i="18"/>
  <c r="I5" i="18"/>
  <c r="Q5" i="18"/>
  <c r="X5" i="18"/>
  <c r="T5" i="18"/>
  <c r="K5" i="18"/>
  <c r="R5" i="18"/>
  <c r="L5" i="18"/>
  <c r="U5" i="18"/>
  <c r="O6" i="18"/>
  <c r="P6" i="18"/>
  <c r="V6" i="18"/>
  <c r="I6" i="18"/>
  <c r="Q6" i="18"/>
  <c r="X6" i="18"/>
  <c r="K6" i="18"/>
  <c r="R6" i="18"/>
  <c r="L6" i="18"/>
  <c r="U6" i="18"/>
  <c r="N6" i="18"/>
  <c r="W6" i="18"/>
  <c r="T6" i="18"/>
  <c r="O7" i="18"/>
  <c r="P7" i="18"/>
  <c r="V7" i="18"/>
  <c r="I7" i="18"/>
  <c r="Q7" i="18"/>
  <c r="X7" i="18"/>
  <c r="K7" i="18"/>
  <c r="R7" i="18"/>
  <c r="T7" i="18"/>
  <c r="L7" i="18"/>
  <c r="U7" i="18"/>
  <c r="N7" i="18"/>
  <c r="W7" i="18"/>
  <c r="H5" i="17"/>
  <c r="J4" i="17"/>
  <c r="H8" i="17"/>
  <c r="J7" i="17"/>
  <c r="H9" i="17"/>
  <c r="J8" i="17"/>
  <c r="H7" i="17"/>
  <c r="J6" i="17"/>
  <c r="H6" i="17"/>
  <c r="J5" i="17"/>
  <c r="H3" i="17"/>
  <c r="J2" i="17"/>
  <c r="H4" i="17"/>
  <c r="J3" i="17"/>
  <c r="Q5" i="17"/>
  <c r="K5" i="17"/>
  <c r="T5" i="17"/>
  <c r="N5" i="17"/>
  <c r="P5" i="17"/>
  <c r="V5" i="17"/>
  <c r="I5" i="17"/>
  <c r="X5" i="17"/>
  <c r="U5" i="17"/>
  <c r="R5" i="17"/>
  <c r="L5" i="17"/>
  <c r="W5" i="17"/>
  <c r="O5" i="17"/>
  <c r="N8" i="17"/>
  <c r="V8" i="17"/>
  <c r="L8" i="17"/>
  <c r="P8" i="17"/>
  <c r="I8" i="17"/>
  <c r="X8" i="17"/>
  <c r="R8" i="17"/>
  <c r="U8" i="17"/>
  <c r="T8" i="17"/>
  <c r="O8" i="17"/>
  <c r="W8" i="17"/>
  <c r="Q8" i="17"/>
  <c r="K8" i="17"/>
  <c r="Q6" i="17"/>
  <c r="K6" i="17"/>
  <c r="T6" i="17"/>
  <c r="X6" i="17"/>
  <c r="N6" i="17"/>
  <c r="V6" i="17"/>
  <c r="P6" i="17"/>
  <c r="I6" i="17"/>
  <c r="R6" i="17"/>
  <c r="W6" i="17"/>
  <c r="L6" i="17"/>
  <c r="U6" i="17"/>
  <c r="O6" i="17"/>
  <c r="K7" i="17"/>
  <c r="T7" i="17"/>
  <c r="N7" i="17"/>
  <c r="V7" i="17"/>
  <c r="P7" i="17"/>
  <c r="R7" i="17"/>
  <c r="I7" i="17"/>
  <c r="X7" i="17"/>
  <c r="L7" i="17"/>
  <c r="W7" i="17"/>
  <c r="U7" i="17"/>
  <c r="O7" i="17"/>
  <c r="Q7" i="17"/>
  <c r="N9" i="17"/>
  <c r="V9" i="17"/>
  <c r="P9" i="17"/>
  <c r="U9" i="17"/>
  <c r="I9" i="17"/>
  <c r="X9" i="17"/>
  <c r="R9" i="17"/>
  <c r="L9" i="17"/>
  <c r="O9" i="17"/>
  <c r="T9" i="17"/>
  <c r="W9" i="17"/>
  <c r="Q9" i="17"/>
  <c r="K9" i="17"/>
  <c r="O3" i="17"/>
  <c r="W3" i="17"/>
  <c r="Q3" i="17"/>
  <c r="N3" i="17"/>
  <c r="K3" i="17"/>
  <c r="T3" i="17"/>
  <c r="V3" i="17"/>
  <c r="R3" i="17"/>
  <c r="P3" i="17"/>
  <c r="U3" i="17"/>
  <c r="I3" i="17"/>
  <c r="X3" i="17"/>
  <c r="L3" i="17"/>
  <c r="O4" i="17"/>
  <c r="W4" i="17"/>
  <c r="Q4" i="17"/>
  <c r="V4" i="17"/>
  <c r="K4" i="17"/>
  <c r="T4" i="17"/>
  <c r="N4" i="17"/>
  <c r="P4" i="17"/>
  <c r="I4" i="17"/>
  <c r="X4" i="17"/>
  <c r="U4" i="17"/>
  <c r="R4" i="17"/>
  <c r="L4" i="17"/>
  <c r="J6" i="26"/>
  <c r="H6" i="26"/>
  <c r="M3" i="26"/>
  <c r="J3" i="26"/>
  <c r="H3" i="26"/>
  <c r="M5" i="26"/>
  <c r="J5" i="26"/>
  <c r="H5" i="26"/>
  <c r="J7" i="26"/>
  <c r="H7" i="26"/>
  <c r="M4" i="26"/>
  <c r="J4" i="26"/>
  <c r="H4" i="26"/>
  <c r="J8" i="26"/>
  <c r="H8" i="26"/>
  <c r="J9" i="26"/>
  <c r="H9" i="26"/>
  <c r="L3" i="26"/>
  <c r="P3" i="26"/>
  <c r="T3" i="26"/>
  <c r="V3" i="26"/>
  <c r="K3" i="26"/>
  <c r="O3" i="26"/>
  <c r="R3" i="26"/>
  <c r="X3" i="26"/>
  <c r="I3" i="26"/>
  <c r="N3" i="26"/>
  <c r="Q3" i="26"/>
  <c r="U3" i="26"/>
  <c r="W3" i="26"/>
  <c r="L4" i="26"/>
  <c r="P4" i="26"/>
  <c r="T4" i="26"/>
  <c r="K4" i="26"/>
  <c r="O4" i="26"/>
  <c r="R4" i="26"/>
  <c r="X4" i="26"/>
  <c r="I4" i="26"/>
  <c r="N4" i="26"/>
  <c r="Q4" i="26"/>
  <c r="U4" i="26"/>
  <c r="W4" i="26"/>
  <c r="V4" i="26"/>
  <c r="L5" i="26"/>
  <c r="V5" i="26"/>
  <c r="O5" i="26"/>
  <c r="R5" i="26"/>
  <c r="K5" i="26"/>
  <c r="X5" i="26"/>
  <c r="Q5" i="26"/>
  <c r="N5" i="26"/>
  <c r="U5" i="26"/>
  <c r="I5" i="26"/>
  <c r="W5" i="26"/>
  <c r="P5" i="26"/>
  <c r="T5" i="26"/>
  <c r="T6" i="26"/>
  <c r="V6" i="26"/>
  <c r="K6" i="26"/>
  <c r="O6" i="26"/>
  <c r="R6" i="26"/>
  <c r="N6" i="26"/>
  <c r="U6" i="26"/>
  <c r="I6" i="26"/>
  <c r="Q6" i="26"/>
  <c r="W6" i="26"/>
  <c r="P6" i="26"/>
  <c r="L6" i="26"/>
  <c r="X6" i="26"/>
  <c r="V7" i="26"/>
  <c r="K7" i="26"/>
  <c r="O7" i="26"/>
  <c r="R7" i="26"/>
  <c r="X7" i="26"/>
  <c r="I7" i="26"/>
  <c r="N7" i="26"/>
  <c r="Q7" i="26"/>
  <c r="U7" i="26"/>
  <c r="W7" i="26"/>
  <c r="L7" i="26"/>
  <c r="P7" i="26"/>
  <c r="T7" i="26"/>
  <c r="V8" i="26"/>
  <c r="K8" i="26"/>
  <c r="O8" i="26"/>
  <c r="R8" i="26"/>
  <c r="X8" i="26"/>
  <c r="I8" i="26"/>
  <c r="N8" i="26"/>
  <c r="Q8" i="26"/>
  <c r="U8" i="26"/>
  <c r="W8" i="26"/>
  <c r="L8" i="26"/>
  <c r="P8" i="26"/>
  <c r="T8" i="26"/>
  <c r="V9" i="26"/>
  <c r="O9" i="26"/>
  <c r="K9" i="26"/>
  <c r="X9" i="26"/>
  <c r="N9" i="26"/>
  <c r="I9" i="26"/>
  <c r="P9" i="26"/>
  <c r="W9" i="26"/>
  <c r="L9" i="26"/>
  <c r="T9" i="26"/>
  <c r="R9" i="26"/>
  <c r="Q9" i="26"/>
  <c r="U9" i="26"/>
  <c r="H3" i="16"/>
  <c r="J3" i="16"/>
  <c r="H9" i="16"/>
  <c r="J9" i="16"/>
  <c r="H8" i="16"/>
  <c r="J8" i="16"/>
  <c r="H7" i="16"/>
  <c r="J7" i="16"/>
  <c r="H4" i="16"/>
  <c r="J4" i="16"/>
  <c r="H5" i="16"/>
  <c r="J5" i="16"/>
  <c r="H6" i="16"/>
  <c r="J6" i="16"/>
  <c r="I7" i="16"/>
  <c r="P7" i="16"/>
  <c r="U7" i="16"/>
  <c r="T7" i="16"/>
  <c r="W7" i="16"/>
  <c r="R7" i="16"/>
  <c r="Q7" i="16"/>
  <c r="O7" i="16"/>
  <c r="N7" i="16"/>
  <c r="V7" i="16"/>
  <c r="L7" i="16"/>
  <c r="K7" i="16"/>
  <c r="X7" i="16"/>
  <c r="U8" i="16"/>
  <c r="O8" i="16"/>
  <c r="T8" i="16"/>
  <c r="W8" i="16"/>
  <c r="R8" i="16"/>
  <c r="Q8" i="16"/>
  <c r="P8" i="16"/>
  <c r="N8" i="16"/>
  <c r="V8" i="16"/>
  <c r="L8" i="16"/>
  <c r="K8" i="16"/>
  <c r="X8" i="16"/>
  <c r="I8" i="16"/>
  <c r="T9" i="16"/>
  <c r="V9" i="16"/>
  <c r="W9" i="16"/>
  <c r="R9" i="16"/>
  <c r="Q9" i="16"/>
  <c r="P9" i="16"/>
  <c r="N9" i="16"/>
  <c r="O9" i="16"/>
  <c r="L9" i="16"/>
  <c r="U9" i="16"/>
  <c r="K9" i="16"/>
  <c r="X9" i="16"/>
  <c r="I9" i="16"/>
  <c r="O3" i="16"/>
  <c r="V3" i="16"/>
  <c r="T3" i="16"/>
  <c r="L3" i="16"/>
  <c r="X3" i="16"/>
  <c r="K3" i="16"/>
  <c r="I3" i="16"/>
  <c r="U3" i="16"/>
  <c r="W3" i="16"/>
  <c r="N3" i="16"/>
  <c r="R3" i="16"/>
  <c r="P3" i="16"/>
  <c r="Q3" i="16"/>
  <c r="N4" i="16"/>
  <c r="W4" i="16"/>
  <c r="K4" i="16"/>
  <c r="X4" i="16"/>
  <c r="I4" i="16"/>
  <c r="U4" i="16"/>
  <c r="T4" i="16"/>
  <c r="R4" i="16"/>
  <c r="V4" i="16"/>
  <c r="L4" i="16"/>
  <c r="Q4" i="16"/>
  <c r="O4" i="16"/>
  <c r="P4" i="16"/>
  <c r="L5" i="16"/>
  <c r="K5" i="16"/>
  <c r="X5" i="16"/>
  <c r="R5" i="16"/>
  <c r="I5" i="16"/>
  <c r="U5" i="16"/>
  <c r="T5" i="16"/>
  <c r="W5" i="16"/>
  <c r="Q5" i="16"/>
  <c r="P5" i="16"/>
  <c r="N5" i="16"/>
  <c r="O5" i="16"/>
  <c r="V5" i="16"/>
  <c r="K6" i="16"/>
  <c r="I6" i="16"/>
  <c r="Q6" i="16"/>
  <c r="U6" i="16"/>
  <c r="T6" i="16"/>
  <c r="W6" i="16"/>
  <c r="R6" i="16"/>
  <c r="P6" i="16"/>
  <c r="X6" i="16"/>
  <c r="O6" i="16"/>
  <c r="N6" i="16"/>
  <c r="V6" i="16"/>
  <c r="L6" i="16"/>
  <c r="H3" i="25"/>
  <c r="J3" i="25"/>
  <c r="H4" i="25"/>
  <c r="J4" i="25"/>
  <c r="H5" i="25"/>
  <c r="J5" i="25"/>
  <c r="H6" i="25"/>
  <c r="J6" i="25"/>
  <c r="H7" i="25"/>
  <c r="J7" i="25"/>
  <c r="H8" i="25"/>
  <c r="J8" i="25"/>
  <c r="H9" i="25"/>
  <c r="J9" i="25"/>
  <c r="X3" i="25"/>
  <c r="K3" i="25"/>
  <c r="R3" i="25"/>
  <c r="T3" i="25"/>
  <c r="L3" i="25"/>
  <c r="U3" i="25"/>
  <c r="N3" i="25"/>
  <c r="W3" i="25"/>
  <c r="O3" i="25"/>
  <c r="V3" i="25"/>
  <c r="P3" i="25"/>
  <c r="I3" i="25"/>
  <c r="Q3" i="25"/>
  <c r="T5" i="25"/>
  <c r="L5" i="25"/>
  <c r="U5" i="25"/>
  <c r="W5" i="25"/>
  <c r="N5" i="25"/>
  <c r="O5" i="25"/>
  <c r="X5" i="25"/>
  <c r="P5" i="25"/>
  <c r="V5" i="25"/>
  <c r="I5" i="25"/>
  <c r="Q5" i="25"/>
  <c r="K5" i="25"/>
  <c r="R5" i="25"/>
  <c r="K4" i="25"/>
  <c r="R4" i="25"/>
  <c r="T4" i="25"/>
  <c r="L4" i="25"/>
  <c r="U4" i="25"/>
  <c r="N4" i="25"/>
  <c r="W4" i="25"/>
  <c r="O4" i="25"/>
  <c r="P4" i="25"/>
  <c r="I4" i="25"/>
  <c r="Q4" i="25"/>
  <c r="V4" i="25"/>
  <c r="X4" i="25"/>
  <c r="L6" i="25"/>
  <c r="U6" i="25"/>
  <c r="W6" i="25"/>
  <c r="O6" i="25"/>
  <c r="P6" i="25"/>
  <c r="V6" i="25"/>
  <c r="I6" i="25"/>
  <c r="Q6" i="25"/>
  <c r="R6" i="25"/>
  <c r="X6" i="25"/>
  <c r="T6" i="25"/>
  <c r="K6" i="25"/>
  <c r="N7" i="25"/>
  <c r="W7" i="25"/>
  <c r="O7" i="25"/>
  <c r="P7" i="25"/>
  <c r="T7" i="25"/>
  <c r="V7" i="25"/>
  <c r="I7" i="25"/>
  <c r="Q7" i="25"/>
  <c r="X7" i="25"/>
  <c r="K7" i="25"/>
  <c r="R7" i="25"/>
  <c r="L7" i="25"/>
  <c r="U7" i="25"/>
  <c r="N8" i="25"/>
  <c r="W8" i="25"/>
  <c r="O8" i="25"/>
  <c r="P8" i="25"/>
  <c r="V8" i="25"/>
  <c r="I8" i="25"/>
  <c r="Q8" i="25"/>
  <c r="X8" i="25"/>
  <c r="U8" i="25"/>
  <c r="K8" i="25"/>
  <c r="R8" i="25"/>
  <c r="T8" i="25"/>
  <c r="L8" i="25"/>
  <c r="O9" i="25"/>
  <c r="P9" i="25"/>
  <c r="V9" i="25"/>
  <c r="I9" i="25"/>
  <c r="Q9" i="25"/>
  <c r="X9" i="25"/>
  <c r="K9" i="25"/>
  <c r="R9" i="25"/>
  <c r="T9" i="25"/>
  <c r="L9" i="25"/>
  <c r="U9" i="25"/>
  <c r="N9" i="25"/>
  <c r="W9" i="25"/>
  <c r="Q9" i="34"/>
  <c r="K9" i="34"/>
  <c r="T9" i="34"/>
  <c r="N9" i="34"/>
  <c r="P9" i="34"/>
  <c r="I9" i="34"/>
  <c r="X9" i="34"/>
  <c r="R9" i="34"/>
  <c r="L9" i="34"/>
  <c r="O9" i="34"/>
  <c r="V9" i="34"/>
  <c r="U9" i="34"/>
  <c r="W9" i="34"/>
  <c r="W8" i="34"/>
  <c r="Q8" i="34"/>
  <c r="T8" i="34"/>
  <c r="N8" i="34"/>
  <c r="K8" i="34"/>
  <c r="V8" i="34"/>
  <c r="P8" i="34"/>
  <c r="I8" i="34"/>
  <c r="X8" i="34"/>
  <c r="R8" i="34"/>
  <c r="O8" i="34"/>
  <c r="L8" i="34"/>
  <c r="U8" i="34"/>
  <c r="U6" i="34"/>
  <c r="O6" i="34"/>
  <c r="W6" i="34"/>
  <c r="Q6" i="34"/>
  <c r="K6" i="34"/>
  <c r="T6" i="34"/>
  <c r="N6" i="34"/>
  <c r="V6" i="34"/>
  <c r="P6" i="34"/>
  <c r="I6" i="34"/>
  <c r="X6" i="34"/>
  <c r="R6" i="34"/>
  <c r="L6" i="34"/>
  <c r="L5" i="34"/>
  <c r="U5" i="34"/>
  <c r="O5" i="34"/>
  <c r="W5" i="34"/>
  <c r="K5" i="34"/>
  <c r="T5" i="34"/>
  <c r="N5" i="34"/>
  <c r="V5" i="34"/>
  <c r="X5" i="34"/>
  <c r="Q5" i="34"/>
  <c r="P5" i="34"/>
  <c r="R5" i="34"/>
  <c r="I5" i="34"/>
  <c r="I4" i="34"/>
  <c r="R4" i="34"/>
  <c r="W4" i="34"/>
  <c r="L4" i="34"/>
  <c r="U4" i="34"/>
  <c r="O4" i="34"/>
  <c r="Q4" i="34"/>
  <c r="K4" i="34"/>
  <c r="T4" i="34"/>
  <c r="N4" i="34"/>
  <c r="X4" i="34"/>
  <c r="V4" i="34"/>
  <c r="P4" i="34"/>
  <c r="I3" i="34"/>
  <c r="X3" i="34"/>
  <c r="R3" i="34"/>
  <c r="L3" i="34"/>
  <c r="U3" i="34"/>
  <c r="W3" i="34"/>
  <c r="Q3" i="34"/>
  <c r="K3" i="34"/>
  <c r="T3" i="34"/>
  <c r="V3" i="34"/>
  <c r="N3" i="34"/>
  <c r="P3" i="34"/>
  <c r="O3" i="34"/>
  <c r="O7" i="34"/>
  <c r="W7" i="34"/>
  <c r="Q7" i="34"/>
  <c r="K7" i="34"/>
  <c r="N7" i="34"/>
  <c r="V7" i="34"/>
  <c r="T7" i="34"/>
  <c r="P7" i="34"/>
  <c r="X7" i="34"/>
  <c r="I7" i="34"/>
  <c r="R7" i="34"/>
  <c r="L7" i="34"/>
  <c r="U7" i="34"/>
  <c r="H8" i="24"/>
  <c r="M8" i="24"/>
  <c r="J8" i="24"/>
  <c r="H9" i="24"/>
  <c r="M9" i="24"/>
  <c r="J9" i="24"/>
  <c r="H7" i="24"/>
  <c r="M7" i="24"/>
  <c r="J7" i="24"/>
  <c r="H3" i="24"/>
  <c r="M3" i="24"/>
  <c r="J3" i="24"/>
  <c r="M4" i="24"/>
  <c r="H4" i="24"/>
  <c r="J4" i="24"/>
  <c r="M5" i="24"/>
  <c r="J5" i="24"/>
  <c r="H5" i="24"/>
  <c r="H6" i="24"/>
  <c r="M6" i="24"/>
  <c r="J6" i="24"/>
  <c r="L9" i="24"/>
  <c r="K9" i="24"/>
  <c r="X9" i="24"/>
  <c r="I9" i="24"/>
  <c r="U9" i="24"/>
  <c r="T9" i="24"/>
  <c r="W9" i="24"/>
  <c r="R9" i="24"/>
  <c r="Q9" i="24"/>
  <c r="P9" i="24"/>
  <c r="O9" i="24"/>
  <c r="V9" i="24"/>
  <c r="I3" i="24"/>
  <c r="R3" i="24"/>
  <c r="Q3" i="24"/>
  <c r="P3" i="24"/>
  <c r="O3" i="24"/>
  <c r="V3" i="24"/>
  <c r="X3" i="24"/>
  <c r="N3" i="24"/>
  <c r="L3" i="24"/>
  <c r="K3" i="24"/>
  <c r="U3" i="24"/>
  <c r="W3" i="24"/>
  <c r="T3" i="24"/>
  <c r="R4" i="24"/>
  <c r="Q4" i="24"/>
  <c r="P4" i="24"/>
  <c r="O4" i="24"/>
  <c r="N4" i="24"/>
  <c r="V4" i="24"/>
  <c r="X4" i="24"/>
  <c r="U4" i="24"/>
  <c r="L4" i="24"/>
  <c r="K4" i="24"/>
  <c r="I4" i="24"/>
  <c r="W4" i="24"/>
  <c r="T4" i="24"/>
  <c r="Q5" i="24"/>
  <c r="P5" i="24"/>
  <c r="O5" i="24"/>
  <c r="N5" i="24"/>
  <c r="L5" i="24"/>
  <c r="X5" i="24"/>
  <c r="U5" i="24"/>
  <c r="T5" i="24"/>
  <c r="K5" i="24"/>
  <c r="I5" i="24"/>
  <c r="R5" i="24"/>
  <c r="W5" i="24"/>
  <c r="V5" i="24"/>
  <c r="P6" i="24"/>
  <c r="O6" i="24"/>
  <c r="L6" i="24"/>
  <c r="K6" i="24"/>
  <c r="X6" i="24"/>
  <c r="U6" i="24"/>
  <c r="T6" i="24"/>
  <c r="I6" i="24"/>
  <c r="Q6" i="24"/>
  <c r="R6" i="24"/>
  <c r="W6" i="24"/>
  <c r="V6" i="24"/>
  <c r="O7" i="24"/>
  <c r="V7" i="24"/>
  <c r="L7" i="24"/>
  <c r="K7" i="24"/>
  <c r="I7" i="24"/>
  <c r="U7" i="24"/>
  <c r="T7" i="24"/>
  <c r="R7" i="24"/>
  <c r="W7" i="24"/>
  <c r="Q7" i="24"/>
  <c r="X7" i="24"/>
  <c r="P7" i="24"/>
  <c r="L8" i="24"/>
  <c r="K8" i="24"/>
  <c r="I8" i="24"/>
  <c r="U8" i="24"/>
  <c r="T8" i="24"/>
  <c r="W8" i="24"/>
  <c r="R8" i="24"/>
  <c r="Q8" i="24"/>
  <c r="X8" i="24"/>
  <c r="O8" i="24"/>
  <c r="V8" i="24"/>
  <c r="P8" i="24"/>
  <c r="P5" i="15"/>
  <c r="V5" i="15"/>
  <c r="I5" i="15"/>
  <c r="Q5" i="15"/>
  <c r="K5" i="15"/>
  <c r="R5" i="15"/>
  <c r="X5" i="15"/>
  <c r="L5" i="15"/>
  <c r="T5" i="15"/>
  <c r="N5" i="15"/>
  <c r="U5" i="15"/>
  <c r="O5" i="15"/>
  <c r="W5" i="15"/>
  <c r="K6" i="15"/>
  <c r="R6" i="15"/>
  <c r="I6" i="15"/>
  <c r="Q6" i="15"/>
  <c r="V6" i="15"/>
  <c r="X6" i="15"/>
  <c r="O6" i="15"/>
  <c r="W6" i="15"/>
  <c r="L6" i="15"/>
  <c r="T6" i="15"/>
  <c r="U6" i="15"/>
  <c r="P6" i="15"/>
  <c r="I7" i="15"/>
  <c r="Q7" i="15"/>
  <c r="X7" i="15"/>
  <c r="V7" i="15"/>
  <c r="K7" i="15"/>
  <c r="R7" i="15"/>
  <c r="L7" i="15"/>
  <c r="T7" i="15"/>
  <c r="U7" i="15"/>
  <c r="O7" i="15"/>
  <c r="W7" i="15"/>
  <c r="P7" i="15"/>
  <c r="V8" i="15"/>
  <c r="K8" i="15"/>
  <c r="R8" i="15"/>
  <c r="L8" i="15"/>
  <c r="T8" i="15"/>
  <c r="X8" i="15"/>
  <c r="U8" i="15"/>
  <c r="P8" i="15"/>
  <c r="O8" i="15"/>
  <c r="W8" i="15"/>
  <c r="I8" i="15"/>
  <c r="Q8" i="15"/>
  <c r="K9" i="15"/>
  <c r="R9" i="15"/>
  <c r="X9" i="15"/>
  <c r="L9" i="15"/>
  <c r="T9" i="15"/>
  <c r="U9" i="15"/>
  <c r="O9" i="15"/>
  <c r="W9" i="15"/>
  <c r="P9" i="15"/>
  <c r="I9" i="15"/>
  <c r="Q9" i="15"/>
  <c r="V9" i="15"/>
  <c r="Q4" i="15"/>
  <c r="P4" i="15"/>
  <c r="I4" i="15"/>
  <c r="V4" i="15"/>
  <c r="U4" i="15"/>
  <c r="K4" i="15"/>
  <c r="R4" i="15"/>
  <c r="X4" i="15"/>
  <c r="L4" i="15"/>
  <c r="T4" i="15"/>
  <c r="N4" i="15"/>
  <c r="O4" i="15"/>
  <c r="W4" i="15"/>
  <c r="O3" i="15"/>
  <c r="W3" i="15"/>
  <c r="P3" i="15"/>
  <c r="I3" i="15"/>
  <c r="Q3" i="15"/>
  <c r="V3" i="15"/>
  <c r="K3" i="15"/>
  <c r="R3" i="15"/>
  <c r="X3" i="15"/>
  <c r="L3" i="15"/>
  <c r="T3" i="15"/>
  <c r="N3" i="15"/>
  <c r="U3" i="15"/>
  <c r="H9" i="14"/>
  <c r="J9" i="14"/>
  <c r="H7" i="14"/>
  <c r="J7" i="14"/>
  <c r="H5" i="14"/>
  <c r="J5" i="14"/>
  <c r="M5" i="14"/>
  <c r="H6" i="14"/>
  <c r="J6" i="14"/>
  <c r="J3" i="14"/>
  <c r="M3" i="14"/>
  <c r="H3" i="14"/>
  <c r="H4" i="14"/>
  <c r="J4" i="14"/>
  <c r="M4" i="14"/>
  <c r="H8" i="14"/>
  <c r="J8" i="14"/>
  <c r="X5" i="14"/>
  <c r="N5" i="14"/>
  <c r="P5" i="14"/>
  <c r="I5" i="14"/>
  <c r="W5" i="14"/>
  <c r="O5" i="14"/>
  <c r="R5" i="14"/>
  <c r="T5" i="14"/>
  <c r="V5" i="14"/>
  <c r="Q5" i="14"/>
  <c r="U5" i="14"/>
  <c r="K5" i="14"/>
  <c r="L5" i="14"/>
  <c r="X4" i="14"/>
  <c r="K4" i="14"/>
  <c r="T4" i="14"/>
  <c r="W4" i="14"/>
  <c r="L4" i="14"/>
  <c r="N4" i="14"/>
  <c r="O4" i="14"/>
  <c r="P4" i="14"/>
  <c r="Q4" i="14"/>
  <c r="R4" i="14"/>
  <c r="V4" i="14"/>
  <c r="I4" i="14"/>
  <c r="U4" i="14"/>
  <c r="I6" i="14"/>
  <c r="K6" i="14"/>
  <c r="L6" i="14"/>
  <c r="N6" i="14"/>
  <c r="O6" i="14"/>
  <c r="P6" i="14"/>
  <c r="Q6" i="14"/>
  <c r="R6" i="14"/>
  <c r="T6" i="14"/>
  <c r="U6" i="14"/>
  <c r="W6" i="14"/>
  <c r="V6" i="14"/>
  <c r="X6" i="14"/>
  <c r="I7" i="14"/>
  <c r="K7" i="14"/>
  <c r="L7" i="14"/>
  <c r="N7" i="14"/>
  <c r="O7" i="14"/>
  <c r="P7" i="14"/>
  <c r="Q7" i="14"/>
  <c r="R7" i="14"/>
  <c r="T7" i="14"/>
  <c r="U7" i="14"/>
  <c r="V7" i="14"/>
  <c r="W7" i="14"/>
  <c r="X7" i="14"/>
  <c r="V3" i="14"/>
  <c r="X3" i="14"/>
  <c r="I3" i="14"/>
  <c r="K3" i="14"/>
  <c r="L3" i="14"/>
  <c r="N3" i="14"/>
  <c r="O3" i="14"/>
  <c r="P3" i="14"/>
  <c r="Q3" i="14"/>
  <c r="R3" i="14"/>
  <c r="T3" i="14"/>
  <c r="U3" i="14"/>
  <c r="W3" i="14"/>
  <c r="W9" i="14"/>
  <c r="V9" i="14"/>
  <c r="X9" i="14"/>
  <c r="I9" i="14"/>
  <c r="K9" i="14"/>
  <c r="L9" i="14"/>
  <c r="N9" i="14"/>
  <c r="O9" i="14"/>
  <c r="P9" i="14"/>
  <c r="Q9" i="14"/>
  <c r="R9" i="14"/>
  <c r="T9" i="14"/>
  <c r="U9" i="14"/>
  <c r="I8" i="14"/>
  <c r="K8" i="14"/>
  <c r="L8" i="14"/>
  <c r="N8" i="14"/>
  <c r="O8" i="14"/>
  <c r="P8" i="14"/>
  <c r="Q8" i="14"/>
  <c r="R8" i="14"/>
  <c r="T8" i="14"/>
  <c r="U8" i="14"/>
  <c r="W8" i="14"/>
  <c r="V8" i="14"/>
  <c r="X8" i="14"/>
  <c r="M8" i="13"/>
  <c r="J8" i="13"/>
  <c r="H8" i="13"/>
  <c r="K3" i="13"/>
  <c r="M3" i="13"/>
  <c r="J3" i="13"/>
  <c r="H3" i="13"/>
  <c r="M5" i="13"/>
  <c r="J5" i="13"/>
  <c r="H5" i="13"/>
  <c r="M6" i="13"/>
  <c r="J6" i="13"/>
  <c r="H6" i="13"/>
  <c r="M9" i="13"/>
  <c r="J9" i="13"/>
  <c r="H9" i="13"/>
  <c r="M4" i="13"/>
  <c r="J4" i="13"/>
  <c r="H4" i="13"/>
  <c r="M7" i="13"/>
  <c r="J7" i="13"/>
  <c r="H7" i="13"/>
  <c r="L3" i="13"/>
  <c r="T3" i="13"/>
  <c r="W3" i="13"/>
  <c r="R3" i="13"/>
  <c r="I3" i="13"/>
  <c r="Q3" i="13"/>
  <c r="P3" i="13"/>
  <c r="V3" i="13"/>
  <c r="X3" i="13"/>
  <c r="O3" i="13"/>
  <c r="N3" i="13"/>
  <c r="U3" i="13"/>
  <c r="I7" i="13"/>
  <c r="Q7" i="13"/>
  <c r="V7" i="13"/>
  <c r="X7" i="13"/>
  <c r="U7" i="13"/>
  <c r="P7" i="13"/>
  <c r="O7" i="13"/>
  <c r="L7" i="13"/>
  <c r="W7" i="13"/>
  <c r="T7" i="13"/>
  <c r="K7" i="13"/>
  <c r="R7" i="13"/>
  <c r="V8" i="13"/>
  <c r="O8" i="13"/>
  <c r="P8" i="13"/>
  <c r="X8" i="13"/>
  <c r="U8" i="13"/>
  <c r="L8" i="13"/>
  <c r="T8" i="13"/>
  <c r="W8" i="13"/>
  <c r="K8" i="13"/>
  <c r="R8" i="13"/>
  <c r="Q8" i="13"/>
  <c r="I8" i="13"/>
  <c r="P9" i="13"/>
  <c r="X9" i="13"/>
  <c r="O9" i="13"/>
  <c r="U9" i="13"/>
  <c r="K9" i="13"/>
  <c r="W9" i="13"/>
  <c r="I9" i="13"/>
  <c r="Q9" i="13"/>
  <c r="V9" i="13"/>
  <c r="L9" i="13"/>
  <c r="T9" i="13"/>
  <c r="R9" i="13"/>
  <c r="P6" i="13"/>
  <c r="I6" i="13"/>
  <c r="Q6" i="13"/>
  <c r="V6" i="13"/>
  <c r="X6" i="13"/>
  <c r="O6" i="13"/>
  <c r="U6" i="13"/>
  <c r="L6" i="13"/>
  <c r="T6" i="13"/>
  <c r="W6" i="13"/>
  <c r="R6" i="13"/>
  <c r="K6" i="13"/>
  <c r="K4" i="13"/>
  <c r="R4" i="13"/>
  <c r="Q4" i="13"/>
  <c r="X4" i="13"/>
  <c r="I4" i="13"/>
  <c r="V4" i="13"/>
  <c r="P4" i="13"/>
  <c r="O4" i="13"/>
  <c r="N4" i="13"/>
  <c r="U4" i="13"/>
  <c r="W4" i="13"/>
  <c r="T4" i="13"/>
  <c r="L4" i="13"/>
  <c r="K5" i="13"/>
  <c r="R5" i="13"/>
  <c r="I5" i="13"/>
  <c r="Q5" i="13"/>
  <c r="V5" i="13"/>
  <c r="P5" i="13"/>
  <c r="X5" i="13"/>
  <c r="O5" i="13"/>
  <c r="N5" i="13"/>
  <c r="U5" i="13"/>
  <c r="L5" i="13"/>
  <c r="T5" i="13"/>
  <c r="W5" i="13"/>
  <c r="M3" i="40"/>
  <c r="H3" i="40"/>
  <c r="J3" i="40"/>
  <c r="J4" i="40"/>
  <c r="M4" i="40"/>
  <c r="H4" i="40"/>
  <c r="M5" i="40"/>
  <c r="H5" i="40"/>
  <c r="J5" i="40"/>
  <c r="J6" i="40"/>
  <c r="H6" i="40"/>
  <c r="J7" i="40"/>
  <c r="H7" i="40"/>
  <c r="J8" i="40"/>
  <c r="H8" i="40"/>
  <c r="J9" i="40"/>
  <c r="H9" i="40"/>
  <c r="I5" i="40"/>
  <c r="X5" i="40"/>
  <c r="L5" i="40"/>
  <c r="O5" i="40"/>
  <c r="Q5" i="40"/>
  <c r="T5" i="40"/>
  <c r="V5" i="40"/>
  <c r="K5" i="40"/>
  <c r="N5" i="40"/>
  <c r="P5" i="40"/>
  <c r="R5" i="40"/>
  <c r="U5" i="40"/>
  <c r="W5" i="40"/>
  <c r="L3" i="40"/>
  <c r="Q3" i="40"/>
  <c r="T3" i="40"/>
  <c r="I3" i="40"/>
  <c r="W3" i="40"/>
  <c r="O3" i="40"/>
  <c r="V3" i="40"/>
  <c r="X3" i="40"/>
  <c r="K3" i="40"/>
  <c r="N3" i="40"/>
  <c r="P3" i="40"/>
  <c r="R3" i="40"/>
  <c r="U3" i="40"/>
  <c r="V4" i="40"/>
  <c r="I4" i="40"/>
  <c r="L4" i="40"/>
  <c r="O4" i="40"/>
  <c r="Q4" i="40"/>
  <c r="T4" i="40"/>
  <c r="X4" i="40"/>
  <c r="K4" i="40"/>
  <c r="N4" i="40"/>
  <c r="P4" i="40"/>
  <c r="R4" i="40"/>
  <c r="U4" i="40"/>
  <c r="W4" i="40"/>
  <c r="R8" i="40"/>
  <c r="U8" i="40"/>
  <c r="X8" i="40"/>
  <c r="K8" i="40"/>
  <c r="N8" i="40"/>
  <c r="P8" i="40"/>
  <c r="W8" i="40"/>
  <c r="O8" i="40"/>
  <c r="Q8" i="40"/>
  <c r="L8" i="40"/>
  <c r="V8" i="40"/>
  <c r="I8" i="40"/>
  <c r="T8" i="40"/>
  <c r="X9" i="40"/>
  <c r="K9" i="40"/>
  <c r="N9" i="40"/>
  <c r="P9" i="40"/>
  <c r="R9" i="40"/>
  <c r="U9" i="40"/>
  <c r="W9" i="40"/>
  <c r="I9" i="40"/>
  <c r="L9" i="40"/>
  <c r="O9" i="40"/>
  <c r="Q9" i="40"/>
  <c r="T9" i="40"/>
  <c r="V9" i="40"/>
  <c r="L6" i="40"/>
  <c r="O6" i="40"/>
  <c r="Q6" i="40"/>
  <c r="T6" i="40"/>
  <c r="V6" i="40"/>
  <c r="X6" i="40"/>
  <c r="K6" i="40"/>
  <c r="N6" i="40"/>
  <c r="P6" i="40"/>
  <c r="R6" i="40"/>
  <c r="U6" i="40"/>
  <c r="W6" i="40"/>
  <c r="I6" i="40"/>
  <c r="V7" i="40"/>
  <c r="N7" i="40"/>
  <c r="P7" i="40"/>
  <c r="X7" i="40"/>
  <c r="T7" i="40"/>
  <c r="O7" i="40"/>
  <c r="R7" i="40"/>
  <c r="U7" i="40"/>
  <c r="L7" i="40"/>
  <c r="K7" i="40"/>
  <c r="W7" i="40"/>
  <c r="Q7" i="40"/>
  <c r="I7" i="40"/>
  <c r="J8" i="36"/>
  <c r="H8" i="36"/>
  <c r="M3" i="36"/>
  <c r="J3" i="36"/>
  <c r="H3" i="36"/>
  <c r="M5" i="36"/>
  <c r="J5" i="36"/>
  <c r="H5" i="36"/>
  <c r="J9" i="36"/>
  <c r="H9" i="36"/>
  <c r="M4" i="36"/>
  <c r="J4" i="36"/>
  <c r="H4" i="36"/>
  <c r="J6" i="36"/>
  <c r="H6" i="36"/>
  <c r="M14" i="36"/>
  <c r="J14" i="36"/>
  <c r="H14" i="36"/>
  <c r="J7" i="36"/>
  <c r="H7" i="36"/>
  <c r="O8" i="36"/>
  <c r="W8" i="36"/>
  <c r="P8" i="36"/>
  <c r="I8" i="36"/>
  <c r="Q8" i="36"/>
  <c r="V8" i="36"/>
  <c r="R8" i="36"/>
  <c r="K8" i="36"/>
  <c r="X8" i="36"/>
  <c r="L8" i="36"/>
  <c r="T8" i="36"/>
  <c r="U8" i="36"/>
  <c r="N8" i="36"/>
  <c r="P9" i="36"/>
  <c r="Q9" i="36"/>
  <c r="I9" i="36"/>
  <c r="V9" i="36"/>
  <c r="X9" i="36"/>
  <c r="O9" i="36"/>
  <c r="W9" i="36"/>
  <c r="K9" i="36"/>
  <c r="R9" i="36"/>
  <c r="L9" i="36"/>
  <c r="T9" i="36"/>
  <c r="N9" i="36"/>
  <c r="U9" i="36"/>
  <c r="N6" i="36"/>
  <c r="U6" i="36"/>
  <c r="O6" i="36"/>
  <c r="W6" i="36"/>
  <c r="P6" i="36"/>
  <c r="T6" i="36"/>
  <c r="Q6" i="36"/>
  <c r="I6" i="36"/>
  <c r="V6" i="36"/>
  <c r="K6" i="36"/>
  <c r="R6" i="36"/>
  <c r="X6" i="36"/>
  <c r="L6" i="36"/>
  <c r="X3" i="36"/>
  <c r="L3" i="36"/>
  <c r="T3" i="36"/>
  <c r="N3" i="36"/>
  <c r="U3" i="36"/>
  <c r="K3" i="36"/>
  <c r="O3" i="36"/>
  <c r="W3" i="36"/>
  <c r="P3" i="36"/>
  <c r="V3" i="36"/>
  <c r="R3" i="36"/>
  <c r="I3" i="36"/>
  <c r="Q3" i="36"/>
  <c r="L4" i="36"/>
  <c r="T4" i="36"/>
  <c r="N4" i="36"/>
  <c r="U4" i="36"/>
  <c r="O4" i="36"/>
  <c r="W4" i="36"/>
  <c r="P4" i="36"/>
  <c r="R4" i="36"/>
  <c r="K4" i="36"/>
  <c r="I4" i="36"/>
  <c r="Q4" i="36"/>
  <c r="X4" i="36"/>
  <c r="V4" i="36"/>
  <c r="N5" i="36"/>
  <c r="U5" i="36"/>
  <c r="O5" i="36"/>
  <c r="W5" i="36"/>
  <c r="P5" i="36"/>
  <c r="I5" i="36"/>
  <c r="Q5" i="36"/>
  <c r="X5" i="36"/>
  <c r="V5" i="36"/>
  <c r="L5" i="36"/>
  <c r="T5" i="36"/>
  <c r="K5" i="36"/>
  <c r="R5" i="36"/>
  <c r="O7" i="36"/>
  <c r="W7" i="36"/>
  <c r="U7" i="36"/>
  <c r="P7" i="36"/>
  <c r="I7" i="36"/>
  <c r="Q7" i="36"/>
  <c r="V7" i="36"/>
  <c r="K7" i="36"/>
  <c r="R7" i="36"/>
  <c r="X7" i="36"/>
  <c r="N7" i="36"/>
  <c r="L7" i="36"/>
  <c r="H3" i="35"/>
  <c r="J3" i="35"/>
  <c r="H4" i="35"/>
  <c r="J4" i="35"/>
  <c r="H5" i="35"/>
  <c r="J5" i="35"/>
  <c r="H6" i="35"/>
  <c r="J6" i="35"/>
  <c r="H7" i="35"/>
  <c r="J7" i="35"/>
  <c r="H8" i="35"/>
  <c r="J8" i="35"/>
  <c r="H9" i="35"/>
  <c r="J9" i="35"/>
  <c r="O3" i="35"/>
  <c r="V3" i="35"/>
  <c r="P3" i="35"/>
  <c r="Q3" i="35"/>
  <c r="X3" i="35"/>
  <c r="R3" i="35"/>
  <c r="T3" i="35"/>
  <c r="U3" i="35"/>
  <c r="L3" i="35"/>
  <c r="N3" i="35"/>
  <c r="K3" i="35"/>
  <c r="W3" i="35"/>
  <c r="I3" i="35"/>
  <c r="P4" i="35"/>
  <c r="Q4" i="35"/>
  <c r="X4" i="35"/>
  <c r="R4" i="35"/>
  <c r="O4" i="35"/>
  <c r="T4" i="35"/>
  <c r="U4" i="35"/>
  <c r="L4" i="35"/>
  <c r="V4" i="35"/>
  <c r="W4" i="35"/>
  <c r="N4" i="35"/>
  <c r="I4" i="35"/>
  <c r="K4" i="35"/>
  <c r="Q5" i="35"/>
  <c r="X5" i="35"/>
  <c r="R5" i="35"/>
  <c r="T5" i="35"/>
  <c r="U5" i="35"/>
  <c r="W5" i="35"/>
  <c r="O5" i="35"/>
  <c r="V5" i="35"/>
  <c r="P5" i="35"/>
  <c r="I5" i="35"/>
  <c r="K5" i="35"/>
  <c r="L5" i="35"/>
  <c r="N5" i="35"/>
  <c r="R6" i="35"/>
  <c r="T6" i="35"/>
  <c r="U6" i="35"/>
  <c r="W6" i="35"/>
  <c r="P6" i="35"/>
  <c r="Q6" i="35"/>
  <c r="X6" i="35"/>
  <c r="I6" i="35"/>
  <c r="K6" i="35"/>
  <c r="L6" i="35"/>
  <c r="N6" i="35"/>
  <c r="O6" i="35"/>
  <c r="V6" i="35"/>
  <c r="T7" i="35"/>
  <c r="U7" i="35"/>
  <c r="W7" i="35"/>
  <c r="I7" i="35"/>
  <c r="Q7" i="35"/>
  <c r="X7" i="35"/>
  <c r="R7" i="35"/>
  <c r="K7" i="35"/>
  <c r="L7" i="35"/>
  <c r="N7" i="35"/>
  <c r="O7" i="35"/>
  <c r="V7" i="35"/>
  <c r="P7" i="35"/>
  <c r="U8" i="35"/>
  <c r="W8" i="35"/>
  <c r="I8" i="35"/>
  <c r="K8" i="35"/>
  <c r="R8" i="35"/>
  <c r="T8" i="35"/>
  <c r="L8" i="35"/>
  <c r="N8" i="35"/>
  <c r="O8" i="35"/>
  <c r="V8" i="35"/>
  <c r="P8" i="35"/>
  <c r="Q8" i="35"/>
  <c r="X8" i="35"/>
  <c r="W9" i="35"/>
  <c r="I9" i="35"/>
  <c r="K9" i="35"/>
  <c r="L9" i="35"/>
  <c r="T9" i="35"/>
  <c r="U9" i="35"/>
  <c r="N9" i="35"/>
  <c r="O9" i="35"/>
  <c r="V9" i="35"/>
  <c r="P9" i="35"/>
  <c r="Q9" i="35"/>
  <c r="X9" i="35"/>
  <c r="R9" i="35"/>
  <c r="H7" i="38"/>
  <c r="J7" i="38"/>
  <c r="H5" i="38"/>
  <c r="J5" i="38"/>
  <c r="H9" i="38"/>
  <c r="J9" i="38"/>
  <c r="H6" i="38"/>
  <c r="J6" i="38"/>
  <c r="H8" i="38"/>
  <c r="J8" i="38"/>
  <c r="H3" i="38"/>
  <c r="J3" i="38"/>
  <c r="H4" i="38"/>
  <c r="J4" i="38"/>
  <c r="I5" i="38"/>
  <c r="T5" i="38"/>
  <c r="N5" i="38"/>
  <c r="R5" i="38"/>
  <c r="V5" i="38"/>
  <c r="L5" i="38"/>
  <c r="X5" i="38"/>
  <c r="Q5" i="38"/>
  <c r="P5" i="38"/>
  <c r="U5" i="38"/>
  <c r="K5" i="38"/>
  <c r="W5" i="38"/>
  <c r="O5" i="38"/>
  <c r="N6" i="38"/>
  <c r="R6" i="38"/>
  <c r="V6" i="38"/>
  <c r="L6" i="38"/>
  <c r="Q6" i="38"/>
  <c r="X6" i="38"/>
  <c r="K6" i="38"/>
  <c r="P6" i="38"/>
  <c r="U6" i="38"/>
  <c r="W6" i="38"/>
  <c r="I6" i="38"/>
  <c r="O6" i="38"/>
  <c r="T6" i="38"/>
  <c r="N7" i="38"/>
  <c r="R7" i="38"/>
  <c r="V7" i="38"/>
  <c r="P7" i="38"/>
  <c r="L7" i="38"/>
  <c r="Q7" i="38"/>
  <c r="X7" i="38"/>
  <c r="K7" i="38"/>
  <c r="U7" i="38"/>
  <c r="W7" i="38"/>
  <c r="O7" i="38"/>
  <c r="T7" i="38"/>
  <c r="I7" i="38"/>
  <c r="V8" i="38"/>
  <c r="L8" i="38"/>
  <c r="Q8" i="38"/>
  <c r="X8" i="38"/>
  <c r="K8" i="38"/>
  <c r="U8" i="38"/>
  <c r="P8" i="38"/>
  <c r="W8" i="38"/>
  <c r="O8" i="38"/>
  <c r="T8" i="38"/>
  <c r="I8" i="38"/>
  <c r="N8" i="38"/>
  <c r="R8" i="38"/>
  <c r="V9" i="38"/>
  <c r="L9" i="38"/>
  <c r="Q9" i="38"/>
  <c r="X9" i="38"/>
  <c r="K9" i="38"/>
  <c r="P9" i="38"/>
  <c r="U9" i="38"/>
  <c r="W9" i="38"/>
  <c r="I9" i="38"/>
  <c r="O9" i="38"/>
  <c r="T9" i="38"/>
  <c r="N9" i="38"/>
  <c r="R9" i="38"/>
  <c r="I3" i="38"/>
  <c r="O3" i="38"/>
  <c r="T3" i="38"/>
  <c r="N3" i="38"/>
  <c r="R3" i="38"/>
  <c r="V3" i="38"/>
  <c r="L3" i="38"/>
  <c r="Q3" i="38"/>
  <c r="X3" i="38"/>
  <c r="K3" i="38"/>
  <c r="P3" i="38"/>
  <c r="U3" i="38"/>
  <c r="W3" i="38"/>
  <c r="W4" i="38"/>
  <c r="O4" i="38"/>
  <c r="T4" i="38"/>
  <c r="I4" i="38"/>
  <c r="Q4" i="38"/>
  <c r="L4" i="38"/>
  <c r="N4" i="38"/>
  <c r="R4" i="38"/>
  <c r="V4" i="38"/>
  <c r="X4" i="38"/>
  <c r="P4" i="38"/>
  <c r="U4" i="38"/>
  <c r="K4" i="38"/>
  <c r="H9" i="43"/>
  <c r="J9" i="43"/>
  <c r="H8" i="43"/>
  <c r="J8" i="43"/>
  <c r="H3" i="43"/>
  <c r="J3" i="43"/>
  <c r="H4" i="43"/>
  <c r="J4" i="43"/>
  <c r="H5" i="43"/>
  <c r="J5" i="43"/>
  <c r="H6" i="43"/>
  <c r="J6" i="43"/>
  <c r="H7" i="43"/>
  <c r="J7" i="43"/>
  <c r="L3" i="43"/>
  <c r="Q3" i="43"/>
  <c r="X3" i="43"/>
  <c r="K3" i="43"/>
  <c r="P3" i="43"/>
  <c r="U3" i="43"/>
  <c r="W3" i="43"/>
  <c r="I3" i="43"/>
  <c r="O3" i="43"/>
  <c r="T3" i="43"/>
  <c r="N3" i="43"/>
  <c r="R3" i="43"/>
  <c r="V3" i="43"/>
  <c r="L4" i="43"/>
  <c r="Q4" i="43"/>
  <c r="K4" i="43"/>
  <c r="P4" i="43"/>
  <c r="U4" i="43"/>
  <c r="W4" i="43"/>
  <c r="I4" i="43"/>
  <c r="O4" i="43"/>
  <c r="T4" i="43"/>
  <c r="N4" i="43"/>
  <c r="R4" i="43"/>
  <c r="V4" i="43"/>
  <c r="X4" i="43"/>
  <c r="W8" i="43"/>
  <c r="I8" i="43"/>
  <c r="O8" i="43"/>
  <c r="T8" i="43"/>
  <c r="R8" i="43"/>
  <c r="N8" i="43"/>
  <c r="V8" i="43"/>
  <c r="Q8" i="43"/>
  <c r="X8" i="43"/>
  <c r="L8" i="43"/>
  <c r="P8" i="43"/>
  <c r="K8" i="43"/>
  <c r="U8" i="43"/>
  <c r="W9" i="43"/>
  <c r="I9" i="43"/>
  <c r="O9" i="43"/>
  <c r="T9" i="43"/>
  <c r="N9" i="43"/>
  <c r="R9" i="43"/>
  <c r="V9" i="43"/>
  <c r="L9" i="43"/>
  <c r="Q9" i="43"/>
  <c r="X9" i="43"/>
  <c r="K9" i="43"/>
  <c r="P9" i="43"/>
  <c r="U9" i="43"/>
  <c r="K5" i="43"/>
  <c r="P5" i="43"/>
  <c r="U5" i="43"/>
  <c r="W5" i="43"/>
  <c r="I5" i="43"/>
  <c r="T5" i="43"/>
  <c r="R5" i="43"/>
  <c r="O5" i="43"/>
  <c r="V5" i="43"/>
  <c r="N5" i="43"/>
  <c r="Q5" i="43"/>
  <c r="L5" i="43"/>
  <c r="X5" i="43"/>
  <c r="K6" i="43"/>
  <c r="P6" i="43"/>
  <c r="U6" i="43"/>
  <c r="W6" i="43"/>
  <c r="I6" i="43"/>
  <c r="O6" i="43"/>
  <c r="T6" i="43"/>
  <c r="V6" i="43"/>
  <c r="N6" i="43"/>
  <c r="R6" i="43"/>
  <c r="L6" i="43"/>
  <c r="Q6" i="43"/>
  <c r="X6" i="43"/>
  <c r="K7" i="43"/>
  <c r="P7" i="43"/>
  <c r="U7" i="43"/>
  <c r="W7" i="43"/>
  <c r="I7" i="43"/>
  <c r="O7" i="43"/>
  <c r="T7" i="43"/>
  <c r="N7" i="43"/>
  <c r="R7" i="43"/>
  <c r="L7" i="43"/>
  <c r="Q7" i="43"/>
  <c r="X7" i="43"/>
  <c r="V7" i="43"/>
  <c r="J3" i="12"/>
  <c r="H3" i="12"/>
  <c r="J4" i="12"/>
  <c r="H4" i="12"/>
  <c r="J5" i="12"/>
  <c r="H5" i="12"/>
  <c r="J7" i="12"/>
  <c r="H7" i="12"/>
  <c r="H8" i="12"/>
  <c r="J8" i="12"/>
  <c r="H9" i="12"/>
  <c r="J9" i="12"/>
  <c r="J6" i="12"/>
  <c r="H6" i="12"/>
  <c r="R3" i="12"/>
  <c r="L3" i="12"/>
  <c r="U3" i="12"/>
  <c r="O3" i="12"/>
  <c r="W3" i="12"/>
  <c r="Q3" i="12"/>
  <c r="N3" i="12"/>
  <c r="K3" i="12"/>
  <c r="T3" i="12"/>
  <c r="V3" i="12"/>
  <c r="P3" i="12"/>
  <c r="I3" i="12"/>
  <c r="X3" i="12"/>
  <c r="L4" i="12"/>
  <c r="V4" i="12"/>
  <c r="U4" i="12"/>
  <c r="O4" i="12"/>
  <c r="W4" i="12"/>
  <c r="Q4" i="12"/>
  <c r="K4" i="12"/>
  <c r="T4" i="12"/>
  <c r="N4" i="12"/>
  <c r="P4" i="12"/>
  <c r="I4" i="12"/>
  <c r="X4" i="12"/>
  <c r="R4" i="12"/>
  <c r="U5" i="12"/>
  <c r="O5" i="12"/>
  <c r="W5" i="12"/>
  <c r="Q5" i="12"/>
  <c r="K5" i="12"/>
  <c r="T5" i="12"/>
  <c r="N5" i="12"/>
  <c r="V5" i="12"/>
  <c r="P5" i="12"/>
  <c r="I5" i="12"/>
  <c r="X5" i="12"/>
  <c r="R5" i="12"/>
  <c r="L5" i="12"/>
  <c r="O6" i="12"/>
  <c r="W6" i="12"/>
  <c r="Q6" i="12"/>
  <c r="K6" i="12"/>
  <c r="T6" i="12"/>
  <c r="N6" i="12"/>
  <c r="X6" i="12"/>
  <c r="V6" i="12"/>
  <c r="P6" i="12"/>
  <c r="I6" i="12"/>
  <c r="R6" i="12"/>
  <c r="L6" i="12"/>
  <c r="U6" i="12"/>
  <c r="W7" i="12"/>
  <c r="Q7" i="12"/>
  <c r="K7" i="12"/>
  <c r="T7" i="12"/>
  <c r="N7" i="12"/>
  <c r="V7" i="12"/>
  <c r="P7" i="12"/>
  <c r="I7" i="12"/>
  <c r="X7" i="12"/>
  <c r="R7" i="12"/>
  <c r="L7" i="12"/>
  <c r="U7" i="12"/>
  <c r="O7" i="12"/>
  <c r="Q8" i="12"/>
  <c r="K8" i="12"/>
  <c r="T8" i="12"/>
  <c r="N8" i="12"/>
  <c r="V8" i="12"/>
  <c r="P8" i="12"/>
  <c r="I8" i="12"/>
  <c r="X8" i="12"/>
  <c r="R8" i="12"/>
  <c r="L8" i="12"/>
  <c r="U8" i="12"/>
  <c r="O8" i="12"/>
  <c r="W8" i="12"/>
  <c r="K9" i="12"/>
  <c r="T9" i="12"/>
  <c r="N9" i="12"/>
  <c r="V9" i="12"/>
  <c r="P9" i="12"/>
  <c r="I9" i="12"/>
  <c r="X9" i="12"/>
  <c r="U9" i="12"/>
  <c r="R9" i="12"/>
  <c r="L9" i="12"/>
  <c r="O9" i="12"/>
  <c r="W9" i="12"/>
  <c r="Q9" i="12"/>
  <c r="H8" i="44"/>
  <c r="J8" i="44"/>
  <c r="H9" i="44"/>
  <c r="J9" i="44"/>
  <c r="H7" i="44"/>
  <c r="J7" i="44"/>
  <c r="J3" i="44"/>
  <c r="M3" i="44"/>
  <c r="H3" i="44"/>
  <c r="H4" i="44"/>
  <c r="J4" i="44"/>
  <c r="M4" i="44"/>
  <c r="H5" i="44"/>
  <c r="J5" i="44"/>
  <c r="M5" i="44"/>
  <c r="H6" i="44"/>
  <c r="J6" i="44"/>
  <c r="N8" i="44"/>
  <c r="U8" i="44"/>
  <c r="L8" i="44"/>
  <c r="T8" i="44"/>
  <c r="W8" i="44"/>
  <c r="K8" i="44"/>
  <c r="R8" i="44"/>
  <c r="I8" i="44"/>
  <c r="Q8" i="44"/>
  <c r="V8" i="44"/>
  <c r="P8" i="44"/>
  <c r="X8" i="44"/>
  <c r="O8" i="44"/>
  <c r="N9" i="44"/>
  <c r="U9" i="44"/>
  <c r="T9" i="44"/>
  <c r="W9" i="44"/>
  <c r="L9" i="44"/>
  <c r="K9" i="44"/>
  <c r="R9" i="44"/>
  <c r="I9" i="44"/>
  <c r="Q9" i="44"/>
  <c r="V9" i="44"/>
  <c r="P9" i="44"/>
  <c r="X9" i="44"/>
  <c r="O9" i="44"/>
  <c r="O7" i="44"/>
  <c r="U7" i="44"/>
  <c r="N7" i="44"/>
  <c r="L7" i="44"/>
  <c r="T7" i="44"/>
  <c r="W7" i="44"/>
  <c r="K7" i="44"/>
  <c r="R7" i="44"/>
  <c r="I7" i="44"/>
  <c r="Q7" i="44"/>
  <c r="V7" i="44"/>
  <c r="X7" i="44"/>
  <c r="P7" i="44"/>
  <c r="I3" i="44"/>
  <c r="Q3" i="44"/>
  <c r="V3" i="44"/>
  <c r="P3" i="44"/>
  <c r="X3" i="44"/>
  <c r="O3" i="44"/>
  <c r="N3" i="44"/>
  <c r="U3" i="44"/>
  <c r="L3" i="44"/>
  <c r="T3" i="44"/>
  <c r="W3" i="44"/>
  <c r="R3" i="44"/>
  <c r="K3" i="44"/>
  <c r="V4" i="44"/>
  <c r="X4" i="44"/>
  <c r="P4" i="44"/>
  <c r="O4" i="44"/>
  <c r="N4" i="44"/>
  <c r="U4" i="44"/>
  <c r="L4" i="44"/>
  <c r="T4" i="44"/>
  <c r="W4" i="44"/>
  <c r="K4" i="44"/>
  <c r="R4" i="44"/>
  <c r="I4" i="44"/>
  <c r="Q4" i="44"/>
  <c r="P5" i="44"/>
  <c r="X5" i="44"/>
  <c r="O5" i="44"/>
  <c r="N5" i="44"/>
  <c r="U5" i="44"/>
  <c r="L5" i="44"/>
  <c r="T5" i="44"/>
  <c r="W5" i="44"/>
  <c r="K5" i="44"/>
  <c r="R5" i="44"/>
  <c r="V5" i="44"/>
  <c r="I5" i="44"/>
  <c r="Q5" i="44"/>
  <c r="X6" i="44"/>
  <c r="O6" i="44"/>
  <c r="N6" i="44"/>
  <c r="U6" i="44"/>
  <c r="L6" i="44"/>
  <c r="T6" i="44"/>
  <c r="W6" i="44"/>
  <c r="K6" i="44"/>
  <c r="R6" i="44"/>
  <c r="I6" i="44"/>
  <c r="Q6" i="44"/>
  <c r="V6" i="44"/>
  <c r="P6" i="44"/>
  <c r="L3" i="23"/>
  <c r="V3" i="23"/>
  <c r="K3" i="23"/>
  <c r="I3" i="23"/>
  <c r="X3" i="23"/>
  <c r="U3" i="23"/>
  <c r="T3" i="23"/>
  <c r="W3" i="23"/>
  <c r="R3" i="23"/>
  <c r="Q3" i="23"/>
  <c r="P3" i="23"/>
  <c r="O3" i="23"/>
  <c r="N3" i="23"/>
  <c r="K4" i="23"/>
  <c r="I4" i="23"/>
  <c r="X4" i="23"/>
  <c r="U4" i="23"/>
  <c r="T4" i="23"/>
  <c r="R4" i="23"/>
  <c r="W4" i="23"/>
  <c r="Q4" i="23"/>
  <c r="P4" i="23"/>
  <c r="O4" i="23"/>
  <c r="N4" i="23"/>
  <c r="V4" i="23"/>
  <c r="L4" i="23"/>
  <c r="I5" i="23"/>
  <c r="X5" i="23"/>
  <c r="V5" i="23"/>
  <c r="U5" i="23"/>
  <c r="T5" i="23"/>
  <c r="R5" i="23"/>
  <c r="W5" i="23"/>
  <c r="Q5" i="23"/>
  <c r="P5" i="23"/>
  <c r="O5" i="23"/>
  <c r="N5" i="23"/>
  <c r="L5" i="23"/>
  <c r="K5" i="23"/>
  <c r="X7" i="23"/>
  <c r="U7" i="23"/>
  <c r="T7" i="23"/>
  <c r="R7" i="23"/>
  <c r="W7" i="23"/>
  <c r="Q7" i="23"/>
  <c r="P7" i="23"/>
  <c r="O7" i="23"/>
  <c r="V7" i="23"/>
  <c r="N7" i="23"/>
  <c r="L7" i="23"/>
  <c r="K7" i="23"/>
  <c r="I7" i="23"/>
  <c r="U8" i="23"/>
  <c r="T8" i="23"/>
  <c r="R8" i="23"/>
  <c r="W8" i="23"/>
  <c r="Q8" i="23"/>
  <c r="P8" i="23"/>
  <c r="O8" i="23"/>
  <c r="N8" i="23"/>
  <c r="V8" i="23"/>
  <c r="L8" i="23"/>
  <c r="K8" i="23"/>
  <c r="I8" i="23"/>
  <c r="X8" i="23"/>
  <c r="T9" i="23"/>
  <c r="R9" i="23"/>
  <c r="W9" i="23"/>
  <c r="Q9" i="23"/>
  <c r="P9" i="23"/>
  <c r="O9" i="23"/>
  <c r="N9" i="23"/>
  <c r="L9" i="23"/>
  <c r="V9" i="23"/>
  <c r="X9" i="23"/>
  <c r="K9" i="23"/>
  <c r="I9" i="23"/>
  <c r="U9" i="23"/>
  <c r="U6" i="23"/>
  <c r="T6" i="23"/>
  <c r="R6" i="23"/>
  <c r="W6" i="23"/>
  <c r="Q6" i="23"/>
  <c r="P6" i="23"/>
  <c r="O6" i="23"/>
  <c r="N6" i="23"/>
  <c r="L6" i="23"/>
  <c r="V6" i="23"/>
  <c r="K6" i="23"/>
  <c r="I6" i="23"/>
  <c r="X6" i="23"/>
  <c r="M3" i="11"/>
  <c r="J3" i="11"/>
  <c r="H3" i="11"/>
  <c r="J9" i="11"/>
  <c r="H9" i="11"/>
  <c r="M4" i="11"/>
  <c r="J4" i="11"/>
  <c r="H4" i="11"/>
  <c r="M5" i="11"/>
  <c r="J5" i="11"/>
  <c r="H5" i="11"/>
  <c r="J6" i="11"/>
  <c r="H6" i="11"/>
  <c r="J7" i="11"/>
  <c r="H7" i="11"/>
  <c r="H8" i="11"/>
  <c r="J8" i="11"/>
  <c r="R9" i="11"/>
  <c r="X9" i="11"/>
  <c r="T9" i="11"/>
  <c r="W9" i="11"/>
  <c r="I9" i="11"/>
  <c r="K9" i="11"/>
  <c r="L9" i="11"/>
  <c r="N9" i="11"/>
  <c r="U9" i="11"/>
  <c r="O9" i="11"/>
  <c r="V9" i="11"/>
  <c r="P9" i="11"/>
  <c r="Q9" i="11"/>
  <c r="O3" i="11"/>
  <c r="W3" i="11"/>
  <c r="V3" i="11"/>
  <c r="I3" i="11"/>
  <c r="R3" i="11"/>
  <c r="P3" i="11"/>
  <c r="Q3" i="11"/>
  <c r="K3" i="11"/>
  <c r="U3" i="11"/>
  <c r="N3" i="11"/>
  <c r="T3" i="11"/>
  <c r="X3" i="11"/>
  <c r="L3" i="11"/>
  <c r="P4" i="11"/>
  <c r="R4" i="11"/>
  <c r="X4" i="11"/>
  <c r="K4" i="11"/>
  <c r="L4" i="11"/>
  <c r="T4" i="11"/>
  <c r="Q4" i="11"/>
  <c r="V4" i="11"/>
  <c r="I4" i="11"/>
  <c r="O4" i="11"/>
  <c r="U4" i="11"/>
  <c r="N4" i="11"/>
  <c r="W4" i="11"/>
  <c r="P5" i="11"/>
  <c r="Q5" i="11"/>
  <c r="R5" i="11"/>
  <c r="X5" i="11"/>
  <c r="T5" i="11"/>
  <c r="N5" i="11"/>
  <c r="V5" i="11"/>
  <c r="I5" i="11"/>
  <c r="K5" i="11"/>
  <c r="L5" i="11"/>
  <c r="O5" i="11"/>
  <c r="U5" i="11"/>
  <c r="W5" i="11"/>
  <c r="P6" i="11"/>
  <c r="Q6" i="11"/>
  <c r="V6" i="11"/>
  <c r="T6" i="11"/>
  <c r="U6" i="11"/>
  <c r="R6" i="11"/>
  <c r="X6" i="11"/>
  <c r="I6" i="11"/>
  <c r="K6" i="11"/>
  <c r="L6" i="11"/>
  <c r="N6" i="11"/>
  <c r="O6" i="11"/>
  <c r="W6" i="11"/>
  <c r="Q7" i="11"/>
  <c r="V7" i="11"/>
  <c r="U7" i="11"/>
  <c r="I7" i="11"/>
  <c r="R7" i="11"/>
  <c r="X7" i="11"/>
  <c r="T7" i="11"/>
  <c r="K7" i="11"/>
  <c r="L7" i="11"/>
  <c r="N7" i="11"/>
  <c r="O7" i="11"/>
  <c r="P7" i="11"/>
  <c r="W7" i="11"/>
  <c r="V8" i="11"/>
  <c r="R8" i="11"/>
  <c r="X8" i="11"/>
  <c r="U8" i="11"/>
  <c r="O8" i="11"/>
  <c r="W8" i="11"/>
  <c r="I8" i="11"/>
  <c r="K8" i="11"/>
  <c r="L8" i="11"/>
  <c r="T8" i="11"/>
  <c r="N8" i="11"/>
  <c r="P8" i="11"/>
  <c r="Q8" i="11"/>
  <c r="V4" i="10"/>
  <c r="L4" i="10"/>
  <c r="P4" i="10"/>
  <c r="T4" i="10"/>
  <c r="X4" i="10"/>
  <c r="I4" i="10"/>
  <c r="N4" i="10"/>
  <c r="Q4" i="10"/>
  <c r="U4" i="10"/>
  <c r="W4" i="10"/>
  <c r="K4" i="10"/>
  <c r="O4" i="10"/>
  <c r="R4" i="10"/>
  <c r="V5" i="10"/>
  <c r="U5" i="10"/>
  <c r="L5" i="10"/>
  <c r="P5" i="10"/>
  <c r="T5" i="10"/>
  <c r="X5" i="10"/>
  <c r="N5" i="10"/>
  <c r="W5" i="10"/>
  <c r="Q5" i="10"/>
  <c r="K5" i="10"/>
  <c r="O5" i="10"/>
  <c r="R5" i="10"/>
  <c r="I5" i="10"/>
  <c r="I8" i="10"/>
  <c r="N8" i="10"/>
  <c r="Q8" i="10"/>
  <c r="U8" i="10"/>
  <c r="W8" i="10"/>
  <c r="K8" i="10"/>
  <c r="O8" i="10"/>
  <c r="R8" i="10"/>
  <c r="V8" i="10"/>
  <c r="L8" i="10"/>
  <c r="P8" i="10"/>
  <c r="T8" i="10"/>
  <c r="X8" i="10"/>
  <c r="I9" i="10"/>
  <c r="N9" i="10"/>
  <c r="Q9" i="10"/>
  <c r="U9" i="10"/>
  <c r="K9" i="10"/>
  <c r="W9" i="10"/>
  <c r="O9" i="10"/>
  <c r="R9" i="10"/>
  <c r="V9" i="10"/>
  <c r="L9" i="10"/>
  <c r="P9" i="10"/>
  <c r="T9" i="10"/>
  <c r="X9" i="10"/>
  <c r="I7" i="10"/>
  <c r="N7" i="10"/>
  <c r="Q7" i="10"/>
  <c r="U7" i="10"/>
  <c r="K7" i="10"/>
  <c r="O7" i="10"/>
  <c r="R7" i="10"/>
  <c r="V7" i="10"/>
  <c r="X7" i="10"/>
  <c r="L7" i="10"/>
  <c r="P7" i="10"/>
  <c r="T7" i="10"/>
  <c r="W7" i="10"/>
  <c r="P6" i="10"/>
  <c r="X6" i="10"/>
  <c r="N6" i="10"/>
  <c r="U6" i="10"/>
  <c r="I6" i="10"/>
  <c r="Q6" i="10"/>
  <c r="W6" i="10"/>
  <c r="K6" i="10"/>
  <c r="O6" i="10"/>
  <c r="R6" i="10"/>
  <c r="V6" i="10"/>
  <c r="L6" i="10"/>
  <c r="T6" i="10"/>
  <c r="V3" i="10"/>
  <c r="X3" i="10"/>
  <c r="L3" i="10"/>
  <c r="P3" i="10"/>
  <c r="T3" i="10"/>
  <c r="I3" i="10"/>
  <c r="N3" i="10"/>
  <c r="Q3" i="10"/>
  <c r="U3" i="10"/>
  <c r="W3" i="10"/>
  <c r="K3" i="10"/>
  <c r="O3" i="10"/>
  <c r="R3" i="10"/>
  <c r="K3" i="9"/>
  <c r="R3" i="9"/>
  <c r="I3" i="9"/>
  <c r="Q3" i="9"/>
  <c r="V3" i="9"/>
  <c r="P3" i="9"/>
  <c r="X3" i="9"/>
  <c r="O3" i="9"/>
  <c r="U3" i="9"/>
  <c r="N3" i="9"/>
  <c r="T3" i="9"/>
  <c r="W3" i="9"/>
  <c r="L3" i="9"/>
  <c r="I4" i="9"/>
  <c r="Q4" i="9"/>
  <c r="V4" i="9"/>
  <c r="P4" i="9"/>
  <c r="X4" i="9"/>
  <c r="O4" i="9"/>
  <c r="U4" i="9"/>
  <c r="N4" i="9"/>
  <c r="T4" i="9"/>
  <c r="W4" i="9"/>
  <c r="L4" i="9"/>
  <c r="R4" i="9"/>
  <c r="K4" i="9"/>
  <c r="I5" i="9"/>
  <c r="Q5" i="9"/>
  <c r="V5" i="9"/>
  <c r="P5" i="9"/>
  <c r="X5" i="9"/>
  <c r="O5" i="9"/>
  <c r="U5" i="9"/>
  <c r="N5" i="9"/>
  <c r="T5" i="9"/>
  <c r="W5" i="9"/>
  <c r="L5" i="9"/>
  <c r="K5" i="9"/>
  <c r="R5" i="9"/>
  <c r="P6" i="9"/>
  <c r="X6" i="9"/>
  <c r="O6" i="9"/>
  <c r="U6" i="9"/>
  <c r="R6" i="9"/>
  <c r="N6" i="9"/>
  <c r="T6" i="9"/>
  <c r="W6" i="9"/>
  <c r="L6" i="9"/>
  <c r="K6" i="9"/>
  <c r="Q6" i="9"/>
  <c r="V6" i="9"/>
  <c r="I6" i="9"/>
  <c r="P7" i="9"/>
  <c r="X7" i="9"/>
  <c r="O7" i="9"/>
  <c r="U7" i="9"/>
  <c r="N7" i="9"/>
  <c r="T7" i="9"/>
  <c r="W7" i="9"/>
  <c r="L7" i="9"/>
  <c r="K7" i="9"/>
  <c r="R7" i="9"/>
  <c r="I7" i="9"/>
  <c r="Q7" i="9"/>
  <c r="V7" i="9"/>
  <c r="O8" i="9"/>
  <c r="U8" i="9"/>
  <c r="N8" i="9"/>
  <c r="T8" i="9"/>
  <c r="W8" i="9"/>
  <c r="L8" i="9"/>
  <c r="Q8" i="9"/>
  <c r="K8" i="9"/>
  <c r="R8" i="9"/>
  <c r="P8" i="9"/>
  <c r="I8" i="9"/>
  <c r="V8" i="9"/>
  <c r="X8" i="9"/>
  <c r="O9" i="9"/>
  <c r="U9" i="9"/>
  <c r="N9" i="9"/>
  <c r="T9" i="9"/>
  <c r="W9" i="9"/>
  <c r="L9" i="9"/>
  <c r="K9" i="9"/>
  <c r="R9" i="9"/>
  <c r="I9" i="9"/>
  <c r="Q9" i="9"/>
  <c r="V9" i="9"/>
  <c r="P9" i="9"/>
  <c r="X9" i="9"/>
  <c r="J9" i="8"/>
  <c r="H9" i="8"/>
  <c r="J6" i="8"/>
  <c r="H6" i="8"/>
  <c r="J8" i="8"/>
  <c r="H8" i="8"/>
  <c r="J7" i="8"/>
  <c r="H7" i="8"/>
  <c r="J3" i="8"/>
  <c r="H3" i="8"/>
  <c r="J4" i="8"/>
  <c r="H4" i="8"/>
  <c r="J5" i="8"/>
  <c r="H5" i="8"/>
  <c r="Q6" i="8"/>
  <c r="P6" i="8"/>
  <c r="O6" i="8"/>
  <c r="N6" i="8"/>
  <c r="L6" i="8"/>
  <c r="V6" i="8"/>
  <c r="K6" i="8"/>
  <c r="I6" i="8"/>
  <c r="X6" i="8"/>
  <c r="U6" i="8"/>
  <c r="T6" i="8"/>
  <c r="R6" i="8"/>
  <c r="W6" i="8"/>
  <c r="P7" i="8"/>
  <c r="O7" i="8"/>
  <c r="V7" i="8"/>
  <c r="N7" i="8"/>
  <c r="L7" i="8"/>
  <c r="K7" i="8"/>
  <c r="I7" i="8"/>
  <c r="X7" i="8"/>
  <c r="U7" i="8"/>
  <c r="T7" i="8"/>
  <c r="R7" i="8"/>
  <c r="W7" i="8"/>
  <c r="Q7" i="8"/>
  <c r="N9" i="8"/>
  <c r="L9" i="8"/>
  <c r="V9" i="8"/>
  <c r="K9" i="8"/>
  <c r="I9" i="8"/>
  <c r="X9" i="8"/>
  <c r="U9" i="8"/>
  <c r="T9" i="8"/>
  <c r="R9" i="8"/>
  <c r="W9" i="8"/>
  <c r="Q9" i="8"/>
  <c r="P9" i="8"/>
  <c r="O9" i="8"/>
  <c r="O8" i="8"/>
  <c r="N8" i="8"/>
  <c r="V8" i="8"/>
  <c r="L8" i="8"/>
  <c r="K8" i="8"/>
  <c r="I8" i="8"/>
  <c r="X8" i="8"/>
  <c r="U8" i="8"/>
  <c r="T8" i="8"/>
  <c r="R8" i="8"/>
  <c r="W8" i="8"/>
  <c r="Q8" i="8"/>
  <c r="P8" i="8"/>
  <c r="U3" i="8"/>
  <c r="T3" i="8"/>
  <c r="W3" i="8"/>
  <c r="R3" i="8"/>
  <c r="Q3" i="8"/>
  <c r="P3" i="8"/>
  <c r="O3" i="8"/>
  <c r="N3" i="8"/>
  <c r="L3" i="8"/>
  <c r="V3" i="8"/>
  <c r="K3" i="8"/>
  <c r="I3" i="8"/>
  <c r="X3" i="8"/>
  <c r="T4" i="8"/>
  <c r="R4" i="8"/>
  <c r="W4" i="8"/>
  <c r="Q4" i="8"/>
  <c r="P4" i="8"/>
  <c r="O4" i="8"/>
  <c r="N4" i="8"/>
  <c r="L4" i="8"/>
  <c r="V4" i="8"/>
  <c r="K4" i="8"/>
  <c r="I4" i="8"/>
  <c r="X4" i="8"/>
  <c r="U4" i="8"/>
  <c r="R5" i="8"/>
  <c r="W5" i="8"/>
  <c r="Q5" i="8"/>
  <c r="P5" i="8"/>
  <c r="O5" i="8"/>
  <c r="N5" i="8"/>
  <c r="L5" i="8"/>
  <c r="V5" i="8"/>
  <c r="K5" i="8"/>
  <c r="I5" i="8"/>
  <c r="X5" i="8"/>
  <c r="U5" i="8"/>
  <c r="T5" i="8"/>
  <c r="H8" i="7"/>
  <c r="J8" i="7"/>
  <c r="H3" i="7"/>
  <c r="J3" i="7"/>
  <c r="H4" i="7"/>
  <c r="J4" i="7"/>
  <c r="H5" i="7"/>
  <c r="J5" i="7"/>
  <c r="H6" i="7"/>
  <c r="J6" i="7"/>
  <c r="H7" i="7"/>
  <c r="J7" i="7"/>
  <c r="H9" i="7"/>
  <c r="J9" i="7"/>
  <c r="O3" i="7"/>
  <c r="W3" i="7"/>
  <c r="P3" i="7"/>
  <c r="Q3" i="7"/>
  <c r="I3" i="7"/>
  <c r="V3" i="7"/>
  <c r="T3" i="7"/>
  <c r="K3" i="7"/>
  <c r="R3" i="7"/>
  <c r="X3" i="7"/>
  <c r="L3" i="7"/>
  <c r="N3" i="7"/>
  <c r="U3" i="7"/>
  <c r="O4" i="7"/>
  <c r="W4" i="7"/>
  <c r="P4" i="7"/>
  <c r="I4" i="7"/>
  <c r="Q4" i="7"/>
  <c r="V4" i="7"/>
  <c r="K4" i="7"/>
  <c r="R4" i="7"/>
  <c r="X4" i="7"/>
  <c r="L4" i="7"/>
  <c r="T4" i="7"/>
  <c r="N4" i="7"/>
  <c r="U4" i="7"/>
  <c r="P5" i="7"/>
  <c r="I5" i="7"/>
  <c r="Q5" i="7"/>
  <c r="V5" i="7"/>
  <c r="R5" i="7"/>
  <c r="U5" i="7"/>
  <c r="K5" i="7"/>
  <c r="X5" i="7"/>
  <c r="L5" i="7"/>
  <c r="T5" i="7"/>
  <c r="N5" i="7"/>
  <c r="O5" i="7"/>
  <c r="W5" i="7"/>
  <c r="P6" i="7"/>
  <c r="I6" i="7"/>
  <c r="Q6" i="7"/>
  <c r="V6" i="7"/>
  <c r="K6" i="7"/>
  <c r="R6" i="7"/>
  <c r="X6" i="7"/>
  <c r="L6" i="7"/>
  <c r="T6" i="7"/>
  <c r="N6" i="7"/>
  <c r="U6" i="7"/>
  <c r="O6" i="7"/>
  <c r="W6" i="7"/>
  <c r="I7" i="7"/>
  <c r="Q7" i="7"/>
  <c r="V7" i="7"/>
  <c r="K7" i="7"/>
  <c r="R7" i="7"/>
  <c r="X7" i="7"/>
  <c r="T7" i="7"/>
  <c r="L7" i="7"/>
  <c r="N7" i="7"/>
  <c r="U7" i="7"/>
  <c r="O7" i="7"/>
  <c r="W7" i="7"/>
  <c r="P7" i="7"/>
  <c r="I8" i="7"/>
  <c r="Q8" i="7"/>
  <c r="V8" i="7"/>
  <c r="K8" i="7"/>
  <c r="R8" i="7"/>
  <c r="X8" i="7"/>
  <c r="L8" i="7"/>
  <c r="T8" i="7"/>
  <c r="N8" i="7"/>
  <c r="U8" i="7"/>
  <c r="O8" i="7"/>
  <c r="W8" i="7"/>
  <c r="P8" i="7"/>
  <c r="V9" i="7"/>
  <c r="K9" i="7"/>
  <c r="R9" i="7"/>
  <c r="X9" i="7"/>
  <c r="L9" i="7"/>
  <c r="T9" i="7"/>
  <c r="U9" i="7"/>
  <c r="N9" i="7"/>
  <c r="O9" i="7"/>
  <c r="W9" i="7"/>
  <c r="P9" i="7"/>
  <c r="I9" i="7"/>
  <c r="Q9" i="7"/>
  <c r="H8" i="41"/>
  <c r="J8" i="41"/>
  <c r="H9" i="41"/>
  <c r="J9" i="41"/>
  <c r="H3" i="41"/>
  <c r="J3" i="41"/>
  <c r="H4" i="41"/>
  <c r="J4" i="41"/>
  <c r="H5" i="41"/>
  <c r="J5" i="41"/>
  <c r="H6" i="41"/>
  <c r="J6" i="41"/>
  <c r="H7" i="41"/>
  <c r="J7" i="41"/>
  <c r="L8" i="41"/>
  <c r="P8" i="41"/>
  <c r="T8" i="41"/>
  <c r="V8" i="41"/>
  <c r="K8" i="41"/>
  <c r="O8" i="41"/>
  <c r="R8" i="41"/>
  <c r="X8" i="41"/>
  <c r="I8" i="41"/>
  <c r="N8" i="41"/>
  <c r="Q8" i="41"/>
  <c r="U8" i="41"/>
  <c r="W8" i="41"/>
  <c r="N9" i="41"/>
  <c r="V9" i="41"/>
  <c r="K9" i="41"/>
  <c r="O9" i="41"/>
  <c r="R9" i="41"/>
  <c r="X9" i="41"/>
  <c r="Q9" i="41"/>
  <c r="U9" i="41"/>
  <c r="I9" i="41"/>
  <c r="W9" i="41"/>
  <c r="P9" i="41"/>
  <c r="L9" i="41"/>
  <c r="T9" i="41"/>
  <c r="N3" i="41"/>
  <c r="U3" i="41"/>
  <c r="I3" i="41"/>
  <c r="Q3" i="41"/>
  <c r="W3" i="41"/>
  <c r="L3" i="41"/>
  <c r="P3" i="41"/>
  <c r="T3" i="41"/>
  <c r="V3" i="41"/>
  <c r="K3" i="41"/>
  <c r="O3" i="41"/>
  <c r="R3" i="41"/>
  <c r="X3" i="41"/>
  <c r="I4" i="41"/>
  <c r="N4" i="41"/>
  <c r="Q4" i="41"/>
  <c r="U4" i="41"/>
  <c r="W4" i="41"/>
  <c r="L4" i="41"/>
  <c r="P4" i="41"/>
  <c r="T4" i="41"/>
  <c r="V4" i="41"/>
  <c r="K4" i="41"/>
  <c r="O4" i="41"/>
  <c r="R4" i="41"/>
  <c r="X4" i="41"/>
  <c r="W5" i="41"/>
  <c r="T5" i="41"/>
  <c r="L5" i="41"/>
  <c r="P5" i="41"/>
  <c r="V5" i="41"/>
  <c r="K5" i="41"/>
  <c r="X5" i="41"/>
  <c r="O5" i="41"/>
  <c r="N5" i="41"/>
  <c r="U5" i="41"/>
  <c r="I5" i="41"/>
  <c r="Q5" i="41"/>
  <c r="R5" i="41"/>
  <c r="W6" i="41"/>
  <c r="L6" i="41"/>
  <c r="P6" i="41"/>
  <c r="T6" i="41"/>
  <c r="V6" i="41"/>
  <c r="K6" i="41"/>
  <c r="X6" i="41"/>
  <c r="O6" i="41"/>
  <c r="R6" i="41"/>
  <c r="I6" i="41"/>
  <c r="N6" i="41"/>
  <c r="Q6" i="41"/>
  <c r="U6" i="41"/>
  <c r="L7" i="41"/>
  <c r="T7" i="41"/>
  <c r="P7" i="41"/>
  <c r="V7" i="41"/>
  <c r="K7" i="41"/>
  <c r="O7" i="41"/>
  <c r="X7" i="41"/>
  <c r="R7" i="41"/>
  <c r="I7" i="41"/>
  <c r="N7" i="41"/>
  <c r="Q7" i="41"/>
  <c r="U7" i="41"/>
  <c r="W7" i="41"/>
  <c r="R6" i="22"/>
  <c r="O6" i="22"/>
  <c r="Q6" i="22"/>
  <c r="N6" i="22"/>
  <c r="P6" i="22"/>
  <c r="R7" i="22"/>
  <c r="Q7" i="22"/>
  <c r="N7" i="22"/>
  <c r="P7" i="22"/>
  <c r="O7" i="22"/>
  <c r="P8" i="22"/>
  <c r="O8" i="22"/>
  <c r="Q8" i="22"/>
  <c r="N8" i="22"/>
  <c r="R8" i="22"/>
  <c r="R5" i="22"/>
  <c r="O5" i="22"/>
  <c r="Q5" i="22"/>
  <c r="N5" i="22"/>
  <c r="P5" i="22"/>
  <c r="P9" i="22"/>
  <c r="R9" i="22"/>
  <c r="O9" i="22"/>
  <c r="Q9" i="22"/>
  <c r="N9" i="22"/>
  <c r="T3" i="22"/>
  <c r="R3" i="22"/>
  <c r="O3" i="22"/>
  <c r="Q3" i="22"/>
  <c r="N3" i="22"/>
  <c r="O4" i="22"/>
  <c r="N4" i="22"/>
  <c r="P4" i="22"/>
  <c r="Q4" i="22"/>
  <c r="R4" i="22"/>
  <c r="K7" i="22"/>
  <c r="I7" i="22"/>
  <c r="L7" i="22"/>
  <c r="L8" i="22"/>
  <c r="K8" i="22"/>
  <c r="I8" i="22"/>
  <c r="L9" i="22"/>
  <c r="K9" i="22"/>
  <c r="I9" i="22"/>
  <c r="I6" i="22"/>
  <c r="K6" i="22"/>
  <c r="L6" i="22"/>
  <c r="I5" i="22"/>
  <c r="K5" i="22"/>
  <c r="L5" i="22"/>
  <c r="L3" i="22"/>
  <c r="K3" i="22"/>
  <c r="I3" i="22"/>
  <c r="L4" i="22"/>
  <c r="I4" i="22"/>
  <c r="K4" i="22"/>
  <c r="J8" i="6"/>
  <c r="M4" i="6"/>
  <c r="M3" i="6"/>
  <c r="H3" i="6"/>
  <c r="J2" i="6"/>
  <c r="H2" i="6"/>
  <c r="J7" i="6"/>
  <c r="J6" i="6"/>
  <c r="J5" i="6"/>
  <c r="J4" i="6"/>
  <c r="A29" i="40"/>
  <c r="A17" i="8"/>
  <c r="M17" i="8" s="1"/>
  <c r="A16" i="8"/>
  <c r="M16" i="8" s="1"/>
  <c r="A20" i="13"/>
  <c r="A26" i="36"/>
  <c r="A25" i="36"/>
  <c r="A24" i="36"/>
  <c r="A27" i="35"/>
  <c r="A26" i="35"/>
  <c r="A25" i="35"/>
  <c r="M25" i="35" s="1"/>
  <c r="A10" i="35"/>
  <c r="M10" i="35" s="1"/>
  <c r="A14" i="35"/>
  <c r="M14" i="35" s="1"/>
  <c r="A15" i="35"/>
  <c r="A34" i="46"/>
  <c r="A33" i="46"/>
  <c r="A32" i="46"/>
  <c r="A31" i="46"/>
  <c r="A30" i="46"/>
  <c r="A29" i="46"/>
  <c r="A28" i="46"/>
  <c r="A27" i="46"/>
  <c r="A26" i="46"/>
  <c r="A25" i="46"/>
  <c r="A24" i="46"/>
  <c r="A23" i="46"/>
  <c r="A22" i="46"/>
  <c r="A21" i="46"/>
  <c r="A20" i="46"/>
  <c r="A19" i="46"/>
  <c r="A18" i="46"/>
  <c r="A17" i="46"/>
  <c r="A16" i="46"/>
  <c r="A15" i="46"/>
  <c r="A14" i="46"/>
  <c r="A13" i="46"/>
  <c r="A12" i="46"/>
  <c r="A11" i="46"/>
  <c r="A10" i="46"/>
  <c r="A35" i="45"/>
  <c r="A34" i="45"/>
  <c r="A33" i="45"/>
  <c r="A32" i="45"/>
  <c r="A31" i="45"/>
  <c r="A30" i="45"/>
  <c r="A29" i="45"/>
  <c r="A28" i="45"/>
  <c r="A27" i="45"/>
  <c r="A26" i="45"/>
  <c r="A25" i="45"/>
  <c r="A24" i="45"/>
  <c r="A23" i="45"/>
  <c r="A22" i="45"/>
  <c r="A21" i="45"/>
  <c r="A20" i="45"/>
  <c r="A19" i="45"/>
  <c r="A18" i="45"/>
  <c r="A17" i="45"/>
  <c r="A16" i="45"/>
  <c r="A15" i="45"/>
  <c r="A14" i="45"/>
  <c r="A13" i="45"/>
  <c r="A12" i="45"/>
  <c r="A11" i="45"/>
  <c r="A10" i="45"/>
  <c r="A34" i="44"/>
  <c r="A33" i="44"/>
  <c r="A32" i="44"/>
  <c r="A31" i="44"/>
  <c r="A30" i="44"/>
  <c r="A29" i="44"/>
  <c r="A28" i="44"/>
  <c r="A27" i="44"/>
  <c r="A26" i="44"/>
  <c r="A25" i="44"/>
  <c r="A24" i="44"/>
  <c r="A23" i="44"/>
  <c r="A22" i="44"/>
  <c r="A21" i="44"/>
  <c r="A20" i="44"/>
  <c r="A19" i="44"/>
  <c r="A18" i="44"/>
  <c r="A17" i="44"/>
  <c r="A16" i="44"/>
  <c r="A15" i="44"/>
  <c r="A14" i="44"/>
  <c r="A13" i="44"/>
  <c r="A12" i="44"/>
  <c r="A11" i="44"/>
  <c r="A10" i="44"/>
  <c r="A38" i="43"/>
  <c r="A37" i="43"/>
  <c r="M37" i="43" s="1"/>
  <c r="A36" i="43"/>
  <c r="A35" i="43"/>
  <c r="M35" i="43" s="1"/>
  <c r="A34" i="43"/>
  <c r="M34" i="43" s="1"/>
  <c r="A33" i="43"/>
  <c r="M33" i="43" s="1"/>
  <c r="A32" i="43"/>
  <c r="A31" i="43"/>
  <c r="A30" i="43"/>
  <c r="M30" i="43" s="1"/>
  <c r="A29" i="43"/>
  <c r="M29" i="43" s="1"/>
  <c r="A28" i="43"/>
  <c r="M28" i="43" s="1"/>
  <c r="A27" i="43"/>
  <c r="A26" i="43"/>
  <c r="M26" i="43" s="1"/>
  <c r="A25" i="43"/>
  <c r="M25" i="43" s="1"/>
  <c r="A24" i="43"/>
  <c r="A23" i="43"/>
  <c r="M23" i="43" s="1"/>
  <c r="A22" i="43"/>
  <c r="M22" i="43" s="1"/>
  <c r="A21" i="43"/>
  <c r="A20" i="43"/>
  <c r="A19" i="43"/>
  <c r="M19" i="43" s="1"/>
  <c r="A18" i="43"/>
  <c r="M18" i="43" s="1"/>
  <c r="A17" i="43"/>
  <c r="A16" i="43"/>
  <c r="A15" i="43"/>
  <c r="A14" i="43"/>
  <c r="M14" i="43" s="1"/>
  <c r="A13" i="43"/>
  <c r="M13" i="43" s="1"/>
  <c r="A12" i="43"/>
  <c r="A11" i="43"/>
  <c r="M11" i="43" s="1"/>
  <c r="A10" i="43"/>
  <c r="M10" i="43" s="1"/>
  <c r="A28" i="42"/>
  <c r="A27" i="42"/>
  <c r="A26" i="42"/>
  <c r="A25" i="42"/>
  <c r="A24" i="42"/>
  <c r="A23" i="42"/>
  <c r="A22" i="42"/>
  <c r="A21" i="42"/>
  <c r="A20" i="42"/>
  <c r="A19" i="42"/>
  <c r="A18" i="42"/>
  <c r="A17" i="42"/>
  <c r="A16" i="42"/>
  <c r="V15" i="42"/>
  <c r="A15" i="42"/>
  <c r="A14" i="42"/>
  <c r="A13" i="42"/>
  <c r="A12" i="42"/>
  <c r="A11" i="42"/>
  <c r="A10" i="42"/>
  <c r="A38" i="41"/>
  <c r="A37" i="41"/>
  <c r="M37" i="41" s="1"/>
  <c r="A36" i="41"/>
  <c r="M36" i="41" s="1"/>
  <c r="A34" i="41"/>
  <c r="M34" i="41" s="1"/>
  <c r="A33" i="41"/>
  <c r="A32" i="41"/>
  <c r="M32" i="41" s="1"/>
  <c r="A31" i="41"/>
  <c r="A30" i="41"/>
  <c r="A29" i="41"/>
  <c r="A28" i="41"/>
  <c r="A27" i="41"/>
  <c r="A26" i="41"/>
  <c r="A25" i="41"/>
  <c r="M25" i="41" s="1"/>
  <c r="A24" i="41"/>
  <c r="M24" i="41" s="1"/>
  <c r="A23" i="41"/>
  <c r="M23" i="41" s="1"/>
  <c r="A22" i="41"/>
  <c r="A21" i="41"/>
  <c r="A20" i="41"/>
  <c r="M20" i="41" s="1"/>
  <c r="A19" i="41"/>
  <c r="M19" i="41" s="1"/>
  <c r="A18" i="41"/>
  <c r="A17" i="41"/>
  <c r="M17" i="41" s="1"/>
  <c r="A16" i="41"/>
  <c r="A15" i="41"/>
  <c r="M15" i="41" s="1"/>
  <c r="A14" i="41"/>
  <c r="M14" i="41" s="1"/>
  <c r="A13" i="41"/>
  <c r="M13" i="41" s="1"/>
  <c r="A11" i="41"/>
  <c r="M11" i="41" s="1"/>
  <c r="A10" i="41"/>
  <c r="M10" i="41" s="1"/>
  <c r="A43" i="40"/>
  <c r="A42" i="40"/>
  <c r="A41" i="40"/>
  <c r="A40" i="40"/>
  <c r="A39" i="40"/>
  <c r="A38" i="40"/>
  <c r="A37" i="40"/>
  <c r="A36" i="40"/>
  <c r="A35" i="40"/>
  <c r="A34" i="40"/>
  <c r="A33" i="40"/>
  <c r="A32" i="40"/>
  <c r="A31" i="40"/>
  <c r="A30" i="40"/>
  <c r="A28" i="40"/>
  <c r="A27" i="40"/>
  <c r="A26" i="40"/>
  <c r="A25" i="40"/>
  <c r="A24" i="40"/>
  <c r="A23" i="40"/>
  <c r="A22" i="40"/>
  <c r="A21" i="40"/>
  <c r="A20" i="40"/>
  <c r="A19" i="40"/>
  <c r="A18" i="40"/>
  <c r="A17" i="40"/>
  <c r="A16" i="40"/>
  <c r="A15" i="40"/>
  <c r="A14" i="40"/>
  <c r="A13" i="40"/>
  <c r="A12" i="40"/>
  <c r="A11" i="40"/>
  <c r="A10" i="40"/>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30" i="38"/>
  <c r="M30" i="38" s="1"/>
  <c r="A29" i="38"/>
  <c r="A28" i="38"/>
  <c r="M28" i="38" s="1"/>
  <c r="A27" i="38"/>
  <c r="M27" i="38" s="1"/>
  <c r="A26" i="38"/>
  <c r="M26" i="38" s="1"/>
  <c r="A25" i="38"/>
  <c r="A24" i="38"/>
  <c r="A23" i="38"/>
  <c r="A22" i="38"/>
  <c r="A21" i="38"/>
  <c r="M21" i="38" s="1"/>
  <c r="A20" i="38"/>
  <c r="M20" i="38" s="1"/>
  <c r="A19" i="38"/>
  <c r="A18" i="38"/>
  <c r="A17" i="38"/>
  <c r="A16" i="38"/>
  <c r="A15" i="38"/>
  <c r="A14" i="38"/>
  <c r="M14" i="38" s="1"/>
  <c r="A13" i="38"/>
  <c r="M13" i="38" s="1"/>
  <c r="A12" i="38"/>
  <c r="M12" i="38" s="1"/>
  <c r="A11" i="38"/>
  <c r="M11" i="38" s="1"/>
  <c r="A10" i="38"/>
  <c r="M10" i="38" s="1"/>
  <c r="A22" i="37"/>
  <c r="A21" i="37"/>
  <c r="A20" i="37"/>
  <c r="A19" i="37"/>
  <c r="A18" i="37"/>
  <c r="A17" i="37"/>
  <c r="A16" i="37"/>
  <c r="A15" i="37"/>
  <c r="A14" i="37"/>
  <c r="A13" i="37"/>
  <c r="A12" i="37"/>
  <c r="A11" i="37"/>
  <c r="A10" i="37"/>
  <c r="A36" i="36"/>
  <c r="A35" i="36"/>
  <c r="A34" i="36"/>
  <c r="A33" i="36"/>
  <c r="A32" i="36"/>
  <c r="A31" i="36"/>
  <c r="A30" i="36"/>
  <c r="A29" i="36"/>
  <c r="A28" i="36"/>
  <c r="A27" i="36"/>
  <c r="A23" i="36"/>
  <c r="A22" i="36"/>
  <c r="A21" i="36"/>
  <c r="A20" i="36"/>
  <c r="A19" i="36"/>
  <c r="A18" i="36"/>
  <c r="A17" i="36"/>
  <c r="A16" i="36"/>
  <c r="A15" i="36"/>
  <c r="A13" i="36"/>
  <c r="A12" i="36"/>
  <c r="A11" i="36"/>
  <c r="A10" i="36"/>
  <c r="A36" i="35"/>
  <c r="M36" i="35" s="1"/>
  <c r="A35" i="35"/>
  <c r="M35" i="35" s="1"/>
  <c r="A34" i="35"/>
  <c r="M34" i="35" s="1"/>
  <c r="A33" i="35"/>
  <c r="A32" i="35"/>
  <c r="A31" i="35"/>
  <c r="M31" i="35" s="1"/>
  <c r="A30" i="35"/>
  <c r="A29" i="35"/>
  <c r="A28" i="35"/>
  <c r="M28" i="35" s="1"/>
  <c r="A24" i="35"/>
  <c r="M24" i="35" s="1"/>
  <c r="A23" i="35"/>
  <c r="A22" i="35"/>
  <c r="A21" i="35"/>
  <c r="M21" i="35" s="1"/>
  <c r="A20" i="35"/>
  <c r="A19" i="35"/>
  <c r="M19" i="35" s="1"/>
  <c r="A18" i="35"/>
  <c r="M18" i="35" s="1"/>
  <c r="A17" i="35"/>
  <c r="M17" i="35" s="1"/>
  <c r="A16" i="35"/>
  <c r="A13" i="35"/>
  <c r="M13" i="35" s="1"/>
  <c r="A12" i="35"/>
  <c r="M12" i="35" s="1"/>
  <c r="A11" i="35"/>
  <c r="M11" i="35" s="1"/>
  <c r="A17" i="20"/>
  <c r="A16" i="20"/>
  <c r="A16" i="18"/>
  <c r="A15" i="18"/>
  <c r="A34" i="11"/>
  <c r="A33" i="11"/>
  <c r="A32" i="11"/>
  <c r="A21" i="11"/>
  <c r="A21" i="29"/>
  <c r="A20" i="29"/>
  <c r="A19" i="23"/>
  <c r="A18" i="23"/>
  <c r="A51" i="5"/>
  <c r="A50" i="5"/>
  <c r="A32" i="21"/>
  <c r="A31" i="21"/>
  <c r="A30" i="21"/>
  <c r="A29" i="21"/>
  <c r="A44" i="20"/>
  <c r="A43" i="20"/>
  <c r="A46" i="20"/>
  <c r="A45" i="20"/>
  <c r="A41" i="20"/>
  <c r="A40" i="20"/>
  <c r="A31" i="19"/>
  <c r="A30" i="19"/>
  <c r="A36" i="33"/>
  <c r="A35" i="33"/>
  <c r="A34" i="33"/>
  <c r="A33" i="33"/>
  <c r="A24" i="33"/>
  <c r="A23" i="33"/>
  <c r="A22" i="33"/>
  <c r="A33" i="32"/>
  <c r="A32" i="32"/>
  <c r="A31" i="32"/>
  <c r="A30" i="32"/>
  <c r="A35" i="32"/>
  <c r="A34" i="32"/>
  <c r="A23" i="32"/>
  <c r="A22" i="32"/>
  <c r="A21" i="32"/>
  <c r="A37" i="31"/>
  <c r="A36" i="31"/>
  <c r="A35" i="31"/>
  <c r="A34" i="31"/>
  <c r="A25" i="31"/>
  <c r="A24" i="31"/>
  <c r="A23" i="31"/>
  <c r="A27" i="30"/>
  <c r="A34" i="30"/>
  <c r="A33" i="30"/>
  <c r="A32" i="30"/>
  <c r="A31" i="30"/>
  <c r="A33" i="29"/>
  <c r="A32" i="29"/>
  <c r="A27" i="29"/>
  <c r="A35" i="29"/>
  <c r="A34" i="29"/>
  <c r="A37" i="27"/>
  <c r="A36" i="27"/>
  <c r="M36" i="27" s="1"/>
  <c r="A35" i="28"/>
  <c r="A34" i="28"/>
  <c r="M34" i="28" s="1"/>
  <c r="A37" i="28"/>
  <c r="M37" i="28" s="1"/>
  <c r="A36" i="28"/>
  <c r="M36" i="28" s="1"/>
  <c r="A39" i="27"/>
  <c r="M39" i="27" s="1"/>
  <c r="A38" i="27"/>
  <c r="M38" i="27" s="1"/>
  <c r="A25" i="22"/>
  <c r="A24" i="22"/>
  <c r="A23" i="22"/>
  <c r="A24" i="27"/>
  <c r="A23" i="27"/>
  <c r="A22" i="27"/>
  <c r="M22" i="27" s="1"/>
  <c r="A47" i="11"/>
  <c r="A46" i="11"/>
  <c r="A34" i="8"/>
  <c r="M34" i="8" s="1"/>
  <c r="A33" i="8"/>
  <c r="M33" i="8" s="1"/>
  <c r="A32" i="18"/>
  <c r="A31" i="18"/>
  <c r="A34" i="18"/>
  <c r="A33" i="18"/>
  <c r="A30" i="17"/>
  <c r="M30" i="17" s="1"/>
  <c r="A29" i="17"/>
  <c r="M29" i="17" s="1"/>
  <c r="A33" i="26"/>
  <c r="A32" i="26"/>
  <c r="A31" i="26"/>
  <c r="A30" i="26"/>
  <c r="A31" i="16"/>
  <c r="M31" i="16" s="1"/>
  <c r="A30" i="16"/>
  <c r="M30" i="16" s="1"/>
  <c r="A42" i="25"/>
  <c r="M42" i="25" s="1"/>
  <c r="A41" i="25"/>
  <c r="M41" i="25" s="1"/>
  <c r="A16" i="25"/>
  <c r="M16" i="25" s="1"/>
  <c r="A39" i="24"/>
  <c r="A38" i="24"/>
  <c r="A37" i="24"/>
  <c r="A36" i="24"/>
  <c r="A35" i="15"/>
  <c r="A34" i="15"/>
  <c r="A37" i="15"/>
  <c r="A36" i="15"/>
  <c r="A30" i="14"/>
  <c r="A29" i="14"/>
  <c r="A33" i="13"/>
  <c r="A32" i="13"/>
  <c r="A27" i="12"/>
  <c r="M27" i="12" s="1"/>
  <c r="A26" i="12"/>
  <c r="M26" i="12" s="1"/>
  <c r="A34" i="23"/>
  <c r="A33" i="23"/>
  <c r="A32" i="23"/>
  <c r="A31" i="23"/>
  <c r="A49" i="11"/>
  <c r="A48" i="11"/>
  <c r="A28" i="10"/>
  <c r="A27" i="10"/>
  <c r="A34" i="9"/>
  <c r="A33" i="9"/>
  <c r="A36" i="9"/>
  <c r="A35" i="9"/>
  <c r="A34" i="7"/>
  <c r="M34" i="7" s="1"/>
  <c r="A33" i="7"/>
  <c r="M33" i="7" s="1"/>
  <c r="A28" i="22"/>
  <c r="A27" i="22"/>
  <c r="A8" i="5"/>
  <c r="A9" i="5"/>
  <c r="A10" i="5"/>
  <c r="A4" i="5"/>
  <c r="A3" i="5"/>
  <c r="A49" i="5"/>
  <c r="A48" i="5"/>
  <c r="A47" i="5"/>
  <c r="A46" i="5"/>
  <c r="A45" i="5"/>
  <c r="A44" i="5"/>
  <c r="A43" i="5"/>
  <c r="A42" i="5"/>
  <c r="A41" i="5"/>
  <c r="A40" i="5"/>
  <c r="A39" i="5"/>
  <c r="A36" i="5"/>
  <c r="A35" i="5"/>
  <c r="A34" i="5"/>
  <c r="A33" i="5"/>
  <c r="A32" i="5"/>
  <c r="A31" i="5"/>
  <c r="A30" i="5"/>
  <c r="A29" i="5"/>
  <c r="A28" i="5"/>
  <c r="A27" i="5"/>
  <c r="A26" i="5"/>
  <c r="A25" i="5"/>
  <c r="A24" i="5"/>
  <c r="A23" i="5"/>
  <c r="A22" i="5"/>
  <c r="A21" i="5"/>
  <c r="A20" i="5"/>
  <c r="A19" i="5"/>
  <c r="A18" i="5"/>
  <c r="A17" i="5"/>
  <c r="A16" i="5"/>
  <c r="A15" i="5"/>
  <c r="A14" i="5"/>
  <c r="A13" i="5"/>
  <c r="A12" i="5"/>
  <c r="A11" i="5"/>
  <c r="A7" i="5"/>
  <c r="A6" i="5"/>
  <c r="A2" i="5"/>
  <c r="A41" i="24"/>
  <c r="A40"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50" i="11"/>
  <c r="A45" i="11"/>
  <c r="A44" i="11"/>
  <c r="A43" i="11"/>
  <c r="A42" i="11"/>
  <c r="A41" i="11"/>
  <c r="A40" i="11"/>
  <c r="A39" i="11"/>
  <c r="A38" i="11"/>
  <c r="A37" i="11"/>
  <c r="A36" i="11"/>
  <c r="A35" i="11"/>
  <c r="A31" i="11"/>
  <c r="A30" i="11"/>
  <c r="A29" i="11"/>
  <c r="A28" i="11"/>
  <c r="A27" i="11"/>
  <c r="A26" i="11"/>
  <c r="A25" i="11"/>
  <c r="A24" i="11"/>
  <c r="A23" i="11"/>
  <c r="A22" i="11"/>
  <c r="A20" i="11"/>
  <c r="A19" i="11"/>
  <c r="A18" i="11"/>
  <c r="A17" i="11"/>
  <c r="A16" i="11"/>
  <c r="A15" i="11"/>
  <c r="A14" i="11"/>
  <c r="A13" i="11"/>
  <c r="A12" i="11"/>
  <c r="A11" i="11"/>
  <c r="A10" i="11"/>
  <c r="A20" i="21"/>
  <c r="A12" i="20"/>
  <c r="A18" i="19"/>
  <c r="A13" i="33"/>
  <c r="A13" i="32"/>
  <c r="A11" i="31"/>
  <c r="A13" i="30"/>
  <c r="A11" i="17"/>
  <c r="M11" i="17" s="1"/>
  <c r="A13" i="26"/>
  <c r="A11" i="16"/>
  <c r="M11" i="16" s="1"/>
  <c r="A12" i="25"/>
  <c r="M12" i="25" s="1"/>
  <c r="A14" i="15"/>
  <c r="A12" i="14"/>
  <c r="A18" i="13"/>
  <c r="A12" i="23"/>
  <c r="A20" i="10"/>
  <c r="A16" i="9"/>
  <c r="A13" i="7"/>
  <c r="M13" i="7" s="1"/>
  <c r="A14" i="18"/>
  <c r="A4" i="4"/>
  <c r="A23" i="26"/>
  <c r="A38" i="18"/>
  <c r="A15" i="21"/>
  <c r="A12" i="30"/>
  <c r="A14" i="27"/>
  <c r="A21" i="27"/>
  <c r="M21" i="27" s="1"/>
  <c r="A11" i="27"/>
  <c r="M11" i="27" s="1"/>
  <c r="A10" i="9"/>
  <c r="A18" i="10"/>
  <c r="A15" i="10"/>
  <c r="A12" i="28"/>
  <c r="M12" i="28" s="1"/>
  <c r="A33" i="28"/>
  <c r="A21" i="25"/>
  <c r="M21" i="25" s="1"/>
  <c r="A25" i="25"/>
  <c r="A29" i="25"/>
  <c r="M29" i="25" s="1"/>
  <c r="A37" i="29"/>
  <c r="A15" i="31"/>
  <c r="A16" i="31"/>
  <c r="A27" i="21"/>
  <c r="A32" i="33"/>
  <c r="A31" i="33"/>
  <c r="A30" i="33"/>
  <c r="A29" i="33"/>
  <c r="A28" i="33"/>
  <c r="A27" i="33"/>
  <c r="A26" i="33"/>
  <c r="A25" i="33"/>
  <c r="A20" i="33"/>
  <c r="A19" i="33"/>
  <c r="A18" i="33"/>
  <c r="A17" i="33"/>
  <c r="A16" i="33"/>
  <c r="A15" i="33"/>
  <c r="A14" i="33"/>
  <c r="A12" i="33"/>
  <c r="A11" i="33"/>
  <c r="A10" i="33"/>
  <c r="A38" i="32"/>
  <c r="A37" i="32"/>
  <c r="A36" i="32"/>
  <c r="A29" i="32"/>
  <c r="A28" i="32"/>
  <c r="A27" i="32"/>
  <c r="A26" i="32"/>
  <c r="A25" i="32"/>
  <c r="A24" i="32"/>
  <c r="A20" i="32"/>
  <c r="A19" i="32"/>
  <c r="A18" i="32"/>
  <c r="A17" i="32"/>
  <c r="A16" i="32"/>
  <c r="A15" i="32"/>
  <c r="A14" i="32"/>
  <c r="A12" i="32"/>
  <c r="A11" i="32"/>
  <c r="A10" i="32"/>
  <c r="A33" i="31"/>
  <c r="A32" i="31"/>
  <c r="A31" i="31"/>
  <c r="A30" i="31"/>
  <c r="A29" i="31"/>
  <c r="A28" i="31"/>
  <c r="A27" i="31"/>
  <c r="A26" i="31"/>
  <c r="A22" i="31"/>
  <c r="A21" i="31"/>
  <c r="A20" i="31"/>
  <c r="A19" i="31"/>
  <c r="A18" i="31"/>
  <c r="A17" i="31"/>
  <c r="A14" i="31"/>
  <c r="A13" i="31"/>
  <c r="A12" i="31"/>
  <c r="A10" i="31"/>
  <c r="A36" i="30"/>
  <c r="A35" i="30"/>
  <c r="A30" i="30"/>
  <c r="A29" i="30"/>
  <c r="A28" i="30"/>
  <c r="A26" i="30"/>
  <c r="A25" i="30"/>
  <c r="A24" i="30"/>
  <c r="A23" i="30"/>
  <c r="A22" i="30"/>
  <c r="A21" i="30"/>
  <c r="A20" i="30"/>
  <c r="A19" i="30"/>
  <c r="A18" i="30"/>
  <c r="A17" i="30"/>
  <c r="A16" i="30"/>
  <c r="A15" i="30"/>
  <c r="A14" i="30"/>
  <c r="A11" i="30"/>
  <c r="A10" i="30"/>
  <c r="A39" i="29"/>
  <c r="A38" i="29"/>
  <c r="A36" i="29"/>
  <c r="A31" i="29"/>
  <c r="A30" i="29"/>
  <c r="A29" i="29"/>
  <c r="A28" i="29"/>
  <c r="A26" i="29"/>
  <c r="A25" i="29"/>
  <c r="A24" i="29"/>
  <c r="A23" i="29"/>
  <c r="A22" i="29"/>
  <c r="A19" i="29"/>
  <c r="A18" i="29"/>
  <c r="A17" i="29"/>
  <c r="A16" i="29"/>
  <c r="A15" i="29"/>
  <c r="A14" i="29"/>
  <c r="A13" i="29"/>
  <c r="A12" i="29"/>
  <c r="A11" i="29"/>
  <c r="A10" i="29"/>
  <c r="A32" i="28"/>
  <c r="A31" i="28"/>
  <c r="M31" i="28" s="1"/>
  <c r="A30" i="28"/>
  <c r="A29" i="28"/>
  <c r="A28" i="28"/>
  <c r="M28" i="28" s="1"/>
  <c r="A27" i="28"/>
  <c r="A26" i="28"/>
  <c r="M26" i="28" s="1"/>
  <c r="A25" i="28"/>
  <c r="M25" i="28" s="1"/>
  <c r="A24" i="28"/>
  <c r="A23" i="28"/>
  <c r="A22" i="28"/>
  <c r="A21" i="28"/>
  <c r="A20" i="28"/>
  <c r="A19" i="28"/>
  <c r="A18" i="28"/>
  <c r="M18" i="28" s="1"/>
  <c r="A17" i="28"/>
  <c r="M17" i="28" s="1"/>
  <c r="A16" i="28"/>
  <c r="M16" i="28" s="1"/>
  <c r="A15" i="28"/>
  <c r="A14" i="28"/>
  <c r="M14" i="28" s="1"/>
  <c r="A13" i="28"/>
  <c r="A11" i="28"/>
  <c r="M11" i="28" s="1"/>
  <c r="A10" i="28"/>
  <c r="M10" i="28" s="1"/>
  <c r="A35" i="27"/>
  <c r="M35" i="27" s="1"/>
  <c r="A34" i="27"/>
  <c r="A33" i="27"/>
  <c r="A32" i="27"/>
  <c r="A31" i="27"/>
  <c r="M31" i="27" s="1"/>
  <c r="A30" i="27"/>
  <c r="A29" i="27"/>
  <c r="M29" i="27" s="1"/>
  <c r="A28" i="27"/>
  <c r="A27" i="27"/>
  <c r="A26" i="27"/>
  <c r="A25" i="27"/>
  <c r="A20" i="27"/>
  <c r="A19" i="27"/>
  <c r="M19" i="27" s="1"/>
  <c r="A18" i="27"/>
  <c r="M18" i="27" s="1"/>
  <c r="A17" i="27"/>
  <c r="A16" i="27"/>
  <c r="A15" i="27"/>
  <c r="M15" i="27" s="1"/>
  <c r="A13" i="27"/>
  <c r="M13" i="27" s="1"/>
  <c r="A12" i="27"/>
  <c r="M12" i="27" s="1"/>
  <c r="A10" i="27"/>
  <c r="M10" i="27" s="1"/>
  <c r="A36" i="26"/>
  <c r="A35" i="26"/>
  <c r="A34" i="26"/>
  <c r="A29" i="26"/>
  <c r="A28" i="26"/>
  <c r="A27" i="26"/>
  <c r="A26" i="26"/>
  <c r="A25" i="26"/>
  <c r="A24" i="26"/>
  <c r="A22" i="26"/>
  <c r="A21" i="26"/>
  <c r="A20" i="26"/>
  <c r="A19" i="26"/>
  <c r="A18" i="26"/>
  <c r="A17" i="26"/>
  <c r="A16" i="26"/>
  <c r="A15" i="26"/>
  <c r="A14" i="26"/>
  <c r="A12" i="26"/>
  <c r="A11" i="26"/>
  <c r="A10" i="26"/>
  <c r="A43" i="25"/>
  <c r="A40" i="25"/>
  <c r="A39" i="25"/>
  <c r="M39" i="25" s="1"/>
  <c r="A38" i="25"/>
  <c r="A37" i="25"/>
  <c r="A36" i="25"/>
  <c r="A35" i="25"/>
  <c r="A34" i="25"/>
  <c r="A33" i="25"/>
  <c r="A32" i="25"/>
  <c r="A31" i="25"/>
  <c r="A30" i="25"/>
  <c r="A28" i="25"/>
  <c r="A27" i="25"/>
  <c r="M27" i="25" s="1"/>
  <c r="A26" i="25"/>
  <c r="M26" i="25" s="1"/>
  <c r="A24" i="25"/>
  <c r="A23" i="25"/>
  <c r="M23" i="25" s="1"/>
  <c r="A22" i="25"/>
  <c r="A20" i="25"/>
  <c r="A19" i="25"/>
  <c r="M19" i="25" s="1"/>
  <c r="A18" i="25"/>
  <c r="M18" i="25" s="1"/>
  <c r="A17" i="25"/>
  <c r="M17" i="25" s="1"/>
  <c r="A15" i="25"/>
  <c r="M15" i="25" s="1"/>
  <c r="A14" i="25"/>
  <c r="M14" i="25" s="1"/>
  <c r="A13" i="25"/>
  <c r="M13" i="25" s="1"/>
  <c r="A11" i="25"/>
  <c r="M11" i="25" s="1"/>
  <c r="A10" i="25"/>
  <c r="M10" i="25" s="1"/>
  <c r="A39" i="23"/>
  <c r="A38" i="23"/>
  <c r="A37" i="23"/>
  <c r="A36" i="23"/>
  <c r="A35" i="23"/>
  <c r="A30" i="23"/>
  <c r="A29" i="23"/>
  <c r="A28" i="23"/>
  <c r="A27" i="23"/>
  <c r="A26" i="23"/>
  <c r="A25" i="23"/>
  <c r="A24" i="23"/>
  <c r="A23" i="23"/>
  <c r="A22" i="23"/>
  <c r="A21" i="23"/>
  <c r="A17" i="23"/>
  <c r="A16" i="23"/>
  <c r="A15" i="23"/>
  <c r="A13" i="23"/>
  <c r="A10" i="23"/>
  <c r="A30" i="22"/>
  <c r="A29" i="22"/>
  <c r="A26" i="22"/>
  <c r="A22" i="22"/>
  <c r="A21" i="22"/>
  <c r="A20" i="22"/>
  <c r="A19" i="22"/>
  <c r="A18" i="22"/>
  <c r="A17" i="22"/>
  <c r="A16" i="22"/>
  <c r="A15" i="22"/>
  <c r="A14" i="22"/>
  <c r="A13" i="22"/>
  <c r="A12" i="22"/>
  <c r="A11" i="22"/>
  <c r="A10" i="22"/>
  <c r="A28" i="14"/>
  <c r="A35" i="20"/>
  <c r="A34" i="21"/>
  <c r="A33" i="21"/>
  <c r="A28" i="21"/>
  <c r="A26" i="21"/>
  <c r="A25" i="21"/>
  <c r="A24" i="21"/>
  <c r="A23" i="21"/>
  <c r="A22" i="21"/>
  <c r="A21" i="21"/>
  <c r="A19" i="21"/>
  <c r="A18" i="21"/>
  <c r="A17" i="21"/>
  <c r="A16" i="21"/>
  <c r="A14" i="21"/>
  <c r="A13" i="21"/>
  <c r="A12" i="21"/>
  <c r="A11" i="21"/>
  <c r="A10" i="21"/>
  <c r="A49" i="20"/>
  <c r="A48" i="20"/>
  <c r="A47" i="20"/>
  <c r="A39" i="20"/>
  <c r="A38" i="20"/>
  <c r="A37" i="20"/>
  <c r="A36" i="20"/>
  <c r="A34" i="20"/>
  <c r="A33" i="20"/>
  <c r="A32" i="20"/>
  <c r="A31" i="20"/>
  <c r="A30" i="20"/>
  <c r="A29" i="20"/>
  <c r="A28" i="20"/>
  <c r="A27" i="20"/>
  <c r="A26" i="20"/>
  <c r="A25" i="20"/>
  <c r="A24" i="20"/>
  <c r="A23" i="20"/>
  <c r="A22" i="20"/>
  <c r="A21" i="20"/>
  <c r="A20" i="20"/>
  <c r="A19" i="20"/>
  <c r="A18" i="20"/>
  <c r="A15" i="20"/>
  <c r="A14" i="20"/>
  <c r="A13" i="20"/>
  <c r="A11" i="20"/>
  <c r="A10" i="20"/>
  <c r="A33" i="19"/>
  <c r="A32" i="19"/>
  <c r="A29" i="19"/>
  <c r="A28" i="19"/>
  <c r="A27" i="19"/>
  <c r="A26" i="19"/>
  <c r="A25" i="19"/>
  <c r="A24" i="19"/>
  <c r="A23" i="19"/>
  <c r="A22" i="19"/>
  <c r="A21" i="19"/>
  <c r="A20" i="19"/>
  <c r="A19" i="19"/>
  <c r="A17" i="19"/>
  <c r="A16" i="19"/>
  <c r="A15" i="19"/>
  <c r="A14" i="19"/>
  <c r="A13" i="19"/>
  <c r="A12" i="19"/>
  <c r="A11" i="19"/>
  <c r="A10" i="19"/>
  <c r="A37" i="18"/>
  <c r="A36" i="18"/>
  <c r="A35" i="18"/>
  <c r="A30" i="18"/>
  <c r="A29" i="18"/>
  <c r="A28" i="18"/>
  <c r="A27" i="18"/>
  <c r="A26" i="18"/>
  <c r="A25" i="18"/>
  <c r="A24" i="18"/>
  <c r="A23" i="18"/>
  <c r="A22" i="18"/>
  <c r="A21" i="18"/>
  <c r="A20" i="18"/>
  <c r="A19" i="18"/>
  <c r="A18" i="18"/>
  <c r="A17" i="18"/>
  <c r="A13" i="18"/>
  <c r="A12" i="18"/>
  <c r="A11" i="18"/>
  <c r="A10" i="18"/>
  <c r="A32" i="17"/>
  <c r="M32" i="17" s="1"/>
  <c r="A31" i="17"/>
  <c r="A28" i="17"/>
  <c r="A27" i="17"/>
  <c r="A26" i="17"/>
  <c r="M26" i="17" s="1"/>
  <c r="A25" i="17"/>
  <c r="M25" i="17" s="1"/>
  <c r="A24" i="17"/>
  <c r="M24" i="17" s="1"/>
  <c r="A23" i="17"/>
  <c r="M23" i="17" s="1"/>
  <c r="A22" i="17"/>
  <c r="A21" i="17"/>
  <c r="A20" i="17"/>
  <c r="A19" i="17"/>
  <c r="A18" i="17"/>
  <c r="M18" i="17" s="1"/>
  <c r="A17" i="17"/>
  <c r="A16" i="17"/>
  <c r="A15" i="17"/>
  <c r="M15" i="17" s="1"/>
  <c r="A14" i="17"/>
  <c r="A13" i="17"/>
  <c r="M13" i="17" s="1"/>
  <c r="A12" i="17"/>
  <c r="M12" i="17" s="1"/>
  <c r="A10" i="17"/>
  <c r="M10" i="17" s="1"/>
  <c r="A29" i="16"/>
  <c r="A27" i="16"/>
  <c r="A26" i="16"/>
  <c r="A23" i="16"/>
  <c r="A22" i="16"/>
  <c r="A19" i="16"/>
  <c r="M19" i="16" s="1"/>
  <c r="A18" i="16"/>
  <c r="A17" i="16"/>
  <c r="M17" i="16" s="1"/>
  <c r="A16" i="16"/>
  <c r="M16" i="16" s="1"/>
  <c r="A15" i="16"/>
  <c r="A13" i="16"/>
  <c r="M13" i="16" s="1"/>
  <c r="A10" i="16"/>
  <c r="M10" i="16" s="1"/>
  <c r="A42" i="15"/>
  <c r="A41" i="15"/>
  <c r="A40" i="15"/>
  <c r="A38" i="15"/>
  <c r="A33" i="15"/>
  <c r="A32" i="15"/>
  <c r="A31" i="15"/>
  <c r="A30" i="15"/>
  <c r="A29" i="15"/>
  <c r="A28" i="15"/>
  <c r="A27" i="15"/>
  <c r="A26" i="15"/>
  <c r="A25" i="15"/>
  <c r="A24" i="15"/>
  <c r="A23" i="15"/>
  <c r="A22" i="15"/>
  <c r="A21" i="15"/>
  <c r="A20" i="15"/>
  <c r="A19" i="15"/>
  <c r="A18" i="15"/>
  <c r="A17" i="15"/>
  <c r="A16" i="15"/>
  <c r="A15" i="15"/>
  <c r="A13" i="15"/>
  <c r="A12" i="15"/>
  <c r="A11" i="15"/>
  <c r="A10" i="15"/>
  <c r="A34" i="14"/>
  <c r="A33" i="14"/>
  <c r="A32" i="14"/>
  <c r="A31" i="14"/>
  <c r="A26" i="14"/>
  <c r="A25" i="14"/>
  <c r="A24" i="14"/>
  <c r="A23" i="14"/>
  <c r="A22" i="14"/>
  <c r="A21" i="14"/>
  <c r="A20" i="14"/>
  <c r="A19" i="14"/>
  <c r="A18" i="14"/>
  <c r="A17" i="14"/>
  <c r="A16" i="14"/>
  <c r="A15" i="14"/>
  <c r="A14" i="14"/>
  <c r="A13" i="14"/>
  <c r="A11" i="14"/>
  <c r="A10" i="14"/>
  <c r="A35" i="13"/>
  <c r="A34" i="13"/>
  <c r="A31" i="13"/>
  <c r="A30" i="13"/>
  <c r="A29" i="13"/>
  <c r="A28" i="13"/>
  <c r="A27" i="13"/>
  <c r="A26" i="13"/>
  <c r="A25" i="13"/>
  <c r="A24" i="13"/>
  <c r="A23" i="13"/>
  <c r="A22" i="13"/>
  <c r="A21" i="13"/>
  <c r="A19" i="13"/>
  <c r="A17" i="13"/>
  <c r="A16" i="13"/>
  <c r="A15" i="13"/>
  <c r="A14" i="13"/>
  <c r="A13" i="13"/>
  <c r="A12" i="13"/>
  <c r="A11" i="13"/>
  <c r="A10" i="13"/>
  <c r="A29" i="12"/>
  <c r="M29" i="12" s="1"/>
  <c r="A28" i="12"/>
  <c r="A25" i="12"/>
  <c r="A24" i="12"/>
  <c r="M24" i="12" s="1"/>
  <c r="A23" i="12"/>
  <c r="M23" i="12" s="1"/>
  <c r="A22" i="12"/>
  <c r="A21" i="12"/>
  <c r="M21" i="12" s="1"/>
  <c r="A20" i="12"/>
  <c r="A19" i="12"/>
  <c r="A18" i="12"/>
  <c r="A17" i="12"/>
  <c r="A16" i="12"/>
  <c r="A15" i="12"/>
  <c r="M15" i="12" s="1"/>
  <c r="A14" i="12"/>
  <c r="A13" i="12"/>
  <c r="A12" i="12"/>
  <c r="M12" i="12" s="1"/>
  <c r="A11" i="12"/>
  <c r="M11" i="12" s="1"/>
  <c r="A10" i="12"/>
  <c r="M10" i="12" s="1"/>
  <c r="A30" i="10"/>
  <c r="A29" i="10"/>
  <c r="A26" i="10"/>
  <c r="A25" i="10"/>
  <c r="A23" i="10"/>
  <c r="A24" i="10"/>
  <c r="A22" i="10"/>
  <c r="A21" i="10"/>
  <c r="A19" i="10"/>
  <c r="A17" i="10"/>
  <c r="V16" i="10"/>
  <c r="A16" i="10"/>
  <c r="A14" i="10"/>
  <c r="A13" i="10"/>
  <c r="A12" i="10"/>
  <c r="A11" i="10"/>
  <c r="A10" i="10"/>
  <c r="A39" i="9"/>
  <c r="A38" i="9"/>
  <c r="A37" i="9"/>
  <c r="A32" i="9"/>
  <c r="A31" i="9"/>
  <c r="A30" i="9"/>
  <c r="A29" i="9"/>
  <c r="A28" i="9"/>
  <c r="A27" i="9"/>
  <c r="A26" i="9"/>
  <c r="A25" i="9"/>
  <c r="A24" i="9"/>
  <c r="A23" i="9"/>
  <c r="A22" i="9"/>
  <c r="A21" i="9"/>
  <c r="A20" i="9"/>
  <c r="A18" i="9"/>
  <c r="A17" i="9"/>
  <c r="A15" i="9"/>
  <c r="A14" i="9"/>
  <c r="A13" i="9"/>
  <c r="A12" i="9"/>
  <c r="A11" i="9"/>
  <c r="A37" i="8"/>
  <c r="A36" i="8"/>
  <c r="M36" i="8" s="1"/>
  <c r="A35" i="8"/>
  <c r="A32" i="8"/>
  <c r="A31" i="8"/>
  <c r="A30" i="8"/>
  <c r="A29" i="8"/>
  <c r="A28" i="8"/>
  <c r="M28" i="8" s="1"/>
  <c r="A27" i="8"/>
  <c r="M27" i="8" s="1"/>
  <c r="A26" i="8"/>
  <c r="M26" i="8" s="1"/>
  <c r="A25" i="8"/>
  <c r="M25" i="8" s="1"/>
  <c r="A24" i="8"/>
  <c r="A23" i="8"/>
  <c r="A22" i="8"/>
  <c r="A21" i="8"/>
  <c r="A20" i="8"/>
  <c r="M20" i="8" s="1"/>
  <c r="A19" i="8"/>
  <c r="M19" i="8" s="1"/>
  <c r="A18" i="8"/>
  <c r="A15" i="8"/>
  <c r="M15" i="8" s="1"/>
  <c r="A14" i="8"/>
  <c r="A13" i="8"/>
  <c r="A12" i="8"/>
  <c r="A11" i="8"/>
  <c r="M11" i="8" s="1"/>
  <c r="A10" i="8"/>
  <c r="M10" i="8" s="1"/>
  <c r="A38" i="7"/>
  <c r="A37" i="7"/>
  <c r="M37" i="7" s="1"/>
  <c r="A36" i="7"/>
  <c r="A35" i="7"/>
  <c r="A32" i="7"/>
  <c r="A31" i="7"/>
  <c r="A30" i="7"/>
  <c r="A29" i="7"/>
  <c r="A28" i="7"/>
  <c r="M28" i="7" s="1"/>
  <c r="A27" i="7"/>
  <c r="M27" i="7" s="1"/>
  <c r="A26" i="7"/>
  <c r="M26" i="7" s="1"/>
  <c r="A25" i="7"/>
  <c r="A24" i="7"/>
  <c r="A23" i="7"/>
  <c r="M23" i="7" s="1"/>
  <c r="A22" i="7"/>
  <c r="A21" i="7"/>
  <c r="A11" i="7"/>
  <c r="A20" i="7"/>
  <c r="M20" i="7" s="1"/>
  <c r="A19" i="7"/>
  <c r="A18" i="7"/>
  <c r="A17" i="7"/>
  <c r="A16" i="7"/>
  <c r="M16" i="7" s="1"/>
  <c r="A15" i="7"/>
  <c r="A14" i="7"/>
  <c r="M14" i="7" s="1"/>
  <c r="A12" i="7"/>
  <c r="M12" i="7" s="1"/>
  <c r="A10" i="7"/>
  <c r="J19" i="22" l="1"/>
  <c r="H19" i="22"/>
  <c r="H28" i="22"/>
  <c r="J28" i="22"/>
  <c r="M28" i="22"/>
  <c r="H10" i="22"/>
  <c r="M10" i="22"/>
  <c r="J10" i="22"/>
  <c r="H20" i="22"/>
  <c r="M20" i="22"/>
  <c r="J20" i="22"/>
  <c r="M23" i="22"/>
  <c r="J23" i="22"/>
  <c r="H23" i="22"/>
  <c r="J11" i="22"/>
  <c r="H11" i="22"/>
  <c r="J21" i="22"/>
  <c r="H21" i="22"/>
  <c r="J24" i="22"/>
  <c r="H24" i="22"/>
  <c r="M27" i="22"/>
  <c r="H27" i="22"/>
  <c r="J27" i="22"/>
  <c r="J12" i="22"/>
  <c r="H12" i="22"/>
  <c r="M22" i="22"/>
  <c r="J22" i="22"/>
  <c r="H22" i="22"/>
  <c r="J25" i="22"/>
  <c r="H25" i="22"/>
  <c r="H18" i="22"/>
  <c r="J18" i="22"/>
  <c r="J13" i="22"/>
  <c r="H13" i="22"/>
  <c r="J26" i="22"/>
  <c r="H26" i="22"/>
  <c r="J17" i="22"/>
  <c r="H17" i="22"/>
  <c r="M14" i="22"/>
  <c r="J14" i="22"/>
  <c r="H14" i="22"/>
  <c r="J29" i="22"/>
  <c r="H29" i="22"/>
  <c r="M15" i="22"/>
  <c r="J15" i="22"/>
  <c r="H15" i="22"/>
  <c r="H30" i="22"/>
  <c r="M30" i="22"/>
  <c r="J30" i="22"/>
  <c r="J16" i="22"/>
  <c r="H16" i="22"/>
  <c r="J44" i="5"/>
  <c r="H44" i="5"/>
  <c r="M7" i="5"/>
  <c r="J7" i="5"/>
  <c r="H7" i="5"/>
  <c r="H20" i="5"/>
  <c r="J20" i="5"/>
  <c r="H30" i="5"/>
  <c r="J30" i="5"/>
  <c r="J42" i="5"/>
  <c r="H42" i="5"/>
  <c r="H10" i="5"/>
  <c r="J10" i="5"/>
  <c r="J11" i="5"/>
  <c r="M11" i="5"/>
  <c r="H11" i="5"/>
  <c r="J32" i="5"/>
  <c r="H32" i="5"/>
  <c r="M13" i="5"/>
  <c r="J13" i="5"/>
  <c r="H13" i="5"/>
  <c r="J23" i="5"/>
  <c r="H23" i="5"/>
  <c r="J33" i="5"/>
  <c r="H33" i="5"/>
  <c r="M45" i="5"/>
  <c r="J45" i="5"/>
  <c r="H45" i="5"/>
  <c r="H9" i="5"/>
  <c r="M9" i="5"/>
  <c r="J9" i="5"/>
  <c r="M14" i="5"/>
  <c r="J14" i="5"/>
  <c r="H14" i="5"/>
  <c r="J24" i="5"/>
  <c r="H24" i="5"/>
  <c r="M34" i="5"/>
  <c r="J34" i="5"/>
  <c r="H34" i="5"/>
  <c r="M46" i="5"/>
  <c r="J46" i="5"/>
  <c r="H46" i="5"/>
  <c r="J21" i="5"/>
  <c r="H21" i="5"/>
  <c r="M21" i="5"/>
  <c r="J12" i="5"/>
  <c r="H12" i="5"/>
  <c r="M15" i="5"/>
  <c r="J15" i="5"/>
  <c r="H15" i="5"/>
  <c r="J25" i="5"/>
  <c r="H25" i="5"/>
  <c r="J35" i="5"/>
  <c r="H35" i="5"/>
  <c r="J47" i="5"/>
  <c r="H47" i="5"/>
  <c r="H50" i="5"/>
  <c r="J50" i="5"/>
  <c r="M50" i="5"/>
  <c r="J16" i="5"/>
  <c r="H16" i="5"/>
  <c r="J26" i="5"/>
  <c r="H26" i="5"/>
  <c r="J36" i="5"/>
  <c r="H36" i="5"/>
  <c r="M48" i="5"/>
  <c r="J48" i="5"/>
  <c r="H48" i="5"/>
  <c r="J51" i="5"/>
  <c r="M51" i="5"/>
  <c r="H51" i="5"/>
  <c r="J17" i="5"/>
  <c r="H17" i="5"/>
  <c r="M27" i="5"/>
  <c r="J27" i="5"/>
  <c r="H27" i="5"/>
  <c r="H39" i="5"/>
  <c r="J39" i="5"/>
  <c r="H49" i="5"/>
  <c r="J49" i="5"/>
  <c r="J31" i="5"/>
  <c r="H31" i="5"/>
  <c r="M8" i="5"/>
  <c r="J8" i="5"/>
  <c r="H8" i="5"/>
  <c r="S22" i="21"/>
  <c r="S19" i="16"/>
  <c r="S21" i="23"/>
  <c r="O35" i="21"/>
  <c r="U35" i="21"/>
  <c r="O34" i="19"/>
  <c r="U34" i="19"/>
  <c r="N51" i="20"/>
  <c r="Q50" i="20"/>
  <c r="U42" i="20"/>
  <c r="O37" i="33"/>
  <c r="U37" i="33"/>
  <c r="O39" i="32"/>
  <c r="U39" i="32"/>
  <c r="O38" i="31"/>
  <c r="U38" i="31"/>
  <c r="O35" i="46"/>
  <c r="U35" i="46"/>
  <c r="O37" i="30"/>
  <c r="U37" i="30"/>
  <c r="O40" i="29"/>
  <c r="U40" i="29"/>
  <c r="O38" i="28"/>
  <c r="U38" i="28"/>
  <c r="O40" i="27"/>
  <c r="U40" i="27"/>
  <c r="O36" i="45"/>
  <c r="U36" i="45"/>
  <c r="O37" i="39"/>
  <c r="U37" i="39"/>
  <c r="O23" i="37"/>
  <c r="U23" i="37"/>
  <c r="O29" i="42"/>
  <c r="U29" i="42"/>
  <c r="O39" i="18"/>
  <c r="U39" i="18"/>
  <c r="O33" i="17"/>
  <c r="U33" i="17"/>
  <c r="O37" i="26"/>
  <c r="U37" i="26"/>
  <c r="K32" i="16"/>
  <c r="L25" i="16"/>
  <c r="N21" i="16"/>
  <c r="O12" i="16"/>
  <c r="Q32" i="16"/>
  <c r="R25" i="16"/>
  <c r="T21" i="16"/>
  <c r="U12" i="16"/>
  <c r="O44" i="25"/>
  <c r="U44" i="25"/>
  <c r="O42" i="24"/>
  <c r="U42" i="24"/>
  <c r="O43" i="15"/>
  <c r="U43" i="15"/>
  <c r="N36" i="14"/>
  <c r="Q35" i="14"/>
  <c r="U27" i="14"/>
  <c r="O36" i="13"/>
  <c r="U36" i="13"/>
  <c r="O44" i="40"/>
  <c r="U44" i="40"/>
  <c r="O37" i="36"/>
  <c r="U37" i="36"/>
  <c r="O37" i="35"/>
  <c r="U37" i="35"/>
  <c r="O31" i="38"/>
  <c r="U31" i="38"/>
  <c r="O39" i="43"/>
  <c r="U39" i="43"/>
  <c r="O30" i="12"/>
  <c r="U30" i="12"/>
  <c r="O35" i="44"/>
  <c r="U35" i="44"/>
  <c r="O40" i="23"/>
  <c r="U40" i="23"/>
  <c r="O51" i="11"/>
  <c r="U51" i="11"/>
  <c r="O31" i="10"/>
  <c r="U31" i="10"/>
  <c r="O40" i="9"/>
  <c r="U40" i="9"/>
  <c r="O38" i="8"/>
  <c r="U38" i="8"/>
  <c r="O39" i="7"/>
  <c r="U39" i="7"/>
  <c r="S16" i="19"/>
  <c r="S16" i="25"/>
  <c r="S14" i="11"/>
  <c r="T31" i="43"/>
  <c r="I36" i="21"/>
  <c r="P36" i="21"/>
  <c r="I35" i="19"/>
  <c r="P35" i="19"/>
  <c r="I51" i="20"/>
  <c r="N50" i="20"/>
  <c r="Q42" i="20"/>
  <c r="I38" i="33"/>
  <c r="P38" i="33"/>
  <c r="I40" i="32"/>
  <c r="P40" i="32"/>
  <c r="I39" i="31"/>
  <c r="P39" i="31"/>
  <c r="I36" i="46"/>
  <c r="P36" i="46"/>
  <c r="I38" i="30"/>
  <c r="P38" i="30"/>
  <c r="I41" i="29"/>
  <c r="P41" i="29"/>
  <c r="I39" i="28"/>
  <c r="P39" i="28"/>
  <c r="I41" i="27"/>
  <c r="P41" i="27"/>
  <c r="I37" i="45"/>
  <c r="P37" i="45"/>
  <c r="I38" i="39"/>
  <c r="P38" i="39"/>
  <c r="I24" i="37"/>
  <c r="P24" i="37"/>
  <c r="I30" i="42"/>
  <c r="P30" i="42"/>
  <c r="I40" i="18"/>
  <c r="P40" i="18"/>
  <c r="I34" i="17"/>
  <c r="P34" i="17"/>
  <c r="I38" i="26"/>
  <c r="P38" i="26"/>
  <c r="I33" i="16"/>
  <c r="K28" i="16"/>
  <c r="L24" i="16"/>
  <c r="N20" i="16"/>
  <c r="P33" i="16"/>
  <c r="Q28" i="16"/>
  <c r="R24" i="16"/>
  <c r="T20" i="16"/>
  <c r="I45" i="25"/>
  <c r="P45" i="25"/>
  <c r="I43" i="24"/>
  <c r="P43" i="24"/>
  <c r="I44" i="15"/>
  <c r="P44" i="15"/>
  <c r="I36" i="14"/>
  <c r="N35" i="14"/>
  <c r="Q27" i="14"/>
  <c r="I37" i="13"/>
  <c r="P37" i="13"/>
  <c r="I45" i="40"/>
  <c r="P45" i="40"/>
  <c r="I38" i="36"/>
  <c r="P38" i="36"/>
  <c r="I38" i="35"/>
  <c r="P38" i="35"/>
  <c r="I32" i="38"/>
  <c r="P32" i="38"/>
  <c r="I40" i="43"/>
  <c r="P40" i="43"/>
  <c r="I31" i="12"/>
  <c r="P31" i="12"/>
  <c r="I36" i="44"/>
  <c r="P36" i="44"/>
  <c r="I41" i="23"/>
  <c r="P41" i="23"/>
  <c r="I52" i="11"/>
  <c r="P52" i="11"/>
  <c r="I32" i="10"/>
  <c r="P32" i="10"/>
  <c r="I41" i="9"/>
  <c r="P41" i="9"/>
  <c r="I39" i="8"/>
  <c r="P39" i="8"/>
  <c r="S17" i="33"/>
  <c r="S20" i="24"/>
  <c r="S18" i="10"/>
  <c r="I35" i="21"/>
  <c r="P35" i="21"/>
  <c r="I34" i="19"/>
  <c r="P34" i="19"/>
  <c r="I50" i="20"/>
  <c r="N42" i="20"/>
  <c r="R51" i="20"/>
  <c r="I37" i="33"/>
  <c r="P37" i="33"/>
  <c r="I39" i="32"/>
  <c r="P39" i="32"/>
  <c r="I38" i="31"/>
  <c r="P38" i="31"/>
  <c r="I35" i="46"/>
  <c r="P35" i="46"/>
  <c r="I37" i="30"/>
  <c r="P37" i="30"/>
  <c r="I40" i="29"/>
  <c r="P40" i="29"/>
  <c r="I38" i="28"/>
  <c r="P38" i="28"/>
  <c r="I40" i="27"/>
  <c r="P40" i="27"/>
  <c r="I36" i="45"/>
  <c r="P36" i="45"/>
  <c r="I37" i="39"/>
  <c r="P37" i="39"/>
  <c r="I23" i="37"/>
  <c r="P23" i="37"/>
  <c r="I29" i="42"/>
  <c r="P29" i="42"/>
  <c r="I39" i="18"/>
  <c r="P39" i="18"/>
  <c r="I33" i="17"/>
  <c r="P33" i="17"/>
  <c r="I37" i="26"/>
  <c r="P37" i="26"/>
  <c r="I32" i="16"/>
  <c r="K25" i="16"/>
  <c r="L21" i="16"/>
  <c r="N12" i="16"/>
  <c r="P32" i="16"/>
  <c r="Q25" i="16"/>
  <c r="R21" i="16"/>
  <c r="T12" i="16"/>
  <c r="I44" i="25"/>
  <c r="P44" i="25"/>
  <c r="I42" i="24"/>
  <c r="P42" i="24"/>
  <c r="I43" i="15"/>
  <c r="P43" i="15"/>
  <c r="I35" i="14"/>
  <c r="N27" i="14"/>
  <c r="R36" i="14"/>
  <c r="I36" i="13"/>
  <c r="P36" i="13"/>
  <c r="I44" i="40"/>
  <c r="P44" i="40"/>
  <c r="I37" i="36"/>
  <c r="P37" i="36"/>
  <c r="I37" i="35"/>
  <c r="P37" i="35"/>
  <c r="I31" i="38"/>
  <c r="P31" i="38"/>
  <c r="I39" i="43"/>
  <c r="P39" i="43"/>
  <c r="I30" i="12"/>
  <c r="P30" i="12"/>
  <c r="I35" i="44"/>
  <c r="P35" i="44"/>
  <c r="I40" i="23"/>
  <c r="P40" i="23"/>
  <c r="I51" i="11"/>
  <c r="P51" i="11"/>
  <c r="I31" i="10"/>
  <c r="P31" i="10"/>
  <c r="I40" i="9"/>
  <c r="S18" i="32"/>
  <c r="S16" i="13"/>
  <c r="S28" i="9"/>
  <c r="K36" i="21"/>
  <c r="Q36" i="21"/>
  <c r="K35" i="19"/>
  <c r="Q35" i="19"/>
  <c r="I42" i="20"/>
  <c r="O51" i="20"/>
  <c r="R50" i="20"/>
  <c r="K38" i="33"/>
  <c r="Q38" i="33"/>
  <c r="K40" i="32"/>
  <c r="Q40" i="32"/>
  <c r="K39" i="31"/>
  <c r="Q39" i="31"/>
  <c r="K36" i="46"/>
  <c r="Q36" i="46"/>
  <c r="K38" i="30"/>
  <c r="Q38" i="30"/>
  <c r="K41" i="29"/>
  <c r="Q41" i="29"/>
  <c r="K39" i="28"/>
  <c r="Q39" i="28"/>
  <c r="K41" i="27"/>
  <c r="Q41" i="27"/>
  <c r="K37" i="45"/>
  <c r="Q37" i="45"/>
  <c r="K38" i="39"/>
  <c r="Q38" i="39"/>
  <c r="K24" i="37"/>
  <c r="Q24" i="37"/>
  <c r="K30" i="42"/>
  <c r="Q30" i="42"/>
  <c r="K40" i="18"/>
  <c r="Q40" i="18"/>
  <c r="K34" i="17"/>
  <c r="Q34" i="17"/>
  <c r="K38" i="26"/>
  <c r="Q38" i="26"/>
  <c r="I28" i="16"/>
  <c r="K24" i="16"/>
  <c r="L20" i="16"/>
  <c r="O33" i="16"/>
  <c r="P28" i="16"/>
  <c r="Q24" i="16"/>
  <c r="R20" i="16"/>
  <c r="U33" i="16"/>
  <c r="K45" i="25"/>
  <c r="Q45" i="25"/>
  <c r="K43" i="24"/>
  <c r="Q43" i="24"/>
  <c r="K44" i="15"/>
  <c r="Q44" i="15"/>
  <c r="I27" i="14"/>
  <c r="O36" i="14"/>
  <c r="R35" i="14"/>
  <c r="K37" i="13"/>
  <c r="Q37" i="13"/>
  <c r="K45" i="40"/>
  <c r="Q45" i="40"/>
  <c r="K38" i="36"/>
  <c r="Q38" i="36"/>
  <c r="K38" i="35"/>
  <c r="Q38" i="35"/>
  <c r="K32" i="38"/>
  <c r="Q32" i="38"/>
  <c r="K40" i="43"/>
  <c r="Q40" i="43"/>
  <c r="K31" i="12"/>
  <c r="Q31" i="12"/>
  <c r="K36" i="44"/>
  <c r="Q36" i="44"/>
  <c r="K41" i="23"/>
  <c r="Q41" i="23"/>
  <c r="K52" i="11"/>
  <c r="Q52" i="11"/>
  <c r="K32" i="10"/>
  <c r="Q32" i="10"/>
  <c r="K41" i="9"/>
  <c r="Q41" i="9"/>
  <c r="K39" i="8"/>
  <c r="Q39" i="8"/>
  <c r="S14" i="31"/>
  <c r="S19" i="40"/>
  <c r="S15" i="8"/>
  <c r="K35" i="21"/>
  <c r="Q35" i="21"/>
  <c r="K34" i="19"/>
  <c r="Q34" i="19"/>
  <c r="K51" i="20"/>
  <c r="O50" i="20"/>
  <c r="R42" i="20"/>
  <c r="K37" i="33"/>
  <c r="Q37" i="33"/>
  <c r="K39" i="32"/>
  <c r="Q39" i="32"/>
  <c r="K38" i="31"/>
  <c r="Q38" i="31"/>
  <c r="K35" i="46"/>
  <c r="Q35" i="46"/>
  <c r="K37" i="30"/>
  <c r="Q37" i="30"/>
  <c r="K40" i="29"/>
  <c r="Q40" i="29"/>
  <c r="K38" i="28"/>
  <c r="Q38" i="28"/>
  <c r="K40" i="27"/>
  <c r="Q40" i="27"/>
  <c r="K36" i="45"/>
  <c r="S15" i="30"/>
  <c r="S15" i="36"/>
  <c r="S15" i="41"/>
  <c r="T35" i="33"/>
  <c r="I31" i="36"/>
  <c r="L36" i="21"/>
  <c r="R36" i="21"/>
  <c r="L35" i="19"/>
  <c r="R35" i="19"/>
  <c r="K50" i="20"/>
  <c r="O42" i="20"/>
  <c r="T51" i="20"/>
  <c r="L38" i="33"/>
  <c r="R38" i="33"/>
  <c r="L40" i="32"/>
  <c r="R40" i="32"/>
  <c r="L39" i="31"/>
  <c r="R39" i="31"/>
  <c r="L36" i="46"/>
  <c r="R36" i="46"/>
  <c r="L38" i="30"/>
  <c r="R38" i="30"/>
  <c r="L41" i="29"/>
  <c r="R41" i="29"/>
  <c r="L39" i="28"/>
  <c r="R39" i="28"/>
  <c r="L41" i="27"/>
  <c r="R41" i="27"/>
  <c r="L37" i="45"/>
  <c r="S14" i="29"/>
  <c r="S13" i="35"/>
  <c r="R16" i="13"/>
  <c r="L35" i="21"/>
  <c r="R35" i="21"/>
  <c r="L34" i="19"/>
  <c r="R34" i="19"/>
  <c r="K42" i="20"/>
  <c r="P51" i="20"/>
  <c r="T50" i="20"/>
  <c r="L37" i="33"/>
  <c r="R37" i="33"/>
  <c r="L39" i="32"/>
  <c r="R39" i="32"/>
  <c r="L38" i="31"/>
  <c r="R38" i="31"/>
  <c r="L35" i="46"/>
  <c r="R35" i="46"/>
  <c r="L37" i="30"/>
  <c r="R37" i="30"/>
  <c r="L40" i="29"/>
  <c r="R40" i="29"/>
  <c r="L38" i="28"/>
  <c r="R38" i="28"/>
  <c r="L40" i="27"/>
  <c r="R40" i="27"/>
  <c r="L36" i="45"/>
  <c r="S12" i="45"/>
  <c r="S13" i="38"/>
  <c r="N36" i="21"/>
  <c r="T36" i="21"/>
  <c r="N35" i="19"/>
  <c r="T35" i="19"/>
  <c r="L51" i="20"/>
  <c r="P50" i="20"/>
  <c r="T42" i="20"/>
  <c r="N38" i="33"/>
  <c r="T38" i="33"/>
  <c r="N40" i="32"/>
  <c r="T40" i="32"/>
  <c r="N39" i="31"/>
  <c r="T39" i="31"/>
  <c r="N36" i="46"/>
  <c r="T36" i="46"/>
  <c r="N38" i="30"/>
  <c r="T38" i="30"/>
  <c r="N41" i="29"/>
  <c r="T41" i="29"/>
  <c r="N39" i="28"/>
  <c r="T39" i="28"/>
  <c r="N41" i="27"/>
  <c r="T41" i="27"/>
  <c r="N37" i="45"/>
  <c r="S11" i="42"/>
  <c r="S11" i="12"/>
  <c r="K32" i="35"/>
  <c r="S15" i="17"/>
  <c r="S14" i="44"/>
  <c r="N35" i="21"/>
  <c r="P42" i="20"/>
  <c r="T39" i="32"/>
  <c r="N37" i="30"/>
  <c r="T38" i="28"/>
  <c r="R36" i="45"/>
  <c r="Q37" i="39"/>
  <c r="N23" i="37"/>
  <c r="L29" i="42"/>
  <c r="K39" i="18"/>
  <c r="T39" i="18"/>
  <c r="R33" i="17"/>
  <c r="Q37" i="26"/>
  <c r="I12" i="16"/>
  <c r="N32" i="16"/>
  <c r="P25" i="16"/>
  <c r="R32" i="16"/>
  <c r="U25" i="16"/>
  <c r="Q44" i="25"/>
  <c r="L43" i="15"/>
  <c r="K36" i="14"/>
  <c r="P27" i="14"/>
  <c r="L36" i="13"/>
  <c r="K44" i="40"/>
  <c r="T44" i="40"/>
  <c r="R37" i="36"/>
  <c r="Q37" i="35"/>
  <c r="N31" i="38"/>
  <c r="L39" i="43"/>
  <c r="K30" i="12"/>
  <c r="T30" i="12"/>
  <c r="R35" i="44"/>
  <c r="Q40" i="23"/>
  <c r="N51" i="11"/>
  <c r="L31" i="10"/>
  <c r="K40" i="9"/>
  <c r="T41" i="9"/>
  <c r="P38" i="8"/>
  <c r="K39" i="7"/>
  <c r="R40" i="7"/>
  <c r="K39" i="41"/>
  <c r="N12" i="41"/>
  <c r="Q39" i="41"/>
  <c r="T12" i="41"/>
  <c r="U28" i="22"/>
  <c r="T32" i="22"/>
  <c r="R31" i="22"/>
  <c r="L31" i="22"/>
  <c r="L45" i="40"/>
  <c r="R38" i="35"/>
  <c r="N40" i="43"/>
  <c r="U31" i="12"/>
  <c r="R41" i="23"/>
  <c r="O52" i="11"/>
  <c r="L41" i="9"/>
  <c r="T40" i="9"/>
  <c r="L40" i="7"/>
  <c r="R39" i="7"/>
  <c r="O40" i="41"/>
  <c r="Q35" i="41"/>
  <c r="U29" i="22"/>
  <c r="T26" i="22"/>
  <c r="R32" i="22"/>
  <c r="R37" i="39"/>
  <c r="K21" i="16"/>
  <c r="R44" i="25"/>
  <c r="K27" i="14"/>
  <c r="L44" i="40"/>
  <c r="R37" i="35"/>
  <c r="K35" i="44"/>
  <c r="Q51" i="11"/>
  <c r="U41" i="9"/>
  <c r="T40" i="7"/>
  <c r="Q12" i="41"/>
  <c r="T24" i="22"/>
  <c r="L37" i="36"/>
  <c r="N30" i="12"/>
  <c r="R51" i="11"/>
  <c r="N39" i="7"/>
  <c r="O12" i="41"/>
  <c r="U32" i="22"/>
  <c r="R40" i="43"/>
  <c r="U41" i="23"/>
  <c r="T38" i="8"/>
  <c r="P40" i="41"/>
  <c r="T51" i="11"/>
  <c r="L12" i="41"/>
  <c r="Q37" i="36"/>
  <c r="N38" i="8"/>
  <c r="O36" i="21"/>
  <c r="Q51" i="20"/>
  <c r="U40" i="32"/>
  <c r="O38" i="30"/>
  <c r="U39" i="28"/>
  <c r="T37" i="45"/>
  <c r="R38" i="39"/>
  <c r="O24" i="37"/>
  <c r="N30" i="42"/>
  <c r="L40" i="18"/>
  <c r="U40" i="18"/>
  <c r="T34" i="17"/>
  <c r="R38" i="26"/>
  <c r="K33" i="16"/>
  <c r="N28" i="16"/>
  <c r="P24" i="16"/>
  <c r="R28" i="16"/>
  <c r="U24" i="16"/>
  <c r="R45" i="25"/>
  <c r="O43" i="24"/>
  <c r="N44" i="15"/>
  <c r="K35" i="14"/>
  <c r="Q36" i="14"/>
  <c r="N37" i="13"/>
  <c r="U45" i="40"/>
  <c r="T38" i="36"/>
  <c r="O32" i="38"/>
  <c r="L31" i="12"/>
  <c r="T36" i="44"/>
  <c r="N32" i="10"/>
  <c r="Q38" i="8"/>
  <c r="K35" i="41"/>
  <c r="U40" i="41"/>
  <c r="L32" i="22"/>
  <c r="Q23" i="37"/>
  <c r="T33" i="17"/>
  <c r="N25" i="16"/>
  <c r="R12" i="16"/>
  <c r="Q42" i="24"/>
  <c r="R27" i="14"/>
  <c r="K37" i="36"/>
  <c r="Q31" i="38"/>
  <c r="T35" i="44"/>
  <c r="N31" i="10"/>
  <c r="R39" i="8"/>
  <c r="O39" i="41"/>
  <c r="Q31" i="22"/>
  <c r="K31" i="22"/>
  <c r="K37" i="35"/>
  <c r="L35" i="44"/>
  <c r="Q31" i="10"/>
  <c r="U40" i="7"/>
  <c r="U12" i="41"/>
  <c r="T32" i="38"/>
  <c r="T52" i="11"/>
  <c r="O40" i="7"/>
  <c r="R35" i="41"/>
  <c r="P32" i="22"/>
  <c r="L38" i="8"/>
  <c r="O31" i="22"/>
  <c r="N40" i="41"/>
  <c r="N37" i="35"/>
  <c r="Q40" i="7"/>
  <c r="N31" i="22"/>
  <c r="T35" i="21"/>
  <c r="U51" i="20"/>
  <c r="N38" i="31"/>
  <c r="T37" i="30"/>
  <c r="N40" i="27"/>
  <c r="T36" i="45"/>
  <c r="N29" i="42"/>
  <c r="L39" i="18"/>
  <c r="R37" i="26"/>
  <c r="U21" i="16"/>
  <c r="L30" i="12"/>
  <c r="P40" i="7"/>
  <c r="U35" i="19"/>
  <c r="U24" i="37"/>
  <c r="N38" i="26"/>
  <c r="Q20" i="16"/>
  <c r="O27" i="14"/>
  <c r="N38" i="35"/>
  <c r="R31" i="12"/>
  <c r="U52" i="11"/>
  <c r="P39" i="7"/>
  <c r="U23" i="22"/>
  <c r="N39" i="32"/>
  <c r="N37" i="39"/>
  <c r="R39" i="18"/>
  <c r="L12" i="16"/>
  <c r="U32" i="16"/>
  <c r="T43" i="15"/>
  <c r="L31" i="38"/>
  <c r="K31" i="10"/>
  <c r="T39" i="41"/>
  <c r="U36" i="21"/>
  <c r="U50" i="20"/>
  <c r="O39" i="31"/>
  <c r="U38" i="30"/>
  <c r="O41" i="27"/>
  <c r="U37" i="45"/>
  <c r="T38" i="39"/>
  <c r="R24" i="37"/>
  <c r="O30" i="42"/>
  <c r="N40" i="18"/>
  <c r="L34" i="17"/>
  <c r="U34" i="17"/>
  <c r="T38" i="26"/>
  <c r="K20" i="16"/>
  <c r="N24" i="16"/>
  <c r="P20" i="16"/>
  <c r="T33" i="16"/>
  <c r="U20" i="16"/>
  <c r="T45" i="25"/>
  <c r="R43" i="24"/>
  <c r="O44" i="15"/>
  <c r="L36" i="14"/>
  <c r="T36" i="14"/>
  <c r="O37" i="13"/>
  <c r="N45" i="40"/>
  <c r="L38" i="36"/>
  <c r="U38" i="36"/>
  <c r="T38" i="35"/>
  <c r="R32" i="38"/>
  <c r="O40" i="43"/>
  <c r="N31" i="12"/>
  <c r="L36" i="44"/>
  <c r="U36" i="44"/>
  <c r="T41" i="23"/>
  <c r="R52" i="11"/>
  <c r="O32" i="10"/>
  <c r="N41" i="9"/>
  <c r="I38" i="8"/>
  <c r="R38" i="8"/>
  <c r="N40" i="7"/>
  <c r="T39" i="7"/>
  <c r="L40" i="41"/>
  <c r="O35" i="41"/>
  <c r="R40" i="41"/>
  <c r="U35" i="41"/>
  <c r="U31" i="22"/>
  <c r="T23" i="22"/>
  <c r="Q32" i="22"/>
  <c r="K32" i="22"/>
  <c r="T37" i="26"/>
  <c r="T32" i="16"/>
  <c r="R42" i="24"/>
  <c r="L35" i="14"/>
  <c r="N44" i="40"/>
  <c r="R31" i="38"/>
  <c r="K40" i="23"/>
  <c r="N40" i="9"/>
  <c r="L39" i="41"/>
  <c r="P31" i="22"/>
  <c r="L41" i="23"/>
  <c r="R32" i="10"/>
  <c r="I40" i="41"/>
  <c r="U26" i="22"/>
  <c r="K51" i="11"/>
  <c r="P39" i="41"/>
  <c r="P35" i="41"/>
  <c r="T39" i="43"/>
  <c r="I39" i="7"/>
  <c r="N34" i="19"/>
  <c r="N37" i="33"/>
  <c r="T38" i="31"/>
  <c r="N40" i="29"/>
  <c r="T40" i="27"/>
  <c r="K37" i="39"/>
  <c r="T37" i="39"/>
  <c r="R23" i="37"/>
  <c r="Q29" i="42"/>
  <c r="N39" i="18"/>
  <c r="L33" i="17"/>
  <c r="K37" i="26"/>
  <c r="K12" i="16"/>
  <c r="O32" i="16"/>
  <c r="P12" i="16"/>
  <c r="K44" i="25"/>
  <c r="T44" i="25"/>
  <c r="Q43" i="15"/>
  <c r="T35" i="14"/>
  <c r="T37" i="35"/>
  <c r="K38" i="8"/>
  <c r="U39" i="8"/>
  <c r="U24" i="22"/>
  <c r="U41" i="29"/>
  <c r="L24" i="37"/>
  <c r="O34" i="17"/>
  <c r="O24" i="16"/>
  <c r="L43" i="24"/>
  <c r="T44" i="15"/>
  <c r="R45" i="40"/>
  <c r="L32" i="38"/>
  <c r="O36" i="44"/>
  <c r="T32" i="10"/>
  <c r="I35" i="41"/>
  <c r="T35" i="46"/>
  <c r="L23" i="37"/>
  <c r="N37" i="26"/>
  <c r="Q12" i="16"/>
  <c r="K43" i="15"/>
  <c r="T36" i="13"/>
  <c r="N40" i="23"/>
  <c r="T31" i="10"/>
  <c r="P12" i="41"/>
  <c r="O35" i="19"/>
  <c r="O38" i="33"/>
  <c r="U39" i="31"/>
  <c r="O41" i="29"/>
  <c r="U41" i="27"/>
  <c r="L38" i="39"/>
  <c r="U38" i="39"/>
  <c r="T24" i="37"/>
  <c r="R30" i="42"/>
  <c r="O40" i="18"/>
  <c r="N34" i="17"/>
  <c r="L38" i="26"/>
  <c r="U38" i="26"/>
  <c r="L33" i="16"/>
  <c r="O28" i="16"/>
  <c r="Q33" i="16"/>
  <c r="T28" i="16"/>
  <c r="L45" i="25"/>
  <c r="U45" i="25"/>
  <c r="T43" i="24"/>
  <c r="R44" i="15"/>
  <c r="L27" i="14"/>
  <c r="T27" i="14"/>
  <c r="R37" i="13"/>
  <c r="O45" i="40"/>
  <c r="N38" i="36"/>
  <c r="L38" i="35"/>
  <c r="U38" i="35"/>
  <c r="N36" i="44"/>
  <c r="L39" i="8"/>
  <c r="T27" i="22"/>
  <c r="U38" i="33"/>
  <c r="O37" i="45"/>
  <c r="T30" i="42"/>
  <c r="I24" i="16"/>
  <c r="T24" i="16"/>
  <c r="U43" i="24"/>
  <c r="T37" i="13"/>
  <c r="U32" i="38"/>
  <c r="N41" i="23"/>
  <c r="Q40" i="9"/>
  <c r="N39" i="8"/>
  <c r="T29" i="22"/>
  <c r="N38" i="28"/>
  <c r="K29" i="42"/>
  <c r="Q33" i="17"/>
  <c r="O21" i="16"/>
  <c r="N44" i="25"/>
  <c r="P36" i="14"/>
  <c r="Q35" i="44"/>
  <c r="R41" i="9"/>
  <c r="T30" i="22"/>
  <c r="T34" i="19"/>
  <c r="T37" i="33"/>
  <c r="N35" i="46"/>
  <c r="T40" i="29"/>
  <c r="N36" i="45"/>
  <c r="L37" i="39"/>
  <c r="K23" i="37"/>
  <c r="T23" i="37"/>
  <c r="R29" i="42"/>
  <c r="Q39" i="18"/>
  <c r="N33" i="17"/>
  <c r="L37" i="26"/>
  <c r="I25" i="16"/>
  <c r="L32" i="16"/>
  <c r="O25" i="16"/>
  <c r="Q21" i="16"/>
  <c r="T25" i="16"/>
  <c r="L44" i="25"/>
  <c r="K42" i="24"/>
  <c r="T42" i="24"/>
  <c r="R43" i="15"/>
  <c r="O35" i="14"/>
  <c r="U36" i="14"/>
  <c r="R36" i="13"/>
  <c r="Q44" i="40"/>
  <c r="N37" i="36"/>
  <c r="L37" i="35"/>
  <c r="K31" i="38"/>
  <c r="T31" i="38"/>
  <c r="R39" i="43"/>
  <c r="Q30" i="12"/>
  <c r="N35" i="44"/>
  <c r="L40" i="23"/>
  <c r="P40" i="9"/>
  <c r="R12" i="41"/>
  <c r="T28" i="22"/>
  <c r="O36" i="46"/>
  <c r="N38" i="39"/>
  <c r="R40" i="18"/>
  <c r="L28" i="16"/>
  <c r="N45" i="25"/>
  <c r="U35" i="14"/>
  <c r="O38" i="36"/>
  <c r="T40" i="43"/>
  <c r="L52" i="11"/>
  <c r="I40" i="7"/>
  <c r="O32" i="22"/>
  <c r="L50" i="20"/>
  <c r="Q36" i="45"/>
  <c r="T29" i="42"/>
  <c r="I21" i="16"/>
  <c r="L42" i="24"/>
  <c r="K36" i="13"/>
  <c r="K39" i="43"/>
  <c r="L51" i="11"/>
  <c r="N39" i="41"/>
  <c r="R44" i="40"/>
  <c r="L42" i="20"/>
  <c r="O40" i="32"/>
  <c r="U36" i="46"/>
  <c r="O39" i="28"/>
  <c r="R37" i="45"/>
  <c r="O38" i="39"/>
  <c r="N24" i="37"/>
  <c r="L30" i="42"/>
  <c r="U30" i="42"/>
  <c r="T40" i="18"/>
  <c r="R34" i="17"/>
  <c r="O38" i="26"/>
  <c r="I20" i="16"/>
  <c r="N33" i="16"/>
  <c r="O20" i="16"/>
  <c r="R33" i="16"/>
  <c r="U28" i="16"/>
  <c r="O45" i="25"/>
  <c r="N43" i="24"/>
  <c r="L44" i="15"/>
  <c r="U44" i="15"/>
  <c r="P35" i="14"/>
  <c r="L37" i="13"/>
  <c r="U37" i="13"/>
  <c r="T45" i="40"/>
  <c r="R38" i="36"/>
  <c r="O38" i="35"/>
  <c r="N32" i="38"/>
  <c r="L40" i="43"/>
  <c r="U40" i="43"/>
  <c r="T31" i="12"/>
  <c r="R36" i="44"/>
  <c r="O41" i="23"/>
  <c r="N52" i="11"/>
  <c r="L32" i="10"/>
  <c r="U32" i="10"/>
  <c r="R40" i="9"/>
  <c r="O39" i="8"/>
  <c r="K40" i="7"/>
  <c r="Q39" i="7"/>
  <c r="K40" i="41"/>
  <c r="N35" i="41"/>
  <c r="Q40" i="41"/>
  <c r="T35" i="41"/>
  <c r="U27" i="22"/>
  <c r="T31" i="22"/>
  <c r="N32" i="22"/>
  <c r="K33" i="17"/>
  <c r="P21" i="16"/>
  <c r="T37" i="36"/>
  <c r="N39" i="43"/>
  <c r="R40" i="23"/>
  <c r="L40" i="9"/>
  <c r="L39" i="7"/>
  <c r="K12" i="41"/>
  <c r="U39" i="41"/>
  <c r="U30" i="22"/>
  <c r="Q36" i="13"/>
  <c r="Q39" i="43"/>
  <c r="T40" i="23"/>
  <c r="T39" i="8"/>
  <c r="R39" i="41"/>
  <c r="I31" i="22"/>
  <c r="O31" i="12"/>
  <c r="O41" i="9"/>
  <c r="L35" i="41"/>
  <c r="I32" i="22"/>
  <c r="R31" i="10"/>
  <c r="I39" i="41"/>
  <c r="T40" i="41"/>
  <c r="R30" i="12"/>
  <c r="I12" i="41"/>
  <c r="J18" i="5"/>
  <c r="H18" i="5"/>
  <c r="M28" i="5"/>
  <c r="J28" i="5"/>
  <c r="H28" i="5"/>
  <c r="H40" i="5"/>
  <c r="J40" i="5"/>
  <c r="M40" i="5"/>
  <c r="M3" i="5"/>
  <c r="J3" i="5"/>
  <c r="H3" i="5"/>
  <c r="M43" i="5"/>
  <c r="J43" i="5"/>
  <c r="H43" i="5"/>
  <c r="M22" i="5"/>
  <c r="J22" i="5"/>
  <c r="H22" i="5"/>
  <c r="J6" i="5"/>
  <c r="H6" i="5"/>
  <c r="H19" i="5"/>
  <c r="J19" i="5"/>
  <c r="H29" i="5"/>
  <c r="M29" i="5"/>
  <c r="J29" i="5"/>
  <c r="J41" i="5"/>
  <c r="H41" i="5"/>
  <c r="J4" i="5"/>
  <c r="H4" i="5"/>
  <c r="M15" i="7"/>
  <c r="S15" i="7"/>
  <c r="M18" i="15"/>
  <c r="H18" i="15"/>
  <c r="J18" i="15"/>
  <c r="M30" i="15"/>
  <c r="H30" i="15"/>
  <c r="J30" i="15"/>
  <c r="M16" i="15"/>
  <c r="H16" i="15"/>
  <c r="J16" i="15"/>
  <c r="M17" i="15"/>
  <c r="H17" i="15"/>
  <c r="J17" i="15"/>
  <c r="M19" i="15"/>
  <c r="H19" i="15"/>
  <c r="J19" i="15"/>
  <c r="M31" i="15"/>
  <c r="H31" i="15"/>
  <c r="J31" i="15"/>
  <c r="M28" i="15"/>
  <c r="H28" i="15"/>
  <c r="J28" i="15"/>
  <c r="M29" i="15"/>
  <c r="H29" i="15"/>
  <c r="J29" i="15"/>
  <c r="M20" i="15"/>
  <c r="H20" i="15"/>
  <c r="J20" i="15"/>
  <c r="M32" i="15"/>
  <c r="H32" i="15"/>
  <c r="J32" i="15"/>
  <c r="J21" i="15"/>
  <c r="M21" i="15"/>
  <c r="H21" i="15"/>
  <c r="J33" i="15"/>
  <c r="M33" i="15"/>
  <c r="H33" i="15"/>
  <c r="J22" i="15"/>
  <c r="M22" i="15"/>
  <c r="H22" i="15"/>
  <c r="J38" i="15"/>
  <c r="M38" i="15"/>
  <c r="H38" i="15"/>
  <c r="J10" i="15"/>
  <c r="M10" i="15"/>
  <c r="H10" i="15"/>
  <c r="J23" i="15"/>
  <c r="M23" i="15"/>
  <c r="H23" i="15"/>
  <c r="M40" i="15"/>
  <c r="H40" i="15"/>
  <c r="J40" i="15"/>
  <c r="J36" i="15"/>
  <c r="M36" i="15"/>
  <c r="H36" i="15"/>
  <c r="J11" i="15"/>
  <c r="M11" i="15"/>
  <c r="H11" i="15"/>
  <c r="J24" i="15"/>
  <c r="M24" i="15"/>
  <c r="H24" i="15"/>
  <c r="M41" i="15"/>
  <c r="H41" i="15"/>
  <c r="J41" i="15"/>
  <c r="J37" i="15"/>
  <c r="M37" i="15"/>
  <c r="H37" i="15"/>
  <c r="J12" i="15"/>
  <c r="M12" i="15"/>
  <c r="H12" i="15"/>
  <c r="M42" i="15"/>
  <c r="H42" i="15"/>
  <c r="J42" i="15"/>
  <c r="J13" i="15"/>
  <c r="M13" i="15"/>
  <c r="H13" i="15"/>
  <c r="J26" i="15"/>
  <c r="M26" i="15"/>
  <c r="H26" i="15"/>
  <c r="J35" i="15"/>
  <c r="M35" i="15"/>
  <c r="H35" i="15"/>
  <c r="J25" i="15"/>
  <c r="M25" i="15"/>
  <c r="H25" i="15"/>
  <c r="J34" i="15"/>
  <c r="M34" i="15"/>
  <c r="H34" i="15"/>
  <c r="M15" i="15"/>
  <c r="H15" i="15"/>
  <c r="J15" i="15"/>
  <c r="M27" i="15"/>
  <c r="H27" i="15"/>
  <c r="J27" i="15"/>
  <c r="J14" i="15"/>
  <c r="M14" i="15"/>
  <c r="H14" i="15"/>
  <c r="J19" i="21"/>
  <c r="H19" i="21"/>
  <c r="M21" i="21"/>
  <c r="J21" i="21"/>
  <c r="H21" i="21"/>
  <c r="J22" i="21"/>
  <c r="M22" i="21"/>
  <c r="H22" i="21"/>
  <c r="H23" i="21"/>
  <c r="J23" i="21"/>
  <c r="M23" i="21"/>
  <c r="M10" i="21"/>
  <c r="H10" i="21"/>
  <c r="J10" i="21"/>
  <c r="H24" i="21"/>
  <c r="J24" i="21"/>
  <c r="H29" i="21"/>
  <c r="J29" i="21"/>
  <c r="M29" i="21"/>
  <c r="J11" i="21"/>
  <c r="M11" i="21"/>
  <c r="H11" i="21"/>
  <c r="H25" i="21"/>
  <c r="J25" i="21"/>
  <c r="H30" i="21"/>
  <c r="J30" i="21"/>
  <c r="H12" i="21"/>
  <c r="J12" i="21"/>
  <c r="M12" i="21"/>
  <c r="H26" i="21"/>
  <c r="J26" i="21"/>
  <c r="H31" i="21"/>
  <c r="M31" i="21"/>
  <c r="J31" i="21"/>
  <c r="H13" i="21"/>
  <c r="J13" i="21"/>
  <c r="M13" i="21"/>
  <c r="H28" i="21"/>
  <c r="J28" i="21"/>
  <c r="J27" i="21"/>
  <c r="M27" i="21"/>
  <c r="H27" i="21"/>
  <c r="M32" i="21"/>
  <c r="J32" i="21"/>
  <c r="H32" i="21"/>
  <c r="M14" i="21"/>
  <c r="H14" i="21"/>
  <c r="J14" i="21"/>
  <c r="J33" i="21"/>
  <c r="H33" i="21"/>
  <c r="H16" i="21"/>
  <c r="J16" i="21"/>
  <c r="M16" i="21"/>
  <c r="J34" i="21"/>
  <c r="M34" i="21"/>
  <c r="H34" i="21"/>
  <c r="J20" i="21"/>
  <c r="M20" i="21"/>
  <c r="H20" i="21"/>
  <c r="H17" i="21"/>
  <c r="J17" i="21"/>
  <c r="M17" i="21"/>
  <c r="H18" i="21"/>
  <c r="J18" i="21"/>
  <c r="J15" i="21"/>
  <c r="H15" i="21"/>
  <c r="K29" i="21"/>
  <c r="P29" i="21"/>
  <c r="U29" i="21"/>
  <c r="I29" i="21"/>
  <c r="O29" i="21"/>
  <c r="T29" i="21"/>
  <c r="N29" i="21"/>
  <c r="R29" i="21"/>
  <c r="L29" i="21"/>
  <c r="Q29" i="21"/>
  <c r="L25" i="21"/>
  <c r="Q25" i="21"/>
  <c r="K25" i="21"/>
  <c r="P25" i="21"/>
  <c r="U25" i="21"/>
  <c r="O25" i="21"/>
  <c r="T25" i="21"/>
  <c r="I25" i="21"/>
  <c r="N25" i="21"/>
  <c r="R25" i="21"/>
  <c r="O30" i="21"/>
  <c r="N30" i="21"/>
  <c r="R30" i="21"/>
  <c r="L30" i="21"/>
  <c r="Q30" i="21"/>
  <c r="I30" i="21"/>
  <c r="K30" i="21"/>
  <c r="P30" i="21"/>
  <c r="U30" i="21"/>
  <c r="T30" i="21"/>
  <c r="I26" i="21"/>
  <c r="O26" i="21"/>
  <c r="T26" i="21"/>
  <c r="K26" i="21"/>
  <c r="N26" i="21"/>
  <c r="R26" i="21"/>
  <c r="P26" i="21"/>
  <c r="U26" i="21"/>
  <c r="L26" i="21"/>
  <c r="Q26" i="21"/>
  <c r="I31" i="21"/>
  <c r="O31" i="21"/>
  <c r="T31" i="21"/>
  <c r="N31" i="21"/>
  <c r="R31" i="21"/>
  <c r="L31" i="21"/>
  <c r="Q31" i="21"/>
  <c r="K31" i="21"/>
  <c r="P31" i="21"/>
  <c r="U31" i="21"/>
  <c r="K28" i="21"/>
  <c r="P28" i="21"/>
  <c r="U28" i="21"/>
  <c r="I28" i="21"/>
  <c r="O28" i="21"/>
  <c r="T28" i="21"/>
  <c r="N28" i="21"/>
  <c r="R28" i="21"/>
  <c r="L28" i="21"/>
  <c r="Q28" i="21"/>
  <c r="I32" i="21"/>
  <c r="O32" i="21"/>
  <c r="T32" i="21"/>
  <c r="N32" i="21"/>
  <c r="R32" i="21"/>
  <c r="L32" i="21"/>
  <c r="Q32" i="21"/>
  <c r="K32" i="21"/>
  <c r="P32" i="21"/>
  <c r="U32" i="21"/>
  <c r="L33" i="21"/>
  <c r="Q33" i="21"/>
  <c r="N33" i="21"/>
  <c r="K33" i="21"/>
  <c r="P33" i="21"/>
  <c r="U33" i="21"/>
  <c r="R33" i="21"/>
  <c r="I33" i="21"/>
  <c r="O33" i="21"/>
  <c r="T33" i="21"/>
  <c r="N34" i="21"/>
  <c r="R34" i="21"/>
  <c r="L34" i="21"/>
  <c r="Q34" i="21"/>
  <c r="K34" i="21"/>
  <c r="P34" i="21"/>
  <c r="U34" i="21"/>
  <c r="I34" i="21"/>
  <c r="O34" i="21"/>
  <c r="T34" i="21"/>
  <c r="N20" i="21"/>
  <c r="R20" i="21"/>
  <c r="L20" i="21"/>
  <c r="Q20" i="21"/>
  <c r="K20" i="21"/>
  <c r="U20" i="21"/>
  <c r="P20" i="21"/>
  <c r="I20" i="21"/>
  <c r="O20" i="21"/>
  <c r="T20" i="21"/>
  <c r="L21" i="21"/>
  <c r="K21" i="21"/>
  <c r="P21" i="21"/>
  <c r="U21" i="21"/>
  <c r="I21" i="21"/>
  <c r="O21" i="21"/>
  <c r="T21" i="21"/>
  <c r="N21" i="21"/>
  <c r="R21" i="21"/>
  <c r="Q21" i="21"/>
  <c r="L22" i="21"/>
  <c r="Q22" i="21"/>
  <c r="K22" i="21"/>
  <c r="P22" i="21"/>
  <c r="U22" i="21"/>
  <c r="I22" i="21"/>
  <c r="O22" i="21"/>
  <c r="T22" i="21"/>
  <c r="N22" i="21"/>
  <c r="R22" i="21"/>
  <c r="T16" i="19"/>
  <c r="R16" i="19"/>
  <c r="Q16" i="19"/>
  <c r="P16" i="19"/>
  <c r="O16" i="19"/>
  <c r="N16" i="19"/>
  <c r="L16" i="19"/>
  <c r="K16" i="19"/>
  <c r="I16" i="19"/>
  <c r="U16" i="19"/>
  <c r="L29" i="19"/>
  <c r="K29" i="19"/>
  <c r="I29" i="19"/>
  <c r="U29" i="19"/>
  <c r="T29" i="19"/>
  <c r="R29" i="19"/>
  <c r="Q29" i="19"/>
  <c r="P29" i="19"/>
  <c r="O29" i="19"/>
  <c r="N29" i="19"/>
  <c r="K30" i="19"/>
  <c r="I30" i="19"/>
  <c r="U30" i="19"/>
  <c r="T30" i="19"/>
  <c r="R30" i="19"/>
  <c r="Q30" i="19"/>
  <c r="P30" i="19"/>
  <c r="O30" i="19"/>
  <c r="N30" i="19"/>
  <c r="L30" i="19"/>
  <c r="U32" i="19"/>
  <c r="T32" i="19"/>
  <c r="R32" i="19"/>
  <c r="Q32" i="19"/>
  <c r="P32" i="19"/>
  <c r="O32" i="19"/>
  <c r="N32" i="19"/>
  <c r="L32" i="19"/>
  <c r="K32" i="19"/>
  <c r="I32" i="19"/>
  <c r="I31" i="19"/>
  <c r="U31" i="19"/>
  <c r="R31" i="19"/>
  <c r="Q31" i="19"/>
  <c r="P31" i="19"/>
  <c r="O31" i="19"/>
  <c r="N31" i="19"/>
  <c r="L31" i="19"/>
  <c r="K31" i="19"/>
  <c r="N28" i="19"/>
  <c r="L28" i="19"/>
  <c r="K28" i="19"/>
  <c r="I28" i="19"/>
  <c r="U28" i="19"/>
  <c r="T28" i="19"/>
  <c r="R28" i="19"/>
  <c r="Q28" i="19"/>
  <c r="P28" i="19"/>
  <c r="O28" i="19"/>
  <c r="R19" i="19"/>
  <c r="Q19" i="19"/>
  <c r="P19" i="19"/>
  <c r="O19" i="19"/>
  <c r="N19" i="19"/>
  <c r="L19" i="19"/>
  <c r="K19" i="19"/>
  <c r="I19" i="19"/>
  <c r="U19" i="19"/>
  <c r="T19" i="19"/>
  <c r="U33" i="19"/>
  <c r="T33" i="19"/>
  <c r="R33" i="19"/>
  <c r="Q33" i="19"/>
  <c r="P33" i="19"/>
  <c r="O33" i="19"/>
  <c r="N33" i="19"/>
  <c r="L33" i="19"/>
  <c r="K33" i="19"/>
  <c r="I33" i="19"/>
  <c r="R22" i="19"/>
  <c r="Q22" i="19"/>
  <c r="P22" i="19"/>
  <c r="O22" i="19"/>
  <c r="N22" i="19"/>
  <c r="L22" i="19"/>
  <c r="K22" i="19"/>
  <c r="I22" i="19"/>
  <c r="U22" i="19"/>
  <c r="T22" i="19"/>
  <c r="Q23" i="19"/>
  <c r="P23" i="19"/>
  <c r="O23" i="19"/>
  <c r="N23" i="19"/>
  <c r="L23" i="19"/>
  <c r="K23" i="19"/>
  <c r="I23" i="19"/>
  <c r="U23" i="19"/>
  <c r="T23" i="19"/>
  <c r="R23" i="19"/>
  <c r="P24" i="19"/>
  <c r="O24" i="19"/>
  <c r="N24" i="19"/>
  <c r="L24" i="19"/>
  <c r="K24" i="19"/>
  <c r="I24" i="19"/>
  <c r="U24" i="19"/>
  <c r="T24" i="19"/>
  <c r="R24" i="19"/>
  <c r="Q24" i="19"/>
  <c r="U12" i="19"/>
  <c r="T12" i="19"/>
  <c r="R12" i="19"/>
  <c r="Q12" i="19"/>
  <c r="P12" i="19"/>
  <c r="O12" i="19"/>
  <c r="N12" i="19"/>
  <c r="L12" i="19"/>
  <c r="K12" i="19"/>
  <c r="I12" i="19"/>
  <c r="U13" i="19"/>
  <c r="T13" i="19"/>
  <c r="R13" i="19"/>
  <c r="Q13" i="19"/>
  <c r="P13" i="19"/>
  <c r="O13" i="19"/>
  <c r="N13" i="19"/>
  <c r="L13" i="19"/>
  <c r="K13" i="19"/>
  <c r="I13" i="19"/>
  <c r="O27" i="19"/>
  <c r="N27" i="19"/>
  <c r="L27" i="19"/>
  <c r="K27" i="19"/>
  <c r="I27" i="19"/>
  <c r="U27" i="19"/>
  <c r="T27" i="19"/>
  <c r="R27" i="19"/>
  <c r="Q27" i="19"/>
  <c r="P27" i="19"/>
  <c r="M14" i="20"/>
  <c r="H14" i="20"/>
  <c r="J14" i="20"/>
  <c r="J48" i="20"/>
  <c r="H48" i="20"/>
  <c r="J49" i="20"/>
  <c r="H49" i="20"/>
  <c r="M49" i="20"/>
  <c r="M44" i="20"/>
  <c r="J44" i="20"/>
  <c r="H44" i="20"/>
  <c r="J13" i="20"/>
  <c r="H13" i="20"/>
  <c r="M13" i="20"/>
  <c r="J27" i="20"/>
  <c r="H27" i="20"/>
  <c r="H47" i="20"/>
  <c r="M47" i="20"/>
  <c r="J47" i="20"/>
  <c r="H46" i="20"/>
  <c r="M46" i="20"/>
  <c r="J46" i="20"/>
  <c r="J18" i="20"/>
  <c r="H18" i="20"/>
  <c r="J30" i="20"/>
  <c r="H30" i="20"/>
  <c r="J28" i="20"/>
  <c r="H28" i="20"/>
  <c r="J43" i="20"/>
  <c r="H43" i="20"/>
  <c r="M29" i="20"/>
  <c r="J29" i="20"/>
  <c r="H29" i="20"/>
  <c r="J19" i="20"/>
  <c r="H19" i="20"/>
  <c r="J31" i="20"/>
  <c r="H31" i="20"/>
  <c r="M20" i="20"/>
  <c r="J20" i="20"/>
  <c r="H20" i="20"/>
  <c r="J32" i="20"/>
  <c r="H32" i="20"/>
  <c r="J21" i="20"/>
  <c r="H21" i="20"/>
  <c r="J33" i="20"/>
  <c r="H33" i="20"/>
  <c r="H22" i="20"/>
  <c r="J22" i="20"/>
  <c r="H34" i="20"/>
  <c r="M34" i="20"/>
  <c r="J34" i="20"/>
  <c r="J12" i="20"/>
  <c r="H12" i="20"/>
  <c r="M12" i="20"/>
  <c r="J16" i="20"/>
  <c r="M16" i="20"/>
  <c r="H16" i="20"/>
  <c r="J15" i="20"/>
  <c r="H15" i="20"/>
  <c r="H23" i="20"/>
  <c r="M23" i="20"/>
  <c r="J23" i="20"/>
  <c r="J36" i="20"/>
  <c r="H36" i="20"/>
  <c r="M17" i="20"/>
  <c r="J17" i="20"/>
  <c r="H17" i="20"/>
  <c r="J24" i="20"/>
  <c r="H24" i="20"/>
  <c r="M24" i="20"/>
  <c r="J37" i="20"/>
  <c r="H37" i="20"/>
  <c r="H35" i="20"/>
  <c r="M35" i="20"/>
  <c r="J35" i="20"/>
  <c r="M40" i="20"/>
  <c r="J40" i="20"/>
  <c r="H40" i="20"/>
  <c r="H10" i="20"/>
  <c r="M10" i="20"/>
  <c r="J10" i="20"/>
  <c r="J25" i="20"/>
  <c r="H25" i="20"/>
  <c r="M25" i="20"/>
  <c r="M38" i="20"/>
  <c r="H38" i="20"/>
  <c r="J38" i="20"/>
  <c r="J41" i="20"/>
  <c r="H41" i="20"/>
  <c r="H11" i="20"/>
  <c r="M11" i="20"/>
  <c r="J11" i="20"/>
  <c r="H26" i="20"/>
  <c r="J26" i="20"/>
  <c r="M39" i="20"/>
  <c r="J39" i="20"/>
  <c r="H39" i="20"/>
  <c r="M45" i="20"/>
  <c r="J45" i="20"/>
  <c r="H45" i="20"/>
  <c r="L34" i="20"/>
  <c r="Q34" i="20"/>
  <c r="N34" i="20"/>
  <c r="R34" i="20"/>
  <c r="T34" i="20"/>
  <c r="I34" i="20"/>
  <c r="O34" i="20"/>
  <c r="U34" i="20"/>
  <c r="K34" i="20"/>
  <c r="P34" i="20"/>
  <c r="I18" i="20"/>
  <c r="O18" i="20"/>
  <c r="U18" i="20"/>
  <c r="K18" i="20"/>
  <c r="P18" i="20"/>
  <c r="L18" i="20"/>
  <c r="Q18" i="20"/>
  <c r="N18" i="20"/>
  <c r="R18" i="20"/>
  <c r="T18" i="20"/>
  <c r="U30" i="20"/>
  <c r="P30" i="20"/>
  <c r="L30" i="20"/>
  <c r="Q30" i="20"/>
  <c r="N30" i="20"/>
  <c r="R30" i="20"/>
  <c r="T30" i="20"/>
  <c r="K30" i="20"/>
  <c r="I30" i="20"/>
  <c r="O30" i="20"/>
  <c r="K19" i="20"/>
  <c r="P19" i="20"/>
  <c r="L19" i="20"/>
  <c r="Q19" i="20"/>
  <c r="N19" i="20"/>
  <c r="R19" i="20"/>
  <c r="T19" i="20"/>
  <c r="I19" i="20"/>
  <c r="O19" i="20"/>
  <c r="U19" i="20"/>
  <c r="N36" i="20"/>
  <c r="R36" i="20"/>
  <c r="T36" i="20"/>
  <c r="I36" i="20"/>
  <c r="O36" i="20"/>
  <c r="U36" i="20"/>
  <c r="K36" i="20"/>
  <c r="P36" i="20"/>
  <c r="L36" i="20"/>
  <c r="Q36" i="20"/>
  <c r="K31" i="20"/>
  <c r="P31" i="20"/>
  <c r="L31" i="20"/>
  <c r="Q31" i="20"/>
  <c r="N31" i="20"/>
  <c r="R31" i="20"/>
  <c r="T31" i="20"/>
  <c r="I31" i="20"/>
  <c r="O31" i="20"/>
  <c r="U31" i="20"/>
  <c r="L32" i="20"/>
  <c r="Q32" i="20"/>
  <c r="N32" i="20"/>
  <c r="R32" i="20"/>
  <c r="T32" i="20"/>
  <c r="I32" i="20"/>
  <c r="O32" i="20"/>
  <c r="U32" i="20"/>
  <c r="K32" i="20"/>
  <c r="P32" i="20"/>
  <c r="R37" i="20"/>
  <c r="T37" i="20"/>
  <c r="I37" i="20"/>
  <c r="O37" i="20"/>
  <c r="U37" i="20"/>
  <c r="K37" i="20"/>
  <c r="P37" i="20"/>
  <c r="N37" i="20"/>
  <c r="L37" i="20"/>
  <c r="Q37" i="20"/>
  <c r="N38" i="20"/>
  <c r="R38" i="20"/>
  <c r="T38" i="20"/>
  <c r="I38" i="20"/>
  <c r="O38" i="20"/>
  <c r="U38" i="20"/>
  <c r="K38" i="20"/>
  <c r="P38" i="20"/>
  <c r="L38" i="20"/>
  <c r="Q38" i="20"/>
  <c r="K45" i="20"/>
  <c r="P45" i="20"/>
  <c r="L45" i="20"/>
  <c r="Q45" i="20"/>
  <c r="U45" i="20"/>
  <c r="N45" i="20"/>
  <c r="R45" i="20"/>
  <c r="T45" i="20"/>
  <c r="I45" i="20"/>
  <c r="O45" i="20"/>
  <c r="U46" i="20"/>
  <c r="L46" i="20"/>
  <c r="Q46" i="20"/>
  <c r="N46" i="20"/>
  <c r="R46" i="20"/>
  <c r="P46" i="20"/>
  <c r="I46" i="20"/>
  <c r="O46" i="20"/>
  <c r="K46" i="20"/>
  <c r="K48" i="20"/>
  <c r="P48" i="20"/>
  <c r="L48" i="20"/>
  <c r="Q48" i="20"/>
  <c r="N48" i="20"/>
  <c r="R48" i="20"/>
  <c r="I48" i="20"/>
  <c r="O48" i="20"/>
  <c r="T48" i="20"/>
  <c r="U48" i="20"/>
  <c r="T43" i="20"/>
  <c r="I43" i="20"/>
  <c r="U43" i="20"/>
  <c r="O43" i="20"/>
  <c r="K43" i="20"/>
  <c r="P43" i="20"/>
  <c r="L43" i="20"/>
  <c r="Q43" i="20"/>
  <c r="N43" i="20"/>
  <c r="R43" i="20"/>
  <c r="Q33" i="20"/>
  <c r="N33" i="20"/>
  <c r="R33" i="20"/>
  <c r="T33" i="20"/>
  <c r="L33" i="20"/>
  <c r="I33" i="20"/>
  <c r="O33" i="20"/>
  <c r="U33" i="20"/>
  <c r="K33" i="20"/>
  <c r="P33" i="20"/>
  <c r="T13" i="20"/>
  <c r="I13" i="20"/>
  <c r="O13" i="20"/>
  <c r="U13" i="20"/>
  <c r="K13" i="20"/>
  <c r="P13" i="20"/>
  <c r="L13" i="20"/>
  <c r="Q13" i="20"/>
  <c r="N13" i="20"/>
  <c r="R13" i="20"/>
  <c r="L49" i="20"/>
  <c r="Q49" i="20"/>
  <c r="N49" i="20"/>
  <c r="R49" i="20"/>
  <c r="I49" i="20"/>
  <c r="O49" i="20"/>
  <c r="T49" i="20"/>
  <c r="U49" i="20"/>
  <c r="K49" i="20"/>
  <c r="P49" i="20"/>
  <c r="I44" i="20"/>
  <c r="O44" i="20"/>
  <c r="U44" i="20"/>
  <c r="K44" i="20"/>
  <c r="P44" i="20"/>
  <c r="L44" i="20"/>
  <c r="Q44" i="20"/>
  <c r="N44" i="20"/>
  <c r="R44" i="20"/>
  <c r="T44" i="20"/>
  <c r="M25" i="33"/>
  <c r="J25" i="33"/>
  <c r="H25" i="33"/>
  <c r="M17" i="33"/>
  <c r="J17" i="33"/>
  <c r="H17" i="33"/>
  <c r="J19" i="33"/>
  <c r="H19" i="33"/>
  <c r="J26" i="33"/>
  <c r="H26" i="33"/>
  <c r="J10" i="33"/>
  <c r="H10" i="33"/>
  <c r="J27" i="33"/>
  <c r="H27" i="33"/>
  <c r="M22" i="33"/>
  <c r="J22" i="33"/>
  <c r="H22" i="33"/>
  <c r="J11" i="33"/>
  <c r="H11" i="33"/>
  <c r="M28" i="33"/>
  <c r="J28" i="33"/>
  <c r="H28" i="33"/>
  <c r="J23" i="33"/>
  <c r="H23" i="33"/>
  <c r="M12" i="33"/>
  <c r="J12" i="33"/>
  <c r="H12" i="33"/>
  <c r="J29" i="33"/>
  <c r="H29" i="33"/>
  <c r="J24" i="33"/>
  <c r="H24" i="33"/>
  <c r="M14" i="33"/>
  <c r="J14" i="33"/>
  <c r="H14" i="33"/>
  <c r="J30" i="33"/>
  <c r="H30" i="33"/>
  <c r="M33" i="33"/>
  <c r="J33" i="33"/>
  <c r="H33" i="33"/>
  <c r="J15" i="33"/>
  <c r="H15" i="33"/>
  <c r="M31" i="33"/>
  <c r="J31" i="33"/>
  <c r="H31" i="33"/>
  <c r="J34" i="33"/>
  <c r="H34" i="33"/>
  <c r="J20" i="33"/>
  <c r="H20" i="33"/>
  <c r="M16" i="33"/>
  <c r="J16" i="33"/>
  <c r="H16" i="33"/>
  <c r="M32" i="33"/>
  <c r="J32" i="33"/>
  <c r="H32" i="33"/>
  <c r="J13" i="33"/>
  <c r="M13" i="33"/>
  <c r="H13" i="33"/>
  <c r="M35" i="33"/>
  <c r="J35" i="33"/>
  <c r="H35" i="33"/>
  <c r="M36" i="33"/>
  <c r="J36" i="33"/>
  <c r="H36" i="33"/>
  <c r="J18" i="33"/>
  <c r="H18" i="33"/>
  <c r="O26" i="33"/>
  <c r="U26" i="33"/>
  <c r="N26" i="33"/>
  <c r="P26" i="33"/>
  <c r="R26" i="33"/>
  <c r="T26" i="33"/>
  <c r="Q26" i="33"/>
  <c r="L26" i="33"/>
  <c r="K26" i="33"/>
  <c r="I26" i="33"/>
  <c r="K10" i="33"/>
  <c r="N10" i="33"/>
  <c r="T10" i="33"/>
  <c r="U10" i="33"/>
  <c r="L10" i="33"/>
  <c r="O10" i="33"/>
  <c r="Q10" i="33"/>
  <c r="I10" i="33"/>
  <c r="P10" i="33"/>
  <c r="R10" i="33"/>
  <c r="N27" i="33"/>
  <c r="P27" i="33"/>
  <c r="R27" i="33"/>
  <c r="T27" i="33"/>
  <c r="Q27" i="33"/>
  <c r="L27" i="33"/>
  <c r="K27" i="33"/>
  <c r="I27" i="33"/>
  <c r="O27" i="33"/>
  <c r="U27" i="33"/>
  <c r="T22" i="33"/>
  <c r="U22" i="33"/>
  <c r="O22" i="33"/>
  <c r="Q22" i="33"/>
  <c r="P22" i="33"/>
  <c r="R22" i="33"/>
  <c r="K22" i="33"/>
  <c r="I22" i="33"/>
  <c r="O28" i="33"/>
  <c r="U28" i="33"/>
  <c r="P28" i="33"/>
  <c r="Q28" i="33"/>
  <c r="L28" i="33"/>
  <c r="K28" i="33"/>
  <c r="I28" i="33"/>
  <c r="N28" i="33"/>
  <c r="T28" i="33"/>
  <c r="R28" i="33"/>
  <c r="O23" i="33"/>
  <c r="P23" i="33"/>
  <c r="R23" i="33"/>
  <c r="U23" i="33"/>
  <c r="O24" i="33"/>
  <c r="N24" i="33"/>
  <c r="P24" i="33"/>
  <c r="R24" i="33"/>
  <c r="I14" i="33"/>
  <c r="N14" i="33"/>
  <c r="T14" i="33"/>
  <c r="U14" i="33"/>
  <c r="L14" i="33"/>
  <c r="O14" i="33"/>
  <c r="Q14" i="33"/>
  <c r="P14" i="33"/>
  <c r="R14" i="33"/>
  <c r="K14" i="33"/>
  <c r="L31" i="33"/>
  <c r="I31" i="33"/>
  <c r="O31" i="33"/>
  <c r="U31" i="33"/>
  <c r="K31" i="33"/>
  <c r="N31" i="33"/>
  <c r="P31" i="33"/>
  <c r="R31" i="33"/>
  <c r="T31" i="33"/>
  <c r="Q31" i="33"/>
  <c r="N29" i="33"/>
  <c r="P29" i="33"/>
  <c r="R29" i="33"/>
  <c r="T29" i="33"/>
  <c r="L29" i="33"/>
  <c r="K29" i="33"/>
  <c r="I29" i="33"/>
  <c r="Q29" i="33"/>
  <c r="O29" i="33"/>
  <c r="U29" i="33"/>
  <c r="Q30" i="33"/>
  <c r="K30" i="33"/>
  <c r="I30" i="33"/>
  <c r="L30" i="33"/>
  <c r="O30" i="33"/>
  <c r="U30" i="33"/>
  <c r="N30" i="33"/>
  <c r="P30" i="33"/>
  <c r="R30" i="33"/>
  <c r="T30" i="33"/>
  <c r="K35" i="33"/>
  <c r="I35" i="33"/>
  <c r="O35" i="33"/>
  <c r="U35" i="33"/>
  <c r="N35" i="33"/>
  <c r="P35" i="33"/>
  <c r="R35" i="33"/>
  <c r="Q35" i="33"/>
  <c r="L35" i="33"/>
  <c r="I36" i="33"/>
  <c r="O36" i="33"/>
  <c r="U36" i="33"/>
  <c r="N36" i="33"/>
  <c r="P36" i="33"/>
  <c r="R36" i="33"/>
  <c r="Q36" i="33"/>
  <c r="L36" i="33"/>
  <c r="K36" i="33"/>
  <c r="N17" i="33"/>
  <c r="T17" i="33"/>
  <c r="U17" i="33"/>
  <c r="L17" i="33"/>
  <c r="O17" i="33"/>
  <c r="Q17" i="33"/>
  <c r="P17" i="33"/>
  <c r="R17" i="33"/>
  <c r="K17" i="33"/>
  <c r="I17" i="33"/>
  <c r="N19" i="33"/>
  <c r="T19" i="33"/>
  <c r="U19" i="33"/>
  <c r="O19" i="33"/>
  <c r="Q19" i="33"/>
  <c r="L19" i="33"/>
  <c r="P19" i="33"/>
  <c r="R19" i="33"/>
  <c r="K19" i="33"/>
  <c r="I19" i="33"/>
  <c r="T18" i="33"/>
  <c r="U18" i="33"/>
  <c r="N18" i="33"/>
  <c r="L18" i="33"/>
  <c r="O18" i="33"/>
  <c r="Q18" i="33"/>
  <c r="P18" i="33"/>
  <c r="R18" i="33"/>
  <c r="K18" i="33"/>
  <c r="I18" i="33"/>
  <c r="I10" i="32"/>
  <c r="K10" i="32"/>
  <c r="P10" i="32"/>
  <c r="Q10" i="32"/>
  <c r="T10" i="32"/>
  <c r="R10" i="32"/>
  <c r="U10" i="32"/>
  <c r="L10" i="32"/>
  <c r="N10" i="32"/>
  <c r="O10" i="32"/>
  <c r="N23" i="32"/>
  <c r="O23" i="32"/>
  <c r="P23" i="32"/>
  <c r="R23" i="32"/>
  <c r="N25" i="32"/>
  <c r="O25" i="32"/>
  <c r="I25" i="32"/>
  <c r="K25" i="32"/>
  <c r="L25" i="32"/>
  <c r="P25" i="32"/>
  <c r="Q25" i="32"/>
  <c r="R25" i="32"/>
  <c r="T25" i="32"/>
  <c r="U25" i="32"/>
  <c r="O22" i="32"/>
  <c r="P22" i="32"/>
  <c r="R22" i="32"/>
  <c r="U22" i="32"/>
  <c r="N26" i="32"/>
  <c r="O26" i="32"/>
  <c r="I26" i="32"/>
  <c r="K26" i="32"/>
  <c r="L26" i="32"/>
  <c r="P26" i="32"/>
  <c r="Q26" i="32"/>
  <c r="R26" i="32"/>
  <c r="T26" i="32"/>
  <c r="U26" i="32"/>
  <c r="N27" i="32"/>
  <c r="O27" i="32"/>
  <c r="I27" i="32"/>
  <c r="K27" i="32"/>
  <c r="L27" i="32"/>
  <c r="P27" i="32"/>
  <c r="Q27" i="32"/>
  <c r="R27" i="32"/>
  <c r="T27" i="32"/>
  <c r="U27" i="32"/>
  <c r="I34" i="32"/>
  <c r="K34" i="32"/>
  <c r="L34" i="32"/>
  <c r="P34" i="32"/>
  <c r="O34" i="32"/>
  <c r="Q34" i="32"/>
  <c r="R34" i="32"/>
  <c r="T34" i="32"/>
  <c r="U34" i="32"/>
  <c r="N34" i="32"/>
  <c r="N35" i="32"/>
  <c r="O35" i="32"/>
  <c r="P35" i="32"/>
  <c r="Q35" i="32"/>
  <c r="R35" i="32"/>
  <c r="U35" i="32"/>
  <c r="K35" i="32"/>
  <c r="I35" i="32"/>
  <c r="L35" i="32"/>
  <c r="R15" i="32"/>
  <c r="U15" i="32"/>
  <c r="L15" i="32"/>
  <c r="N15" i="32"/>
  <c r="I15" i="32"/>
  <c r="K15" i="32"/>
  <c r="T15" i="32"/>
  <c r="O15" i="32"/>
  <c r="P15" i="32"/>
  <c r="Q15" i="32"/>
  <c r="I36" i="32"/>
  <c r="K36" i="32"/>
  <c r="L36" i="32"/>
  <c r="Q36" i="32"/>
  <c r="R36" i="32"/>
  <c r="U36" i="32"/>
  <c r="T36" i="32"/>
  <c r="N36" i="32"/>
  <c r="O36" i="32"/>
  <c r="P36" i="32"/>
  <c r="P16" i="32"/>
  <c r="R16" i="32"/>
  <c r="T16" i="32"/>
  <c r="U16" i="32"/>
  <c r="L16" i="32"/>
  <c r="N16" i="32"/>
  <c r="I16" i="32"/>
  <c r="K16" i="32"/>
  <c r="O16" i="32"/>
  <c r="Q16" i="32"/>
  <c r="P37" i="32"/>
  <c r="Q37" i="32"/>
  <c r="R37" i="32"/>
  <c r="U37" i="32"/>
  <c r="T37" i="32"/>
  <c r="N37" i="32"/>
  <c r="O37" i="32"/>
  <c r="I37" i="32"/>
  <c r="K37" i="32"/>
  <c r="L37" i="32"/>
  <c r="O14" i="32"/>
  <c r="P14" i="32"/>
  <c r="Q14" i="32"/>
  <c r="T14" i="32"/>
  <c r="R14" i="32"/>
  <c r="U14" i="32"/>
  <c r="L14" i="32"/>
  <c r="N14" i="32"/>
  <c r="I14" i="32"/>
  <c r="K14" i="32"/>
  <c r="T38" i="32"/>
  <c r="U38" i="32"/>
  <c r="N38" i="32"/>
  <c r="O38" i="32"/>
  <c r="I38" i="32"/>
  <c r="K38" i="32"/>
  <c r="L38" i="32"/>
  <c r="P38" i="32"/>
  <c r="Q38" i="32"/>
  <c r="R38" i="32"/>
  <c r="T18" i="32"/>
  <c r="U18" i="32"/>
  <c r="L18" i="32"/>
  <c r="N18" i="32"/>
  <c r="I18" i="32"/>
  <c r="K18" i="32"/>
  <c r="O18" i="32"/>
  <c r="P18" i="32"/>
  <c r="Q18" i="32"/>
  <c r="R18" i="32"/>
  <c r="N24" i="32"/>
  <c r="O24" i="32"/>
  <c r="I24" i="32"/>
  <c r="K24" i="32"/>
  <c r="L24" i="32"/>
  <c r="P24" i="32"/>
  <c r="Q24" i="32"/>
  <c r="R24" i="32"/>
  <c r="T24" i="32"/>
  <c r="U24" i="32"/>
  <c r="U21" i="32"/>
  <c r="I21" i="32"/>
  <c r="K21" i="32"/>
  <c r="R21" i="32"/>
  <c r="O21" i="32"/>
  <c r="P21" i="32"/>
  <c r="Q21" i="32"/>
  <c r="T21" i="32"/>
  <c r="J18" i="31"/>
  <c r="H18" i="31"/>
  <c r="H26" i="31"/>
  <c r="J26" i="31"/>
  <c r="J24" i="31"/>
  <c r="H24" i="31"/>
  <c r="J25" i="31"/>
  <c r="H25" i="31"/>
  <c r="M10" i="31"/>
  <c r="J10" i="31"/>
  <c r="H10" i="31"/>
  <c r="M34" i="31"/>
  <c r="J34" i="31"/>
  <c r="H34" i="31"/>
  <c r="M12" i="31"/>
  <c r="J12" i="31"/>
  <c r="H12" i="31"/>
  <c r="J29" i="31"/>
  <c r="H29" i="31"/>
  <c r="J35" i="31"/>
  <c r="H35" i="31"/>
  <c r="J27" i="31"/>
  <c r="H27" i="31"/>
  <c r="J28" i="31"/>
  <c r="H28" i="31"/>
  <c r="J13" i="31"/>
  <c r="H13" i="31"/>
  <c r="M30" i="31"/>
  <c r="J30" i="31"/>
  <c r="H30" i="31"/>
  <c r="H36" i="31"/>
  <c r="M36" i="31"/>
  <c r="J36" i="31"/>
  <c r="H14" i="31"/>
  <c r="M14" i="31"/>
  <c r="J14" i="31"/>
  <c r="J31" i="31"/>
  <c r="H31" i="31"/>
  <c r="J37" i="31"/>
  <c r="M37" i="31"/>
  <c r="H37" i="31"/>
  <c r="M17" i="31"/>
  <c r="J17" i="31"/>
  <c r="H17" i="31"/>
  <c r="J32" i="31"/>
  <c r="H32" i="31"/>
  <c r="M11" i="31"/>
  <c r="J11" i="31"/>
  <c r="H11" i="31"/>
  <c r="M33" i="31"/>
  <c r="J33" i="31"/>
  <c r="H33" i="31"/>
  <c r="J20" i="31"/>
  <c r="H20" i="31"/>
  <c r="J19" i="31"/>
  <c r="H19" i="31"/>
  <c r="J21" i="31"/>
  <c r="H21" i="31"/>
  <c r="M16" i="31"/>
  <c r="J16" i="31"/>
  <c r="H16" i="31"/>
  <c r="J22" i="31"/>
  <c r="H22" i="31"/>
  <c r="J15" i="31"/>
  <c r="H15" i="31"/>
  <c r="M15" i="31"/>
  <c r="M23" i="31"/>
  <c r="J23" i="31"/>
  <c r="H23" i="31"/>
  <c r="I29" i="31"/>
  <c r="O29" i="31"/>
  <c r="U29" i="31"/>
  <c r="N29" i="31"/>
  <c r="P29" i="31"/>
  <c r="R29" i="31"/>
  <c r="T29" i="31"/>
  <c r="L29" i="31"/>
  <c r="Q29" i="31"/>
  <c r="K29" i="31"/>
  <c r="O36" i="31"/>
  <c r="U36" i="31"/>
  <c r="N36" i="31"/>
  <c r="P36" i="31"/>
  <c r="R36" i="31"/>
  <c r="T36" i="31"/>
  <c r="Q36" i="31"/>
  <c r="L36" i="31"/>
  <c r="K36" i="31"/>
  <c r="I36" i="31"/>
  <c r="N12" i="31"/>
  <c r="T12" i="31"/>
  <c r="U12" i="31"/>
  <c r="L12" i="31"/>
  <c r="O12" i="31"/>
  <c r="Q12" i="31"/>
  <c r="P12" i="31"/>
  <c r="R12" i="31"/>
  <c r="K12" i="31"/>
  <c r="I12" i="31"/>
  <c r="O30" i="31"/>
  <c r="U30" i="31"/>
  <c r="N30" i="31"/>
  <c r="P30" i="31"/>
  <c r="R30" i="31"/>
  <c r="T30" i="31"/>
  <c r="Q30" i="31"/>
  <c r="K30" i="31"/>
  <c r="L30" i="31"/>
  <c r="I30" i="31"/>
  <c r="N14" i="31"/>
  <c r="T14" i="31"/>
  <c r="U14" i="31"/>
  <c r="L14" i="31"/>
  <c r="O14" i="31"/>
  <c r="Q14" i="31"/>
  <c r="P14" i="31"/>
  <c r="R14" i="31"/>
  <c r="K14" i="31"/>
  <c r="I14" i="31"/>
  <c r="O31" i="31"/>
  <c r="U31" i="31"/>
  <c r="N31" i="31"/>
  <c r="P31" i="31"/>
  <c r="R31" i="31"/>
  <c r="T31" i="31"/>
  <c r="Q31" i="31"/>
  <c r="L31" i="31"/>
  <c r="I31" i="31"/>
  <c r="K31" i="31"/>
  <c r="O37" i="31"/>
  <c r="U37" i="31"/>
  <c r="N37" i="31"/>
  <c r="P37" i="31"/>
  <c r="R37" i="31"/>
  <c r="Q37" i="31"/>
  <c r="L37" i="31"/>
  <c r="K37" i="31"/>
  <c r="I37" i="31"/>
  <c r="O33" i="31"/>
  <c r="U33" i="31"/>
  <c r="N33" i="31"/>
  <c r="P33" i="31"/>
  <c r="R33" i="31"/>
  <c r="T33" i="31"/>
  <c r="Q33" i="31"/>
  <c r="L33" i="31"/>
  <c r="K33" i="31"/>
  <c r="I33" i="31"/>
  <c r="O32" i="31"/>
  <c r="U32" i="31"/>
  <c r="N32" i="31"/>
  <c r="P32" i="31"/>
  <c r="R32" i="31"/>
  <c r="T32" i="31"/>
  <c r="Q32" i="31"/>
  <c r="L32" i="31"/>
  <c r="K32" i="31"/>
  <c r="I32" i="31"/>
  <c r="N22" i="31"/>
  <c r="T22" i="31"/>
  <c r="U22" i="31"/>
  <c r="L22" i="31"/>
  <c r="O22" i="31"/>
  <c r="Q22" i="31"/>
  <c r="P22" i="31"/>
  <c r="R22" i="31"/>
  <c r="K22" i="31"/>
  <c r="I22" i="31"/>
  <c r="O23" i="31"/>
  <c r="Q23" i="31"/>
  <c r="P23" i="31"/>
  <c r="R23" i="31"/>
  <c r="K23" i="31"/>
  <c r="I23" i="31"/>
  <c r="T23" i="31"/>
  <c r="U23" i="31"/>
  <c r="L26" i="31"/>
  <c r="K26" i="31"/>
  <c r="I26" i="31"/>
  <c r="O26" i="31"/>
  <c r="U26" i="31"/>
  <c r="Q26" i="31"/>
  <c r="N26" i="31"/>
  <c r="P26" i="31"/>
  <c r="R26" i="31"/>
  <c r="T26" i="31"/>
  <c r="P24" i="31"/>
  <c r="R24" i="31"/>
  <c r="O24" i="31"/>
  <c r="U24" i="31"/>
  <c r="L27" i="31"/>
  <c r="K27" i="31"/>
  <c r="I27" i="31"/>
  <c r="N27" i="31"/>
  <c r="P27" i="31"/>
  <c r="R27" i="31"/>
  <c r="T27" i="31"/>
  <c r="O27" i="31"/>
  <c r="U27" i="31"/>
  <c r="Q27" i="31"/>
  <c r="N25" i="31"/>
  <c r="P25" i="31"/>
  <c r="O25" i="31"/>
  <c r="R25" i="31"/>
  <c r="K28" i="31"/>
  <c r="I28" i="31"/>
  <c r="O28" i="31"/>
  <c r="U28" i="31"/>
  <c r="Q28" i="31"/>
  <c r="N28" i="31"/>
  <c r="P28" i="31"/>
  <c r="R28" i="31"/>
  <c r="T28" i="31"/>
  <c r="L28" i="31"/>
  <c r="M17" i="46"/>
  <c r="H17" i="46"/>
  <c r="J17" i="46"/>
  <c r="H29" i="46"/>
  <c r="J29" i="46"/>
  <c r="J30" i="46"/>
  <c r="M30" i="46"/>
  <c r="H30" i="46"/>
  <c r="J19" i="46"/>
  <c r="M19" i="46"/>
  <c r="H19" i="46"/>
  <c r="H20" i="46"/>
  <c r="J20" i="46"/>
  <c r="H32" i="46"/>
  <c r="J32" i="46"/>
  <c r="M32" i="46"/>
  <c r="J31" i="46"/>
  <c r="M31" i="46"/>
  <c r="H31" i="46"/>
  <c r="H21" i="46"/>
  <c r="J21" i="46"/>
  <c r="H33" i="46"/>
  <c r="J33" i="46"/>
  <c r="J18" i="46"/>
  <c r="M18" i="46"/>
  <c r="H18" i="46"/>
  <c r="H10" i="46"/>
  <c r="J10" i="46"/>
  <c r="M10" i="46"/>
  <c r="H22" i="46"/>
  <c r="J22" i="46"/>
  <c r="H34" i="46"/>
  <c r="J34" i="46"/>
  <c r="M34" i="46"/>
  <c r="H11" i="46"/>
  <c r="J11" i="46"/>
  <c r="M11" i="46"/>
  <c r="H23" i="46"/>
  <c r="J23" i="46"/>
  <c r="H12" i="46"/>
  <c r="J12" i="46"/>
  <c r="M12" i="46"/>
  <c r="H24" i="46"/>
  <c r="J24" i="46"/>
  <c r="H13" i="46"/>
  <c r="J13" i="46"/>
  <c r="H25" i="46"/>
  <c r="J25" i="46"/>
  <c r="H14" i="46"/>
  <c r="J14" i="46"/>
  <c r="H26" i="46"/>
  <c r="J26" i="46"/>
  <c r="H15" i="46"/>
  <c r="J15" i="46"/>
  <c r="M15" i="46"/>
  <c r="H27" i="46"/>
  <c r="J27" i="46"/>
  <c r="M16" i="46"/>
  <c r="J16" i="46"/>
  <c r="H16" i="46"/>
  <c r="M28" i="46"/>
  <c r="J28" i="46"/>
  <c r="H28" i="46"/>
  <c r="L32" i="46"/>
  <c r="Q32" i="46"/>
  <c r="K32" i="46"/>
  <c r="P32" i="46"/>
  <c r="U32" i="46"/>
  <c r="I32" i="46"/>
  <c r="O32" i="46"/>
  <c r="T32" i="46"/>
  <c r="N32" i="46"/>
  <c r="R32" i="46"/>
  <c r="L33" i="46"/>
  <c r="K33" i="46"/>
  <c r="P33" i="46"/>
  <c r="U33" i="46"/>
  <c r="O33" i="46"/>
  <c r="T33" i="46"/>
  <c r="I33" i="46"/>
  <c r="N33" i="46"/>
  <c r="R33" i="46"/>
  <c r="Q33" i="46"/>
  <c r="K34" i="46"/>
  <c r="P34" i="46"/>
  <c r="U34" i="46"/>
  <c r="I34" i="46"/>
  <c r="O34" i="46"/>
  <c r="T34" i="46"/>
  <c r="N34" i="46"/>
  <c r="R34" i="46"/>
  <c r="L34" i="46"/>
  <c r="Q34" i="46"/>
  <c r="K11" i="46"/>
  <c r="P11" i="46"/>
  <c r="U11" i="46"/>
  <c r="I11" i="46"/>
  <c r="O11" i="46"/>
  <c r="T11" i="46"/>
  <c r="N11" i="46"/>
  <c r="R11" i="46"/>
  <c r="L11" i="46"/>
  <c r="Q11" i="46"/>
  <c r="I23" i="46"/>
  <c r="O23" i="46"/>
  <c r="T23" i="46"/>
  <c r="N23" i="46"/>
  <c r="R23" i="46"/>
  <c r="L23" i="46"/>
  <c r="Q23" i="46"/>
  <c r="K23" i="46"/>
  <c r="P23" i="46"/>
  <c r="U23" i="46"/>
  <c r="K12" i="46"/>
  <c r="P12" i="46"/>
  <c r="U12" i="46"/>
  <c r="I12" i="46"/>
  <c r="O12" i="46"/>
  <c r="T12" i="46"/>
  <c r="N12" i="46"/>
  <c r="R12" i="46"/>
  <c r="L12" i="46"/>
  <c r="Q12" i="46"/>
  <c r="I24" i="46"/>
  <c r="O24" i="46"/>
  <c r="T24" i="46"/>
  <c r="N24" i="46"/>
  <c r="R24" i="46"/>
  <c r="L24" i="46"/>
  <c r="Q24" i="46"/>
  <c r="K24" i="46"/>
  <c r="P24" i="46"/>
  <c r="U24" i="46"/>
  <c r="I26" i="46"/>
  <c r="O26" i="46"/>
  <c r="T26" i="46"/>
  <c r="N26" i="46"/>
  <c r="R26" i="46"/>
  <c r="Q26" i="46"/>
  <c r="L26" i="46"/>
  <c r="K26" i="46"/>
  <c r="P26" i="46"/>
  <c r="U26" i="46"/>
  <c r="N27" i="46"/>
  <c r="R27" i="46"/>
  <c r="L27" i="46"/>
  <c r="Q27" i="46"/>
  <c r="K27" i="46"/>
  <c r="P27" i="46"/>
  <c r="U27" i="46"/>
  <c r="I27" i="46"/>
  <c r="O27" i="46"/>
  <c r="T27" i="46"/>
  <c r="N28" i="46"/>
  <c r="R28" i="46"/>
  <c r="L28" i="46"/>
  <c r="Q28" i="46"/>
  <c r="K28" i="46"/>
  <c r="P28" i="46"/>
  <c r="U28" i="46"/>
  <c r="I28" i="46"/>
  <c r="O28" i="46"/>
  <c r="T28" i="46"/>
  <c r="N29" i="46"/>
  <c r="R29" i="46"/>
  <c r="L29" i="46"/>
  <c r="Q29" i="46"/>
  <c r="P29" i="46"/>
  <c r="K29" i="46"/>
  <c r="U29" i="46"/>
  <c r="I29" i="46"/>
  <c r="O29" i="46"/>
  <c r="T29" i="46"/>
  <c r="L31" i="46"/>
  <c r="Q31" i="46"/>
  <c r="K31" i="46"/>
  <c r="P31" i="46"/>
  <c r="U31" i="46"/>
  <c r="I31" i="46"/>
  <c r="O31" i="46"/>
  <c r="T31" i="46"/>
  <c r="N31" i="46"/>
  <c r="R31" i="46"/>
  <c r="M29" i="30"/>
  <c r="J29" i="30"/>
  <c r="H29" i="30"/>
  <c r="J22" i="30"/>
  <c r="H22" i="30"/>
  <c r="J23" i="30"/>
  <c r="H23" i="30"/>
  <c r="M13" i="30"/>
  <c r="J13" i="30"/>
  <c r="H13" i="30"/>
  <c r="M10" i="30"/>
  <c r="J10" i="30"/>
  <c r="H10" i="30"/>
  <c r="J24" i="30"/>
  <c r="H24" i="30"/>
  <c r="M31" i="30"/>
  <c r="J31" i="30"/>
  <c r="H31" i="30"/>
  <c r="M14" i="30"/>
  <c r="J14" i="30"/>
  <c r="H14" i="30"/>
  <c r="M26" i="30"/>
  <c r="J26" i="30"/>
  <c r="H26" i="30"/>
  <c r="M33" i="30"/>
  <c r="J33" i="30"/>
  <c r="H33" i="30"/>
  <c r="M11" i="30"/>
  <c r="J11" i="30"/>
  <c r="H11" i="30"/>
  <c r="M34" i="30"/>
  <c r="J34" i="30"/>
  <c r="H34" i="30"/>
  <c r="J30" i="30"/>
  <c r="H30" i="30"/>
  <c r="M16" i="30"/>
  <c r="J16" i="30"/>
  <c r="H16" i="30"/>
  <c r="M18" i="30"/>
  <c r="J18" i="30"/>
  <c r="H18" i="30"/>
  <c r="J35" i="30"/>
  <c r="H35" i="30"/>
  <c r="J12" i="30"/>
  <c r="H12" i="30"/>
  <c r="M19" i="30"/>
  <c r="J19" i="30"/>
  <c r="H19" i="30"/>
  <c r="M36" i="30"/>
  <c r="J36" i="30"/>
  <c r="H36" i="30"/>
  <c r="J32" i="30"/>
  <c r="H32" i="30"/>
  <c r="J28" i="30"/>
  <c r="H28" i="30"/>
  <c r="J27" i="30"/>
  <c r="H27" i="30"/>
  <c r="J20" i="30"/>
  <c r="H20" i="30"/>
  <c r="M25" i="30"/>
  <c r="J25" i="30"/>
  <c r="H25" i="30"/>
  <c r="M15" i="30"/>
  <c r="J15" i="30"/>
  <c r="H15" i="30"/>
  <c r="J17" i="30"/>
  <c r="H17" i="30"/>
  <c r="J21" i="30"/>
  <c r="H21" i="30"/>
  <c r="N14" i="30"/>
  <c r="L14" i="30"/>
  <c r="K14" i="30"/>
  <c r="I14" i="30"/>
  <c r="U14" i="30"/>
  <c r="Q14" i="30"/>
  <c r="T14" i="30"/>
  <c r="R14" i="30"/>
  <c r="P14" i="30"/>
  <c r="O14" i="30"/>
  <c r="P33" i="30"/>
  <c r="O33" i="30"/>
  <c r="N33" i="30"/>
  <c r="L33" i="30"/>
  <c r="K33" i="30"/>
  <c r="I33" i="30"/>
  <c r="U33" i="30"/>
  <c r="T33" i="30"/>
  <c r="R33" i="30"/>
  <c r="Q33" i="30"/>
  <c r="L15" i="30"/>
  <c r="K15" i="30"/>
  <c r="I15" i="30"/>
  <c r="U15" i="30"/>
  <c r="T15" i="30"/>
  <c r="P15" i="30"/>
  <c r="R15" i="30"/>
  <c r="Q15" i="30"/>
  <c r="O15" i="30"/>
  <c r="N15" i="30"/>
  <c r="O34" i="30"/>
  <c r="N34" i="30"/>
  <c r="L34" i="30"/>
  <c r="K34" i="30"/>
  <c r="I34" i="30"/>
  <c r="R34" i="30"/>
  <c r="U34" i="30"/>
  <c r="Q34" i="30"/>
  <c r="P34" i="30"/>
  <c r="Q30" i="30"/>
  <c r="P30" i="30"/>
  <c r="O30" i="30"/>
  <c r="N30" i="30"/>
  <c r="L30" i="30"/>
  <c r="K30" i="30"/>
  <c r="I30" i="30"/>
  <c r="T30" i="30"/>
  <c r="U30" i="30"/>
  <c r="R30" i="30"/>
  <c r="N35" i="30"/>
  <c r="L35" i="30"/>
  <c r="K35" i="30"/>
  <c r="I35" i="30"/>
  <c r="U35" i="30"/>
  <c r="Q35" i="30"/>
  <c r="T35" i="30"/>
  <c r="R35" i="30"/>
  <c r="P35" i="30"/>
  <c r="O35" i="30"/>
  <c r="L36" i="30"/>
  <c r="K36" i="30"/>
  <c r="I36" i="30"/>
  <c r="U36" i="30"/>
  <c r="P36" i="30"/>
  <c r="T36" i="30"/>
  <c r="R36" i="30"/>
  <c r="Q36" i="30"/>
  <c r="O36" i="30"/>
  <c r="N36" i="30"/>
  <c r="R27" i="30"/>
  <c r="Q27" i="30"/>
  <c r="P27" i="30"/>
  <c r="O27" i="30"/>
  <c r="N27" i="30"/>
  <c r="U27" i="30"/>
  <c r="L27" i="30"/>
  <c r="K27" i="30"/>
  <c r="I27" i="30"/>
  <c r="T27" i="30"/>
  <c r="K20" i="30"/>
  <c r="I20" i="30"/>
  <c r="T20" i="30"/>
  <c r="R20" i="30"/>
  <c r="O20" i="30"/>
  <c r="Q20" i="30"/>
  <c r="P20" i="30"/>
  <c r="N20" i="30"/>
  <c r="U20" i="30"/>
  <c r="L20" i="30"/>
  <c r="R25" i="30"/>
  <c r="Q25" i="30"/>
  <c r="P25" i="30"/>
  <c r="O25" i="30"/>
  <c r="N25" i="30"/>
  <c r="L25" i="30"/>
  <c r="K25" i="30"/>
  <c r="I25" i="30"/>
  <c r="U25" i="30"/>
  <c r="T25" i="30"/>
  <c r="I21" i="30"/>
  <c r="U21" i="30"/>
  <c r="T21" i="30"/>
  <c r="R21" i="30"/>
  <c r="Q21" i="30"/>
  <c r="P21" i="30"/>
  <c r="O21" i="30"/>
  <c r="N21" i="30"/>
  <c r="L21" i="30"/>
  <c r="K21" i="30"/>
  <c r="U22" i="30"/>
  <c r="T22" i="30"/>
  <c r="R22" i="30"/>
  <c r="Q22" i="30"/>
  <c r="P22" i="30"/>
  <c r="O22" i="30"/>
  <c r="N22" i="30"/>
  <c r="L22" i="30"/>
  <c r="K22" i="30"/>
  <c r="I22" i="30"/>
  <c r="U23" i="30"/>
  <c r="T23" i="30"/>
  <c r="R23" i="30"/>
  <c r="Q23" i="30"/>
  <c r="P23" i="30"/>
  <c r="O23" i="30"/>
  <c r="N23" i="30"/>
  <c r="L23" i="30"/>
  <c r="K23" i="30"/>
  <c r="I23" i="30"/>
  <c r="T24" i="30"/>
  <c r="R24" i="30"/>
  <c r="Q24" i="30"/>
  <c r="P24" i="30"/>
  <c r="O24" i="30"/>
  <c r="N24" i="30"/>
  <c r="L24" i="30"/>
  <c r="K24" i="30"/>
  <c r="I24" i="30"/>
  <c r="U24" i="30"/>
  <c r="J29" i="29"/>
  <c r="H29" i="29"/>
  <c r="J15" i="29"/>
  <c r="H15" i="29"/>
  <c r="J17" i="29"/>
  <c r="H17" i="29"/>
  <c r="H36" i="29"/>
  <c r="M36" i="29"/>
  <c r="J36" i="29"/>
  <c r="J27" i="29"/>
  <c r="H27" i="29"/>
  <c r="M27" i="29"/>
  <c r="M21" i="29"/>
  <c r="J21" i="29"/>
  <c r="H21" i="29"/>
  <c r="J14" i="29"/>
  <c r="H14" i="29"/>
  <c r="M14" i="29"/>
  <c r="J30" i="29"/>
  <c r="H30" i="29"/>
  <c r="H34" i="29"/>
  <c r="M34" i="29"/>
  <c r="J34" i="29"/>
  <c r="M16" i="29"/>
  <c r="J16" i="29"/>
  <c r="H16" i="29"/>
  <c r="M31" i="29"/>
  <c r="J31" i="29"/>
  <c r="H31" i="29"/>
  <c r="H35" i="29"/>
  <c r="M35" i="29"/>
  <c r="J35" i="29"/>
  <c r="M20" i="29"/>
  <c r="J20" i="29"/>
  <c r="H20" i="29"/>
  <c r="J18" i="29"/>
  <c r="H18" i="29"/>
  <c r="J38" i="29"/>
  <c r="H38" i="29"/>
  <c r="M32" i="29"/>
  <c r="J32" i="29"/>
  <c r="H32" i="29"/>
  <c r="J33" i="29"/>
  <c r="H33" i="29"/>
  <c r="H22" i="29"/>
  <c r="M22" i="29"/>
  <c r="J22" i="29"/>
  <c r="H23" i="29"/>
  <c r="M23" i="29"/>
  <c r="J23" i="29"/>
  <c r="H10" i="29"/>
  <c r="M10" i="29"/>
  <c r="J10" i="29"/>
  <c r="H24" i="29"/>
  <c r="M24" i="29"/>
  <c r="J24" i="29"/>
  <c r="J37" i="29"/>
  <c r="H37" i="29"/>
  <c r="M37" i="29"/>
  <c r="H11" i="29"/>
  <c r="M11" i="29"/>
  <c r="J11" i="29"/>
  <c r="J25" i="29"/>
  <c r="H25" i="29"/>
  <c r="J39" i="29"/>
  <c r="H39" i="29"/>
  <c r="H12" i="29"/>
  <c r="M12" i="29"/>
  <c r="J12" i="29"/>
  <c r="J26" i="29"/>
  <c r="H26" i="29"/>
  <c r="J19" i="29"/>
  <c r="H19" i="29"/>
  <c r="J13" i="29"/>
  <c r="H13" i="29"/>
  <c r="M13" i="29"/>
  <c r="M28" i="29"/>
  <c r="J28" i="29"/>
  <c r="H28" i="29"/>
  <c r="I15" i="29"/>
  <c r="K15" i="29"/>
  <c r="L15" i="29"/>
  <c r="N15" i="29"/>
  <c r="O15" i="29"/>
  <c r="P15" i="29"/>
  <c r="Q15" i="29"/>
  <c r="R15" i="29"/>
  <c r="T15" i="29"/>
  <c r="U15" i="29"/>
  <c r="T34" i="29"/>
  <c r="U34" i="29"/>
  <c r="I34" i="29"/>
  <c r="K34" i="29"/>
  <c r="L34" i="29"/>
  <c r="N34" i="29"/>
  <c r="O34" i="29"/>
  <c r="P34" i="29"/>
  <c r="Q34" i="29"/>
  <c r="R34" i="29"/>
  <c r="L31" i="29"/>
  <c r="P31" i="29"/>
  <c r="N31" i="29"/>
  <c r="Q31" i="29"/>
  <c r="K31" i="29"/>
  <c r="R31" i="29"/>
  <c r="T31" i="29"/>
  <c r="U31" i="29"/>
  <c r="O31" i="29"/>
  <c r="I31" i="29"/>
  <c r="U35" i="29"/>
  <c r="I35" i="29"/>
  <c r="K35" i="29"/>
  <c r="L35" i="29"/>
  <c r="N35" i="29"/>
  <c r="O35" i="29"/>
  <c r="P35" i="29"/>
  <c r="Q35" i="29"/>
  <c r="R35" i="29"/>
  <c r="L18" i="29"/>
  <c r="N18" i="29"/>
  <c r="Q18" i="29"/>
  <c r="T18" i="29"/>
  <c r="U18" i="29"/>
  <c r="I18" i="29"/>
  <c r="O18" i="29"/>
  <c r="P18" i="29"/>
  <c r="R18" i="29"/>
  <c r="K18" i="29"/>
  <c r="U38" i="29"/>
  <c r="I38" i="29"/>
  <c r="K38" i="29"/>
  <c r="L38" i="29"/>
  <c r="N38" i="29"/>
  <c r="O38" i="29"/>
  <c r="P38" i="29"/>
  <c r="Q38" i="29"/>
  <c r="R38" i="29"/>
  <c r="T38" i="29"/>
  <c r="N30" i="29"/>
  <c r="R30" i="29"/>
  <c r="T30" i="29"/>
  <c r="U30" i="29"/>
  <c r="P30" i="29"/>
  <c r="I30" i="29"/>
  <c r="K30" i="29"/>
  <c r="L30" i="29"/>
  <c r="O30" i="29"/>
  <c r="Q30" i="29"/>
  <c r="I19" i="29"/>
  <c r="K19" i="29"/>
  <c r="T19" i="29"/>
  <c r="U19" i="29"/>
  <c r="L19" i="29"/>
  <c r="O19" i="29"/>
  <c r="Q19" i="29"/>
  <c r="N19" i="29"/>
  <c r="P19" i="29"/>
  <c r="R19" i="29"/>
  <c r="I39" i="29"/>
  <c r="K39" i="29"/>
  <c r="L39" i="29"/>
  <c r="N39" i="29"/>
  <c r="O39" i="29"/>
  <c r="P39" i="29"/>
  <c r="Q39" i="29"/>
  <c r="R39" i="29"/>
  <c r="T39" i="29"/>
  <c r="U39" i="29"/>
  <c r="Q25" i="29"/>
  <c r="K25" i="29"/>
  <c r="L25" i="29"/>
  <c r="N25" i="29"/>
  <c r="T25" i="29"/>
  <c r="U25" i="29"/>
  <c r="O25" i="29"/>
  <c r="P25" i="29"/>
  <c r="R25" i="29"/>
  <c r="I25" i="29"/>
  <c r="T26" i="29"/>
  <c r="U26" i="29"/>
  <c r="I26" i="29"/>
  <c r="K26" i="29"/>
  <c r="L26" i="29"/>
  <c r="N26" i="29"/>
  <c r="O26" i="29"/>
  <c r="P26" i="29"/>
  <c r="Q26" i="29"/>
  <c r="R26" i="29"/>
  <c r="T13" i="29"/>
  <c r="U13" i="29"/>
  <c r="I13" i="29"/>
  <c r="K13" i="29"/>
  <c r="L13" i="29"/>
  <c r="N13" i="29"/>
  <c r="O13" i="29"/>
  <c r="P13" i="29"/>
  <c r="Q13" i="29"/>
  <c r="R13" i="29"/>
  <c r="T28" i="29"/>
  <c r="U28" i="29"/>
  <c r="I28" i="29"/>
  <c r="K28" i="29"/>
  <c r="L28" i="29"/>
  <c r="N28" i="29"/>
  <c r="O28" i="29"/>
  <c r="P28" i="29"/>
  <c r="Q28" i="29"/>
  <c r="R28" i="29"/>
  <c r="T14" i="29"/>
  <c r="U14" i="29"/>
  <c r="I14" i="29"/>
  <c r="K14" i="29"/>
  <c r="L14" i="29"/>
  <c r="N14" i="29"/>
  <c r="O14" i="29"/>
  <c r="P14" i="29"/>
  <c r="Q14" i="29"/>
  <c r="R14" i="29"/>
  <c r="I29" i="29"/>
  <c r="K29" i="29"/>
  <c r="L29" i="29"/>
  <c r="N29" i="29"/>
  <c r="O29" i="29"/>
  <c r="P29" i="29"/>
  <c r="Q29" i="29"/>
  <c r="R29" i="29"/>
  <c r="T29" i="29"/>
  <c r="U29" i="29"/>
  <c r="H21" i="28"/>
  <c r="J21" i="28"/>
  <c r="H23" i="28"/>
  <c r="J23" i="28"/>
  <c r="H11" i="28"/>
  <c r="J11" i="28"/>
  <c r="H24" i="28"/>
  <c r="J24" i="28"/>
  <c r="H34" i="28"/>
  <c r="J34" i="28"/>
  <c r="H13" i="28"/>
  <c r="J13" i="28"/>
  <c r="H25" i="28"/>
  <c r="J25" i="28"/>
  <c r="H37" i="28"/>
  <c r="J37" i="28"/>
  <c r="H22" i="28"/>
  <c r="J22" i="28"/>
  <c r="H10" i="28"/>
  <c r="J10" i="28"/>
  <c r="H14" i="28"/>
  <c r="J14" i="28"/>
  <c r="H26" i="28"/>
  <c r="J26" i="28"/>
  <c r="H35" i="28"/>
  <c r="J35" i="28"/>
  <c r="H15" i="28"/>
  <c r="J15" i="28"/>
  <c r="H27" i="28"/>
  <c r="J27" i="28"/>
  <c r="H16" i="28"/>
  <c r="J16" i="28"/>
  <c r="H28" i="28"/>
  <c r="J28" i="28"/>
  <c r="H17" i="28"/>
  <c r="J17" i="28"/>
  <c r="H29" i="28"/>
  <c r="J29" i="28"/>
  <c r="H33" i="28"/>
  <c r="J33" i="28"/>
  <c r="H18" i="28"/>
  <c r="J18" i="28"/>
  <c r="H30" i="28"/>
  <c r="J30" i="28"/>
  <c r="H12" i="28"/>
  <c r="J12" i="28"/>
  <c r="H19" i="28"/>
  <c r="J19" i="28"/>
  <c r="H31" i="28"/>
  <c r="J31" i="28"/>
  <c r="H20" i="28"/>
  <c r="J20" i="28"/>
  <c r="H32" i="28"/>
  <c r="J32" i="28"/>
  <c r="H36" i="28"/>
  <c r="J36" i="28"/>
  <c r="U21" i="28"/>
  <c r="I21" i="28"/>
  <c r="N21" i="28"/>
  <c r="Q21" i="28"/>
  <c r="T21" i="28"/>
  <c r="L21" i="28"/>
  <c r="P21" i="28"/>
  <c r="K21" i="28"/>
  <c r="O21" i="28"/>
  <c r="R21" i="28"/>
  <c r="K37" i="28"/>
  <c r="O37" i="28"/>
  <c r="R37" i="28"/>
  <c r="U37" i="28"/>
  <c r="I37" i="28"/>
  <c r="N37" i="28"/>
  <c r="Q37" i="28"/>
  <c r="L37" i="28"/>
  <c r="P37" i="28"/>
  <c r="U22" i="28"/>
  <c r="I22" i="28"/>
  <c r="N22" i="28"/>
  <c r="Q22" i="28"/>
  <c r="T22" i="28"/>
  <c r="L22" i="28"/>
  <c r="P22" i="28"/>
  <c r="K22" i="28"/>
  <c r="O22" i="28"/>
  <c r="R22" i="28"/>
  <c r="L36" i="28"/>
  <c r="K36" i="28"/>
  <c r="O36" i="28"/>
  <c r="R36" i="28"/>
  <c r="P36" i="28"/>
  <c r="U36" i="28"/>
  <c r="I36" i="28"/>
  <c r="N36" i="28"/>
  <c r="Q36" i="28"/>
  <c r="T36" i="28"/>
  <c r="I23" i="28"/>
  <c r="N23" i="28"/>
  <c r="Q23" i="28"/>
  <c r="T23" i="28"/>
  <c r="L23" i="28"/>
  <c r="P23" i="28"/>
  <c r="O23" i="28"/>
  <c r="K23" i="28"/>
  <c r="R23" i="28"/>
  <c r="U23" i="28"/>
  <c r="L31" i="28"/>
  <c r="P31" i="28"/>
  <c r="T31" i="28"/>
  <c r="K31" i="28"/>
  <c r="O31" i="28"/>
  <c r="R31" i="28"/>
  <c r="U31" i="28"/>
  <c r="I31" i="28"/>
  <c r="N31" i="28"/>
  <c r="Q31" i="28"/>
  <c r="O20" i="28"/>
  <c r="U20" i="28"/>
  <c r="I20" i="28"/>
  <c r="N20" i="28"/>
  <c r="Q20" i="28"/>
  <c r="T20" i="28"/>
  <c r="L20" i="28"/>
  <c r="P20" i="28"/>
  <c r="R20" i="28"/>
  <c r="K20" i="28"/>
  <c r="K11" i="28"/>
  <c r="O11" i="28"/>
  <c r="R11" i="28"/>
  <c r="U11" i="28"/>
  <c r="P11" i="28"/>
  <c r="I11" i="28"/>
  <c r="N11" i="28"/>
  <c r="Q11" i="28"/>
  <c r="L11" i="28"/>
  <c r="T11" i="28"/>
  <c r="I26" i="28"/>
  <c r="T26" i="28"/>
  <c r="P26" i="28"/>
  <c r="N26" i="28"/>
  <c r="L26" i="28"/>
  <c r="Q26" i="28"/>
  <c r="K26" i="28"/>
  <c r="O26" i="28"/>
  <c r="R26" i="28"/>
  <c r="U26" i="28"/>
  <c r="T29" i="28"/>
  <c r="L29" i="28"/>
  <c r="P29" i="28"/>
  <c r="K29" i="28"/>
  <c r="O29" i="28"/>
  <c r="R29" i="28"/>
  <c r="U29" i="28"/>
  <c r="I29" i="28"/>
  <c r="N29" i="28"/>
  <c r="Q29" i="28"/>
  <c r="T30" i="28"/>
  <c r="L30" i="28"/>
  <c r="P30" i="28"/>
  <c r="K30" i="28"/>
  <c r="O30" i="28"/>
  <c r="R30" i="28"/>
  <c r="U30" i="28"/>
  <c r="I30" i="28"/>
  <c r="N30" i="28"/>
  <c r="Q30" i="28"/>
  <c r="J23" i="27"/>
  <c r="H23" i="27"/>
  <c r="H27" i="27"/>
  <c r="J27" i="27"/>
  <c r="H24" i="27"/>
  <c r="J24" i="27"/>
  <c r="J10" i="27"/>
  <c r="H10" i="27"/>
  <c r="J28" i="27"/>
  <c r="H28" i="27"/>
  <c r="H25" i="27"/>
  <c r="J25" i="27"/>
  <c r="H14" i="27"/>
  <c r="J14" i="27"/>
  <c r="J22" i="27"/>
  <c r="H22" i="27"/>
  <c r="H36" i="27"/>
  <c r="J36" i="27"/>
  <c r="H26" i="27"/>
  <c r="J26" i="27"/>
  <c r="H37" i="27"/>
  <c r="J37" i="27"/>
  <c r="H12" i="27"/>
  <c r="J12" i="27"/>
  <c r="J29" i="27"/>
  <c r="H29" i="27"/>
  <c r="H13" i="27"/>
  <c r="J13" i="27"/>
  <c r="J30" i="27"/>
  <c r="H30" i="27"/>
  <c r="H15" i="27"/>
  <c r="J15" i="27"/>
  <c r="J31" i="27"/>
  <c r="H31" i="27"/>
  <c r="H38" i="27"/>
  <c r="J38" i="27"/>
  <c r="J16" i="27"/>
  <c r="H16" i="27"/>
  <c r="J32" i="27"/>
  <c r="H32" i="27"/>
  <c r="H39" i="27"/>
  <c r="J39" i="27"/>
  <c r="J17" i="27"/>
  <c r="H17" i="27"/>
  <c r="J33" i="27"/>
  <c r="H33" i="27"/>
  <c r="J18" i="27"/>
  <c r="H18" i="27"/>
  <c r="J34" i="27"/>
  <c r="H34" i="27"/>
  <c r="J19" i="27"/>
  <c r="H19" i="27"/>
  <c r="J35" i="27"/>
  <c r="H35" i="27"/>
  <c r="J11" i="27"/>
  <c r="H11" i="27"/>
  <c r="J20" i="27"/>
  <c r="H20" i="27"/>
  <c r="J21" i="27"/>
  <c r="H21" i="27"/>
  <c r="R25" i="27"/>
  <c r="I25" i="27"/>
  <c r="T25" i="27"/>
  <c r="Q25" i="27"/>
  <c r="L25" i="27"/>
  <c r="U25" i="27"/>
  <c r="N25" i="27"/>
  <c r="P25" i="27"/>
  <c r="O25" i="27"/>
  <c r="K25" i="27"/>
  <c r="O22" i="27"/>
  <c r="T22" i="27"/>
  <c r="I22" i="27"/>
  <c r="R22" i="27"/>
  <c r="Q22" i="27"/>
  <c r="P22" i="27"/>
  <c r="K22" i="27"/>
  <c r="U22" i="27"/>
  <c r="R23" i="27"/>
  <c r="O23" i="27"/>
  <c r="U23" i="27"/>
  <c r="P23" i="27"/>
  <c r="I27" i="27"/>
  <c r="Q27" i="27"/>
  <c r="L27" i="27"/>
  <c r="U27" i="27"/>
  <c r="P27" i="27"/>
  <c r="N27" i="27"/>
  <c r="O27" i="27"/>
  <c r="R27" i="27"/>
  <c r="K27" i="27"/>
  <c r="T27" i="27"/>
  <c r="N24" i="27"/>
  <c r="R24" i="27"/>
  <c r="P24" i="27"/>
  <c r="O24" i="27"/>
  <c r="I28" i="27"/>
  <c r="Q28" i="27"/>
  <c r="L28" i="27"/>
  <c r="U28" i="27"/>
  <c r="R28" i="27"/>
  <c r="P28" i="27"/>
  <c r="O28" i="27"/>
  <c r="K28" i="27"/>
  <c r="T28" i="27"/>
  <c r="N28" i="27"/>
  <c r="N26" i="27"/>
  <c r="R26" i="27"/>
  <c r="I26" i="27"/>
  <c r="Q26" i="27"/>
  <c r="L26" i="27"/>
  <c r="U26" i="27"/>
  <c r="P26" i="27"/>
  <c r="O26" i="27"/>
  <c r="K26" i="27"/>
  <c r="T26" i="27"/>
  <c r="Q29" i="27"/>
  <c r="L29" i="27"/>
  <c r="U29" i="27"/>
  <c r="P29" i="27"/>
  <c r="O29" i="27"/>
  <c r="K29" i="27"/>
  <c r="T29" i="27"/>
  <c r="N29" i="27"/>
  <c r="R29" i="27"/>
  <c r="I29" i="27"/>
  <c r="P35" i="27"/>
  <c r="O35" i="27"/>
  <c r="L35" i="27"/>
  <c r="K35" i="27"/>
  <c r="T35" i="27"/>
  <c r="N35" i="27"/>
  <c r="R35" i="27"/>
  <c r="Q35" i="27"/>
  <c r="I35" i="27"/>
  <c r="U35" i="27"/>
  <c r="O38" i="27"/>
  <c r="K38" i="27"/>
  <c r="T38" i="27"/>
  <c r="N38" i="27"/>
  <c r="R38" i="27"/>
  <c r="I38" i="27"/>
  <c r="U38" i="27"/>
  <c r="P38" i="27"/>
  <c r="Q38" i="27"/>
  <c r="L38" i="27"/>
  <c r="O39" i="27"/>
  <c r="K39" i="27"/>
  <c r="N39" i="27"/>
  <c r="R39" i="27"/>
  <c r="I39" i="27"/>
  <c r="Q39" i="27"/>
  <c r="P39" i="27"/>
  <c r="L39" i="27"/>
  <c r="U39" i="27"/>
  <c r="U33" i="27"/>
  <c r="Q33" i="27"/>
  <c r="L33" i="27"/>
  <c r="P33" i="27"/>
  <c r="O33" i="27"/>
  <c r="K33" i="27"/>
  <c r="T33" i="27"/>
  <c r="N33" i="27"/>
  <c r="R33" i="27"/>
  <c r="I33" i="27"/>
  <c r="P34" i="27"/>
  <c r="L34" i="27"/>
  <c r="U34" i="27"/>
  <c r="O34" i="27"/>
  <c r="K34" i="27"/>
  <c r="T34" i="27"/>
  <c r="N34" i="27"/>
  <c r="R34" i="27"/>
  <c r="Q34" i="27"/>
  <c r="I34" i="27"/>
  <c r="L35" i="45"/>
  <c r="Q35" i="45"/>
  <c r="K35" i="45"/>
  <c r="P35" i="45"/>
  <c r="U35" i="45"/>
  <c r="I35" i="45"/>
  <c r="O35" i="45"/>
  <c r="T35" i="45"/>
  <c r="N35" i="45"/>
  <c r="R35" i="45"/>
  <c r="K13" i="45"/>
  <c r="P13" i="45"/>
  <c r="U13" i="45"/>
  <c r="I13" i="45"/>
  <c r="O13" i="45"/>
  <c r="T13" i="45"/>
  <c r="N13" i="45"/>
  <c r="R13" i="45"/>
  <c r="L13" i="45"/>
  <c r="Q13" i="45"/>
  <c r="K25" i="45"/>
  <c r="P25" i="45"/>
  <c r="U25" i="45"/>
  <c r="R25" i="45"/>
  <c r="I25" i="45"/>
  <c r="O25" i="45"/>
  <c r="T25" i="45"/>
  <c r="N25" i="45"/>
  <c r="Q25" i="45"/>
  <c r="L25" i="45"/>
  <c r="K14" i="45"/>
  <c r="P14" i="45"/>
  <c r="U14" i="45"/>
  <c r="I14" i="45"/>
  <c r="O14" i="45"/>
  <c r="T14" i="45"/>
  <c r="N14" i="45"/>
  <c r="R14" i="45"/>
  <c r="L14" i="45"/>
  <c r="Q14" i="45"/>
  <c r="O26" i="45"/>
  <c r="T26" i="45"/>
  <c r="I26" i="45"/>
  <c r="N26" i="45"/>
  <c r="R26" i="45"/>
  <c r="Q26" i="45"/>
  <c r="L26" i="45"/>
  <c r="P26" i="45"/>
  <c r="U26" i="45"/>
  <c r="K26" i="45"/>
  <c r="I28" i="45"/>
  <c r="O28" i="45"/>
  <c r="T28" i="45"/>
  <c r="N28" i="45"/>
  <c r="R28" i="45"/>
  <c r="L28" i="45"/>
  <c r="Q28" i="45"/>
  <c r="K28" i="45"/>
  <c r="P28" i="45"/>
  <c r="U28" i="45"/>
  <c r="I30" i="45"/>
  <c r="O30" i="45"/>
  <c r="Q30" i="45"/>
  <c r="N30" i="45"/>
  <c r="R30" i="45"/>
  <c r="L30" i="45"/>
  <c r="P30" i="45"/>
  <c r="U30" i="45"/>
  <c r="K30" i="45"/>
  <c r="T30" i="45"/>
  <c r="N31" i="45"/>
  <c r="R31" i="45"/>
  <c r="L31" i="45"/>
  <c r="Q31" i="45"/>
  <c r="P31" i="45"/>
  <c r="U31" i="45"/>
  <c r="K31" i="45"/>
  <c r="O31" i="45"/>
  <c r="T31" i="45"/>
  <c r="I31" i="45"/>
  <c r="N32" i="45"/>
  <c r="R32" i="45"/>
  <c r="L32" i="45"/>
  <c r="Q32" i="45"/>
  <c r="K32" i="45"/>
  <c r="P32" i="45"/>
  <c r="U32" i="45"/>
  <c r="I32" i="45"/>
  <c r="O32" i="45"/>
  <c r="T32" i="45"/>
  <c r="N33" i="45"/>
  <c r="R33" i="45"/>
  <c r="U33" i="45"/>
  <c r="L33" i="45"/>
  <c r="Q33" i="45"/>
  <c r="O33" i="45"/>
  <c r="T33" i="45"/>
  <c r="K33" i="45"/>
  <c r="I33" i="45"/>
  <c r="P33" i="45"/>
  <c r="L34" i="45"/>
  <c r="Q34" i="45"/>
  <c r="K34" i="45"/>
  <c r="P34" i="45"/>
  <c r="U34" i="45"/>
  <c r="O34" i="45"/>
  <c r="T34" i="45"/>
  <c r="I34" i="45"/>
  <c r="N34" i="45"/>
  <c r="R34" i="45"/>
  <c r="L12" i="45"/>
  <c r="Q12" i="45"/>
  <c r="K12" i="45"/>
  <c r="P12" i="45"/>
  <c r="U12" i="45"/>
  <c r="T12" i="45"/>
  <c r="N12" i="45"/>
  <c r="R12" i="45"/>
  <c r="I12" i="45"/>
  <c r="O12" i="45"/>
  <c r="M13" i="39"/>
  <c r="J13" i="39"/>
  <c r="H13" i="39"/>
  <c r="M14" i="39"/>
  <c r="J14" i="39"/>
  <c r="H14" i="39"/>
  <c r="M26" i="39"/>
  <c r="J26" i="39"/>
  <c r="H26" i="39"/>
  <c r="M25" i="39"/>
  <c r="J25" i="39"/>
  <c r="H25" i="39"/>
  <c r="J15" i="39"/>
  <c r="H15" i="39"/>
  <c r="M15" i="39"/>
  <c r="J27" i="39"/>
  <c r="H27" i="39"/>
  <c r="M27" i="39"/>
  <c r="M11" i="39"/>
  <c r="J11" i="39"/>
  <c r="H11" i="39"/>
  <c r="J35" i="39"/>
  <c r="H35" i="39"/>
  <c r="H24" i="39"/>
  <c r="J24" i="39"/>
  <c r="M24" i="39"/>
  <c r="M16" i="39"/>
  <c r="J16" i="39"/>
  <c r="H16" i="39"/>
  <c r="J28" i="39"/>
  <c r="H28" i="39"/>
  <c r="J17" i="39"/>
  <c r="H17" i="39"/>
  <c r="J29" i="39"/>
  <c r="H29" i="39"/>
  <c r="J23" i="39"/>
  <c r="H23" i="39"/>
  <c r="H36" i="39"/>
  <c r="J36" i="39"/>
  <c r="M36" i="39"/>
  <c r="M18" i="39"/>
  <c r="J18" i="39"/>
  <c r="H18" i="39"/>
  <c r="J30" i="39"/>
  <c r="H30" i="39"/>
  <c r="M19" i="39"/>
  <c r="J19" i="39"/>
  <c r="H19" i="39"/>
  <c r="J31" i="39"/>
  <c r="H31" i="39"/>
  <c r="M20" i="39"/>
  <c r="J20" i="39"/>
  <c r="H20" i="39"/>
  <c r="M32" i="39"/>
  <c r="J32" i="39"/>
  <c r="H32" i="39"/>
  <c r="H12" i="39"/>
  <c r="J12" i="39"/>
  <c r="M12" i="39"/>
  <c r="M21" i="39"/>
  <c r="J21" i="39"/>
  <c r="H21" i="39"/>
  <c r="M33" i="39"/>
  <c r="J33" i="39"/>
  <c r="H33" i="39"/>
  <c r="M10" i="39"/>
  <c r="J10" i="39"/>
  <c r="H10" i="39"/>
  <c r="M22" i="39"/>
  <c r="J22" i="39"/>
  <c r="H22" i="39"/>
  <c r="M34" i="39"/>
  <c r="J34" i="39"/>
  <c r="H34" i="39"/>
  <c r="I28" i="39"/>
  <c r="N28" i="39"/>
  <c r="Q28" i="39"/>
  <c r="U28" i="39"/>
  <c r="L28" i="39"/>
  <c r="P28" i="39"/>
  <c r="T28" i="39"/>
  <c r="K28" i="39"/>
  <c r="O28" i="39"/>
  <c r="R28" i="39"/>
  <c r="T29" i="39"/>
  <c r="K29" i="39"/>
  <c r="O29" i="39"/>
  <c r="R29" i="39"/>
  <c r="I29" i="39"/>
  <c r="N29" i="39"/>
  <c r="Q29" i="39"/>
  <c r="U29" i="39"/>
  <c r="L29" i="39"/>
  <c r="P29" i="39"/>
  <c r="L30" i="39"/>
  <c r="P30" i="39"/>
  <c r="T30" i="39"/>
  <c r="R30" i="39"/>
  <c r="Q30" i="39"/>
  <c r="K30" i="39"/>
  <c r="U30" i="39"/>
  <c r="I30" i="39"/>
  <c r="O30" i="39"/>
  <c r="N30" i="39"/>
  <c r="L31" i="39"/>
  <c r="P31" i="39"/>
  <c r="T31" i="39"/>
  <c r="K31" i="39"/>
  <c r="O31" i="39"/>
  <c r="R31" i="39"/>
  <c r="I31" i="39"/>
  <c r="N31" i="39"/>
  <c r="Q31" i="39"/>
  <c r="U31" i="39"/>
  <c r="L32" i="39"/>
  <c r="P32" i="39"/>
  <c r="T32" i="39"/>
  <c r="K32" i="39"/>
  <c r="O32" i="39"/>
  <c r="R32" i="39"/>
  <c r="I32" i="39"/>
  <c r="N32" i="39"/>
  <c r="Q32" i="39"/>
  <c r="U32" i="39"/>
  <c r="N34" i="39"/>
  <c r="Q34" i="39"/>
  <c r="K34" i="39"/>
  <c r="O34" i="39"/>
  <c r="R34" i="39"/>
  <c r="U34" i="39"/>
  <c r="T34" i="39"/>
  <c r="I34" i="39"/>
  <c r="L34" i="39"/>
  <c r="P34" i="39"/>
  <c r="U11" i="39"/>
  <c r="I11" i="39"/>
  <c r="N11" i="39"/>
  <c r="Q11" i="39"/>
  <c r="T11" i="39"/>
  <c r="P11" i="39"/>
  <c r="K11" i="39"/>
  <c r="L11" i="39"/>
  <c r="O11" i="39"/>
  <c r="R11" i="39"/>
  <c r="K35" i="39"/>
  <c r="O35" i="39"/>
  <c r="R35" i="39"/>
  <c r="I35" i="39"/>
  <c r="N35" i="39"/>
  <c r="Q35" i="39"/>
  <c r="U35" i="39"/>
  <c r="L35" i="39"/>
  <c r="P35" i="39"/>
  <c r="T35" i="39"/>
  <c r="I12" i="39"/>
  <c r="N12" i="39"/>
  <c r="Q12" i="39"/>
  <c r="U12" i="39"/>
  <c r="L12" i="39"/>
  <c r="P12" i="39"/>
  <c r="T12" i="39"/>
  <c r="K12" i="39"/>
  <c r="O12" i="39"/>
  <c r="R12" i="39"/>
  <c r="K36" i="39"/>
  <c r="O36" i="39"/>
  <c r="R36" i="39"/>
  <c r="I36" i="39"/>
  <c r="N36" i="39"/>
  <c r="Q36" i="39"/>
  <c r="U36" i="39"/>
  <c r="L36" i="39"/>
  <c r="P36" i="39"/>
  <c r="T36" i="39"/>
  <c r="O33" i="39"/>
  <c r="R33" i="39"/>
  <c r="I33" i="39"/>
  <c r="N33" i="39"/>
  <c r="Q33" i="39"/>
  <c r="U33" i="39"/>
  <c r="L33" i="39"/>
  <c r="P33" i="39"/>
  <c r="T33" i="39"/>
  <c r="K33" i="39"/>
  <c r="J18" i="37"/>
  <c r="H18" i="37"/>
  <c r="M18" i="37"/>
  <c r="J19" i="37"/>
  <c r="M19" i="37"/>
  <c r="H19" i="37"/>
  <c r="H20" i="37"/>
  <c r="J20" i="37"/>
  <c r="M20" i="37"/>
  <c r="H21" i="37"/>
  <c r="J21" i="37"/>
  <c r="M21" i="37"/>
  <c r="H17" i="37"/>
  <c r="J17" i="37"/>
  <c r="H10" i="37"/>
  <c r="J10" i="37"/>
  <c r="M10" i="37"/>
  <c r="H22" i="37"/>
  <c r="J22" i="37"/>
  <c r="H11" i="37"/>
  <c r="J11" i="37"/>
  <c r="M11" i="37"/>
  <c r="H12" i="37"/>
  <c r="J12" i="37"/>
  <c r="M12" i="37"/>
  <c r="H13" i="37"/>
  <c r="J13" i="37"/>
  <c r="H14" i="37"/>
  <c r="J14" i="37"/>
  <c r="M14" i="37"/>
  <c r="H15" i="37"/>
  <c r="J15" i="37"/>
  <c r="M16" i="37"/>
  <c r="H16" i="37"/>
  <c r="J16" i="37"/>
  <c r="Q21" i="37"/>
  <c r="R21" i="37"/>
  <c r="I21" i="37"/>
  <c r="T21" i="37"/>
  <c r="K21" i="37"/>
  <c r="U21" i="37"/>
  <c r="L21" i="37"/>
  <c r="N21" i="37"/>
  <c r="O21" i="37"/>
  <c r="P21" i="37"/>
  <c r="Q22" i="37"/>
  <c r="R22" i="37"/>
  <c r="I22" i="37"/>
  <c r="T22" i="37"/>
  <c r="K22" i="37"/>
  <c r="U22" i="37"/>
  <c r="L22" i="37"/>
  <c r="N22" i="37"/>
  <c r="O22" i="37"/>
  <c r="P22" i="37"/>
  <c r="P20" i="37"/>
  <c r="O20" i="37"/>
  <c r="O17" i="37"/>
  <c r="P17" i="37"/>
  <c r="Q17" i="37"/>
  <c r="R17" i="37"/>
  <c r="I17" i="37"/>
  <c r="T17" i="37"/>
  <c r="K17" i="37"/>
  <c r="U17" i="37"/>
  <c r="L17" i="37"/>
  <c r="N17" i="37"/>
  <c r="P18" i="37"/>
  <c r="Q18" i="37"/>
  <c r="R18" i="37"/>
  <c r="I18" i="37"/>
  <c r="T18" i="37"/>
  <c r="K18" i="37"/>
  <c r="U18" i="37"/>
  <c r="L18" i="37"/>
  <c r="N18" i="37"/>
  <c r="O18" i="37"/>
  <c r="O19" i="37"/>
  <c r="P19" i="37"/>
  <c r="J14" i="42"/>
  <c r="H14" i="42"/>
  <c r="J25" i="42"/>
  <c r="H25" i="42"/>
  <c r="M25" i="42"/>
  <c r="J12" i="42"/>
  <c r="H12" i="42"/>
  <c r="M12" i="42"/>
  <c r="J15" i="42"/>
  <c r="H15" i="42"/>
  <c r="J26" i="42"/>
  <c r="H26" i="42"/>
  <c r="M26" i="42"/>
  <c r="H23" i="42"/>
  <c r="J23" i="42"/>
  <c r="J24" i="42"/>
  <c r="H24" i="42"/>
  <c r="M24" i="42"/>
  <c r="J27" i="42"/>
  <c r="H27" i="42"/>
  <c r="J16" i="42"/>
  <c r="H16" i="42"/>
  <c r="M28" i="42"/>
  <c r="J28" i="42"/>
  <c r="H28" i="42"/>
  <c r="J13" i="42"/>
  <c r="H13" i="42"/>
  <c r="M13" i="42"/>
  <c r="M17" i="42"/>
  <c r="J17" i="42"/>
  <c r="H17" i="42"/>
  <c r="H18" i="42"/>
  <c r="J18" i="42"/>
  <c r="M19" i="42"/>
  <c r="J19" i="42"/>
  <c r="H19" i="42"/>
  <c r="H20" i="42"/>
  <c r="M20" i="42"/>
  <c r="J20" i="42"/>
  <c r="H10" i="42"/>
  <c r="J10" i="42"/>
  <c r="M10" i="42"/>
  <c r="H21" i="42"/>
  <c r="J21" i="42"/>
  <c r="M21" i="42"/>
  <c r="H11" i="42"/>
  <c r="M11" i="42"/>
  <c r="J11" i="42"/>
  <c r="J22" i="42"/>
  <c r="H22" i="42"/>
  <c r="T15" i="42"/>
  <c r="P15" i="42"/>
  <c r="U15" i="42"/>
  <c r="I15" i="42"/>
  <c r="R15" i="42"/>
  <c r="L15" i="42"/>
  <c r="O15" i="42"/>
  <c r="Q15" i="42"/>
  <c r="K15" i="42"/>
  <c r="N15" i="42"/>
  <c r="L26" i="42"/>
  <c r="Q26" i="42"/>
  <c r="T26" i="42"/>
  <c r="K26" i="42"/>
  <c r="N26" i="42"/>
  <c r="P26" i="42"/>
  <c r="I26" i="42"/>
  <c r="U26" i="42"/>
  <c r="O26" i="42"/>
  <c r="R26" i="42"/>
  <c r="U27" i="42"/>
  <c r="Q27" i="42"/>
  <c r="K27" i="42"/>
  <c r="T27" i="42"/>
  <c r="N27" i="42"/>
  <c r="P27" i="42"/>
  <c r="I27" i="42"/>
  <c r="R27" i="42"/>
  <c r="L27" i="42"/>
  <c r="O27" i="42"/>
  <c r="N16" i="42"/>
  <c r="I16" i="42"/>
  <c r="R16" i="42"/>
  <c r="L16" i="42"/>
  <c r="U16" i="42"/>
  <c r="O16" i="42"/>
  <c r="Q16" i="42"/>
  <c r="K16" i="42"/>
  <c r="P16" i="42"/>
  <c r="T16" i="42"/>
  <c r="O28" i="42"/>
  <c r="Q28" i="42"/>
  <c r="K28" i="42"/>
  <c r="T28" i="42"/>
  <c r="P28" i="42"/>
  <c r="N28" i="42"/>
  <c r="I28" i="42"/>
  <c r="R28" i="42"/>
  <c r="L28" i="42"/>
  <c r="U28" i="42"/>
  <c r="K11" i="42"/>
  <c r="T11" i="42"/>
  <c r="N11" i="42"/>
  <c r="P11" i="42"/>
  <c r="I11" i="42"/>
  <c r="R11" i="42"/>
  <c r="L11" i="42"/>
  <c r="O11" i="42"/>
  <c r="Q11" i="42"/>
  <c r="U11" i="42"/>
  <c r="I22" i="42"/>
  <c r="R22" i="42"/>
  <c r="L22" i="42"/>
  <c r="U22" i="42"/>
  <c r="O22" i="42"/>
  <c r="Q22" i="42"/>
  <c r="K22" i="42"/>
  <c r="T22" i="42"/>
  <c r="P22" i="42"/>
  <c r="N22" i="42"/>
  <c r="P23" i="42"/>
  <c r="R23" i="42"/>
  <c r="I23" i="42"/>
  <c r="L23" i="42"/>
  <c r="U23" i="42"/>
  <c r="O23" i="42"/>
  <c r="Q23" i="42"/>
  <c r="K23" i="42"/>
  <c r="T23" i="42"/>
  <c r="N23" i="42"/>
  <c r="I24" i="42"/>
  <c r="R24" i="42"/>
  <c r="L24" i="42"/>
  <c r="U24" i="42"/>
  <c r="O24" i="42"/>
  <c r="T24" i="42"/>
  <c r="Q24" i="42"/>
  <c r="K24" i="42"/>
  <c r="N24" i="42"/>
  <c r="P24" i="42"/>
  <c r="R25" i="42"/>
  <c r="L25" i="42"/>
  <c r="U25" i="42"/>
  <c r="O25" i="42"/>
  <c r="T25" i="42"/>
  <c r="Q25" i="42"/>
  <c r="K25" i="42"/>
  <c r="N25" i="42"/>
  <c r="P25" i="42"/>
  <c r="I25" i="42"/>
  <c r="M16" i="18"/>
  <c r="J16" i="18"/>
  <c r="H16" i="18"/>
  <c r="H13" i="18"/>
  <c r="J13" i="18"/>
  <c r="M13" i="18"/>
  <c r="J28" i="18"/>
  <c r="H28" i="18"/>
  <c r="H10" i="18"/>
  <c r="M10" i="18"/>
  <c r="J10" i="18"/>
  <c r="J26" i="18"/>
  <c r="H26" i="18"/>
  <c r="J15" i="18"/>
  <c r="H15" i="18"/>
  <c r="M15" i="18"/>
  <c r="J27" i="18"/>
  <c r="H27" i="18"/>
  <c r="M27" i="18"/>
  <c r="J17" i="18"/>
  <c r="H17" i="18"/>
  <c r="J18" i="18"/>
  <c r="H18" i="18"/>
  <c r="M30" i="18"/>
  <c r="J30" i="18"/>
  <c r="H30" i="18"/>
  <c r="J19" i="18"/>
  <c r="H19" i="18"/>
  <c r="H35" i="18"/>
  <c r="J35" i="18"/>
  <c r="J20" i="18"/>
  <c r="H20" i="18"/>
  <c r="H36" i="18"/>
  <c r="J36" i="18"/>
  <c r="M36" i="18"/>
  <c r="J38" i="18"/>
  <c r="H38" i="18"/>
  <c r="J21" i="18"/>
  <c r="H21" i="18"/>
  <c r="H37" i="18"/>
  <c r="M37" i="18"/>
  <c r="J37" i="18"/>
  <c r="M33" i="18"/>
  <c r="J33" i="18"/>
  <c r="H33" i="18"/>
  <c r="H25" i="18"/>
  <c r="J25" i="18"/>
  <c r="J11" i="18"/>
  <c r="H11" i="18"/>
  <c r="M11" i="18"/>
  <c r="H12" i="18"/>
  <c r="J12" i="18"/>
  <c r="M12" i="18"/>
  <c r="J29" i="18"/>
  <c r="H29" i="18"/>
  <c r="J22" i="18"/>
  <c r="H22" i="18"/>
  <c r="M34" i="18"/>
  <c r="J34" i="18"/>
  <c r="H34" i="18"/>
  <c r="H23" i="18"/>
  <c r="J23" i="18"/>
  <c r="M23" i="18"/>
  <c r="J14" i="18"/>
  <c r="H14" i="18"/>
  <c r="M14" i="18"/>
  <c r="M31" i="18"/>
  <c r="J31" i="18"/>
  <c r="H31" i="18"/>
  <c r="H24" i="18"/>
  <c r="J24" i="18"/>
  <c r="J32" i="18"/>
  <c r="H32" i="18"/>
  <c r="O28" i="18"/>
  <c r="P28" i="18"/>
  <c r="I28" i="18"/>
  <c r="Q28" i="18"/>
  <c r="K28" i="18"/>
  <c r="R28" i="18"/>
  <c r="T28" i="18"/>
  <c r="U28" i="18"/>
  <c r="L28" i="18"/>
  <c r="N28" i="18"/>
  <c r="K35" i="18"/>
  <c r="R35" i="18"/>
  <c r="L35" i="18"/>
  <c r="T35" i="18"/>
  <c r="P35" i="18"/>
  <c r="U35" i="18"/>
  <c r="N35" i="18"/>
  <c r="O35" i="18"/>
  <c r="Q35" i="18"/>
  <c r="I35" i="18"/>
  <c r="T21" i="18"/>
  <c r="K21" i="18"/>
  <c r="R21" i="18"/>
  <c r="L21" i="18"/>
  <c r="U21" i="18"/>
  <c r="N21" i="18"/>
  <c r="O21" i="18"/>
  <c r="P21" i="18"/>
  <c r="Q21" i="18"/>
  <c r="I21" i="18"/>
  <c r="U37" i="18"/>
  <c r="L37" i="18"/>
  <c r="T37" i="18"/>
  <c r="N37" i="18"/>
  <c r="O37" i="18"/>
  <c r="P37" i="18"/>
  <c r="Q37" i="18"/>
  <c r="R37" i="18"/>
  <c r="I37" i="18"/>
  <c r="K37" i="18"/>
  <c r="I33" i="18"/>
  <c r="Q33" i="18"/>
  <c r="K33" i="18"/>
  <c r="R33" i="18"/>
  <c r="P33" i="18"/>
  <c r="T33" i="18"/>
  <c r="L33" i="18"/>
  <c r="U33" i="18"/>
  <c r="O33" i="18"/>
  <c r="N33" i="18"/>
  <c r="I17" i="18"/>
  <c r="Q17" i="18"/>
  <c r="K17" i="18"/>
  <c r="R17" i="18"/>
  <c r="T17" i="18"/>
  <c r="L17" i="18"/>
  <c r="U17" i="18"/>
  <c r="N17" i="18"/>
  <c r="O17" i="18"/>
  <c r="P17" i="18"/>
  <c r="K22" i="18"/>
  <c r="R22" i="18"/>
  <c r="L22" i="18"/>
  <c r="T22" i="18"/>
  <c r="N22" i="18"/>
  <c r="O22" i="18"/>
  <c r="U22" i="18"/>
  <c r="P22" i="18"/>
  <c r="I22" i="18"/>
  <c r="Q22" i="18"/>
  <c r="I34" i="18"/>
  <c r="Q34" i="18"/>
  <c r="R34" i="18"/>
  <c r="K34" i="18"/>
  <c r="L34" i="18"/>
  <c r="U34" i="18"/>
  <c r="N34" i="18"/>
  <c r="O34" i="18"/>
  <c r="P34" i="18"/>
  <c r="T23" i="18"/>
  <c r="L23" i="18"/>
  <c r="U23" i="18"/>
  <c r="N23" i="18"/>
  <c r="O23" i="18"/>
  <c r="R23" i="18"/>
  <c r="P23" i="18"/>
  <c r="I23" i="18"/>
  <c r="Q23" i="18"/>
  <c r="K23" i="18"/>
  <c r="K36" i="18"/>
  <c r="R36" i="18"/>
  <c r="L36" i="18"/>
  <c r="T36" i="18"/>
  <c r="U36" i="18"/>
  <c r="N36" i="18"/>
  <c r="O36" i="18"/>
  <c r="P36" i="18"/>
  <c r="I36" i="18"/>
  <c r="Q36" i="18"/>
  <c r="L24" i="18"/>
  <c r="U24" i="18"/>
  <c r="N24" i="18"/>
  <c r="O24" i="18"/>
  <c r="P24" i="18"/>
  <c r="I24" i="18"/>
  <c r="Q24" i="18"/>
  <c r="T24" i="18"/>
  <c r="K24" i="18"/>
  <c r="R24" i="18"/>
  <c r="P29" i="18"/>
  <c r="I29" i="18"/>
  <c r="Q29" i="18"/>
  <c r="K29" i="18"/>
  <c r="R29" i="18"/>
  <c r="T29" i="18"/>
  <c r="L29" i="18"/>
  <c r="N29" i="18"/>
  <c r="O29" i="18"/>
  <c r="U29" i="18"/>
  <c r="P30" i="18"/>
  <c r="I30" i="18"/>
  <c r="Q30" i="18"/>
  <c r="K30" i="18"/>
  <c r="R30" i="18"/>
  <c r="T30" i="18"/>
  <c r="L30" i="18"/>
  <c r="U30" i="18"/>
  <c r="N30" i="18"/>
  <c r="O30" i="18"/>
  <c r="N25" i="18"/>
  <c r="O25" i="18"/>
  <c r="P25" i="18"/>
  <c r="I25" i="18"/>
  <c r="Q25" i="18"/>
  <c r="K25" i="18"/>
  <c r="R25" i="18"/>
  <c r="L25" i="18"/>
  <c r="T25" i="18"/>
  <c r="I18" i="18"/>
  <c r="Q18" i="18"/>
  <c r="K18" i="18"/>
  <c r="R18" i="18"/>
  <c r="T18" i="18"/>
  <c r="L18" i="18"/>
  <c r="U18" i="18"/>
  <c r="N18" i="18"/>
  <c r="O18" i="18"/>
  <c r="P18" i="18"/>
  <c r="N26" i="18"/>
  <c r="O26" i="18"/>
  <c r="P26" i="18"/>
  <c r="I26" i="18"/>
  <c r="Q26" i="18"/>
  <c r="T26" i="18"/>
  <c r="U26" i="18"/>
  <c r="K26" i="18"/>
  <c r="R26" i="18"/>
  <c r="L26" i="18"/>
  <c r="O27" i="18"/>
  <c r="P27" i="18"/>
  <c r="L27" i="18"/>
  <c r="I27" i="18"/>
  <c r="Q27" i="18"/>
  <c r="N27" i="18"/>
  <c r="K27" i="18"/>
  <c r="R27" i="18"/>
  <c r="T27" i="18"/>
  <c r="U27" i="18"/>
  <c r="H15" i="17"/>
  <c r="J14" i="17"/>
  <c r="H27" i="17"/>
  <c r="J26" i="17"/>
  <c r="H16" i="17"/>
  <c r="J15" i="17"/>
  <c r="H31" i="17"/>
  <c r="J30" i="17"/>
  <c r="H18" i="17"/>
  <c r="J17" i="17"/>
  <c r="H32" i="17"/>
  <c r="J31" i="17"/>
  <c r="H19" i="17"/>
  <c r="J18" i="17"/>
  <c r="H20" i="17"/>
  <c r="J19" i="17"/>
  <c r="H21" i="17"/>
  <c r="J20" i="17"/>
  <c r="H22" i="17"/>
  <c r="J21" i="17"/>
  <c r="H11" i="17"/>
  <c r="J10" i="17"/>
  <c r="H17" i="17"/>
  <c r="J16" i="17"/>
  <c r="H10" i="17"/>
  <c r="J9" i="17"/>
  <c r="H23" i="17"/>
  <c r="J22" i="17"/>
  <c r="H12" i="17"/>
  <c r="J11" i="17"/>
  <c r="H24" i="17"/>
  <c r="J23" i="17"/>
  <c r="H28" i="17"/>
  <c r="J27" i="17"/>
  <c r="H13" i="17"/>
  <c r="J12" i="17"/>
  <c r="H25" i="17"/>
  <c r="J24" i="17"/>
  <c r="H29" i="17"/>
  <c r="J28" i="17"/>
  <c r="H14" i="17"/>
  <c r="J13" i="17"/>
  <c r="H26" i="17"/>
  <c r="J25" i="17"/>
  <c r="H30" i="17"/>
  <c r="J29" i="17"/>
  <c r="O23" i="17"/>
  <c r="Q23" i="17"/>
  <c r="K23" i="17"/>
  <c r="N23" i="17"/>
  <c r="T23" i="17"/>
  <c r="P23" i="17"/>
  <c r="R23" i="17"/>
  <c r="I23" i="17"/>
  <c r="U23" i="17"/>
  <c r="L23" i="17"/>
  <c r="O27" i="17"/>
  <c r="Q27" i="17"/>
  <c r="K27" i="17"/>
  <c r="T27" i="17"/>
  <c r="N27" i="17"/>
  <c r="P27" i="17"/>
  <c r="I27" i="17"/>
  <c r="R27" i="17"/>
  <c r="U27" i="17"/>
  <c r="L27" i="17"/>
  <c r="Q28" i="17"/>
  <c r="P28" i="17"/>
  <c r="K28" i="17"/>
  <c r="T28" i="17"/>
  <c r="N28" i="17"/>
  <c r="I28" i="17"/>
  <c r="R28" i="17"/>
  <c r="L28" i="17"/>
  <c r="U28" i="17"/>
  <c r="O28" i="17"/>
  <c r="P15" i="17"/>
  <c r="I15" i="17"/>
  <c r="R15" i="17"/>
  <c r="L15" i="17"/>
  <c r="U15" i="17"/>
  <c r="O15" i="17"/>
  <c r="T15" i="17"/>
  <c r="Q15" i="17"/>
  <c r="K15" i="17"/>
  <c r="N15" i="17"/>
  <c r="Q31" i="17"/>
  <c r="K31" i="17"/>
  <c r="T31" i="17"/>
  <c r="N31" i="17"/>
  <c r="P31" i="17"/>
  <c r="I31" i="17"/>
  <c r="R31" i="17"/>
  <c r="L31" i="17"/>
  <c r="U31" i="17"/>
  <c r="O31" i="17"/>
  <c r="K32" i="17"/>
  <c r="T32" i="17"/>
  <c r="R32" i="17"/>
  <c r="N32" i="17"/>
  <c r="P32" i="17"/>
  <c r="I32" i="17"/>
  <c r="L32" i="17"/>
  <c r="U32" i="17"/>
  <c r="O32" i="17"/>
  <c r="Q32" i="17"/>
  <c r="P19" i="17"/>
  <c r="I19" i="17"/>
  <c r="R19" i="17"/>
  <c r="L19" i="17"/>
  <c r="U19" i="17"/>
  <c r="O19" i="17"/>
  <c r="Q19" i="17"/>
  <c r="K19" i="17"/>
  <c r="T19" i="17"/>
  <c r="N19" i="17"/>
  <c r="R21" i="17"/>
  <c r="L21" i="17"/>
  <c r="U21" i="17"/>
  <c r="O21" i="17"/>
  <c r="Q21" i="17"/>
  <c r="K21" i="17"/>
  <c r="T21" i="17"/>
  <c r="N21" i="17"/>
  <c r="P21" i="17"/>
  <c r="I21" i="17"/>
  <c r="I20" i="17"/>
  <c r="R20" i="17"/>
  <c r="L20" i="17"/>
  <c r="U20" i="17"/>
  <c r="O20" i="17"/>
  <c r="Q20" i="17"/>
  <c r="K20" i="17"/>
  <c r="T20" i="17"/>
  <c r="N20" i="17"/>
  <c r="P20" i="17"/>
  <c r="L22" i="17"/>
  <c r="U22" i="17"/>
  <c r="T22" i="17"/>
  <c r="O22" i="17"/>
  <c r="Q22" i="17"/>
  <c r="K22" i="17"/>
  <c r="N22" i="17"/>
  <c r="P22" i="17"/>
  <c r="I22" i="17"/>
  <c r="R22" i="17"/>
  <c r="M12" i="26"/>
  <c r="J12" i="26"/>
  <c r="H12" i="26"/>
  <c r="H26" i="26"/>
  <c r="J26" i="26"/>
  <c r="H14" i="26"/>
  <c r="M14" i="26"/>
  <c r="J14" i="26"/>
  <c r="M27" i="26"/>
  <c r="J27" i="26"/>
  <c r="H27" i="26"/>
  <c r="J25" i="26"/>
  <c r="H25" i="26"/>
  <c r="J28" i="26"/>
  <c r="H28" i="26"/>
  <c r="M30" i="26"/>
  <c r="J30" i="26"/>
  <c r="H30" i="26"/>
  <c r="M16" i="26"/>
  <c r="J16" i="26"/>
  <c r="H16" i="26"/>
  <c r="M11" i="26"/>
  <c r="J11" i="26"/>
  <c r="H11" i="26"/>
  <c r="M15" i="26"/>
  <c r="J15" i="26"/>
  <c r="H15" i="26"/>
  <c r="M29" i="26"/>
  <c r="J29" i="26"/>
  <c r="H29" i="26"/>
  <c r="J31" i="26"/>
  <c r="H31" i="26"/>
  <c r="J17" i="26"/>
  <c r="H17" i="26"/>
  <c r="J34" i="26"/>
  <c r="H34" i="26"/>
  <c r="M32" i="26"/>
  <c r="J32" i="26"/>
  <c r="H32" i="26"/>
  <c r="J18" i="26"/>
  <c r="H18" i="26"/>
  <c r="M35" i="26"/>
  <c r="J35" i="26"/>
  <c r="H35" i="26"/>
  <c r="M33" i="26"/>
  <c r="J33" i="26"/>
  <c r="H33" i="26"/>
  <c r="J36" i="26"/>
  <c r="H36" i="26"/>
  <c r="J19" i="26"/>
  <c r="H19" i="26"/>
  <c r="J20" i="26"/>
  <c r="H20" i="26"/>
  <c r="J21" i="26"/>
  <c r="H21" i="26"/>
  <c r="M23" i="26"/>
  <c r="J23" i="26"/>
  <c r="H23" i="26"/>
  <c r="J13" i="26"/>
  <c r="H13" i="26"/>
  <c r="M13" i="26"/>
  <c r="J22" i="26"/>
  <c r="H22" i="26"/>
  <c r="M10" i="26"/>
  <c r="J10" i="26"/>
  <c r="H10" i="26"/>
  <c r="J24" i="26"/>
  <c r="H24" i="26"/>
  <c r="L27" i="26"/>
  <c r="P27" i="26"/>
  <c r="T27" i="26"/>
  <c r="K27" i="26"/>
  <c r="O27" i="26"/>
  <c r="R27" i="26"/>
  <c r="I27" i="26"/>
  <c r="N27" i="26"/>
  <c r="Q27" i="26"/>
  <c r="U27" i="26"/>
  <c r="L28" i="26"/>
  <c r="P28" i="26"/>
  <c r="T28" i="26"/>
  <c r="K28" i="26"/>
  <c r="O28" i="26"/>
  <c r="R28" i="26"/>
  <c r="I28" i="26"/>
  <c r="N28" i="26"/>
  <c r="Q28" i="26"/>
  <c r="U28" i="26"/>
  <c r="T29" i="26"/>
  <c r="L29" i="26"/>
  <c r="O29" i="26"/>
  <c r="R29" i="26"/>
  <c r="K29" i="26"/>
  <c r="N29" i="26"/>
  <c r="Q29" i="26"/>
  <c r="U29" i="26"/>
  <c r="I29" i="26"/>
  <c r="P29" i="26"/>
  <c r="K34" i="26"/>
  <c r="O34" i="26"/>
  <c r="R34" i="26"/>
  <c r="N34" i="26"/>
  <c r="I34" i="26"/>
  <c r="Q34" i="26"/>
  <c r="U34" i="26"/>
  <c r="P34" i="26"/>
  <c r="L34" i="26"/>
  <c r="T34" i="26"/>
  <c r="I18" i="26"/>
  <c r="N18" i="26"/>
  <c r="Q18" i="26"/>
  <c r="U18" i="26"/>
  <c r="L18" i="26"/>
  <c r="P18" i="26"/>
  <c r="T18" i="26"/>
  <c r="K18" i="26"/>
  <c r="O18" i="26"/>
  <c r="R18" i="26"/>
  <c r="K36" i="26"/>
  <c r="O36" i="26"/>
  <c r="R36" i="26"/>
  <c r="I36" i="26"/>
  <c r="N36" i="26"/>
  <c r="Q36" i="26"/>
  <c r="U36" i="26"/>
  <c r="L36" i="26"/>
  <c r="P36" i="26"/>
  <c r="T36" i="26"/>
  <c r="R14" i="26"/>
  <c r="I14" i="26"/>
  <c r="N14" i="26"/>
  <c r="Q14" i="26"/>
  <c r="U14" i="26"/>
  <c r="L14" i="26"/>
  <c r="T14" i="26"/>
  <c r="P14" i="26"/>
  <c r="O14" i="26"/>
  <c r="K14" i="26"/>
  <c r="N17" i="26"/>
  <c r="Q17" i="26"/>
  <c r="U17" i="26"/>
  <c r="I17" i="26"/>
  <c r="L17" i="26"/>
  <c r="P17" i="26"/>
  <c r="T17" i="26"/>
  <c r="K17" i="26"/>
  <c r="O17" i="26"/>
  <c r="R17" i="26"/>
  <c r="K35" i="26"/>
  <c r="O35" i="26"/>
  <c r="R35" i="26"/>
  <c r="I35" i="26"/>
  <c r="N35" i="26"/>
  <c r="Q35" i="26"/>
  <c r="U35" i="26"/>
  <c r="L35" i="26"/>
  <c r="P35" i="26"/>
  <c r="T35" i="26"/>
  <c r="T25" i="26"/>
  <c r="I25" i="26"/>
  <c r="N25" i="26"/>
  <c r="P25" i="26"/>
  <c r="L25" i="26"/>
  <c r="O25" i="26"/>
  <c r="R25" i="26"/>
  <c r="K25" i="26"/>
  <c r="Q25" i="26"/>
  <c r="U25" i="26"/>
  <c r="I26" i="26"/>
  <c r="U26" i="26"/>
  <c r="L26" i="26"/>
  <c r="T26" i="26"/>
  <c r="P26" i="26"/>
  <c r="O26" i="26"/>
  <c r="K26" i="26"/>
  <c r="R26" i="26"/>
  <c r="Q26" i="26"/>
  <c r="N26" i="26"/>
  <c r="H16" i="16"/>
  <c r="J16" i="16"/>
  <c r="H11" i="16"/>
  <c r="J11" i="16"/>
  <c r="H17" i="16"/>
  <c r="J17" i="16"/>
  <c r="H18" i="16"/>
  <c r="J18" i="16"/>
  <c r="H19" i="16"/>
  <c r="J19" i="16"/>
  <c r="H22" i="16"/>
  <c r="J22" i="16"/>
  <c r="H26" i="16"/>
  <c r="J26" i="16"/>
  <c r="H31" i="16"/>
  <c r="J31" i="16"/>
  <c r="H27" i="16"/>
  <c r="J27" i="16"/>
  <c r="H23" i="16"/>
  <c r="J23" i="16"/>
  <c r="H30" i="16"/>
  <c r="J30" i="16"/>
  <c r="H10" i="16"/>
  <c r="J10" i="16"/>
  <c r="H13" i="16"/>
  <c r="J13" i="16"/>
  <c r="H29" i="16"/>
  <c r="J29" i="16"/>
  <c r="H15" i="16"/>
  <c r="J15" i="16"/>
  <c r="R19" i="16"/>
  <c r="Q19" i="16"/>
  <c r="P19" i="16"/>
  <c r="O19" i="16"/>
  <c r="N19" i="16"/>
  <c r="L19" i="16"/>
  <c r="K19" i="16"/>
  <c r="I19" i="16"/>
  <c r="U19" i="16"/>
  <c r="T19" i="16"/>
  <c r="P22" i="16"/>
  <c r="U22" i="16"/>
  <c r="N22" i="16"/>
  <c r="L22" i="16"/>
  <c r="K22" i="16"/>
  <c r="I22" i="16"/>
  <c r="T22" i="16"/>
  <c r="O22" i="16"/>
  <c r="Q22" i="16"/>
  <c r="R22" i="16"/>
  <c r="O23" i="16"/>
  <c r="T23" i="16"/>
  <c r="L23" i="16"/>
  <c r="K23" i="16"/>
  <c r="I23" i="16"/>
  <c r="U23" i="16"/>
  <c r="N23" i="16"/>
  <c r="R23" i="16"/>
  <c r="P23" i="16"/>
  <c r="Q23" i="16"/>
  <c r="R30" i="16"/>
  <c r="Q30" i="16"/>
  <c r="P30" i="16"/>
  <c r="O30" i="16"/>
  <c r="N30" i="16"/>
  <c r="L30" i="16"/>
  <c r="K30" i="16"/>
  <c r="I30" i="16"/>
  <c r="U30" i="16"/>
  <c r="T30" i="16"/>
  <c r="K26" i="16"/>
  <c r="I26" i="16"/>
  <c r="U26" i="16"/>
  <c r="T26" i="16"/>
  <c r="Q26" i="16"/>
  <c r="R26" i="16"/>
  <c r="P26" i="16"/>
  <c r="O26" i="16"/>
  <c r="N26" i="16"/>
  <c r="L26" i="16"/>
  <c r="R31" i="16"/>
  <c r="Q31" i="16"/>
  <c r="P31" i="16"/>
  <c r="O31" i="16"/>
  <c r="N31" i="16"/>
  <c r="L31" i="16"/>
  <c r="K31" i="16"/>
  <c r="I31" i="16"/>
  <c r="U31" i="16"/>
  <c r="I27" i="16"/>
  <c r="P27" i="16"/>
  <c r="U27" i="16"/>
  <c r="T27" i="16"/>
  <c r="R27" i="16"/>
  <c r="Q27" i="16"/>
  <c r="O27" i="16"/>
  <c r="N27" i="16"/>
  <c r="L27" i="16"/>
  <c r="K27" i="16"/>
  <c r="N29" i="16"/>
  <c r="Q29" i="16"/>
  <c r="P29" i="16"/>
  <c r="R29" i="16"/>
  <c r="O29" i="16"/>
  <c r="L29" i="16"/>
  <c r="U29" i="16"/>
  <c r="T29" i="16"/>
  <c r="K29" i="16"/>
  <c r="I29" i="16"/>
  <c r="H42" i="25"/>
  <c r="J42" i="25"/>
  <c r="H17" i="25"/>
  <c r="J17" i="25"/>
  <c r="H32" i="25"/>
  <c r="J32" i="25"/>
  <c r="H30" i="25"/>
  <c r="J30" i="25"/>
  <c r="H41" i="25"/>
  <c r="J41" i="25"/>
  <c r="H31" i="25"/>
  <c r="J31" i="25"/>
  <c r="H18" i="25"/>
  <c r="J18" i="25"/>
  <c r="H33" i="25"/>
  <c r="J33" i="25"/>
  <c r="H19" i="25"/>
  <c r="J19" i="25"/>
  <c r="H34" i="25"/>
  <c r="J34" i="25"/>
  <c r="H20" i="25"/>
  <c r="J20" i="25"/>
  <c r="H35" i="25"/>
  <c r="J35" i="25"/>
  <c r="H36" i="25"/>
  <c r="J36" i="25"/>
  <c r="H37" i="25"/>
  <c r="J37" i="25"/>
  <c r="H12" i="25"/>
  <c r="J12" i="25"/>
  <c r="H14" i="25"/>
  <c r="J14" i="25"/>
  <c r="H23" i="25"/>
  <c r="J23" i="25"/>
  <c r="H38" i="25"/>
  <c r="J38" i="25"/>
  <c r="H39" i="25"/>
  <c r="J39" i="25"/>
  <c r="H25" i="25"/>
  <c r="J25" i="25"/>
  <c r="H22" i="25"/>
  <c r="J22" i="25"/>
  <c r="H24" i="25"/>
  <c r="J24" i="25"/>
  <c r="H26" i="25"/>
  <c r="J26" i="25"/>
  <c r="H11" i="25"/>
  <c r="J11" i="25"/>
  <c r="H27" i="25"/>
  <c r="J27" i="25"/>
  <c r="H40" i="25"/>
  <c r="J40" i="25"/>
  <c r="H21" i="25"/>
  <c r="J21" i="25"/>
  <c r="H15" i="25"/>
  <c r="J15" i="25"/>
  <c r="H29" i="25"/>
  <c r="J29" i="25"/>
  <c r="H10" i="25"/>
  <c r="J10" i="25"/>
  <c r="H13" i="25"/>
  <c r="J13" i="25"/>
  <c r="H28" i="25"/>
  <c r="J28" i="25"/>
  <c r="H43" i="25"/>
  <c r="J43" i="25"/>
  <c r="H16" i="25"/>
  <c r="J16" i="25"/>
  <c r="I30" i="25"/>
  <c r="Q30" i="25"/>
  <c r="K30" i="25"/>
  <c r="R30" i="25"/>
  <c r="T30" i="25"/>
  <c r="L30" i="25"/>
  <c r="N30" i="25"/>
  <c r="O30" i="25"/>
  <c r="P30" i="25"/>
  <c r="I41" i="25"/>
  <c r="Q41" i="25"/>
  <c r="K41" i="25"/>
  <c r="R41" i="25"/>
  <c r="T41" i="25"/>
  <c r="L41" i="25"/>
  <c r="U41" i="25"/>
  <c r="N41" i="25"/>
  <c r="O41" i="25"/>
  <c r="P41" i="25"/>
  <c r="P40" i="25"/>
  <c r="I40" i="25"/>
  <c r="Q40" i="25"/>
  <c r="K40" i="25"/>
  <c r="R40" i="25"/>
  <c r="T40" i="25"/>
  <c r="L40" i="25"/>
  <c r="U40" i="25"/>
  <c r="N40" i="25"/>
  <c r="O40" i="25"/>
  <c r="K31" i="25"/>
  <c r="R31" i="25"/>
  <c r="T31" i="25"/>
  <c r="L31" i="25"/>
  <c r="U31" i="25"/>
  <c r="N31" i="25"/>
  <c r="O31" i="25"/>
  <c r="P31" i="25"/>
  <c r="I31" i="25"/>
  <c r="Q31" i="25"/>
  <c r="I42" i="25"/>
  <c r="Q42" i="25"/>
  <c r="K42" i="25"/>
  <c r="R42" i="25"/>
  <c r="L42" i="25"/>
  <c r="U42" i="25"/>
  <c r="N42" i="25"/>
  <c r="O42" i="25"/>
  <c r="P42" i="25"/>
  <c r="K32" i="25"/>
  <c r="R32" i="25"/>
  <c r="T32" i="25"/>
  <c r="L32" i="25"/>
  <c r="U32" i="25"/>
  <c r="N32" i="25"/>
  <c r="O32" i="25"/>
  <c r="P32" i="25"/>
  <c r="Q32" i="25"/>
  <c r="I32" i="25"/>
  <c r="O13" i="25"/>
  <c r="P13" i="25"/>
  <c r="I13" i="25"/>
  <c r="Q13" i="25"/>
  <c r="K13" i="25"/>
  <c r="R13" i="25"/>
  <c r="T13" i="25"/>
  <c r="L13" i="25"/>
  <c r="U13" i="25"/>
  <c r="N13" i="25"/>
  <c r="P16" i="25"/>
  <c r="I16" i="25"/>
  <c r="Q16" i="25"/>
  <c r="K16" i="25"/>
  <c r="R16" i="25"/>
  <c r="T16" i="25"/>
  <c r="L16" i="25"/>
  <c r="U16" i="25"/>
  <c r="N16" i="25"/>
  <c r="O16" i="25"/>
  <c r="T33" i="25"/>
  <c r="L33" i="25"/>
  <c r="U33" i="25"/>
  <c r="N33" i="25"/>
  <c r="O33" i="25"/>
  <c r="P33" i="25"/>
  <c r="I33" i="25"/>
  <c r="Q33" i="25"/>
  <c r="K33" i="25"/>
  <c r="R33" i="25"/>
  <c r="U35" i="25"/>
  <c r="N35" i="25"/>
  <c r="O35" i="25"/>
  <c r="P35" i="25"/>
  <c r="I35" i="25"/>
  <c r="Q35" i="25"/>
  <c r="T35" i="25"/>
  <c r="K35" i="25"/>
  <c r="R35" i="25"/>
  <c r="L35" i="25"/>
  <c r="P22" i="25"/>
  <c r="I22" i="25"/>
  <c r="Q22" i="25"/>
  <c r="K22" i="25"/>
  <c r="R22" i="25"/>
  <c r="T22" i="25"/>
  <c r="L22" i="25"/>
  <c r="U22" i="25"/>
  <c r="N22" i="25"/>
  <c r="O22" i="25"/>
  <c r="N36" i="25"/>
  <c r="O36" i="25"/>
  <c r="P36" i="25"/>
  <c r="I36" i="25"/>
  <c r="Q36" i="25"/>
  <c r="K36" i="25"/>
  <c r="R36" i="25"/>
  <c r="L36" i="25"/>
  <c r="T36" i="25"/>
  <c r="U36" i="25"/>
  <c r="L34" i="25"/>
  <c r="U34" i="25"/>
  <c r="N34" i="25"/>
  <c r="O34" i="25"/>
  <c r="P34" i="25"/>
  <c r="I34" i="25"/>
  <c r="Q34" i="25"/>
  <c r="K34" i="25"/>
  <c r="R34" i="25"/>
  <c r="T34" i="25"/>
  <c r="I23" i="25"/>
  <c r="Q23" i="25"/>
  <c r="K23" i="25"/>
  <c r="R23" i="25"/>
  <c r="T23" i="25"/>
  <c r="L23" i="25"/>
  <c r="U23" i="25"/>
  <c r="N23" i="25"/>
  <c r="O23" i="25"/>
  <c r="P23" i="25"/>
  <c r="O37" i="25"/>
  <c r="P37" i="25"/>
  <c r="I37" i="25"/>
  <c r="Q37" i="25"/>
  <c r="K37" i="25"/>
  <c r="R37" i="25"/>
  <c r="T37" i="25"/>
  <c r="U37" i="25"/>
  <c r="L37" i="25"/>
  <c r="N37" i="25"/>
  <c r="O38" i="25"/>
  <c r="P38" i="25"/>
  <c r="I38" i="25"/>
  <c r="Q38" i="25"/>
  <c r="K38" i="25"/>
  <c r="R38" i="25"/>
  <c r="T38" i="25"/>
  <c r="L38" i="25"/>
  <c r="N38" i="25"/>
  <c r="U38" i="25"/>
  <c r="P39" i="25"/>
  <c r="I39" i="25"/>
  <c r="Q39" i="25"/>
  <c r="K39" i="25"/>
  <c r="R39" i="25"/>
  <c r="T39" i="25"/>
  <c r="L39" i="25"/>
  <c r="U39" i="25"/>
  <c r="N39" i="25"/>
  <c r="O39" i="25"/>
  <c r="J24" i="24"/>
  <c r="H24" i="24"/>
  <c r="M24" i="24"/>
  <c r="J25" i="24"/>
  <c r="H25" i="24"/>
  <c r="M25" i="24"/>
  <c r="J36" i="24"/>
  <c r="H36" i="24"/>
  <c r="M36" i="24"/>
  <c r="J14" i="24"/>
  <c r="M14" i="24"/>
  <c r="H14" i="24"/>
  <c r="J26" i="24"/>
  <c r="H26" i="24"/>
  <c r="M26" i="24"/>
  <c r="J37" i="24"/>
  <c r="H37" i="24"/>
  <c r="M37" i="24"/>
  <c r="M38" i="24"/>
  <c r="J38" i="24"/>
  <c r="H38" i="24"/>
  <c r="H32" i="24"/>
  <c r="M32" i="24"/>
  <c r="J32" i="24"/>
  <c r="J15" i="24"/>
  <c r="H15" i="24"/>
  <c r="M15" i="24"/>
  <c r="M16" i="24"/>
  <c r="J16" i="24"/>
  <c r="H16" i="24"/>
  <c r="M28" i="24"/>
  <c r="H28" i="24"/>
  <c r="J28" i="24"/>
  <c r="J39" i="24"/>
  <c r="H39" i="24"/>
  <c r="M39" i="24"/>
  <c r="J35" i="24"/>
  <c r="H35" i="24"/>
  <c r="M35" i="24"/>
  <c r="J27" i="24"/>
  <c r="H27" i="24"/>
  <c r="M27" i="24"/>
  <c r="M17" i="24"/>
  <c r="J17" i="24"/>
  <c r="H17" i="24"/>
  <c r="M29" i="24"/>
  <c r="J29" i="24"/>
  <c r="H29" i="24"/>
  <c r="H20" i="24"/>
  <c r="M20" i="24"/>
  <c r="J20" i="24"/>
  <c r="J11" i="24"/>
  <c r="H11" i="24"/>
  <c r="M11" i="24"/>
  <c r="H18" i="24"/>
  <c r="M18" i="24"/>
  <c r="J18" i="24"/>
  <c r="H30" i="24"/>
  <c r="M30" i="24"/>
  <c r="J30" i="24"/>
  <c r="H19" i="24"/>
  <c r="M19" i="24"/>
  <c r="J19" i="24"/>
  <c r="H31" i="24"/>
  <c r="M31" i="24"/>
  <c r="J31" i="24"/>
  <c r="H33" i="24"/>
  <c r="M33" i="24"/>
  <c r="J33" i="24"/>
  <c r="J21" i="24"/>
  <c r="H21" i="24"/>
  <c r="M21" i="24"/>
  <c r="H10" i="24"/>
  <c r="M10" i="24"/>
  <c r="J10" i="24"/>
  <c r="H22" i="24"/>
  <c r="M22" i="24"/>
  <c r="J22" i="24"/>
  <c r="H34" i="24"/>
  <c r="M34" i="24"/>
  <c r="J34" i="24"/>
  <c r="J23" i="24"/>
  <c r="H23" i="24"/>
  <c r="M23" i="24"/>
  <c r="M40" i="24"/>
  <c r="J40" i="24"/>
  <c r="H40" i="24"/>
  <c r="J12" i="24"/>
  <c r="H12" i="24"/>
  <c r="M12" i="24"/>
  <c r="J13" i="24"/>
  <c r="H13" i="24"/>
  <c r="M13" i="24"/>
  <c r="M41" i="24"/>
  <c r="J41" i="24"/>
  <c r="H41" i="24"/>
  <c r="I20" i="24"/>
  <c r="R20" i="24"/>
  <c r="Q20" i="24"/>
  <c r="P20" i="24"/>
  <c r="O20" i="24"/>
  <c r="N20" i="24"/>
  <c r="L20" i="24"/>
  <c r="U20" i="24"/>
  <c r="T20" i="24"/>
  <c r="K20" i="24"/>
  <c r="R29" i="24"/>
  <c r="Q29" i="24"/>
  <c r="P29" i="24"/>
  <c r="O29" i="24"/>
  <c r="U29" i="24"/>
  <c r="L29" i="24"/>
  <c r="K29" i="24"/>
  <c r="I29" i="24"/>
  <c r="T29" i="24"/>
  <c r="Q33" i="24"/>
  <c r="P33" i="24"/>
  <c r="O33" i="24"/>
  <c r="N33" i="24"/>
  <c r="L33" i="24"/>
  <c r="U33" i="24"/>
  <c r="T33" i="24"/>
  <c r="K33" i="24"/>
  <c r="I33" i="24"/>
  <c r="R33" i="24"/>
  <c r="P34" i="24"/>
  <c r="O34" i="24"/>
  <c r="L34" i="24"/>
  <c r="K34" i="24"/>
  <c r="U34" i="24"/>
  <c r="T34" i="24"/>
  <c r="I34" i="24"/>
  <c r="Q34" i="24"/>
  <c r="R34" i="24"/>
  <c r="O35" i="24"/>
  <c r="N35" i="24"/>
  <c r="L35" i="24"/>
  <c r="K35" i="24"/>
  <c r="I35" i="24"/>
  <c r="U35" i="24"/>
  <c r="T35" i="24"/>
  <c r="R35" i="24"/>
  <c r="Q35" i="24"/>
  <c r="P35" i="24"/>
  <c r="K40" i="24"/>
  <c r="I40" i="24"/>
  <c r="T40" i="24"/>
  <c r="R40" i="24"/>
  <c r="Q40" i="24"/>
  <c r="P40" i="24"/>
  <c r="O40" i="24"/>
  <c r="L40" i="24"/>
  <c r="U40" i="24"/>
  <c r="U25" i="24"/>
  <c r="R25" i="24"/>
  <c r="Q25" i="24"/>
  <c r="P25" i="24"/>
  <c r="O25" i="24"/>
  <c r="L25" i="24"/>
  <c r="T25" i="24"/>
  <c r="I25" i="24"/>
  <c r="K25" i="24"/>
  <c r="I41" i="24"/>
  <c r="T41" i="24"/>
  <c r="R41" i="24"/>
  <c r="Q41" i="24"/>
  <c r="P41" i="24"/>
  <c r="O41" i="24"/>
  <c r="L41" i="24"/>
  <c r="U41" i="24"/>
  <c r="K41" i="24"/>
  <c r="T26" i="24"/>
  <c r="Q26" i="24"/>
  <c r="P26" i="24"/>
  <c r="O26" i="24"/>
  <c r="L26" i="24"/>
  <c r="K26" i="24"/>
  <c r="U26" i="24"/>
  <c r="I26" i="24"/>
  <c r="R26" i="24"/>
  <c r="K27" i="24"/>
  <c r="I27" i="24"/>
  <c r="T27" i="24"/>
  <c r="R27" i="24"/>
  <c r="Q27" i="24"/>
  <c r="P27" i="24"/>
  <c r="O27" i="24"/>
  <c r="L27" i="24"/>
  <c r="U27" i="24"/>
  <c r="N38" i="24"/>
  <c r="L38" i="24"/>
  <c r="K38" i="24"/>
  <c r="I38" i="24"/>
  <c r="U38" i="24"/>
  <c r="T38" i="24"/>
  <c r="R38" i="24"/>
  <c r="Q38" i="24"/>
  <c r="O38" i="24"/>
  <c r="P38" i="24"/>
  <c r="K15" i="24"/>
  <c r="I15" i="24"/>
  <c r="T15" i="24"/>
  <c r="R15" i="24"/>
  <c r="Q15" i="24"/>
  <c r="P15" i="24"/>
  <c r="O15" i="24"/>
  <c r="L15" i="24"/>
  <c r="U15" i="24"/>
  <c r="N15" i="24"/>
  <c r="I28" i="24"/>
  <c r="R28" i="24"/>
  <c r="Q28" i="24"/>
  <c r="P28" i="24"/>
  <c r="O28" i="24"/>
  <c r="L28" i="24"/>
  <c r="K28" i="24"/>
  <c r="U28" i="24"/>
  <c r="T28" i="24"/>
  <c r="L39" i="24"/>
  <c r="K39" i="24"/>
  <c r="I39" i="24"/>
  <c r="U39" i="24"/>
  <c r="R39" i="24"/>
  <c r="Q39" i="24"/>
  <c r="P39" i="24"/>
  <c r="O39" i="24"/>
  <c r="N39" i="24"/>
  <c r="P42" i="15"/>
  <c r="O42" i="15"/>
  <c r="I42" i="15"/>
  <c r="Q42" i="15"/>
  <c r="T42" i="15"/>
  <c r="K42" i="15"/>
  <c r="R42" i="15"/>
  <c r="L42" i="15"/>
  <c r="U42" i="15"/>
  <c r="L15" i="15"/>
  <c r="T15" i="15"/>
  <c r="N15" i="15"/>
  <c r="U15" i="15"/>
  <c r="O15" i="15"/>
  <c r="Q15" i="15"/>
  <c r="P15" i="15"/>
  <c r="I15" i="15"/>
  <c r="R15" i="15"/>
  <c r="K15" i="15"/>
  <c r="P27" i="15"/>
  <c r="Q27" i="15"/>
  <c r="I27" i="15"/>
  <c r="K27" i="15"/>
  <c r="R27" i="15"/>
  <c r="L27" i="15"/>
  <c r="T27" i="15"/>
  <c r="U27" i="15"/>
  <c r="O27" i="15"/>
  <c r="I29" i="15"/>
  <c r="Q29" i="15"/>
  <c r="K29" i="15"/>
  <c r="R29" i="15"/>
  <c r="L29" i="15"/>
  <c r="T29" i="15"/>
  <c r="O29" i="15"/>
  <c r="U29" i="15"/>
  <c r="P29" i="15"/>
  <c r="N41" i="15"/>
  <c r="U41" i="15"/>
  <c r="O41" i="15"/>
  <c r="P41" i="15"/>
  <c r="I41" i="15"/>
  <c r="Q41" i="15"/>
  <c r="K41" i="15"/>
  <c r="R41" i="15"/>
  <c r="L41" i="15"/>
  <c r="T41" i="15"/>
  <c r="L37" i="15"/>
  <c r="T37" i="15"/>
  <c r="N37" i="15"/>
  <c r="U37" i="15"/>
  <c r="O37" i="15"/>
  <c r="P37" i="15"/>
  <c r="I37" i="15"/>
  <c r="Q37" i="15"/>
  <c r="K37" i="15"/>
  <c r="R37" i="15"/>
  <c r="P28" i="15"/>
  <c r="I28" i="15"/>
  <c r="Q28" i="15"/>
  <c r="K28" i="15"/>
  <c r="R28" i="15"/>
  <c r="L28" i="15"/>
  <c r="T28" i="15"/>
  <c r="U28" i="15"/>
  <c r="O28" i="15"/>
  <c r="I30" i="15"/>
  <c r="Q30" i="15"/>
  <c r="K30" i="15"/>
  <c r="R30" i="15"/>
  <c r="L30" i="15"/>
  <c r="T30" i="15"/>
  <c r="U30" i="15"/>
  <c r="O30" i="15"/>
  <c r="P30" i="15"/>
  <c r="K32" i="15"/>
  <c r="R32" i="15"/>
  <c r="L32" i="15"/>
  <c r="N32" i="15"/>
  <c r="U32" i="15"/>
  <c r="P32" i="15"/>
  <c r="O32" i="15"/>
  <c r="T32" i="15"/>
  <c r="I32" i="15"/>
  <c r="Q32" i="15"/>
  <c r="L21" i="15"/>
  <c r="T21" i="15"/>
  <c r="U21" i="15"/>
  <c r="O21" i="15"/>
  <c r="P21" i="15"/>
  <c r="I21" i="15"/>
  <c r="Q21" i="15"/>
  <c r="K21" i="15"/>
  <c r="R21" i="15"/>
  <c r="K33" i="15"/>
  <c r="R33" i="15"/>
  <c r="L33" i="15"/>
  <c r="T33" i="15"/>
  <c r="U33" i="15"/>
  <c r="O33" i="15"/>
  <c r="P33" i="15"/>
  <c r="I33" i="15"/>
  <c r="Q33" i="15"/>
  <c r="O25" i="15"/>
  <c r="P25" i="15"/>
  <c r="I25" i="15"/>
  <c r="Q25" i="15"/>
  <c r="K25" i="15"/>
  <c r="R25" i="15"/>
  <c r="L25" i="15"/>
  <c r="T25" i="15"/>
  <c r="N25" i="15"/>
  <c r="U25" i="15"/>
  <c r="U23" i="15"/>
  <c r="O23" i="15"/>
  <c r="P23" i="15"/>
  <c r="I23" i="15"/>
  <c r="Q23" i="15"/>
  <c r="K23" i="15"/>
  <c r="R23" i="15"/>
  <c r="L23" i="15"/>
  <c r="T23" i="15"/>
  <c r="U22" i="15"/>
  <c r="O22" i="15"/>
  <c r="R22" i="15"/>
  <c r="P22" i="15"/>
  <c r="I22" i="15"/>
  <c r="Q22" i="15"/>
  <c r="K22" i="15"/>
  <c r="L22" i="15"/>
  <c r="T22" i="15"/>
  <c r="O24" i="15"/>
  <c r="P24" i="15"/>
  <c r="I24" i="15"/>
  <c r="Q24" i="15"/>
  <c r="K24" i="15"/>
  <c r="R24" i="15"/>
  <c r="T24" i="15"/>
  <c r="L24" i="15"/>
  <c r="U24" i="15"/>
  <c r="U40" i="15"/>
  <c r="O40" i="15"/>
  <c r="P40" i="15"/>
  <c r="R40" i="15"/>
  <c r="I40" i="15"/>
  <c r="Q40" i="15"/>
  <c r="K40" i="15"/>
  <c r="L40" i="15"/>
  <c r="T40" i="15"/>
  <c r="U36" i="15"/>
  <c r="L36" i="15"/>
  <c r="T36" i="15"/>
  <c r="N36" i="15"/>
  <c r="O36" i="15"/>
  <c r="Q36" i="15"/>
  <c r="P36" i="15"/>
  <c r="I36" i="15"/>
  <c r="K36" i="15"/>
  <c r="R36" i="15"/>
  <c r="M14" i="14"/>
  <c r="J14" i="14"/>
  <c r="H14" i="14"/>
  <c r="H31" i="14"/>
  <c r="J31" i="14"/>
  <c r="H17" i="14"/>
  <c r="J17" i="14"/>
  <c r="H33" i="14"/>
  <c r="J33" i="14"/>
  <c r="M26" i="14"/>
  <c r="J26" i="14"/>
  <c r="H26" i="14"/>
  <c r="J15" i="14"/>
  <c r="H15" i="14"/>
  <c r="H16" i="14"/>
  <c r="J16" i="14"/>
  <c r="M16" i="14"/>
  <c r="H18" i="14"/>
  <c r="J18" i="14"/>
  <c r="H34" i="14"/>
  <c r="J34" i="14"/>
  <c r="M34" i="14"/>
  <c r="H29" i="14"/>
  <c r="J29" i="14"/>
  <c r="M29" i="14"/>
  <c r="H32" i="14"/>
  <c r="J32" i="14"/>
  <c r="M32" i="14"/>
  <c r="H19" i="14"/>
  <c r="J19" i="14"/>
  <c r="M19" i="14"/>
  <c r="H30" i="14"/>
  <c r="J30" i="14"/>
  <c r="M30" i="14"/>
  <c r="H20" i="14"/>
  <c r="J20" i="14"/>
  <c r="M20" i="14"/>
  <c r="H21" i="14"/>
  <c r="J21" i="14"/>
  <c r="M21" i="14"/>
  <c r="H22" i="14"/>
  <c r="J22" i="14"/>
  <c r="M22" i="14"/>
  <c r="H10" i="14"/>
  <c r="J10" i="14"/>
  <c r="M10" i="14"/>
  <c r="H23" i="14"/>
  <c r="J23" i="14"/>
  <c r="M12" i="14"/>
  <c r="H12" i="14"/>
  <c r="J12" i="14"/>
  <c r="H11" i="14"/>
  <c r="J11" i="14"/>
  <c r="H24" i="14"/>
  <c r="J24" i="14"/>
  <c r="J13" i="14"/>
  <c r="M13" i="14"/>
  <c r="H13" i="14"/>
  <c r="J25" i="14"/>
  <c r="M25" i="14"/>
  <c r="H25" i="14"/>
  <c r="H28" i="14"/>
  <c r="J28" i="14"/>
  <c r="K23" i="14"/>
  <c r="L23" i="14"/>
  <c r="N23" i="14"/>
  <c r="O23" i="14"/>
  <c r="P23" i="14"/>
  <c r="Q23" i="14"/>
  <c r="R23" i="14"/>
  <c r="T23" i="14"/>
  <c r="U23" i="14"/>
  <c r="I23" i="14"/>
  <c r="I18" i="14"/>
  <c r="K18" i="14"/>
  <c r="L18" i="14"/>
  <c r="N18" i="14"/>
  <c r="O18" i="14"/>
  <c r="P18" i="14"/>
  <c r="Q18" i="14"/>
  <c r="R18" i="14"/>
  <c r="T18" i="14"/>
  <c r="U18" i="14"/>
  <c r="I34" i="14"/>
  <c r="K34" i="14"/>
  <c r="L34" i="14"/>
  <c r="N34" i="14"/>
  <c r="O34" i="14"/>
  <c r="P34" i="14"/>
  <c r="Q34" i="14"/>
  <c r="R34" i="14"/>
  <c r="T34" i="14"/>
  <c r="U34" i="14"/>
  <c r="K29" i="14"/>
  <c r="L29" i="14"/>
  <c r="N29" i="14"/>
  <c r="O29" i="14"/>
  <c r="P29" i="14"/>
  <c r="Q29" i="14"/>
  <c r="R29" i="14"/>
  <c r="T29" i="14"/>
  <c r="U29" i="14"/>
  <c r="I29" i="14"/>
  <c r="I30" i="14"/>
  <c r="K30" i="14"/>
  <c r="L30" i="14"/>
  <c r="N30" i="14"/>
  <c r="O30" i="14"/>
  <c r="P30" i="14"/>
  <c r="Q30" i="14"/>
  <c r="R30" i="14"/>
  <c r="T30" i="14"/>
  <c r="U30" i="14"/>
  <c r="I31" i="14"/>
  <c r="K31" i="14"/>
  <c r="L31" i="14"/>
  <c r="N31" i="14"/>
  <c r="O31" i="14"/>
  <c r="P31" i="14"/>
  <c r="Q31" i="14"/>
  <c r="R31" i="14"/>
  <c r="T31" i="14"/>
  <c r="U31" i="14"/>
  <c r="I17" i="14"/>
  <c r="K17" i="14"/>
  <c r="L17" i="14"/>
  <c r="N17" i="14"/>
  <c r="O17" i="14"/>
  <c r="P17" i="14"/>
  <c r="Q17" i="14"/>
  <c r="R17" i="14"/>
  <c r="T17" i="14"/>
  <c r="U17" i="14"/>
  <c r="I33" i="14"/>
  <c r="K33" i="14"/>
  <c r="L33" i="14"/>
  <c r="N33" i="14"/>
  <c r="O33" i="14"/>
  <c r="P33" i="14"/>
  <c r="Q33" i="14"/>
  <c r="R33" i="14"/>
  <c r="T33" i="14"/>
  <c r="U33" i="14"/>
  <c r="I12" i="14"/>
  <c r="K12" i="14"/>
  <c r="L12" i="14"/>
  <c r="N12" i="14"/>
  <c r="O12" i="14"/>
  <c r="P12" i="14"/>
  <c r="Q12" i="14"/>
  <c r="R12" i="14"/>
  <c r="T12" i="14"/>
  <c r="U12" i="14"/>
  <c r="I24" i="14"/>
  <c r="K24" i="14"/>
  <c r="L24" i="14"/>
  <c r="N24" i="14"/>
  <c r="O24" i="14"/>
  <c r="P24" i="14"/>
  <c r="Q24" i="14"/>
  <c r="R24" i="14"/>
  <c r="T24" i="14"/>
  <c r="U24" i="14"/>
  <c r="I13" i="14"/>
  <c r="K13" i="14"/>
  <c r="L13" i="14"/>
  <c r="N13" i="14"/>
  <c r="O13" i="14"/>
  <c r="P13" i="14"/>
  <c r="Q13" i="14"/>
  <c r="R13" i="14"/>
  <c r="T13" i="14"/>
  <c r="U13" i="14"/>
  <c r="I25" i="14"/>
  <c r="K25" i="14"/>
  <c r="L25" i="14"/>
  <c r="N25" i="14"/>
  <c r="O25" i="14"/>
  <c r="Q25" i="14"/>
  <c r="U25" i="14"/>
  <c r="R25" i="14"/>
  <c r="P25" i="14"/>
  <c r="T25" i="14"/>
  <c r="K28" i="14"/>
  <c r="L28" i="14"/>
  <c r="N28" i="14"/>
  <c r="O28" i="14"/>
  <c r="P28" i="14"/>
  <c r="Q28" i="14"/>
  <c r="R28" i="14"/>
  <c r="T28" i="14"/>
  <c r="U28" i="14"/>
  <c r="I28" i="14"/>
  <c r="I32" i="14"/>
  <c r="K32" i="14"/>
  <c r="L32" i="14"/>
  <c r="N32" i="14"/>
  <c r="O32" i="14"/>
  <c r="P32" i="14"/>
  <c r="Q32" i="14"/>
  <c r="R32" i="14"/>
  <c r="T32" i="14"/>
  <c r="U32" i="14"/>
  <c r="H35" i="13"/>
  <c r="M35" i="13"/>
  <c r="J35" i="13"/>
  <c r="M20" i="13"/>
  <c r="J20" i="13"/>
  <c r="H20" i="13"/>
  <c r="J24" i="13"/>
  <c r="M24" i="13"/>
  <c r="H24" i="13"/>
  <c r="H23" i="13"/>
  <c r="M23" i="13"/>
  <c r="J23" i="13"/>
  <c r="H11" i="13"/>
  <c r="M11" i="13"/>
  <c r="J11" i="13"/>
  <c r="H25" i="13"/>
  <c r="M25" i="13"/>
  <c r="J25" i="13"/>
  <c r="J12" i="13"/>
  <c r="M12" i="13"/>
  <c r="H12" i="13"/>
  <c r="M26" i="13"/>
  <c r="J26" i="13"/>
  <c r="H26" i="13"/>
  <c r="H13" i="13"/>
  <c r="M13" i="13"/>
  <c r="J13" i="13"/>
  <c r="M27" i="13"/>
  <c r="J27" i="13"/>
  <c r="H27" i="13"/>
  <c r="M32" i="13"/>
  <c r="J32" i="13"/>
  <c r="H32" i="13"/>
  <c r="M21" i="13"/>
  <c r="J21" i="13"/>
  <c r="H21" i="13"/>
  <c r="M18" i="13"/>
  <c r="J18" i="13"/>
  <c r="H18" i="13"/>
  <c r="M22" i="13"/>
  <c r="J22" i="13"/>
  <c r="H22" i="13"/>
  <c r="M10" i="13"/>
  <c r="J10" i="13"/>
  <c r="H10" i="13"/>
  <c r="M14" i="13"/>
  <c r="J14" i="13"/>
  <c r="H14" i="13"/>
  <c r="M28" i="13"/>
  <c r="J28" i="13"/>
  <c r="H28" i="13"/>
  <c r="M33" i="13"/>
  <c r="J33" i="13"/>
  <c r="H33" i="13"/>
  <c r="M15" i="13"/>
  <c r="J15" i="13"/>
  <c r="H15" i="13"/>
  <c r="M29" i="13"/>
  <c r="J29" i="13"/>
  <c r="H29" i="13"/>
  <c r="M16" i="13"/>
  <c r="J16" i="13"/>
  <c r="H16" i="13"/>
  <c r="M30" i="13"/>
  <c r="J30" i="13"/>
  <c r="H30" i="13"/>
  <c r="M17" i="13"/>
  <c r="J17" i="13"/>
  <c r="H17" i="13"/>
  <c r="M31" i="13"/>
  <c r="J31" i="13"/>
  <c r="H31" i="13"/>
  <c r="M19" i="13"/>
  <c r="J19" i="13"/>
  <c r="H19" i="13"/>
  <c r="M34" i="13"/>
  <c r="J34" i="13"/>
  <c r="H34" i="13"/>
  <c r="O13" i="13"/>
  <c r="R13" i="13"/>
  <c r="Q13" i="13"/>
  <c r="N13" i="13"/>
  <c r="U13" i="13"/>
  <c r="L13" i="13"/>
  <c r="T13" i="13"/>
  <c r="K13" i="13"/>
  <c r="I13" i="13"/>
  <c r="P13" i="13"/>
  <c r="L25" i="13"/>
  <c r="T25" i="13"/>
  <c r="K25" i="13"/>
  <c r="R25" i="13"/>
  <c r="I25" i="13"/>
  <c r="Q25" i="13"/>
  <c r="P25" i="13"/>
  <c r="O25" i="13"/>
  <c r="U25" i="13"/>
  <c r="K26" i="13"/>
  <c r="R26" i="13"/>
  <c r="Q26" i="13"/>
  <c r="I26" i="13"/>
  <c r="P26" i="13"/>
  <c r="O26" i="13"/>
  <c r="N26" i="13"/>
  <c r="U26" i="13"/>
  <c r="T26" i="13"/>
  <c r="L26" i="13"/>
  <c r="O32" i="13"/>
  <c r="P32" i="13"/>
  <c r="U32" i="13"/>
  <c r="N32" i="13"/>
  <c r="L32" i="13"/>
  <c r="T32" i="13"/>
  <c r="K32" i="13"/>
  <c r="R32" i="13"/>
  <c r="Q32" i="13"/>
  <c r="I32" i="13"/>
  <c r="O12" i="13"/>
  <c r="U12" i="13"/>
  <c r="L12" i="13"/>
  <c r="T12" i="13"/>
  <c r="K12" i="13"/>
  <c r="R12" i="13"/>
  <c r="I12" i="13"/>
  <c r="Q12" i="13"/>
  <c r="P12" i="13"/>
  <c r="K29" i="13"/>
  <c r="R29" i="13"/>
  <c r="I29" i="13"/>
  <c r="Q29" i="13"/>
  <c r="P29" i="13"/>
  <c r="O29" i="13"/>
  <c r="U29" i="13"/>
  <c r="L29" i="13"/>
  <c r="T29" i="13"/>
  <c r="N16" i="13"/>
  <c r="U16" i="13"/>
  <c r="T16" i="13"/>
  <c r="L16" i="13"/>
  <c r="K16" i="13"/>
  <c r="I16" i="13"/>
  <c r="Q16" i="13"/>
  <c r="P16" i="13"/>
  <c r="O16" i="13"/>
  <c r="P30" i="13"/>
  <c r="I30" i="13"/>
  <c r="Q30" i="13"/>
  <c r="O30" i="13"/>
  <c r="U30" i="13"/>
  <c r="L30" i="13"/>
  <c r="T30" i="13"/>
  <c r="R30" i="13"/>
  <c r="K30" i="13"/>
  <c r="I31" i="13"/>
  <c r="Q31" i="13"/>
  <c r="P31" i="13"/>
  <c r="T31" i="13"/>
  <c r="O31" i="13"/>
  <c r="U31" i="13"/>
  <c r="L31" i="13"/>
  <c r="K31" i="13"/>
  <c r="R31" i="13"/>
  <c r="N19" i="13"/>
  <c r="U19" i="13"/>
  <c r="L19" i="13"/>
  <c r="T19" i="13"/>
  <c r="K19" i="13"/>
  <c r="R19" i="13"/>
  <c r="Q19" i="13"/>
  <c r="I19" i="13"/>
  <c r="P19" i="13"/>
  <c r="O19" i="13"/>
  <c r="P34" i="13"/>
  <c r="O34" i="13"/>
  <c r="L34" i="13"/>
  <c r="T34" i="13"/>
  <c r="U34" i="13"/>
  <c r="R34" i="13"/>
  <c r="K34" i="13"/>
  <c r="I34" i="13"/>
  <c r="Q34" i="13"/>
  <c r="O35" i="13"/>
  <c r="N35" i="13"/>
  <c r="U35" i="13"/>
  <c r="L35" i="13"/>
  <c r="T35" i="13"/>
  <c r="K35" i="13"/>
  <c r="R35" i="13"/>
  <c r="I35" i="13"/>
  <c r="Q35" i="13"/>
  <c r="P35" i="13"/>
  <c r="R24" i="13"/>
  <c r="L24" i="13"/>
  <c r="T24" i="13"/>
  <c r="K24" i="13"/>
  <c r="I24" i="13"/>
  <c r="Q24" i="13"/>
  <c r="P24" i="13"/>
  <c r="O24" i="13"/>
  <c r="U24" i="13"/>
  <c r="J20" i="40"/>
  <c r="H20" i="40"/>
  <c r="J33" i="40"/>
  <c r="H33" i="40"/>
  <c r="H21" i="40"/>
  <c r="J21" i="40"/>
  <c r="H34" i="40"/>
  <c r="J34" i="40"/>
  <c r="J32" i="40"/>
  <c r="H32" i="40"/>
  <c r="H10" i="40"/>
  <c r="J10" i="40"/>
  <c r="M10" i="40"/>
  <c r="H35" i="40"/>
  <c r="J35" i="40"/>
  <c r="M35" i="40"/>
  <c r="H11" i="40"/>
  <c r="J11" i="40"/>
  <c r="M11" i="40"/>
  <c r="H36" i="40"/>
  <c r="J36" i="40"/>
  <c r="H12" i="40"/>
  <c r="J12" i="40"/>
  <c r="M12" i="40"/>
  <c r="H24" i="40"/>
  <c r="M24" i="40"/>
  <c r="J24" i="40"/>
  <c r="H37" i="40"/>
  <c r="J37" i="40"/>
  <c r="H22" i="40"/>
  <c r="J22" i="40"/>
  <c r="H23" i="40"/>
  <c r="J23" i="40"/>
  <c r="M23" i="40"/>
  <c r="H13" i="40"/>
  <c r="J13" i="40"/>
  <c r="M13" i="40"/>
  <c r="H25" i="40"/>
  <c r="M25" i="40"/>
  <c r="J25" i="40"/>
  <c r="M38" i="40"/>
  <c r="H38" i="40"/>
  <c r="J38" i="40"/>
  <c r="M14" i="40"/>
  <c r="H14" i="40"/>
  <c r="J14" i="40"/>
  <c r="M26" i="40"/>
  <c r="H26" i="40"/>
  <c r="J26" i="40"/>
  <c r="M39" i="40"/>
  <c r="H39" i="40"/>
  <c r="J39" i="40"/>
  <c r="M15" i="40"/>
  <c r="H15" i="40"/>
  <c r="J15" i="40"/>
  <c r="M27" i="40"/>
  <c r="H27" i="40"/>
  <c r="J27" i="40"/>
  <c r="J40" i="40"/>
  <c r="M40" i="40"/>
  <c r="H40" i="40"/>
  <c r="J29" i="40"/>
  <c r="M29" i="40"/>
  <c r="H29" i="40"/>
  <c r="M16" i="40"/>
  <c r="H16" i="40"/>
  <c r="J16" i="40"/>
  <c r="J41" i="40"/>
  <c r="H41" i="40"/>
  <c r="J19" i="40"/>
  <c r="M19" i="40"/>
  <c r="H19" i="40"/>
  <c r="J28" i="40"/>
  <c r="H28" i="40"/>
  <c r="M17" i="40"/>
  <c r="J17" i="40"/>
  <c r="H17" i="40"/>
  <c r="J30" i="40"/>
  <c r="H30" i="40"/>
  <c r="J42" i="40"/>
  <c r="M42" i="40"/>
  <c r="H42" i="40"/>
  <c r="J18" i="40"/>
  <c r="M18" i="40"/>
  <c r="H18" i="40"/>
  <c r="J31" i="40"/>
  <c r="H31" i="40"/>
  <c r="J43" i="40"/>
  <c r="H43" i="40"/>
  <c r="K12" i="40"/>
  <c r="N12" i="40"/>
  <c r="P12" i="40"/>
  <c r="R12" i="40"/>
  <c r="U12" i="40"/>
  <c r="I12" i="40"/>
  <c r="L12" i="40"/>
  <c r="O12" i="40"/>
  <c r="Q12" i="40"/>
  <c r="T12" i="40"/>
  <c r="T37" i="40"/>
  <c r="P37" i="40"/>
  <c r="R37" i="40"/>
  <c r="Q37" i="40"/>
  <c r="U37" i="40"/>
  <c r="I37" i="40"/>
  <c r="O37" i="40"/>
  <c r="N37" i="40"/>
  <c r="L37" i="40"/>
  <c r="K37" i="40"/>
  <c r="K13" i="40"/>
  <c r="N13" i="40"/>
  <c r="P13" i="40"/>
  <c r="R13" i="40"/>
  <c r="U13" i="40"/>
  <c r="I13" i="40"/>
  <c r="L13" i="40"/>
  <c r="O13" i="40"/>
  <c r="Q13" i="40"/>
  <c r="T13" i="40"/>
  <c r="L38" i="40"/>
  <c r="Q38" i="40"/>
  <c r="T38" i="40"/>
  <c r="O38" i="40"/>
  <c r="P38" i="40"/>
  <c r="R38" i="40"/>
  <c r="N38" i="40"/>
  <c r="K38" i="40"/>
  <c r="I38" i="40"/>
  <c r="U38" i="40"/>
  <c r="K35" i="40"/>
  <c r="N35" i="40"/>
  <c r="P35" i="40"/>
  <c r="R35" i="40"/>
  <c r="U35" i="40"/>
  <c r="I35" i="40"/>
  <c r="L35" i="40"/>
  <c r="O35" i="40"/>
  <c r="Q35" i="40"/>
  <c r="T35" i="40"/>
  <c r="K36" i="40"/>
  <c r="N36" i="40"/>
  <c r="P36" i="40"/>
  <c r="R36" i="40"/>
  <c r="U36" i="40"/>
  <c r="I36" i="40"/>
  <c r="L36" i="40"/>
  <c r="O36" i="40"/>
  <c r="Q36" i="40"/>
  <c r="T36" i="40"/>
  <c r="K14" i="40"/>
  <c r="N14" i="40"/>
  <c r="P14" i="40"/>
  <c r="R14" i="40"/>
  <c r="U14" i="40"/>
  <c r="I14" i="40"/>
  <c r="L14" i="40"/>
  <c r="O14" i="40"/>
  <c r="Q14" i="40"/>
  <c r="T14" i="40"/>
  <c r="L39" i="40"/>
  <c r="O39" i="40"/>
  <c r="Q39" i="40"/>
  <c r="T39" i="40"/>
  <c r="I39" i="40"/>
  <c r="K39" i="40"/>
  <c r="N39" i="40"/>
  <c r="P39" i="40"/>
  <c r="R39" i="40"/>
  <c r="U39" i="40"/>
  <c r="L40" i="40"/>
  <c r="O40" i="40"/>
  <c r="Q40" i="40"/>
  <c r="T40" i="40"/>
  <c r="I40" i="40"/>
  <c r="K40" i="40"/>
  <c r="N40" i="40"/>
  <c r="P40" i="40"/>
  <c r="R40" i="40"/>
  <c r="U40" i="40"/>
  <c r="I41" i="40"/>
  <c r="L41" i="40"/>
  <c r="O41" i="40"/>
  <c r="Q41" i="40"/>
  <c r="T41" i="40"/>
  <c r="K41" i="40"/>
  <c r="N41" i="40"/>
  <c r="P41" i="40"/>
  <c r="R41" i="40"/>
  <c r="U41" i="40"/>
  <c r="P17" i="40"/>
  <c r="I17" i="40"/>
  <c r="Q17" i="40"/>
  <c r="T17" i="40"/>
  <c r="O17" i="40"/>
  <c r="N17" i="40"/>
  <c r="L17" i="40"/>
  <c r="R17" i="40"/>
  <c r="U17" i="40"/>
  <c r="K17" i="40"/>
  <c r="L30" i="40"/>
  <c r="O30" i="40"/>
  <c r="Q30" i="40"/>
  <c r="T30" i="40"/>
  <c r="K30" i="40"/>
  <c r="N30" i="40"/>
  <c r="P30" i="40"/>
  <c r="R30" i="40"/>
  <c r="U30" i="40"/>
  <c r="I30" i="40"/>
  <c r="I42" i="40"/>
  <c r="L42" i="40"/>
  <c r="O42" i="40"/>
  <c r="Q42" i="40"/>
  <c r="T42" i="40"/>
  <c r="K42" i="40"/>
  <c r="N42" i="40"/>
  <c r="P42" i="40"/>
  <c r="R42" i="40"/>
  <c r="U42" i="40"/>
  <c r="L19" i="40"/>
  <c r="O19" i="40"/>
  <c r="Q19" i="40"/>
  <c r="T19" i="40"/>
  <c r="I19" i="40"/>
  <c r="K19" i="40"/>
  <c r="N19" i="40"/>
  <c r="P19" i="40"/>
  <c r="R19" i="40"/>
  <c r="U19" i="40"/>
  <c r="U32" i="40"/>
  <c r="K32" i="40"/>
  <c r="R32" i="40"/>
  <c r="P32" i="40"/>
  <c r="N32" i="40"/>
  <c r="O32" i="40"/>
  <c r="Q32" i="40"/>
  <c r="L32" i="40"/>
  <c r="I32" i="40"/>
  <c r="T32" i="40"/>
  <c r="R31" i="40"/>
  <c r="Q31" i="40"/>
  <c r="N31" i="40"/>
  <c r="P31" i="40"/>
  <c r="O31" i="40"/>
  <c r="T31" i="40"/>
  <c r="U31" i="40"/>
  <c r="L31" i="40"/>
  <c r="K31" i="40"/>
  <c r="I31" i="40"/>
  <c r="K33" i="40"/>
  <c r="N33" i="40"/>
  <c r="P33" i="40"/>
  <c r="R33" i="40"/>
  <c r="U33" i="40"/>
  <c r="I33" i="40"/>
  <c r="L33" i="40"/>
  <c r="O33" i="40"/>
  <c r="Q33" i="40"/>
  <c r="T33" i="40"/>
  <c r="I18" i="40"/>
  <c r="L18" i="40"/>
  <c r="Q18" i="40"/>
  <c r="O18" i="40"/>
  <c r="T18" i="40"/>
  <c r="P18" i="40"/>
  <c r="R18" i="40"/>
  <c r="N18" i="40"/>
  <c r="K18" i="40"/>
  <c r="U18" i="40"/>
  <c r="I20" i="40"/>
  <c r="L20" i="40"/>
  <c r="O20" i="40"/>
  <c r="Q20" i="40"/>
  <c r="T20" i="40"/>
  <c r="K20" i="40"/>
  <c r="N20" i="40"/>
  <c r="P20" i="40"/>
  <c r="R20" i="40"/>
  <c r="U20" i="40"/>
  <c r="I21" i="40"/>
  <c r="L21" i="40"/>
  <c r="O21" i="40"/>
  <c r="Q21" i="40"/>
  <c r="T21" i="40"/>
  <c r="K21" i="40"/>
  <c r="N21" i="40"/>
  <c r="P21" i="40"/>
  <c r="R21" i="40"/>
  <c r="U21" i="40"/>
  <c r="K34" i="40"/>
  <c r="N34" i="40"/>
  <c r="P34" i="40"/>
  <c r="R34" i="40"/>
  <c r="U34" i="40"/>
  <c r="I34" i="40"/>
  <c r="L34" i="40"/>
  <c r="O34" i="40"/>
  <c r="Q34" i="40"/>
  <c r="T34" i="40"/>
  <c r="J21" i="36"/>
  <c r="H21" i="36"/>
  <c r="H36" i="36"/>
  <c r="M36" i="36"/>
  <c r="J36" i="36"/>
  <c r="J32" i="36"/>
  <c r="H32" i="36"/>
  <c r="M18" i="36"/>
  <c r="J18" i="36"/>
  <c r="H18" i="36"/>
  <c r="J19" i="36"/>
  <c r="H19" i="36"/>
  <c r="M20" i="36"/>
  <c r="J20" i="36"/>
  <c r="H20" i="36"/>
  <c r="H22" i="36"/>
  <c r="J22" i="36"/>
  <c r="H24" i="36"/>
  <c r="J24" i="36"/>
  <c r="M24" i="36"/>
  <c r="J17" i="36"/>
  <c r="H17" i="36"/>
  <c r="M33" i="36"/>
  <c r="J33" i="36"/>
  <c r="H33" i="36"/>
  <c r="H34" i="36"/>
  <c r="M34" i="36"/>
  <c r="J34" i="36"/>
  <c r="J35" i="36"/>
  <c r="H35" i="36"/>
  <c r="M35" i="36"/>
  <c r="H10" i="36"/>
  <c r="J10" i="36"/>
  <c r="H23" i="36"/>
  <c r="J23" i="36"/>
  <c r="M23" i="36"/>
  <c r="J25" i="36"/>
  <c r="H25" i="36"/>
  <c r="H11" i="36"/>
  <c r="J11" i="36"/>
  <c r="M11" i="36"/>
  <c r="M27" i="36"/>
  <c r="J27" i="36"/>
  <c r="H27" i="36"/>
  <c r="J26" i="36"/>
  <c r="H26" i="36"/>
  <c r="H12" i="36"/>
  <c r="J12" i="36"/>
  <c r="M12" i="36"/>
  <c r="J28" i="36"/>
  <c r="H28" i="36"/>
  <c r="J13" i="36"/>
  <c r="H13" i="36"/>
  <c r="M13" i="36"/>
  <c r="J29" i="36"/>
  <c r="H29" i="36"/>
  <c r="M30" i="36"/>
  <c r="J30" i="36"/>
  <c r="H30" i="36"/>
  <c r="M15" i="36"/>
  <c r="J15" i="36"/>
  <c r="H15" i="36"/>
  <c r="J16" i="36"/>
  <c r="H16" i="36"/>
  <c r="J31" i="36"/>
  <c r="H31" i="36"/>
  <c r="O29" i="36"/>
  <c r="P29" i="36"/>
  <c r="I29" i="36"/>
  <c r="Q29" i="36"/>
  <c r="R29" i="36"/>
  <c r="K29" i="36"/>
  <c r="U29" i="36"/>
  <c r="L29" i="36"/>
  <c r="T29" i="36"/>
  <c r="N29" i="36"/>
  <c r="Q32" i="36"/>
  <c r="I32" i="36"/>
  <c r="R32" i="36"/>
  <c r="K32" i="36"/>
  <c r="L32" i="36"/>
  <c r="T32" i="36"/>
  <c r="P32" i="36"/>
  <c r="N32" i="36"/>
  <c r="U32" i="36"/>
  <c r="O32" i="36"/>
  <c r="I33" i="36"/>
  <c r="Q33" i="36"/>
  <c r="K33" i="36"/>
  <c r="R33" i="36"/>
  <c r="L33" i="36"/>
  <c r="T33" i="36"/>
  <c r="U33" i="36"/>
  <c r="N33" i="36"/>
  <c r="O33" i="36"/>
  <c r="P33" i="36"/>
  <c r="L22" i="36"/>
  <c r="T22" i="36"/>
  <c r="N22" i="36"/>
  <c r="U22" i="36"/>
  <c r="O22" i="36"/>
  <c r="K22" i="36"/>
  <c r="P22" i="36"/>
  <c r="R22" i="36"/>
  <c r="I22" i="36"/>
  <c r="Q22" i="36"/>
  <c r="L24" i="36"/>
  <c r="T24" i="36"/>
  <c r="N24" i="36"/>
  <c r="U24" i="36"/>
  <c r="O24" i="36"/>
  <c r="P24" i="36"/>
  <c r="R24" i="36"/>
  <c r="I24" i="36"/>
  <c r="Q24" i="36"/>
  <c r="K24" i="36"/>
  <c r="P10" i="36"/>
  <c r="I10" i="36"/>
  <c r="Q10" i="36"/>
  <c r="K10" i="36"/>
  <c r="R10" i="36"/>
  <c r="T10" i="36"/>
  <c r="L10" i="36"/>
  <c r="N10" i="36"/>
  <c r="U10" i="36"/>
  <c r="O10" i="36"/>
  <c r="I35" i="36"/>
  <c r="R35" i="36"/>
  <c r="K35" i="36"/>
  <c r="T35" i="36"/>
  <c r="L35" i="36"/>
  <c r="N35" i="36"/>
  <c r="U35" i="36"/>
  <c r="O35" i="36"/>
  <c r="Q35" i="36"/>
  <c r="P35" i="36"/>
  <c r="K21" i="36"/>
  <c r="R21" i="36"/>
  <c r="L21" i="36"/>
  <c r="T21" i="36"/>
  <c r="N21" i="36"/>
  <c r="U21" i="36"/>
  <c r="O21" i="36"/>
  <c r="P21" i="36"/>
  <c r="Q21" i="36"/>
  <c r="I21" i="36"/>
  <c r="K36" i="36"/>
  <c r="R36" i="36"/>
  <c r="L36" i="36"/>
  <c r="T36" i="36"/>
  <c r="N36" i="36"/>
  <c r="U36" i="36"/>
  <c r="O36" i="36"/>
  <c r="P36" i="36"/>
  <c r="Q36" i="36"/>
  <c r="I36" i="36"/>
  <c r="N25" i="36"/>
  <c r="U25" i="36"/>
  <c r="O25" i="36"/>
  <c r="T25" i="36"/>
  <c r="P25" i="36"/>
  <c r="I25" i="36"/>
  <c r="Q25" i="36"/>
  <c r="L25" i="36"/>
  <c r="K25" i="36"/>
  <c r="R25" i="36"/>
  <c r="N26" i="36"/>
  <c r="U26" i="36"/>
  <c r="O26" i="36"/>
  <c r="P26" i="36"/>
  <c r="Q26" i="36"/>
  <c r="I26" i="36"/>
  <c r="T26" i="36"/>
  <c r="K26" i="36"/>
  <c r="R26" i="36"/>
  <c r="L26" i="36"/>
  <c r="Q12" i="36"/>
  <c r="I12" i="36"/>
  <c r="R12" i="36"/>
  <c r="K12" i="36"/>
  <c r="L12" i="36"/>
  <c r="T12" i="36"/>
  <c r="N12" i="36"/>
  <c r="U12" i="36"/>
  <c r="P12" i="36"/>
  <c r="O12" i="36"/>
  <c r="O28" i="36"/>
  <c r="P28" i="36"/>
  <c r="I28" i="36"/>
  <c r="Q28" i="36"/>
  <c r="N28" i="36"/>
  <c r="K28" i="36"/>
  <c r="R28" i="36"/>
  <c r="U28" i="36"/>
  <c r="L28" i="36"/>
  <c r="T28" i="36"/>
  <c r="I15" i="36"/>
  <c r="R15" i="36"/>
  <c r="K15" i="36"/>
  <c r="T15" i="36"/>
  <c r="L15" i="36"/>
  <c r="Q15" i="36"/>
  <c r="N15" i="36"/>
  <c r="U15" i="36"/>
  <c r="O15" i="36"/>
  <c r="P15" i="36"/>
  <c r="P30" i="36"/>
  <c r="Q30" i="36"/>
  <c r="I30" i="36"/>
  <c r="K30" i="36"/>
  <c r="R30" i="36"/>
  <c r="L30" i="36"/>
  <c r="T30" i="36"/>
  <c r="O30" i="36"/>
  <c r="N30" i="36"/>
  <c r="U30" i="36"/>
  <c r="I13" i="36"/>
  <c r="Q13" i="36"/>
  <c r="K13" i="36"/>
  <c r="R13" i="36"/>
  <c r="L13" i="36"/>
  <c r="T13" i="36"/>
  <c r="U13" i="36"/>
  <c r="N13" i="36"/>
  <c r="O13" i="36"/>
  <c r="P13" i="36"/>
  <c r="P31" i="36"/>
  <c r="Q31" i="36"/>
  <c r="K31" i="36"/>
  <c r="R31" i="36"/>
  <c r="T31" i="36"/>
  <c r="L31" i="36"/>
  <c r="N31" i="36"/>
  <c r="U31" i="36"/>
  <c r="O31" i="36"/>
  <c r="H19" i="35"/>
  <c r="J19" i="35"/>
  <c r="H36" i="35"/>
  <c r="J36" i="35"/>
  <c r="H22" i="35"/>
  <c r="J22" i="35"/>
  <c r="H21" i="35"/>
  <c r="J21" i="35"/>
  <c r="H23" i="35"/>
  <c r="J23" i="35"/>
  <c r="H24" i="35"/>
  <c r="J24" i="35"/>
  <c r="H11" i="35"/>
  <c r="J11" i="35"/>
  <c r="H28" i="35"/>
  <c r="J28" i="35"/>
  <c r="H12" i="35"/>
  <c r="J12" i="35"/>
  <c r="H13" i="35"/>
  <c r="J13" i="35"/>
  <c r="H30" i="35"/>
  <c r="J30" i="35"/>
  <c r="H15" i="35"/>
  <c r="J15" i="35"/>
  <c r="H16" i="35"/>
  <c r="J16" i="35"/>
  <c r="H31" i="35"/>
  <c r="J31" i="35"/>
  <c r="H14" i="35"/>
  <c r="J14" i="35"/>
  <c r="H17" i="35"/>
  <c r="J17" i="35"/>
  <c r="H32" i="35"/>
  <c r="J32" i="35"/>
  <c r="H10" i="35"/>
  <c r="J10" i="35"/>
  <c r="H29" i="35"/>
  <c r="J29" i="35"/>
  <c r="H18" i="35"/>
  <c r="J18" i="35"/>
  <c r="H33" i="35"/>
  <c r="J33" i="35"/>
  <c r="H25" i="35"/>
  <c r="J25" i="35"/>
  <c r="H34" i="35"/>
  <c r="J34" i="35"/>
  <c r="H26" i="35"/>
  <c r="J26" i="35"/>
  <c r="H20" i="35"/>
  <c r="J20" i="35"/>
  <c r="H35" i="35"/>
  <c r="J35" i="35"/>
  <c r="H27" i="35"/>
  <c r="J27" i="35"/>
  <c r="N23" i="35"/>
  <c r="O23" i="35"/>
  <c r="P23" i="35"/>
  <c r="Q23" i="35"/>
  <c r="R23" i="35"/>
  <c r="T23" i="35"/>
  <c r="K23" i="35"/>
  <c r="U23" i="35"/>
  <c r="I23" i="35"/>
  <c r="L23" i="35"/>
  <c r="I34" i="35"/>
  <c r="K34" i="35"/>
  <c r="L34" i="35"/>
  <c r="N34" i="35"/>
  <c r="O34" i="35"/>
  <c r="P34" i="35"/>
  <c r="Q34" i="35"/>
  <c r="R34" i="35"/>
  <c r="T34" i="35"/>
  <c r="U34" i="35"/>
  <c r="P26" i="35"/>
  <c r="Q26" i="35"/>
  <c r="R26" i="35"/>
  <c r="L26" i="35"/>
  <c r="O26" i="35"/>
  <c r="T26" i="35"/>
  <c r="U26" i="35"/>
  <c r="N26" i="35"/>
  <c r="I26" i="35"/>
  <c r="K26" i="35"/>
  <c r="L36" i="35"/>
  <c r="N36" i="35"/>
  <c r="O36" i="35"/>
  <c r="P36" i="35"/>
  <c r="Q36" i="35"/>
  <c r="R36" i="35"/>
  <c r="T36" i="35"/>
  <c r="U36" i="35"/>
  <c r="I36" i="35"/>
  <c r="K36" i="35"/>
  <c r="K35" i="35"/>
  <c r="L35" i="35"/>
  <c r="N35" i="35"/>
  <c r="O35" i="35"/>
  <c r="P35" i="35"/>
  <c r="Q35" i="35"/>
  <c r="R35" i="35"/>
  <c r="T35" i="35"/>
  <c r="U35" i="35"/>
  <c r="I35" i="35"/>
  <c r="Q27" i="35"/>
  <c r="R27" i="35"/>
  <c r="T27" i="35"/>
  <c r="U27" i="35"/>
  <c r="O27" i="35"/>
  <c r="P27" i="35"/>
  <c r="I27" i="35"/>
  <c r="K27" i="35"/>
  <c r="L27" i="35"/>
  <c r="N27" i="35"/>
  <c r="L22" i="35"/>
  <c r="N22" i="35"/>
  <c r="O22" i="35"/>
  <c r="P22" i="35"/>
  <c r="Q22" i="35"/>
  <c r="R22" i="35"/>
  <c r="T22" i="35"/>
  <c r="U22" i="35"/>
  <c r="I22" i="35"/>
  <c r="K22" i="35"/>
  <c r="I11" i="35"/>
  <c r="K11" i="35"/>
  <c r="L11" i="35"/>
  <c r="N11" i="35"/>
  <c r="U11" i="35"/>
  <c r="O11" i="35"/>
  <c r="P11" i="35"/>
  <c r="Q11" i="35"/>
  <c r="R11" i="35"/>
  <c r="T11" i="35"/>
  <c r="R29" i="35"/>
  <c r="T29" i="35"/>
  <c r="U29" i="35"/>
  <c r="P29" i="35"/>
  <c r="Q29" i="35"/>
  <c r="I29" i="35"/>
  <c r="K29" i="35"/>
  <c r="L29" i="35"/>
  <c r="N29" i="35"/>
  <c r="O29" i="35"/>
  <c r="K13" i="35"/>
  <c r="L13" i="35"/>
  <c r="N13" i="35"/>
  <c r="O13" i="35"/>
  <c r="P13" i="35"/>
  <c r="Q13" i="35"/>
  <c r="R13" i="35"/>
  <c r="T13" i="35"/>
  <c r="U13" i="35"/>
  <c r="I13" i="35"/>
  <c r="T30" i="35"/>
  <c r="U30" i="35"/>
  <c r="I30" i="35"/>
  <c r="Q30" i="35"/>
  <c r="R30" i="35"/>
  <c r="K30" i="35"/>
  <c r="L30" i="35"/>
  <c r="N30" i="35"/>
  <c r="O30" i="35"/>
  <c r="P30" i="35"/>
  <c r="U31" i="35"/>
  <c r="I31" i="35"/>
  <c r="K31" i="35"/>
  <c r="R31" i="35"/>
  <c r="T31" i="35"/>
  <c r="L31" i="35"/>
  <c r="N31" i="35"/>
  <c r="O31" i="35"/>
  <c r="P31" i="35"/>
  <c r="Q31" i="35"/>
  <c r="I32" i="35"/>
  <c r="L32" i="35"/>
  <c r="T32" i="35"/>
  <c r="U32" i="35"/>
  <c r="N32" i="35"/>
  <c r="O32" i="35"/>
  <c r="P32" i="35"/>
  <c r="Q32" i="35"/>
  <c r="R32" i="35"/>
  <c r="I12" i="35"/>
  <c r="K12" i="35"/>
  <c r="L12" i="35"/>
  <c r="N12" i="35"/>
  <c r="O12" i="35"/>
  <c r="P12" i="35"/>
  <c r="Q12" i="35"/>
  <c r="R12" i="35"/>
  <c r="T12" i="35"/>
  <c r="U12" i="35"/>
  <c r="I33" i="35"/>
  <c r="K33" i="35"/>
  <c r="L33" i="35"/>
  <c r="N33" i="35"/>
  <c r="U33" i="35"/>
  <c r="O33" i="35"/>
  <c r="P33" i="35"/>
  <c r="Q33" i="35"/>
  <c r="R33" i="35"/>
  <c r="T33" i="35"/>
  <c r="O25" i="35"/>
  <c r="P25" i="35"/>
  <c r="Q25" i="35"/>
  <c r="R25" i="35"/>
  <c r="T25" i="35"/>
  <c r="U25" i="35"/>
  <c r="N25" i="35"/>
  <c r="I25" i="35"/>
  <c r="K25" i="35"/>
  <c r="L25" i="35"/>
  <c r="H14" i="38"/>
  <c r="J14" i="38"/>
  <c r="H26" i="38"/>
  <c r="J26" i="38"/>
  <c r="H16" i="38"/>
  <c r="J16" i="38"/>
  <c r="H28" i="38"/>
  <c r="J28" i="38"/>
  <c r="H15" i="38"/>
  <c r="J15" i="38"/>
  <c r="H17" i="38"/>
  <c r="J17" i="38"/>
  <c r="H29" i="38"/>
  <c r="J29" i="38"/>
  <c r="H24" i="38"/>
  <c r="J24" i="38"/>
  <c r="H25" i="38"/>
  <c r="J25" i="38"/>
  <c r="H18" i="38"/>
  <c r="J18" i="38"/>
  <c r="H30" i="38"/>
  <c r="J30" i="38"/>
  <c r="H12" i="38"/>
  <c r="J12" i="38"/>
  <c r="H13" i="38"/>
  <c r="J13" i="38"/>
  <c r="H27" i="38"/>
  <c r="J27" i="38"/>
  <c r="H19" i="38"/>
  <c r="J19" i="38"/>
  <c r="H20" i="38"/>
  <c r="J20" i="38"/>
  <c r="H21" i="38"/>
  <c r="J21" i="38"/>
  <c r="H10" i="38"/>
  <c r="J10" i="38"/>
  <c r="H22" i="38"/>
  <c r="J22" i="38"/>
  <c r="H11" i="38"/>
  <c r="J11" i="38"/>
  <c r="H23" i="38"/>
  <c r="J23" i="38"/>
  <c r="P22" i="38"/>
  <c r="U22" i="38"/>
  <c r="K22" i="38"/>
  <c r="R22" i="38"/>
  <c r="I22" i="38"/>
  <c r="O22" i="38"/>
  <c r="T22" i="38"/>
  <c r="N22" i="38"/>
  <c r="Q22" i="38"/>
  <c r="L22" i="38"/>
  <c r="L11" i="38"/>
  <c r="Q11" i="38"/>
  <c r="O11" i="38"/>
  <c r="K11" i="38"/>
  <c r="P11" i="38"/>
  <c r="U11" i="38"/>
  <c r="I11" i="38"/>
  <c r="T11" i="38"/>
  <c r="N11" i="38"/>
  <c r="R11" i="38"/>
  <c r="K23" i="38"/>
  <c r="O23" i="38"/>
  <c r="T23" i="38"/>
  <c r="I23" i="38"/>
  <c r="N23" i="38"/>
  <c r="R23" i="38"/>
  <c r="Q23" i="38"/>
  <c r="L23" i="38"/>
  <c r="P23" i="38"/>
  <c r="U23" i="38"/>
  <c r="K12" i="38"/>
  <c r="P12" i="38"/>
  <c r="U12" i="38"/>
  <c r="I12" i="38"/>
  <c r="T12" i="38"/>
  <c r="O12" i="38"/>
  <c r="N12" i="38"/>
  <c r="R12" i="38"/>
  <c r="L12" i="38"/>
  <c r="Q12" i="38"/>
  <c r="I24" i="38"/>
  <c r="O24" i="38"/>
  <c r="T24" i="38"/>
  <c r="N24" i="38"/>
  <c r="R24" i="38"/>
  <c r="L24" i="38"/>
  <c r="Q24" i="38"/>
  <c r="K24" i="38"/>
  <c r="P24" i="38"/>
  <c r="U24" i="38"/>
  <c r="K13" i="38"/>
  <c r="P13" i="38"/>
  <c r="U13" i="38"/>
  <c r="I13" i="38"/>
  <c r="O13" i="38"/>
  <c r="T13" i="38"/>
  <c r="N13" i="38"/>
  <c r="R13" i="38"/>
  <c r="L13" i="38"/>
  <c r="Q13" i="38"/>
  <c r="O25" i="38"/>
  <c r="T25" i="38"/>
  <c r="I25" i="38"/>
  <c r="L25" i="38"/>
  <c r="Q25" i="38"/>
  <c r="N25" i="38"/>
  <c r="R25" i="38"/>
  <c r="P25" i="38"/>
  <c r="U25" i="38"/>
  <c r="K25" i="38"/>
  <c r="I26" i="38"/>
  <c r="T26" i="38"/>
  <c r="N26" i="38"/>
  <c r="R26" i="38"/>
  <c r="L26" i="38"/>
  <c r="Q26" i="38"/>
  <c r="P26" i="38"/>
  <c r="U26" i="38"/>
  <c r="K26" i="38"/>
  <c r="O26" i="38"/>
  <c r="N27" i="38"/>
  <c r="R27" i="38"/>
  <c r="L27" i="38"/>
  <c r="Q27" i="38"/>
  <c r="K27" i="38"/>
  <c r="P27" i="38"/>
  <c r="U27" i="38"/>
  <c r="I27" i="38"/>
  <c r="O27" i="38"/>
  <c r="T27" i="38"/>
  <c r="R28" i="38"/>
  <c r="P28" i="38"/>
  <c r="L28" i="38"/>
  <c r="Q28" i="38"/>
  <c r="U28" i="38"/>
  <c r="K28" i="38"/>
  <c r="O28" i="38"/>
  <c r="T28" i="38"/>
  <c r="I28" i="38"/>
  <c r="N28" i="38"/>
  <c r="R29" i="38"/>
  <c r="L29" i="38"/>
  <c r="Q29" i="38"/>
  <c r="K29" i="38"/>
  <c r="P29" i="38"/>
  <c r="U29" i="38"/>
  <c r="O29" i="38"/>
  <c r="T29" i="38"/>
  <c r="I29" i="38"/>
  <c r="N29" i="38"/>
  <c r="L30" i="38"/>
  <c r="Q30" i="38"/>
  <c r="K30" i="38"/>
  <c r="P30" i="38"/>
  <c r="U30" i="38"/>
  <c r="I30" i="38"/>
  <c r="O30" i="38"/>
  <c r="T30" i="38"/>
  <c r="N30" i="38"/>
  <c r="R30" i="38"/>
  <c r="H32" i="43"/>
  <c r="J32" i="43"/>
  <c r="H21" i="43"/>
  <c r="J21" i="43"/>
  <c r="H33" i="43"/>
  <c r="J33" i="43"/>
  <c r="H11" i="43"/>
  <c r="J11" i="43"/>
  <c r="H23" i="43"/>
  <c r="J23" i="43"/>
  <c r="H35" i="43"/>
  <c r="J35" i="43"/>
  <c r="H31" i="43"/>
  <c r="J31" i="43"/>
  <c r="H10" i="43"/>
  <c r="J10" i="43"/>
  <c r="H34" i="43"/>
  <c r="J34" i="43"/>
  <c r="H12" i="43"/>
  <c r="J12" i="43"/>
  <c r="H24" i="43"/>
  <c r="J24" i="43"/>
  <c r="H36" i="43"/>
  <c r="J36" i="43"/>
  <c r="H19" i="43"/>
  <c r="J19" i="43"/>
  <c r="H20" i="43"/>
  <c r="J20" i="43"/>
  <c r="H22" i="43"/>
  <c r="J22" i="43"/>
  <c r="H13" i="43"/>
  <c r="J13" i="43"/>
  <c r="H25" i="43"/>
  <c r="J25" i="43"/>
  <c r="H37" i="43"/>
  <c r="J37" i="43"/>
  <c r="H14" i="43"/>
  <c r="J14" i="43"/>
  <c r="H26" i="43"/>
  <c r="J26" i="43"/>
  <c r="H38" i="43"/>
  <c r="J38" i="43"/>
  <c r="H15" i="43"/>
  <c r="J15" i="43"/>
  <c r="H27" i="43"/>
  <c r="J27" i="43"/>
  <c r="H16" i="43"/>
  <c r="J16" i="43"/>
  <c r="H28" i="43"/>
  <c r="J28" i="43"/>
  <c r="H17" i="43"/>
  <c r="J17" i="43"/>
  <c r="H29" i="43"/>
  <c r="J29" i="43"/>
  <c r="H18" i="43"/>
  <c r="J18" i="43"/>
  <c r="H30" i="43"/>
  <c r="J30" i="43"/>
  <c r="L31" i="43"/>
  <c r="Q31" i="43"/>
  <c r="K31" i="43"/>
  <c r="P31" i="43"/>
  <c r="U31" i="43"/>
  <c r="I31" i="43"/>
  <c r="O31" i="43"/>
  <c r="N31" i="43"/>
  <c r="R31" i="43"/>
  <c r="L32" i="43"/>
  <c r="Q32" i="43"/>
  <c r="R32" i="43"/>
  <c r="N32" i="43"/>
  <c r="K32" i="43"/>
  <c r="P32" i="43"/>
  <c r="U32" i="43"/>
  <c r="I32" i="43"/>
  <c r="O32" i="43"/>
  <c r="T32" i="43"/>
  <c r="L29" i="43"/>
  <c r="Q29" i="43"/>
  <c r="K29" i="43"/>
  <c r="U29" i="43"/>
  <c r="T29" i="43"/>
  <c r="P29" i="43"/>
  <c r="I29" i="43"/>
  <c r="O29" i="43"/>
  <c r="R29" i="43"/>
  <c r="N29" i="43"/>
  <c r="R33" i="43"/>
  <c r="K33" i="43"/>
  <c r="P33" i="43"/>
  <c r="U33" i="43"/>
  <c r="T33" i="43"/>
  <c r="I33" i="43"/>
  <c r="O33" i="43"/>
  <c r="N33" i="43"/>
  <c r="Q33" i="43"/>
  <c r="L33" i="43"/>
  <c r="K34" i="43"/>
  <c r="P34" i="43"/>
  <c r="U34" i="43"/>
  <c r="O34" i="43"/>
  <c r="T34" i="43"/>
  <c r="I34" i="43"/>
  <c r="N34" i="43"/>
  <c r="R34" i="43"/>
  <c r="L34" i="43"/>
  <c r="Q34" i="43"/>
  <c r="K35" i="43"/>
  <c r="P35" i="43"/>
  <c r="U35" i="43"/>
  <c r="O35" i="43"/>
  <c r="T35" i="43"/>
  <c r="Q35" i="43"/>
  <c r="I35" i="43"/>
  <c r="N35" i="43"/>
  <c r="R35" i="43"/>
  <c r="L35" i="43"/>
  <c r="I13" i="43"/>
  <c r="O13" i="43"/>
  <c r="T13" i="43"/>
  <c r="N13" i="43"/>
  <c r="R13" i="43"/>
  <c r="L13" i="43"/>
  <c r="Q13" i="43"/>
  <c r="K13" i="43"/>
  <c r="U13" i="43"/>
  <c r="P13" i="43"/>
  <c r="I37" i="43"/>
  <c r="O37" i="43"/>
  <c r="T37" i="43"/>
  <c r="N37" i="43"/>
  <c r="R37" i="43"/>
  <c r="L37" i="43"/>
  <c r="Q37" i="43"/>
  <c r="K37" i="43"/>
  <c r="P37" i="43"/>
  <c r="U37" i="43"/>
  <c r="I36" i="43"/>
  <c r="O36" i="43"/>
  <c r="T36" i="43"/>
  <c r="R36" i="43"/>
  <c r="N36" i="43"/>
  <c r="L36" i="43"/>
  <c r="K36" i="43"/>
  <c r="P36" i="43"/>
  <c r="U36" i="43"/>
  <c r="Q36" i="43"/>
  <c r="U14" i="43"/>
  <c r="N14" i="43"/>
  <c r="R14" i="43"/>
  <c r="Q14" i="43"/>
  <c r="L14" i="43"/>
  <c r="K14" i="43"/>
  <c r="O14" i="43"/>
  <c r="P14" i="43"/>
  <c r="I14" i="43"/>
  <c r="T14" i="43"/>
  <c r="N27" i="43"/>
  <c r="R27" i="43"/>
  <c r="L27" i="43"/>
  <c r="Q27" i="43"/>
  <c r="K27" i="43"/>
  <c r="P27" i="43"/>
  <c r="U27" i="43"/>
  <c r="I27" i="43"/>
  <c r="O27" i="43"/>
  <c r="T27" i="43"/>
  <c r="N28" i="43"/>
  <c r="R28" i="43"/>
  <c r="L28" i="43"/>
  <c r="Q28" i="43"/>
  <c r="K28" i="43"/>
  <c r="P28" i="43"/>
  <c r="U28" i="43"/>
  <c r="T28" i="43"/>
  <c r="I28" i="43"/>
  <c r="O28" i="43"/>
  <c r="H20" i="12"/>
  <c r="J20" i="12"/>
  <c r="H23" i="12"/>
  <c r="J23" i="12"/>
  <c r="J17" i="12"/>
  <c r="H17" i="12"/>
  <c r="J26" i="12"/>
  <c r="H26" i="12"/>
  <c r="H21" i="12"/>
  <c r="J21" i="12"/>
  <c r="H10" i="12"/>
  <c r="J10" i="12"/>
  <c r="H22" i="12"/>
  <c r="J22" i="12"/>
  <c r="H11" i="12"/>
  <c r="J11" i="12"/>
  <c r="H24" i="12"/>
  <c r="J24" i="12"/>
  <c r="H25" i="12"/>
  <c r="J25" i="12"/>
  <c r="H12" i="12"/>
  <c r="J12" i="12"/>
  <c r="H13" i="12"/>
  <c r="J13" i="12"/>
  <c r="J14" i="12"/>
  <c r="H14" i="12"/>
  <c r="J28" i="12"/>
  <c r="H28" i="12"/>
  <c r="J15" i="12"/>
  <c r="H15" i="12"/>
  <c r="J29" i="12"/>
  <c r="H29" i="12"/>
  <c r="J16" i="12"/>
  <c r="H16" i="12"/>
  <c r="J27" i="12"/>
  <c r="H27" i="12"/>
  <c r="H18" i="12"/>
  <c r="J18" i="12"/>
  <c r="J19" i="12"/>
  <c r="H19" i="12"/>
  <c r="P18" i="12"/>
  <c r="I18" i="12"/>
  <c r="R18" i="12"/>
  <c r="L18" i="12"/>
  <c r="U18" i="12"/>
  <c r="O18" i="12"/>
  <c r="Q18" i="12"/>
  <c r="K18" i="12"/>
  <c r="T18" i="12"/>
  <c r="N18" i="12"/>
  <c r="P19" i="12"/>
  <c r="I19" i="12"/>
  <c r="R19" i="12"/>
  <c r="L19" i="12"/>
  <c r="U19" i="12"/>
  <c r="O19" i="12"/>
  <c r="Q19" i="12"/>
  <c r="K19" i="12"/>
  <c r="T19" i="12"/>
  <c r="N19" i="12"/>
  <c r="I20" i="12"/>
  <c r="R20" i="12"/>
  <c r="L20" i="12"/>
  <c r="U20" i="12"/>
  <c r="O20" i="12"/>
  <c r="Q20" i="12"/>
  <c r="K20" i="12"/>
  <c r="T20" i="12"/>
  <c r="N20" i="12"/>
  <c r="P20" i="12"/>
  <c r="R21" i="12"/>
  <c r="N21" i="12"/>
  <c r="L21" i="12"/>
  <c r="U21" i="12"/>
  <c r="O21" i="12"/>
  <c r="Q21" i="12"/>
  <c r="K21" i="12"/>
  <c r="T21" i="12"/>
  <c r="P21" i="12"/>
  <c r="I21" i="12"/>
  <c r="L22" i="12"/>
  <c r="U22" i="12"/>
  <c r="O22" i="12"/>
  <c r="Q22" i="12"/>
  <c r="K22" i="12"/>
  <c r="T22" i="12"/>
  <c r="N22" i="12"/>
  <c r="P22" i="12"/>
  <c r="I22" i="12"/>
  <c r="R22" i="12"/>
  <c r="T11" i="12"/>
  <c r="N11" i="12"/>
  <c r="P11" i="12"/>
  <c r="I11" i="12"/>
  <c r="R11" i="12"/>
  <c r="L11" i="12"/>
  <c r="O11" i="12"/>
  <c r="U11" i="12"/>
  <c r="Q11" i="12"/>
  <c r="K11" i="12"/>
  <c r="O28" i="12"/>
  <c r="Q28" i="12"/>
  <c r="K28" i="12"/>
  <c r="T28" i="12"/>
  <c r="N28" i="12"/>
  <c r="P28" i="12"/>
  <c r="I28" i="12"/>
  <c r="R28" i="12"/>
  <c r="L28" i="12"/>
  <c r="U28" i="12"/>
  <c r="U25" i="12"/>
  <c r="O25" i="12"/>
  <c r="Q25" i="12"/>
  <c r="K25" i="12"/>
  <c r="T25" i="12"/>
  <c r="N25" i="12"/>
  <c r="I25" i="12"/>
  <c r="P25" i="12"/>
  <c r="R25" i="12"/>
  <c r="L25" i="12"/>
  <c r="Q29" i="12"/>
  <c r="K29" i="12"/>
  <c r="T29" i="12"/>
  <c r="N29" i="12"/>
  <c r="P29" i="12"/>
  <c r="I29" i="12"/>
  <c r="R29" i="12"/>
  <c r="L29" i="12"/>
  <c r="U29" i="12"/>
  <c r="O29" i="12"/>
  <c r="N17" i="12"/>
  <c r="P17" i="12"/>
  <c r="I17" i="12"/>
  <c r="R17" i="12"/>
  <c r="L17" i="12"/>
  <c r="U17" i="12"/>
  <c r="O17" i="12"/>
  <c r="Q17" i="12"/>
  <c r="K17" i="12"/>
  <c r="T17" i="12"/>
  <c r="H20" i="44"/>
  <c r="J20" i="44"/>
  <c r="H21" i="44"/>
  <c r="J21" i="44"/>
  <c r="H33" i="44"/>
  <c r="J33" i="44"/>
  <c r="H32" i="44"/>
  <c r="J32" i="44"/>
  <c r="M32" i="44"/>
  <c r="H10" i="44"/>
  <c r="J10" i="44"/>
  <c r="M10" i="44"/>
  <c r="H22" i="44"/>
  <c r="J22" i="44"/>
  <c r="M22" i="44"/>
  <c r="H34" i="44"/>
  <c r="J34" i="44"/>
  <c r="M34" i="44"/>
  <c r="H12" i="44"/>
  <c r="J12" i="44"/>
  <c r="M12" i="44"/>
  <c r="H24" i="44"/>
  <c r="J24" i="44"/>
  <c r="M24" i="44"/>
  <c r="H11" i="44"/>
  <c r="J11" i="44"/>
  <c r="M11" i="44"/>
  <c r="H23" i="44"/>
  <c r="J23" i="44"/>
  <c r="H13" i="44"/>
  <c r="J13" i="44"/>
  <c r="M13" i="44"/>
  <c r="H25" i="44"/>
  <c r="J25" i="44"/>
  <c r="M14" i="44"/>
  <c r="H14" i="44"/>
  <c r="J14" i="44"/>
  <c r="H26" i="44"/>
  <c r="J26" i="44"/>
  <c r="J15" i="44"/>
  <c r="H15" i="44"/>
  <c r="J27" i="44"/>
  <c r="H27" i="44"/>
  <c r="H28" i="44"/>
  <c r="J28" i="44"/>
  <c r="H17" i="44"/>
  <c r="J17" i="44"/>
  <c r="M17" i="44"/>
  <c r="H29" i="44"/>
  <c r="J29" i="44"/>
  <c r="H16" i="44"/>
  <c r="J16" i="44"/>
  <c r="M16" i="44"/>
  <c r="H18" i="44"/>
  <c r="J18" i="44"/>
  <c r="H30" i="44"/>
  <c r="J30" i="44"/>
  <c r="M30" i="44"/>
  <c r="H19" i="44"/>
  <c r="J19" i="44"/>
  <c r="M19" i="44"/>
  <c r="H31" i="44"/>
  <c r="J31" i="44"/>
  <c r="M31" i="44"/>
  <c r="L12" i="44"/>
  <c r="T12" i="44"/>
  <c r="R12" i="44"/>
  <c r="K12" i="44"/>
  <c r="I12" i="44"/>
  <c r="Q12" i="44"/>
  <c r="O12" i="44"/>
  <c r="P12" i="44"/>
  <c r="N12" i="44"/>
  <c r="U12" i="44"/>
  <c r="L11" i="44"/>
  <c r="T11" i="44"/>
  <c r="K11" i="44"/>
  <c r="R11" i="44"/>
  <c r="I11" i="44"/>
  <c r="Q11" i="44"/>
  <c r="P11" i="44"/>
  <c r="U11" i="44"/>
  <c r="O11" i="44"/>
  <c r="N11" i="44"/>
  <c r="K25" i="44"/>
  <c r="R25" i="44"/>
  <c r="I25" i="44"/>
  <c r="Q25" i="44"/>
  <c r="P25" i="44"/>
  <c r="O25" i="44"/>
  <c r="N25" i="44"/>
  <c r="U25" i="44"/>
  <c r="L25" i="44"/>
  <c r="T25" i="44"/>
  <c r="L34" i="44"/>
  <c r="T34" i="44"/>
  <c r="K34" i="44"/>
  <c r="R34" i="44"/>
  <c r="I34" i="44"/>
  <c r="Q34" i="44"/>
  <c r="P34" i="44"/>
  <c r="O34" i="44"/>
  <c r="U34" i="44"/>
  <c r="N34" i="44"/>
  <c r="K14" i="44"/>
  <c r="R14" i="44"/>
  <c r="I14" i="44"/>
  <c r="Q14" i="44"/>
  <c r="P14" i="44"/>
  <c r="O14" i="44"/>
  <c r="N14" i="44"/>
  <c r="U14" i="44"/>
  <c r="T14" i="44"/>
  <c r="L14" i="44"/>
  <c r="I26" i="44"/>
  <c r="Q26" i="44"/>
  <c r="P26" i="44"/>
  <c r="O26" i="44"/>
  <c r="N26" i="44"/>
  <c r="U26" i="44"/>
  <c r="L26" i="44"/>
  <c r="T26" i="44"/>
  <c r="K26" i="44"/>
  <c r="R26" i="44"/>
  <c r="I27" i="44"/>
  <c r="Q27" i="44"/>
  <c r="P27" i="44"/>
  <c r="O27" i="44"/>
  <c r="N27" i="44"/>
  <c r="U27" i="44"/>
  <c r="T27" i="44"/>
  <c r="L27" i="44"/>
  <c r="K27" i="44"/>
  <c r="R27" i="44"/>
  <c r="P28" i="44"/>
  <c r="O28" i="44"/>
  <c r="N28" i="44"/>
  <c r="U28" i="44"/>
  <c r="L28" i="44"/>
  <c r="T28" i="44"/>
  <c r="K28" i="44"/>
  <c r="R28" i="44"/>
  <c r="I28" i="44"/>
  <c r="Q28" i="44"/>
  <c r="P29" i="44"/>
  <c r="O29" i="44"/>
  <c r="N29" i="44"/>
  <c r="U29" i="44"/>
  <c r="L29" i="44"/>
  <c r="T29" i="44"/>
  <c r="K29" i="44"/>
  <c r="R29" i="44"/>
  <c r="I29" i="44"/>
  <c r="Q29" i="44"/>
  <c r="O30" i="44"/>
  <c r="N30" i="44"/>
  <c r="U30" i="44"/>
  <c r="L30" i="44"/>
  <c r="T30" i="44"/>
  <c r="K30" i="44"/>
  <c r="R30" i="44"/>
  <c r="I30" i="44"/>
  <c r="Q30" i="44"/>
  <c r="P30" i="44"/>
  <c r="O31" i="44"/>
  <c r="N31" i="44"/>
  <c r="U31" i="44"/>
  <c r="L31" i="44"/>
  <c r="T31" i="44"/>
  <c r="K31" i="44"/>
  <c r="R31" i="44"/>
  <c r="Q31" i="44"/>
  <c r="I31" i="44"/>
  <c r="P31" i="44"/>
  <c r="N32" i="44"/>
  <c r="U32" i="44"/>
  <c r="L32" i="44"/>
  <c r="T32" i="44"/>
  <c r="K32" i="44"/>
  <c r="R32" i="44"/>
  <c r="I32" i="44"/>
  <c r="Q32" i="44"/>
  <c r="P32" i="44"/>
  <c r="O32" i="44"/>
  <c r="N33" i="44"/>
  <c r="U33" i="44"/>
  <c r="T33" i="44"/>
  <c r="L33" i="44"/>
  <c r="K33" i="44"/>
  <c r="R33" i="44"/>
  <c r="I33" i="44"/>
  <c r="Q33" i="44"/>
  <c r="P33" i="44"/>
  <c r="O33" i="44"/>
  <c r="L27" i="23"/>
  <c r="K27" i="23"/>
  <c r="I27" i="23"/>
  <c r="U27" i="23"/>
  <c r="T27" i="23"/>
  <c r="R27" i="23"/>
  <c r="Q27" i="23"/>
  <c r="P27" i="23"/>
  <c r="O27" i="23"/>
  <c r="N27" i="23"/>
  <c r="K28" i="23"/>
  <c r="I28" i="23"/>
  <c r="U28" i="23"/>
  <c r="T28" i="23"/>
  <c r="R28" i="23"/>
  <c r="Q28" i="23"/>
  <c r="P28" i="23"/>
  <c r="O28" i="23"/>
  <c r="N28" i="23"/>
  <c r="L28" i="23"/>
  <c r="R13" i="23"/>
  <c r="Q13" i="23"/>
  <c r="P13" i="23"/>
  <c r="O13" i="23"/>
  <c r="N13" i="23"/>
  <c r="U13" i="23"/>
  <c r="L13" i="23"/>
  <c r="K13" i="23"/>
  <c r="I13" i="23"/>
  <c r="T13" i="23"/>
  <c r="I29" i="23"/>
  <c r="U29" i="23"/>
  <c r="T29" i="23"/>
  <c r="R29" i="23"/>
  <c r="Q29" i="23"/>
  <c r="P29" i="23"/>
  <c r="O29" i="23"/>
  <c r="N29" i="23"/>
  <c r="L29" i="23"/>
  <c r="K29" i="23"/>
  <c r="U36" i="23"/>
  <c r="T36" i="23"/>
  <c r="R36" i="23"/>
  <c r="Q36" i="23"/>
  <c r="P36" i="23"/>
  <c r="O36" i="23"/>
  <c r="N36" i="23"/>
  <c r="L36" i="23"/>
  <c r="K36" i="23"/>
  <c r="I36" i="23"/>
  <c r="U30" i="23"/>
  <c r="T30" i="23"/>
  <c r="R30" i="23"/>
  <c r="Q30" i="23"/>
  <c r="P30" i="23"/>
  <c r="O30" i="23"/>
  <c r="N30" i="23"/>
  <c r="L30" i="23"/>
  <c r="K30" i="23"/>
  <c r="I30" i="23"/>
  <c r="U35" i="23"/>
  <c r="T35" i="23"/>
  <c r="R35" i="23"/>
  <c r="Q35" i="23"/>
  <c r="P35" i="23"/>
  <c r="O35" i="23"/>
  <c r="N35" i="23"/>
  <c r="L35" i="23"/>
  <c r="K35" i="23"/>
  <c r="I35" i="23"/>
  <c r="T37" i="23"/>
  <c r="R37" i="23"/>
  <c r="Q37" i="23"/>
  <c r="P37" i="23"/>
  <c r="O37" i="23"/>
  <c r="N37" i="23"/>
  <c r="L37" i="23"/>
  <c r="K37" i="23"/>
  <c r="I37" i="23"/>
  <c r="U37" i="23"/>
  <c r="Q21" i="23"/>
  <c r="P21" i="23"/>
  <c r="O21" i="23"/>
  <c r="N21" i="23"/>
  <c r="L21" i="23"/>
  <c r="K21" i="23"/>
  <c r="T21" i="23"/>
  <c r="I21" i="23"/>
  <c r="U21" i="23"/>
  <c r="R21" i="23"/>
  <c r="P22" i="23"/>
  <c r="O22" i="23"/>
  <c r="N22" i="23"/>
  <c r="Q22" i="23"/>
  <c r="L22" i="23"/>
  <c r="K22" i="23"/>
  <c r="I22" i="23"/>
  <c r="U22" i="23"/>
  <c r="R22" i="23"/>
  <c r="T22" i="23"/>
  <c r="R38" i="23"/>
  <c r="Q38" i="23"/>
  <c r="P38" i="23"/>
  <c r="O38" i="23"/>
  <c r="U38" i="23"/>
  <c r="N38" i="23"/>
  <c r="L38" i="23"/>
  <c r="K38" i="23"/>
  <c r="I38" i="23"/>
  <c r="T38" i="23"/>
  <c r="O23" i="23"/>
  <c r="N23" i="23"/>
  <c r="L23" i="23"/>
  <c r="K23" i="23"/>
  <c r="I23" i="23"/>
  <c r="U23" i="23"/>
  <c r="T23" i="23"/>
  <c r="R23" i="23"/>
  <c r="Q23" i="23"/>
  <c r="P23" i="23"/>
  <c r="Q39" i="23"/>
  <c r="P39" i="23"/>
  <c r="O39" i="23"/>
  <c r="N39" i="23"/>
  <c r="L39" i="23"/>
  <c r="R39" i="23"/>
  <c r="K39" i="23"/>
  <c r="I39" i="23"/>
  <c r="T39" i="23"/>
  <c r="U39" i="23"/>
  <c r="N25" i="23"/>
  <c r="L25" i="23"/>
  <c r="K25" i="23"/>
  <c r="I25" i="23"/>
  <c r="U25" i="23"/>
  <c r="T25" i="23"/>
  <c r="R25" i="23"/>
  <c r="Q25" i="23"/>
  <c r="P25" i="23"/>
  <c r="O25" i="23"/>
  <c r="J22" i="11"/>
  <c r="H22" i="11"/>
  <c r="H37" i="11"/>
  <c r="J37" i="11"/>
  <c r="H49" i="11"/>
  <c r="M49" i="11"/>
  <c r="J49" i="11"/>
  <c r="J10" i="11"/>
  <c r="H10" i="11"/>
  <c r="J38" i="11"/>
  <c r="H38" i="11"/>
  <c r="M11" i="11"/>
  <c r="J11" i="11"/>
  <c r="H11" i="11"/>
  <c r="H24" i="11"/>
  <c r="J24" i="11"/>
  <c r="J39" i="11"/>
  <c r="H39" i="11"/>
  <c r="J35" i="11"/>
  <c r="H35" i="11"/>
  <c r="J46" i="11"/>
  <c r="M46" i="11"/>
  <c r="H46" i="11"/>
  <c r="H36" i="11"/>
  <c r="J36" i="11"/>
  <c r="J47" i="11"/>
  <c r="H47" i="11"/>
  <c r="M23" i="11"/>
  <c r="J23" i="11"/>
  <c r="H23" i="11"/>
  <c r="H12" i="11"/>
  <c r="M12" i="11"/>
  <c r="J12" i="11"/>
  <c r="H25" i="11"/>
  <c r="J25" i="11"/>
  <c r="J40" i="11"/>
  <c r="H40" i="11"/>
  <c r="H13" i="11"/>
  <c r="M13" i="11"/>
  <c r="J13" i="11"/>
  <c r="J26" i="11"/>
  <c r="H26" i="11"/>
  <c r="M41" i="11"/>
  <c r="J41" i="11"/>
  <c r="H41" i="11"/>
  <c r="J14" i="11"/>
  <c r="H14" i="11"/>
  <c r="M14" i="11"/>
  <c r="J27" i="11"/>
  <c r="H27" i="11"/>
  <c r="M42" i="11"/>
  <c r="J42" i="11"/>
  <c r="H42" i="11"/>
  <c r="J21" i="11"/>
  <c r="M21" i="11"/>
  <c r="H21" i="11"/>
  <c r="M20" i="11"/>
  <c r="H20" i="11"/>
  <c r="J20" i="11"/>
  <c r="J15" i="11"/>
  <c r="H15" i="11"/>
  <c r="M15" i="11"/>
  <c r="J28" i="11"/>
  <c r="H28" i="11"/>
  <c r="J43" i="11"/>
  <c r="H43" i="11"/>
  <c r="M32" i="11"/>
  <c r="H32" i="11"/>
  <c r="J32" i="11"/>
  <c r="M19" i="11"/>
  <c r="H19" i="11"/>
  <c r="J19" i="11"/>
  <c r="M16" i="11"/>
  <c r="J16" i="11"/>
  <c r="H16" i="11"/>
  <c r="H44" i="11"/>
  <c r="J44" i="11"/>
  <c r="J33" i="11"/>
  <c r="H33" i="11"/>
  <c r="M29" i="11"/>
  <c r="J29" i="11"/>
  <c r="H29" i="11"/>
  <c r="M30" i="11"/>
  <c r="J30" i="11"/>
  <c r="H30" i="11"/>
  <c r="J17" i="11"/>
  <c r="H17" i="11"/>
  <c r="M45" i="11"/>
  <c r="J45" i="11"/>
  <c r="H45" i="11"/>
  <c r="J34" i="11"/>
  <c r="H34" i="11"/>
  <c r="M18" i="11"/>
  <c r="J18" i="11"/>
  <c r="H18" i="11"/>
  <c r="J31" i="11"/>
  <c r="H31" i="11"/>
  <c r="J50" i="11"/>
  <c r="H50" i="11"/>
  <c r="H48" i="11"/>
  <c r="J48" i="11"/>
  <c r="M48" i="11"/>
  <c r="Q38" i="11"/>
  <c r="R38" i="11"/>
  <c r="T38" i="11"/>
  <c r="U38" i="11"/>
  <c r="O38" i="11"/>
  <c r="I38" i="11"/>
  <c r="K38" i="11"/>
  <c r="L38" i="11"/>
  <c r="N38" i="11"/>
  <c r="P38" i="11"/>
  <c r="I19" i="11"/>
  <c r="K19" i="11"/>
  <c r="L19" i="11"/>
  <c r="N19" i="11"/>
  <c r="U19" i="11"/>
  <c r="Q19" i="11"/>
  <c r="O19" i="11"/>
  <c r="P19" i="11"/>
  <c r="T19" i="11"/>
  <c r="R19" i="11"/>
  <c r="Q37" i="11"/>
  <c r="T37" i="11"/>
  <c r="L37" i="11"/>
  <c r="N37" i="11"/>
  <c r="U37" i="11"/>
  <c r="R37" i="11"/>
  <c r="I37" i="11"/>
  <c r="K37" i="11"/>
  <c r="O37" i="11"/>
  <c r="P37" i="11"/>
  <c r="Q39" i="11"/>
  <c r="R39" i="11"/>
  <c r="U39" i="11"/>
  <c r="I39" i="11"/>
  <c r="T39" i="11"/>
  <c r="K39" i="11"/>
  <c r="L39" i="11"/>
  <c r="N39" i="11"/>
  <c r="O39" i="11"/>
  <c r="P39" i="11"/>
  <c r="I10" i="11"/>
  <c r="R10" i="11"/>
  <c r="T10" i="11"/>
  <c r="K10" i="11"/>
  <c r="L10" i="11"/>
  <c r="N10" i="11"/>
  <c r="U10" i="11"/>
  <c r="O10" i="11"/>
  <c r="Q10" i="11"/>
  <c r="P10" i="11"/>
  <c r="K25" i="11"/>
  <c r="N25" i="11"/>
  <c r="U25" i="11"/>
  <c r="O25" i="11"/>
  <c r="P25" i="11"/>
  <c r="Q25" i="11"/>
  <c r="I25" i="11"/>
  <c r="T25" i="11"/>
  <c r="R25" i="11"/>
  <c r="L25" i="11"/>
  <c r="R40" i="11"/>
  <c r="I40" i="11"/>
  <c r="K40" i="11"/>
  <c r="T40" i="11"/>
  <c r="U40" i="11"/>
  <c r="L40" i="11"/>
  <c r="N40" i="11"/>
  <c r="O40" i="11"/>
  <c r="P40" i="11"/>
  <c r="Q40" i="11"/>
  <c r="O26" i="11"/>
  <c r="Q26" i="11"/>
  <c r="P26" i="11"/>
  <c r="U26" i="11"/>
  <c r="K26" i="11"/>
  <c r="N26" i="11"/>
  <c r="T26" i="11"/>
  <c r="R26" i="11"/>
  <c r="I26" i="11"/>
  <c r="L26" i="11"/>
  <c r="I14" i="11"/>
  <c r="K14" i="11"/>
  <c r="L14" i="11"/>
  <c r="T14" i="11"/>
  <c r="U14" i="11"/>
  <c r="P14" i="11"/>
  <c r="N14" i="11"/>
  <c r="O14" i="11"/>
  <c r="Q14" i="11"/>
  <c r="R14" i="11"/>
  <c r="T42" i="11"/>
  <c r="P42" i="11"/>
  <c r="I42" i="11"/>
  <c r="K42" i="11"/>
  <c r="L42" i="11"/>
  <c r="N42" i="11"/>
  <c r="U42" i="11"/>
  <c r="O42" i="11"/>
  <c r="R42" i="11"/>
  <c r="Q42" i="11"/>
  <c r="I43" i="11"/>
  <c r="T43" i="11"/>
  <c r="U43" i="11"/>
  <c r="K43" i="11"/>
  <c r="L43" i="11"/>
  <c r="N43" i="11"/>
  <c r="O43" i="11"/>
  <c r="P43" i="11"/>
  <c r="R43" i="11"/>
  <c r="Q43" i="11"/>
  <c r="P32" i="11"/>
  <c r="R32" i="11"/>
  <c r="K32" i="11"/>
  <c r="T32" i="11"/>
  <c r="Q32" i="11"/>
  <c r="I32" i="11"/>
  <c r="O32" i="11"/>
  <c r="U32" i="11"/>
  <c r="I44" i="11"/>
  <c r="K44" i="11"/>
  <c r="T44" i="11"/>
  <c r="U44" i="11"/>
  <c r="L44" i="11"/>
  <c r="N44" i="11"/>
  <c r="O44" i="11"/>
  <c r="P44" i="11"/>
  <c r="R44" i="11"/>
  <c r="Q44" i="11"/>
  <c r="P33" i="11"/>
  <c r="R33" i="11"/>
  <c r="U33" i="11"/>
  <c r="O33" i="11"/>
  <c r="I45" i="11"/>
  <c r="K45" i="11"/>
  <c r="L45" i="11"/>
  <c r="N45" i="11"/>
  <c r="U45" i="11"/>
  <c r="Q45" i="11"/>
  <c r="O45" i="11"/>
  <c r="P45" i="11"/>
  <c r="T45" i="11"/>
  <c r="R45" i="11"/>
  <c r="P34" i="11"/>
  <c r="R34" i="11"/>
  <c r="N34" i="11"/>
  <c r="O34" i="11"/>
  <c r="O31" i="11"/>
  <c r="I31" i="11"/>
  <c r="R31" i="11"/>
  <c r="P31" i="11"/>
  <c r="Q31" i="11"/>
  <c r="U31" i="11"/>
  <c r="K31" i="11"/>
  <c r="N31" i="11"/>
  <c r="T31" i="11"/>
  <c r="L31" i="11"/>
  <c r="K50" i="11"/>
  <c r="L50" i="11"/>
  <c r="N50" i="11"/>
  <c r="O50" i="11"/>
  <c r="R50" i="11"/>
  <c r="P50" i="11"/>
  <c r="Q50" i="11"/>
  <c r="I50" i="11"/>
  <c r="T50" i="11"/>
  <c r="U50" i="11"/>
  <c r="L29" i="10"/>
  <c r="P29" i="10"/>
  <c r="T29" i="10"/>
  <c r="N29" i="10"/>
  <c r="Q29" i="10"/>
  <c r="U29" i="10"/>
  <c r="I29" i="10"/>
  <c r="K29" i="10"/>
  <c r="O29" i="10"/>
  <c r="R29" i="10"/>
  <c r="R27" i="10"/>
  <c r="P27" i="10"/>
  <c r="T27" i="10"/>
  <c r="L27" i="10"/>
  <c r="N27" i="10"/>
  <c r="U27" i="10"/>
  <c r="Q27" i="10"/>
  <c r="I27" i="10"/>
  <c r="K27" i="10"/>
  <c r="O27" i="10"/>
  <c r="P26" i="10"/>
  <c r="K26" i="10"/>
  <c r="O26" i="10"/>
  <c r="R26" i="10"/>
  <c r="L26" i="10"/>
  <c r="T26" i="10"/>
  <c r="I26" i="10"/>
  <c r="N26" i="10"/>
  <c r="Q26" i="10"/>
  <c r="U26" i="10"/>
  <c r="L30" i="10"/>
  <c r="P30" i="10"/>
  <c r="T30" i="10"/>
  <c r="I30" i="10"/>
  <c r="N30" i="10"/>
  <c r="Q30" i="10"/>
  <c r="U30" i="10"/>
  <c r="K30" i="10"/>
  <c r="O30" i="10"/>
  <c r="R30" i="10"/>
  <c r="I18" i="10"/>
  <c r="Q18" i="10"/>
  <c r="K18" i="10"/>
  <c r="O18" i="10"/>
  <c r="R18" i="10"/>
  <c r="L18" i="10"/>
  <c r="P18" i="10"/>
  <c r="T18" i="10"/>
  <c r="U18" i="10"/>
  <c r="N18" i="10"/>
  <c r="K21" i="10"/>
  <c r="O21" i="10"/>
  <c r="R21" i="10"/>
  <c r="L21" i="10"/>
  <c r="P21" i="10"/>
  <c r="T21" i="10"/>
  <c r="I21" i="10"/>
  <c r="N21" i="10"/>
  <c r="Q21" i="10"/>
  <c r="U21" i="10"/>
  <c r="K23" i="10"/>
  <c r="O23" i="10"/>
  <c r="R23" i="10"/>
  <c r="L23" i="10"/>
  <c r="P23" i="10"/>
  <c r="T23" i="10"/>
  <c r="I23" i="10"/>
  <c r="N23" i="10"/>
  <c r="Q23" i="10"/>
  <c r="U23" i="10"/>
  <c r="I32" i="9"/>
  <c r="Q32" i="9"/>
  <c r="P32" i="9"/>
  <c r="O32" i="9"/>
  <c r="U32" i="9"/>
  <c r="N32" i="9"/>
  <c r="T32" i="9"/>
  <c r="L32" i="9"/>
  <c r="K32" i="9"/>
  <c r="R32" i="9"/>
  <c r="U39" i="9"/>
  <c r="N39" i="9"/>
  <c r="L39" i="9"/>
  <c r="T39" i="9"/>
  <c r="K39" i="9"/>
  <c r="R39" i="9"/>
  <c r="I39" i="9"/>
  <c r="Q39" i="9"/>
  <c r="P39" i="9"/>
  <c r="O39" i="9"/>
  <c r="T25" i="9"/>
  <c r="L25" i="9"/>
  <c r="K25" i="9"/>
  <c r="R25" i="9"/>
  <c r="I25" i="9"/>
  <c r="Q25" i="9"/>
  <c r="P25" i="9"/>
  <c r="O25" i="9"/>
  <c r="U25" i="9"/>
  <c r="N25" i="9"/>
  <c r="P36" i="9"/>
  <c r="O36" i="9"/>
  <c r="U36" i="9"/>
  <c r="N36" i="9"/>
  <c r="L36" i="9"/>
  <c r="K36" i="9"/>
  <c r="R36" i="9"/>
  <c r="I36" i="9"/>
  <c r="Q36" i="9"/>
  <c r="O37" i="9"/>
  <c r="U37" i="9"/>
  <c r="Q37" i="9"/>
  <c r="P37" i="9"/>
  <c r="N37" i="9"/>
  <c r="L37" i="9"/>
  <c r="T37" i="9"/>
  <c r="K37" i="9"/>
  <c r="R37" i="9"/>
  <c r="I37" i="9"/>
  <c r="L28" i="9"/>
  <c r="K28" i="9"/>
  <c r="R28" i="9"/>
  <c r="I28" i="9"/>
  <c r="Q28" i="9"/>
  <c r="P28" i="9"/>
  <c r="O28" i="9"/>
  <c r="U28" i="9"/>
  <c r="N28" i="9"/>
  <c r="T28" i="9"/>
  <c r="N24" i="9"/>
  <c r="T24" i="9"/>
  <c r="L24" i="9"/>
  <c r="K24" i="9"/>
  <c r="R24" i="9"/>
  <c r="I24" i="9"/>
  <c r="Q24" i="9"/>
  <c r="P24" i="9"/>
  <c r="U24" i="9"/>
  <c r="O24" i="9"/>
  <c r="R29" i="9"/>
  <c r="K29" i="9"/>
  <c r="I29" i="9"/>
  <c r="Q29" i="9"/>
  <c r="P29" i="9"/>
  <c r="O29" i="9"/>
  <c r="U29" i="9"/>
  <c r="N29" i="9"/>
  <c r="T29" i="9"/>
  <c r="L29" i="9"/>
  <c r="O38" i="9"/>
  <c r="U38" i="9"/>
  <c r="N38" i="9"/>
  <c r="L38" i="9"/>
  <c r="T38" i="9"/>
  <c r="K38" i="9"/>
  <c r="R38" i="9"/>
  <c r="I38" i="9"/>
  <c r="Q38" i="9"/>
  <c r="P38" i="9"/>
  <c r="P35" i="9"/>
  <c r="O35" i="9"/>
  <c r="R35" i="9"/>
  <c r="U35" i="9"/>
  <c r="N35" i="9"/>
  <c r="T35" i="9"/>
  <c r="L35" i="9"/>
  <c r="K35" i="9"/>
  <c r="Q35" i="9"/>
  <c r="I35" i="9"/>
  <c r="U17" i="9"/>
  <c r="N17" i="9"/>
  <c r="T17" i="9"/>
  <c r="L17" i="9"/>
  <c r="K17" i="9"/>
  <c r="R17" i="9"/>
  <c r="P17" i="9"/>
  <c r="I17" i="9"/>
  <c r="Q17" i="9"/>
  <c r="O17" i="9"/>
  <c r="K30" i="9"/>
  <c r="R30" i="9"/>
  <c r="I30" i="9"/>
  <c r="Q30" i="9"/>
  <c r="P30" i="9"/>
  <c r="O30" i="9"/>
  <c r="U30" i="9"/>
  <c r="N30" i="9"/>
  <c r="T30" i="9"/>
  <c r="L30" i="9"/>
  <c r="Q31" i="9"/>
  <c r="I31" i="9"/>
  <c r="P31" i="9"/>
  <c r="O31" i="9"/>
  <c r="U31" i="9"/>
  <c r="N31" i="9"/>
  <c r="T31" i="9"/>
  <c r="L31" i="9"/>
  <c r="R31" i="9"/>
  <c r="K31" i="9"/>
  <c r="J10" i="8"/>
  <c r="H10" i="8"/>
  <c r="J14" i="8"/>
  <c r="H14" i="8"/>
  <c r="J28" i="8"/>
  <c r="H28" i="8"/>
  <c r="J33" i="8"/>
  <c r="H33" i="8"/>
  <c r="J11" i="8"/>
  <c r="H11" i="8"/>
  <c r="J12" i="8"/>
  <c r="H12" i="8"/>
  <c r="H15" i="8"/>
  <c r="J15" i="8"/>
  <c r="H29" i="8"/>
  <c r="J29" i="8"/>
  <c r="J34" i="8"/>
  <c r="H34" i="8"/>
  <c r="J24" i="8"/>
  <c r="H24" i="8"/>
  <c r="H25" i="8"/>
  <c r="J25" i="8"/>
  <c r="J26" i="8"/>
  <c r="H26" i="8"/>
  <c r="J18" i="8"/>
  <c r="H18" i="8"/>
  <c r="J30" i="8"/>
  <c r="H30" i="8"/>
  <c r="H27" i="8"/>
  <c r="J27" i="8"/>
  <c r="J19" i="8"/>
  <c r="H19" i="8"/>
  <c r="J31" i="8"/>
  <c r="H31" i="8"/>
  <c r="J20" i="8"/>
  <c r="H20" i="8"/>
  <c r="J32" i="8"/>
  <c r="H32" i="8"/>
  <c r="H13" i="8"/>
  <c r="J13" i="8"/>
  <c r="J21" i="8"/>
  <c r="H21" i="8"/>
  <c r="J35" i="8"/>
  <c r="H35" i="8"/>
  <c r="J16" i="8"/>
  <c r="H16" i="8"/>
  <c r="J22" i="8"/>
  <c r="H22" i="8"/>
  <c r="J36" i="8"/>
  <c r="H36" i="8"/>
  <c r="H17" i="8"/>
  <c r="J17" i="8"/>
  <c r="J23" i="8"/>
  <c r="H23" i="8"/>
  <c r="H37" i="8"/>
  <c r="J37" i="8"/>
  <c r="U23" i="8"/>
  <c r="T23" i="8"/>
  <c r="R23" i="8"/>
  <c r="Q23" i="8"/>
  <c r="P23" i="8"/>
  <c r="O23" i="8"/>
  <c r="N23" i="8"/>
  <c r="L23" i="8"/>
  <c r="K23" i="8"/>
  <c r="I23" i="8"/>
  <c r="K37" i="8"/>
  <c r="I37" i="8"/>
  <c r="U37" i="8"/>
  <c r="T37" i="8"/>
  <c r="R37" i="8"/>
  <c r="Q37" i="8"/>
  <c r="P37" i="8"/>
  <c r="O37" i="8"/>
  <c r="N37" i="8"/>
  <c r="L37" i="8"/>
  <c r="L36" i="8"/>
  <c r="K36" i="8"/>
  <c r="I36" i="8"/>
  <c r="U36" i="8"/>
  <c r="T36" i="8"/>
  <c r="R36" i="8"/>
  <c r="Q36" i="8"/>
  <c r="P36" i="8"/>
  <c r="O36" i="8"/>
  <c r="N36" i="8"/>
  <c r="U24" i="8"/>
  <c r="T24" i="8"/>
  <c r="R24" i="8"/>
  <c r="Q24" i="8"/>
  <c r="P24" i="8"/>
  <c r="O24" i="8"/>
  <c r="N24" i="8"/>
  <c r="L24" i="8"/>
  <c r="K24" i="8"/>
  <c r="I24" i="8"/>
  <c r="U25" i="8"/>
  <c r="T25" i="8"/>
  <c r="R25" i="8"/>
  <c r="Q25" i="8"/>
  <c r="P25" i="8"/>
  <c r="O25" i="8"/>
  <c r="N25" i="8"/>
  <c r="L25" i="8"/>
  <c r="K25" i="8"/>
  <c r="I25" i="8"/>
  <c r="I22" i="8"/>
  <c r="U22" i="8"/>
  <c r="T22" i="8"/>
  <c r="R22" i="8"/>
  <c r="Q22" i="8"/>
  <c r="P22" i="8"/>
  <c r="O22" i="8"/>
  <c r="N22" i="8"/>
  <c r="L22" i="8"/>
  <c r="K22" i="8"/>
  <c r="O33" i="8"/>
  <c r="N33" i="8"/>
  <c r="L33" i="8"/>
  <c r="K33" i="8"/>
  <c r="I33" i="8"/>
  <c r="U33" i="8"/>
  <c r="T33" i="8"/>
  <c r="R33" i="8"/>
  <c r="Q33" i="8"/>
  <c r="P33" i="8"/>
  <c r="L15" i="8"/>
  <c r="K15" i="8"/>
  <c r="I15" i="8"/>
  <c r="U15" i="8"/>
  <c r="T15" i="8"/>
  <c r="R15" i="8"/>
  <c r="Q15" i="8"/>
  <c r="P15" i="8"/>
  <c r="O15" i="8"/>
  <c r="N15" i="8"/>
  <c r="T29" i="8"/>
  <c r="R29" i="8"/>
  <c r="Q29" i="8"/>
  <c r="P29" i="8"/>
  <c r="O29" i="8"/>
  <c r="N29" i="8"/>
  <c r="L29" i="8"/>
  <c r="K29" i="8"/>
  <c r="I29" i="8"/>
  <c r="U29" i="8"/>
  <c r="R30" i="8"/>
  <c r="Q30" i="8"/>
  <c r="P30" i="8"/>
  <c r="O30" i="8"/>
  <c r="N30" i="8"/>
  <c r="L30" i="8"/>
  <c r="K30" i="8"/>
  <c r="I30" i="8"/>
  <c r="U30" i="8"/>
  <c r="T30" i="8"/>
  <c r="Q31" i="8"/>
  <c r="P31" i="8"/>
  <c r="O31" i="8"/>
  <c r="N31" i="8"/>
  <c r="L31" i="8"/>
  <c r="K31" i="8"/>
  <c r="I31" i="8"/>
  <c r="U31" i="8"/>
  <c r="T31" i="8"/>
  <c r="R31" i="8"/>
  <c r="P32" i="8"/>
  <c r="O32" i="8"/>
  <c r="N32" i="8"/>
  <c r="L32" i="8"/>
  <c r="K32" i="8"/>
  <c r="I32" i="8"/>
  <c r="U32" i="8"/>
  <c r="T32" i="8"/>
  <c r="R32" i="8"/>
  <c r="Q32" i="8"/>
  <c r="K21" i="8"/>
  <c r="I21" i="8"/>
  <c r="U21" i="8"/>
  <c r="T21" i="8"/>
  <c r="R21" i="8"/>
  <c r="Q21" i="8"/>
  <c r="P21" i="8"/>
  <c r="O21" i="8"/>
  <c r="N21" i="8"/>
  <c r="L21" i="8"/>
  <c r="N35" i="8"/>
  <c r="L35" i="8"/>
  <c r="K35" i="8"/>
  <c r="I35" i="8"/>
  <c r="U35" i="8"/>
  <c r="T35" i="8"/>
  <c r="R35" i="8"/>
  <c r="Q35" i="8"/>
  <c r="P35" i="8"/>
  <c r="O35" i="8"/>
  <c r="H17" i="7"/>
  <c r="J17" i="7"/>
  <c r="H28" i="7"/>
  <c r="J28" i="7"/>
  <c r="H13" i="7"/>
  <c r="J13" i="7"/>
  <c r="H19" i="7"/>
  <c r="J19" i="7"/>
  <c r="H30" i="7"/>
  <c r="J30" i="7"/>
  <c r="H18" i="7"/>
  <c r="J18" i="7"/>
  <c r="H29" i="7"/>
  <c r="J29" i="7"/>
  <c r="H20" i="7"/>
  <c r="J20" i="7"/>
  <c r="H31" i="7"/>
  <c r="J31" i="7"/>
  <c r="H27" i="7"/>
  <c r="J27" i="7"/>
  <c r="H11" i="7"/>
  <c r="J11" i="7"/>
  <c r="H32" i="7"/>
  <c r="J32" i="7"/>
  <c r="H35" i="7"/>
  <c r="J35" i="7"/>
  <c r="H36" i="7"/>
  <c r="J36" i="7"/>
  <c r="H33" i="7"/>
  <c r="J33" i="7"/>
  <c r="H37" i="7"/>
  <c r="J37" i="7"/>
  <c r="H34" i="7"/>
  <c r="J34" i="7"/>
  <c r="H22" i="7"/>
  <c r="J22" i="7"/>
  <c r="H12" i="7"/>
  <c r="J12" i="7"/>
  <c r="H24" i="7"/>
  <c r="J24" i="7"/>
  <c r="H38" i="7"/>
  <c r="J38" i="7"/>
  <c r="H10" i="7"/>
  <c r="J10" i="7"/>
  <c r="H14" i="7"/>
  <c r="J14" i="7"/>
  <c r="H25" i="7"/>
  <c r="J25" i="7"/>
  <c r="H16" i="7"/>
  <c r="J16" i="7"/>
  <c r="H21" i="7"/>
  <c r="J21" i="7"/>
  <c r="H23" i="7"/>
  <c r="J23" i="7"/>
  <c r="H15" i="7"/>
  <c r="J15" i="7"/>
  <c r="H26" i="7"/>
  <c r="J26" i="7"/>
  <c r="O26" i="7"/>
  <c r="P26" i="7"/>
  <c r="I26" i="7"/>
  <c r="Q26" i="7"/>
  <c r="K26" i="7"/>
  <c r="R26" i="7"/>
  <c r="L26" i="7"/>
  <c r="T26" i="7"/>
  <c r="N26" i="7"/>
  <c r="U26" i="7"/>
  <c r="P29" i="7"/>
  <c r="I29" i="7"/>
  <c r="Q29" i="7"/>
  <c r="R29" i="7"/>
  <c r="K29" i="7"/>
  <c r="L29" i="7"/>
  <c r="T29" i="7"/>
  <c r="U29" i="7"/>
  <c r="N29" i="7"/>
  <c r="O29" i="7"/>
  <c r="I31" i="7"/>
  <c r="Q31" i="7"/>
  <c r="K31" i="7"/>
  <c r="R31" i="7"/>
  <c r="T31" i="7"/>
  <c r="L31" i="7"/>
  <c r="N31" i="7"/>
  <c r="U31" i="7"/>
  <c r="O31" i="7"/>
  <c r="P31" i="7"/>
  <c r="I32" i="7"/>
  <c r="Q32" i="7"/>
  <c r="K32" i="7"/>
  <c r="R32" i="7"/>
  <c r="L32" i="7"/>
  <c r="T32" i="7"/>
  <c r="N32" i="7"/>
  <c r="U32" i="7"/>
  <c r="O32" i="7"/>
  <c r="P32" i="7"/>
  <c r="L21" i="7"/>
  <c r="T21" i="7"/>
  <c r="N21" i="7"/>
  <c r="U21" i="7"/>
  <c r="O21" i="7"/>
  <c r="P21" i="7"/>
  <c r="I21" i="7"/>
  <c r="Q21" i="7"/>
  <c r="K21" i="7"/>
  <c r="R21" i="7"/>
  <c r="L35" i="7"/>
  <c r="T35" i="7"/>
  <c r="N35" i="7"/>
  <c r="U35" i="7"/>
  <c r="O35" i="7"/>
  <c r="P35" i="7"/>
  <c r="I35" i="7"/>
  <c r="Q35" i="7"/>
  <c r="K35" i="7"/>
  <c r="R35" i="7"/>
  <c r="L15" i="7"/>
  <c r="T15" i="7"/>
  <c r="N15" i="7"/>
  <c r="U15" i="7"/>
  <c r="O15" i="7"/>
  <c r="P15" i="7"/>
  <c r="I15" i="7"/>
  <c r="Q15" i="7"/>
  <c r="K15" i="7"/>
  <c r="R15" i="7"/>
  <c r="P30" i="7"/>
  <c r="I30" i="7"/>
  <c r="Q30" i="7"/>
  <c r="K30" i="7"/>
  <c r="R30" i="7"/>
  <c r="L30" i="7"/>
  <c r="T30" i="7"/>
  <c r="N30" i="7"/>
  <c r="U30" i="7"/>
  <c r="O30" i="7"/>
  <c r="N22" i="7"/>
  <c r="U22" i="7"/>
  <c r="O22" i="7"/>
  <c r="P22" i="7"/>
  <c r="I22" i="7"/>
  <c r="Q22" i="7"/>
  <c r="K22" i="7"/>
  <c r="R22" i="7"/>
  <c r="L22" i="7"/>
  <c r="T22" i="7"/>
  <c r="L36" i="7"/>
  <c r="T36" i="7"/>
  <c r="N36" i="7"/>
  <c r="U36" i="7"/>
  <c r="O36" i="7"/>
  <c r="P36" i="7"/>
  <c r="I36" i="7"/>
  <c r="Q36" i="7"/>
  <c r="K36" i="7"/>
  <c r="R36" i="7"/>
  <c r="K33" i="7"/>
  <c r="R33" i="7"/>
  <c r="L33" i="7"/>
  <c r="T33" i="7"/>
  <c r="U33" i="7"/>
  <c r="N33" i="7"/>
  <c r="O33" i="7"/>
  <c r="P33" i="7"/>
  <c r="I33" i="7"/>
  <c r="Q33" i="7"/>
  <c r="N37" i="7"/>
  <c r="U37" i="7"/>
  <c r="O37" i="7"/>
  <c r="P37" i="7"/>
  <c r="I37" i="7"/>
  <c r="Q37" i="7"/>
  <c r="K37" i="7"/>
  <c r="R37" i="7"/>
  <c r="L37" i="7"/>
  <c r="T37" i="7"/>
  <c r="K34" i="7"/>
  <c r="R34" i="7"/>
  <c r="L34" i="7"/>
  <c r="T34" i="7"/>
  <c r="N34" i="7"/>
  <c r="U34" i="7"/>
  <c r="O34" i="7"/>
  <c r="P34" i="7"/>
  <c r="I34" i="7"/>
  <c r="Q34" i="7"/>
  <c r="N24" i="7"/>
  <c r="U24" i="7"/>
  <c r="O24" i="7"/>
  <c r="P24" i="7"/>
  <c r="I24" i="7"/>
  <c r="Q24" i="7"/>
  <c r="K24" i="7"/>
  <c r="R24" i="7"/>
  <c r="L24" i="7"/>
  <c r="T24" i="7"/>
  <c r="N38" i="7"/>
  <c r="U38" i="7"/>
  <c r="O38" i="7"/>
  <c r="P38" i="7"/>
  <c r="I38" i="7"/>
  <c r="Q38" i="7"/>
  <c r="K38" i="7"/>
  <c r="R38" i="7"/>
  <c r="L38" i="7"/>
  <c r="T38" i="7"/>
  <c r="K14" i="7"/>
  <c r="R14" i="7"/>
  <c r="L14" i="7"/>
  <c r="T14" i="7"/>
  <c r="N14" i="7"/>
  <c r="U14" i="7"/>
  <c r="O14" i="7"/>
  <c r="P14" i="7"/>
  <c r="I14" i="7"/>
  <c r="Q14" i="7"/>
  <c r="O25" i="7"/>
  <c r="P25" i="7"/>
  <c r="Q25" i="7"/>
  <c r="I25" i="7"/>
  <c r="K25" i="7"/>
  <c r="R25" i="7"/>
  <c r="T25" i="7"/>
  <c r="L25" i="7"/>
  <c r="N25" i="7"/>
  <c r="U25" i="7"/>
  <c r="H26" i="41"/>
  <c r="J26" i="41"/>
  <c r="H27" i="41"/>
  <c r="J27" i="41"/>
  <c r="H16" i="41"/>
  <c r="J16" i="41"/>
  <c r="H28" i="41"/>
  <c r="J28" i="41"/>
  <c r="H17" i="41"/>
  <c r="J17" i="41"/>
  <c r="H29" i="41"/>
  <c r="J29" i="41"/>
  <c r="H14" i="41"/>
  <c r="J14" i="41"/>
  <c r="H15" i="41"/>
  <c r="J15" i="41"/>
  <c r="H18" i="41"/>
  <c r="J18" i="41"/>
  <c r="H30" i="41"/>
  <c r="J30" i="41"/>
  <c r="H20" i="41"/>
  <c r="J20" i="41"/>
  <c r="H32" i="41"/>
  <c r="J32" i="41"/>
  <c r="H21" i="41"/>
  <c r="J21" i="41"/>
  <c r="H33" i="41"/>
  <c r="J33" i="41"/>
  <c r="H34" i="41"/>
  <c r="J34" i="41"/>
  <c r="H22" i="41"/>
  <c r="J22" i="41"/>
  <c r="H10" i="41"/>
  <c r="J10" i="41"/>
  <c r="H23" i="41"/>
  <c r="J23" i="41"/>
  <c r="H36" i="41"/>
  <c r="J36" i="41"/>
  <c r="H31" i="41"/>
  <c r="J31" i="41"/>
  <c r="H11" i="41"/>
  <c r="J11" i="41"/>
  <c r="H24" i="41"/>
  <c r="J24" i="41"/>
  <c r="H37" i="41"/>
  <c r="J37" i="41"/>
  <c r="H19" i="41"/>
  <c r="J19" i="41"/>
  <c r="H13" i="41"/>
  <c r="J13" i="41"/>
  <c r="H25" i="41"/>
  <c r="J25" i="41"/>
  <c r="H38" i="41"/>
  <c r="J38" i="41"/>
  <c r="K11" i="41"/>
  <c r="O11" i="41"/>
  <c r="R11" i="41"/>
  <c r="I11" i="41"/>
  <c r="U11" i="41"/>
  <c r="N11" i="41"/>
  <c r="Q11" i="41"/>
  <c r="L11" i="41"/>
  <c r="P11" i="41"/>
  <c r="T11" i="41"/>
  <c r="L37" i="41"/>
  <c r="T37" i="41"/>
  <c r="P37" i="41"/>
  <c r="K37" i="41"/>
  <c r="O37" i="41"/>
  <c r="R37" i="41"/>
  <c r="Q37" i="41"/>
  <c r="I37" i="41"/>
  <c r="N37" i="41"/>
  <c r="U37" i="41"/>
  <c r="L38" i="41"/>
  <c r="P38" i="41"/>
  <c r="T38" i="41"/>
  <c r="K38" i="41"/>
  <c r="O38" i="41"/>
  <c r="R38" i="41"/>
  <c r="I38" i="41"/>
  <c r="N38" i="41"/>
  <c r="Q38" i="41"/>
  <c r="U38" i="41"/>
  <c r="L26" i="41"/>
  <c r="I26" i="41"/>
  <c r="N26" i="41"/>
  <c r="Q26" i="41"/>
  <c r="U26" i="41"/>
  <c r="P26" i="41"/>
  <c r="T26" i="41"/>
  <c r="K26" i="41"/>
  <c r="O26" i="41"/>
  <c r="R26" i="41"/>
  <c r="K15" i="41"/>
  <c r="O15" i="41"/>
  <c r="R15" i="41"/>
  <c r="I15" i="41"/>
  <c r="N15" i="41"/>
  <c r="Q15" i="41"/>
  <c r="U15" i="41"/>
  <c r="L15" i="41"/>
  <c r="P15" i="41"/>
  <c r="T15" i="41"/>
  <c r="I27" i="41"/>
  <c r="N27" i="41"/>
  <c r="Q27" i="41"/>
  <c r="U27" i="41"/>
  <c r="L27" i="41"/>
  <c r="P27" i="41"/>
  <c r="T27" i="41"/>
  <c r="K27" i="41"/>
  <c r="O27" i="41"/>
  <c r="R27" i="41"/>
  <c r="N30" i="41"/>
  <c r="Q30" i="41"/>
  <c r="U30" i="41"/>
  <c r="I30" i="41"/>
  <c r="L30" i="41"/>
  <c r="P30" i="41"/>
  <c r="T30" i="41"/>
  <c r="K30" i="41"/>
  <c r="R30" i="41"/>
  <c r="O30" i="41"/>
  <c r="I31" i="41"/>
  <c r="N31" i="41"/>
  <c r="Q31" i="41"/>
  <c r="U31" i="41"/>
  <c r="L31" i="41"/>
  <c r="P31" i="41"/>
  <c r="T31" i="41"/>
  <c r="K31" i="41"/>
  <c r="O31" i="41"/>
  <c r="R31" i="41"/>
  <c r="L36" i="41"/>
  <c r="P36" i="41"/>
  <c r="T36" i="41"/>
  <c r="K36" i="41"/>
  <c r="O36" i="41"/>
  <c r="R36" i="41"/>
  <c r="I36" i="41"/>
  <c r="N36" i="41"/>
  <c r="Q36" i="41"/>
  <c r="U36" i="41"/>
  <c r="P27" i="22"/>
  <c r="R27" i="22"/>
  <c r="O27" i="22"/>
  <c r="Q27" i="22"/>
  <c r="N27" i="22"/>
  <c r="P28" i="22"/>
  <c r="R28" i="22"/>
  <c r="O28" i="22"/>
  <c r="Q28" i="22"/>
  <c r="N28" i="22"/>
  <c r="I23" i="22"/>
  <c r="Q23" i="22"/>
  <c r="P23" i="22"/>
  <c r="R23" i="22"/>
  <c r="O23" i="22"/>
  <c r="Q26" i="22"/>
  <c r="P26" i="22"/>
  <c r="R26" i="22"/>
  <c r="O26" i="22"/>
  <c r="N26" i="22"/>
  <c r="R24" i="22"/>
  <c r="Q24" i="22"/>
  <c r="P24" i="22"/>
  <c r="N24" i="22"/>
  <c r="O24" i="22"/>
  <c r="R29" i="22"/>
  <c r="O29" i="22"/>
  <c r="Q29" i="22"/>
  <c r="P29" i="22"/>
  <c r="N29" i="22"/>
  <c r="R25" i="22"/>
  <c r="N25" i="22"/>
  <c r="P25" i="22"/>
  <c r="N30" i="22"/>
  <c r="P30" i="22"/>
  <c r="R30" i="22"/>
  <c r="O30" i="22"/>
  <c r="Q30" i="22"/>
  <c r="L27" i="22"/>
  <c r="K27" i="22"/>
  <c r="I27" i="22"/>
  <c r="L28" i="22"/>
  <c r="K28" i="22"/>
  <c r="I28" i="22"/>
  <c r="L26" i="22"/>
  <c r="K26" i="22"/>
  <c r="I26" i="22"/>
  <c r="I24" i="22"/>
  <c r="L24" i="22"/>
  <c r="K24" i="22"/>
  <c r="L29" i="22"/>
  <c r="K29" i="22"/>
  <c r="I29" i="22"/>
  <c r="K30" i="22"/>
  <c r="I30" i="22"/>
  <c r="L30" i="22"/>
  <c r="K23" i="22"/>
  <c r="H4" i="4"/>
  <c r="J4" i="4"/>
  <c r="J2" i="5"/>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3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@Lieke Schalke we moeten deze tekst aanpassen, want anders staat dit ook zo bij de andere apps zoals De Online Huisarts. Weet jij een goede titel?
Beantwoorden:
    Dan zou ik het bij alleen 'Welkom' houden.</t>
        </r>
      </text>
    </comment>
    <comment ref="N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@Lieke Schalke feedback gehad dat niet duidelijk is dat je antwoorden worden verzameld en naar het medisch team worden toegestuurd. Kun je dit toevoegen?
Reply:
    @Lieke Schalke aangeven ook dat het veel vragen zijn, maar het wel erg belangrijk is dat ze allemaal beantwoord worden
Reply:
    Aangepast
Reply:
    Ik denk dat de zin: Jouw antwoorden worden doorgestuurd naar ons medisch team' in deze context nu overbodig is. Dit maakt de tekst ook onnodig lang.</t>
        </r>
      </text>
    </comment>
    <comment ref="I4" authorId="0" shapeId="0" xr:uid="{00000000-0006-0000-03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Beter aanpassen naar: Ben jij gemachtigd om de vraag namens de patient te stellen?</t>
        </r>
      </text>
    </comment>
    <comment ref="K4" authorId="0" shapeId="0" xr:uid="{4354F753-580B-4989-9DE4-7B29A2D752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Beter aanpassen naar: Ben jij gemachtigd om de vraag namens de patient te stellen?</t>
        </r>
      </text>
    </comment>
    <comment ref="T8" authorId="0" shapeId="0" xr:uid="{00000000-0006-0000-03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anders als optie nog weglaten, hier gaan wij niet mee om</t>
        </r>
      </text>
    </comment>
    <comment ref="I9" authorId="0" shapeId="0" xr:uid="{00000000-0006-0000-0300-000003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dit wordt later geboortedatum, maar met dat vraagtype kunnen we nog niet omgaan en anders kunnen we niet testen</t>
        </r>
      </text>
    </comment>
    <comment ref="K9" authorId="0" shapeId="0" xr:uid="{75C7BAE0-E59B-4844-B892-F61E34DFAF3E}">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dit wordt later geboortedatum, maar met dat vraagtype kunnen we nog niet omgaan en anders kunnen we niet testen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0C396EC6-36F0-49BC-953F-2EB2E9920966}">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P11" authorId="0" shapeId="0" xr:uid="{FDA4A7D5-97FF-44C5-BAD1-AE998B9BFFD9}">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00000000-0006-0000-10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P12" authorId="0" shapeId="0" xr:uid="{00000000-0006-0000-10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00000000-0006-0000-11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P11" authorId="0" shapeId="0" xr:uid="{00000000-0006-0000-1100-000001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6AE4D94B-2327-441F-B9F0-4B770BD280A4}">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400-000001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LS: Is het voor de patiënt duidelijk wat chronische ziektes zijn? Of moeten we hier al de meest voorkomende toevoegen? 
Comment:
    moet losgetrokken worden in 2 vragen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500-00000100000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Mooie lijst hoor, complimenten!
Beantwoorden:
    Dank je:) </t>
        </r>
      </text>
    </comment>
    <comment ref="W2" authorId="0" shapeId="0" xr:uid="{00000000-0006-0000-0500-000009000000}">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I3" authorId="0" shapeId="0" xr:uid="{00000000-0006-0000-05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Optie: Heb je 1 of meer van de volgende klachten bij in- of uitademen?
Beantwoorden:
    Aangepast</t>
        </r>
      </text>
    </comment>
    <comment ref="W3" authorId="0" shapeId="0" xr:uid="{9E2D7533-B592-4534-8276-CE942878C43A}">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T4" authorId="0" shapeId="0" xr:uid="{00000000-0006-0000-0500-000008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Een checkvraag toevoegen mbt inslikken van een CA? Alleen bij kind?</t>
        </r>
      </text>
    </comment>
    <comment ref="W4" authorId="0" shapeId="0" xr:uid="{C849EC03-E4E0-41A7-A484-0951054287C5}">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I5" authorId="0" shapeId="0" xr:uid="{00000000-0006-0000-0500-000003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Is het woord urgent bekend denk je? of is dat te medisch? Ernstig? Spoedeisend? bedreigend?
Beantwoorden:
    Ja eens, heb er ernstig van gemaakt</t>
        </r>
      </text>
    </comment>
    <comment ref="W5" authorId="0" shapeId="0" xr:uid="{98D3F396-585C-40C2-966C-1EDB1FF68CEC}">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W6" authorId="0" shapeId="0" xr:uid="{85449270-CEA5-4427-B2AD-7619A0E15C7D}">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W7" authorId="0" shapeId="0" xr:uid="{0731663F-808A-4D65-B59D-3A42BA5D6EC2}">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 ref="W8" authorId="0" shapeId="0" xr:uid="{0465275E-7F14-46A3-B9B4-3EC6C5BACEC9}">
      <text>
        <r>
          <rPr>
            <sz val="11"/>
            <color rgb="FF000000"/>
            <rFont val="Calibri"/>
            <family val="2"/>
            <charset val="1"/>
          </rPr>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Ik ben het eens met die toevoeging Annemiek &gt; als het te lang duurt, bel 112
Beantwoorden:
    @Marielle van de Ven jij ook?
Beantwoorden:
    Ja of spoednummer eigen huisarts.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E1691B72-1CD5-4561-9DEA-62B8ED4FE5D9}">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76377081-494F-4488-858C-BFEE202B1604}">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tc={6666ADFF-59E3-4613-A485-F79D25318018}</author>
  </authors>
  <commentList>
    <comment ref="T16" authorId="0" shapeId="0" xr:uid="{6666ADFF-59E3-4613-A485-F79D25318018}">
      <text>
        <t xml:space="preserve">[Threaded comment]
Your version of Excel allows you to read this threaded comment; however, any edits to it will get removed if the file is opened in a newer version of Excel. Learn more: https://go.microsoft.com/fwlink/?linkid=870924
Comment:
    @Steven van Kemenade wil je hier deze (iets specifiekere) vraag behouden of de alg vraag naar (chronische) aandoeningen?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979EBB39-7EF8-443E-AA33-41524E07EC9F}">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DDDA7E81-EB32-4BB7-B9AE-E7F60E2355B6}">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 ref="P11" authorId="0" shapeId="0" xr:uid="{92F026A4-5A60-4CA7-9734-7198564CF1D3}">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Ernstig ziekzijn is een U3 symptoom. Moet het dan een Red Flag zijn of laten we hen de vragenlijst afmaken?
Beantwoorden:
    Ja eens. Alleen voor kids zou ik hem denk ik wel als red flag houden. 
Beantwoorden:
    klopt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T10" authorId="0" shapeId="0" xr:uid="{00000000-0006-0000-0F00-000002000000}">
      <text>
        <r>
          <rPr>
            <sz val="11"/>
            <color rgb="FF000000"/>
            <rFont val="Calibri"/>
            <family val="2"/>
            <charset val="1"/>
          </rPr>
          <t>[Opmerkingenthread]
U kunt deze opmerkingenthread lezen in uw versie van Excel. Eventuele wijzigingen aan de thread gaan echter verloren als het bestand wordt geopend in een nieuwere versie van Excel. Meer informatie: https://go.microsoft.com/fwlink/?linkid=870924
Opmerking:
    Ik vind 1 en 2, en 3 en 4 teveel op elkaar lijken. 1. Benauwdheid of kortademigheid, 2. Bijgeluiden bij inademen of piepende ademhaling? 3. Hevig kwijlen, 4 iets ingeslikt etc</t>
        </r>
      </text>
    </comment>
  </commentList>
</comments>
</file>

<file path=xl/sharedStrings.xml><?xml version="1.0" encoding="utf-8"?>
<sst xmlns="http://schemas.openxmlformats.org/spreadsheetml/2006/main" count="22880" uniqueCount="8142">
  <si>
    <t>Key</t>
  </si>
  <si>
    <t>Value</t>
  </si>
  <si>
    <t>GEN_ANS_JA</t>
  </si>
  <si>
    <t>Ja</t>
  </si>
  <si>
    <t>GEN_ANS_NEE</t>
  </si>
  <si>
    <t>Nee</t>
  </si>
  <si>
    <t>PROA_Question</t>
  </si>
  <si>
    <t>Welkom</t>
  </si>
  <si>
    <t>PROA_ExtraInfo</t>
  </si>
  <si>
    <t>Om je zo goed en snel mogelijk te kunnen helpen stellen we eerst een aantal vragen. Daarna kom je altijd in gesprek met het medisch team van Medicinfo via chat. Je oude chats kun je inzien via je profiel, door in het startscherm rechtsboven op het poppetje te klikken.</t>
  </si>
  <si>
    <t>PROB_Question</t>
  </si>
  <si>
    <t>PROB_ExtraInfo</t>
  </si>
  <si>
    <t>Om je zo goed en snel mogelijk te kunnen helpen stellen we eerst een aantal vragen. Daarna kom je altijd in gesprek met ons medisch team via chat. Je oude chats kun je inzien via je profiel, door in het startscherm rechtsboven op het poppetje te klikken.</t>
  </si>
  <si>
    <t>PRO1_Question</t>
  </si>
  <si>
    <t>Betreft het jezelf of iemand anders?</t>
  </si>
  <si>
    <t>PRO1_QuestionPar</t>
  </si>
  <si>
    <t>PRO1_Answer1</t>
  </si>
  <si>
    <t>Mezelf</t>
  </si>
  <si>
    <t>PRO1_Answer2</t>
  </si>
  <si>
    <t>Iemand anders</t>
  </si>
  <si>
    <t>TRIAGEOTHER_AUTHORIZED_Question</t>
  </si>
  <si>
    <t>Heb je toestemming om de vraag namens de patiënt te stellen en is de patient aanwezig?</t>
  </si>
  <si>
    <t>TRIAGEOTHER_AUTHORIZED_QuestionPar</t>
  </si>
  <si>
    <t>TRIAGEOTHER_RELATION_Question</t>
  </si>
  <si>
    <t>Wat is je relatie tot deze persoon?</t>
  </si>
  <si>
    <t>TRIAGEOTHER_RELATION_QuestionPar</t>
  </si>
  <si>
    <t>TRIAGEOTHER_RELATION_Answer1</t>
  </si>
  <si>
    <t>Partner</t>
  </si>
  <si>
    <t>TRIAGEOTHER_RELATION_Answer2</t>
  </si>
  <si>
    <t>Kind</t>
  </si>
  <si>
    <t>TRIAGEOTHER_RELATION_Answer3</t>
  </si>
  <si>
    <t>Vriend / kennis</t>
  </si>
  <si>
    <t>TRIAGEOTHER_RELATION_Answer4</t>
  </si>
  <si>
    <t>Anders</t>
  </si>
  <si>
    <t>TRIAGEOTHER_FIRSTNAME_Question</t>
  </si>
  <si>
    <t>Wat is de voornaam?</t>
  </si>
  <si>
    <t>TRIAGEOTHER_FIRSTNAME_QuestionPar</t>
  </si>
  <si>
    <t>TRIAGEOTHER_FIRSTNAME_ExtraInfo</t>
  </si>
  <si>
    <t>De volgende gegevens hebben we nodig i.v.m. declaratie van de zorg en de overdracht naar de eigen huisarts</t>
  </si>
  <si>
    <t>TRIAGEOTHER_LASTNAME_Question</t>
  </si>
  <si>
    <t>Wat is de achternaam?</t>
  </si>
  <si>
    <t>TRIAGEOTHER_LASTNAME_QuestionPar</t>
  </si>
  <si>
    <t>TRIAGEOTHER_GENDER_Question</t>
  </si>
  <si>
    <t>Wat is het geslacht?</t>
  </si>
  <si>
    <t>TRIAGEOTHER_GENDER_QuestionPar</t>
  </si>
  <si>
    <t>TRIAGEOTHER_GENDER_Answer1</t>
  </si>
  <si>
    <t>Vrouw</t>
  </si>
  <si>
    <t>TRIAGEOTHER_GENDER_Answer2</t>
  </si>
  <si>
    <t>Man</t>
  </si>
  <si>
    <t>TRIAGEOTHER_BIRTHDATE_Question</t>
  </si>
  <si>
    <t>Wat is de geboortedatum?</t>
  </si>
  <si>
    <t>TRIAGEOTHER_BIRTHDATE_QuestionPar</t>
  </si>
  <si>
    <t>TRIAGEOTHER_BSN_Question</t>
  </si>
  <si>
    <t>Wat is het BSN?</t>
  </si>
  <si>
    <t>TRIAGEOTHER_BSN_QuestionPar</t>
  </si>
  <si>
    <t>TRIAGEOTHER_BSN_ExtraInfo</t>
  </si>
  <si>
    <t>Het burgerservicenummer (BSN) vind je achterop je identiteitsbewijs. Dit nummer is nodig t.b.v. declaratie van de geleverde zorg naar de eigen praktijk</t>
  </si>
  <si>
    <t>C-MEDAREA_Question</t>
  </si>
  <si>
    <t>Wat voor klachten heb je?</t>
  </si>
  <si>
    <t>C-MEDAREA_QuestionPar</t>
  </si>
  <si>
    <t>Wat voor klacht heeft de patiënt?</t>
  </si>
  <si>
    <t>C-MEDAREA_ExtraInfo</t>
  </si>
  <si>
    <t>Je kunt maar één klacht kiezen. Bij meerdere klachten: kies de klacht die het meest van toepassing is.</t>
  </si>
  <si>
    <t>Anticonceptiepil vergeten</t>
  </si>
  <si>
    <t>Allergische reactie</t>
  </si>
  <si>
    <t>Armklachten</t>
  </si>
  <si>
    <t>Been of voetklachten</t>
  </si>
  <si>
    <t>Blaar</t>
  </si>
  <si>
    <t>Brandwond</t>
  </si>
  <si>
    <t>Buikpijn</t>
  </si>
  <si>
    <t>Diarree</t>
  </si>
  <si>
    <t>Duizeligheid</t>
  </si>
  <si>
    <t>Enkelletsel</t>
  </si>
  <si>
    <t>Gebitsklachten</t>
  </si>
  <si>
    <t>Geslachtsorgaan klacht</t>
  </si>
  <si>
    <t>Grieperig gevoel</t>
  </si>
  <si>
    <t>Handklachten</t>
  </si>
  <si>
    <t>Hartkloppingen</t>
  </si>
  <si>
    <t>Hoesten</t>
  </si>
  <si>
    <t>Hoofdpijn</t>
  </si>
  <si>
    <t>Huidklachten</t>
  </si>
  <si>
    <t>Insectenbeet</t>
  </si>
  <si>
    <t>Keelklachten</t>
  </si>
  <si>
    <t>Knieklachten</t>
  </si>
  <si>
    <t>Koorts</t>
  </si>
  <si>
    <t>Letsel arm of been</t>
  </si>
  <si>
    <t>Medicatievraag</t>
  </si>
  <si>
    <t>Mond,tong,lipklachten</t>
  </si>
  <si>
    <t>Obstipatie</t>
  </si>
  <si>
    <t>Oogklachten</t>
  </si>
  <si>
    <t>Oorklachten</t>
  </si>
  <si>
    <t>Overgeven</t>
  </si>
  <si>
    <t>Rugklachten</t>
  </si>
  <si>
    <t>Suikerziekte</t>
  </si>
  <si>
    <t>Urineklachten</t>
  </si>
  <si>
    <t>Vaginaal bloedverlies</t>
  </si>
  <si>
    <t>Vaginale afscheiding</t>
  </si>
  <si>
    <t>Vermoeidheid</t>
  </si>
  <si>
    <t>Vingerklachten</t>
  </si>
  <si>
    <t>Flauwvallen of wegraking</t>
  </si>
  <si>
    <t>Wond</t>
  </si>
  <si>
    <t>Klacht staat niet tussen</t>
  </si>
  <si>
    <t>C-MEDAREA_Syn1</t>
  </si>
  <si>
    <t>PILVE, Anticonceptiepil, vergeten, Anticonceptie, pil, pil vergeten, morning afterpil, zwanger, zwangerschap, menstruatie, menstruatie blijft uit, doorbraakbloeding, vaginaal bloedverlies, bloedverlies</t>
  </si>
  <si>
    <t>C-MEDAREA_Syn2</t>
  </si>
  <si>
    <t>ALLER, Allergische reactie, allergie, overgevoelig, gevoelig, stof, stofmijt, hooikoorts, insectenbeet, huiduitslag, huidreactie, oogklachten, rode ogen, dikke lippen, dikke keel, opgezwollen keel, loopneus, medicatie, voedsel, noten</t>
  </si>
  <si>
    <t>C-MEDAREA_Syn3</t>
  </si>
  <si>
    <t>ARMKL, Arm, armklacht, pijnlijke arm, schouder, bovenarm, elleboog, onderarm, pols, hand, schouderklacht, spierpijn, uitval, krachtsverlies, ongeval, sportblessure, muisarm, golfarm, tennisarm, uit de kom, gebroken, gekneusd, val, gevallen</t>
  </si>
  <si>
    <t>C-MEDAREA_Syn4</t>
  </si>
  <si>
    <t>BEENV, Been, heup, voet, benen, knie, kuit, bovenbeen, pijnlijk been, dik been, rood been, spierpijn, uitval, krachtsverlies, ongeval, sportblessure, gebroken, gekneusd, golferbenen</t>
  </si>
  <si>
    <t>C-MEDAREA_Syn5</t>
  </si>
  <si>
    <t>BLAAR, Blaar, blaren, open blaar, verbranding, brandwond, chemische stof, giftig dier, beet, wandelen, voet, hak, wond, allergische reactie, huiduitslag, herpes, koortslip, gordelroos, blaasjes</t>
  </si>
  <si>
    <t>C-MEDAREA_Syn6</t>
  </si>
  <si>
    <t>BRAND Brandwond, wond, brand, verbranding, blaar, blaren, elektriciteit, bliksem, rook, chemische stof, vloeistof, heet, heet voorwerp, kokend water, vlam, vuur, bloed, zon, zonverbranding, zonnesteek, scooter, scooteruitlaat, eerstegraads, tweedegraads, derdegraads, vierdegraads, kortademig</t>
  </si>
  <si>
    <t>C-MEDAREA_Syn7</t>
  </si>
  <si>
    <t>BUIKP, Buikpijn, buik, pijn, buikklacht, onderbuik, bovenbuik, maag, maagpijn, zuurbranden, maagzuur, braken, overgeven, misselijk, diarree, ontlasting, plassen, pijn bij het plassen, urine, urineweginfectie, zwanger, bloed overgeven, koorts, buikgriep, steken, opgeblazen</t>
  </si>
  <si>
    <t>C-MEDAREA_Syn8</t>
  </si>
  <si>
    <t>DIARR, Diarree, ontlasting, waterdun, water, poep, bloed bij ontlasting, buikpijn, buikloop, buikvirus, uitdroging, koorts, braken, overgeven, ziek, verkeerd gegeten, buikgriep, uitdroging, stoelgang, slijm</t>
  </si>
  <si>
    <t>C-MEDAREA_Syn9</t>
  </si>
  <si>
    <t>DUIZE, Duizeligheid, duizelig, licht in het hoofd, draaiierig, draaien, wegraking, sterretjes zien, flauwvallen, flauwte, wegtrekken, misselijk, overgeven, vallen,</t>
  </si>
  <si>
    <t>C-MEDAREA_Syn10</t>
  </si>
  <si>
    <t>ENKEL, Enkel, voet, pijnlijke enkel, dikke enkel, blauwe plek, spierpijn, uitval, krachtsverlies, ongeval, sportblessure, gebroken, gekneusd, verzwikt, verzwikking</t>
  </si>
  <si>
    <t>C-MEDAREA_Syn11</t>
  </si>
  <si>
    <t>GEBIT, gebit, gebitsklacht, tand, kies, mond, kaak, tandpijn, kiespijn, tand afgebroken, mond niet open,</t>
  </si>
  <si>
    <t>C-MEDAREA_Syn12</t>
  </si>
  <si>
    <t>MANGE, man, klacht geslachtsorgaan, penis, piemel, pik, voorhuid, eikel, bal, balzak, anus afscheiding, pus, SOA, seksueel overdraagbare aandoening, seks, sex, masturberen, msm, seks met mannen, chlamydia, gonorroe, erectie, anale seks, syfillis, schimmelinfectie, schaamluis, plasklachten</t>
  </si>
  <si>
    <t>C-MEDAREA_Syn13</t>
  </si>
  <si>
    <t>VROUW, vrouw, klacht geslachtsorgaan, vagina, labia, clitoris, schaamlippen, afscheiding, vaginale afscheiding, vaginaal bloedverlies, pus, anus, SOA, seksueel overdraagbare aandoening, seks, masturberen, sex, chlamydia, gonorroe, syfilis, schimmelinfectie, schaamluis, plasklachten</t>
  </si>
  <si>
    <t>C-MEDAREA_Syn14</t>
  </si>
  <si>
    <t>MALAI, grieperig gevoel, griep, ziek, ziekig, algehele malaise, vermoeidheid, koorts, koortsig, niet lekker, hangerig, huilerig, geen energie, gewichtsverlies</t>
  </si>
  <si>
    <t>C-MEDAREA_Syn15</t>
  </si>
  <si>
    <t>HANDK, Hand, vinger, handklacht, pols, duim, wijsvinger, pink, ringvinger, middelvinger, uitval, krachtsverlies, tintelingen, ongeval, sportblessure, knobbel, pijnlijk gewricht, gevoelloze vingers, nagelriem, winterhanden</t>
  </si>
  <si>
    <t>C-MEDAREA_Syn16</t>
  </si>
  <si>
    <t>HARTK, Hart, hartklopping, bonzen, bonzend hart, onregelmatig, hartslag, snelle hartslag, overslag, hartritme, ritmestoornis, pijn op de borst, drukkend gevoel, uitstralend pijn, kortademig, duizelig, klam, transpireren, misselijk, flauwvallen, atriumfibrilleren, boezemfibrilleren, hartziekte, angina pectoris.</t>
  </si>
  <si>
    <t>C-MEDAREA_Syn17</t>
  </si>
  <si>
    <t>HOEST, Hoesten, hoest, koorts, kortademig, benauwd, piepen, verkoudheid, neusverkoudheid, keel, keelpijn, kuch, bloed, bloed ophoesten, pijn in de borstkas, COVID, COVID-19, corona</t>
  </si>
  <si>
    <t>C-MEDAREA_Syn18</t>
  </si>
  <si>
    <t>HOOFD, Hoofdpijn, hoofd, pijn, migraine, ongeval, uitval, suf, slaperig, bewusteloos, insult, epilepsie, ziek, koorts, overgeven, braken</t>
  </si>
  <si>
    <t>C-MEDAREA_Syn19</t>
  </si>
  <si>
    <t>HUIDU, Huiduitslag, huid, uitslag, huidafwijking, vlekjes, pukkels, bultjes, jeuk, krentenbaard, eczeem, luieruitslag, koortslip, koorts, ziek, Mazelen, Roodvonk, Rodehond, Vijfde ziekte, Zesde ziekte, Hand, voet en mondziekte, Waterpokken, Blaasjes, ziek kind, huidklachten, moedervlek, melanoom, uitslag, jeuk, rode vlekken, rode plek, plekje, wrat, zwelling, bult</t>
  </si>
  <si>
    <t>C-MEDAREA_Syn20</t>
  </si>
  <si>
    <t>INSEC, Insectenbeet, Insect, Insekt, beet, mug, wesp, bult, huiduitslag, allergie, allergische reactie, reactie, steek, prik, jeuk, pijn, zwelling, roodheid, eikenprocessierups, rups, brandharen, bij, bijensteek, hommel, angel, giftig, teek, Lyme, ziekte van Lyme, epi-pen, kwallenbeet, zee-egel</t>
  </si>
  <si>
    <t>C-MEDAREA_Syn21</t>
  </si>
  <si>
    <t>KEELK, Keelklachten, keelpijn, keel, keelontsteking, kwijlen, hoesten, kortademig, koorts, opgezette keel, COVID, COVID-19, corona, amandelen, ontstoken amandelen, keelamandelen</t>
  </si>
  <si>
    <t>C-MEDAREA_Syn22</t>
  </si>
  <si>
    <t>KNIEK, Knie, knieklacht, pijnlijke knie, meniscus, kruisband, knieschijf, uitval, krachtsverlies, ongeval, sportblessure, uit de kom, gebroken, gekneusd</t>
  </si>
  <si>
    <t>C-MEDAREA_Syn23</t>
  </si>
  <si>
    <t>KOORT, Koorts, kind, kind met koorts, kortademig, ziek, ziek zijn, hoge temperatuur, verhoging, huiduitslag, rode vlekjes, petechiën, waterpokken, kinderziektes, verkoudheid, longontsteking, koortsstuip, koortsconvulsie, virus, bacterie, antibiotica, COVID, COVID-19, corona, uitdroging, nekpijn, hoofdpijn, menigeale prikkeling, blaasjes, Huilen, Ontroostbaar huilen</t>
  </si>
  <si>
    <t>C-MEDAREA_Syn24</t>
  </si>
  <si>
    <t>TRAUM, Letsel arm, letsel been, ongeluk, ongeval, val, trauma, wond, verwonding, kneuzing, breuk, schouder, elleboog, pols, heup, knie, enkel, taser, verlamming, krachtsverlies, sportblessure, uitval, gebroken, gekneusd, luxatie, uit de kom, pijn</t>
  </si>
  <si>
    <t>C-MEDAREA_Syn25</t>
  </si>
  <si>
    <t>MEDIC, medicatie, medicatievraag, recept, bijwerkingen, informatie, medicijnen, medicatie vergeten, pil vergeten, overdosis, overdosering, dosering, dosis, medicatie inname, voorschrift, apotheek</t>
  </si>
  <si>
    <t>C-MEDAREA_Syn26</t>
  </si>
  <si>
    <t>MONDT, mond, tong, lip, tekort lipbandje, gescheurde lip, gezwollen lip, gezwollen tong, zwelling, aft, haartong, afwijking tong, afwijkende tong,</t>
  </si>
  <si>
    <t>C-MEDAREA_Syn27</t>
  </si>
  <si>
    <t>OBSTI, obstipatie, verstopping, poepen, kakken, niet kunnen poepen, ontlasting, harde keutels, geen ontlasting, krampen, darmen, moeite met poepen, defecatie, movicolon, laxantia, diarree, overgeven</t>
  </si>
  <si>
    <t>C-MEDAREA_Syn28</t>
  </si>
  <si>
    <t>OOGKL, Oogklachten, rood oog, oog, oogrand, ooglid, zien, zicht, dubbelzien, droge ogen, tranen, ongeval, allergie, hooikoorts</t>
  </si>
  <si>
    <t>C-MEDAREA_Syn29</t>
  </si>
  <si>
    <t>OORPI, Oorpijn, oor, oorklacht, gehoor, doof, doofheid, loopoor, verstopt oor, verkoudheid, oorontsteking, vliegen, zwemmen, duiken, oorsuizen, tinnitus</t>
  </si>
  <si>
    <t>C-MEDAREA_Syn30</t>
  </si>
  <si>
    <t>BRAKE, Overgeven, braken, buikpijn, maagpijn, maag, zuurbranden, buikgriep, buikvirus, bloed, bloedbraken, gal, zwanger, zwangerschap, zonnesteek, hoofdpijn, migraine, uitdroging, hitteberoerte</t>
  </si>
  <si>
    <t>C-MEDAREA_Syn31</t>
  </si>
  <si>
    <t>RUGKL, Rugklachten, rug, rugpijn, pijn, lage rugpijn, flankpijn, hernia, ongeval, uitstraling, uitstralende pijn, spit, door rug gegaan,</t>
  </si>
  <si>
    <t>C-MEDAREA_Syn32</t>
  </si>
  <si>
    <t>DIABE, diabetes, suikerziekte, diabeet, te hoog suiker, glucose, hyperglykemie, hypoglykemie, hypo, hyper, bloedsuiker, dorst, honger, metformine, insuline, insuline spuiten, suikermeten, glucosewaarde, suikercontrole, veranderd zicht</t>
  </si>
  <si>
    <t>C-MEDAREA_Syn33</t>
  </si>
  <si>
    <t>URINE, Urineklachten, urine, blaas, blaasontsteking, blaaskrampen, plas, plasklachten, nierbekkenontsteking, pijn, pijn bij plassen, koorts, bloed bij urine, vaak plassen, ziek, koorts, buikpijn</t>
  </si>
  <si>
    <t>C-MEDAREA_Syn34</t>
  </si>
  <si>
    <t>VAGBL, Vaginaal bloedverlies, bloedverlies, vagina, menstruatie, ongesteld, ongesteldheid, tussentijds bloedverlies, seks, bloedverlies na seks, anticonceptie, pil, SOA, zwanger, miskraam, sex, bloedverlies na seks</t>
  </si>
  <si>
    <t>C-MEDAREA_Syn35</t>
  </si>
  <si>
    <t>VAGAF, Vaginale afscheiding, afscheiding, vaginaal, schimmel, schimmelinfectie, jeuk, wit vloed, SOA, seks, vaginale pijn, zwanger, zwangerschap, geslachtsorgaan</t>
  </si>
  <si>
    <t>C-MEDAREA_Syn36</t>
  </si>
  <si>
    <t>VERMO, Moe, vermoeidheid, slapen, slaaptekort, slecht slapen, buiten bewustzijn, pijn op de borst, bleek, Kortademig, suf, slaperig, verlies van energie, prikkelbaar, apneus, ijzertekort, stress, angst, geen eetlust, pfeiffer, ziekte van pfeiffer</t>
  </si>
  <si>
    <t>C-MEDAREA_Syn37</t>
  </si>
  <si>
    <t>VINGE, Hand, vinger, duim, wijsvinger, middelvinger, ringvinger, pink, handklacht, pols, uitval, krachtsverlies, tintelingen, ongeval, sportblessure, knobbel, pijnlijk gewricht, gevoelloze vingers, nagelriem</t>
  </si>
  <si>
    <t>C-MEDAREA_Syn38</t>
  </si>
  <si>
    <t>WEGRA, wegraking, duizeligheid, duizelig, licht in het hoofd, draaiierig, draaien, sterretjes zien, flauwvallen, flauwte, wegtrekken, misselijk, overgeven, vallen, diabetes, suikerziekte, buiten bewustzijn, bewusteloos, aanval, epileptische aanval, knock out, niet aanspreekbaar, coma</t>
  </si>
  <si>
    <t>C-MEDAREA_Syn39</t>
  </si>
  <si>
    <t>WOND, Wond, wonden, snijwond, steekwond, schaafwond, bloed, bloeden, bloedende wond, hechten, bijt, beet, bijtwond, beet dier, beet mens, giftig dier, tetanus, verbinden, verband, bleek, koud, operatie, wond na operatie, ontstoken, ontsteking, hoofdwond, tetanus, gesneden</t>
  </si>
  <si>
    <t>C-MEDAREA_Syn40</t>
  </si>
  <si>
    <t>OVERIG, Overige, mijn klacht staat er niet tussen</t>
  </si>
  <si>
    <t>ALG1_Question</t>
  </si>
  <si>
    <t>Heb je chronische ziektes?</t>
  </si>
  <si>
    <t>ALG1_QuestionPar</t>
  </si>
  <si>
    <t>Heeft de patiënt chronische ziektes?</t>
  </si>
  <si>
    <t>ALG1A_Question</t>
  </si>
  <si>
    <t>Heb je een of meer (chronische) aandoeningen?</t>
  </si>
  <si>
    <t>ALG1A_QuestionPar</t>
  </si>
  <si>
    <t>Heeft de patiënt een of meer (chronische) aandoeningen?</t>
  </si>
  <si>
    <t>ALG1A_ExtraInfo</t>
  </si>
  <si>
    <t>Chronische aandoening: langdurige ziekte.  Hartziekte: bijvoorbeeld angina pectoris (aanvallen van pijn op de borst), hartfalen , ontsteking van het hart (endocarditis) of een hartritmestoornis. Longaandoening: bijv. astma of COPD.</t>
  </si>
  <si>
    <t>ALG1A_Answer1</t>
  </si>
  <si>
    <t>Diabetes (suikerziekte)</t>
  </si>
  <si>
    <t>ALG1A_Answer2</t>
  </si>
  <si>
    <t>Hart / vaatziekte</t>
  </si>
  <si>
    <t>ALG1A_Answer3</t>
  </si>
  <si>
    <t>Hoge bloeddruk</t>
  </si>
  <si>
    <t>ALG1A_Answer4</t>
  </si>
  <si>
    <t>Longaandoening</t>
  </si>
  <si>
    <t>ALG1A_Answer5</t>
  </si>
  <si>
    <t>Maag/ darmziekte</t>
  </si>
  <si>
    <t>ALG1A_Answer6</t>
  </si>
  <si>
    <t>Nierfalen</t>
  </si>
  <si>
    <t>ALG1A_Answer7</t>
  </si>
  <si>
    <t>Neurologische ziekte</t>
  </si>
  <si>
    <t>ALG1A_Answer8</t>
  </si>
  <si>
    <t>Doorgemaakt hersenbloeding en/of herseninfarct</t>
  </si>
  <si>
    <t>ALG1A_Answer9</t>
  </si>
  <si>
    <t>Schildklierstoornis</t>
  </si>
  <si>
    <t>ALG1A_Answer10</t>
  </si>
  <si>
    <t>Kanker</t>
  </si>
  <si>
    <t>ALG1A_Answer11</t>
  </si>
  <si>
    <t>Spierziekte</t>
  </si>
  <si>
    <t>ALG1A_Answer12</t>
  </si>
  <si>
    <t>Ziekte van het immuun / afweersysteem</t>
  </si>
  <si>
    <t>ALG1A_Answer13</t>
  </si>
  <si>
    <t>Reumatische ziekte</t>
  </si>
  <si>
    <t>ALG1A_Answer14</t>
  </si>
  <si>
    <t>Andere aandoening</t>
  </si>
  <si>
    <t>ALG1B_Question</t>
  </si>
  <si>
    <t>Welke (chronische) aandoening(en) heb je?</t>
  </si>
  <si>
    <t>ALG1B_QuestionPar</t>
  </si>
  <si>
    <t>Welke (chronische) aandoening(en) heeft de patiënt?</t>
  </si>
  <si>
    <t>ALG2_Question</t>
  </si>
  <si>
    <t>Zo ja, welke ziektes?</t>
  </si>
  <si>
    <t>ALG2_QuestionPar</t>
  </si>
  <si>
    <t>ALG2_ExtraInfo</t>
  </si>
  <si>
    <t>Hartziekte: bijvoorbeeld angina pectoris (aanvallen van pijn op de borst), hartfalen , ontsteking van het hart (endocarditis) of een hartritmestoornis.</t>
  </si>
  <si>
    <t>ALG3_Question</t>
  </si>
  <si>
    <t>Gebruik je medicijnen en/of ben je onder behandeling bij een arts?</t>
  </si>
  <si>
    <t>ALG3_QuestionPar</t>
  </si>
  <si>
    <t>Gebruikt de patiënt medicijnen en/of is de patiënt onder behandeling bij een arts?</t>
  </si>
  <si>
    <t>ALG3A_Question</t>
  </si>
  <si>
    <t>Welke medicatie of wat voor behandeling?</t>
  </si>
  <si>
    <t>ALG3A_QuestionPar</t>
  </si>
  <si>
    <t>ALG3A_ExtraInfo</t>
  </si>
  <si>
    <t>Graag zo uitgebreid / volledig mogelijk beschrijven.</t>
  </si>
  <si>
    <t>ALG3B_Question</t>
  </si>
  <si>
    <t>Gebruik je medicijnen?</t>
  </si>
  <si>
    <t>ALG3B_QuestionPar</t>
  </si>
  <si>
    <t>Gebruikt de patiënt medicijnen?</t>
  </si>
  <si>
    <t>ALG3B_ExtraInfo</t>
  </si>
  <si>
    <t>En/of ben je onder behandeling bij een arts met bijvoorbeeld radiotherapie?</t>
  </si>
  <si>
    <t>ALG3C_Question</t>
  </si>
  <si>
    <t>Welke medicatie gebruik je?</t>
  </si>
  <si>
    <t>ALG3C_QuestionPar</t>
  </si>
  <si>
    <t>ALG3C_ExtraInfo</t>
  </si>
  <si>
    <t>Of wat voor behandeling? En als je er een hebt graag ook een foto uploaden van je medicatielijst.</t>
  </si>
  <si>
    <t>ALG4_Question</t>
  </si>
  <si>
    <t>Ben je (mogelijk) zwanger?</t>
  </si>
  <si>
    <t>ALG4_QuestionPar</t>
  </si>
  <si>
    <t>Is de patiënte (mogelijk) zwanger?</t>
  </si>
  <si>
    <t>ALG4A_Question</t>
  </si>
  <si>
    <t>Ben je recent bevallen?</t>
  </si>
  <si>
    <t>ALG4A_QuestionPar</t>
  </si>
  <si>
    <t>Is de patiënte recent bevallen?</t>
  </si>
  <si>
    <t>ALG4A_ExtraInfo</t>
  </si>
  <si>
    <t>Recent is binnen de afgelopen zes weken.</t>
  </si>
  <si>
    <t>ALG5_Question</t>
  </si>
  <si>
    <t>Heb je allergieën?</t>
  </si>
  <si>
    <t>ALG5_QuestionPar</t>
  </si>
  <si>
    <t>Heeft de patiënt allergieën?</t>
  </si>
  <si>
    <t>ALG6_Question</t>
  </si>
  <si>
    <t>Hoe uit de allergie zich?</t>
  </si>
  <si>
    <t>ALG6_QuestionPar</t>
  </si>
  <si>
    <t>ALG6_ExtraInfo</t>
  </si>
  <si>
    <t>Bijvoorbeeld: huiduitslag over het gehele lichaam of een opgezette tong of keel? En gebruik je/de patiënt medicatie voor de allergie en / of heb je een EpiPen?</t>
  </si>
  <si>
    <t>ALG7_Question</t>
  </si>
  <si>
    <t>Heb je (vermoedelijk) koorts?</t>
  </si>
  <si>
    <t>ALG7_QuestionPar</t>
  </si>
  <si>
    <t>Heeft de patiënt (vermoedelijk) koorts?</t>
  </si>
  <si>
    <t>ALG7_ExtraInfo</t>
  </si>
  <si>
    <t>Koorts is 38°C of hoger. Als je een thermometer hebt graag meten en bij voorkeur via de anus meten.</t>
  </si>
  <si>
    <t>ALG7_Answer1</t>
  </si>
  <si>
    <t>Ja / vermoedelijk wel</t>
  </si>
  <si>
    <t>ALG7_Answer2</t>
  </si>
  <si>
    <t>Nee / vermoedelijk niet</t>
  </si>
  <si>
    <t>ALG7A_Question</t>
  </si>
  <si>
    <t>Hoe hoog is je temperatuur?</t>
  </si>
  <si>
    <t>ALG7A_QuestionPar</t>
  </si>
  <si>
    <t>Hoe hoog is de temperatuur?</t>
  </si>
  <si>
    <t>ALG7A_ExtraInfo</t>
  </si>
  <si>
    <t>Bij voorkeur via de anus gemeten en afronden op halve graden.</t>
  </si>
  <si>
    <t>ALG7A_Answer1</t>
  </si>
  <si>
    <t>ALG7A_Answer2</t>
  </si>
  <si>
    <t>35,5</t>
  </si>
  <si>
    <t>ALG7A_Answer3</t>
  </si>
  <si>
    <t>ALG7A_Answer4</t>
  </si>
  <si>
    <t>36,5</t>
  </si>
  <si>
    <t>ALG7A_Answer5</t>
  </si>
  <si>
    <t>ALG7A_Answer6</t>
  </si>
  <si>
    <t>37,5</t>
  </si>
  <si>
    <t>ALG7A_Answer7</t>
  </si>
  <si>
    <t>ALG7A_Answer8</t>
  </si>
  <si>
    <t>38,5</t>
  </si>
  <si>
    <t>ALG7A_Answer9</t>
  </si>
  <si>
    <t>ALG7A_Answer10</t>
  </si>
  <si>
    <t>39,5</t>
  </si>
  <si>
    <t>ALG7A_Answer11</t>
  </si>
  <si>
    <t>ALG7A_Answer12</t>
  </si>
  <si>
    <t>40,5</t>
  </si>
  <si>
    <t>ALG7A_Answer13</t>
  </si>
  <si>
    <t>ALG8_Question</t>
  </si>
  <si>
    <t>Ben je momenteel in het buitenland of recent geweest?</t>
  </si>
  <si>
    <t>ALG8_QuestionPar</t>
  </si>
  <si>
    <t>Is de patiënt momenteel in het buitenland of recent geweest?</t>
  </si>
  <si>
    <t>ALG8A_Question</t>
  </si>
  <si>
    <t>Welke landen, voor hoe lang en sinds wanneer ben je terug?</t>
  </si>
  <si>
    <t>ALG8A_QuestionPar</t>
  </si>
  <si>
    <t>Welke landen, voor hoe lang en sinds wanneer is de patiënt terug?</t>
  </si>
  <si>
    <t>ALG9_Question</t>
  </si>
  <si>
    <t>Rook je?</t>
  </si>
  <si>
    <t>ALG9_QuestionPar</t>
  </si>
  <si>
    <t>Rookt de patiënt?</t>
  </si>
  <si>
    <t>ALG10_Question</t>
  </si>
  <si>
    <t>Drink je alcohol?</t>
  </si>
  <si>
    <t>ALG10_QuestionPar</t>
  </si>
  <si>
    <t>Drinkt de patiënt alcohol?</t>
  </si>
  <si>
    <t>ALG11_Question</t>
  </si>
  <si>
    <t>Drink je koffie?</t>
  </si>
  <si>
    <t>ALG11_QuestionPar</t>
  </si>
  <si>
    <t>Drink de patiënt koffie?</t>
  </si>
  <si>
    <t>ALG12A_Question</t>
  </si>
  <si>
    <t>Is je weerstand verminderd?</t>
  </si>
  <si>
    <t>ALG12A_QuestionPar</t>
  </si>
  <si>
    <t>Is de weerstand van de patiënt verminderd?</t>
  </si>
  <si>
    <t>ALG12A_ExtraInfo</t>
  </si>
  <si>
    <t>Bijvoorbeeld door chronische ziekte, een lopende behandeling of zwangerschap</t>
  </si>
  <si>
    <t>ALG12B_Question</t>
  </si>
  <si>
    <t>ALG12B_QuestionPar</t>
  </si>
  <si>
    <t>ALG12B_ExtraInfo</t>
  </si>
  <si>
    <t>Bijvoorbeeld door chronische ziekte of een behandeling</t>
  </si>
  <si>
    <t>ALG13_Question</t>
  </si>
  <si>
    <t>Sinds wanneer heb je klachten?</t>
  </si>
  <si>
    <t>ALG13_QuestionPar</t>
  </si>
  <si>
    <t>Sinds wanneer zijn er klachten?</t>
  </si>
  <si>
    <t>ALG13_Answer1</t>
  </si>
  <si>
    <t>Enkele uren</t>
  </si>
  <si>
    <t>ALG13_Answer2</t>
  </si>
  <si>
    <t>Een dag</t>
  </si>
  <si>
    <t>ALG13_Answer3</t>
  </si>
  <si>
    <t>Twee dagen</t>
  </si>
  <si>
    <t>ALG13_Answer4</t>
  </si>
  <si>
    <t>2-6 dagen</t>
  </si>
  <si>
    <t>ALG13_Answer5</t>
  </si>
  <si>
    <t>7 dagen</t>
  </si>
  <si>
    <t>ALG13_Answer6</t>
  </si>
  <si>
    <t>Langer dan 7 dagen</t>
  </si>
  <si>
    <t>ALG13A_Question</t>
  </si>
  <si>
    <t>Hoe lang bestaan de klachten precies?</t>
  </si>
  <si>
    <t>ALG13A_QuestionPar</t>
  </si>
  <si>
    <t>ALG14_Question</t>
  </si>
  <si>
    <t>Zijn er nog andere bijkomende klachten?</t>
  </si>
  <si>
    <t>ALG14_QuestionPar</t>
  </si>
  <si>
    <t>ALG14A_Question</t>
  </si>
  <si>
    <t>Kan je de bijkomende klachten beschrijven?</t>
  </si>
  <si>
    <t>ALG14A_QuestionPar</t>
  </si>
  <si>
    <t>ALG15_Question</t>
  </si>
  <si>
    <t>Wat heb je zelf gedaan om de klachten te verlichten?</t>
  </si>
  <si>
    <t>ALG15_QuestionPar</t>
  </si>
  <si>
    <t>Wat heeft de patiënt zelf gedaan om de klachten te verlichten?</t>
  </si>
  <si>
    <t>ALG15_ExtraInfo</t>
  </si>
  <si>
    <t>Als je medicatie hebt ingenomen graag vermelden welke medicatie, de dosering en wanneer je het hebt ingenomen.</t>
  </si>
  <si>
    <t>ALG16_Question</t>
  </si>
  <si>
    <t>Ben je gevaccineerd?</t>
  </si>
  <si>
    <t>ALG16_QuestionPar</t>
  </si>
  <si>
    <t>Is de patiënt gevaccineerd?</t>
  </si>
  <si>
    <t>ALG16_ExtraInfo</t>
  </si>
  <si>
    <t>Er zijn meerdere antwoorden mogelijk. Ook andere vaccinaties zijn bijvoorbeeld reisvaccinaties tegen gele koorts of werkgerelateerde vaccinaties zoals BCG.</t>
  </si>
  <si>
    <t>ALG16_Answer1</t>
  </si>
  <si>
    <t>Ja, volgens het rijksvaccinatieprogramma</t>
  </si>
  <si>
    <t>ALG16_Answer2</t>
  </si>
  <si>
    <t>Ja, tegen COVID-19 virus</t>
  </si>
  <si>
    <t>ALG16_Answer3</t>
  </si>
  <si>
    <t>Ja, ook andere vaccinaties</t>
  </si>
  <si>
    <t>ALG16_Answer4</t>
  </si>
  <si>
    <t>Nee, helemaal niet</t>
  </si>
  <si>
    <t>ALG16_Answer5</t>
  </si>
  <si>
    <t>Nee, slechts deels gevaccineerd</t>
  </si>
  <si>
    <t>PIJ1_Question</t>
  </si>
  <si>
    <t>Kun je op een schaal van 0-10 aangeven hoeveel pijn je hebt?</t>
  </si>
  <si>
    <t>PIJ1_QuestionPar</t>
  </si>
  <si>
    <t>Kun je op een schaal van 0-10 aangeven hoeveel pijn de patiënt heeft?</t>
  </si>
  <si>
    <t>PIJ1_ExtraInfo</t>
  </si>
  <si>
    <t>0 is geen pijn, 1-3: weinig pijn, je kan bijna alles doen, 4-7: De pijn is aanwezig en beperkt je in je activiteiten, 8-9: de pijn is heel hevig en belemmerd je in al je dagelijkse activiteiten, 10 is de ergst denkbare pijn.</t>
  </si>
  <si>
    <t>PIJ1_Answer1</t>
  </si>
  <si>
    <t>PIJ1_Answer2</t>
  </si>
  <si>
    <t>PIJ1_Answer3</t>
  </si>
  <si>
    <t>PIJ1_Answer4</t>
  </si>
  <si>
    <t>PIJ1_Answer5</t>
  </si>
  <si>
    <t>PIJ1_Answer6</t>
  </si>
  <si>
    <t>PIJ1_Answer7</t>
  </si>
  <si>
    <t>PIJ1_Answer8</t>
  </si>
  <si>
    <t>PIJ1_Answer9</t>
  </si>
  <si>
    <t>PIJ1_Answer10</t>
  </si>
  <si>
    <t>PIJ1_Answer11</t>
  </si>
  <si>
    <t>PIJ2_Question</t>
  </si>
  <si>
    <t>Heb je ondragelijke pijn?</t>
  </si>
  <si>
    <t>PIJ2_QuestionPar</t>
  </si>
  <si>
    <t>Heeft de patiënt ondragelijke pijn?</t>
  </si>
  <si>
    <t>ADL1_Question</t>
  </si>
  <si>
    <t>Beperken de klachten je in je dagelijkse bezigheden?</t>
  </si>
  <si>
    <t>ADL1_QuestionPar</t>
  </si>
  <si>
    <t>Beperken de klachten de patiënt in zijn / haar dagelijkse bezigheden?</t>
  </si>
  <si>
    <t>ALG17_Question</t>
  </si>
  <si>
    <t>Heb je ooit eerder last gehad van deze klacht?</t>
  </si>
  <si>
    <t>ALG17_QuestionPar</t>
  </si>
  <si>
    <t>Heeft de patiënt ooit eerder last gehad van dezelfde klacht?</t>
  </si>
  <si>
    <t>ALG18_Question</t>
  </si>
  <si>
    <t>Ben je recent veel gewicht verloren?</t>
  </si>
  <si>
    <t>ALG18_QuestionPar</t>
  </si>
  <si>
    <t>Is de patiënt recent veel gewicht verloren?</t>
  </si>
  <si>
    <t>ALG19_Question</t>
  </si>
  <si>
    <t>Kan er sprake zijn van een SOA?</t>
  </si>
  <si>
    <t>ALG19_QuestionPar</t>
  </si>
  <si>
    <t>ALG19_ExtraInfo</t>
  </si>
  <si>
    <t>SOA: seksueel overdraagbare aandoening</t>
  </si>
  <si>
    <t>ALG19A_Question</t>
  </si>
  <si>
    <t>Heb je al een SOA-test gedaan?</t>
  </si>
  <si>
    <t>ALG19A_QuestionPar</t>
  </si>
  <si>
    <t>Heeft de patiënt al een SOA-test gedaan?</t>
  </si>
  <si>
    <t>ALG19A_Answer1</t>
  </si>
  <si>
    <t>Ja, getest en heb de uitslag</t>
  </si>
  <si>
    <t>ALG19A_Answer2</t>
  </si>
  <si>
    <t>Ja, getest maar de uitslag volgt nog</t>
  </si>
  <si>
    <t>ALG19A_Answer3</t>
  </si>
  <si>
    <t>Nee, niet getest</t>
  </si>
  <si>
    <t>ALG19B_Question</t>
  </si>
  <si>
    <t>Wat was de uitslag en ben je behandeld?</t>
  </si>
  <si>
    <t>ALG19B_QuestionPar</t>
  </si>
  <si>
    <t>Wat was de uitslag en is de patiënt behandeld?</t>
  </si>
  <si>
    <t>ALG19B_Answer1</t>
  </si>
  <si>
    <t>Gonorroe</t>
  </si>
  <si>
    <t>ALG19B_Answer2</t>
  </si>
  <si>
    <t>Chlamydia</t>
  </si>
  <si>
    <t>ALG19B_Answer3</t>
  </si>
  <si>
    <t>Syfillis</t>
  </si>
  <si>
    <t>ALG19B_Answer4</t>
  </si>
  <si>
    <t>Andere SOA</t>
  </si>
  <si>
    <t>ALG19B_Answer5</t>
  </si>
  <si>
    <t>Al behandeld</t>
  </si>
  <si>
    <t>ALG19B_Answer6</t>
  </si>
  <si>
    <t>Nog niet behandeld</t>
  </si>
  <si>
    <t>ADDITIONALQ_Question</t>
  </si>
  <si>
    <t>Wat is je belangrijkste vraag aan ons?</t>
  </si>
  <si>
    <t>ADDITIONALQ_QuestionPar</t>
  </si>
  <si>
    <t>ALG27_Question</t>
  </si>
  <si>
    <t>Zijn er nog andere zorgen of vragen?</t>
  </si>
  <si>
    <t>ALG27_QuestionPar</t>
  </si>
  <si>
    <t>ALG27_ExtraInfo</t>
  </si>
  <si>
    <t>Dit is de laatste vraag, hierna worden je antwoorden doorgestuurd naar ons medisch team. Indien je geen aanvullingen hebt kan je op volgende klikken.</t>
  </si>
  <si>
    <t>ALG21_Question</t>
  </si>
  <si>
    <t>Heb je een COVID-19 test gedaan?</t>
  </si>
  <si>
    <t>ALG21_QuestionPar</t>
  </si>
  <si>
    <t>Heeft de patiënt een COVID-19 test gedaan?</t>
  </si>
  <si>
    <t>ALG21_Answer1</t>
  </si>
  <si>
    <t>Ja, positief</t>
  </si>
  <si>
    <t>ALG21_Answer2</t>
  </si>
  <si>
    <t>Ja, negatief</t>
  </si>
  <si>
    <t>ALG21_Answer3</t>
  </si>
  <si>
    <t>ALG22_Question</t>
  </si>
  <si>
    <t>Kun je één of meerdere foto's uploaden en beschrijven?</t>
  </si>
  <si>
    <t>ALG22_QuestionPar</t>
  </si>
  <si>
    <t>ALG22_ExtraInfo</t>
  </si>
  <si>
    <t>Zorg ervoor dat deze zo scherp en duidelijk mogelijk zijn.</t>
  </si>
  <si>
    <t>ALG23_Question</t>
  </si>
  <si>
    <t>Komt de klacht voor in je familie?</t>
  </si>
  <si>
    <t>ALG23_QuestionPar</t>
  </si>
  <si>
    <t>Komt de klacht voor in de familie van de patiënt?</t>
  </si>
  <si>
    <t>ALG24_Question</t>
  </si>
  <si>
    <t>Zijn er op dit moment huisgenoten met dezelfde klachten?</t>
  </si>
  <si>
    <t>ALG24_QuestionPar</t>
  </si>
  <si>
    <t>ALG25_Question</t>
  </si>
  <si>
    <t>Ben je op dit moment ernstig ziek?</t>
  </si>
  <si>
    <t>ALG25_QuestionPar</t>
  </si>
  <si>
    <t>Is je kind ernstig ziek?</t>
  </si>
  <si>
    <t>ALG25_ExtraInfo</t>
  </si>
  <si>
    <t>Ernstig ziek kind: het kind is bijvoorbeeld erg suf of slaperig, blauwe lippen of erg bleke huid, versnelde of kreunende ademhaling en/of ontroostbaar huilen.</t>
  </si>
  <si>
    <t>ALG26_Question</t>
  </si>
  <si>
    <t>Ben je recent een behandeling ondergaan of geopereerd?</t>
  </si>
  <si>
    <t>ALG26_QuestionPar</t>
  </si>
  <si>
    <t>Is de patiënt recent een behandeling ondergaan of geopereerd?</t>
  </si>
  <si>
    <t>ALG26A_Question</t>
  </si>
  <si>
    <t>Wat voor behandeling of operatie?</t>
  </si>
  <si>
    <t>ALG26A_QuestionPar</t>
  </si>
  <si>
    <t>ALG26A_ExtraInfo</t>
  </si>
  <si>
    <t>Graag beschrijven wat er precies is gedaan, wanneer en waar.</t>
  </si>
  <si>
    <t>ALG28_Question</t>
  </si>
  <si>
    <t>Hoe ziek voel je je?</t>
  </si>
  <si>
    <t>ALG28_QuestionPar</t>
  </si>
  <si>
    <t>Hoe ziek voelt de patiënt zich?</t>
  </si>
  <si>
    <t>ALG28_ExtraInfo</t>
  </si>
  <si>
    <t>Kan je nog dagelijkse bezigheiden doen zoals werk, school of boodschappen of lig je ziek in bed?</t>
  </si>
  <si>
    <t>ALG29_Question</t>
  </si>
  <si>
    <t>Heb je een COVID-19 infectie doorgemaakt?</t>
  </si>
  <si>
    <t>ALG29_QuestionPar</t>
  </si>
  <si>
    <t>Heeft de patient een COVID-19 infectie doorgemaakt?</t>
  </si>
  <si>
    <t>ALG29A_Question</t>
  </si>
  <si>
    <t>Kan je ons iets meer vertellen over je klachten tijdens en na de COVID-19 infectie?</t>
  </si>
  <si>
    <t>ALG29A_QuestionPar</t>
  </si>
  <si>
    <t>Kan je ons iets meer vertellen over de klachten tijdens en na de COVID-19 infectie?</t>
  </si>
  <si>
    <t>ALG29A_ExtraInfo</t>
  </si>
  <si>
    <t>Graag ook vermelden wanneer je/de patiënt ziek was en hoe lang er klachten waren. En zijn de klachten begonnen na de infectie?</t>
  </si>
  <si>
    <t>ALG30_Question</t>
  </si>
  <si>
    <t>Ben je recent veel gewicht aangekomen?</t>
  </si>
  <si>
    <t>ALG30_QuestionPar</t>
  </si>
  <si>
    <t>ALG31A_Question</t>
  </si>
  <si>
    <t>Heb je een van de volgende klachten?</t>
  </si>
  <si>
    <t>ALG31A_QuestionPar</t>
  </si>
  <si>
    <t>Heeft je kind een van de volgende klachten?</t>
  </si>
  <si>
    <t>ALG31A_ExtraInfo</t>
  </si>
  <si>
    <t>Te weinig plassen: bijvoorbeeld langer dan 12 uur geen natte luier en heel donker gekleurde urine</t>
  </si>
  <si>
    <t>ALG31A_Answer1</t>
  </si>
  <si>
    <t>Heel veel dorst</t>
  </si>
  <si>
    <t>ALG31A_Answer2</t>
  </si>
  <si>
    <t>Drinkt veel te weinig</t>
  </si>
  <si>
    <t>ALG31A_Answer3</t>
  </si>
  <si>
    <t>Te weinig plassen</t>
  </si>
  <si>
    <t>ALG31A_Answer4</t>
  </si>
  <si>
    <t>Niet plassen</t>
  </si>
  <si>
    <t>ALG31A_Answer5</t>
  </si>
  <si>
    <t>Huilen zonder tranen</t>
  </si>
  <si>
    <t>ALG31A_Answer6</t>
  </si>
  <si>
    <t>Suf, duizelig of licht in het hoofd</t>
  </si>
  <si>
    <t>ALG31A_Answer7</t>
  </si>
  <si>
    <t>Geen van allen</t>
  </si>
  <si>
    <t>ALG31B_Question</t>
  </si>
  <si>
    <t>ALG31B_QuestionPar</t>
  </si>
  <si>
    <t>Heeft de patiënt een van de volgende klachten?</t>
  </si>
  <si>
    <t>ALG31B_ExtraInfo</t>
  </si>
  <si>
    <t>Te weinig plassen: meer dan 12 uur niet geplast, heel donker gekleurde urine.</t>
  </si>
  <si>
    <t>ALG31B_Answer1</t>
  </si>
  <si>
    <t>ALG31B_Answer2</t>
  </si>
  <si>
    <t>ALG31B_Answer3</t>
  </si>
  <si>
    <t>ALG31B_Answer4</t>
  </si>
  <si>
    <t>ALG31B_Answer5</t>
  </si>
  <si>
    <t>ABCDE1A_Question</t>
  </si>
  <si>
    <t>Ben je volledig bij bewustzijn / helder?</t>
  </si>
  <si>
    <t>ABCDE1A_QuestionPar</t>
  </si>
  <si>
    <t>Is de patiënt volledig bij bewustzijn/helder?</t>
  </si>
  <si>
    <t>ABCDE1A_ExtraInfo</t>
  </si>
  <si>
    <t>We stellen je graag eerst een paar vragen om de ernst van je situatie te beoordelen. Daarna krijg je vragen gericht op je klacht zodat we je zo goed mogelijk verder kunnen helpen. Kies 'nee' indien je / de patiënt erg verward, suf of niet bij bewustzijn is.</t>
  </si>
  <si>
    <t>ABCDE1B_Question</t>
  </si>
  <si>
    <t>ABCDE1B_QuestionPar</t>
  </si>
  <si>
    <t>Is je kind volledig bij bewustzijn/helder?</t>
  </si>
  <si>
    <t>ABCDE1B_ExtraInfo</t>
  </si>
  <si>
    <t>We stellen je graag eerst een paar vragen om de ernst van je situatie te beoordelen. Daarna krijg je vragen gericht op je klacht zodat we je zo goed mogelijk verder kunnen helpen. Kies 'nee' indien je / je kind erg verward, suf of niet bij bewustzijn is.</t>
  </si>
  <si>
    <t>ABCDE2_Question</t>
  </si>
  <si>
    <t>Heb je een of meer van de volgende klachten bij het in- of uitademen?</t>
  </si>
  <si>
    <t>ABCDE2_QuestionPar</t>
  </si>
  <si>
    <t>Heeft de patiënt een of meer van de volgende klachten bij in- of uitademen?</t>
  </si>
  <si>
    <t>ABCDE2_ExtraInfo</t>
  </si>
  <si>
    <t>Bijgeluiden: ademgeluiden bij vernauwde luchtweg zijn een gierende, piepende of sterk rochelende ademhaling.</t>
  </si>
  <si>
    <t>ABCDE2_Answer1</t>
  </si>
  <si>
    <t>Hevig benauwd of kortademig</t>
  </si>
  <si>
    <t>ABCDE2_Answer2</t>
  </si>
  <si>
    <t>Bijgeluiden / hoorbare in- of uitademing</t>
  </si>
  <si>
    <t>ABCDE2_Answer3</t>
  </si>
  <si>
    <t>Erg snelle ademhaling</t>
  </si>
  <si>
    <t>ABCDE2_Answer4</t>
  </si>
  <si>
    <t>ABCDE3_Question</t>
  </si>
  <si>
    <t>ABCDE3_QuestionPar</t>
  </si>
  <si>
    <t>Heeft je kind een van de volgende klachten bij het in- of uitademen?</t>
  </si>
  <si>
    <t>ABCDE3_Answer1</t>
  </si>
  <si>
    <t>Kreunende ademhaling</t>
  </si>
  <si>
    <t>ABCDE3_Answer2</t>
  </si>
  <si>
    <t>Langere pauzes tussen de ademhaling of ademstops</t>
  </si>
  <si>
    <t>ABCDE3_Answer3</t>
  </si>
  <si>
    <t>Bang dat er iets is ingeslikt wat is blijven steken in de keel</t>
  </si>
  <si>
    <t>ABCDE3_Answer4</t>
  </si>
  <si>
    <t>ABCDE4_Question</t>
  </si>
  <si>
    <t>Heb je een of meer van de volgende ernstige klachten?</t>
  </si>
  <si>
    <t>ABCDE4_QuestionPar</t>
  </si>
  <si>
    <t>Heeft de patiënt een of meer van de volgende ernstige klachten?</t>
  </si>
  <si>
    <t>ABCDE4_Answer1</t>
  </si>
  <si>
    <t>Hevig bloedverlies of bloed braken</t>
  </si>
  <si>
    <t>ABCDE4_Answer2</t>
  </si>
  <si>
    <t>Klam, zweten of gevoel flauw te vallen</t>
  </si>
  <si>
    <t>ABCDE4_Answer3</t>
  </si>
  <si>
    <t>Grauwe, blauwe of bleke huidskleur</t>
  </si>
  <si>
    <t>ABCDE4_Answer4</t>
  </si>
  <si>
    <t>ABCDE5_Question</t>
  </si>
  <si>
    <t>Heb je een plotse verandering van spraak, of van uitval in het gezicht of een lichaamsdeel?</t>
  </si>
  <si>
    <t>ABCDE5_QuestionPar</t>
  </si>
  <si>
    <t>Is er sprake van een plotse verandering van spraak of van uitval van gevoel of kracht in het gezicht of een lichaamsdeel?</t>
  </si>
  <si>
    <t>ABCDE5_Answer1</t>
  </si>
  <si>
    <t>Ja, korter dan 12 uur</t>
  </si>
  <si>
    <t>ABCDE5_Answer2</t>
  </si>
  <si>
    <t>Ja, langer dan 12 uur</t>
  </si>
  <si>
    <t>ABCDE5_Answer3</t>
  </si>
  <si>
    <t>ABCDE6_Question</t>
  </si>
  <si>
    <t>Hoe ernstig ziek ben je op dit moment?</t>
  </si>
  <si>
    <t>ABCDE6_QuestionPar</t>
  </si>
  <si>
    <t>Hoe ernstig ziek is de patiënt op dit moment?</t>
  </si>
  <si>
    <t>ABCDE6_Answer1</t>
  </si>
  <si>
    <t>Kan niets meer door ernstig ziek zijn</t>
  </si>
  <si>
    <t>ABCDE6_Answer2</t>
  </si>
  <si>
    <t>Heb ondragelijke / allesoverheersende pijn</t>
  </si>
  <si>
    <t>ABCDE6_Answer3</t>
  </si>
  <si>
    <t>Wel ziek, maar geen van bovenstaande</t>
  </si>
  <si>
    <t>ABCDE6_Answer4</t>
  </si>
  <si>
    <t>ABCDE _ExtraInfo</t>
  </si>
  <si>
    <t>Wel of niet gehele ABCDE lijst? (voor app bouwers)</t>
  </si>
  <si>
    <t>ABCDE _Answer1</t>
  </si>
  <si>
    <t>PILVE1_Question</t>
  </si>
  <si>
    <t>Wat voor anticonceptie pil gebruik je?</t>
  </si>
  <si>
    <t>PILVE1_QuestionPar</t>
  </si>
  <si>
    <t>Wat voor anticonceptie pil gebruikt de patiënte?</t>
  </si>
  <si>
    <t>PILVE1_ExtraInfo</t>
  </si>
  <si>
    <t>De eenfase pil is een strip met 21 gelijke pillen met dezelfde kleur. In elke pil zitten 2 hormonen: oestrogeen en progestageen, met dezelfde hoeveelheid. Hierna heb je een stopweek. De meerfasen pil is een strip met 21 pillen met verschillende kleuren. In de pil zit een verschillende hoeveelheid hormonen (en daarom ook een andere kleur). Hierna heb je een stopweek. De minipil is een strip met 28 pillen met dezelfde kleur. In de minipil zit 1 hormoon: progestageen. Er is geen stopweek.</t>
  </si>
  <si>
    <t>PILVE1_Answer1</t>
  </si>
  <si>
    <t>De eenfase pil</t>
  </si>
  <si>
    <t>PILVE1_Answer2</t>
  </si>
  <si>
    <t>De meerfasen pil (28 pillen)</t>
  </si>
  <si>
    <t>PILVE1_Answer3</t>
  </si>
  <si>
    <t>De minipil</t>
  </si>
  <si>
    <t>PILVE1_Answer4</t>
  </si>
  <si>
    <t>Andere pil</t>
  </si>
  <si>
    <t>PILVE1A_Question</t>
  </si>
  <si>
    <t>Welke andere anticonceptie pil gebruik je?</t>
  </si>
  <si>
    <t>PILVE1A_QuestionPar</t>
  </si>
  <si>
    <t>Wat voor andere anticonceptie pil gebruikt de patiënte?</t>
  </si>
  <si>
    <t>PILVE2_Question</t>
  </si>
  <si>
    <t>Hoe lang slik je de pil al?</t>
  </si>
  <si>
    <t>PILVE2_QuestionPar</t>
  </si>
  <si>
    <t>Hoe lang slikt de patiënte de pil al?</t>
  </si>
  <si>
    <t>PILVE2_Answer1</t>
  </si>
  <si>
    <t>Nog niet of net begonnen (&lt; 1 week)</t>
  </si>
  <si>
    <t>PILVE2_Answer2</t>
  </si>
  <si>
    <t>Korter dan een maand</t>
  </si>
  <si>
    <t>PILVE2_Answer3</t>
  </si>
  <si>
    <t>Langer dan een maand</t>
  </si>
  <si>
    <t>PILVE3_Question</t>
  </si>
  <si>
    <t>Hoeveel pillen ben je vergeten?</t>
  </si>
  <si>
    <t>PILVE3_QuestionPar</t>
  </si>
  <si>
    <t>Hoeveel pillen is de patiënte vergeten?</t>
  </si>
  <si>
    <t>PILVE3_Answer1</t>
  </si>
  <si>
    <t>Een</t>
  </si>
  <si>
    <t>PILVE3_Answer2</t>
  </si>
  <si>
    <t>Twee</t>
  </si>
  <si>
    <t>PILVE3_Answer3</t>
  </si>
  <si>
    <t>Drie</t>
  </si>
  <si>
    <t>PILVE3_Answer4</t>
  </si>
  <si>
    <t>Meer dan drie</t>
  </si>
  <si>
    <t>PILVE3_Answer5</t>
  </si>
  <si>
    <t>Weet ik niet</t>
  </si>
  <si>
    <t>PILVE4_Question</t>
  </si>
  <si>
    <t>Wanneer heb je je laatste pil ingenomen?</t>
  </si>
  <si>
    <t>PILVE4_QuestionPar</t>
  </si>
  <si>
    <t>PILVE4_ExtraInfo</t>
  </si>
  <si>
    <t>Graag datum en tijdstip benoemen.</t>
  </si>
  <si>
    <t>PILVE5_Question</t>
  </si>
  <si>
    <t>In welke week ben je een of meerdere pillen vergeten?</t>
  </si>
  <si>
    <t>PILVE5_QuestionPar</t>
  </si>
  <si>
    <t>In welke week is de patiënte een of meerdere pillen vergeten?</t>
  </si>
  <si>
    <t>PILVE5_ExtraInfo</t>
  </si>
  <si>
    <t>Begin te tellen na je stopweek, dus de eerste week is de week direct na je stopweek.</t>
  </si>
  <si>
    <t>PILVE5_Answer1</t>
  </si>
  <si>
    <t>Eerste week</t>
  </si>
  <si>
    <t>PILVE5_Answer2</t>
  </si>
  <si>
    <t>Tweede week</t>
  </si>
  <si>
    <t>PILVE5_Answer3</t>
  </si>
  <si>
    <t>Derde week</t>
  </si>
  <si>
    <t>PILVE5_Answer4</t>
  </si>
  <si>
    <t>De eerste pil na de stopweek</t>
  </si>
  <si>
    <t>PILVE6_Question</t>
  </si>
  <si>
    <t>Ben je eerder in deze strip een of meerdere pillen vergeten?</t>
  </si>
  <si>
    <t>PILVE6_QuestionPar</t>
  </si>
  <si>
    <t>Is de patiënte eerder in deze strip een of meerdere pillen vergeten?</t>
  </si>
  <si>
    <t>PILVE6A_Question</t>
  </si>
  <si>
    <t>Wanneer en hoe vaak ben je de pil vergeten?</t>
  </si>
  <si>
    <t>PILVE6A_QuestionPar</t>
  </si>
  <si>
    <t>PILVE7_Question</t>
  </si>
  <si>
    <t>Vergeet je de pil wel vaker?</t>
  </si>
  <si>
    <t>PILVE7_QuestionPar</t>
  </si>
  <si>
    <t>Vergeet de patiënte de pil wel vaker?</t>
  </si>
  <si>
    <t>PILVE8_Question</t>
  </si>
  <si>
    <t>Heb je de afgelopen maand binnen 3 uur na inname van de pil overgegeven en/of diarree gehad?</t>
  </si>
  <si>
    <t>PILVE8_QuestionPar</t>
  </si>
  <si>
    <t>Heeft de patiënte de afgelopen maand binnen 3 uur na inname van de pil overgegeven en/of diarree gehad?</t>
  </si>
  <si>
    <t>PILVE9_Question</t>
  </si>
  <si>
    <t>Heb je in de afgelopen vijf dagen onbeschermde seks gehad?</t>
  </si>
  <si>
    <t>PILVE9_QuestionPar</t>
  </si>
  <si>
    <t>Heeft de patiënte in de afgelopen vijf dagen onbeschermde seks gehad?</t>
  </si>
  <si>
    <t>PILVE9_ExtraInfo</t>
  </si>
  <si>
    <t>Onbeschermde seks is seks zonder voorbehoedsmiddel zoals een condoom of een gescheurd condoom.</t>
  </si>
  <si>
    <t>PILVE10_Question</t>
  </si>
  <si>
    <t>Heb je een morning after pil ingenomen?</t>
  </si>
  <si>
    <t>PILVE10_QuestionPar</t>
  </si>
  <si>
    <t>Heeft de patiënte een morning after pil ingenomen?</t>
  </si>
  <si>
    <t>PILVE10A_Question</t>
  </si>
  <si>
    <t>Welke morning after pil heb je ingenomen en wanneer precies?</t>
  </si>
  <si>
    <t>PILVE10A_QuestionPar</t>
  </si>
  <si>
    <t>Welke morning after pil heeft de patient ingenomen en wanneer precies?</t>
  </si>
  <si>
    <t>PILVE10A_ExtraInfo</t>
  </si>
  <si>
    <t>Voor wanneer graag aangeven hoeveel uur / dagen na de onveilige seks je deze morning after pil hebt ingenomen.</t>
  </si>
  <si>
    <t>ALLER1_Question</t>
  </si>
  <si>
    <t>Heb je last van een of meer van de volgende klachten?</t>
  </si>
  <si>
    <t>ALLER1_QuestionPar</t>
  </si>
  <si>
    <t>ALLER1_ExtraInfo</t>
  </si>
  <si>
    <t>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daarna door een arts een Epi-pen voorgeschreven.</t>
  </si>
  <si>
    <t>ALLER1_Answer1</t>
  </si>
  <si>
    <t>Hevig kortademig of piepende ademhaling</t>
  </si>
  <si>
    <t>ALLER1_Answer2</t>
  </si>
  <si>
    <t>Gestoken door insect in de mond, tong of keel</t>
  </si>
  <si>
    <t>ALLER1_Answer3</t>
  </si>
  <si>
    <t>Zwelling van de oogleden, lip, mond, tong of keel</t>
  </si>
  <si>
    <t>ALLER1_Answer4</t>
  </si>
  <si>
    <t>Moeite met slikken of fors kwijlen</t>
  </si>
  <si>
    <t>ALLER1_Answer5</t>
  </si>
  <si>
    <t>Bleek, grauwe huidskleur of gevoel flauw te vallen</t>
  </si>
  <si>
    <t>ALLER1_Answer6</t>
  </si>
  <si>
    <t>Misselijkheid, braken of krampende buikpijn</t>
  </si>
  <si>
    <t>ALLER1_Answer7</t>
  </si>
  <si>
    <t>(Jeukende) huiduitslag, bulten of zwelling van de huid over gehele lichaam</t>
  </si>
  <si>
    <t>ALLER1_Answer8</t>
  </si>
  <si>
    <t>Erg snelle hartslag en koude neus, handen of voeten</t>
  </si>
  <si>
    <t>ALLER1_Answer9</t>
  </si>
  <si>
    <t>Ernstige allergische reactie / Epi-pen gebruikt</t>
  </si>
  <si>
    <t>ALLER1_Answer10</t>
  </si>
  <si>
    <t>In het verleden ernstige allergische reactie gehad</t>
  </si>
  <si>
    <t>ALLER1_Answer11</t>
  </si>
  <si>
    <t>Geen van bovenstaande</t>
  </si>
  <si>
    <t>ALG7a_Question</t>
  </si>
  <si>
    <t>ALG7a_QuestionPar</t>
  </si>
  <si>
    <t>ALG7a_ExtraInfo</t>
  </si>
  <si>
    <t>ALG7a_Answer1</t>
  </si>
  <si>
    <t>ALG7a_Answer2</t>
  </si>
  <si>
    <t>ALG7a_Answer3</t>
  </si>
  <si>
    <t>ALG7a_Answer4</t>
  </si>
  <si>
    <t>ALG7a_Answer5</t>
  </si>
  <si>
    <t>ALG7a_Answer6</t>
  </si>
  <si>
    <t>ALG7a_Answer7</t>
  </si>
  <si>
    <t>ALG7a_Answer8</t>
  </si>
  <si>
    <t>ALG7a_Answer9</t>
  </si>
  <si>
    <t>ALG7a_Answer10</t>
  </si>
  <si>
    <t>ALG7a_Answer11</t>
  </si>
  <si>
    <t>ALG7a_Answer12</t>
  </si>
  <si>
    <t>ALG7a_Answer13</t>
  </si>
  <si>
    <t>ALLER2_Question</t>
  </si>
  <si>
    <t>ALLER2_QuestionPar</t>
  </si>
  <si>
    <t>ALLER2_ExtraInfo</t>
  </si>
  <si>
    <t>Een heftige lokale zwelling is groter dan 10 centimeter in doorsnede. Dit kan zijn bij een insectensteek, een beet of bij ernstige reacties op bijvoorbeeld haarverf.</t>
  </si>
  <si>
    <t>ALLER2_Answer1</t>
  </si>
  <si>
    <t>Pijn</t>
  </si>
  <si>
    <t>ALLER2_Answer2</t>
  </si>
  <si>
    <t>Spierpijn</t>
  </si>
  <si>
    <t>ALLER2_Answer3</t>
  </si>
  <si>
    <t>Huiduitslag / zwelling verspreid over het gehele lichaam</t>
  </si>
  <si>
    <t>ALLER2_Answer4</t>
  </si>
  <si>
    <t>Lokale huidreactie groter dan 10cm</t>
  </si>
  <si>
    <t>ALLER2_Answer5</t>
  </si>
  <si>
    <t>Lokale huidreactie kleiner dan 10cm</t>
  </si>
  <si>
    <t>ALLER2_Answer6</t>
  </si>
  <si>
    <t>Jeuk</t>
  </si>
  <si>
    <t>ALLER2_Answer7</t>
  </si>
  <si>
    <t>ALLER2_Answer8</t>
  </si>
  <si>
    <t>Dikke, rode of tranende ogen</t>
  </si>
  <si>
    <t>ALLER2_Answer9</t>
  </si>
  <si>
    <t>Loopneus, verstopte neus en / of veel niezen</t>
  </si>
  <si>
    <t>ALLER2_Answer10</t>
  </si>
  <si>
    <t>ALLER2_Answer11</t>
  </si>
  <si>
    <t>ALLER2A_Question</t>
  </si>
  <si>
    <t>Kun je de huiduitslag omschrijven?</t>
  </si>
  <si>
    <t>ALLER2A_QuestionPar</t>
  </si>
  <si>
    <t>ALLER2A_ExtraInfo</t>
  </si>
  <si>
    <t>Graag vermelden waar de huiduitslag zit, hoe het eruit ziet en of het zich uitbreidt? Ook graag een foto uploaden.</t>
  </si>
  <si>
    <t>ALLER2B_Question</t>
  </si>
  <si>
    <t>Wat voor andere klachten heb je?</t>
  </si>
  <si>
    <t>ALLER2B_QuestionPar</t>
  </si>
  <si>
    <t>Wat voor andere klachten heeft de patiënt?</t>
  </si>
  <si>
    <t>ALLER3_Question</t>
  </si>
  <si>
    <t>Waardoor zijn de klachten (vermoedelijk) ontstaan?</t>
  </si>
  <si>
    <t>ALLER3_QuestionPar</t>
  </si>
  <si>
    <t>ALLER3_ExtraInfo</t>
  </si>
  <si>
    <t>Indien je 'andere oorzaak' aangeeft kan je in de volgende vraag beschrijven waardoor je denkt dat de allergische reactie is ontstaan.</t>
  </si>
  <si>
    <t>ALLER3_Answer1</t>
  </si>
  <si>
    <t>Insectenbeet / steek</t>
  </si>
  <si>
    <t>ALLER3_Answer2</t>
  </si>
  <si>
    <t>Voedsel</t>
  </si>
  <si>
    <t>ALLER3_Answer3</t>
  </si>
  <si>
    <t>Medicatie</t>
  </si>
  <si>
    <t>ALLER3_Answer4</t>
  </si>
  <si>
    <t>Huisstofmijt</t>
  </si>
  <si>
    <t>ALLER3_Answer5</t>
  </si>
  <si>
    <t>Zon</t>
  </si>
  <si>
    <t>ALLER3_Answer6</t>
  </si>
  <si>
    <t>Haarverf</t>
  </si>
  <si>
    <t>ALLER3_Answer7</t>
  </si>
  <si>
    <t>Schoonmaak / wasmiddel</t>
  </si>
  <si>
    <t>ALLER3_Answer8</t>
  </si>
  <si>
    <t>Huidschilfers of haren van dieren</t>
  </si>
  <si>
    <t>ALLER3_Answer9</t>
  </si>
  <si>
    <t>Aanraken van planten of dieren</t>
  </si>
  <si>
    <t>ALLER3_Answer10</t>
  </si>
  <si>
    <t>Lactose</t>
  </si>
  <si>
    <t>ALLER3_Answer11</t>
  </si>
  <si>
    <t>Pollen / hooikoorts</t>
  </si>
  <si>
    <t>ALLER3_Answer12</t>
  </si>
  <si>
    <t>Een andere oorzaak</t>
  </si>
  <si>
    <t>ALLER3A_Question</t>
  </si>
  <si>
    <t>Welk voedsel heeft (vermoedelijk) de klachten veroorzaakt?</t>
  </si>
  <si>
    <t>ALLER3A_QuestionPar</t>
  </si>
  <si>
    <t>ALLER3A_Answer1</t>
  </si>
  <si>
    <t>Koemelk</t>
  </si>
  <si>
    <t>ALLER3A_Answer2</t>
  </si>
  <si>
    <t>Kippenei</t>
  </si>
  <si>
    <t>ALLER3A_Answer3</t>
  </si>
  <si>
    <t>Pinda</t>
  </si>
  <si>
    <t>ALLER3A_Answer4</t>
  </si>
  <si>
    <t>Noten</t>
  </si>
  <si>
    <t>ALLER3A_Answer5</t>
  </si>
  <si>
    <t>Vis, schaal- en schelpdieren</t>
  </si>
  <si>
    <t>ALLER3A_Answer6</t>
  </si>
  <si>
    <t>Fruit</t>
  </si>
  <si>
    <t>ALLER3A_Answer7</t>
  </si>
  <si>
    <t>Soja</t>
  </si>
  <si>
    <t>ALLER3A_Answer8</t>
  </si>
  <si>
    <t>Tarwe</t>
  </si>
  <si>
    <t>ALLER3A_Answer9</t>
  </si>
  <si>
    <t>Gluten</t>
  </si>
  <si>
    <t>ALLER3A_Answer10</t>
  </si>
  <si>
    <t>Ander voedsel</t>
  </si>
  <si>
    <t>ALLER3B_Question</t>
  </si>
  <si>
    <t>Wat heeft vermoedelijk de klachten veroorzaakt?</t>
  </si>
  <si>
    <t>ALLER3B_QuestionPar</t>
  </si>
  <si>
    <t>ALLER3B_ExtraInfo</t>
  </si>
  <si>
    <t>Graag vermelden wat en wanneer je er mee in aanraking bent gekomen.</t>
  </si>
  <si>
    <t>ALLER4_Question</t>
  </si>
  <si>
    <t>Ben je door een insect gestoken / gebeten?</t>
  </si>
  <si>
    <t>ALLER4_QuestionPar</t>
  </si>
  <si>
    <t>Is de patiënt door een insect gestoken / gebeten?</t>
  </si>
  <si>
    <t>ALLER4_ExtraInfo</t>
  </si>
  <si>
    <t>Of in contact geweest zoals met de (haartjes van de) eikenprocessierups.</t>
  </si>
  <si>
    <t>ALLER4_Answer1</t>
  </si>
  <si>
    <t>Teek</t>
  </si>
  <si>
    <t>ALLER4_Answer2</t>
  </si>
  <si>
    <t>Mug</t>
  </si>
  <si>
    <t>ALLER4_Answer3</t>
  </si>
  <si>
    <t>Wesp</t>
  </si>
  <si>
    <t>ALLER4_Answer4</t>
  </si>
  <si>
    <t>Bij</t>
  </si>
  <si>
    <t>ALLER4_Answer5</t>
  </si>
  <si>
    <t>Hommel</t>
  </si>
  <si>
    <t>ALLER4_Answer6</t>
  </si>
  <si>
    <t>Eikenprocessierups</t>
  </si>
  <si>
    <t>ALLER4_Answer7</t>
  </si>
  <si>
    <t>Een ander insect</t>
  </si>
  <si>
    <t>ALLER4_Answer8</t>
  </si>
  <si>
    <t>Vermoedelijk wel gestoken, onduidelijk welk insect</t>
  </si>
  <si>
    <t>ALLER4A_Question</t>
  </si>
  <si>
    <t>Hoelang heeft de teek in het lichaam gezeten?</t>
  </si>
  <si>
    <t>ALLER4A_QuestionPar</t>
  </si>
  <si>
    <t>ALLER4A_Answer1</t>
  </si>
  <si>
    <t>Korter dan 24 uur</t>
  </si>
  <si>
    <t>ALLER4A_Answer2</t>
  </si>
  <si>
    <t>Langer dan 24 uur</t>
  </si>
  <si>
    <t>ALLER4A_Answer3</t>
  </si>
  <si>
    <t>Nog aanwezig op het lichaam / niet te verwijderen</t>
  </si>
  <si>
    <t>ALLER4B_Question</t>
  </si>
  <si>
    <t>Door welk insect ben je gestoken?</t>
  </si>
  <si>
    <t>ALLER4B_QuestionPar</t>
  </si>
  <si>
    <t>Door welk insect is de patiënt gestoken?</t>
  </si>
  <si>
    <t>ALLER4C_Question</t>
  </si>
  <si>
    <t>Waar ben je op het lichaam gestoken?</t>
  </si>
  <si>
    <t>ALLER4C_QuestionPar</t>
  </si>
  <si>
    <t>Waar op het lichaam is de patiënt gestoken?</t>
  </si>
  <si>
    <t>ALLER4C_ExtraInfo</t>
  </si>
  <si>
    <t>Ook graag vermelden als het op meerdere plekken is.</t>
  </si>
  <si>
    <t>ALLER5_Question</t>
  </si>
  <si>
    <t>Hoe ziet de steekplek eruit?</t>
  </si>
  <si>
    <t>ALLER5_QuestionPar</t>
  </si>
  <si>
    <t>ALLER5_ExtraInfo</t>
  </si>
  <si>
    <t>Bijvoorbeeld: is er roodheid, zie je blaasjes, is er zwelling of een rode ring rondom de steekplek te zien? Zit er nog een angel of teek? Graag ook een foto uploaden.</t>
  </si>
  <si>
    <t>ALLER6_Question</t>
  </si>
  <si>
    <t>Welke medicatie heeft (vermoedelijk) de klachten veroorzaakt?</t>
  </si>
  <si>
    <t>ALLER6_QuestionPar</t>
  </si>
  <si>
    <t>ALLER6_ExtraInfo</t>
  </si>
  <si>
    <t>Graag vermelden welke medicatie, wanneer en hoeveel ingenomen en of de medicatie was voorgeschreven of zelf verkregen.</t>
  </si>
  <si>
    <t>ALLER7_Question</t>
  </si>
  <si>
    <t>Hoe lang zat er tussen contact met de (mogelijke) oorzaak en ontstaan van de symptomen?</t>
  </si>
  <si>
    <t>ALLER7_QuestionPar</t>
  </si>
  <si>
    <t>ALLER8_Question</t>
  </si>
  <si>
    <t>Heb je ook klachten zonder blootstelling aan de vermoedelijke oorzaak?</t>
  </si>
  <si>
    <t>ALLER8_QuestionPar</t>
  </si>
  <si>
    <t>Heeft de patiënt ook klachten zonder blootstelling aan de vermoedelijke oorzaak?</t>
  </si>
  <si>
    <t>ALLER9_Question</t>
  </si>
  <si>
    <t>Zijn er bepaalde omstandigheden waardoor de klachten verergeren?</t>
  </si>
  <si>
    <t>ALLER9_QuestionPar</t>
  </si>
  <si>
    <t>ALLER9_ExtraInfo</t>
  </si>
  <si>
    <t>Bijvoorbeeld je bed opmaken, bepaalde seizoenen zoals de lente, rook, verflucht of lichamelijke inspanning.</t>
  </si>
  <si>
    <t>ALLER10_Question</t>
  </si>
  <si>
    <t>Heb je eerder last gehad van allergieën / allergische reactie?</t>
  </si>
  <si>
    <t>ALLER10_QuestionPar</t>
  </si>
  <si>
    <t>Heeft de patiënt eerder last gehad van allergieën / allergische reactie?</t>
  </si>
  <si>
    <t>ALLER10A_Question</t>
  </si>
  <si>
    <t>ALLER10A_QuestionPar</t>
  </si>
  <si>
    <t>ALLER10A_ExtraInfo</t>
  </si>
  <si>
    <t>Waar ben je allergisch voor en had je bijvoorbeeld een lokale huidreactie of over het gehele lichaam, zwollen je lippen op, etc. En gebruik je medicatie tegen de allergie?</t>
  </si>
  <si>
    <t>ARMKL1_Question</t>
  </si>
  <si>
    <t>Heb je een of meer van de volgende klachten?</t>
  </si>
  <si>
    <t>ARMKL1_QuestionPar</t>
  </si>
  <si>
    <t>Heeft de patiënt een of meer van de volgende klachten?</t>
  </si>
  <si>
    <t>ARMKL1_Answer1</t>
  </si>
  <si>
    <t>Een verwonding met veel bloedverlies</t>
  </si>
  <si>
    <t>ARMKL1_Answer2</t>
  </si>
  <si>
    <t>Ondragelijke pijn aan de arm/hand</t>
  </si>
  <si>
    <t>ARMKL1_Answer3</t>
  </si>
  <si>
    <t>De arm is bleek of koud</t>
  </si>
  <si>
    <t>ARMKL1_Answer4</t>
  </si>
  <si>
    <t>De arm lijkt gebroken en staat in een abnormale stand en/of er is bot te zien</t>
  </si>
  <si>
    <t>ARMKL1_Answer5</t>
  </si>
  <si>
    <t>Kan de arm/hand plots niet meer (normaal) bewegen door gevoel/krachtsverlies</t>
  </si>
  <si>
    <t>ARMKL1_Answer6</t>
  </si>
  <si>
    <t>ARMKL8_Question</t>
  </si>
  <si>
    <t>Wat kun je nog wel of niet doen met je arm?</t>
  </si>
  <si>
    <t>ARMKL8_QuestionPar</t>
  </si>
  <si>
    <t>Wat kun de patiënt nog wel of niet doen met zijn/haar arm?</t>
  </si>
  <si>
    <t>ARMKL8_Answer1</t>
  </si>
  <si>
    <t>Niets, de arm is compleet verlamd</t>
  </si>
  <si>
    <t>ARMKL8_Answer2</t>
  </si>
  <si>
    <t>Kan een deel van de arm/hand niet meer bewegen door krachtsverlies</t>
  </si>
  <si>
    <t>ARMKL8_Answer3</t>
  </si>
  <si>
    <t>Kan een deel van de arm/hand niet meer bewegen door gevoelsverlies</t>
  </si>
  <si>
    <t>ARMKL8_Answer4</t>
  </si>
  <si>
    <t>Het is te/erg pijnlijk om de arm te bewegen, maar heb wel normale kracht/gevoel</t>
  </si>
  <si>
    <t>ARMKL8_Answer5</t>
  </si>
  <si>
    <t>Kan de arm wel bewegen maar niet (normaal) gebruiken</t>
  </si>
  <si>
    <t>ARMKL8_Answer6</t>
  </si>
  <si>
    <t>Kan de arm normaal gebruiken</t>
  </si>
  <si>
    <t>ARMKL2_Question</t>
  </si>
  <si>
    <t>Heb je last van een of meer van de volgende klachten naast de klacht aan je arm?</t>
  </si>
  <si>
    <t>ARMKL2_QuestionPar</t>
  </si>
  <si>
    <t>Heeft de patiënt last van een of meer van de volgende klachten naast de klacht aan je arm?</t>
  </si>
  <si>
    <t>ARMKL2_ExtraInfo</t>
  </si>
  <si>
    <t>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</si>
  <si>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ARMKL2_Answer1</t>
  </si>
  <si>
    <t>Acute verlamming van de arm, gelaat en/of verlies van spraak</t>
  </si>
  <si>
    <t>ARMKL2_Answer2</t>
  </si>
  <si>
    <t>Verminderd aanspreekbaar of erg suf/slaperig</t>
  </si>
  <si>
    <t>ARMKL2_Answer3</t>
  </si>
  <si>
    <t>Klam, duizelig of het gevoel flauw te vallen</t>
  </si>
  <si>
    <t>ARMKL2_Answer4</t>
  </si>
  <si>
    <t>Pijn op de borst met uitstraling naar een arm/rug</t>
  </si>
  <si>
    <t>ARMKL2_Answer5</t>
  </si>
  <si>
    <t>Erge kortademigheid of benauwdheid</t>
  </si>
  <si>
    <t>ARMKL2_Answer6</t>
  </si>
  <si>
    <t>Ernstig zieke indruk</t>
  </si>
  <si>
    <t>ARMKL2_Answer7</t>
  </si>
  <si>
    <t>Zieke indruk</t>
  </si>
  <si>
    <t>ARMKL2_Answer8</t>
  </si>
  <si>
    <t>ARMKL3_Question</t>
  </si>
  <si>
    <t>Heb je een idee waardoor de klacht aan de arm is begonnen?</t>
  </si>
  <si>
    <t>ARMKL3_QuestionPar</t>
  </si>
  <si>
    <t>ARMKL3_ExtraInfo</t>
  </si>
  <si>
    <t>Beschrijf zo uitgebreid mogelijk; hoe is het ontstaan? Wat is er vooraf gebeurd en wanneer? Bijvoorbeeld gevallen, begonnen tijdens het sporten of na veel klussen ontstaan? Of zijn de klachten spontaan ontstaan?</t>
  </si>
  <si>
    <t>ARMKL4_Question</t>
  </si>
  <si>
    <t>Zijn er klachten aan een of beide armen?</t>
  </si>
  <si>
    <t>ARMKL4_QuestionPar</t>
  </si>
  <si>
    <t>ARMKL4_Answer1</t>
  </si>
  <si>
    <t>Linkerarm</t>
  </si>
  <si>
    <t>ARMKL4_Answer2</t>
  </si>
  <si>
    <t>Rechterarm</t>
  </si>
  <si>
    <t>ARMKL4_Answer3</t>
  </si>
  <si>
    <t>Beide armen</t>
  </si>
  <si>
    <t>ARMKL5_Question</t>
  </si>
  <si>
    <t>Welk deel van je arm gaat het om?</t>
  </si>
  <si>
    <t>ARMKL5_QuestionPar</t>
  </si>
  <si>
    <t>Welk deel van de arm gaat het om?</t>
  </si>
  <si>
    <t>ARMKL5_Answer1</t>
  </si>
  <si>
    <t>Schouder</t>
  </si>
  <si>
    <t>ARMKL5_Answer2</t>
  </si>
  <si>
    <t>Bovenarm</t>
  </si>
  <si>
    <t>ARMKL5_Answer3</t>
  </si>
  <si>
    <t>Elleboog</t>
  </si>
  <si>
    <t>ARMKL5_Answer4</t>
  </si>
  <si>
    <t>Onderarm</t>
  </si>
  <si>
    <t>ARMKL5_Answer5</t>
  </si>
  <si>
    <t>Pols</t>
  </si>
  <si>
    <t>ARMKL5_Answer6</t>
  </si>
  <si>
    <t>Hand</t>
  </si>
  <si>
    <t>ARMKL5_Answer7</t>
  </si>
  <si>
    <t>Vinger</t>
  </si>
  <si>
    <t>ARMKL5_Answer8</t>
  </si>
  <si>
    <t>Gehele arm</t>
  </si>
  <si>
    <t>ARMKL6_Question</t>
  </si>
  <si>
    <t>Passen een of meer van de volgende antwoorden bij jouw klacht?</t>
  </si>
  <si>
    <t>ARMKL6_QuestionPar</t>
  </si>
  <si>
    <t>Passen een of meer van de volgende antwoorden bij de klacht van de patiënt?</t>
  </si>
  <si>
    <t>ARMKL6_Answer1</t>
  </si>
  <si>
    <t>Gezwollen</t>
  </si>
  <si>
    <t>ARMKL6_Answer2</t>
  </si>
  <si>
    <t>Roodheid / rode streep</t>
  </si>
  <si>
    <t>ARMKL6_Answer3</t>
  </si>
  <si>
    <t>Huiduitslag en/of wond</t>
  </si>
  <si>
    <t>ARMKL6_Answer4</t>
  </si>
  <si>
    <t>ARMKL6_Answer5</t>
  </si>
  <si>
    <t>Vermoeden dat het gebroken is</t>
  </si>
  <si>
    <t>ARMKL6_Answer6</t>
  </si>
  <si>
    <t>Uitval van spierkracht</t>
  </si>
  <si>
    <t>ARMKL6_Answer7</t>
  </si>
  <si>
    <t>Prikkelingen / tintelingen</t>
  </si>
  <si>
    <t>ARMKL6_Answer8</t>
  </si>
  <si>
    <t>Gewrichtspijn en/of zwelling van het gewricht</t>
  </si>
  <si>
    <t>ARMKL6_Answer9</t>
  </si>
  <si>
    <t>Uitstralende pijn</t>
  </si>
  <si>
    <t>ARMKL6_Answer10</t>
  </si>
  <si>
    <t>ARMKL7_Question</t>
  </si>
  <si>
    <t>Hoe is de huidafwijking / wond ontstaan en hoe ziet het eruit?</t>
  </si>
  <si>
    <t>ARMKL7_QuestionPar</t>
  </si>
  <si>
    <t>ARMKL7_ExtraInfo</t>
  </si>
  <si>
    <t>Kun je een foto uploaden van beide armen en een detailfoto van de afwijking.</t>
  </si>
  <si>
    <t>ARMKL9_Question</t>
  </si>
  <si>
    <t>Zijn er omstandigheden die de klachten verergeren of verlichten?</t>
  </si>
  <si>
    <t>ARMKL9_QuestionPar</t>
  </si>
  <si>
    <t>ARMKL9_ExtraInfo</t>
  </si>
  <si>
    <t>Verergering door bijvoorbeeld tillen boven het hoofd, 's nachts of kou. Verlichting door bijvoorbeeld wapperen van de handen, rust.</t>
  </si>
  <si>
    <t>ARMKL10_Question</t>
  </si>
  <si>
    <t>Ben je recent behandeld of geopereerd aan je arm/hand?</t>
  </si>
  <si>
    <t>ARMKL10_QuestionPar</t>
  </si>
  <si>
    <t>Is de patiënt recent behandeld of geopereerd aan zijn/haar arm of hand?</t>
  </si>
  <si>
    <t>ARMKL10_ExtraInfo</t>
  </si>
  <si>
    <t>Of heb je vanwege een botbreuk / ingreep een gips, spalk of een drukverband?</t>
  </si>
  <si>
    <t>ARMKL10A_Question</t>
  </si>
  <si>
    <t>ARMKL10A_QuestionPar</t>
  </si>
  <si>
    <t>ARMKL10A_ExtraInfo</t>
  </si>
  <si>
    <t>Graag beschrijven wat er precies gedaan is, wanneer en waar.</t>
  </si>
  <si>
    <t>BEENV1_Question</t>
  </si>
  <si>
    <t>Heb je een of meer van de volgende klachten ?</t>
  </si>
  <si>
    <t>BEENV1_QuestionPar</t>
  </si>
  <si>
    <t>BEENV1_ExtraInfo</t>
  </si>
  <si>
    <t>Verlamd: niet meer in staat om het been of de voet te bewegen.</t>
  </si>
  <si>
    <t>BEENV1_Answer1</t>
  </si>
  <si>
    <t>Het been en/of de voet is plots volledig verlamd</t>
  </si>
  <si>
    <t>BEENV1_Answer2</t>
  </si>
  <si>
    <t>BEENV1_Answer3</t>
  </si>
  <si>
    <t>Ondragelijke pijn aan het been/de voet</t>
  </si>
  <si>
    <t>BEENV1_Answer4</t>
  </si>
  <si>
    <t>Het been en/of de voet is bleek of koud</t>
  </si>
  <si>
    <t>BEENV1_Answer5</t>
  </si>
  <si>
    <t>Het been is rood en dik</t>
  </si>
  <si>
    <t>BEENV1_Answer6</t>
  </si>
  <si>
    <t>Het been is door een taser geraakt</t>
  </si>
  <si>
    <t>BEENV1_Answer7</t>
  </si>
  <si>
    <t>Vermoeden van een breuk van de heup</t>
  </si>
  <si>
    <t>BEENV1_Answer8</t>
  </si>
  <si>
    <t>Krachtsverlies van het been</t>
  </si>
  <si>
    <t>BEENV1_Answer9</t>
  </si>
  <si>
    <t>Minder gevoel in het been</t>
  </si>
  <si>
    <t>BEENV1_Answer10</t>
  </si>
  <si>
    <t>BEENV2_Question</t>
  </si>
  <si>
    <t>Heb je last van een of meer van de volgende klachten naast de klacht aan het been/voet?</t>
  </si>
  <si>
    <t>BEENV2_QuestionPar</t>
  </si>
  <si>
    <t>Heeft de patiënt last van een of meer van de volgende klachten naast de klacht aan het been / voet?</t>
  </si>
  <si>
    <t>BEENV2_ExtraInfo</t>
  </si>
  <si>
    <t>BEENV2_Answer1</t>
  </si>
  <si>
    <t>Acute verlamming van het been, arm, gelaat of verlies van spraak</t>
  </si>
  <si>
    <t>BEENV2_Answer2</t>
  </si>
  <si>
    <t>Suf of erg slaperig</t>
  </si>
  <si>
    <t>BEENV2_Answer3</t>
  </si>
  <si>
    <t>BEENV2_Answer4</t>
  </si>
  <si>
    <t>Kortademig of pijn vastzittend aan de ademhaling</t>
  </si>
  <si>
    <t>BEENV2_Answer5</t>
  </si>
  <si>
    <t>Ernstig ziek</t>
  </si>
  <si>
    <t>BEENV2_Answer6</t>
  </si>
  <si>
    <t>BEENV2_Answer7</t>
  </si>
  <si>
    <t>Bekend met rugklachten/hernia</t>
  </si>
  <si>
    <t>BEENV2_Answer8</t>
  </si>
  <si>
    <t>BEENV3_Question</t>
  </si>
  <si>
    <t>Zijn er klachten aan een of beide benen?</t>
  </si>
  <si>
    <t>BEENV3_QuestionPar</t>
  </si>
  <si>
    <t>BEENV3_Answer1</t>
  </si>
  <si>
    <t>Rechterbeen</t>
  </si>
  <si>
    <t>BEENV3_Answer2</t>
  </si>
  <si>
    <t>Linkerbeen</t>
  </si>
  <si>
    <t>BEENV3_Answer3</t>
  </si>
  <si>
    <t>Beide benen</t>
  </si>
  <si>
    <t>BEENV4_Question</t>
  </si>
  <si>
    <t>Welk deel van je been gaat het om?</t>
  </si>
  <si>
    <t>BEENV4_QuestionPar</t>
  </si>
  <si>
    <t>Welk deel van het been gaat het om?</t>
  </si>
  <si>
    <t>BEENV4_Answer1</t>
  </si>
  <si>
    <t>Heup</t>
  </si>
  <si>
    <t>BEENV4_Answer2</t>
  </si>
  <si>
    <t>Bovenbeen</t>
  </si>
  <si>
    <t>BEENV4_Answer3</t>
  </si>
  <si>
    <t>Knie</t>
  </si>
  <si>
    <t>BEENV4_Answer4</t>
  </si>
  <si>
    <t>Onderbeen</t>
  </si>
  <si>
    <t>BEENV4_Answer5</t>
  </si>
  <si>
    <t>Kuit</t>
  </si>
  <si>
    <t>BEENV4_Answer6</t>
  </si>
  <si>
    <t>Scheenbeen</t>
  </si>
  <si>
    <t>BEENV4_Answer7</t>
  </si>
  <si>
    <t>Enkel</t>
  </si>
  <si>
    <t>BEENV4_Answer8</t>
  </si>
  <si>
    <t>Voet</t>
  </si>
  <si>
    <t>BEENV4_Answer9</t>
  </si>
  <si>
    <t>Teen</t>
  </si>
  <si>
    <t>BEENV4_Answer10</t>
  </si>
  <si>
    <t>Gehele been</t>
  </si>
  <si>
    <t>BEENV5_Question</t>
  </si>
  <si>
    <t>Passen een of meer van de volgende antwoorden bij je klacht van het been / de voet?</t>
  </si>
  <si>
    <t>BEENV5_QuestionPar</t>
  </si>
  <si>
    <t>Passen een of meer van de volgende antwoorden bij de klacht van het been / de voet van de patiënt?</t>
  </si>
  <si>
    <t>BEENV5_Answer1</t>
  </si>
  <si>
    <t>BEENV5_Answer2</t>
  </si>
  <si>
    <t>BEENV5_Answer3</t>
  </si>
  <si>
    <t>Roodheid huid</t>
  </si>
  <si>
    <t>BEENV5_Answer4</t>
  </si>
  <si>
    <t>BEENV5_Answer5</t>
  </si>
  <si>
    <t>BEENV5_Answer6</t>
  </si>
  <si>
    <t>Pijnlijk en/of zwelling gewricht</t>
  </si>
  <si>
    <t>BEENV5_Answer7</t>
  </si>
  <si>
    <t>Pijnlijk, rood en gezwollen gewricht</t>
  </si>
  <si>
    <t>BEENV5_Answer8</t>
  </si>
  <si>
    <t>BEENV6_Question</t>
  </si>
  <si>
    <t>Wat kun je nog wel of niet met je been / voet?</t>
  </si>
  <si>
    <t>BEENV6_QuestionPar</t>
  </si>
  <si>
    <t>Wat kan de patiënt nog wel of niet met het been / voet?</t>
  </si>
  <si>
    <t>BEENV6_Answer1</t>
  </si>
  <si>
    <t>Niets, het been is compleet verlamd</t>
  </si>
  <si>
    <t>BEENV6_Answer2</t>
  </si>
  <si>
    <t>Niets, het is te pijnlijk om het te bewegen</t>
  </si>
  <si>
    <t>BEENV6_Answer3</t>
  </si>
  <si>
    <t>Beweging is alleen liggend mogelijk</t>
  </si>
  <si>
    <t>BEENV6_Answer4</t>
  </si>
  <si>
    <t>Staan op het been is wel mogelijk, echter lopen lukt niet</t>
  </si>
  <si>
    <t>BEENV6_Answer5</t>
  </si>
  <si>
    <t>Staan en lopen met pijn</t>
  </si>
  <si>
    <t>BEENV6_Answer6</t>
  </si>
  <si>
    <t>Slotstand knie, kan knie niet meer buigen</t>
  </si>
  <si>
    <t>BEENV6_Answer7</t>
  </si>
  <si>
    <t>Normaal staan en lopen</t>
  </si>
  <si>
    <t>BEENV7_Question</t>
  </si>
  <si>
    <t>Heb je een idee waardoor de klacht is begonnen?</t>
  </si>
  <si>
    <t>BEENV7_QuestionPar</t>
  </si>
  <si>
    <t>Heeft de patiënt een idee waardoor de klacht is begonnen?</t>
  </si>
  <si>
    <t>BEENV7_ExtraInfo</t>
  </si>
  <si>
    <t>Beschrijf zo uitgebreid mogelijk; hoe is het ontstaan? Wat is er vooraf gebeurd en wanneer? Bijvoorbeeld gevallen, aangereden of begonnen de klachten tijdens het sporten? Of zijn de klachten spontaan ontstaan?</t>
  </si>
  <si>
    <t>BEENV8_Question</t>
  </si>
  <si>
    <t>Zijn er afwijkingen te zien aan je been / voet?</t>
  </si>
  <si>
    <t>BEENV8_QuestionPar</t>
  </si>
  <si>
    <t>Zijn er afwijkingen te zien aan het been / voet?</t>
  </si>
  <si>
    <t>BEENV8_ExtraInfo</t>
  </si>
  <si>
    <t>Bijvoorbeeld een wond, huiduitslag of verkleuring van de huid. Graag zo uitgebreid mogelijk beschrijven hoe het is ontstaan en een goede foto uploaden van het aangedane gebied.</t>
  </si>
  <si>
    <t>BEENV9_Question</t>
  </si>
  <si>
    <t>BEENV9_QuestionPar</t>
  </si>
  <si>
    <t>BEENV9_ExtraInfo</t>
  </si>
  <si>
    <t>Bijvoorbeeld verergering: tijdens het lopen, 's nachts, in rust. Verlichting: stilstaan of hoog leggen.</t>
  </si>
  <si>
    <t>BEENV10_Question</t>
  </si>
  <si>
    <t>Ben je recent geopereerd of behandeld aan het been, de voet of je rug?</t>
  </si>
  <si>
    <t>BEENV10_QuestionPar</t>
  </si>
  <si>
    <t>Is de patiënt recent geopereerd of behandeld aan het been, de voet of rug?</t>
  </si>
  <si>
    <t>BEENV10_ExtraInfo</t>
  </si>
  <si>
    <t>Of is er vanwege een botbreuk / ingreep een gips, spalk of een drukverband?</t>
  </si>
  <si>
    <t>BEENV10A_Question</t>
  </si>
  <si>
    <t>BEENV10A_QuestionPar</t>
  </si>
  <si>
    <t>BEENV10A_ExtraInfo</t>
  </si>
  <si>
    <t>Graag zo uitgebreid mogelijk beschrijven wat voor behandeling, wanneer en waar.</t>
  </si>
  <si>
    <t>BLAAR1A_Question</t>
  </si>
  <si>
    <t>Heb je bij de blaar / blaren een of meer van de volgende klachten?</t>
  </si>
  <si>
    <t>BLAAR1A_QuestionPar</t>
  </si>
  <si>
    <t>Heeft de patiënt bij de blaar / blaren een of meer van de volgende klachten?</t>
  </si>
  <si>
    <t>BLAAR1A_ExtraInfo</t>
  </si>
  <si>
    <t>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</si>
  <si>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BLAAR1A_Answer1</t>
  </si>
  <si>
    <t>Suf, verward of verminderd aanspreekbaar</t>
  </si>
  <si>
    <t>BLAAR1A_Answer2</t>
  </si>
  <si>
    <t>Benauwd of erg kortademig</t>
  </si>
  <si>
    <t>BLAAR1A_Answer3</t>
  </si>
  <si>
    <t>Zwelling van keel, tong of mond</t>
  </si>
  <si>
    <t>BLAAR1A_Answer4</t>
  </si>
  <si>
    <t>Piepende en/of versnelde ademhaling</t>
  </si>
  <si>
    <t>BLAAR1A_Answer5</t>
  </si>
  <si>
    <t>BLAAR1A_Answer6</t>
  </si>
  <si>
    <t>BLAAR1A_Answer7</t>
  </si>
  <si>
    <t>BLAAR1A_Answer8</t>
  </si>
  <si>
    <t>BLAAR1_Question</t>
  </si>
  <si>
    <t>Hoe is de blaar ontstaan?</t>
  </si>
  <si>
    <t>BLAAR1_QuestionPar</t>
  </si>
  <si>
    <t>BLAAR1_ExtraInfo</t>
  </si>
  <si>
    <t>Is de blaar ontstaan na een verbranding en net opgelopen: verwijder natte, hete of verontreinigde kleding en zo snel mogelijk koelen met lauwwarm stromend kraanwater voor 10-20 minuten indien dit nog niet gedaan is. Bij chemische verbranding koel 45-60 minuten met stromend lauwwarm water.</t>
  </si>
  <si>
    <t>BLAAR1_Answer1</t>
  </si>
  <si>
    <t>Chemische stof</t>
  </si>
  <si>
    <t>BLAAR1_Answer2</t>
  </si>
  <si>
    <t>Blootstelling hoogspanning</t>
  </si>
  <si>
    <t>BLAAR1_Answer3</t>
  </si>
  <si>
    <t>Electriciteit</t>
  </si>
  <si>
    <t>BLAAR1_Answer4</t>
  </si>
  <si>
    <t>Ontstaan na beet giftig dier</t>
  </si>
  <si>
    <t>BLAAR1_Answer5</t>
  </si>
  <si>
    <t>Andere oorzaak</t>
  </si>
  <si>
    <t>BLAAR1_Answer6</t>
  </si>
  <si>
    <t>Uit het niets / niet duidelijk</t>
  </si>
  <si>
    <t>BLAAR2_Question</t>
  </si>
  <si>
    <t>Is de blaar ontstaan na een of meer van de antwoorden?</t>
  </si>
  <si>
    <t>BLAAR2_QuestionPar</t>
  </si>
  <si>
    <t>BLAAR2_ExtraInfo</t>
  </si>
  <si>
    <t>Irriterende stof: bijvoorbeeld schoonmaakmiddel, nikkel of het sap van bepaalde planten zoals de bereklauw. Allergische reactie: bijvoorbeeld zonneallergie, of na start medicijn Wrijving/ beklemming: bijvoorbeeld door wrijving van schoenen na lang wandelen.</t>
  </si>
  <si>
    <t>BLAAR2_Answer1</t>
  </si>
  <si>
    <t>Vuur</t>
  </si>
  <si>
    <t>BLAAR2_Answer2</t>
  </si>
  <si>
    <t>Hete vloeistof / voorwerp</t>
  </si>
  <si>
    <t>BLAAR2_Answer3</t>
  </si>
  <si>
    <t>Irriterende stof</t>
  </si>
  <si>
    <t>BLAAR2_Answer4</t>
  </si>
  <si>
    <t>BLAAR2_Answer5</t>
  </si>
  <si>
    <t>Wrijving / beklemming</t>
  </si>
  <si>
    <t>BLAAR2_Answer6</t>
  </si>
  <si>
    <t>BLAAR2_Answer7</t>
  </si>
  <si>
    <t>Bij ontstoken / rode huid</t>
  </si>
  <si>
    <t>BLAAR2_Answer8</t>
  </si>
  <si>
    <t>Spontaan</t>
  </si>
  <si>
    <t>BLAAR2_Answer9</t>
  </si>
  <si>
    <t>BLAAR2A_Question</t>
  </si>
  <si>
    <t>Kan je beschrijven waardoor de blaar is ontstaan?</t>
  </si>
  <si>
    <t>BLAAR2A_QuestionPar</t>
  </si>
  <si>
    <t>Kan je toelichten waardoor de blaar is ontstaan?</t>
  </si>
  <si>
    <t>BLAAR2A_ExtraInfo</t>
  </si>
  <si>
    <t>Graag toelichten: bijvoorbeeld wat voor irriterende stof? Welk medicijn is recent gestart? Waarop ontstond een allergische reactie? Of is er een andere oorzaak van de blaar?</t>
  </si>
  <si>
    <t>BLAAR3_Question</t>
  </si>
  <si>
    <t>Gaat de blaar gepaard met een of meer van de antwoordopties?</t>
  </si>
  <si>
    <t>BLAAR3_QuestionPar</t>
  </si>
  <si>
    <t>Gaat de blaar gepaard overeen met een of meer van de antwoordopties?</t>
  </si>
  <si>
    <t>BLAAR3_ExtraInfo</t>
  </si>
  <si>
    <t>Roodpaarse vlekjes (petechiën): Kijk hiervoor vooral op armen, benen en onderbuik; daar worden ze vaak het eerst gezien (zie afbeelding). Belangrijk is dat je ze niet kunt wegdrukken (te testen met behulp van het drukken van een glas op de huid met vlekjes).</t>
  </si>
  <si>
    <t>BLAAR3_Answer1</t>
  </si>
  <si>
    <t>Niet wegdrukbare rode vlekjes</t>
  </si>
  <si>
    <t>BLAAR3_Answer2</t>
  </si>
  <si>
    <t>Paarse vlekken</t>
  </si>
  <si>
    <t>BLAAR3_Answer3</t>
  </si>
  <si>
    <t>Spontane, acuut ontstane blaarvorming over het hele lichaam</t>
  </si>
  <si>
    <t>BLAAR3_Answer4</t>
  </si>
  <si>
    <t>Spontane blaarvorming over langere periode / op een plek</t>
  </si>
  <si>
    <t>BLAAR3_Answer5</t>
  </si>
  <si>
    <t>Rode, jeukende plekken</t>
  </si>
  <si>
    <t>BLAAR3_Answer6</t>
  </si>
  <si>
    <t>Andere huiduitslag / infectie</t>
  </si>
  <si>
    <t>BLAAR3_Answer7</t>
  </si>
  <si>
    <t>BLAAR3A_Question</t>
  </si>
  <si>
    <t>Kan je de huiduitslag/blaarvorming beschrijven?</t>
  </si>
  <si>
    <t>BLAAR3A_QuestionPar</t>
  </si>
  <si>
    <t>Kan je de huiduitslag/ blaarvorming beschrijven?</t>
  </si>
  <si>
    <t>BLAAR3A_ExtraInfo</t>
  </si>
  <si>
    <t>Graag beschrijven: hoe ziet het er uit? Waar is het begonnen? Hoe heeft het zich uitgebreid? Zijn er andere klachten bij die je/de patiënt erbij ervaart. Ook graag een foto uploaden van het aangedane gebied.</t>
  </si>
  <si>
    <t>BLAAR4_Question</t>
  </si>
  <si>
    <t>Heb je een of meer van deze aandoeningen?</t>
  </si>
  <si>
    <t>BLAAR4_QuestionPar</t>
  </si>
  <si>
    <t>Heeft de patiënt een of meer van deze aandoeningen?</t>
  </si>
  <si>
    <t>BLAAR4_ExtraInfo</t>
  </si>
  <si>
    <t>Herpes is een virusinfectie, er bestaan twee types: een is bekend als een koortslip, de ander komt het meest voor bij de geslachtsdelen. Gordelroos / waterpokken is ook een virusinfectie, gordelroos is de late uiting van een infectie met dit virus.</t>
  </si>
  <si>
    <t>BLAAR4_Answer1</t>
  </si>
  <si>
    <t>Eczeem</t>
  </si>
  <si>
    <t>BLAAR4_Answer2</t>
  </si>
  <si>
    <t>Herpes van de geslachtsdelen</t>
  </si>
  <si>
    <t>BLAAR4_Answer3</t>
  </si>
  <si>
    <t>Koortslip</t>
  </si>
  <si>
    <t>BLAAR4_Answer4</t>
  </si>
  <si>
    <t>Gordelroos</t>
  </si>
  <si>
    <t>BLAAR4_Answer5</t>
  </si>
  <si>
    <t>(Vermoeden van) waterpokken</t>
  </si>
  <si>
    <t>BLAAR4_Answer6</t>
  </si>
  <si>
    <t>Andere huidziekte</t>
  </si>
  <si>
    <t>BLAAR4_Answer7</t>
  </si>
  <si>
    <t>BLAAR4A_Question</t>
  </si>
  <si>
    <t>Waar zit de gordelroos?</t>
  </si>
  <si>
    <t>BLAAR4A_QuestionPar</t>
  </si>
  <si>
    <t>BLAAR4A_Answer1</t>
  </si>
  <si>
    <t>Gezicht / hoofd</t>
  </si>
  <si>
    <t>BLAAR4A_Answer2</t>
  </si>
  <si>
    <t>Rug en/of buik</t>
  </si>
  <si>
    <t>BLAAR4A_Answer3</t>
  </si>
  <si>
    <t>Elders</t>
  </si>
  <si>
    <t>BLAAR5_Question</t>
  </si>
  <si>
    <t>Hoeveel blaren heb je?</t>
  </si>
  <si>
    <t>BLAAR5_QuestionPar</t>
  </si>
  <si>
    <t>BLAAR5_Answer1</t>
  </si>
  <si>
    <t>BLAAR5_Answer2</t>
  </si>
  <si>
    <t>BLAAR5_Answer3</t>
  </si>
  <si>
    <t>Meer dan twee</t>
  </si>
  <si>
    <t>BLAAR6_Question</t>
  </si>
  <si>
    <t>Hoe groot is /zijn de blaren?</t>
  </si>
  <si>
    <t>BLAAR6_QuestionPar</t>
  </si>
  <si>
    <t>BLAAR6_ExtraInfo</t>
  </si>
  <si>
    <t>Geef de lengte van de blaar aan. Ter illustratie een 2 eurostuk is 2,5 cm in lengte.</t>
  </si>
  <si>
    <t>BLAAR6_Answer1</t>
  </si>
  <si>
    <t>&lt; 1cm</t>
  </si>
  <si>
    <t>BLAAR6_Answer2</t>
  </si>
  <si>
    <t>Tussen de 1 en 2,5 cm</t>
  </si>
  <si>
    <t>BLAAR6_Answer3</t>
  </si>
  <si>
    <t>Net zo groot als een 2-eurostuk</t>
  </si>
  <si>
    <t>BLAAR6_Answer4</t>
  </si>
  <si>
    <t>Tussen de 2,5 en 5cm</t>
  </si>
  <si>
    <t>BLAAR6_Answer5</t>
  </si>
  <si>
    <t>&gt; 5 cm</t>
  </si>
  <si>
    <t>BLAAR7_Question</t>
  </si>
  <si>
    <t>Hoe ziet de blaar eruit?</t>
  </si>
  <si>
    <t>BLAAR7_QuestionPar</t>
  </si>
  <si>
    <t>BLAAR7_ExtraInfo</t>
  </si>
  <si>
    <t>Er zijn meerdere antwoorden mogelijk.</t>
  </si>
  <si>
    <t>BLAAR7_Answer1</t>
  </si>
  <si>
    <t>Gevuld met helder vocht</t>
  </si>
  <si>
    <t>BLAAR7_Answer2</t>
  </si>
  <si>
    <t>Gevuld met bloed / roodpaars vocht</t>
  </si>
  <si>
    <t>BLAAR7_Answer3</t>
  </si>
  <si>
    <t>Gevuld met pus / gelig vocht</t>
  </si>
  <si>
    <t>BLAAR7_Answer4</t>
  </si>
  <si>
    <t>Intacte huid</t>
  </si>
  <si>
    <t>BLAAR7_Answer5</t>
  </si>
  <si>
    <t>Open huid</t>
  </si>
  <si>
    <t>BLAAR7_Answer6</t>
  </si>
  <si>
    <t>Roodheid rondom blaar</t>
  </si>
  <si>
    <t>BLAAR7_Answer7</t>
  </si>
  <si>
    <t>BLAAR7A_Question</t>
  </si>
  <si>
    <t>BLAAR7A_QuestionPar</t>
  </si>
  <si>
    <t>BLAAR7A_ExtraInfo</t>
  </si>
  <si>
    <t>Graag beschrijven waar op het lichaam de blaar/blaren zitten en eventuele nog andere zaken die je zijn opgevallen. Graag ook een goede foto uploaden van de blaar.</t>
  </si>
  <si>
    <t>BLAAR8_Question</t>
  </si>
  <si>
    <t>BLAAR8_QuestionPar</t>
  </si>
  <si>
    <t>BLAAR8_ExtraInfo</t>
  </si>
  <si>
    <t>Bijvoorbeeld schoongemaakt, doorgeprikt, zalf of creme opgesmeerd (graag ook beschrijven wat voor zalf), etc.</t>
  </si>
  <si>
    <t>BLAAR9_Question</t>
  </si>
  <si>
    <t>Heb je naast de blaar een of meer van de volgende klachten?</t>
  </si>
  <si>
    <t>BLAAR9_QuestionPar</t>
  </si>
  <si>
    <t>Heeft de patiënt naast de blaar een of meer van de volgende klachten?</t>
  </si>
  <si>
    <t>BLAAR9_Answer1</t>
  </si>
  <si>
    <t>BLAAR9_Answer2</t>
  </si>
  <si>
    <t>BLAAR9_Answer3</t>
  </si>
  <si>
    <t>Misselijk</t>
  </si>
  <si>
    <t>BLAAR9_Answer4</t>
  </si>
  <si>
    <t>Grieperig / ziek gevoel</t>
  </si>
  <si>
    <t>BLAAR9_Answer5</t>
  </si>
  <si>
    <t>Koude rillingen</t>
  </si>
  <si>
    <t>BLAAR9_Answer6</t>
  </si>
  <si>
    <t>Vocht / zwelling in ledemaat</t>
  </si>
  <si>
    <t>BLAAR9_Answer7</t>
  </si>
  <si>
    <t>BLAAR9_Answer8</t>
  </si>
  <si>
    <t>Branderig gevoel bij het plassen</t>
  </si>
  <si>
    <t>BLAAR9_Answer9</t>
  </si>
  <si>
    <t>BRAND1_Question</t>
  </si>
  <si>
    <t>Heb je een of meer van de volgende klachten na de verbranding?</t>
  </si>
  <si>
    <t>BRAND1_QuestionPar</t>
  </si>
  <si>
    <t>Heeft de patiënt een of meer van de volgende klachten na de verbranding?</t>
  </si>
  <si>
    <t>BRAND1_ExtraInfo</t>
  </si>
  <si>
    <t>Heb je/de patiënt de verbranding minder dan 1 uur geleden opgelopen: verwijder natte, hete of verontreinigde kleding en zo snel mogelijk koelen met lauwwarm stromend kraanwater voor 10-20 minuten indien dit nog niet gedaan is. Bij chemische verbranding koel 45-60 minuten met stromend lauwwarm water.</t>
  </si>
  <si>
    <t>BRAND1_Answer1</t>
  </si>
  <si>
    <t>Er zijn mogelijk gevaarlijke gassen vrijgekomen die zijn ingeademd</t>
  </si>
  <si>
    <t>BRAND1_Answer2</t>
  </si>
  <si>
    <t>Roet in het gezicht en/of verschroeide neusharen of wenkbrauwen</t>
  </si>
  <si>
    <t>BRAND1_Answer3</t>
  </si>
  <si>
    <t>Kortademig, moeite of piepen bij ademhalen</t>
  </si>
  <si>
    <t>BRAND1_Answer4</t>
  </si>
  <si>
    <t>Hoesten, heesheid of moeilijk slikken</t>
  </si>
  <si>
    <t>BRAND1_Answer5</t>
  </si>
  <si>
    <t>Brandwond in of rond een oog, oor of in het gezicht</t>
  </si>
  <si>
    <t>BRAND1_Answer6</t>
  </si>
  <si>
    <t>Brandwond rondom gewricht, hand of voet</t>
  </si>
  <si>
    <t>BRAND1_Answer7</t>
  </si>
  <si>
    <t>Bleek, klam of hebt het gevoel flauw te vallen</t>
  </si>
  <si>
    <t>BRAND1_Answer8</t>
  </si>
  <si>
    <t>Verbranding van geslachtsdeel of bij de anus</t>
  </si>
  <si>
    <t>BRAND1_Answer9</t>
  </si>
  <si>
    <t>Suf, slaperig of verminderd aanspreekbaar</t>
  </si>
  <si>
    <t>BRAND1_Answer10</t>
  </si>
  <si>
    <t>BRAND2_Question</t>
  </si>
  <si>
    <t>Waardoor werd de verbranding veroorzaakt?</t>
  </si>
  <si>
    <t>BRAND2_QuestionPar</t>
  </si>
  <si>
    <t>BRAND2_ExtraInfo</t>
  </si>
  <si>
    <t>Chemische stof: bijtende stoffen zoals bijvoorbeeld sterke zuren zoals zoutzuur of zwavelzuur, of sterke basen zoals natriumhydroxide of barietwater. Indien er een andere oorzaak was kan je die in een van de volgende vragen toelichten.</t>
  </si>
  <si>
    <t>BRAND2_Answer1</t>
  </si>
  <si>
    <t>BRAND2_Answer2</t>
  </si>
  <si>
    <t>BRAND2_Answer3</t>
  </si>
  <si>
    <t>BRAND2_Answer4</t>
  </si>
  <si>
    <t>Hitte / vuur</t>
  </si>
  <si>
    <t>BRAND2_Answer5</t>
  </si>
  <si>
    <t>Kokend/heet water</t>
  </si>
  <si>
    <t>BRAND2_Answer6</t>
  </si>
  <si>
    <t>Heet voorwerp</t>
  </si>
  <si>
    <t>BRAND2_Answer7</t>
  </si>
  <si>
    <t>Zonverbranding</t>
  </si>
  <si>
    <t>BRAND2_Answer8</t>
  </si>
  <si>
    <t>BRAND3_Question</t>
  </si>
  <si>
    <t>Hoe groot is de verbranding?</t>
  </si>
  <si>
    <t>BRAND3_QuestionPar</t>
  </si>
  <si>
    <t>BRAND3_ExtraInfo</t>
  </si>
  <si>
    <t>Gebruik het plaatje om het oppervlak in te schatten of de handpalm (van de patiënt zelf) met aaneengesloten vingers is ca. 1% van het lichaamsoppervlak.</t>
  </si>
  <si>
    <t>BRAND3_Answer1</t>
  </si>
  <si>
    <t>Meer dan 10% van lichaamsoppervlak</t>
  </si>
  <si>
    <t>BRAND3_Answer2</t>
  </si>
  <si>
    <t>Meer dan 5% van lichaamsoppervlak</t>
  </si>
  <si>
    <t>BRAND3_Answer3</t>
  </si>
  <si>
    <t>Net zo groot als handpalm met aaneengesloten vingers</t>
  </si>
  <si>
    <t>BRAND3_Answer4</t>
  </si>
  <si>
    <t>Zelfde grootte als een 2-euro stuk</t>
  </si>
  <si>
    <t>BRAND3_Answer5</t>
  </si>
  <si>
    <t>Kleiner dan 2-euro stuk</t>
  </si>
  <si>
    <t>BRAND4_Question</t>
  </si>
  <si>
    <t>Hoe ziet de verbranding eruit en kun je een foto uploaden van de verbranding?</t>
  </si>
  <si>
    <t>BRAND4_QuestionPar</t>
  </si>
  <si>
    <t>BRAND4_ExtraInfo</t>
  </si>
  <si>
    <t>Is er een wond of blaar te zien? Graag zo uitgebreid mogelijk beschrijven en een goede foto uploaden van de brandwond.</t>
  </si>
  <si>
    <t>BRAND6_Question</t>
  </si>
  <si>
    <t>Wat is de kleur van de beschadigde huid?</t>
  </si>
  <si>
    <t>BRAND6_QuestionPar</t>
  </si>
  <si>
    <t>BRAND6_Answer1</t>
  </si>
  <si>
    <t>Rood</t>
  </si>
  <si>
    <t>BRAND6_Answer2</t>
  </si>
  <si>
    <t>Roze</t>
  </si>
  <si>
    <t>BRAND6_Answer3</t>
  </si>
  <si>
    <t>Grijs-geel</t>
  </si>
  <si>
    <t>BRAND6_Answer4</t>
  </si>
  <si>
    <t>Wit</t>
  </si>
  <si>
    <t>BRAND6_Answer5</t>
  </si>
  <si>
    <t>Zwart</t>
  </si>
  <si>
    <t>BRAND6_Answer6</t>
  </si>
  <si>
    <t>Bruin</t>
  </si>
  <si>
    <t>BRAND6_Answer7</t>
  </si>
  <si>
    <t>Glanzend</t>
  </si>
  <si>
    <t>BRAND5_Question</t>
  </si>
  <si>
    <t>Wat is er precies gebeurd?</t>
  </si>
  <si>
    <t>BRAND5_QuestionPar</t>
  </si>
  <si>
    <t>BRAND8_Question</t>
  </si>
  <si>
    <t>Wanneer is het gebeurd?</t>
  </si>
  <si>
    <t>BRAND8_QuestionPar</t>
  </si>
  <si>
    <t>BRAND8_Answer1</t>
  </si>
  <si>
    <t>Een uur / enkele uren geleden</t>
  </si>
  <si>
    <t>BRAND8_Answer2</t>
  </si>
  <si>
    <t>Een dag geleden</t>
  </si>
  <si>
    <t>BRAND8_Answer3</t>
  </si>
  <si>
    <t>Twee dagen geleden</t>
  </si>
  <si>
    <t>BRAND8_Answer4</t>
  </si>
  <si>
    <t>2-6 dagen geleden</t>
  </si>
  <si>
    <t>BRAND8_Answer5</t>
  </si>
  <si>
    <t>7 dagen geleden</t>
  </si>
  <si>
    <t>BRAND8_Answer6</t>
  </si>
  <si>
    <t>Langer dan 7 dagen geleden</t>
  </si>
  <si>
    <t>BRAND8A_Question</t>
  </si>
  <si>
    <t>BRAND8A_QuestionPar</t>
  </si>
  <si>
    <t>BRAND9_Question</t>
  </si>
  <si>
    <t>Zijn er tekenen die op een ontsteking van de wond wijzen?</t>
  </si>
  <si>
    <t>BRAND9_QuestionPar</t>
  </si>
  <si>
    <t>BRAND9_ExtraInfo</t>
  </si>
  <si>
    <t>Bijvoorbeeld pijn, zwelling of roodheid rondom de wond, pus lekkage uit de wond of vorming van een abces (een holte gevuld met pus).</t>
  </si>
  <si>
    <t>BRAND9_Answer1</t>
  </si>
  <si>
    <t>Zwelling</t>
  </si>
  <si>
    <t>BRAND9_Answer2</t>
  </si>
  <si>
    <t>Pijn rondom wond</t>
  </si>
  <si>
    <t>BRAND9_Answer3</t>
  </si>
  <si>
    <t>Roodheid</t>
  </si>
  <si>
    <t>BRAND9_Answer4</t>
  </si>
  <si>
    <t>Pus lekkage uit wond</t>
  </si>
  <si>
    <t>BRAND9_Answer5</t>
  </si>
  <si>
    <t>Abces</t>
  </si>
  <si>
    <t>BRAND9_Answer6</t>
  </si>
  <si>
    <t>BRAND10_Question</t>
  </si>
  <si>
    <t>Heb je na de verbranding een of meer van de volgende klachten?</t>
  </si>
  <si>
    <t>BRAND10_QuestionPar</t>
  </si>
  <si>
    <t>Heeft de patiënt na de verbranding een of meer van de volgende klachten?</t>
  </si>
  <si>
    <t>BRAND10_Answer1</t>
  </si>
  <si>
    <t>Kneuzing of verdenking breuk</t>
  </si>
  <si>
    <t>BRAND10_Answer2</t>
  </si>
  <si>
    <t>BRAND10_Answer3</t>
  </si>
  <si>
    <t>BRAND10_Answer4</t>
  </si>
  <si>
    <t>BRAND10_Answer5</t>
  </si>
  <si>
    <t>BRAND10_Answer6</t>
  </si>
  <si>
    <t>BRAND10_Answer7</t>
  </si>
  <si>
    <t>BRAND10_Answer8</t>
  </si>
  <si>
    <t>Andere klacht(en)</t>
  </si>
  <si>
    <t>BRAND10_Answer9</t>
  </si>
  <si>
    <t>BRAND11_Question</t>
  </si>
  <si>
    <t>BRAND11_QuestionPar</t>
  </si>
  <si>
    <t>BRAND11_ExtraInfo</t>
  </si>
  <si>
    <t>Bijvoorbeeld indien net ontstaan: onder stromend water gehouden (ook graag vermelden hoe lang), koud kompres, kleding verwijderd, etc. Of al eerder gebeurd: creme, zalf of pijnstilling. Graag zo uitgebreid mogelijk beschrijven wat er is gedaan, hoe vaak en welke dosering.</t>
  </si>
  <si>
    <t>BRAND12_Question</t>
  </si>
  <si>
    <t>Wanneer ben je voor het laatst tegen tetanus gevaccineerd?</t>
  </si>
  <si>
    <t>BRAND12_QuestionPar</t>
  </si>
  <si>
    <t>Wanneer is de patiënt voor het laatst tegen tetanus gevaccineerd?</t>
  </si>
  <si>
    <t>BRAND12_ExtraInfo</t>
  </si>
  <si>
    <t>Kinderen zijn onvolledig gevaccineerd tot zij de derde DKTP-vaccinatie hebben gekregen.</t>
  </si>
  <si>
    <t>BRAND12_Answer1</t>
  </si>
  <si>
    <t>Minder dan 10 jaar geleden</t>
  </si>
  <si>
    <t>BRAND12_Answer2</t>
  </si>
  <si>
    <t>Meer dan 10 jaar geleden</t>
  </si>
  <si>
    <t>BRAND12_Answer3</t>
  </si>
  <si>
    <t>Onvolledig gevaccineerd</t>
  </si>
  <si>
    <t>BRAND12_Answer4</t>
  </si>
  <si>
    <t>Nooit gevaccineerd</t>
  </si>
  <si>
    <t>BUIKP1AM_Question</t>
  </si>
  <si>
    <t>Heb je bij de buikpijn een of meer van de volgende klachten?</t>
  </si>
  <si>
    <t>BUIKP1AM_QuestionPar</t>
  </si>
  <si>
    <t>Heeft je kind bij de buikpijn een of meer van de volgende klachten?</t>
  </si>
  <si>
    <t>BUIKP1AM_ExtraInfo</t>
  </si>
  <si>
    <t>Ondragelijke pijn is op een schaal van 1-10 een 9 of 10. Aanhouden overgeven: Het overgeven gaat maar door, meerdere keren per uur, ook met lege maag. Hevig bloedverlies via de anus: Verlies van helderrood bloed (meer dan een kopje) uit de anus. Indien er wel bloedverlies is maar in mindere mate dit antwoord nu niet aanklikken, we zullen hier later op verder gaan.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</si>
  <si>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BUIKP1AM_Answer1</t>
  </si>
  <si>
    <t>Ondragelijke buikpijn</t>
  </si>
  <si>
    <t>BUIKP1AM_Answer2</t>
  </si>
  <si>
    <t>Verminderd bewustzijn of suf</t>
  </si>
  <si>
    <t>BUIKP1AM_Answer3</t>
  </si>
  <si>
    <t>Misselijk, zweterig en gevoel flauw te vallen</t>
  </si>
  <si>
    <t>BUIKP1AM_Answer4</t>
  </si>
  <si>
    <t>Aanhoudend overgeven</t>
  </si>
  <si>
    <t>BUIKP1AM_Answer5</t>
  </si>
  <si>
    <t>Ontroostbaar huilen</t>
  </si>
  <si>
    <t>BUIKP1AM_Answer6</t>
  </si>
  <si>
    <t>De buikpijn is ontstaan na een ongeluk/letsel</t>
  </si>
  <si>
    <t>BUIKP1AM_Answer7</t>
  </si>
  <si>
    <t>Wond na val of ongeluk in de buikregio</t>
  </si>
  <si>
    <t>BUIKP1AM_Answer8</t>
  </si>
  <si>
    <t>Bloed overgeven</t>
  </si>
  <si>
    <t>BUIKP1AM_Answer9</t>
  </si>
  <si>
    <t>Hevig bloedverlies uit de anus</t>
  </si>
  <si>
    <t>BUIKP1AM_Answer10</t>
  </si>
  <si>
    <t>Pijn aan bal of balzak</t>
  </si>
  <si>
    <t>BUIKP1AM_Answer11</t>
  </si>
  <si>
    <t>BUIKP1AM_Answer12</t>
  </si>
  <si>
    <t>BUIKP1AM_Answer13</t>
  </si>
  <si>
    <t>BUIKP1AM_Answer14</t>
  </si>
  <si>
    <t>BUIKP1AV_Question</t>
  </si>
  <si>
    <t>BUIKP1AV_QuestionPar</t>
  </si>
  <si>
    <t>BUIKP1AV_ExtraInfo</t>
  </si>
  <si>
    <t>BUIKP1AV_Answer1</t>
  </si>
  <si>
    <t>BUIKP1AV_Answer2</t>
  </si>
  <si>
    <t>BUIKP1AV_Answer3</t>
  </si>
  <si>
    <t>BUIKP1AV_Answer4</t>
  </si>
  <si>
    <t>BUIKP1AV_Answer5</t>
  </si>
  <si>
    <t>BUIKP1AV_Answer6</t>
  </si>
  <si>
    <t>De buikpijn is ontstaan na een ongeluk / letsel</t>
  </si>
  <si>
    <t>BUIKP1AV_Answer7</t>
  </si>
  <si>
    <t>Wond na val / ongeluk in de buikregio</t>
  </si>
  <si>
    <t>BUIKP1AV_Answer8</t>
  </si>
  <si>
    <t>BUIKP1AV_Answer9</t>
  </si>
  <si>
    <t>BUIKP1AV_Answer10</t>
  </si>
  <si>
    <t>BUIKP1AV_Answer11</t>
  </si>
  <si>
    <t>BUIKP1AV_Answer12</t>
  </si>
  <si>
    <t>BUIKP1AV_Answer13</t>
  </si>
  <si>
    <t>BUIKP1B_Question</t>
  </si>
  <si>
    <t>BUIKP1B_QuestionPar</t>
  </si>
  <si>
    <t>Heeft de patiënt bij de buikpijn een of meer van de volgende klachten?</t>
  </si>
  <si>
    <t>BUIKP1B_ExtraInfo</t>
  </si>
  <si>
    <t>Ondragelijke pijn: op een schaal van 1-10 een 9 of 10. Hevig bloedverlies via de anus: verlies van helderrood bloed (meer dan een kopje) uit de anus. Indien er wel bloedverlies is maar in mindere mate deze optie nu niet aanklikken, we zullen hier later nog verder op in gaan. Aanhouden overgeven: Het overgeven gaat maar door, meerdere keren per uur, ook met lege maag. Ernstig zieke indruk: Bijvoorbeeld erg suf of slaperig, een versnelde ademhaling en/of koorts (38°C of hoger) of erg verslechterd in het afgelopen uur. Zieke indruk: Kan normale dagelijkse activiteiten zoals naar de wc gaan of uit bed komen niet meer zelfstandig.</t>
  </si>
  <si>
    <t>BUIKP1B_Answer1</t>
  </si>
  <si>
    <t>BUIKP1B_Answer2</t>
  </si>
  <si>
    <t>Buikpijn met uitstraling naar de rug of borst</t>
  </si>
  <si>
    <t>BUIKP1B_Answer3</t>
  </si>
  <si>
    <t>BUIKP1B_Answer4</t>
  </si>
  <si>
    <t>BUIKP1B_Answer5</t>
  </si>
  <si>
    <t>De buikpijn is ontstaan na een recent ongeval</t>
  </si>
  <si>
    <t>BUIKP1B_Answer6</t>
  </si>
  <si>
    <t>BUIKP1B_Answer7</t>
  </si>
  <si>
    <t>BUIKP1B_Answer8</t>
  </si>
  <si>
    <t>Hevig bloedverlies via de anus</t>
  </si>
  <si>
    <t>BUIKP1B_Answer9</t>
  </si>
  <si>
    <t>BUIKP1B_Answer10</t>
  </si>
  <si>
    <t>BUIKP1B_Answer11</t>
  </si>
  <si>
    <t>BUIKP1B_Answer12</t>
  </si>
  <si>
    <t>BUIKP2_Question</t>
  </si>
  <si>
    <t>Is er ooit een aneurysma in de buik vastgesteld?</t>
  </si>
  <si>
    <t>BUIKP2_QuestionPar</t>
  </si>
  <si>
    <t>BUIKP2_ExtraInfo</t>
  </si>
  <si>
    <t xml:space="preserve">Een aneurysma is een verwijding van de grote buikslagader. </t>
  </si>
  <si>
    <t>BUIKP3_Question</t>
  </si>
  <si>
    <t>Heb je een plots ontstane huiduitslag?</t>
  </si>
  <si>
    <t>BUIKP3_QuestionPar</t>
  </si>
  <si>
    <t>Heeft de patiënt een plots ontstane huiduitslag?</t>
  </si>
  <si>
    <t>BUIKP3_ExtraInfo</t>
  </si>
  <si>
    <t>BUIKP3_Answer1</t>
  </si>
  <si>
    <t>BUIKP3_Answer2</t>
  </si>
  <si>
    <t>BUIKP3_Answer3</t>
  </si>
  <si>
    <t>Een andere soort huiduitslag</t>
  </si>
  <si>
    <t>BUIKP3_Answer4</t>
  </si>
  <si>
    <t>BUIKP3A_Question</t>
  </si>
  <si>
    <t>Kun je de huiduitslag beschrijven en een foto uploaden?</t>
  </si>
  <si>
    <t>BUIKP3A_QuestionPar</t>
  </si>
  <si>
    <t>BUIKP3A_Answer1</t>
  </si>
  <si>
    <t>x</t>
  </si>
  <si>
    <t>BUIKP4_Question</t>
  </si>
  <si>
    <t>Heb je naast de buikpijn een of meer van de volgende klachten?</t>
  </si>
  <si>
    <t>BUIKP4_QuestionPar</t>
  </si>
  <si>
    <t>Heeft de patiënt naast de buikpijn een of meer van de volgende klachten?</t>
  </si>
  <si>
    <t>BUIKP4_ExtraInfo</t>
  </si>
  <si>
    <t>Diarree is dunne, waterige poep. De poep komt veel vaker per dag dan normaal.</t>
  </si>
  <si>
    <t>BUIKP4_Answer1</t>
  </si>
  <si>
    <t>Diarree of waterdunne ontlasting</t>
  </si>
  <si>
    <t>BUIKP4_Answer2</t>
  </si>
  <si>
    <t>Misselijkheid en / of overgeven</t>
  </si>
  <si>
    <t>BUIKP4_Answer3</t>
  </si>
  <si>
    <t>Helder bloed (geringe hoeveelheid) bij de ontlasting of bij afvegen</t>
  </si>
  <si>
    <t>BUIKP4_Answer4</t>
  </si>
  <si>
    <t>Ontlasting ziet eruit als teer of drop</t>
  </si>
  <si>
    <t>BUIKP4_Answer5</t>
  </si>
  <si>
    <t>Obstipatie / moeite met poepen</t>
  </si>
  <si>
    <t>BUIKP4_Answer6</t>
  </si>
  <si>
    <t>Pijn of moeite bij het plassen</t>
  </si>
  <si>
    <t>BUIKP4_Answer7</t>
  </si>
  <si>
    <t>Niet kunnen plassen</t>
  </si>
  <si>
    <t>BUIKP4_Answer8</t>
  </si>
  <si>
    <t>Bloed bij de urine of roodgekleurde urine</t>
  </si>
  <si>
    <t>BUIKP4_Answer9</t>
  </si>
  <si>
    <t>Verminderde of geen eetlust</t>
  </si>
  <si>
    <t>BUIKP4_Answer10</t>
  </si>
  <si>
    <t>Maagklachten zoals zuurbranden</t>
  </si>
  <si>
    <t>BUIKP4_Answer11</t>
  </si>
  <si>
    <t>BUIKP4_Answer12</t>
  </si>
  <si>
    <t>BUIKP6_Question</t>
  </si>
  <si>
    <t>Welke kleur heeft je ontlasting?</t>
  </si>
  <si>
    <t>BUIKP6_QuestionPar</t>
  </si>
  <si>
    <t>Welke kleur heeft zijn / haar ontlasting?</t>
  </si>
  <si>
    <t>BUIKP6_Answer1</t>
  </si>
  <si>
    <t>Licht bruin</t>
  </si>
  <si>
    <t>BUIKP6_Answer2</t>
  </si>
  <si>
    <t>Donkerbruin</t>
  </si>
  <si>
    <t>BUIKP6_Answer3</t>
  </si>
  <si>
    <t>BUIKP6_Answer4</t>
  </si>
  <si>
    <t>Roodgekleurd</t>
  </si>
  <si>
    <t>BUIKP6_Answer5</t>
  </si>
  <si>
    <t>Groen</t>
  </si>
  <si>
    <t>BUIKP6_Answer6</t>
  </si>
  <si>
    <t>Geel</t>
  </si>
  <si>
    <t>BUIKP6_Answer7</t>
  </si>
  <si>
    <t>BUIKP6_Answer8</t>
  </si>
  <si>
    <t>Stopverf / grijzig</t>
  </si>
  <si>
    <t>BUIKP6_Answer9</t>
  </si>
  <si>
    <t>Alleen slijm</t>
  </si>
  <si>
    <t>BUIKP6_Answer10</t>
  </si>
  <si>
    <t>Alleen wat bloed</t>
  </si>
  <si>
    <t>BUIKP7_Question</t>
  </si>
  <si>
    <t>Waar zit de buikpijn?</t>
  </si>
  <si>
    <t>BUIKP7_QuestionPar</t>
  </si>
  <si>
    <t>BUIKP7_ExtraInfo</t>
  </si>
  <si>
    <t>Er zijn meerdere antwoorden mogelijk. En straalt de pijn ook uit? Bijvoorbeeld naar de ribbenkast, rug of benen.</t>
  </si>
  <si>
    <t>BUIKP7_Answer1</t>
  </si>
  <si>
    <t>Bovenbuik rechts</t>
  </si>
  <si>
    <t>BUIKP7_Answer2</t>
  </si>
  <si>
    <t>Maagregio</t>
  </si>
  <si>
    <t>BUIKP7_Answer3</t>
  </si>
  <si>
    <t>Bovenbuik links</t>
  </si>
  <si>
    <t>BUIKP7_Answer4</t>
  </si>
  <si>
    <t>Onderbuik rechts</t>
  </si>
  <si>
    <t>BUIKP7_Answer5</t>
  </si>
  <si>
    <t>Midden onder in de buik</t>
  </si>
  <si>
    <t>BUIKP7_Answer6</t>
  </si>
  <si>
    <t>Onderbuik links</t>
  </si>
  <si>
    <t>BUIKP7_Answer7</t>
  </si>
  <si>
    <t>In de zij</t>
  </si>
  <si>
    <t>BUIKP7_Answer8</t>
  </si>
  <si>
    <t>Rondom de navel</t>
  </si>
  <si>
    <t>BUIKP7_Answer9</t>
  </si>
  <si>
    <t>De gehele buik</t>
  </si>
  <si>
    <t>BUIKP7_Answer10</t>
  </si>
  <si>
    <t>De pijn verplaatst zich of straalt uit</t>
  </si>
  <si>
    <t>BUIKP7A_Question</t>
  </si>
  <si>
    <t>Kun je het verder toelichten?</t>
  </si>
  <si>
    <t>BUIKP7A_QuestionPar</t>
  </si>
  <si>
    <t>Kan de patient het verder toelichten?</t>
  </si>
  <si>
    <t>BUIKP8_Question</t>
  </si>
  <si>
    <t>Wordt de buikpijn erger?</t>
  </si>
  <si>
    <t>BUIKP8_QuestionPar</t>
  </si>
  <si>
    <t>BUIKP8_Answer1</t>
  </si>
  <si>
    <t>Ja, erger</t>
  </si>
  <si>
    <t>BUIKP8_Answer2</t>
  </si>
  <si>
    <t>Gelijk gebleven</t>
  </si>
  <si>
    <t>BUIKP8_Answer3</t>
  </si>
  <si>
    <t>Nee, beter geworden</t>
  </si>
  <si>
    <t>BUIKP8_Answer4</t>
  </si>
  <si>
    <t>Het gaat op en neer, maar is wel de hele tijd aanwezig</t>
  </si>
  <si>
    <t>BUIKP8_Answer5</t>
  </si>
  <si>
    <t>Het komt in aanvallen</t>
  </si>
  <si>
    <t>BUIKP9_Question</t>
  </si>
  <si>
    <t>Zijn er zaken die pijn verergeren?</t>
  </si>
  <si>
    <t>BUIKP9_QuestionPar</t>
  </si>
  <si>
    <t>Zijn er zaken die de pijn verergeren?</t>
  </si>
  <si>
    <t>BUIKP9_Answer1</t>
  </si>
  <si>
    <t>Springen</t>
  </si>
  <si>
    <t>BUIKP9_Answer2</t>
  </si>
  <si>
    <t>Over hobbels / drempels rijden</t>
  </si>
  <si>
    <t>BUIKP9_Answer3</t>
  </si>
  <si>
    <t>Bewegen</t>
  </si>
  <si>
    <t>BUIKP9_Answer4</t>
  </si>
  <si>
    <t>Zitten</t>
  </si>
  <si>
    <t>BUIKP9_Answer5</t>
  </si>
  <si>
    <t>Liggen</t>
  </si>
  <si>
    <t>BUIKP9_Answer6</t>
  </si>
  <si>
    <t>Op de buik drukken</t>
  </si>
  <si>
    <t>BUIKP9_Answer7</t>
  </si>
  <si>
    <t>BUIKP10_Question</t>
  </si>
  <si>
    <t>Heb je een buikoperatie of behandeling gehad?</t>
  </si>
  <si>
    <t>BUIKP10_QuestionPar</t>
  </si>
  <si>
    <t>Heeft de patiënt een buikoperatie of behandeling gehad?</t>
  </si>
  <si>
    <t>BUIKP10_ExtraInfo</t>
  </si>
  <si>
    <t>Heb je bijvoorbeeld een maagverkleining / gastric bypass of een andere ingreep gehad?</t>
  </si>
  <si>
    <t>BUIKP10A_Question</t>
  </si>
  <si>
    <t>Wat voor operatie of behandeling?</t>
  </si>
  <si>
    <t>BUIKP10A_QuestionPar</t>
  </si>
  <si>
    <t>BUIKP10A_ExtraInfo</t>
  </si>
  <si>
    <t>Graag beschrijven wat voor operatie / behandeling, wanneer en waar.</t>
  </si>
  <si>
    <t>BUIKP11A_Question</t>
  </si>
  <si>
    <t>Heb je last van pijn in je ballen en/of balzak?</t>
  </si>
  <si>
    <t>BUIKP11A_QuestionPar</t>
  </si>
  <si>
    <t>Heeft de patiënt last van pijn in zijn ballen en/of balzak?</t>
  </si>
  <si>
    <t>BUIKP11B_Question</t>
  </si>
  <si>
    <t>Heb je last van (hevig) vaginaal bloedverlies en/of afscheiding?</t>
  </si>
  <si>
    <t>BUIKP11B_QuestionPar</t>
  </si>
  <si>
    <t>Heeft de patiënte last van (hevig) vaginaal bloedverlies en/of afscheiding?</t>
  </si>
  <si>
    <t>BUIKP11B_Answer1</t>
  </si>
  <si>
    <t>Hevig vaginaal bloedverlies</t>
  </si>
  <si>
    <t>BUIKP11B_Answer2</t>
  </si>
  <si>
    <t>Matig of gering vaginaal bloedverlies</t>
  </si>
  <si>
    <t>BUIKP11B_Answer3</t>
  </si>
  <si>
    <t>Bloedverlies is net voor of tijdens menstruatie / ongesteldheid</t>
  </si>
  <si>
    <t>BUIKP11B_Answer4</t>
  </si>
  <si>
    <t>Bloedverlies is buiten menstruatie / ongesteldheid</t>
  </si>
  <si>
    <t>BUIKP11B_Answer5</t>
  </si>
  <si>
    <t>Toegenomen vaginale afscheiding</t>
  </si>
  <si>
    <t>BUIKP11B_Answer6</t>
  </si>
  <si>
    <t>BUIKP12_Question</t>
  </si>
  <si>
    <t>Spelen er op dit moment zaken die de buikpijn veroorzaakt kan hebben?</t>
  </si>
  <si>
    <t>BUIKP12_QuestionPar</t>
  </si>
  <si>
    <t>BUIKP12_ExtraInfo</t>
  </si>
  <si>
    <t>Bijvoorbeeld spanning op school of werk, ruzie thuis of stress.</t>
  </si>
  <si>
    <t>DIARR1A_Question</t>
  </si>
  <si>
    <t>Heb je naast de diarree last van een of meer van de volgende klachten?</t>
  </si>
  <si>
    <t>DIARR1A_QuestionPar</t>
  </si>
  <si>
    <t>Heeft de patiënt naast de diarree last van een of meer van de volgende klachten?</t>
  </si>
  <si>
    <t>DIARR1A_ExtraInfo</t>
  </si>
  <si>
    <t>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t>
  </si>
  <si>
    <t>DIARR1A_Answer1</t>
  </si>
  <si>
    <t>Hevig bloedverlies bij de ontlasting</t>
  </si>
  <si>
    <t>DIARR1A_Answer2</t>
  </si>
  <si>
    <t>Zwarte / teerachtige ontlasting</t>
  </si>
  <si>
    <t>DIARR1A_Answer3</t>
  </si>
  <si>
    <t>Aanhoudend braken</t>
  </si>
  <si>
    <t>DIARR1A_Answer4</t>
  </si>
  <si>
    <t>Zeer hevige buikpijn</t>
  </si>
  <si>
    <t>DIARR1A_Answer5</t>
  </si>
  <si>
    <t>Misselijk, erg snelle hartslag en koude neus, handen of voeten</t>
  </si>
  <si>
    <t>DIARR1A_Answer6</t>
  </si>
  <si>
    <t>DIARR1A_Answer7</t>
  </si>
  <si>
    <t>DIARR1A_Answer8</t>
  </si>
  <si>
    <t>DIARR1B_Question</t>
  </si>
  <si>
    <t>DIARR1B_QuestionPar</t>
  </si>
  <si>
    <t>DIARR1B_ExtraInfo</t>
  </si>
  <si>
    <t>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</si>
  <si>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DIARR1B_Answer1</t>
  </si>
  <si>
    <t>DIARR1B_Answer2</t>
  </si>
  <si>
    <t>DIARR1B_Answer3</t>
  </si>
  <si>
    <t>DIARR1B_Answer4</t>
  </si>
  <si>
    <t>DIARR1B_Answer5</t>
  </si>
  <si>
    <t>DIARR1B_Answer6</t>
  </si>
  <si>
    <t>DIARR1B_Answer7</t>
  </si>
  <si>
    <t>DIARR1B_Answer8</t>
  </si>
  <si>
    <t>DIARR11_Question</t>
  </si>
  <si>
    <t>Sinds wanneer heb je diarree?</t>
  </si>
  <si>
    <t>DIARR11_QuestionPar</t>
  </si>
  <si>
    <t>Sinds wanneer is er sprake van diarree?</t>
  </si>
  <si>
    <t>DIARR11_Answer1</t>
  </si>
  <si>
    <t>Sinds 1 dag</t>
  </si>
  <si>
    <t>DIARR11_Answer2</t>
  </si>
  <si>
    <t>Sinds 2 dagen</t>
  </si>
  <si>
    <t>DIARR11_Answer3</t>
  </si>
  <si>
    <t>Sinds 3 dagen</t>
  </si>
  <si>
    <t>DIARR11_Answer4</t>
  </si>
  <si>
    <t>Langer dan 3 dagen</t>
  </si>
  <si>
    <t>DIARR11_Answer5</t>
  </si>
  <si>
    <t>Langer dan 1 week</t>
  </si>
  <si>
    <t>DIARR3_Question</t>
  </si>
  <si>
    <t>Hoe vaak heb je diarree gehad de afgelopen 24 uur?</t>
  </si>
  <si>
    <t>DIARR3_QuestionPar</t>
  </si>
  <si>
    <t>Hoe vaak heeft de patiënt diarree gehad de afgelopen 24 uur?</t>
  </si>
  <si>
    <t>DIARR3_Answer1</t>
  </si>
  <si>
    <t>Een keer</t>
  </si>
  <si>
    <t>DIARR3_Answer2</t>
  </si>
  <si>
    <t>Twee tot vijf keer</t>
  </si>
  <si>
    <t>DIARR3_Answer3</t>
  </si>
  <si>
    <t>Vaker dan vijf keer</t>
  </si>
  <si>
    <t>DIARR4_Question</t>
  </si>
  <si>
    <t>Heb je bij de diarree een of meer van de volgende klachten?</t>
  </si>
  <si>
    <t>DIARR4_QuestionPar</t>
  </si>
  <si>
    <t>Heeft de patiënt bij de diarree een of meer van de volgende klachten?</t>
  </si>
  <si>
    <t>DIARR4_ExtraInfo</t>
  </si>
  <si>
    <t>Beetje bloedverlies: enkele druppels bloed bij de ontlasting.</t>
  </si>
  <si>
    <t>DIARR4_Answer1</t>
  </si>
  <si>
    <t>Misselijkheid of overgeven</t>
  </si>
  <si>
    <t>DIARR4_Answer2</t>
  </si>
  <si>
    <t>Buikkrampen</t>
  </si>
  <si>
    <t>DIARR4_Answer3</t>
  </si>
  <si>
    <t>DIARR4_Answer4</t>
  </si>
  <si>
    <t>Maagpijn</t>
  </si>
  <si>
    <t>DIARR4_Answer5</t>
  </si>
  <si>
    <t>Slijm bij de ontlasting</t>
  </si>
  <si>
    <t>DIARR4_Answer6</t>
  </si>
  <si>
    <t>Gering bloedverlies bij de ontlasting</t>
  </si>
  <si>
    <t>DIARR4_Answer7</t>
  </si>
  <si>
    <t>DIARR5_Question</t>
  </si>
  <si>
    <t>Hoe vaak heb je overgeven de afgelopen 24 uur?</t>
  </si>
  <si>
    <t>DIARR5_QuestionPar</t>
  </si>
  <si>
    <t>Hoe vaak heeft de patiënt overgeven de afgelopen 24 uur?</t>
  </si>
  <si>
    <t>DIARR5_Answer1</t>
  </si>
  <si>
    <t>DIARR5_Answer2</t>
  </si>
  <si>
    <t>DIARR5_Answer3</t>
  </si>
  <si>
    <t>DIARR5_Answer4</t>
  </si>
  <si>
    <t>Nog niet overgeven, wel misselijk</t>
  </si>
  <si>
    <t>DIARR10_Question</t>
  </si>
  <si>
    <t>Hoe ziet de diarree eruit?</t>
  </si>
  <si>
    <t>DIARR10_QuestionPar</t>
  </si>
  <si>
    <t>DIARR10_Answer1</t>
  </si>
  <si>
    <t>Breijg (modderig)</t>
  </si>
  <si>
    <t>DIARR10_Answer2</t>
  </si>
  <si>
    <t>Dun</t>
  </si>
  <si>
    <t>DIARR10_Answer3</t>
  </si>
  <si>
    <t>Waterdun</t>
  </si>
  <si>
    <t>DIARR8_Question</t>
  </si>
  <si>
    <t>Heb je een idee waardoor de klachten zijn begonnen?</t>
  </si>
  <si>
    <t>DIARR8_QuestionPar</t>
  </si>
  <si>
    <t>Heeft de patiënt een idee waardoor de klachten zijn begonnen?</t>
  </si>
  <si>
    <t>DIARR8_ExtraInfo</t>
  </si>
  <si>
    <t>Bijvoorbeeld iets verkeerds gegeten, veel mensen in je omgeving ziek of recent gestart met een antibiotica kuur.</t>
  </si>
  <si>
    <t>DIARR9_Question</t>
  </si>
  <si>
    <t>Heb je vaker klachten rondom je ontlasting?</t>
  </si>
  <si>
    <t>DIARR9_QuestionPar</t>
  </si>
  <si>
    <t>Heeft de patiënt vaker klachten rondom de ontlasting?</t>
  </si>
  <si>
    <t>DUIZE1_Question</t>
  </si>
  <si>
    <t>Heb je last van een of meer van de volgende klachten bij de duizeligheid?</t>
  </si>
  <si>
    <t>DUIZE1_QuestionPar</t>
  </si>
  <si>
    <t>Heeft de patiënt last van een of meer van de volgende klachten bij de duizeligheid?</t>
  </si>
  <si>
    <t>DUIZE1_ExtraInfo</t>
  </si>
  <si>
    <t>Hevige kortademigheid: het gevoel dat je moeilijk kunt ademen zonder dat je zware inspanning hebt gedaan. Plots veranderd zicht: bijvoorbeeld dubbel zien of deel van gezichtsveld is weggevallen. Ernstig zieke indruk: bijvoorbeeld erg suf of slaperig, een versnelde ademhaling en/of koorts (38°C of hoger) of erg verslechterd in het afgelopen uur. Zieke indruk: Kan normale dagelijkse activiteiten zoals naar de wc gaan of uit bed komen niet meer zelfstandig. Bij kinderen: onvoldoende drinken, bleek, hangerig en/of gedraagt zich anders.</t>
  </si>
  <si>
    <t>DUIZE1_Answer1</t>
  </si>
  <si>
    <t>DUIZE1_Answer2</t>
  </si>
  <si>
    <t>Hevige onbekende hoofdpijn</t>
  </si>
  <si>
    <t>DUIZE1_Answer3</t>
  </si>
  <si>
    <t>Te snelle of te trage hartslag</t>
  </si>
  <si>
    <t>DUIZE1_Answer4</t>
  </si>
  <si>
    <t>Hartkloppingen / Gevoel dat het hart 'op hol geslagen' is</t>
  </si>
  <si>
    <t>DUIZE1_Answer5</t>
  </si>
  <si>
    <t>Pijn of klemmend gevoel op de borst</t>
  </si>
  <si>
    <t>DUIZE1_Answer6</t>
  </si>
  <si>
    <t>Scheef gelaat, uitval van spraak en/of spierkracht</t>
  </si>
  <si>
    <t>DUIZE1_Answer7</t>
  </si>
  <si>
    <t>Meerdere keren buiten bewustzijn geweest / wegraking</t>
  </si>
  <si>
    <t>DUIZE1_Answer8</t>
  </si>
  <si>
    <t>Hevige kortademigheid of piepende ademhaling</t>
  </si>
  <si>
    <t>DUIZE1_Answer9</t>
  </si>
  <si>
    <t>Misselijk, klam en/of gevoel flauw te vallen</t>
  </si>
  <si>
    <t>DUIZE1_Answer10</t>
  </si>
  <si>
    <t>Valneiging naar een kant</t>
  </si>
  <si>
    <t>DUIZE1_Answer11</t>
  </si>
  <si>
    <t>Erg bleek of grauwe huidskleur of erg koude neus, handen of voeten</t>
  </si>
  <si>
    <t>DUIZE1_Answer12</t>
  </si>
  <si>
    <t>Erg suf of niet goed aanspreekbaar</t>
  </si>
  <si>
    <t>DUIZE1_Answer13</t>
  </si>
  <si>
    <t>Plots veranderd zicht</t>
  </si>
  <si>
    <t>DUIZE1_Answer14</t>
  </si>
  <si>
    <t>DUIZE1_Answer15</t>
  </si>
  <si>
    <t>DUIZE1_Answer16</t>
  </si>
  <si>
    <t>DUIZE2_Question</t>
  </si>
  <si>
    <t>Heb je recent een ongeluk aan het hoofd gehad?</t>
  </si>
  <si>
    <t>DUIZE2_QuestionPar</t>
  </si>
  <si>
    <t>Heeft de patiënt recent aan ongeluk aan het hoofd gehad?</t>
  </si>
  <si>
    <t>DUIZE2_ExtraInfo</t>
  </si>
  <si>
    <t>Bijvoorbeeld op het hoofd gevallen of hard gestoten. Recent is minder dan 2 weken geleden.</t>
  </si>
  <si>
    <t>DUIZE2_Answer1</t>
  </si>
  <si>
    <t>Ja, minder dan 24 uur geleden</t>
  </si>
  <si>
    <t>DUIZE2_Answer2</t>
  </si>
  <si>
    <t>Ja, minder dan 2 weken geleden</t>
  </si>
  <si>
    <t>DUIZE2_Answer3</t>
  </si>
  <si>
    <t>DUIZE3_Question</t>
  </si>
  <si>
    <t>Passen een of meer van de volgende antwoorden bij jou/jouw klacht(en)?</t>
  </si>
  <si>
    <t>DUIZE3_QuestionPar</t>
  </si>
  <si>
    <t>Passen een of meer van de volgende antwoorden bij de klacht(en) van de patiënt?</t>
  </si>
  <si>
    <t>DUIZE3_Answer1</t>
  </si>
  <si>
    <t>DUIZE3_Answer2</t>
  </si>
  <si>
    <t>DUIZE3_Answer3</t>
  </si>
  <si>
    <t>Gevoel flauw te vallen</t>
  </si>
  <si>
    <t>DUIZE3_Answer4</t>
  </si>
  <si>
    <t>Wegraking gehad</t>
  </si>
  <si>
    <t>DUIZE3_Answer5</t>
  </si>
  <si>
    <t>Hyperventilatie</t>
  </si>
  <si>
    <t>DUIZE3_Answer6</t>
  </si>
  <si>
    <t>Licht gevoel in het hoofd</t>
  </si>
  <si>
    <t>DUIZE3_Answer7</t>
  </si>
  <si>
    <t>Draaiierig</t>
  </si>
  <si>
    <t>DUIZE3_Answer8</t>
  </si>
  <si>
    <t>Duizelig bij draaien hoofd</t>
  </si>
  <si>
    <t>DUIZE3_Answer9</t>
  </si>
  <si>
    <t>Eenzijdig oorsuizen / tinnitus</t>
  </si>
  <si>
    <t>DUIZE3_Answer10</t>
  </si>
  <si>
    <t>Zweten</t>
  </si>
  <si>
    <t>DUIZE3_Answer11</t>
  </si>
  <si>
    <t>DUIZE3_Answer12</t>
  </si>
  <si>
    <t>DUIZE3_Answer13</t>
  </si>
  <si>
    <t>DUIZE3A_Question</t>
  </si>
  <si>
    <t>Wat voor andere klacht heb je bij de duizeligheid?</t>
  </si>
  <si>
    <t>DUIZE3A_QuestionPar</t>
  </si>
  <si>
    <t>Wat voor andere klacht heeft de patiënt bij de duizeligheid?</t>
  </si>
  <si>
    <t>DUIZE3A_ExtraInfo</t>
  </si>
  <si>
    <t>Graag zo uitgebreid mogelijk beschrijven wat voor klacht(en) je hebt.</t>
  </si>
  <si>
    <t>DUIZE4_Question</t>
  </si>
  <si>
    <t>Kun je de duizeligheid beschrijven?</t>
  </si>
  <si>
    <t>DUIZE4_QuestionPar</t>
  </si>
  <si>
    <t>Kan de patiënt de duizeligheid omschrijven?</t>
  </si>
  <si>
    <t>DUIZE4_ExtraInfo</t>
  </si>
  <si>
    <t>Graag zo uitgebreid mogelijk beschrijven wat je voelt. Bijvoorbeeld voel je je draaiierig: draait alles om jou heen of heb je het gevoel dat jij draait of voel je onvast op je benen? Is de duizeligheid ook aanwezig in rust?</t>
  </si>
  <si>
    <t>DUIZE5_Question</t>
  </si>
  <si>
    <t>Is de duizeligheid continue aanwezig of komt het in aanvallen?</t>
  </si>
  <si>
    <t>DUIZE5_QuestionPar</t>
  </si>
  <si>
    <t>DUIZE5_Answer1</t>
  </si>
  <si>
    <t>Continue aanwezig</t>
  </si>
  <si>
    <t>DUIZE5_Answer2</t>
  </si>
  <si>
    <t>Komt in aanvallen</t>
  </si>
  <si>
    <t>DUIZE5_Answer3</t>
  </si>
  <si>
    <t>Moeilijk aan te geven</t>
  </si>
  <si>
    <t>DUIZE5A_Question</t>
  </si>
  <si>
    <t>Kun je de aanvallen beschrijven?</t>
  </si>
  <si>
    <t>DUIZE5A_QuestionPar</t>
  </si>
  <si>
    <t>DUIZE5A_ExtraInfo</t>
  </si>
  <si>
    <t>Graag beschrijven: hoe lang duurt een aanval, wat gebeurt er precies, etc.</t>
  </si>
  <si>
    <t>DUIZE6_Question</t>
  </si>
  <si>
    <t>Heeft een of meer van de antwoorden de duizeligheid veroorzaakt / verergerd?</t>
  </si>
  <si>
    <t>DUIZE6_QuestionPar</t>
  </si>
  <si>
    <t>DUIZE6_Answer1</t>
  </si>
  <si>
    <t>Staan</t>
  </si>
  <si>
    <t>DUIZE6_Answer2</t>
  </si>
  <si>
    <t>Opstaan</t>
  </si>
  <si>
    <t>DUIZE6_Answer3</t>
  </si>
  <si>
    <t>Draaien van het hoofd</t>
  </si>
  <si>
    <t>DUIZE6_Answer4</t>
  </si>
  <si>
    <t>Vooroverbuigen</t>
  </si>
  <si>
    <t>DUIZE6_Answer5</t>
  </si>
  <si>
    <t>Fel licht</t>
  </si>
  <si>
    <t>DUIZE6_Answer6</t>
  </si>
  <si>
    <t>(Hard) geluid</t>
  </si>
  <si>
    <t>DUIZE6_Answer7</t>
  </si>
  <si>
    <t>Hyperventileren</t>
  </si>
  <si>
    <t>DUIZE6_Answer8</t>
  </si>
  <si>
    <t>DUIZE6A_Question</t>
  </si>
  <si>
    <t>Wat veroorzaakt of verergerd de duizeligheid?</t>
  </si>
  <si>
    <t>DUIZE6A_QuestionPar</t>
  </si>
  <si>
    <t>DUIZE7_Question</t>
  </si>
  <si>
    <t>Zijn er bepaalde zaken die de duizeligheid verminderen?</t>
  </si>
  <si>
    <t>DUIZE7_QuestionPar</t>
  </si>
  <si>
    <t>DUIZE7_ExtraInfo</t>
  </si>
  <si>
    <t>Bijvoorbeeld stil in bed liggen met ogen dicht, etc.</t>
  </si>
  <si>
    <t>DUIZE8_Question</t>
  </si>
  <si>
    <t>Is een of meer van de antwoorden op jou van toepassing?</t>
  </si>
  <si>
    <t>DUIZE8_QuestionPar</t>
  </si>
  <si>
    <t>Is een of meer van de antwoorden op de patiënt van toepassing?</t>
  </si>
  <si>
    <t>DUIZE8_Answer1</t>
  </si>
  <si>
    <t>Bekend met hartziekte</t>
  </si>
  <si>
    <t>DUIZE8_Answer2</t>
  </si>
  <si>
    <t>In de familie onbegrepen acute dood onder de 40 jaar</t>
  </si>
  <si>
    <t>DUIZE8_Answer3</t>
  </si>
  <si>
    <t>Bekend met epilepsie</t>
  </si>
  <si>
    <t>DUIZE8_Answer4</t>
  </si>
  <si>
    <t>DUIZE8_Answer5</t>
  </si>
  <si>
    <t>Hoog aantal wegrakingen</t>
  </si>
  <si>
    <t>DUIZE8_Answer6</t>
  </si>
  <si>
    <t>Gebruik bloeddruk verlagende medicatie</t>
  </si>
  <si>
    <t>DUIZE8_Answer7</t>
  </si>
  <si>
    <t>DUIZE8_Answer8</t>
  </si>
  <si>
    <t>Recent veel bloedverlies gehad</t>
  </si>
  <si>
    <t>DUIZE8_Answer9</t>
  </si>
  <si>
    <t>Kortademigheid bij inspanning</t>
  </si>
  <si>
    <t>DUIZE8_Answer10</t>
  </si>
  <si>
    <t>Bekend met diabetes (suikerziekte)</t>
  </si>
  <si>
    <t>DUIZE8_Answer11</t>
  </si>
  <si>
    <t>Vaker vallen</t>
  </si>
  <si>
    <t>DUIZE8_Answer12</t>
  </si>
  <si>
    <t>Gebruik van drugs en/of alcohol</t>
  </si>
  <si>
    <t>DUIZE8_Answer13</t>
  </si>
  <si>
    <t>Kortgeleden begonnen met nieuwe medicatie</t>
  </si>
  <si>
    <t>DUIZE8_Answer14</t>
  </si>
  <si>
    <t>DUIZE8A_Question</t>
  </si>
  <si>
    <t>Hoe komt het dat je (frequent) valt?</t>
  </si>
  <si>
    <t>DUIZE8A_QuestionPar</t>
  </si>
  <si>
    <t>Hoe komt het dat de patiënt (frequent) valt?</t>
  </si>
  <si>
    <t>DUIZE8A_ExtraInfo</t>
  </si>
  <si>
    <t>Graag beschrijven hoe vaak, wat gebeurd er bij een val en is er ooit onderzocht waardoor dit komt?</t>
  </si>
  <si>
    <t>ENKEL1_Question</t>
  </si>
  <si>
    <t>ENKEL1_QuestionPar</t>
  </si>
  <si>
    <t>ENKEL1_ExtraInfo</t>
  </si>
  <si>
    <t>Ondragelijke pijn is een 9 of 10 op een schaal van 0-10.</t>
  </si>
  <si>
    <t>ENKEL1_Answer1</t>
  </si>
  <si>
    <t>De enkel is plots helemaal niet meer te bewegen</t>
  </si>
  <si>
    <t>ENKEL1_Answer2</t>
  </si>
  <si>
    <t>ENKEL1_Answer3</t>
  </si>
  <si>
    <t>Er is een deel van het bot te zien</t>
  </si>
  <si>
    <t>ENKEL1_Answer4</t>
  </si>
  <si>
    <t>Ondragelijke pijn aan de enkel</t>
  </si>
  <si>
    <t>ENKEL1_Answer5</t>
  </si>
  <si>
    <t>De enkel/voet is bleek of koud</t>
  </si>
  <si>
    <t>ENKEL1_Answer6</t>
  </si>
  <si>
    <t>De enkel staat in een afwijkende stand</t>
  </si>
  <si>
    <t>ENKEL1_Answer7</t>
  </si>
  <si>
    <t>Bleek, klam of gevoel flauw te vallen</t>
  </si>
  <si>
    <t>ENKEL1_Answer8</t>
  </si>
  <si>
    <t>ENKEL2_Question</t>
  </si>
  <si>
    <t>Wat is er gebeurd?</t>
  </si>
  <si>
    <t>ENKEL2_QuestionPar</t>
  </si>
  <si>
    <t>ENKEL2_ExtraInfo</t>
  </si>
  <si>
    <t>Beschrijf zo uitgebreid mogelijk; hoe is het ontstaan? Wat is er vooraf gebeurd en wanneer? Bijvoorbeeld: gevallen, aangereden of begonnen de klachten tijdens het sporten? Of zijn de klachten spontaan ontstaan?</t>
  </si>
  <si>
    <t>ENKEL3_Question</t>
  </si>
  <si>
    <t>Zijn er klachten aan een of beide enkels?</t>
  </si>
  <si>
    <t>ENKEL3_QuestionPar</t>
  </si>
  <si>
    <t>ENKEL3_Answer1</t>
  </si>
  <si>
    <t>Rechter enkel</t>
  </si>
  <si>
    <t>ENKEL3_Answer2</t>
  </si>
  <si>
    <t>Linker enkel</t>
  </si>
  <si>
    <t>ENKEL3_Answer3</t>
  </si>
  <si>
    <t>Beide enkels</t>
  </si>
  <si>
    <t>ENKEL5_Question</t>
  </si>
  <si>
    <t>ENKEL5_QuestionPar</t>
  </si>
  <si>
    <t>ENKEL5_Answer1</t>
  </si>
  <si>
    <t>ENKEL5_Answer2</t>
  </si>
  <si>
    <t>ENKEL5_Answer3</t>
  </si>
  <si>
    <t>Blauwe plek</t>
  </si>
  <si>
    <t>ENKEL5_Answer4</t>
  </si>
  <si>
    <t>ENKEL5_Answer5</t>
  </si>
  <si>
    <t>Een wond</t>
  </si>
  <si>
    <t>ENKEL5_Answer6</t>
  </si>
  <si>
    <t>Huiduitslag</t>
  </si>
  <si>
    <t>ENKEL5_Answer7</t>
  </si>
  <si>
    <t>ENKEL6_Question</t>
  </si>
  <si>
    <t>Kun je een foto uploaden van beide enkels?</t>
  </si>
  <si>
    <t>ENKEL6_QuestionPar</t>
  </si>
  <si>
    <t>ENKEL6_ExtraInfo</t>
  </si>
  <si>
    <t>Graag een foto waar beide enkels goed opstaan zodat we kunnen vergelijken en een detail foto als er een specifieke afwijking te zien is. Mochten er nog andere afwijkingen zijn die je ziet en nog niet eerder hebt kunnen aangeven, graag hier beschrijven. Als er geen afwijkingen te zien zijn kun je deze vraag overslaan.</t>
  </si>
  <si>
    <t>ENKEL6_Answer1</t>
  </si>
  <si>
    <t>Beschrijving en beeld</t>
  </si>
  <si>
    <t>ENKEL7_Question</t>
  </si>
  <si>
    <t>Wat kun je nog wel of niet met je enkel?</t>
  </si>
  <si>
    <t>ENKEL7_QuestionPar</t>
  </si>
  <si>
    <t>Wat kan de patiënt nog wel of niet met de enkel?</t>
  </si>
  <si>
    <t>ENKEL7_Answer1</t>
  </si>
  <si>
    <t>Normaal lopen zonder pijn</t>
  </si>
  <si>
    <t>ENKEL7_Answer2</t>
  </si>
  <si>
    <t>Met moeite wel lopen (meer dan 4 stappen)</t>
  </si>
  <si>
    <t>ENKEL7_Answer3</t>
  </si>
  <si>
    <t>Kan niet lopen maar wel staan op de voet / enkel</t>
  </si>
  <si>
    <t>ENKEL7_Answer4</t>
  </si>
  <si>
    <t>Het is te pijnlijk om te staan of lopen</t>
  </si>
  <si>
    <t>ENKEL8_Question</t>
  </si>
  <si>
    <t>Ben je recent behandeld of geopereerd aan de enkel?</t>
  </si>
  <si>
    <t>ENKEL8_QuestionPar</t>
  </si>
  <si>
    <t>Is de patiënt recent behandeld of geopereerd aan de enkel?</t>
  </si>
  <si>
    <t>ENKEL8_ExtraInfo</t>
  </si>
  <si>
    <t>ENKEL8A _Question</t>
  </si>
  <si>
    <t>ENKEL8A _QuestionPar</t>
  </si>
  <si>
    <t>ENKEL8A _ExtraInfo</t>
  </si>
  <si>
    <t>WEGRA1A_Question</t>
  </si>
  <si>
    <t>Heb je last van een of meer van de volgende klachten voor, tijdens of na de wegraking?</t>
  </si>
  <si>
    <t>WEGRA1A_QuestionPar</t>
  </si>
  <si>
    <t>Heeft de patiënt last van een of meer van de volgende klachten voor, tijdens of na de wegraking?</t>
  </si>
  <si>
    <t>WEGRA1A_ExtraInfo</t>
  </si>
  <si>
    <t>Hevige 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t>
  </si>
  <si>
    <t>WEGRA1A_Answer1</t>
  </si>
  <si>
    <t>Pijn of drukkend gevoel op de borst</t>
  </si>
  <si>
    <t>WEGRA1A_Answer2</t>
  </si>
  <si>
    <t>Uitstralende pijn vanuit borst naar kaak, arm of rug</t>
  </si>
  <si>
    <t>WEGRA1A_Answer3</t>
  </si>
  <si>
    <t>WEGRA1A_Answer4</t>
  </si>
  <si>
    <t>Acuut begonnen (voelde niets aankomen)</t>
  </si>
  <si>
    <t>WEGRA1A_Answer5</t>
  </si>
  <si>
    <t>Meerdere keren buiten bewustzijn geweest / wegraking kort achter elkaar</t>
  </si>
  <si>
    <t>WEGRA1A_Answer6</t>
  </si>
  <si>
    <t>WEGRA1A_Answer7</t>
  </si>
  <si>
    <t>Misselijk, klam en/of hevig zweten</t>
  </si>
  <si>
    <t>WEGRA1A_Answer8</t>
  </si>
  <si>
    <t>Gebeurde na een ernstig ongeluk / val</t>
  </si>
  <si>
    <t>WEGRA1A_Answer9</t>
  </si>
  <si>
    <t>Erg bleek of grauwe huidskleur en/of gevoel flauw te vallen</t>
  </si>
  <si>
    <t>WEGRA1A_Answer10</t>
  </si>
  <si>
    <t>Minder alert / niet goed aanspreekbaar</t>
  </si>
  <si>
    <t>WEGRA1A_Answer11</t>
  </si>
  <si>
    <t>Scheef gelaat, uitval van spraak en/of spierkracht van arm/been</t>
  </si>
  <si>
    <t>WEGRA1A_Answer12</t>
  </si>
  <si>
    <t>Hevige hoofdpijn</t>
  </si>
  <si>
    <t>WEGRA1A_Answer13</t>
  </si>
  <si>
    <t>Gelijktijdig ontstaan acuut gehoorverlies</t>
  </si>
  <si>
    <t>WEGRA1A_Answer14</t>
  </si>
  <si>
    <t>WEGRA1A_Answer15</t>
  </si>
  <si>
    <t>WEGRA1A_Answer16</t>
  </si>
  <si>
    <t>WEGRA1A_Answer17</t>
  </si>
  <si>
    <t>WEGRA1B_Question</t>
  </si>
  <si>
    <t>WEGRA1B_QuestionPar</t>
  </si>
  <si>
    <t>WEGRA1B_ExtraInfo</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</si>
  <si>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</si>
  <si>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WEGRA1B_Answer1</t>
  </si>
  <si>
    <t>WEGRA1B_Answer2</t>
  </si>
  <si>
    <t>WEGRA1B_Answer3</t>
  </si>
  <si>
    <t>WEGRA1B_Answer4</t>
  </si>
  <si>
    <t>WEGRA1B_Answer5</t>
  </si>
  <si>
    <t>WEGRA1B_Answer6</t>
  </si>
  <si>
    <t>Misselijk, klam en zweterig</t>
  </si>
  <si>
    <t>WEGRA1B_Answer7</t>
  </si>
  <si>
    <t>Koortsstuipen</t>
  </si>
  <si>
    <t>WEGRA1B_Answer8</t>
  </si>
  <si>
    <t>WEGRA1B_Answer9</t>
  </si>
  <si>
    <t>WEGRA1B_Answer10</t>
  </si>
  <si>
    <t>Wegraking bij kind jonger dan 2 jaar, slap en/of blauw</t>
  </si>
  <si>
    <t>WEGRA1B_Answer11</t>
  </si>
  <si>
    <t>WEGRA1B_Answer12</t>
  </si>
  <si>
    <t>WEGRA1B_Answer13</t>
  </si>
  <si>
    <t>WEGRA1B_Answer14</t>
  </si>
  <si>
    <t>WEGRA2_Question</t>
  </si>
  <si>
    <t>Voelde je de wegraking aankomen?</t>
  </si>
  <si>
    <t>WEGRA2_QuestionPar</t>
  </si>
  <si>
    <t>Voelde de patiënt de wegraking aankomen?</t>
  </si>
  <si>
    <t>WEGRA3_Question</t>
  </si>
  <si>
    <t>Hoe vaak heb je een wegraking gehad?</t>
  </si>
  <si>
    <t>WEGRA3_QuestionPar</t>
  </si>
  <si>
    <t>Hoe vaak heeft de patiënt een wegraking gehad?</t>
  </si>
  <si>
    <t>WEGRA4_Question</t>
  </si>
  <si>
    <t>Was er mogelijk een aanleiding voor de wegraking?</t>
  </si>
  <si>
    <t>WEGRA4_QuestionPar</t>
  </si>
  <si>
    <t>Was er mogelijk een aanleiding bij de patiënt voor de wegraking?</t>
  </si>
  <si>
    <t>WEGRA4_Answer1</t>
  </si>
  <si>
    <t>WEGRA4_Answer2</t>
  </si>
  <si>
    <t>WEGRA4_Answer3</t>
  </si>
  <si>
    <t>Plassen</t>
  </si>
  <si>
    <t>WEGRA4_Answer4</t>
  </si>
  <si>
    <t>Angstig voor iets</t>
  </si>
  <si>
    <t>WEGRA4_Answer5</t>
  </si>
  <si>
    <t>Bloed prikken</t>
  </si>
  <si>
    <t>WEGRA4_Answer6</t>
  </si>
  <si>
    <t>Koud water in het gelaat</t>
  </si>
  <si>
    <t>WEGRA4_Answer7</t>
  </si>
  <si>
    <t>Lichtflits</t>
  </si>
  <si>
    <t>WEGRA4_Answer8</t>
  </si>
  <si>
    <t>Tijdens inspanning</t>
  </si>
  <si>
    <t>WEGRA4_Answer9</t>
  </si>
  <si>
    <t>Na inspanning</t>
  </si>
  <si>
    <t>WEGRA4_Answer10</t>
  </si>
  <si>
    <t>Na opstaan</t>
  </si>
  <si>
    <t>WEGRA4_Answer11</t>
  </si>
  <si>
    <t>Na hoofd stoten / val op hoofd</t>
  </si>
  <si>
    <t>WEGRA4_Answer12</t>
  </si>
  <si>
    <t>WEGRA4A_Question</t>
  </si>
  <si>
    <t>Was er mogelijk iets wat leidde tot de wegraking?</t>
  </si>
  <si>
    <t>WEGRA4A_QuestionPar</t>
  </si>
  <si>
    <t>WEGRA5_Question</t>
  </si>
  <si>
    <t>Wat voelde je voor de wegraking?</t>
  </si>
  <si>
    <t>WEGRA5_QuestionPar</t>
  </si>
  <si>
    <t>Wat voelde de patiënt voor de wegraking?</t>
  </si>
  <si>
    <t>WEGRA5_ExtraInfo</t>
  </si>
  <si>
    <t>Een aura zien: je kan bijvoorbeeld een vlek zien of u je voelt tintelingen in je lip of in een hand. Indien je 'anders' aanvinkt kan je dit in de volgende vraag toelichten.</t>
  </si>
  <si>
    <t>WEGRA5_Answer1</t>
  </si>
  <si>
    <t>WEGRA5_Answer2</t>
  </si>
  <si>
    <t>WEGRA5_Answer3</t>
  </si>
  <si>
    <t>Misselijkheid</t>
  </si>
  <si>
    <t>WEGRA5_Answer4</t>
  </si>
  <si>
    <t>Bleekheid</t>
  </si>
  <si>
    <t>WEGRA5_Answer5</t>
  </si>
  <si>
    <t>WEGRA5_Answer6</t>
  </si>
  <si>
    <t>Aura zien</t>
  </si>
  <si>
    <t>WEGRA5_Answer7</t>
  </si>
  <si>
    <t>WEGRA5_Answer8</t>
  </si>
  <si>
    <t>Zwarte vlekken zien</t>
  </si>
  <si>
    <t>WEGRA5_Answer9</t>
  </si>
  <si>
    <t>WEGRA5_Answer10</t>
  </si>
  <si>
    <t>Geen duidelijke klachten voor de wegraking</t>
  </si>
  <si>
    <t>WEGRA5A_Question</t>
  </si>
  <si>
    <t>WEGRA5A_QuestionPar</t>
  </si>
  <si>
    <t>WEGRA5A_ExtraInfo</t>
  </si>
  <si>
    <t>Graag zo uitgebreid mogelijk beschrijven. Bijvoorbeeld: voel je je draaiierig? Hoe lang ben je al duizelig en hoe vaak? Is het hevig, matig of nauwelijks aanwezig?</t>
  </si>
  <si>
    <t>WEGRA5B_Question</t>
  </si>
  <si>
    <t>WEGRA5B_QuestionPar</t>
  </si>
  <si>
    <t>WEGRA6_Question</t>
  </si>
  <si>
    <t>Welke positie had je vlak voor de wegraking?</t>
  </si>
  <si>
    <t>WEGRA6_QuestionPar</t>
  </si>
  <si>
    <t>Welke positie had de patiënt vlak voor de wegraking?</t>
  </si>
  <si>
    <t>WEGRA6_Answer1</t>
  </si>
  <si>
    <t>In beweging / lopend</t>
  </si>
  <si>
    <t>WEGRA6_Answer2</t>
  </si>
  <si>
    <t>Staand</t>
  </si>
  <si>
    <t>WEGRA6_Answer3</t>
  </si>
  <si>
    <t>Net opgestaan</t>
  </si>
  <si>
    <t>WEGRA6_Answer4</t>
  </si>
  <si>
    <t>Zittend</t>
  </si>
  <si>
    <t>WEGRA6_Answer5</t>
  </si>
  <si>
    <t>Liggend</t>
  </si>
  <si>
    <t>WEGRA6_Answer6</t>
  </si>
  <si>
    <t>WEGRA7_Question</t>
  </si>
  <si>
    <t>Hoe lang was je weg / buiten bewustzijn?</t>
  </si>
  <si>
    <t>WEGRA7_QuestionPar</t>
  </si>
  <si>
    <t>Hoe lang was de patiënt weg / buiten bewustzijn?</t>
  </si>
  <si>
    <t>WEGRA7_ExtraInfo</t>
  </si>
  <si>
    <t>Als je de vragen voor jezelf invult en er was niemand bij aanwezig, geef je aan weet ik niet. Was er wel iemand bij vraag dan diegene hoe lang het ongeveer was.</t>
  </si>
  <si>
    <t>WEGRA7_Answer1</t>
  </si>
  <si>
    <t>Slechts enkele seconden</t>
  </si>
  <si>
    <t>WEGRA7_Answer2</t>
  </si>
  <si>
    <t>Korter dan 1 minuut</t>
  </si>
  <si>
    <t>WEGRA7_Answer3</t>
  </si>
  <si>
    <t>Korter dan 5 minuten</t>
  </si>
  <si>
    <t>WEGRA7_Answer4</t>
  </si>
  <si>
    <t>Langer dan 5 minuten</t>
  </si>
  <si>
    <t>WEGRA7_Answer5</t>
  </si>
  <si>
    <t>WEGRA8_Question</t>
  </si>
  <si>
    <t>Wat gebeurde er tijdens de wegraking?</t>
  </si>
  <si>
    <t>WEGRA8_QuestionPar</t>
  </si>
  <si>
    <t>WEGRA8_ExtraInfo</t>
  </si>
  <si>
    <t>Als je de vragen voor jezelf invult en er was niemand bij aanwezig, geef je aan weet ik niet. Was er wel iemand bij vraag dan diegene om te vertellen wat hij/zij zag. Indien je 'anders' aanvinkt kun je in de volgende vraag beschrijven wat er gebeurde.</t>
  </si>
  <si>
    <t>WEGRA8_Answer1</t>
  </si>
  <si>
    <t>Stuipen of trekkingen</t>
  </si>
  <si>
    <t>WEGRA8_Answer2</t>
  </si>
  <si>
    <t>Slap</t>
  </si>
  <si>
    <t>WEGRA8_Answer3</t>
  </si>
  <si>
    <t>Blauw / grauw verkleuring</t>
  </si>
  <si>
    <t>WEGRA8_Answer4</t>
  </si>
  <si>
    <t>Ogen open</t>
  </si>
  <si>
    <t>WEGRA8_Answer5</t>
  </si>
  <si>
    <t>Ogen dicht</t>
  </si>
  <si>
    <t>WEGRA8_Answer6</t>
  </si>
  <si>
    <t>Snurken</t>
  </si>
  <si>
    <t>WEGRA8_Answer7</t>
  </si>
  <si>
    <t>Tongbeet</t>
  </si>
  <si>
    <t>WEGRA8_Answer8</t>
  </si>
  <si>
    <t>Kwijlen / schuim op de mond</t>
  </si>
  <si>
    <t>WEGRA8_Answer9</t>
  </si>
  <si>
    <t>Incontinentie voor urine of ontlasting</t>
  </si>
  <si>
    <t>WEGRA8_Answer10</t>
  </si>
  <si>
    <t>Val op het hoofd / hoofd gestoten</t>
  </si>
  <si>
    <t>WEGRA8_Answer11</t>
  </si>
  <si>
    <t>WEGRA8_Answer12</t>
  </si>
  <si>
    <t>WEGRA8A_Question</t>
  </si>
  <si>
    <t>WEGRA8A_QuestionPar</t>
  </si>
  <si>
    <t>WEGRA9_Question</t>
  </si>
  <si>
    <t>Wat gebeurde of voelde je na de wegraking?</t>
  </si>
  <si>
    <t>WEGRA9_QuestionPar</t>
  </si>
  <si>
    <t>Wat gebeurde er of voelde de patiënt na de wegraking?</t>
  </si>
  <si>
    <t>WEGRA9_ExtraInfo</t>
  </si>
  <si>
    <t>Graag zo uitgebreid mogelijk beschrijven.</t>
  </si>
  <si>
    <t>WEGRA10_Question</t>
  </si>
  <si>
    <t>WEGRA10_QuestionPar</t>
  </si>
  <si>
    <t>WEGRA10_ExtraInfo</t>
  </si>
  <si>
    <t>Recent is korter dan 2 weken geleden.</t>
  </si>
  <si>
    <t>WEGRA10_Answer1</t>
  </si>
  <si>
    <t>WEGRA10_Answer2</t>
  </si>
  <si>
    <t>WEGRA10_Answer3</t>
  </si>
  <si>
    <t>WEGRA10_Answer4</t>
  </si>
  <si>
    <t>Recent hoofd gestoten of gevallen op hoofd</t>
  </si>
  <si>
    <t>WEGRA10_Answer5</t>
  </si>
  <si>
    <t>Meerdere keren wegrakingen</t>
  </si>
  <si>
    <t>WEGRA10_Answer6</t>
  </si>
  <si>
    <t>Gebruik bloeddrukverlagers</t>
  </si>
  <si>
    <t>WEGRA10_Answer7</t>
  </si>
  <si>
    <t>WEGRA10_Answer8</t>
  </si>
  <si>
    <t>Veel bloedverlies gehad</t>
  </si>
  <si>
    <t>WEGRA10_Answer9</t>
  </si>
  <si>
    <t>WEGRA10_Answer10</t>
  </si>
  <si>
    <t>WEGRA10_Answer11</t>
  </si>
  <si>
    <t>Frequent vallen</t>
  </si>
  <si>
    <t>WEGRA10_Answer12</t>
  </si>
  <si>
    <t>WEGRA10_Answer13</t>
  </si>
  <si>
    <t>WEGRA11_Question</t>
  </si>
  <si>
    <t>Wanneer was de wegraking?</t>
  </si>
  <si>
    <t>WEGRA11_QuestionPar</t>
  </si>
  <si>
    <t>WEGRA11_ExtraInfo</t>
  </si>
  <si>
    <t>Graag beschrijven hoe laat en de datum.</t>
  </si>
  <si>
    <t>WEGRA12_Question</t>
  </si>
  <si>
    <t>Maak je je ongerust over je kind?</t>
  </si>
  <si>
    <t>WEGRA12_QuestionPar</t>
  </si>
  <si>
    <t>GEBIT1_Question</t>
  </si>
  <si>
    <t>GEBIT1_QuestionPar</t>
  </si>
  <si>
    <t>Heeft de patiënt last van een of meer van de volgende klachten?</t>
  </si>
  <si>
    <t>GEBIT1_ExtraInfo</t>
  </si>
  <si>
    <t>Wat is hevig kortademig: het gevoel dat je moeilijk kunt ademen, zonder dat je zware inspanning hebt gedaan. Bijgeluiden: bijvoorbeeld een piepend geluid bij inademen.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</si>
  <si>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GEBIT1_Answer1</t>
  </si>
  <si>
    <t>Hevig kortademig of versnelde ademhaling</t>
  </si>
  <si>
    <t>GEBIT1_Answer2</t>
  </si>
  <si>
    <t>Bijgeluiden bij de ademhaling</t>
  </si>
  <si>
    <t>GEBIT1_Answer3</t>
  </si>
  <si>
    <t>Hevig kwijlen doordat doorgang van de keel te klein is</t>
  </si>
  <si>
    <t>GEBIT1_Answer4</t>
  </si>
  <si>
    <t>Iets verkeerd ingeslikt / ingeademd wat is bijven steken in de luchtpijp</t>
  </si>
  <si>
    <t>GEBIT1_Answer5</t>
  </si>
  <si>
    <t>Gebits/kaakklacht na ernstig ongeval / trauma</t>
  </si>
  <si>
    <t>GEBIT1_Answer6</t>
  </si>
  <si>
    <t>Vermoeden kaakbreuk</t>
  </si>
  <si>
    <t>GEBIT1_Answer7</t>
  </si>
  <si>
    <t>Gezwollen keel, tong en/of lippen</t>
  </si>
  <si>
    <t>GEBIT1_Answer8</t>
  </si>
  <si>
    <t>GEBIT1_Answer9</t>
  </si>
  <si>
    <t>GEBIT1_Answer10</t>
  </si>
  <si>
    <t>GEBIT2_Question</t>
  </si>
  <si>
    <t>Heb je last van een of meer van de volgende gebitsklachten?</t>
  </si>
  <si>
    <t>GEBIT2_QuestionPar</t>
  </si>
  <si>
    <t>Heeft de patiënt last van een of meer van de volgende gebitsklachten?</t>
  </si>
  <si>
    <t>GEBIT2_ExtraInfo</t>
  </si>
  <si>
    <t>Veranderde spraak of stem: andere articulatie / uitspraak, 'hete aardappelspraak'</t>
  </si>
  <si>
    <t>GEBIT2_Answer1</t>
  </si>
  <si>
    <t>Pijn tand/kies</t>
  </si>
  <si>
    <t>GEBIT2_Answer2</t>
  </si>
  <si>
    <t>Kan mond niet normaal openen</t>
  </si>
  <si>
    <t>GEBIT2_Answer3</t>
  </si>
  <si>
    <t>Zwelling aan de onderkaak</t>
  </si>
  <si>
    <t>GEBIT2_Answer4</t>
  </si>
  <si>
    <t>Pijn aan de kaak</t>
  </si>
  <si>
    <t>GEBIT2_Answer5</t>
  </si>
  <si>
    <t>Gevoelig gebit</t>
  </si>
  <si>
    <t>GEBIT2_Answer6</t>
  </si>
  <si>
    <t>Wondjes / aften in de mond</t>
  </si>
  <si>
    <t>GEBIT2_Answer7</t>
  </si>
  <si>
    <t>Moeite met slikken</t>
  </si>
  <si>
    <t>GEBIT2_Answer8</t>
  </si>
  <si>
    <t>Dikke wang met koorts</t>
  </si>
  <si>
    <t>GEBIT2_Answer9</t>
  </si>
  <si>
    <t>Andere gebitsklacht</t>
  </si>
  <si>
    <t>GEBIT2_Answer10</t>
  </si>
  <si>
    <t>GEBIT3_Question</t>
  </si>
  <si>
    <t>Passen een of meer van de antwoorden bij de tand/kiespijn?</t>
  </si>
  <si>
    <t>GEBIT3_QuestionPar</t>
  </si>
  <si>
    <t>GEBIT3_Answer1</t>
  </si>
  <si>
    <t>Spontane / continue pijn</t>
  </si>
  <si>
    <t>GEBIT3_Answer2</t>
  </si>
  <si>
    <t>Pijn bij kauwen</t>
  </si>
  <si>
    <t>GEBIT3_Answer3</t>
  </si>
  <si>
    <t>Pijn bij aanraking met iets kouds</t>
  </si>
  <si>
    <t>GEBIT3_Answer4</t>
  </si>
  <si>
    <t>Pijn aan het tandvlees</t>
  </si>
  <si>
    <t>GEBIT3_Answer5</t>
  </si>
  <si>
    <t>Andere pijn</t>
  </si>
  <si>
    <t>GEBIT4_Question</t>
  </si>
  <si>
    <t>Passen een of meer van de antwoorden bij jouw klacht aan de kaak?</t>
  </si>
  <si>
    <t>GEBIT4_QuestionPar</t>
  </si>
  <si>
    <t>Passen een of meer van de antwoorden bij de klacht aan de kaak?</t>
  </si>
  <si>
    <t>GEBIT4_Answer1</t>
  </si>
  <si>
    <t>GEBIT4_Answer2</t>
  </si>
  <si>
    <t>GEBIT4_Answer3</t>
  </si>
  <si>
    <t>Voelen of horen van knakjes in het kaakgewricht</t>
  </si>
  <si>
    <t>GEBIT4_Answer4</t>
  </si>
  <si>
    <t>Kan kiezen niet normaal op elkaar krijgen</t>
  </si>
  <si>
    <t>GEBIT4_Answer5</t>
  </si>
  <si>
    <t>Abnormale stand van de kaak</t>
  </si>
  <si>
    <t>GEBIT4_Answer6</t>
  </si>
  <si>
    <t>Opgezette klieren onder de kaak</t>
  </si>
  <si>
    <t>GEBIT4_Answer7</t>
  </si>
  <si>
    <t>GEBIT4A_Question</t>
  </si>
  <si>
    <t>Wat voor klacht heb je aan je kaak?</t>
  </si>
  <si>
    <t>GEBIT4A_QuestionPar</t>
  </si>
  <si>
    <t>Wat voor klacht heeft de patiënt aan de kaak?</t>
  </si>
  <si>
    <t>GEBIT5_Question</t>
  </si>
  <si>
    <t>Passen een of meer van de volgende antwoorden bij jouw gebitsklacht?</t>
  </si>
  <si>
    <t>GEBIT5_QuestionPar</t>
  </si>
  <si>
    <t>Passen een of meer van de antwoorden bij de patiënts gebitsklacht?</t>
  </si>
  <si>
    <t>GEBIT5_Answer1</t>
  </si>
  <si>
    <t>Zwelling en / of roodheid tandvlees</t>
  </si>
  <si>
    <t>GEBIT5_Answer2</t>
  </si>
  <si>
    <t>(Snel) bloedend tandvlees</t>
  </si>
  <si>
    <t>GEBIT5_Answer3</t>
  </si>
  <si>
    <t>Brandende pijn in de mond / tong</t>
  </si>
  <si>
    <t>GEBIT5_Answer4</t>
  </si>
  <si>
    <t>Losse tand of kies (niet melkgebit)</t>
  </si>
  <si>
    <t>GEBIT5_Answer5</t>
  </si>
  <si>
    <t>Losse tand of kies (melkgebit)</t>
  </si>
  <si>
    <t>GEBIT5_Answer6</t>
  </si>
  <si>
    <t>Verplaatste of afgebroken tand</t>
  </si>
  <si>
    <t>GEBIT5_Answer7</t>
  </si>
  <si>
    <t>Stinkende / slechte adem</t>
  </si>
  <si>
    <t>GEBIT5_Answer8</t>
  </si>
  <si>
    <t>Vieze smaak in de mond</t>
  </si>
  <si>
    <t>GEBIT5_Answer9</t>
  </si>
  <si>
    <t>Gele of bruine plekken op tanden / kiezen</t>
  </si>
  <si>
    <t>GEBIT5_Answer10</t>
  </si>
  <si>
    <t>GEBIT5A_Question</t>
  </si>
  <si>
    <t>Wat voor gebitsklacht heb je?</t>
  </si>
  <si>
    <t>GEBIT5A_QuestionPar</t>
  </si>
  <si>
    <t>Wat voor gebitsklacht heeft de patiënt?</t>
  </si>
  <si>
    <t>GEBIT6_Question</t>
  </si>
  <si>
    <t>Heb je recent een tandheelkundige ingreep gehad?</t>
  </si>
  <si>
    <t>GEBIT6_QuestionPar</t>
  </si>
  <si>
    <t>Heeft de patiënt recent een tandheelkundige ingreep gehad?</t>
  </si>
  <si>
    <t>GEBIT6_ExtraInfo</t>
  </si>
  <si>
    <t>Bijvoorbeeld een tand of kies getrokken, wortelkanaal behandeling of gaatje vullen.</t>
  </si>
  <si>
    <t>GEBIT6A_Question</t>
  </si>
  <si>
    <t>Wat voor tandheelkundige ingreep heb je gehad?</t>
  </si>
  <si>
    <t>GEBIT6A_QuestionPar</t>
  </si>
  <si>
    <t>Wat voor tandheelkundige ingreep heeft de patiënt recent gehad?</t>
  </si>
  <si>
    <t>GEBIT6A_ExtraInfo</t>
  </si>
  <si>
    <t>Graag zo uitgebreid mogelijk beschrijven: wanneer, wat is er gedaan, waar, ging alles goed? Geen nabloeding gehad?</t>
  </si>
  <si>
    <t>MANGE1_Question</t>
  </si>
  <si>
    <t>MANGE1_QuestionPar</t>
  </si>
  <si>
    <t>MANGE1_ExtraInfo</t>
  </si>
  <si>
    <t>Hevige buikpijn: op een schaal van 1-10 een 9 of 10.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</si>
  <si>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MANGE1_Answer1</t>
  </si>
  <si>
    <t>Hevige buikpijn</t>
  </si>
  <si>
    <t>MANGE1_Answer2</t>
  </si>
  <si>
    <t>Hevige pijn aan de bal / balzak</t>
  </si>
  <si>
    <t>MANGE1_Answer3</t>
  </si>
  <si>
    <t>Langdurige, pijnlijke erectie (zonder seksuele opwinding)</t>
  </si>
  <si>
    <t>MANGE1_Answer4</t>
  </si>
  <si>
    <t>Pijn tussen de balzak en anus plus koorts en/of koude rillingen</t>
  </si>
  <si>
    <t>MANGE1_Answer5</t>
  </si>
  <si>
    <t>Pijnlijke zwelling lies en misselijkheid / braken</t>
  </si>
  <si>
    <t>MANGE1_Answer6</t>
  </si>
  <si>
    <t>Hevige duizeligheid, erg bleek of grauwe huidskleur</t>
  </si>
  <si>
    <t>MANGE1_Answer7</t>
  </si>
  <si>
    <t>Misselijk, klam en/of hevig transpireren</t>
  </si>
  <si>
    <t>MANGE1_Answer8</t>
  </si>
  <si>
    <t>Buiten bewustzijn geweest en/of gevoel flauw te vallen</t>
  </si>
  <si>
    <t>MANGE1_Answer9</t>
  </si>
  <si>
    <t>MANGE1_Answer10</t>
  </si>
  <si>
    <t>MANGE1_Answer11</t>
  </si>
  <si>
    <t>MANGE2_Question</t>
  </si>
  <si>
    <t>MANGE2_QuestionPar</t>
  </si>
  <si>
    <t>MANGE2_ExtraInfo</t>
  </si>
  <si>
    <t>Er zijn meerdere antwoorden mogelijk. Letsel: zijn de klachten bijvoorbeeld het gevolg van een klap, kniestoot of ongeluk? Obstipatie: moeite met poepen, verminderde frequentie of erg harde ontlasting / keutels. Als je 'anders' aanvinkt, kan je in de volgende vraag specificeren wat voor andere klachten.</t>
  </si>
  <si>
    <t>MANGE2_Answer1</t>
  </si>
  <si>
    <t>Letsel geslachtsorgaan</t>
  </si>
  <si>
    <t>MANGE2_Answer2</t>
  </si>
  <si>
    <t>Bekend met liesbreuk</t>
  </si>
  <si>
    <t>MANGE2_Answer3</t>
  </si>
  <si>
    <t>Vernauwing van de voorhuid</t>
  </si>
  <si>
    <t>MANGE2_Answer4</t>
  </si>
  <si>
    <t>MANGE2_Answer5</t>
  </si>
  <si>
    <t>Pijn in de onderbuik</t>
  </si>
  <si>
    <t>MANGE2_Answer6</t>
  </si>
  <si>
    <t>Plasklachten</t>
  </si>
  <si>
    <t>MANGE2_Answer7</t>
  </si>
  <si>
    <t>(Water) dunne ontlasting of slijm bij de ontlasting</t>
  </si>
  <si>
    <t>MANGE2_Answer8</t>
  </si>
  <si>
    <t>MANGE2_Answer9</t>
  </si>
  <si>
    <t>MANGE2A_Question</t>
  </si>
  <si>
    <t>Wat voor plasklachten heb je?</t>
  </si>
  <si>
    <t>MANGE2A_QuestionPar</t>
  </si>
  <si>
    <t>Wat voor plasklachten heeft de patiënt?</t>
  </si>
  <si>
    <t>MANGE2A_Answer1</t>
  </si>
  <si>
    <t>Pijnlijk</t>
  </si>
  <si>
    <t>MANGE2A_Answer2</t>
  </si>
  <si>
    <t>Branderig</t>
  </si>
  <si>
    <t>MANGE2A_Answer3</t>
  </si>
  <si>
    <t>Vaker plassen dan normaal</t>
  </si>
  <si>
    <t>MANGE2A_Answer4</t>
  </si>
  <si>
    <t>Loze aandrang / gevoel te moeten maar er komt niets</t>
  </si>
  <si>
    <t>MANGE2A_Answer5</t>
  </si>
  <si>
    <t>Bloed bij de urine</t>
  </si>
  <si>
    <t>MANGE2A_Answer6</t>
  </si>
  <si>
    <t>Moeilijk op gang komen van de plas</t>
  </si>
  <si>
    <t>MANGE2A_Answer7</t>
  </si>
  <si>
    <t>Zwakkere of onderbroken straal</t>
  </si>
  <si>
    <t>MANGE2A_Answer8</t>
  </si>
  <si>
    <t>Nadruppelen</t>
  </si>
  <si>
    <t>MANGE2A_Answer9</t>
  </si>
  <si>
    <t>Urine niet op kunnen houden</t>
  </si>
  <si>
    <t>MANGE2A_Answer10</t>
  </si>
  <si>
    <t>Andere plasklacht</t>
  </si>
  <si>
    <t>MANGE2B_Question</t>
  </si>
  <si>
    <t>MANGE2B_QuestionPar</t>
  </si>
  <si>
    <t>MANGE3_Question</t>
  </si>
  <si>
    <t>Waar zit de klacht en/of zie je de afwijking?</t>
  </si>
  <si>
    <t>MANGE3_QuestionPar</t>
  </si>
  <si>
    <t>Waar zit de klacht en /of ziet de patiënt de afwijking?</t>
  </si>
  <si>
    <t>MANGE3_ExtraInfo</t>
  </si>
  <si>
    <t>Er zijn meerdere antwoorden mogelijk. Als je 'anders' aanvinkt, kan je in de volgende vraag specificeren wat voor andere klachten.</t>
  </si>
  <si>
    <t>MANGE3_Answer1</t>
  </si>
  <si>
    <t>Penis</t>
  </si>
  <si>
    <t>MANGE3_Answer2</t>
  </si>
  <si>
    <t>Eikel</t>
  </si>
  <si>
    <t>MANGE3_Answer3</t>
  </si>
  <si>
    <t>Rechterbal</t>
  </si>
  <si>
    <t>MANGE3_Answer4</t>
  </si>
  <si>
    <t>Linkerbal</t>
  </si>
  <si>
    <t>MANGE3_Answer5</t>
  </si>
  <si>
    <t>Balzak</t>
  </si>
  <si>
    <t>MANGE3_Answer6</t>
  </si>
  <si>
    <t>Lies rechterzijde</t>
  </si>
  <si>
    <t>MANGE3_Answer7</t>
  </si>
  <si>
    <t>Lies linkerzijde</t>
  </si>
  <si>
    <t>MANGE3_Answer8</t>
  </si>
  <si>
    <t>Anus</t>
  </si>
  <si>
    <t>MANGE3_Answer9</t>
  </si>
  <si>
    <t>Huid rondom geslachtsorgaan / schaamstreek</t>
  </si>
  <si>
    <t>MANGE3_Answer10</t>
  </si>
  <si>
    <t>MANGE3A_Question</t>
  </si>
  <si>
    <t>MANGE3A_QuestionPar</t>
  </si>
  <si>
    <t>MANGE3A_ExtraInfo</t>
  </si>
  <si>
    <t>MANGE4_Question</t>
  </si>
  <si>
    <t>Is er iets afwijkends te zien aan het geslachtsorgaan?</t>
  </si>
  <si>
    <t>MANGE4_QuestionPar</t>
  </si>
  <si>
    <t>Ziet de patiënt iets afwijkends aan het geslachtsorgaan?</t>
  </si>
  <si>
    <t>MANGE4_ExtraInfo</t>
  </si>
  <si>
    <t>Er zijn meerdere antwoorden mogelijk. Ongewone afscheiding: bijvoorbeeld overvloedig, geelgroen of sterk ruikend. Abces: pijnlijke zwelling gevuld met pus. Als je 'anders' aanvinkt, kan je in de volgende vraag specificeren wat voor andere afwijking je ziet.</t>
  </si>
  <si>
    <t>MANGE4_Answer1</t>
  </si>
  <si>
    <t>Ongewone afscheiding</t>
  </si>
  <si>
    <t>MANGE4_Answer2</t>
  </si>
  <si>
    <t>Zweertje / wond</t>
  </si>
  <si>
    <t>MANGE4_Answer3</t>
  </si>
  <si>
    <t>Blaasjes / blaren</t>
  </si>
  <si>
    <t>MANGE4_Answer4</t>
  </si>
  <si>
    <t>MANGE4_Answer5</t>
  </si>
  <si>
    <t>MANGE4_Answer6</t>
  </si>
  <si>
    <t>Pussende wond of abces</t>
  </si>
  <si>
    <t>MANGE4_Answer7</t>
  </si>
  <si>
    <t>Ringvormige zwelling eikel</t>
  </si>
  <si>
    <t>MANGE4_Answer8</t>
  </si>
  <si>
    <t>Wratten</t>
  </si>
  <si>
    <t>MANGE4_Answer9</t>
  </si>
  <si>
    <t>MANGE4_Answer10</t>
  </si>
  <si>
    <t>Niets afwijkends te zien</t>
  </si>
  <si>
    <t>MANGE4A_Question</t>
  </si>
  <si>
    <t>Welke antwoorden zijn van toepassing op de afscheiding?</t>
  </si>
  <si>
    <t>MANGE4A_QuestionPar</t>
  </si>
  <si>
    <t>MANGE4A_Answer1</t>
  </si>
  <si>
    <t>MANGE4A_Answer2</t>
  </si>
  <si>
    <t>MANGE4A_Answer3</t>
  </si>
  <si>
    <t>MANGE4A_Answer4</t>
  </si>
  <si>
    <t>MANGE4A_Answer5</t>
  </si>
  <si>
    <t>Doorzichtig</t>
  </si>
  <si>
    <t>MANGE4A_Answer6</t>
  </si>
  <si>
    <t>Andere kleur</t>
  </si>
  <si>
    <t>MANGE4A_Answer7</t>
  </si>
  <si>
    <t>Overvloedig</t>
  </si>
  <si>
    <t>MANGE4A_Answer8</t>
  </si>
  <si>
    <t>Sterk ruikend</t>
  </si>
  <si>
    <t>MANGE4B_Question</t>
  </si>
  <si>
    <t>Wat voor afwijking zie je?</t>
  </si>
  <si>
    <t>MANGE4B_QuestionPar</t>
  </si>
  <si>
    <t>Wat voor afwijking ziet de patiënt?</t>
  </si>
  <si>
    <t>MANGE4B_ExtraInfo</t>
  </si>
  <si>
    <t>Kun je een foto uploaden van het betreffende gebied, de rest graag afdekken. Indien je 'anders' hebt aangegeven graag ook beschrijven wat voor andere afwijking je ziet.</t>
  </si>
  <si>
    <t>MANGE5_Question</t>
  </si>
  <si>
    <t>Wat is van toepassing op jouw seksuele activiteiten?</t>
  </si>
  <si>
    <t>MANGE5_QuestionPar</t>
  </si>
  <si>
    <t>Wat is van toepassing op de seksuele activiteiten van de patiënt?</t>
  </si>
  <si>
    <t>MANGE5_ExtraInfo</t>
  </si>
  <si>
    <t>Seksuele activiteiten zijn bijvoorbeeld vaginale seks (penetratie van de penis in de vagina) maar ook orale seks zoals pijpen, beffen of anale seks. Seks met risico: onveilige seks zonder condoom met risicocontact bijvoorbeeld met een prostituee of seks met een andere man in de afgelopen 72 uur.</t>
  </si>
  <si>
    <t>MANGE5_Answer1</t>
  </si>
  <si>
    <t>Vaginale seks</t>
  </si>
  <si>
    <t>MANGE5_Answer2</t>
  </si>
  <si>
    <t>Orale seks</t>
  </si>
  <si>
    <t>MANGE5_Answer3</t>
  </si>
  <si>
    <t>Anale seks</t>
  </si>
  <si>
    <t>MANGE5_Answer4</t>
  </si>
  <si>
    <t>Andere seks</t>
  </si>
  <si>
    <t>MANGE5_Answer5</t>
  </si>
  <si>
    <t>Nog nooit seks gehad</t>
  </si>
  <si>
    <t>MANGE5_Answer6</t>
  </si>
  <si>
    <t>Vaste partner</t>
  </si>
  <si>
    <t>MANGE5_Answer7</t>
  </si>
  <si>
    <t>Verschillende partners</t>
  </si>
  <si>
    <t>MANGE5_Answer8</t>
  </si>
  <si>
    <t>Seks met risico</t>
  </si>
  <si>
    <t>MANGE6_Question</t>
  </si>
  <si>
    <t>Is een of meer van de volgende antwoorden op jou van toepassing?</t>
  </si>
  <si>
    <t>MANGE6_QuestionPar</t>
  </si>
  <si>
    <t>Is een of meer van de volgende antwoorden op de patiënt van toepassing?</t>
  </si>
  <si>
    <t>MANGE6_ExtraInfo</t>
  </si>
  <si>
    <t>Bloedziekte: bijvoorbeeld sikkelcelziekte of leukemie Urinecatheter: een flexibel slangetje wat via de urineweg in de blaas is ingebracht.</t>
  </si>
  <si>
    <t>MANGE6_Answer1</t>
  </si>
  <si>
    <t>Bloedziekte</t>
  </si>
  <si>
    <t>MANGE6_Answer2</t>
  </si>
  <si>
    <t>Urinecatheter</t>
  </si>
  <si>
    <t>MANGE6_Answer3</t>
  </si>
  <si>
    <t>Bekend met ziekte van geslachtsorgaan / urinewegen</t>
  </si>
  <si>
    <t>MANGE6_Answer4</t>
  </si>
  <si>
    <t>Recent onderzoek / behandeling van blaas, plasbuis of prostaat gehad</t>
  </si>
  <si>
    <t>MANGE6_Answer5</t>
  </si>
  <si>
    <t>Diabetes / suikerziekte</t>
  </si>
  <si>
    <t>MANGE6_Answer6</t>
  </si>
  <si>
    <t>MANGE6_Answer7</t>
  </si>
  <si>
    <t>VROUW1_Question</t>
  </si>
  <si>
    <t>Heb je bij een of meer van de volgende klachten?</t>
  </si>
  <si>
    <t>VROUW1_QuestionPar</t>
  </si>
  <si>
    <t>Heeft de patiënte een of meer van de volgende klachten?</t>
  </si>
  <si>
    <t>VROUW1_ExtraInfo</t>
  </si>
  <si>
    <t>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</si>
  <si>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VROUW1_Answer1</t>
  </si>
  <si>
    <t>VROUW1_Answer2</t>
  </si>
  <si>
    <t>VROUW1_Answer3</t>
  </si>
  <si>
    <t>Verwonding aan of rondom de vagina</t>
  </si>
  <si>
    <t>VROUW1_Answer4</t>
  </si>
  <si>
    <t>VROUW1_Answer5</t>
  </si>
  <si>
    <t>VROUW1_Answer6</t>
  </si>
  <si>
    <t>VROUW1_Answer7</t>
  </si>
  <si>
    <t>VROUW1_Answer8</t>
  </si>
  <si>
    <t>VROUW1_Answer9</t>
  </si>
  <si>
    <t>VROUW2_Question</t>
  </si>
  <si>
    <t>VROUW2_QuestionPar</t>
  </si>
  <si>
    <t>VROUW2_ExtraInfo</t>
  </si>
  <si>
    <t>Er zijn meerdere antwoorden mogelijk. Als je 'anders' aanvinkt, kan je in de volgende vraag specificeren wat voor andere klachten. Obstipatie: moeite met poepen, verminderde frequentie of erg harde ontlasting / keutels.</t>
  </si>
  <si>
    <t>VROUW2_Answer1</t>
  </si>
  <si>
    <t>Pijn in de vagina</t>
  </si>
  <si>
    <t>VROUW2_Answer2</t>
  </si>
  <si>
    <t>Pijn rondom de vagina</t>
  </si>
  <si>
    <t>VROUW2_Answer3</t>
  </si>
  <si>
    <t>Anale pijn</t>
  </si>
  <si>
    <t>VROUW2_Answer4</t>
  </si>
  <si>
    <t>VROUW2_Answer5</t>
  </si>
  <si>
    <t>VROUW2_Answer6</t>
  </si>
  <si>
    <t>Plasklacht en/of veranderde urine</t>
  </si>
  <si>
    <t>VROUW2_Answer7</t>
  </si>
  <si>
    <t>VROUW2_Answer8</t>
  </si>
  <si>
    <t>(Water) dunne ontlasting</t>
  </si>
  <si>
    <t>VROUW2_Answer9</t>
  </si>
  <si>
    <t>VROUW2_Answer10</t>
  </si>
  <si>
    <t>Vaginaal bloedverlies buiten menstruatie om</t>
  </si>
  <si>
    <t>VROUW2_Answer11</t>
  </si>
  <si>
    <t>Vaginaal bloedverlies na seksueel contact</t>
  </si>
  <si>
    <t>VROUW2_Answer12</t>
  </si>
  <si>
    <t>VROUW2A_Question</t>
  </si>
  <si>
    <t>VROUW2A_QuestionPar</t>
  </si>
  <si>
    <t>VROUW2A_Answer1</t>
  </si>
  <si>
    <t>VROUW2A_Answer2</t>
  </si>
  <si>
    <t>VROUW2A_Answer3</t>
  </si>
  <si>
    <t>VROUW2A_Answer4</t>
  </si>
  <si>
    <t>VROUW2A_Answer5</t>
  </si>
  <si>
    <t>Roodgekleurde urine of bloed bij de urine</t>
  </si>
  <si>
    <t>VROUW2A_Answer6</t>
  </si>
  <si>
    <t>VROUW2A_Answer7</t>
  </si>
  <si>
    <t>Niet op kunnen houden van urine</t>
  </si>
  <si>
    <t>VROUW2A_Answer8</t>
  </si>
  <si>
    <t>VROUW2B_Question</t>
  </si>
  <si>
    <t>VROUW2B_QuestionPar</t>
  </si>
  <si>
    <t>VROUW3_Question</t>
  </si>
  <si>
    <t>Is er iets afwijkends te zien aan het geslachtsorgaan/genitale gebied?</t>
  </si>
  <si>
    <t>VROUW3_QuestionPar</t>
  </si>
  <si>
    <t>Ziet de patiënt iets afwijkends aan het geslachtsorgaan/genitale gebied?</t>
  </si>
  <si>
    <t>VROUW3_ExtraInfo</t>
  </si>
  <si>
    <t>Er zijn meerdere antwoorden mogelijk. Abces: pijnlijke zwelling gevuld met pus Ongewone afscheiding: bijvoorbeeld overvloedig, geelgroen of sterk ruikend Als je 'anders' aanvinkt, kan je in de volgende vraag specificeren wat voor andere afwijking je ziet.</t>
  </si>
  <si>
    <t>VROUW3_Answer1</t>
  </si>
  <si>
    <t>VROUW3_Answer2</t>
  </si>
  <si>
    <t>VROUW3_Answer3</t>
  </si>
  <si>
    <t>VROUW3_Answer4</t>
  </si>
  <si>
    <t>VROUW3_Answer5</t>
  </si>
  <si>
    <t>VROUW3_Answer6</t>
  </si>
  <si>
    <t>VROUW3_Answer7</t>
  </si>
  <si>
    <t>VROUW3_Answer8</t>
  </si>
  <si>
    <t>VROUW3_Answer9</t>
  </si>
  <si>
    <t>Er niets afwijkends te zien</t>
  </si>
  <si>
    <t>VROUW3A_Question</t>
  </si>
  <si>
    <t>VROUW3A_QuestionPar</t>
  </si>
  <si>
    <t>VROUW3A_Answer1</t>
  </si>
  <si>
    <t>VROUW3A_Answer2</t>
  </si>
  <si>
    <t>VROUW3A_Answer3</t>
  </si>
  <si>
    <t>VROUW3A_Answer4</t>
  </si>
  <si>
    <t>VROUW3A_Answer5</t>
  </si>
  <si>
    <t>VROUW3A_Answer6</t>
  </si>
  <si>
    <t>VROUW3A_Answer7</t>
  </si>
  <si>
    <t>De afscheiding is bloederig buiten de menstruatie om</t>
  </si>
  <si>
    <t>VROUW3A_Answer8</t>
  </si>
  <si>
    <t>Fors toegenomen</t>
  </si>
  <si>
    <t>VROUW3A_Answer9</t>
  </si>
  <si>
    <t>VROUW3A_Answer10</t>
  </si>
  <si>
    <t>VROUW3B_Question</t>
  </si>
  <si>
    <t>VROUW3B_QuestionPar</t>
  </si>
  <si>
    <t>VROUW3B_ExtraInfo</t>
  </si>
  <si>
    <t>Kun je beschrijven waar het precies zit en een foto uploaden van het betreffende gebied (de rest graag afdekken)? Indien je 'anders' hebt aangegeven graag ook beschrijven wat voor afwijkingen je ziet.</t>
  </si>
  <si>
    <t>VROUW5_Question</t>
  </si>
  <si>
    <t>VROUW5_QuestionPar</t>
  </si>
  <si>
    <t>Wat is van toepassing op de seksuele activiteiten van de patiënte?</t>
  </si>
  <si>
    <t>VROUW5_ExtraInfo</t>
  </si>
  <si>
    <t>Seksuele activiteiten zijn bijvoorbeeld vaginale seks (penetratie van de penis in de vagina) maar ook orale seks zoals pijpen, beffen of anale seks. Seks met risico: onveilige seks zonder condoom met risicocontact bijvoorbeeld met een prostituee in de afgelopen 72 uur.</t>
  </si>
  <si>
    <t>VROUW5_Answer1</t>
  </si>
  <si>
    <t>VROUW5_Answer2</t>
  </si>
  <si>
    <t>VROUW5_Answer3</t>
  </si>
  <si>
    <t>VROUW5_Answer4</t>
  </si>
  <si>
    <t>VROUW5_Answer5</t>
  </si>
  <si>
    <t>VROUW5_Answer6</t>
  </si>
  <si>
    <t>VROUW5_Answer7</t>
  </si>
  <si>
    <t>VROUW5_Answer8</t>
  </si>
  <si>
    <t>VROUW6_Question</t>
  </si>
  <si>
    <t>VROUW6_QuestionPar</t>
  </si>
  <si>
    <t>Is een of meer van de volgende antwoorden op de patiënte van toepassing?</t>
  </si>
  <si>
    <t>VROUW6_ExtraInfo</t>
  </si>
  <si>
    <t>Met recent bedoelen we minder dan zes weken geleden. Bij een curettage wordt door de gynaecoloog de binnenkant van de baarmoeder leeggezogen na een miskraam.</t>
  </si>
  <si>
    <t>VROUW6_Answer1</t>
  </si>
  <si>
    <t>Recent spiraal plaatsing</t>
  </si>
  <si>
    <t>VROUW6_Answer2</t>
  </si>
  <si>
    <t>Recente curettage</t>
  </si>
  <si>
    <t>VROUW6_Answer3</t>
  </si>
  <si>
    <t>Recent bevallen</t>
  </si>
  <si>
    <t>VROUW6_Answer4</t>
  </si>
  <si>
    <t>Ooit eerder een operatie in de onderbuik gehad</t>
  </si>
  <si>
    <t>VROUW6_Answer5</t>
  </si>
  <si>
    <t>Ooit eerder een SOA gehad</t>
  </si>
  <si>
    <t>VROUW6_Answer6</t>
  </si>
  <si>
    <t>VROUW7_Question</t>
  </si>
  <si>
    <t>Gebruik je anticonceptie?</t>
  </si>
  <si>
    <t>VROUW7_QuestionPar</t>
  </si>
  <si>
    <t>Gebruikt de patiënte anticonceptie?</t>
  </si>
  <si>
    <t>VROUW7_ExtraInfo</t>
  </si>
  <si>
    <t>Zo ja, welke?</t>
  </si>
  <si>
    <t>VROUW7_Answer1</t>
  </si>
  <si>
    <t>De pil</t>
  </si>
  <si>
    <t>VROUW7_Answer2</t>
  </si>
  <si>
    <t>Koperspiraal</t>
  </si>
  <si>
    <t>VROUW7_Answer3</t>
  </si>
  <si>
    <t>Hormoonspiraal</t>
  </si>
  <si>
    <t>VROUW7_Answer4</t>
  </si>
  <si>
    <t>Prikpil</t>
  </si>
  <si>
    <t>VROUW7_Answer5</t>
  </si>
  <si>
    <t>Implantatiestaafje</t>
  </si>
  <si>
    <t>VROUW7_Answer6</t>
  </si>
  <si>
    <t>Condooms</t>
  </si>
  <si>
    <t>VROUW7_Answer7</t>
  </si>
  <si>
    <t>Andere anticonceptie</t>
  </si>
  <si>
    <t>VROUW7_Answer8</t>
  </si>
  <si>
    <t>MALAI1A_Question</t>
  </si>
  <si>
    <t>MALAI1A_QuestionPar</t>
  </si>
  <si>
    <t>MALAI1A_ExtraInfo</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</si>
  <si>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Pijn bij het buigen van de nek: vanwege toenemend heftige pijn kan je kind de kin niet naar de borst bewegen. Of bij baby's bij beentjes buigen / strekken bij bijv. verschonen van de luier. Aanhoudend braken: meerdere keren per uur zonder voedselinname.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</si>
  <si>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MALAI1A_Answer1</t>
  </si>
  <si>
    <t>Koorts stuipen / trekkingen</t>
  </si>
  <si>
    <t>MALAI1A_Answer2</t>
  </si>
  <si>
    <t>Hevig kwijlen</t>
  </si>
  <si>
    <t>MALAI1A_Answer3</t>
  </si>
  <si>
    <t>Hevige pijn in de nek bij kin op de borst brengen</t>
  </si>
  <si>
    <t>MALAI1A_Answer4</t>
  </si>
  <si>
    <t>MALAI1A_Answer5</t>
  </si>
  <si>
    <t>Hevig / aanhoudend braken en/of diarree</t>
  </si>
  <si>
    <t>MALAI1A_Answer6</t>
  </si>
  <si>
    <t>Klam, bleek of grauwe huidskleur of neiging flauw te vallen</t>
  </si>
  <si>
    <t>MALAI1A_Answer7</t>
  </si>
  <si>
    <t>Jonger dan 3 maanden</t>
  </si>
  <si>
    <t>MALAI1A_Answer8</t>
  </si>
  <si>
    <t>Hevig oververhit (&gt;42°C)</t>
  </si>
  <si>
    <t>MALAI1A_Answer9</t>
  </si>
  <si>
    <t>Erg suf of slaperig</t>
  </si>
  <si>
    <t>MALAI1A_Answer10</t>
  </si>
  <si>
    <t>MALAI1A_Answer11</t>
  </si>
  <si>
    <t>MALAI1A_Answer12</t>
  </si>
  <si>
    <t>MALAI1A_Answer13</t>
  </si>
  <si>
    <t>MALAI1A_Answer14</t>
  </si>
  <si>
    <t>MALAI1B_Question</t>
  </si>
  <si>
    <t>MALAI1B_QuestionPar</t>
  </si>
  <si>
    <t>MALAI1B_ExtraInfo</t>
  </si>
  <si>
    <t>Pijn bij het buigen van de nek: vanwege toenemend heftige pijn kan de patiënt de kin niet naar de borst bewegen. Sterk verminderde weerstand: bijvoorbeeld bekend met kanker, milt verwijderd of een auto-immuunziekte. Ernstig zieke indruk: Bijvoorbeeld erg suf of slaperig, een versnelde ademhaling en/of koorts (38°C of hoger) of erg verslechterd in het afgelopen uur. Zieke indruk: Kan normale dagelijkse activiteiten zoals naar de wc gaan of uit bed komen niet meer zelfstandig.</t>
  </si>
  <si>
    <t>MALAI1B_Answer1</t>
  </si>
  <si>
    <t>Koude, onbedwingbare rillingen</t>
  </si>
  <si>
    <t>MALAI1B_Answer2</t>
  </si>
  <si>
    <t>MALAI1B_Answer3</t>
  </si>
  <si>
    <t>Oververhit (temperatuur boven 42°C)</t>
  </si>
  <si>
    <t>MALAI1B_Answer4</t>
  </si>
  <si>
    <t>Hevige pijn bij het buigen van de nek</t>
  </si>
  <si>
    <t>MALAI1B_Answer5</t>
  </si>
  <si>
    <t>Sterk verminderde weerstand</t>
  </si>
  <si>
    <t>MALAI1B_Answer6</t>
  </si>
  <si>
    <t>Hevige kortademigheid en/of versnelde ademhaling</t>
  </si>
  <si>
    <t>MALAI1B_Answer7</t>
  </si>
  <si>
    <t>Klam, bleek, duizelig of neiging flauw te vallen</t>
  </si>
  <si>
    <t>MALAI1B_Answer8</t>
  </si>
  <si>
    <t>MALAI1B_Answer9</t>
  </si>
  <si>
    <t>MALAI1B_Answer10</t>
  </si>
  <si>
    <t>MALAI1B_Answer11</t>
  </si>
  <si>
    <t>MALAI1B_Answer12</t>
  </si>
  <si>
    <t>MALAI2_Question</t>
  </si>
  <si>
    <t>MALAI2_QuestionPar</t>
  </si>
  <si>
    <t>MALAI2_ExtraInfo</t>
  </si>
  <si>
    <t>Roodpaarse plekjes (petechiën): Kijk hiervoor vooral op armen, benen en onderbuik; daar worden ze vaak het eerst gezien (zie afbeelding). Belangrijk is dat je ze niet kunt wegdrukken. Je kan dit testen door er met een glas op te drukken, gaan de plekjes dan even weg?</t>
  </si>
  <si>
    <t>MALAI2_Answer1</t>
  </si>
  <si>
    <t>Niet wegdrukbare vlekjes</t>
  </si>
  <si>
    <t>MALAI2_Answer2</t>
  </si>
  <si>
    <t>MALAI2_Answer3</t>
  </si>
  <si>
    <t>Spontane blaarvorming</t>
  </si>
  <si>
    <t>MALAI2_Answer4</t>
  </si>
  <si>
    <t>Rode, wegdrukbare vlekjes</t>
  </si>
  <si>
    <t>MALAI2_Answer5</t>
  </si>
  <si>
    <t>Andere huiduitslag</t>
  </si>
  <si>
    <t>MALAI2_Answer6</t>
  </si>
  <si>
    <t>MALAI3_Question</t>
  </si>
  <si>
    <t>MALAI3_QuestionPar</t>
  </si>
  <si>
    <t>MALAI3_ExtraInfo</t>
  </si>
  <si>
    <t>Hoe ziet het er uit? Heeft het zich uitgebreid over het lichaam? Jeukt het erg? Graag ook een foto uploaden.</t>
  </si>
  <si>
    <t>MALAI5_Question</t>
  </si>
  <si>
    <t>Hoe zou je je gevoel / klacht omschrijven?</t>
  </si>
  <si>
    <t>MALAI5_QuestionPar</t>
  </si>
  <si>
    <t>MALAI6_Question</t>
  </si>
  <si>
    <t>MALAI6_QuestionPar</t>
  </si>
  <si>
    <t>MALAI6_ExtraInfo</t>
  </si>
  <si>
    <t>Klachten bij het plassen: kan zijn pijn, heel vaak of helemaal niet kunnen plassen.</t>
  </si>
  <si>
    <t>MALAI6_Answer1</t>
  </si>
  <si>
    <t>Hoesten en / of keelpijn</t>
  </si>
  <si>
    <t>MALAI6_Answer2</t>
  </si>
  <si>
    <t>Kortademigheid</t>
  </si>
  <si>
    <t>MALAI6_Answer3</t>
  </si>
  <si>
    <t>Pijn in het gezicht of oorpijn</t>
  </si>
  <si>
    <t>MALAI6_Answer4</t>
  </si>
  <si>
    <t>Pijn, zwelling of roodheid van een ledemaat, gewricht of huid</t>
  </si>
  <si>
    <t>MALAI6_Answer5</t>
  </si>
  <si>
    <t>MALAI6_Answer6</t>
  </si>
  <si>
    <t>Braken</t>
  </si>
  <si>
    <t>MALAI6_Answer7</t>
  </si>
  <si>
    <t>MALAI6_Answer8</t>
  </si>
  <si>
    <t>Klachten bij het plassen</t>
  </si>
  <si>
    <t>MALAI6_Answer9</t>
  </si>
  <si>
    <t>MALAI6_Answer10</t>
  </si>
  <si>
    <t>MALAI6_Answer11</t>
  </si>
  <si>
    <t>Nachtzweten</t>
  </si>
  <si>
    <t>MALAI6_Answer12</t>
  </si>
  <si>
    <t>Verward / vreemd gedrag</t>
  </si>
  <si>
    <t>MALAI6_Answer13</t>
  </si>
  <si>
    <t>MALAI6A_Question</t>
  </si>
  <si>
    <t>Kan je ons iets meer vertellen over de kortademigheid?</t>
  </si>
  <si>
    <t>MALAI6A_QuestionPar</t>
  </si>
  <si>
    <t>MALAI6A_ExtraInfo</t>
  </si>
  <si>
    <t>Heb je bijvoorbeeld het gevoel te weinig lucht te krijgen? Kan je nog in zinnen spreken of alleen een paar woorden? En ben je bekend met een aandoening aan de luchtwegen?</t>
  </si>
  <si>
    <t>MALAI6B_Question</t>
  </si>
  <si>
    <t>Waar zit de afwijking en kan je beschrijven hoe het ontstaan is?</t>
  </si>
  <si>
    <t>MALAI6B_QuestionPar</t>
  </si>
  <si>
    <t>MALAI6B_ExtraInfo</t>
  </si>
  <si>
    <t>Graag daarbij ook een duidelijke (en gedetailleerde) foto uploaden van de huidafwijking.</t>
  </si>
  <si>
    <t>MALAI6C_Question</t>
  </si>
  <si>
    <t>Kan je ons iets meer vertellen over de klacht(en)?</t>
  </si>
  <si>
    <t>MALAI6C_QuestionPar</t>
  </si>
  <si>
    <t>MALAI6C_ExtraInfo</t>
  </si>
  <si>
    <t>Bijvoorbeeld: hoe vaak heb je hier last van, wordt het erger of juist beter, etc.?</t>
  </si>
  <si>
    <t>MALAI6D_Question</t>
  </si>
  <si>
    <t>Kan je ons iets meer vertellen over de hoofdpijn?</t>
  </si>
  <si>
    <t>MALAI6D_QuestionPar</t>
  </si>
  <si>
    <t>MALAI6D_ExtraInfo</t>
  </si>
  <si>
    <t>Heb je in de afgelopen 2 weken je hoofd gestoten of ben je op je hoofd gevallen? Heb je vaker last van hoofdpijn? Is de hoofdpijn licht, matig of ernstig? En wordt het erger of juist beter?</t>
  </si>
  <si>
    <t>MALAI7_Question</t>
  </si>
  <si>
    <t>Heb je suikerziekte (diabetes)?</t>
  </si>
  <si>
    <t>MALAI7_QuestionPar</t>
  </si>
  <si>
    <t>Heeft de patiënt suikerziekte (diabetes)?</t>
  </si>
  <si>
    <t>MALAI7_Answer1</t>
  </si>
  <si>
    <t>Ja, suikerziekte type 1</t>
  </si>
  <si>
    <t>MALAI7_Answer2</t>
  </si>
  <si>
    <t>Ja, suikerziekte type 2</t>
  </si>
  <si>
    <t>MALAI7_Answer3</t>
  </si>
  <si>
    <t>Ja, suikerziekte, weet niet welk type</t>
  </si>
  <si>
    <t>MALAI7_Answer4</t>
  </si>
  <si>
    <t>MALAI7A_Question</t>
  </si>
  <si>
    <t>Wat voor medicatie gebruik je voor de suikerziekte?</t>
  </si>
  <si>
    <t>MALAI7A_QuestionPar</t>
  </si>
  <si>
    <t>Wat voor medicatie gebruikt de patiënt voor de suikerziekte?</t>
  </si>
  <si>
    <t>MALAI7A_ExtraInfo</t>
  </si>
  <si>
    <t>En wat is de laatste glucosewaarde en wanneer is deze gemeten?</t>
  </si>
  <si>
    <t>MALAI8_Question</t>
  </si>
  <si>
    <t>MALAI8_QuestionPar</t>
  </si>
  <si>
    <t>HANDK1_Question</t>
  </si>
  <si>
    <t>HANDK1_QuestionPar</t>
  </si>
  <si>
    <t>HANDK1_ExtraInfo</t>
  </si>
  <si>
    <t>HANDK1_Answer1</t>
  </si>
  <si>
    <t>Acute verlamming van de hand, gelaat en/of verlies van spraak</t>
  </si>
  <si>
    <t>HANDK1_Answer2</t>
  </si>
  <si>
    <t>HANDK1_Answer3</t>
  </si>
  <si>
    <t>Gebeten door een giftig dier</t>
  </si>
  <si>
    <t>HANDK1_Answer4</t>
  </si>
  <si>
    <t>Ondragelijke pijn aan de hand</t>
  </si>
  <si>
    <t>HANDK1_Answer5</t>
  </si>
  <si>
    <t>De hand is bleek of koud</t>
  </si>
  <si>
    <t>HANDK1_Answer6</t>
  </si>
  <si>
    <t>Misselijkheid, bleek of gevoel flauw te vallen</t>
  </si>
  <si>
    <t>HANDK1_Answer7</t>
  </si>
  <si>
    <t>Een doof gevoel in een of meerdere vingers</t>
  </si>
  <si>
    <t>HANDK1_Answer8</t>
  </si>
  <si>
    <t>Kan de pols niet meer buigen of strekken</t>
  </si>
  <si>
    <t>HANDK1_Answer9</t>
  </si>
  <si>
    <t>De pols staat in een fors afwijkende stand</t>
  </si>
  <si>
    <t>HANDK1_Answer10</t>
  </si>
  <si>
    <t>HANDK2_Question</t>
  </si>
  <si>
    <t>HANDK2_QuestionPar</t>
  </si>
  <si>
    <t>HANDK2_ExtraInfo</t>
  </si>
  <si>
    <t>Beschrijf zo uitgebreid mogelijk; hoe is het ontstaan? Wat is er vooraf gebeurd en wanneer? Bijvoorbeeld: gevallen, aangereden, of begonnen de klachten tijdens het sporten? Ben je/de patiënt gebeten? Dan ook aangeven door wat of wie. Of zijn de klachten spontaan ontstaan?</t>
  </si>
  <si>
    <t>HANDK3_Question</t>
  </si>
  <si>
    <t>Zijn er klachten aan een of beide handen?</t>
  </si>
  <si>
    <t>HANDK3_QuestionPar</t>
  </si>
  <si>
    <t>HANDK3_ExtraInfo</t>
  </si>
  <si>
    <t>En is dit de hand die het meeste wordt gebruikt / dominant hand is?</t>
  </si>
  <si>
    <t>HANDK3_Answer1</t>
  </si>
  <si>
    <t>Rechterhand</t>
  </si>
  <si>
    <t>HANDK3_Answer2</t>
  </si>
  <si>
    <t>Linkerhand</t>
  </si>
  <si>
    <t>HANDK3_Answer3</t>
  </si>
  <si>
    <t>Beide handen</t>
  </si>
  <si>
    <t>HANDK3_Answer4</t>
  </si>
  <si>
    <t>Hand die het meeste wordt gebruikt</t>
  </si>
  <si>
    <t>HANDK4_Question</t>
  </si>
  <si>
    <t>Wat is van toepassing op jouw klacht?</t>
  </si>
  <si>
    <t>HANDK4_QuestionPar</t>
  </si>
  <si>
    <t>Wat is van toepassing op de klacht van de patiënt?</t>
  </si>
  <si>
    <t>HANDK4_Answer1</t>
  </si>
  <si>
    <t>Continu pijn</t>
  </si>
  <si>
    <t>HANDK4_Answer2</t>
  </si>
  <si>
    <t>Nachtelijke pijn</t>
  </si>
  <si>
    <t>HANDK4_Answer3</t>
  </si>
  <si>
    <t>Pijn bij bewegen / belasten</t>
  </si>
  <si>
    <t>HANDK4_Answer4</t>
  </si>
  <si>
    <t>Pijn in rust</t>
  </si>
  <si>
    <t>HANDK4_Answer5</t>
  </si>
  <si>
    <t>Verminderd gevoel, tintelingen of prikkels</t>
  </si>
  <si>
    <t>HANDK4_Answer6</t>
  </si>
  <si>
    <t>Stijfheid</t>
  </si>
  <si>
    <t>HANDK4_Answer7</t>
  </si>
  <si>
    <t>Krachtsverlies</t>
  </si>
  <si>
    <t>HANDK4_Answer8</t>
  </si>
  <si>
    <t>Klikkende geluid bij bewegen</t>
  </si>
  <si>
    <t>HANDK4_Answer9</t>
  </si>
  <si>
    <t>HANDK5_Question</t>
  </si>
  <si>
    <t>HANDK5_QuestionPar</t>
  </si>
  <si>
    <t>HANDK5_ExtraInfo</t>
  </si>
  <si>
    <t>Koorts is een temperatuur van 38°C of hoger. Abces: holte onder de huid gevuld met pus.</t>
  </si>
  <si>
    <t>HANDK5_Answer1</t>
  </si>
  <si>
    <t>(Vermoedelijk) koorts</t>
  </si>
  <si>
    <t>HANDK5_Answer2</t>
  </si>
  <si>
    <t>Zwelling huid of gewricht(en)</t>
  </si>
  <si>
    <t>HANDK5_Answer3</t>
  </si>
  <si>
    <t>HANDK5_Answer4</t>
  </si>
  <si>
    <t>HANDK5_Answer5</t>
  </si>
  <si>
    <t>Vermoeden dat iets gebroken is</t>
  </si>
  <si>
    <t>HANDK5_Answer6</t>
  </si>
  <si>
    <t>HANDK5_Answer7</t>
  </si>
  <si>
    <t>Knobbel / gezwel te zien</t>
  </si>
  <si>
    <t>HANDK5_Answer8</t>
  </si>
  <si>
    <t>Abces / pus</t>
  </si>
  <si>
    <t>HANDK5_Answer9</t>
  </si>
  <si>
    <t>HANDK6A_Question</t>
  </si>
  <si>
    <t>Is er iets afwijkends te zien aan je hand(en)</t>
  </si>
  <si>
    <t>HANDK6A_QuestionPar</t>
  </si>
  <si>
    <t>Is er iets afwijkends te zien aan de hand(en) van de patiënt&gt;</t>
  </si>
  <si>
    <t>HANDK6_Question</t>
  </si>
  <si>
    <t>Kun je een foto uploaden van beide handen?</t>
  </si>
  <si>
    <t>HANDK6_QuestionPar</t>
  </si>
  <si>
    <t>HANDK6_ExtraInfo</t>
  </si>
  <si>
    <t>Graag een duidelijke foto uploaden waar beide handen goed opstaan zodat we kunnen vergelijken en een detail foto van de afwijking. Mochten er nog andere afwijkingen zijn die je zijn opgevallen graag hier beschrijven. Als er geen afwijkingen te zien zijn kun je deze vraag overslaan.</t>
  </si>
  <si>
    <t>HANDK7_Question</t>
  </si>
  <si>
    <t>Wat kan je nog wel of niet met je hand?</t>
  </si>
  <si>
    <t>HANDK7_QuestionPar</t>
  </si>
  <si>
    <t>Wat kan de patiënt nog wel of niet met zijn/haar hand?</t>
  </si>
  <si>
    <t>HANDK7_Answer1</t>
  </si>
  <si>
    <t>Kan de hand normaal gebruiken</t>
  </si>
  <si>
    <t>HANDK7_Answer2</t>
  </si>
  <si>
    <t>Gebruiken is te pijnlijk, maar bewegen lukt wel</t>
  </si>
  <si>
    <t>HANDK7_Answer3</t>
  </si>
  <si>
    <t>Kan bepaalde bewegingen niet door stijfheid / pijn</t>
  </si>
  <si>
    <t>HANDK7_Answer4</t>
  </si>
  <si>
    <t>Kan door de pijn de hand niet gebruiken</t>
  </si>
  <si>
    <t>HANDK7_Answer5</t>
  </si>
  <si>
    <t>Kan door krachtsverlies de hand niet gebruiken</t>
  </si>
  <si>
    <t>HANDK8_Question</t>
  </si>
  <si>
    <t>HANDK8_QuestionPar</t>
  </si>
  <si>
    <t>HANDK8_ExtraInfo</t>
  </si>
  <si>
    <t>Verergering: bij bijvoorbeeld typen of gebruik van vibrerend gereedschap. Verlichting: bijvoorbeeld door wapperen van de handen of warm water.</t>
  </si>
  <si>
    <t>HANDK9_Question</t>
  </si>
  <si>
    <t>Ben je recent geopereerd of behandeld aan de hand?</t>
  </si>
  <si>
    <t>HANDK9_QuestionPar</t>
  </si>
  <si>
    <t>Is de patiënt recent geopereerd of behandeld aan de hand?</t>
  </si>
  <si>
    <t>HANDK9_ExtraInfo</t>
  </si>
  <si>
    <t>HANDK9A_Question</t>
  </si>
  <si>
    <t>HANDK9A_QuestionPar</t>
  </si>
  <si>
    <t>HARTK1_Question</t>
  </si>
  <si>
    <t>Heb je bij de hartkloppingen last van een of meer van de volgende klachten?</t>
  </si>
  <si>
    <t>HARTK1_QuestionPar</t>
  </si>
  <si>
    <t>Heeft de patiënt bij de hartkloppingen last van een of meer van de volgende klachten?</t>
  </si>
  <si>
    <t>HARTK1_ExtraInfo</t>
  </si>
  <si>
    <t>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t>
  </si>
  <si>
    <t>HARTK1_Answer1</t>
  </si>
  <si>
    <t>Kortademigheid of piepende ademhaling</t>
  </si>
  <si>
    <t>HARTK1_Answer2</t>
  </si>
  <si>
    <t>HARTK1_Answer3</t>
  </si>
  <si>
    <t>Pijnlijk, beklemmend of drukkend gevoel op de borst</t>
  </si>
  <si>
    <t>HARTK1_Answer4</t>
  </si>
  <si>
    <t>Uitstralend pijn naar kaak, arm of rug</t>
  </si>
  <si>
    <t>HARTK1_Answer5</t>
  </si>
  <si>
    <t>Misselijk, klam en/of hevig transpireren (in de afgelopen 6 uur)</t>
  </si>
  <si>
    <t>HARTK1_Answer6</t>
  </si>
  <si>
    <t>Hevige duizeligheid</t>
  </si>
  <si>
    <t>HARTK1_Answer7</t>
  </si>
  <si>
    <t>Erg bleek of grauwe huidskleur</t>
  </si>
  <si>
    <t>HARTK1_Answer8</t>
  </si>
  <si>
    <t>Cocaïne gebruikt en daarna hartkloppingen</t>
  </si>
  <si>
    <t>HARTK1_Answer9</t>
  </si>
  <si>
    <t>HARTK1_Answer10</t>
  </si>
  <si>
    <t>HARTK1_Answer11</t>
  </si>
  <si>
    <t>HARTK1_Answer12</t>
  </si>
  <si>
    <t>HARTK2_Question</t>
  </si>
  <si>
    <t>Is een of meer van de antwoorden van toepassing op de hartkloppingen?</t>
  </si>
  <si>
    <t>HARTK2_QuestionPar</t>
  </si>
  <si>
    <t>HARTK2_Answer1</t>
  </si>
  <si>
    <t>Te snel / 'op hol geslagen'</t>
  </si>
  <si>
    <t>HARTK2_Answer2</t>
  </si>
  <si>
    <t>Te langzaam</t>
  </si>
  <si>
    <t>HARTK2_Answer3</t>
  </si>
  <si>
    <t>Regelmatig</t>
  </si>
  <si>
    <t>HARTK2_Answer4</t>
  </si>
  <si>
    <t>Onregelmatig</t>
  </si>
  <si>
    <t>HARTK2_Answer5</t>
  </si>
  <si>
    <t>Hartslag lijkt af en toe een over te slaan</t>
  </si>
  <si>
    <t>HARTK2_Answer6</t>
  </si>
  <si>
    <t>Bonzende hartslag</t>
  </si>
  <si>
    <t>HARTK2_Answer7</t>
  </si>
  <si>
    <t>Plots gestart</t>
  </si>
  <si>
    <t>HARTK2_Answer8</t>
  </si>
  <si>
    <t>Plots gestopt</t>
  </si>
  <si>
    <t>HARTK2_Answer9</t>
  </si>
  <si>
    <t>Tijdens inspanning gestart</t>
  </si>
  <si>
    <t>HARTK2_Answer10</t>
  </si>
  <si>
    <t>HARTK3_Question</t>
  </si>
  <si>
    <t>HARTK3_QuestionPar</t>
  </si>
  <si>
    <t>HARTK3_ExtraInfo</t>
  </si>
  <si>
    <t>Er zijn meerdere antwoorden mogelijk. Als je alleen het antwoord 'anders' aanvinkt, kan je in de volgende vraag beschrijven wat voor andere klachten.</t>
  </si>
  <si>
    <t>HARTK3_Answer1</t>
  </si>
  <si>
    <t>Onbehaaglijk / gejaagd gevoel</t>
  </si>
  <si>
    <t>HARTK3_Answer2</t>
  </si>
  <si>
    <t>Duizelig</t>
  </si>
  <si>
    <t>HARTK3_Answer3</t>
  </si>
  <si>
    <t>Algehele vermoeidheid / slap gevoel</t>
  </si>
  <si>
    <t>HARTK3_Answer4</t>
  </si>
  <si>
    <t>Droge mond</t>
  </si>
  <si>
    <t>HARTK3_Answer5</t>
  </si>
  <si>
    <t>Tintelingen in je vingers</t>
  </si>
  <si>
    <t>HARTK3_Answer6</t>
  </si>
  <si>
    <t>HARTK3_Answer7</t>
  </si>
  <si>
    <t>Daarna veel plassen</t>
  </si>
  <si>
    <t>HARTK3_Answer8</t>
  </si>
  <si>
    <t>Kortademig</t>
  </si>
  <si>
    <t>HARTK3_Answer9</t>
  </si>
  <si>
    <t>Misselijk, klam en/of transpireren (&gt;6 uur geleden)</t>
  </si>
  <si>
    <t>HARTK3_Answer10</t>
  </si>
  <si>
    <t>HARTK3A_Question</t>
  </si>
  <si>
    <t>Wat zijn je andere klachten die samenhangen met de hartkloppingen?</t>
  </si>
  <si>
    <t>HARTK3A_QuestionPar</t>
  </si>
  <si>
    <t>HARTK4_Question</t>
  </si>
  <si>
    <t>HARTK4_QuestionPar</t>
  </si>
  <si>
    <t>HARTK4_ExtraInfo</t>
  </si>
  <si>
    <t>Hartritmestoornis: bijvoorbeeld boezemfibrilleren. Hartziekte: bijvoorbeeld angina pectoris (aanvallen van pijn op de borst), hartfalen of ontsteking van het hart (endocarditis).</t>
  </si>
  <si>
    <t>HARTK4_Answer1</t>
  </si>
  <si>
    <t>Hartritmestoornis</t>
  </si>
  <si>
    <t>HARTK4_Answer2</t>
  </si>
  <si>
    <t>Hartziekte</t>
  </si>
  <si>
    <t>HARTK4_Answer3</t>
  </si>
  <si>
    <t>Plotse hartdood in de familie</t>
  </si>
  <si>
    <t>HARTK4_Answer4</t>
  </si>
  <si>
    <t>HARTK4_Answer5</t>
  </si>
  <si>
    <t>Doorgemaakt hartinfarct en/of dotter-, stent- of bypassprocedure gehad</t>
  </si>
  <si>
    <t>HARTK4_Answer6</t>
  </si>
  <si>
    <t>HARTK4_Answer7</t>
  </si>
  <si>
    <t>Bloedarmoede</t>
  </si>
  <si>
    <t>HARTK4_Answer8</t>
  </si>
  <si>
    <t>HARTK4_Answer9</t>
  </si>
  <si>
    <t>HARTK4_Answer10</t>
  </si>
  <si>
    <t>HARTK4_Answer11</t>
  </si>
  <si>
    <t>Vaatlijden in de benen</t>
  </si>
  <si>
    <t>HARTK4_Answer12</t>
  </si>
  <si>
    <t>HARTK5_Question</t>
  </si>
  <si>
    <t>Hoe is het gegaan met hartkloppingen sinds het ontstaan?</t>
  </si>
  <si>
    <t>HARTK5_QuestionPar</t>
  </si>
  <si>
    <t>Hoe is het gegaan met de hartkloppingen sinds het ontstaan?</t>
  </si>
  <si>
    <t>HARTK5_ExtraInfo</t>
  </si>
  <si>
    <t>HARTK5_Answer1</t>
  </si>
  <si>
    <t>In aanvallen</t>
  </si>
  <si>
    <t>HARTK5_Answer2</t>
  </si>
  <si>
    <t>HARTK5_Answer3</t>
  </si>
  <si>
    <t>Steeds erger</t>
  </si>
  <si>
    <t>HARTK5_Answer4</t>
  </si>
  <si>
    <t>Nemen af in ernst</t>
  </si>
  <si>
    <t>HARTK5_Answer5</t>
  </si>
  <si>
    <t>Nu verdwenen</t>
  </si>
  <si>
    <t>HARTK5_Answer6</t>
  </si>
  <si>
    <t>Alleen aanwezig bij inspanning / bewegen</t>
  </si>
  <si>
    <t>HARTK5_Answer7</t>
  </si>
  <si>
    <t>HARTK5A_Question</t>
  </si>
  <si>
    <t>Hoe lang duurt een aanval?</t>
  </si>
  <si>
    <t>HARTK5A_QuestionPar</t>
  </si>
  <si>
    <t>HARTK5A_ExtraInfo</t>
  </si>
  <si>
    <t>Bijvoorbeeld korter dan een minuut, x aantal minuten, x aantal uren, etc.</t>
  </si>
  <si>
    <t>HARTK6_Question</t>
  </si>
  <si>
    <t>HARTK6_QuestionPar</t>
  </si>
  <si>
    <t>HARTK6_ExtraInfo</t>
  </si>
  <si>
    <t>Zware behandeling kan bijvoorbeeld chemotherapie zijn. In een van de volgende vragen gaan we hier verder op in.</t>
  </si>
  <si>
    <t>HARTK6_Answer1</t>
  </si>
  <si>
    <t>Veel / intensief bewegen en sporten</t>
  </si>
  <si>
    <t>HARTK6_Answer2</t>
  </si>
  <si>
    <t>Kan minder bewegen / inspannen, snel uitgeput.</t>
  </si>
  <si>
    <t>HARTK6_Answer3</t>
  </si>
  <si>
    <t>Ongezond, vet eten</t>
  </si>
  <si>
    <t>HARTK6_Answer4</t>
  </si>
  <si>
    <t>Ervaren van stress</t>
  </si>
  <si>
    <t>HARTK6_Answer5</t>
  </si>
  <si>
    <t>Gevoel van angst of paniek</t>
  </si>
  <si>
    <t>HARTK6_Answer6</t>
  </si>
  <si>
    <t>Ingrijpende gebeurtenis doorgemaakt</t>
  </si>
  <si>
    <t>HARTK6_Answer7</t>
  </si>
  <si>
    <t>Mogelijk bijwerking medicijn</t>
  </si>
  <si>
    <t>HARTK6_Answer8</t>
  </si>
  <si>
    <t>Op grote hoogte zijn (bijv. in de bergen)</t>
  </si>
  <si>
    <t>HARTK6_Answer9</t>
  </si>
  <si>
    <t>Lopende zware behandeling</t>
  </si>
  <si>
    <t>HARTK6_Answer10</t>
  </si>
  <si>
    <t>HARTK7_Question</t>
  </si>
  <si>
    <t>HARTK7_QuestionPar</t>
  </si>
  <si>
    <t>HARTK7_ExtraInfo</t>
  </si>
  <si>
    <t>Ook als je/de patiënt af en toe een van deze middelen gebruikt graag aanvinken, we zullen hier in de chat verder op ingaan. Dranken met cafeïne zijn: cola, energiedrankjes zoals Red bull en Monster. Andere drugs zijn bijvoorbeeld xtc, cocaïne of heroïne.</t>
  </si>
  <si>
    <t>HARTK7_Answer1</t>
  </si>
  <si>
    <t>Alcohol</t>
  </si>
  <si>
    <t>HARTK7_Answer2</t>
  </si>
  <si>
    <t>Roken</t>
  </si>
  <si>
    <t>HARTK7_Answer3</t>
  </si>
  <si>
    <t>Koffie</t>
  </si>
  <si>
    <t>HARTK7_Answer4</t>
  </si>
  <si>
    <t>Andere dranken met cafeïne</t>
  </si>
  <si>
    <t>HARTK7_Answer5</t>
  </si>
  <si>
    <t>Wiet / cannabis</t>
  </si>
  <si>
    <t>HARTK7_Answer6</t>
  </si>
  <si>
    <t>Lachgas</t>
  </si>
  <si>
    <t>HARTK7_Answer7</t>
  </si>
  <si>
    <t>Andere drugs</t>
  </si>
  <si>
    <t>HARTK7_Answer8</t>
  </si>
  <si>
    <t>HARTK8_Question</t>
  </si>
  <si>
    <t>Hoe beperken de klachten je in je dagelijkse bezigheden?</t>
  </si>
  <si>
    <t>HARTK8_QuestionPar</t>
  </si>
  <si>
    <t>Hoe beperken de klachten de patiënt in zijn / haar dagelijkse bezigheden?</t>
  </si>
  <si>
    <t>HARTK8_ExtraInfo</t>
  </si>
  <si>
    <t>Kan je/de patiënt bijvoorbeeld niet naar school of werk, lukt het niet om te concentreren, etc.</t>
  </si>
  <si>
    <t>HOEST1A_Question</t>
  </si>
  <si>
    <t>Heb je bij het hoesten last van een of meer van de volgende klachten?</t>
  </si>
  <si>
    <t>HOEST1A_QuestionPar</t>
  </si>
  <si>
    <t>Heeft de patiënt bij het hoesten last van een of meer van de volgende klachten?</t>
  </si>
  <si>
    <t>HOEST1A_ExtraInfo</t>
  </si>
  <si>
    <t>Kortademig: Haalt je kind erg snel adem, zie je intrekking van de huid onder de ribbenkast of tussen de ribben, neusvleugelen, bleek of blauw verkleuring van de huid. Blafhoest: erg harde hoest, klinkt een beetje als een zeehond.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</si>
  <si>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HOEST1A_Answer1</t>
  </si>
  <si>
    <t>Bloed ophoesten</t>
  </si>
  <si>
    <t>HOEST1A_Answer2</t>
  </si>
  <si>
    <t>Bleek of blauwverkleuring van de huid</t>
  </si>
  <si>
    <t>HOEST1A_Answer3</t>
  </si>
  <si>
    <t>HOEST1A_Answer4</t>
  </si>
  <si>
    <t>HOEST1A_Answer5</t>
  </si>
  <si>
    <t>Blafhoest en kortademig</t>
  </si>
  <si>
    <t>HOEST1A_Answer6</t>
  </si>
  <si>
    <t>Hevige pijn op de borst</t>
  </si>
  <si>
    <t>HOEST1A_Answer7</t>
  </si>
  <si>
    <t>HOEST1A_Answer8</t>
  </si>
  <si>
    <t>HOEST1A_Answer9</t>
  </si>
  <si>
    <t>HOEST1B_Question</t>
  </si>
  <si>
    <t>HOEST1B_QuestionPar</t>
  </si>
  <si>
    <t>HOEST1B_ExtraInfo</t>
  </si>
  <si>
    <t>Hevig kortademig: het gevoel dat je erg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t>
  </si>
  <si>
    <t>HOEST1B_Answer1</t>
  </si>
  <si>
    <t>Bloed op hoesten</t>
  </si>
  <si>
    <t>HOEST1B_Answer2</t>
  </si>
  <si>
    <t>HOEST1B_Answer3</t>
  </si>
  <si>
    <t>Hevig kortademig</t>
  </si>
  <si>
    <t>HOEST1B_Answer4</t>
  </si>
  <si>
    <t>HOEST1B_Answer5</t>
  </si>
  <si>
    <t>HOEST1B_Answer6</t>
  </si>
  <si>
    <t>HOEST1B_Answer7</t>
  </si>
  <si>
    <t>HOEST2_Question</t>
  </si>
  <si>
    <t>Hoeveel bloed hoest je op?</t>
  </si>
  <si>
    <t>HOEST2_QuestionPar</t>
  </si>
  <si>
    <t>Hoeveel bloed hoest de patiënt op?</t>
  </si>
  <si>
    <t>HOEST2_ExtraInfo</t>
  </si>
  <si>
    <t>Hevig: ophoesten van puur bloed. Matig: ophoesten van slijm met bloed. Gering: enkele druppels bloed bij het hoesten.</t>
  </si>
  <si>
    <t>HOEST2_Answer1</t>
  </si>
  <si>
    <t>Hevig</t>
  </si>
  <si>
    <t>HOEST2_Answer2</t>
  </si>
  <si>
    <t>Matig</t>
  </si>
  <si>
    <t>HOEST2_Answer3</t>
  </si>
  <si>
    <t>Gering</t>
  </si>
  <si>
    <t>HOEST3_Question</t>
  </si>
  <si>
    <t>Voel je je kortademig in rust of na inspanning?</t>
  </si>
  <si>
    <t>HOEST3_QuestionPar</t>
  </si>
  <si>
    <t>Voelt de patiënt zich kortademig in rust of na inspanning?</t>
  </si>
  <si>
    <t>HOEST3_ExtraInfo</t>
  </si>
  <si>
    <t>Kortademig: het gevoel dat je moeilijk kunt ademen, zonder dat je zware inspanning hebt gedaan.</t>
  </si>
  <si>
    <t>HOEST3_Answer1</t>
  </si>
  <si>
    <t>Ja, in rust</t>
  </si>
  <si>
    <t>HOEST3_Answer2</t>
  </si>
  <si>
    <t>Ja, alleen na inspanning</t>
  </si>
  <si>
    <t>HOEST3_Answer3</t>
  </si>
  <si>
    <t>Niet benauwd of kortademig</t>
  </si>
  <si>
    <t>HOEST4_Question</t>
  </si>
  <si>
    <t>Heb je astma of COPD?</t>
  </si>
  <si>
    <t>HOEST4_QuestionPar</t>
  </si>
  <si>
    <t>Heeft de patiënt astma of COPD?</t>
  </si>
  <si>
    <t>HOEST4_Answer1</t>
  </si>
  <si>
    <t>Astma</t>
  </si>
  <si>
    <t>HOEST4_Answer2</t>
  </si>
  <si>
    <t>COPD</t>
  </si>
  <si>
    <t>HOEST4_Answer3</t>
  </si>
  <si>
    <t>Geen van beide</t>
  </si>
  <si>
    <t>HOEST5B_Question</t>
  </si>
  <si>
    <t>Hoe zou je de hoest omschrijven?</t>
  </si>
  <si>
    <t>HOEST5B_QuestionPar</t>
  </si>
  <si>
    <t>HOEST5B_Answer1</t>
  </si>
  <si>
    <t>Droge hoest</t>
  </si>
  <si>
    <t>HOEST5B_Answer2</t>
  </si>
  <si>
    <t>Blafhoest</t>
  </si>
  <si>
    <t>HOEST5B_Answer3</t>
  </si>
  <si>
    <t>Gierende hoestaanvallen, (soms) gevolgd door braken</t>
  </si>
  <si>
    <t>HOEST5B_Answer4</t>
  </si>
  <si>
    <t>Hoest slijm op</t>
  </si>
  <si>
    <t>HOEST5B_Answer5</t>
  </si>
  <si>
    <t>Chronische hoest</t>
  </si>
  <si>
    <t>HOEST5B_Answer6</t>
  </si>
  <si>
    <t>Nachtelijke hoestbuien</t>
  </si>
  <si>
    <t>HOEST5B_Answer7</t>
  </si>
  <si>
    <t>Piepende ademhaling</t>
  </si>
  <si>
    <t>HOEST5B_Answer8</t>
  </si>
  <si>
    <t>HOEST5C_Question</t>
  </si>
  <si>
    <t>Zou je de hoest kunnen omschrijven?</t>
  </si>
  <si>
    <t>HOEST5C_QuestionPar</t>
  </si>
  <si>
    <t>HOEST6_Question</t>
  </si>
  <si>
    <t>Heb je een van de volgende klachten bij het hoesten?</t>
  </si>
  <si>
    <t>HOEST6_QuestionPar</t>
  </si>
  <si>
    <t>Heeft de patiënt een van de volgende klachten bij het hoesten?</t>
  </si>
  <si>
    <t>HOEST6_Answer1</t>
  </si>
  <si>
    <t>Heesheid</t>
  </si>
  <si>
    <t>HOEST6_Answer2</t>
  </si>
  <si>
    <t>Keelpijn</t>
  </si>
  <si>
    <t>HOEST6_Answer3</t>
  </si>
  <si>
    <t>Neusverkoudheid</t>
  </si>
  <si>
    <t>HOEST6_Answer4</t>
  </si>
  <si>
    <t>Pijnlijke bijholten</t>
  </si>
  <si>
    <t>HOEST6_Answer5</t>
  </si>
  <si>
    <t>Vaak verslikken</t>
  </si>
  <si>
    <t>HOEST6_Answer6</t>
  </si>
  <si>
    <t>Slijm ophoesten</t>
  </si>
  <si>
    <t>HOEST6_Answer7</t>
  </si>
  <si>
    <t>Moeite met voldoende eten en drinken</t>
  </si>
  <si>
    <t>HOEST6_Answer8</t>
  </si>
  <si>
    <t>Gewichtsverlies</t>
  </si>
  <si>
    <t>HOEST6_Answer9</t>
  </si>
  <si>
    <t>Pijn in/aan de borstkas</t>
  </si>
  <si>
    <t>HOEST6_Answer10</t>
  </si>
  <si>
    <t>Pijn vastzittend aan de ademhaling</t>
  </si>
  <si>
    <t>HOEST6_Answer11</t>
  </si>
  <si>
    <t>Bijgeluiden bij het in- of uitademen</t>
  </si>
  <si>
    <t>HOEST6_Answer12</t>
  </si>
  <si>
    <t>HOEST7_Question</t>
  </si>
  <si>
    <t>Drink en eet je voldoende?</t>
  </si>
  <si>
    <t>HOEST7_QuestionPar</t>
  </si>
  <si>
    <t>Drinkt en eet je kind onvoldoende?</t>
  </si>
  <si>
    <t>HOEST7_ExtraInfo</t>
  </si>
  <si>
    <t>Onvoldoende: minder dan de helft van de normale vocht of voeding in de afgelopen 24 uur.</t>
  </si>
  <si>
    <t>HOEST8_Question</t>
  </si>
  <si>
    <t>Zijn er omstandigheden die de klachten verergeren?</t>
  </si>
  <si>
    <t>HOEST8_QuestionPar</t>
  </si>
  <si>
    <t>HOEST8_ExtraInfo</t>
  </si>
  <si>
    <t>Bijvoorbeeld bij platliggen, tijdens het slapen, na het sporten of bij blootstelling aan rook of stof.</t>
  </si>
  <si>
    <t>HOEST9_Question</t>
  </si>
  <si>
    <t>Ben je in nauw contact geweest met dieren zoals vogels, geiten, schapen of koeien?</t>
  </si>
  <si>
    <t>HOEST9_QuestionPar</t>
  </si>
  <si>
    <t>Is de patiënt in nauw contact geweest met dieren zoals vogels, geiten, schapen of koeien?</t>
  </si>
  <si>
    <t>HOEST10_Question</t>
  </si>
  <si>
    <t>Ben je recent geopereerd of heb je langdurige bedrust moeten houden?</t>
  </si>
  <si>
    <t>HOEST10_QuestionPar</t>
  </si>
  <si>
    <t>Is de patiënt recent geopereerd of heeft hij/zij langdurige bedrust moeten houden?</t>
  </si>
  <si>
    <t>HOEST10A_Question</t>
  </si>
  <si>
    <t>Kun je ons iets meer vertellen over de operatie / reden voor langdurige bedrust?</t>
  </si>
  <si>
    <t>HOEST10A_QuestionPar</t>
  </si>
  <si>
    <t>HOEST10A_ExtraInfo</t>
  </si>
  <si>
    <t>Indien je/de patiënt geopereerd bent graag vermelden wat voor operatie, wanneer en waar.</t>
  </si>
  <si>
    <t>HOOFD1A_Question</t>
  </si>
  <si>
    <t>Heb je een of meer van de volgende klachten bij je hoofdpijn?</t>
  </si>
  <si>
    <t>HOOFD1A_QuestionPar</t>
  </si>
  <si>
    <t>Heeft de patiënt een of meer van de volgende klachten bij de hoofdpijn?</t>
  </si>
  <si>
    <t>HOOFD1A_ExtraInfo</t>
  </si>
  <si>
    <t>Uit het niets heftig opgekomen: van het ene op het andere moment is het ontstaan. Ook wel omschreven: 'als donderslag bij heldere hemel'. Soms gepaard met een knappend gevoel. Pijn bij het buigen van nek: kan je kind bijvoorbeeld niet de kin op de borst brengen of huilt je kind hevig bij het buigen of strekken van de beentjes of verschonen van de luier? Aanhoudend braken: meerdere keren per uur, ook zonder te eten of drinken. Recent hoofd trauma: minder dan 2 weken geleden het hoofd hard gestoten of bijvoorbeeld gevallen van de commode. Hevige kortademigheid of benauwdheid: Haalt je kind erg snel adem, zie je intrekking van de huid onder de ribbenkast of tussen de ribben, neusvleugelen en/of bleek of blauw verkleuring van de huid? Acuut verminderd of veranderd zicht: minder dan 24 uur geleden begonnen.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</si>
  <si>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HOOFD1A_Answer1</t>
  </si>
  <si>
    <t>Zeer heftige hoofdpijn uit het niets opgekomen</t>
  </si>
  <si>
    <t>HOOFD1A_Answer2</t>
  </si>
  <si>
    <t>Erge pijn bij het buigen van de nek of kin op de borst brengen</t>
  </si>
  <si>
    <t>HOOFD1A_Answer3</t>
  </si>
  <si>
    <t>Suf, verward of erg slaperig</t>
  </si>
  <si>
    <t>HOOFD1A_Answer4</t>
  </si>
  <si>
    <t>HOOFD1A_Answer5</t>
  </si>
  <si>
    <t>Hevige kortademigheid of benauwdheid</t>
  </si>
  <si>
    <t>HOOFD1A_Answer6</t>
  </si>
  <si>
    <t>HOOFD1A_Answer7</t>
  </si>
  <si>
    <t>Doorborende / grote wond aan het hoofd</t>
  </si>
  <si>
    <t>HOOFD1A_Answer8</t>
  </si>
  <si>
    <t>Plots verminderd of veranderd zicht</t>
  </si>
  <si>
    <t>HOOFD1A_Answer9</t>
  </si>
  <si>
    <t>HOOFD1A_Answer10</t>
  </si>
  <si>
    <t>HOOFD1A_Answer11</t>
  </si>
  <si>
    <t>HOOFD1A_Answer12</t>
  </si>
  <si>
    <t>HOOFD1B_Question</t>
  </si>
  <si>
    <t>HOOFD1B_QuestionPar</t>
  </si>
  <si>
    <t>HOOFD1B_ExtraInfo</t>
  </si>
  <si>
    <t>Uit het niets heftig opgekomen: van het ene op het andere moment is het ontstaan. Ook wel omschreven: 'als donderslag bij heldere hemel'. Soms gepaard met een knappend gevoel. Pijn bij het buigen van nek: kan je bijvoorbeeld niet de kin op de borst brengen vanwege hevige pijn? Aanhoudend braken: meerdere keren per uur, ook zonder te eten of drinken. Recent hoofd trauma: minder dan 2 weken geleden je hoofd hard gestoten of bijvoorbeeld van hoogte gevallen op het hoofd. Hevige kortademigheid of benauwdheid: het gevoel dat je erg moeilijk kunt ademen, zonder dat je zware inspanning hebt gedaan. Je kan bijvoorbeeld geen vol zinnen praten. Acuut verminderd of veranderd zicht: minder dan 24 uur geleden begonnen. Recent hoofd trauma: minder dan 2 weken geleden je hoofd hard gestoten of bijvoorbeeld van hoogte gevallen op het hoofd. Ernstig zieke indruk: Bijvoorbeeld erg suf of slaperig, een versnelde ademhaling en/of koorts (38°C of hoger) of erg verslechterd in het afgelopen uur. Zieke indruk: Kan normale dagelijkse activiteiten zoals naar de wc gaan of uit bed komen niet meer zelfstandig.</t>
  </si>
  <si>
    <t>HOOFD1B_Answer1</t>
  </si>
  <si>
    <t>HOOFD1B_Answer2</t>
  </si>
  <si>
    <t>HOOFD1B_Answer3</t>
  </si>
  <si>
    <t>HOOFD1B_Answer4</t>
  </si>
  <si>
    <t>HOOFD1B_Answer5</t>
  </si>
  <si>
    <t>Hevige kortademigheid</t>
  </si>
  <si>
    <t>HOOFD1B_Answer6</t>
  </si>
  <si>
    <t>HOOFD1B_Answer7</t>
  </si>
  <si>
    <t>HOOFD1B_Answer8</t>
  </si>
  <si>
    <t>Recent hoofdtrauma na val of ongeluk</t>
  </si>
  <si>
    <t>HOOFD1B_Answer9</t>
  </si>
  <si>
    <t>HOOFD1B_Answer10</t>
  </si>
  <si>
    <t>HOOFD1B_Answer11</t>
  </si>
  <si>
    <t>HOOFD1B_Answer12</t>
  </si>
  <si>
    <t>HOOFD5A_Question</t>
  </si>
  <si>
    <t>Heb je sindsdien een of meer van de volgende klachten?</t>
  </si>
  <si>
    <t>HOOFD5A_QuestionPar</t>
  </si>
  <si>
    <t>Heeft de patient sindsdien een of meer van de volgende klachten?</t>
  </si>
  <si>
    <t>HOOFD5A_ExtraInfo</t>
  </si>
  <si>
    <t>Aanhoudend braken: meerdere keren per uur, ook zonder te eten of drinken. Wat is een epileptische aanval? Dit verschilt per persoon. Bijvoorbeeld: je kan een aanval krijgen waarbij u bewusteloos raakt, valt en met armen, benen gaat schokken. Daarbij kan je ook urine verliezen en je tong stuk bijten. Het kan ook zo zijn dat je ineens voor je uit staart zonder dat er contact met je te maken is of iets uit je handen laat vallen.</t>
  </si>
  <si>
    <t>HOOFD5A_Answer1</t>
  </si>
  <si>
    <t>HOOFD5A_Answer2</t>
  </si>
  <si>
    <t>Uitval / verlammingsverschijnselen</t>
  </si>
  <si>
    <t>HOOFD5A_Answer3</t>
  </si>
  <si>
    <t>Verward gedrag</t>
  </si>
  <si>
    <t>HOOFD5A_Answer4</t>
  </si>
  <si>
    <t>Geheugenverlies</t>
  </si>
  <si>
    <t>HOOFD5A_Answer5</t>
  </si>
  <si>
    <t>Vocht of bloedverlies uit het oor</t>
  </si>
  <si>
    <t>HOOFD5A_Answer6</t>
  </si>
  <si>
    <t>Gebruik stollingremmers of bekend met stollingsstoornis</t>
  </si>
  <si>
    <t>HOOFD5A_Answer7</t>
  </si>
  <si>
    <t>Epileptische aanval / insult gehad, niet bekend met epilepsie</t>
  </si>
  <si>
    <t>HOOFD5A_Answer8</t>
  </si>
  <si>
    <t>Epileptische aanval / insult gehad, bekend met epilepsie</t>
  </si>
  <si>
    <t>HOOFD5A_Answer9</t>
  </si>
  <si>
    <t>Bewusteloos geweest</t>
  </si>
  <si>
    <t>HOOFD5A_Answer10</t>
  </si>
  <si>
    <t>Wond of blauwe plek op het hoofd</t>
  </si>
  <si>
    <t>HOOFD5A_Answer11</t>
  </si>
  <si>
    <t>HOOFD6_Question</t>
  </si>
  <si>
    <t>HOOFD6_QuestionPar</t>
  </si>
  <si>
    <t>Wanneer is dit gebeurd?</t>
  </si>
  <si>
    <t>HOOFD6_Answer1</t>
  </si>
  <si>
    <t>In de afgelopen 24 uur</t>
  </si>
  <si>
    <t>HOOFD6_Answer2</t>
  </si>
  <si>
    <t>Niet in de afgelopen 24 uur maar wel minder dan 2 weken geleden</t>
  </si>
  <si>
    <t>HOOFD6_Answer3</t>
  </si>
  <si>
    <t>Meer dan 2 weken geleden</t>
  </si>
  <si>
    <t>HOOFD3_Question</t>
  </si>
  <si>
    <t>Heb je naast de hoofdpijn een huiduitslag?</t>
  </si>
  <si>
    <t>HOOFD3_QuestionPar</t>
  </si>
  <si>
    <t>Heeft de patiënt naast de hoofdpijn een huiduitslag en komt deze overeen met een of meer van de antwoordopties?</t>
  </si>
  <si>
    <t>HOOFD3_ExtraInfo</t>
  </si>
  <si>
    <t>Komt de huiduitslag overeen met een of meer van de antwoordopties? Roodpaarse vlekjes (petechiën): Kijk hiervoor vooral op armen, benen en onderbuik; daar worden ze vaak het eerst gezien (zie afbeelding). Belangrijk is dat je ze niet kunt wegdrukken (te testen met behulp van opspannen van de huid of met behulp van het drukken van een glas op de huid). Als ze dan verdwijnen zijn ze wel wegdrukbaar.</t>
  </si>
  <si>
    <t>HOOFD3_Answer1</t>
  </si>
  <si>
    <t>HOOFD3_Answer2</t>
  </si>
  <si>
    <t>HOOFD3_Answer3</t>
  </si>
  <si>
    <t>Een andere huiduitslag</t>
  </si>
  <si>
    <t>HOOFD3_Answer4</t>
  </si>
  <si>
    <t>Geen huiduitslag</t>
  </si>
  <si>
    <t>HOOFD3A_Question</t>
  </si>
  <si>
    <t>Wat voor huiduitslag heb je en kan je een foto uploaden?</t>
  </si>
  <si>
    <t>HOOFD3A_QuestionPar</t>
  </si>
  <si>
    <t>Wat voor huiduitslag heeft de patiënt en kan je een foto uploaden?</t>
  </si>
  <si>
    <t>HOOFD3A_ExtraInfo</t>
  </si>
  <si>
    <t>Graag een duidelijke (gedetailleerde) foto uploaden van de huiduitslag.</t>
  </si>
  <si>
    <t>HOOFD4A_Question</t>
  </si>
  <si>
    <t>Ben je (mogelijk) zwanger of net bevallen?</t>
  </si>
  <si>
    <t>HOOFD4A_QuestionPar</t>
  </si>
  <si>
    <t>Is de patiënte (mogelijk) zwanger of net bevallen?</t>
  </si>
  <si>
    <t>HOOFD4A_ExtraInfo</t>
  </si>
  <si>
    <t>Net bevallen: in de afgelopen 6 weken.</t>
  </si>
  <si>
    <t>HOOFD4A_Answer1</t>
  </si>
  <si>
    <t>Zwanger</t>
  </si>
  <si>
    <t>HOOFD4A_Answer2</t>
  </si>
  <si>
    <t>Mogelijk zwanger, niet zeker</t>
  </si>
  <si>
    <t>HOOFD4A_Answer3</t>
  </si>
  <si>
    <t>Net bevallen</t>
  </si>
  <si>
    <t>HOOFD4A_Answer4</t>
  </si>
  <si>
    <t>HOOFD4B_Question</t>
  </si>
  <si>
    <t>Heb je last van een van de volgende klachten?</t>
  </si>
  <si>
    <t>HOOFD4B_QuestionPar</t>
  </si>
  <si>
    <t>Heeft ze last van een van de volgende klachten?</t>
  </si>
  <si>
    <t>HOOFD4B_Answer1</t>
  </si>
  <si>
    <t>HOOFD4B_Answer2</t>
  </si>
  <si>
    <t>Dubbel zien</t>
  </si>
  <si>
    <t>HOOFD4B_Answer3</t>
  </si>
  <si>
    <t>Sterretjes zien</t>
  </si>
  <si>
    <t>HOOFD4B_Answer4</t>
  </si>
  <si>
    <t>Tintelingen in de vingers</t>
  </si>
  <si>
    <t>HOOFD4B_Answer5</t>
  </si>
  <si>
    <t>Andere klachten</t>
  </si>
  <si>
    <t>HOOFD4B_Answer6</t>
  </si>
  <si>
    <t>HOOFD13_Question</t>
  </si>
  <si>
    <t>Heb je last van een of meerdere van de volgende klachten?</t>
  </si>
  <si>
    <t>HOOFD13_QuestionPar</t>
  </si>
  <si>
    <t>Heeft de patiënt last van een of meerdere van de volgende klachten?</t>
  </si>
  <si>
    <t>HOOFD13_ExtraInfo</t>
  </si>
  <si>
    <t>Veranderd of verminderd zicht: bijvoorbeeld deel van blikveld is weggevallen, dansend staafjes, flitsen, dubbel of wazig zien. Verkoudheidsklachten: verstopte neus of loopneus maar bijvoorbeeld ook pijnlijk / volle holtes. Kauwen of bukken kan de pijn opwekken.</t>
  </si>
  <si>
    <t>HOOFD13_Answer1</t>
  </si>
  <si>
    <t>Misselijkheid en/of overgeven</t>
  </si>
  <si>
    <t>HOOFD13_Answer2</t>
  </si>
  <si>
    <t>Veranderd / verminderd zicht meer dan 24 uur bestaand</t>
  </si>
  <si>
    <t>HOOFD13_Answer3</t>
  </si>
  <si>
    <t>Veel last van fel licht / geluid</t>
  </si>
  <si>
    <t>HOOFD13_Answer4</t>
  </si>
  <si>
    <t>Lichtflitsen zien</t>
  </si>
  <si>
    <t>HOOFD13_Answer5</t>
  </si>
  <si>
    <t>Een aura zien</t>
  </si>
  <si>
    <t>HOOFD13_Answer6</t>
  </si>
  <si>
    <t>Verkoudheidsklachten</t>
  </si>
  <si>
    <t>HOOFD13_Answer7</t>
  </si>
  <si>
    <t>Spanning / pijn in de nek</t>
  </si>
  <si>
    <t>HOOFD13_Answer8</t>
  </si>
  <si>
    <t>HOOFD13_Answer9</t>
  </si>
  <si>
    <t>Onbekende hoofdpijn</t>
  </si>
  <si>
    <t>HOOFD13_Answer10</t>
  </si>
  <si>
    <t>HOOFD7_Question</t>
  </si>
  <si>
    <t>Waar zit de hoofdpijn?</t>
  </si>
  <si>
    <t>HOOFD7_QuestionPar</t>
  </si>
  <si>
    <t>HOOFD7_ExtraInfo</t>
  </si>
  <si>
    <t>Je kan meerdere antwoorden aanklikken.</t>
  </si>
  <si>
    <t>HOOFD7_Answer1</t>
  </si>
  <si>
    <t>Eenzijdig</t>
  </si>
  <si>
    <t>HOOFD7_Answer2</t>
  </si>
  <si>
    <t>Beide zijkanten</t>
  </si>
  <si>
    <t>HOOFD7_Answer3</t>
  </si>
  <si>
    <t>Achter het oog / ogen</t>
  </si>
  <si>
    <t>HOOFD7_Answer4</t>
  </si>
  <si>
    <t>Voorhoofd</t>
  </si>
  <si>
    <t>HOOFD7_Answer5</t>
  </si>
  <si>
    <t>Achterhoofd</t>
  </si>
  <si>
    <t>HOOFD7_Answer6</t>
  </si>
  <si>
    <t>Gehele hoofd</t>
  </si>
  <si>
    <t>HOOFD7_Answer7</t>
  </si>
  <si>
    <t>HOOFD8_Question</t>
  </si>
  <si>
    <t>Hoe zou je je hoofdpijn omschrijven?</t>
  </si>
  <si>
    <t>HOOFD8_QuestionPar</t>
  </si>
  <si>
    <t>Hoe zou de patiënt de hoofdpijn omschrijven?</t>
  </si>
  <si>
    <t>HOOFD8_Answer1</t>
  </si>
  <si>
    <t>Kloppend</t>
  </si>
  <si>
    <t>HOOFD8_Answer2</t>
  </si>
  <si>
    <t>Stekend</t>
  </si>
  <si>
    <t>HOOFD8_Answer3</t>
  </si>
  <si>
    <t>Drukkend</t>
  </si>
  <si>
    <t>HOOFD8_Answer4</t>
  </si>
  <si>
    <t>Knellend</t>
  </si>
  <si>
    <t>HOOFD8_Answer5</t>
  </si>
  <si>
    <t>Straalt uit</t>
  </si>
  <si>
    <t>HOOFD8_Answer6</t>
  </si>
  <si>
    <t>HOOFD8A_Question</t>
  </si>
  <si>
    <t>Kan je de hoofdpijn omschrijven?</t>
  </si>
  <si>
    <t>HOOFD8A_QuestionPar</t>
  </si>
  <si>
    <t>Kan de patiënt de hoofdpijn omschrijven?</t>
  </si>
  <si>
    <t>HOOFD8A_ExtraInfo</t>
  </si>
  <si>
    <t>Als de hoofdpijn uitstraalt; graag aangeven waar naartoe.</t>
  </si>
  <si>
    <t>HOOFD9_Question</t>
  </si>
  <si>
    <t>Heb je ooit eerder bepaalde hoofdpijn of een van de andere aandoeningen gehad?</t>
  </si>
  <si>
    <t>HOOFD9_QuestionPar</t>
  </si>
  <si>
    <t>Heeft de patiënt ooit eerder bepaalde hoofdpijn of een van de andere klachten gehad?</t>
  </si>
  <si>
    <t>HOOFD9_Answer1</t>
  </si>
  <si>
    <t>Migraine</t>
  </si>
  <si>
    <t>HOOFD9_Answer2</t>
  </si>
  <si>
    <t>Spanningshoofdpijn</t>
  </si>
  <si>
    <t>HOOFD9_Answer3</t>
  </si>
  <si>
    <t>Clusterhoofdpijn</t>
  </si>
  <si>
    <t>HOOFD9_Answer4</t>
  </si>
  <si>
    <t>Hoofdpijn door pijnstillers</t>
  </si>
  <si>
    <t>HOOFD9_Answer5</t>
  </si>
  <si>
    <t>HOOFD9_Answer6</t>
  </si>
  <si>
    <t>Een beroerte</t>
  </si>
  <si>
    <t>HOOFD9_Answer7</t>
  </si>
  <si>
    <t>Een hersentumor</t>
  </si>
  <si>
    <t>HOOFD9_Answer8</t>
  </si>
  <si>
    <t>Oog/zichtklachten</t>
  </si>
  <si>
    <t>HOOFD9_Answer9</t>
  </si>
  <si>
    <t>Bijholteontsteking</t>
  </si>
  <si>
    <t>HOOFD9_Answer10</t>
  </si>
  <si>
    <t>Andere diagnose</t>
  </si>
  <si>
    <t>HOOFD9_Answer11</t>
  </si>
  <si>
    <t>Nee, niet eerder gehad</t>
  </si>
  <si>
    <t>HOOFD10_Question</t>
  </si>
  <si>
    <t>Wat voor behandeling heb je hiervoor (gehad)?</t>
  </si>
  <si>
    <t>HOOFD10_QuestionPar</t>
  </si>
  <si>
    <t>Wat voor behandeling heeft de patiënt hiervoor (gehad)?</t>
  </si>
  <si>
    <t>HOOFD10_ExtraInfo</t>
  </si>
  <si>
    <t>Ook graag eventuele alternatieve therapieën noemen. Indien je in de vorige vraag 'Anders' hebt aangegeven ook graag de diagnose vermelden.</t>
  </si>
  <si>
    <t>HOOFD11_Question</t>
  </si>
  <si>
    <t>Hoe en wanneer is de hoofdpijn aanwezig?</t>
  </si>
  <si>
    <t>HOOFD11_QuestionPar</t>
  </si>
  <si>
    <t>HOOFD11_Answer1</t>
  </si>
  <si>
    <t>Gedurende hele dag aanwezig</t>
  </si>
  <si>
    <t>HOOFD11_Answer2</t>
  </si>
  <si>
    <t>Op en af aanwezig / aanvallen</t>
  </si>
  <si>
    <t>HOOFD11_Answer3</t>
  </si>
  <si>
    <t>Wordt erger over de dag</t>
  </si>
  <si>
    <t>HOOFD11_Answer4</t>
  </si>
  <si>
    <t>Wordt minder over de dag</t>
  </si>
  <si>
    <t>HOOFD11_Answer5</t>
  </si>
  <si>
    <t>Alleen aanwezig aan het einde van de dag</t>
  </si>
  <si>
    <t>HOOFD11_Answer6</t>
  </si>
  <si>
    <t>HUIDU1_Question</t>
  </si>
  <si>
    <t>Heb je bij de huidklacht een of meer van de volgende klachten?</t>
  </si>
  <si>
    <t>HUIDU1_QuestionPar</t>
  </si>
  <si>
    <t>Heeft de patiënt bij de huidklacht een of meer van de volgende klachten?</t>
  </si>
  <si>
    <t>HUIDU1_ExtraInfo</t>
  </si>
  <si>
    <t>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t>
  </si>
  <si>
    <t>HUIDU1_Answer1</t>
  </si>
  <si>
    <t>Verward, suf of verminderd aanspreekbaar</t>
  </si>
  <si>
    <t>HUIDU1_Answer2</t>
  </si>
  <si>
    <t>HUIDU1_Answer3</t>
  </si>
  <si>
    <t>Kortademig, piepende en/of versnelde ademhaling</t>
  </si>
  <si>
    <t>HUIDU1_Answer4</t>
  </si>
  <si>
    <t>HUIDU1_Answer5</t>
  </si>
  <si>
    <t>HUIDU1_Answer6</t>
  </si>
  <si>
    <t>HUIDU1_Answer7</t>
  </si>
  <si>
    <t>HUIDU2_Question</t>
  </si>
  <si>
    <t>HUIDU2_QuestionPar</t>
  </si>
  <si>
    <t>HUIDU2_ExtraInfo</t>
  </si>
  <si>
    <t>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 Een ernstige allergische reactie gaat gepaard met huiduitslag, zwelling van de mond, keel of tong, kortademigheid, buikpijn en/of overgeven. Vaak wordt door de arts een Epi-pen voorgeschreven.</t>
  </si>
  <si>
    <t>HUIDU2_Answer1</t>
  </si>
  <si>
    <t>HUIDU2_Answer2</t>
  </si>
  <si>
    <t>Verward, suf of erg slaperig</t>
  </si>
  <si>
    <t>HUIDU2_Answer3</t>
  </si>
  <si>
    <t>Blauw verkleuring / blauwe lippen</t>
  </si>
  <si>
    <t>HUIDU2_Answer4</t>
  </si>
  <si>
    <t>HUIDU2_Answer5</t>
  </si>
  <si>
    <t>Kortademig, piepende en / of versnelde ademhaling</t>
  </si>
  <si>
    <t>HUIDU2_Answer6</t>
  </si>
  <si>
    <t>Minder of niet willen eten of ontroostbaar huilen</t>
  </si>
  <si>
    <t>HUIDU2_Answer7</t>
  </si>
  <si>
    <t>Zieke indruk en jonger dan 3 maanden</t>
  </si>
  <si>
    <t>HUIDU2_Answer8</t>
  </si>
  <si>
    <t>HUIDU2_Answer9</t>
  </si>
  <si>
    <t>HUIDU3_Question</t>
  </si>
  <si>
    <t>Is de huiduitslag plots ontstaan?</t>
  </si>
  <si>
    <t>HUIDU3_QuestionPar</t>
  </si>
  <si>
    <t>HUIDU3_ExtraInfo</t>
  </si>
  <si>
    <t>Binnen enkele uren ontstaan</t>
  </si>
  <si>
    <t>HUIDU4_Question</t>
  </si>
  <si>
    <t>Komt jouw huiduitslag overeen met een of meer van de antwoordopties?</t>
  </si>
  <si>
    <t>HUIDU4_QuestionPar</t>
  </si>
  <si>
    <t>Komt de huiduitslag overeen met een of meer van de antwoordopties?</t>
  </si>
  <si>
    <t>HUIDU4_ExtraInfo</t>
  </si>
  <si>
    <t>Roodpaarse vlekjes (petechiën): Kijk hiervoor vooral op armen, benen en onderbuik; daar worden ze vaak het eerst gezien (zie afbeelding). Belangrijk is dat je ze niet kunt wegdrukken (te testen met behulp van het drukken van een glas op de huid met vlekjes). Spontane blaren: zijn er blaren die uit het niets zijn ontstaan?</t>
  </si>
  <si>
    <t>HUIDU4_Answer1</t>
  </si>
  <si>
    <t>HUIDU4_Answer2</t>
  </si>
  <si>
    <t>HUIDU4_Answer3</t>
  </si>
  <si>
    <t>Spontane blaarvorming verdeeld over het gehele lichaam</t>
  </si>
  <si>
    <t>HUIDU4_Answer4</t>
  </si>
  <si>
    <t>Blaarvorming op een plek en/of met bekende oorzaak</t>
  </si>
  <si>
    <t>HUIDU4_Answer5</t>
  </si>
  <si>
    <t>HUIDU5_Question</t>
  </si>
  <si>
    <t>Waar zit de huiduitslag?</t>
  </si>
  <si>
    <t>HUIDU5_QuestionPar</t>
  </si>
  <si>
    <t>HUIDU5_ExtraInfo</t>
  </si>
  <si>
    <t>Waar op het lichaam zit de huiduitslag, bijv. Armen, vingers, handpalm, benen, voetzool, romp, huidplooien, gezicht, in de mond, (behaarde) hoofdhuid of over het gehele lichaam</t>
  </si>
  <si>
    <t>HUIDU6_Question</t>
  </si>
  <si>
    <t>Hoe ziet de huiduitslag eruit?</t>
  </si>
  <si>
    <t>HUIDU6_QuestionPar</t>
  </si>
  <si>
    <t>HUIDU6_ExtraInfo</t>
  </si>
  <si>
    <t>Kies een of meer van de opties.</t>
  </si>
  <si>
    <t>HUIDU6_Answer1</t>
  </si>
  <si>
    <t>Rode vlekjes</t>
  </si>
  <si>
    <t>HUIDU6_Answer2</t>
  </si>
  <si>
    <t>Puistjes</t>
  </si>
  <si>
    <t>HUIDU6_Answer3</t>
  </si>
  <si>
    <t>Blaasjes</t>
  </si>
  <si>
    <t>HUIDU6_Answer4</t>
  </si>
  <si>
    <t>Blaren</t>
  </si>
  <si>
    <t>HUIDU6_Answer5</t>
  </si>
  <si>
    <t>Korstjes</t>
  </si>
  <si>
    <t>HUIDU6_Answer6</t>
  </si>
  <si>
    <t>Algehele roodheid van de huid</t>
  </si>
  <si>
    <t>HUIDU6_Answer7</t>
  </si>
  <si>
    <t>Rode streep zichtbaar</t>
  </si>
  <si>
    <t>HUIDU6_Answer8</t>
  </si>
  <si>
    <t>HUIDU6A_Question</t>
  </si>
  <si>
    <t>Kan je beschrijven hoe en waar de huiduitslag is gestart en hoe het zich heeft uitgebreid?</t>
  </si>
  <si>
    <t>HUIDU6A_QuestionPar</t>
  </si>
  <si>
    <t>HUIDU6A_ExtraInfo</t>
  </si>
  <si>
    <t>Kun je daarbij één of meerdere foto's uploaden? Zorg ervoor dat de foto's zo scherp en duidelijk mogelijk zijn en er een gedetailleerde foto bij zit.</t>
  </si>
  <si>
    <t>HUIDU6A_Answer1</t>
  </si>
  <si>
    <t>Beschrijving en foto</t>
  </si>
  <si>
    <t>HUIDU7_Question</t>
  </si>
  <si>
    <t>Weet je waardoor de huiduitslag is ontstaan?</t>
  </si>
  <si>
    <t>HUIDU7_QuestionPar</t>
  </si>
  <si>
    <t>Weet de patiënt waardoor de huiduitslag is ontstaan?</t>
  </si>
  <si>
    <t>HUIDU7_Answer1</t>
  </si>
  <si>
    <t>Spontaan / uit het niets</t>
  </si>
  <si>
    <t>HUIDU7_Answer2</t>
  </si>
  <si>
    <t>Een nieuw medicijn</t>
  </si>
  <si>
    <t>HUIDU7_Answer3</t>
  </si>
  <si>
    <t>Na een verwonding</t>
  </si>
  <si>
    <t>HUIDU7_Answer4</t>
  </si>
  <si>
    <t>Heet water</t>
  </si>
  <si>
    <t>HUIDU7_Answer5</t>
  </si>
  <si>
    <t>Irritatie van bijv. schoonmaakmiddel</t>
  </si>
  <si>
    <t>HUIDU7_Answer6</t>
  </si>
  <si>
    <t>Nieuw wasmiddel of zeep</t>
  </si>
  <si>
    <t>HUIDU7_Answer7</t>
  </si>
  <si>
    <t>Na zwemmen</t>
  </si>
  <si>
    <t>HUIDU7_Answer8</t>
  </si>
  <si>
    <t>Veel in de zon gezeten</t>
  </si>
  <si>
    <t>HUIDU7_Answer9</t>
  </si>
  <si>
    <t>HUIDU7A_Question</t>
  </si>
  <si>
    <t>Heb je het vermoeden dat de uitslag door een van de volgende aandoeningen wordt veroorzaakt?</t>
  </si>
  <si>
    <t>HUIDU7A_QuestionPar</t>
  </si>
  <si>
    <t>Heeft de patiënt het vermoeden dat de uitslag door een van de volgende aandoeningen wordt veroorzaakt?</t>
  </si>
  <si>
    <t>HUIDU7A_ExtraInfo</t>
  </si>
  <si>
    <t>HUIDU7A_Answer1</t>
  </si>
  <si>
    <t>HUIDU7A_Answer2</t>
  </si>
  <si>
    <t>Waterpokken</t>
  </si>
  <si>
    <t>HUIDU7A_Answer3</t>
  </si>
  <si>
    <t>Gordelroos van het gelaat</t>
  </si>
  <si>
    <t>HUIDU7A_Answer4</t>
  </si>
  <si>
    <t>Gordelroos op het lichaam</t>
  </si>
  <si>
    <t>HUIDU7A_Answer5</t>
  </si>
  <si>
    <t>HUIDU7A_Answer6</t>
  </si>
  <si>
    <t>HUIDU7A_Answer7</t>
  </si>
  <si>
    <t>HUIDU7A_Answer8</t>
  </si>
  <si>
    <t>HUIDU8_Question</t>
  </si>
  <si>
    <t>Heb je naast de uitslag een of meer van de volgende klachten?</t>
  </si>
  <si>
    <t>HUIDU8_QuestionPar</t>
  </si>
  <si>
    <t>Heeft de patiënt naast de uitslag een of meer van de volgende klachten?</t>
  </si>
  <si>
    <t>HUIDU8_Answer1</t>
  </si>
  <si>
    <t>HUIDU8_Answer2</t>
  </si>
  <si>
    <t>HUIDU8_Answer3</t>
  </si>
  <si>
    <t>Droog</t>
  </si>
  <si>
    <t>HUIDU8_Answer4</t>
  </si>
  <si>
    <t>Warm</t>
  </si>
  <si>
    <t>HUIDU8_Answer5</t>
  </si>
  <si>
    <t>Komt vocht uit</t>
  </si>
  <si>
    <t>HUIDU8_Answer6</t>
  </si>
  <si>
    <t>HUIDU8_Answer7</t>
  </si>
  <si>
    <t>HUIDU8A_Question</t>
  </si>
  <si>
    <t>Hoe hevig is de jeuk?</t>
  </si>
  <si>
    <t>HUIDU8A_QuestionPar</t>
  </si>
  <si>
    <t>HUIDU8A_Answer1</t>
  </si>
  <si>
    <t>HUIDU8A_Answer2</t>
  </si>
  <si>
    <t>HUIDU8A_Answer3</t>
  </si>
  <si>
    <t>HUIDU8A_Answer4</t>
  </si>
  <si>
    <t>Af en toe, niet continue aanwezig</t>
  </si>
  <si>
    <t>HUIDU10_Question</t>
  </si>
  <si>
    <t>Zijn er tekenen van een ontsteking?</t>
  </si>
  <si>
    <t>HUIDU10_QuestionPar</t>
  </si>
  <si>
    <t>HUIDU10_ExtraInfo</t>
  </si>
  <si>
    <t>Bijvoorbeeld warm, pus, een pijnlijk gevoel of pijnlijk zwelling onder de huid.</t>
  </si>
  <si>
    <t>HUIDU10_Answer1</t>
  </si>
  <si>
    <t>Zwelling en/of pijnlijk</t>
  </si>
  <si>
    <t>HUIDU10_Answer2</t>
  </si>
  <si>
    <t>Zwelling, pijnlijk en warm</t>
  </si>
  <si>
    <t>HUIDU10_Answer3</t>
  </si>
  <si>
    <t>Pussende wond</t>
  </si>
  <si>
    <t>HUIDU10_Answer4</t>
  </si>
  <si>
    <t>HUIDU11_Question</t>
  </si>
  <si>
    <t>Heb je recent een ingreep gehad op de plek van je huiduitslag?</t>
  </si>
  <si>
    <t>HUIDU11_QuestionPar</t>
  </si>
  <si>
    <t>Heeft de patiënt recent een ingreep gehad op de plek van de huiduitslag?</t>
  </si>
  <si>
    <t>HUIDU11_ExtraInfo</t>
  </si>
  <si>
    <t>Bijvoorbeeld chirurgie, drain plaatsing of plaatsing van een piercing.</t>
  </si>
  <si>
    <t>HUIDU12_Question</t>
  </si>
  <si>
    <t>Wat voor ingreep en wanneer?</t>
  </si>
  <si>
    <t>HUIDU12_QuestionPar</t>
  </si>
  <si>
    <t>HUIDU14_Question</t>
  </si>
  <si>
    <t>Heb je klachten aan een of beide borsten?</t>
  </si>
  <si>
    <t>HUIDU14_QuestionPar</t>
  </si>
  <si>
    <t>Heeft de patiënte klachten aan een of beide borsten?</t>
  </si>
  <si>
    <t>HUIDU14_ExtraInfo</t>
  </si>
  <si>
    <t>Bijvoorbeeld is het warm, rood or is aanraking pijnlijk? Voel je een harde plek of zwelling? Ook graag vermelden of je borstvoeding geeft of kolft.</t>
  </si>
  <si>
    <t>HUIDU13_Question</t>
  </si>
  <si>
    <t>Is een van de volgende situaties op jou van toepassing?</t>
  </si>
  <si>
    <t>HUIDU13_QuestionPar</t>
  </si>
  <si>
    <t>Is een van de volgende situaties op de patiënt van toepassing?</t>
  </si>
  <si>
    <t>HUIDU13_Answer1</t>
  </si>
  <si>
    <t>Recent opgenomen in een buitenlands ziekenhuis</t>
  </si>
  <si>
    <t>HUIDU13_Answer2</t>
  </si>
  <si>
    <t>Verblijf je in een asielzoekerscentrum</t>
  </si>
  <si>
    <t>HUIDU13_Answer3</t>
  </si>
  <si>
    <t>Nauw contact gehad met vee</t>
  </si>
  <si>
    <t>HUIDU13_Answer4</t>
  </si>
  <si>
    <t>INSEC1_Question</t>
  </si>
  <si>
    <t>Heb je na de insectenbeet last van een of meer van de volgende klachten?</t>
  </si>
  <si>
    <t>INSEC1_QuestionPar</t>
  </si>
  <si>
    <t>Heeft de patiënt na de insectenbeet last van een of meer van de volgende klachten?</t>
  </si>
  <si>
    <t>INSEC1_ExtraInfo</t>
  </si>
  <si>
    <t>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door de arts een Epi-pen voorgeschreven.</t>
  </si>
  <si>
    <t>INSEC1_Answer1</t>
  </si>
  <si>
    <t>INSEC1_Answer2</t>
  </si>
  <si>
    <t>Gestoken in de mond, tong of keel</t>
  </si>
  <si>
    <t>INSEC1_Answer3</t>
  </si>
  <si>
    <t>INSEC1_Answer4</t>
  </si>
  <si>
    <t>INSEC1_Answer5</t>
  </si>
  <si>
    <t>Bleek of gevoel flauw te vallen</t>
  </si>
  <si>
    <t>INSEC1_Answer6</t>
  </si>
  <si>
    <t>Misselijk, braken of krampende buikpijn</t>
  </si>
  <si>
    <t>INSEC1_Answer7</t>
  </si>
  <si>
    <t>INSEC1_Answer8</t>
  </si>
  <si>
    <t>INSEC1_Answer9</t>
  </si>
  <si>
    <t>Zwelling of uitslag over het gehele lichaam</t>
  </si>
  <si>
    <t>INSEC1_Answer10</t>
  </si>
  <si>
    <t>Zwelling of uitslag rondom de beet</t>
  </si>
  <si>
    <t>INSEC1_Answer11</t>
  </si>
  <si>
    <t>INSEC2_Question</t>
  </si>
  <si>
    <t>Weet je door welk insect je bent gestoken?</t>
  </si>
  <si>
    <t>INSEC2_QuestionPar</t>
  </si>
  <si>
    <t>Weet de patiënt door welk insect hij / zij is gestoken?</t>
  </si>
  <si>
    <t>INSEC2_ExtraInfo</t>
  </si>
  <si>
    <t>INSEC2_Answer1</t>
  </si>
  <si>
    <t>INSEC2_Answer2</t>
  </si>
  <si>
    <t>INSEC2_Answer3</t>
  </si>
  <si>
    <t>INSEC2_Answer4</t>
  </si>
  <si>
    <t>INSEC2_Answer5</t>
  </si>
  <si>
    <t>INSEC2_Answer6</t>
  </si>
  <si>
    <t>INSEC2_Answer7</t>
  </si>
  <si>
    <t>INSEC7_Question</t>
  </si>
  <si>
    <t>INSEC7_QuestionPar</t>
  </si>
  <si>
    <t>INSEC7_Answer1</t>
  </si>
  <si>
    <t>&lt;24 uur</t>
  </si>
  <si>
    <t>INSEC7_Answer2</t>
  </si>
  <si>
    <t>&gt; 24 uur</t>
  </si>
  <si>
    <t>INSEC7_Answer3</t>
  </si>
  <si>
    <t>Nog aanwezig in het lichaam</t>
  </si>
  <si>
    <t>INSEC3_Question</t>
  </si>
  <si>
    <t>INSEC3_QuestionPar</t>
  </si>
  <si>
    <t>INSEC4_Question</t>
  </si>
  <si>
    <t>INSEC4_QuestionPar</t>
  </si>
  <si>
    <t>INSEC4_ExtraInfo</t>
  </si>
  <si>
    <t>INSEC5_Question</t>
  </si>
  <si>
    <t>INSEC5_QuestionPar</t>
  </si>
  <si>
    <t>INSEC5_ExtraInfo</t>
  </si>
  <si>
    <t>Bijvoorbeeld: is er roodheid, zie je blaasjes, is er zwelling of een rode ring rondom de steekplek te zien? Zit er nog een angel of teek? Graag ook een duidelijke foto uploaden.</t>
  </si>
  <si>
    <t>INSEC6_Question</t>
  </si>
  <si>
    <t>Heb je een van de volgende klachten na de insectenbeet?</t>
  </si>
  <si>
    <t>INSEC6_QuestionPar</t>
  </si>
  <si>
    <t>Heeft de patiënt een van de volgende klachten na de insectenbeet?</t>
  </si>
  <si>
    <t>INSEC6_Answer1</t>
  </si>
  <si>
    <t>INSEC6_Answer2</t>
  </si>
  <si>
    <t>INSEC6_Answer3</t>
  </si>
  <si>
    <t>Het voelt warm rondom de beet</t>
  </si>
  <si>
    <t>INSEC6_Answer4</t>
  </si>
  <si>
    <t>Rood gebied van &gt; 10mm rondom de beet</t>
  </si>
  <si>
    <t>INSEC6_Answer5</t>
  </si>
  <si>
    <t>INSEC6_Answer6</t>
  </si>
  <si>
    <t>INSEC6_Answer7</t>
  </si>
  <si>
    <t>KEELK1_Question</t>
  </si>
  <si>
    <t>KEELK1_QuestionPar</t>
  </si>
  <si>
    <t>KEELK1_ExtraInfo</t>
  </si>
  <si>
    <t>Wat is hevig kortademig: het gevoel dat je moeilijk kunt ademen, zonder dat je zware inspanning hebt gedaan. Bijgeluiden: bijvoorbeeld een piepend geluid bij inademen.</t>
  </si>
  <si>
    <t>KEELK1_Answer1</t>
  </si>
  <si>
    <t>Erg kortademig of versnelde ademhaling</t>
  </si>
  <si>
    <t>KEELK1_Answer2</t>
  </si>
  <si>
    <t>KEELK1_Answer3</t>
  </si>
  <si>
    <t>Hevig kwijlen doordat doorgang te klein is</t>
  </si>
  <si>
    <t>KEELK1_Answer4</t>
  </si>
  <si>
    <t>Iets ingeslikt / ingeademd wat (vermoedelijk) is bijven steken in de luchtweg</t>
  </si>
  <si>
    <t>KEELK1_Answer5</t>
  </si>
  <si>
    <t>KEELK1_Answer6</t>
  </si>
  <si>
    <t>Grauw, klam of gevoel flauw te vallen</t>
  </si>
  <si>
    <t>KEELK1_Answer7</t>
  </si>
  <si>
    <t>Veel bloed ophoesten</t>
  </si>
  <si>
    <t>KEELK1_Answer8</t>
  </si>
  <si>
    <t>KEELK2_Question</t>
  </si>
  <si>
    <t>Voel je je ernstig ziek en / of heb je koorts?</t>
  </si>
  <si>
    <t>KEELK2_QuestionPar</t>
  </si>
  <si>
    <t>Is de patiënt ernstig ziek en / of heeft hij/zij koorts?</t>
  </si>
  <si>
    <t>KEELK2_ExtraInfo</t>
  </si>
  <si>
    <t>Ernstig zieke indruk: Bijvoorbeeld erg suf of slaperig, een versnelde ademhaling en/of koorts (38°C of hoger) of erg verslechterd in het afgelopen uur.</t>
  </si>
  <si>
    <t>KEELK2_Answer1</t>
  </si>
  <si>
    <t>Ernstig ziek en koorts</t>
  </si>
  <si>
    <t>KEELK2_Answer2</t>
  </si>
  <si>
    <t>Ernstig ziek, geen koorts</t>
  </si>
  <si>
    <t>KEELK2_Answer3</t>
  </si>
  <si>
    <t>KEELK2_Answer4</t>
  </si>
  <si>
    <t>KEELK3_Question</t>
  </si>
  <si>
    <t>Voel je je ernstig ziek en/of heb je koorts?</t>
  </si>
  <si>
    <t>KEELK3_QuestionPar</t>
  </si>
  <si>
    <t>Is de patiënt ernstig ziek en/of heeft hij/zij koorts?</t>
  </si>
  <si>
    <t>KEELK3_ExtraInfo</t>
  </si>
  <si>
    <t>Ernstig zieke indruk: je kind is bijvoorbeeld erg suf of slaperig, heeft blauwe lippen of erg bleke huid, een versnelde of kreunende ademhaling, ontroostbaar huilen en/of koorts (38°C of hoger) of erg verslechterd in het afgelopen uur.</t>
  </si>
  <si>
    <t>KEELK3_Answer1</t>
  </si>
  <si>
    <t>KEELK3_Answer2</t>
  </si>
  <si>
    <t>KEELK3_Answer3</t>
  </si>
  <si>
    <t>KEELK3_Answer4</t>
  </si>
  <si>
    <t>KEELK4_Question</t>
  </si>
  <si>
    <t>Heb je last van een of meer van de volgende keelklachten?</t>
  </si>
  <si>
    <t>KEELK4_QuestionPar</t>
  </si>
  <si>
    <t>Heeft de patiënt last van een of meer van de volgende keelklachten?</t>
  </si>
  <si>
    <t>KEELK4_ExtraInfo</t>
  </si>
  <si>
    <t>KEELK4_Answer1</t>
  </si>
  <si>
    <t>KEELK4_Answer2</t>
  </si>
  <si>
    <t>Spraak of stem veranderd</t>
  </si>
  <si>
    <t>KEELK4_Answer3</t>
  </si>
  <si>
    <t>KEELK4_Answer4</t>
  </si>
  <si>
    <t>KEELK4_Answer5</t>
  </si>
  <si>
    <t>KEELK4_Answer6</t>
  </si>
  <si>
    <t>KEELK4_Answer7</t>
  </si>
  <si>
    <t>KEELK5_Question</t>
  </si>
  <si>
    <t>Heb / voel je een zwelling in de hals?</t>
  </si>
  <si>
    <t>KEELK5_QuestionPar</t>
  </si>
  <si>
    <t>Heeft / voelt de patiënt een zwelling in de hals?</t>
  </si>
  <si>
    <t>KEELK5_ExtraInfo</t>
  </si>
  <si>
    <t>Bijvoorbeeld opgezette of opgezwollen klieren. Zo ja, aan een of beide kanten?</t>
  </si>
  <si>
    <t>KEELK5_Answer1</t>
  </si>
  <si>
    <t>Ja, eenzijdig</t>
  </si>
  <si>
    <t>KEELK5_Answer2</t>
  </si>
  <si>
    <t>Ja, dubbelzijdig</t>
  </si>
  <si>
    <t>KEELK5_Answer3</t>
  </si>
  <si>
    <t>KEELK9_Question</t>
  </si>
  <si>
    <t>Heb je huiduitslag?</t>
  </si>
  <si>
    <t>KEELK9_QuestionPar</t>
  </si>
  <si>
    <t>Heeft de patiënt huiduitslag?</t>
  </si>
  <si>
    <t>KEELK9A_Question</t>
  </si>
  <si>
    <t>Kan je het beschrijven en/of een foto uploaden?</t>
  </si>
  <si>
    <t>KEELK9A_QuestionPar</t>
  </si>
  <si>
    <t>KEELK6_Question</t>
  </si>
  <si>
    <t>Zie je iets afwijkends in je mond of keel?</t>
  </si>
  <si>
    <t>KEELK6_QuestionPar</t>
  </si>
  <si>
    <t>Zie je iets afwijkends in de mond of keel van de patiënt?</t>
  </si>
  <si>
    <t>KEELK6_Answer1</t>
  </si>
  <si>
    <t>KEELK6_Answer2</t>
  </si>
  <si>
    <t>KEELK6_Answer3</t>
  </si>
  <si>
    <t>Kan het niet goed zien</t>
  </si>
  <si>
    <t>KEELK6A_Question</t>
  </si>
  <si>
    <t>KEELK6A_QuestionPar</t>
  </si>
  <si>
    <t>Kan je het beschrijven en / of een foto uploaden?</t>
  </si>
  <si>
    <t>KEELK10A_Question</t>
  </si>
  <si>
    <t>Kan je voldoende drinken?</t>
  </si>
  <si>
    <t>KEELK10A_QuestionPar</t>
  </si>
  <si>
    <t>Kan de patiënt voldoende drinken?</t>
  </si>
  <si>
    <t>KEELK10A_ExtraInfo</t>
  </si>
  <si>
    <t xml:space="preserve">Een liter is ca. 4-5 glazen. </t>
  </si>
  <si>
    <t>KEELK10A_Answer1</t>
  </si>
  <si>
    <t>Nee, niets</t>
  </si>
  <si>
    <t>KEELK10A_Answer2</t>
  </si>
  <si>
    <t>Nee, enkel een slok / paar slokken</t>
  </si>
  <si>
    <t>KEELK10A_Answer3</t>
  </si>
  <si>
    <t>Nee, minder dan 1 liter</t>
  </si>
  <si>
    <t>KEELK10A_Answer4</t>
  </si>
  <si>
    <t>Redelijk, meer dan 1 liter</t>
  </si>
  <si>
    <t>KEELK10A_Answer5</t>
  </si>
  <si>
    <t>Ja, normaal</t>
  </si>
  <si>
    <t>KEELK10B_Question</t>
  </si>
  <si>
    <t>KEELK10B_QuestionPar</t>
  </si>
  <si>
    <t>KEELK10B_Answer1</t>
  </si>
  <si>
    <t>KEELK10B_Answer2</t>
  </si>
  <si>
    <t>KEELK10B_Answer3</t>
  </si>
  <si>
    <t>Nee, minder dan de helft van normaal</t>
  </si>
  <si>
    <t>KEELK10B_Answer4</t>
  </si>
  <si>
    <t>Redelijk, maar minder dan normaal</t>
  </si>
  <si>
    <t>KEELK10B_Answer5</t>
  </si>
  <si>
    <t>KNIEK1_Question</t>
  </si>
  <si>
    <t>Heb je een of meer van de volgende klachten aan je knie?</t>
  </si>
  <si>
    <t>KNIEK1_QuestionPar</t>
  </si>
  <si>
    <t>Heeft de patiënt een of meer van de volgende klachten aan zijn/haar knie?</t>
  </si>
  <si>
    <t>KNIEK1_ExtraInfo</t>
  </si>
  <si>
    <t>KNIEK1_Answer1</t>
  </si>
  <si>
    <t>KNIEK1_Answer2</t>
  </si>
  <si>
    <t>Een ernstig ongeluk of val van hoogte</t>
  </si>
  <si>
    <t>KNIEK1_Answer3</t>
  </si>
  <si>
    <t>Ondragelijke pijn aan de knie</t>
  </si>
  <si>
    <t>KNIEK1_Answer4</t>
  </si>
  <si>
    <t>De knie en/of been is bleek of koud</t>
  </si>
  <si>
    <t>KNIEK1_Answer5</t>
  </si>
  <si>
    <t>Plots verlies van kracht of gevoel van in het been</t>
  </si>
  <si>
    <t>KNIEK1_Answer6</t>
  </si>
  <si>
    <t>Erg gezwollen of rood been en kortademig</t>
  </si>
  <si>
    <t>KNIEK1_Answer7</t>
  </si>
  <si>
    <t>KNIEK1_Answer8</t>
  </si>
  <si>
    <t>KNIEK1_Answer9</t>
  </si>
  <si>
    <t>KNIEK2_Question</t>
  </si>
  <si>
    <t>Hoe is de knieklacht begonnen?</t>
  </si>
  <si>
    <t>KNIEK2_QuestionPar</t>
  </si>
  <si>
    <t>KNIEK2_ExtraInfo</t>
  </si>
  <si>
    <t>KNIEK3_Question</t>
  </si>
  <si>
    <t>Is een of meer van de volgende antwoorden van toepassing op jouw knieklacht?</t>
  </si>
  <si>
    <t>KNIEK3_QuestionPar</t>
  </si>
  <si>
    <t>Is een of meer van de volgende antwoorden van toepassing op de knieklacht van de patiënt?</t>
  </si>
  <si>
    <t>KNIEK3_Answer1</t>
  </si>
  <si>
    <t>KNIEK3_Answer2</t>
  </si>
  <si>
    <t>KNIEK3_Answer3</t>
  </si>
  <si>
    <t>Hoorde of voelde een knap in de knie</t>
  </si>
  <si>
    <t>KNIEK3_Answer4</t>
  </si>
  <si>
    <t>Blauwe plek / bloeduitstorting</t>
  </si>
  <si>
    <t>KNIEK3_Answer5</t>
  </si>
  <si>
    <t>Zwelling van de knie</t>
  </si>
  <si>
    <t>KNIEK3_Answer6</t>
  </si>
  <si>
    <t>Roodheid van de huid</t>
  </si>
  <si>
    <t>KNIEK3_Answer7</t>
  </si>
  <si>
    <t>Zwelling, roodheid en pijn van de knie</t>
  </si>
  <si>
    <t>KNIEK3_Answer8</t>
  </si>
  <si>
    <t>De knieschijf is verplaatst (geweest)</t>
  </si>
  <si>
    <t>KNIEK3_Answer9</t>
  </si>
  <si>
    <t>KNIEK4_Question</t>
  </si>
  <si>
    <t>Zijn er klachten aan een of beide knieën?</t>
  </si>
  <si>
    <t>KNIEK4_QuestionPar</t>
  </si>
  <si>
    <t>KNIEK4_Answer1</t>
  </si>
  <si>
    <t>Rechterknie</t>
  </si>
  <si>
    <t>KNIEK4_Answer2</t>
  </si>
  <si>
    <t>Linkerknie</t>
  </si>
  <si>
    <t>KNIEK4_Answer3</t>
  </si>
  <si>
    <t>Beide knieën</t>
  </si>
  <si>
    <t>KNIEK5_Question</t>
  </si>
  <si>
    <t>Wat kun je nog wel of niet met je knie?</t>
  </si>
  <si>
    <t>KNIEK5_QuestionPar</t>
  </si>
  <si>
    <t>Wat kan de patiënt nog wel of niet met de knie?</t>
  </si>
  <si>
    <t>KNIEK5_Answer1</t>
  </si>
  <si>
    <t>Niets, de knie zit volledig op slot</t>
  </si>
  <si>
    <t>KNIEK5_Answer2</t>
  </si>
  <si>
    <t>KNIEK5_Answer3</t>
  </si>
  <si>
    <t>Het is alleen mogelijk om liggend de knie te buigen en strekken</t>
  </si>
  <si>
    <t>KNIEK5_Answer4</t>
  </si>
  <si>
    <t>Kan de knie wel bewegen en staan op het been echter niet lopen</t>
  </si>
  <si>
    <t>KNIEK5_Answer5</t>
  </si>
  <si>
    <t>De knie voelt erg instabiel bij lopen of staan</t>
  </si>
  <si>
    <t>KNIEK5_Answer6</t>
  </si>
  <si>
    <t>Kan wel staan, lopen en de knie bewegen</t>
  </si>
  <si>
    <t>KNIEK6_Question</t>
  </si>
  <si>
    <t>Zijn er afwijkingen te zien aan je knie?</t>
  </si>
  <si>
    <t>KNIEK6_QuestionPar</t>
  </si>
  <si>
    <t>Zijn er afwijkingen te zien aan de knie?</t>
  </si>
  <si>
    <t>KNIEK6_ExtraInfo</t>
  </si>
  <si>
    <t>Bijvoorbeeld een wond, huiduitslag, een blauwe plek of zwelling. Graag een foto uploaden van beide knieën ter vergelijking, ook als je geen afwijkingen ziet, en een gedetailleerde foto van de afwijking (als die er is).</t>
  </si>
  <si>
    <t>KNIEK7_Question</t>
  </si>
  <si>
    <t>Zijn er omstandigheden die de klachten verergeren of verminderen?</t>
  </si>
  <si>
    <t>KNIEK7_QuestionPar</t>
  </si>
  <si>
    <t>KNIEK7_ExtraInfo</t>
  </si>
  <si>
    <t>KNIEK8_Question</t>
  </si>
  <si>
    <t>Ben je recent behandeld of geopereerd aan de knie?</t>
  </si>
  <si>
    <t>KNIEK8_QuestionPar</t>
  </si>
  <si>
    <t>Is de patiënt recent behandeld of geopereerd aan de knie?</t>
  </si>
  <si>
    <t>KNIEK8_ExtraInfo</t>
  </si>
  <si>
    <t>KNIEK9_Question</t>
  </si>
  <si>
    <t>KNIEK9_QuestionPar</t>
  </si>
  <si>
    <t>KNIEK9_ExtraInfo</t>
  </si>
  <si>
    <t>Graag beschrijven wat voor ingreep, wanneer en waar.</t>
  </si>
  <si>
    <t>KOORT1_Question</t>
  </si>
  <si>
    <t>Heb je bij de koorts last van een of meer van de volgende klachten?</t>
  </si>
  <si>
    <t>KOORT1_QuestionPar</t>
  </si>
  <si>
    <t>Heeft de patiënt bij de koorts last van een of meer van de volgende klachten?</t>
  </si>
  <si>
    <t>KOORT1_ExtraInfo</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</si>
  <si>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Pijn bij het buigen van de nek: vanwege toenemend heftige pijn kan je kind de kin niet naar de borst bewegen. Of bij baby's bij beentjes buigen / strekken bij bijv. verschonen van de luier. Aanhoudend braken: meerdere keren per uur zonder voedselinname. Opbollende fontanel: een fontanel is een opening tussen de schedeldelen, deze is bij baby's meestal tot het eerste levensjaar aanwezig. Op het plaatje kun je zien hoe de fontanel te voelen bij je kind, als deze duidelijk bol staat het antwoord aanklikken.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</si>
  <si>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KOORT1_Answer1</t>
  </si>
  <si>
    <t>Kortademig, benauwd of piepende ademhaling</t>
  </si>
  <si>
    <t>KOORT1_Answer2</t>
  </si>
  <si>
    <t>KOORT1_Answer3</t>
  </si>
  <si>
    <t>KOORT1_Answer4</t>
  </si>
  <si>
    <t>KOORT1_Answer5</t>
  </si>
  <si>
    <t>KOORT1_Answer6</t>
  </si>
  <si>
    <t>KOORT1_Answer7</t>
  </si>
  <si>
    <t>KOORT1_Answer8</t>
  </si>
  <si>
    <t>KOORT1_Answer9</t>
  </si>
  <si>
    <t>Opbollende fontanel</t>
  </si>
  <si>
    <t>KOORT1_Answer10</t>
  </si>
  <si>
    <t>KOORT1_Answer11</t>
  </si>
  <si>
    <t>KOORT1_Answer12</t>
  </si>
  <si>
    <t>KOORT1_Answer13</t>
  </si>
  <si>
    <t>KOORT1_Answer14</t>
  </si>
  <si>
    <t>KOORT1B_Question</t>
  </si>
  <si>
    <t>KOORT1B_QuestionPar</t>
  </si>
  <si>
    <t>KOORT1B_ExtraInfo</t>
  </si>
  <si>
    <t>Pijn bij het buigen van de nek: vanwege toenemend heftige pijn kan de patiënt de kin niet naar de borst bewegen. Sterk verminderde weerstand: bijvoorbeeld gediagnosticeerd met kanker, milt verwijderd of een auto-immuunziekte. Ernstig zieke indruk: Bijvoorbeeld erg suf of slaperig, een versnelde ademhaling en/of koorts (38°C of hoger) of erg verslechterd in het afgelopen uur. Zieke indruk: Kan normale dagelijkse activiteiten zoals naar de wc gaan of uit bed komen niet meer zelfstandig.</t>
  </si>
  <si>
    <t>KOORT1B_Answer1</t>
  </si>
  <si>
    <t>KOORT1B_Answer2</t>
  </si>
  <si>
    <t>KOORT1B_Answer3</t>
  </si>
  <si>
    <t>KOORT1B_Answer4</t>
  </si>
  <si>
    <t>Pijn bij het buigen van de nek</t>
  </si>
  <si>
    <t>KOORT1B_Answer5</t>
  </si>
  <si>
    <t>KOORT1B_Answer6</t>
  </si>
  <si>
    <t>KOORT1B_Answer7</t>
  </si>
  <si>
    <t>Plots ontstane huiduitslag</t>
  </si>
  <si>
    <t>KOORT1B_Answer8</t>
  </si>
  <si>
    <t>KOORT1B_Answer9</t>
  </si>
  <si>
    <t>KOORT1B_Answer10</t>
  </si>
  <si>
    <t>KOORT1B_Answer11</t>
  </si>
  <si>
    <t>KOORT1B_Answer12</t>
  </si>
  <si>
    <t>KOORT3_Question</t>
  </si>
  <si>
    <t>KOORT3_QuestionPar</t>
  </si>
  <si>
    <t>KOORT3_ExtraInfo</t>
  </si>
  <si>
    <t>KOORT3_Answer1</t>
  </si>
  <si>
    <t>KOORT3_Answer2</t>
  </si>
  <si>
    <t>KOORT3_Answer3</t>
  </si>
  <si>
    <t>KOORT3_Answer4</t>
  </si>
  <si>
    <t>KOORT3_Answer5</t>
  </si>
  <si>
    <t>KOORT3_Answer6</t>
  </si>
  <si>
    <t>KOORT4_Question</t>
  </si>
  <si>
    <t>KOORT4_QuestionPar</t>
  </si>
  <si>
    <t>KOORT4_ExtraInfo</t>
  </si>
  <si>
    <t>Hoe ziet het er uit? Heeft het zich uitgebreid over het lichaam? Jeukt het erg? Graag ook een duidelijke (gedetailleerde) foto uploaden.</t>
  </si>
  <si>
    <t>KOORT10_Question</t>
  </si>
  <si>
    <t>KOORT10_QuestionPar</t>
  </si>
  <si>
    <t>KOORT10_ExtraInfo</t>
  </si>
  <si>
    <t>KOORT10_Answer1</t>
  </si>
  <si>
    <t>KOORT10_Answer2</t>
  </si>
  <si>
    <t>KOORT10_Answer3</t>
  </si>
  <si>
    <t>KOORT10_Answer4</t>
  </si>
  <si>
    <t>KOORT10_Answer5</t>
  </si>
  <si>
    <t>KOORT10_Answer6</t>
  </si>
  <si>
    <t>KOORT10_Answer7</t>
  </si>
  <si>
    <t>KOORT10_Answer8</t>
  </si>
  <si>
    <t>KOORT10_Answer9</t>
  </si>
  <si>
    <t>KOORT10_Answer10</t>
  </si>
  <si>
    <t>KOORT10_Answer11</t>
  </si>
  <si>
    <t>KOORT10_Answer12</t>
  </si>
  <si>
    <t>KOORT10_Answer13</t>
  </si>
  <si>
    <t>KOORT10_Answer14</t>
  </si>
  <si>
    <t>41,5</t>
  </si>
  <si>
    <t>KOORT10_Answer15</t>
  </si>
  <si>
    <t>KOORT6_Question</t>
  </si>
  <si>
    <t>Ben je tussendoor ook koortsvrij geweest?</t>
  </si>
  <si>
    <t>KOORT6_QuestionPar</t>
  </si>
  <si>
    <t>Is de patiënt tussendoor ook koortsvrij geweest?</t>
  </si>
  <si>
    <t>KOORT8_Question</t>
  </si>
  <si>
    <t>Heb je naast de koorts last van een of meer van de volgende klachten?</t>
  </si>
  <si>
    <t>KOORT8_QuestionPar</t>
  </si>
  <si>
    <t>Heeft de patiënt naast de koorts last van een of meer van de volgende klachten?</t>
  </si>
  <si>
    <t>KOORT8_Answer1</t>
  </si>
  <si>
    <t>KOORT8_Answer2</t>
  </si>
  <si>
    <t>KOORT8_Answer3</t>
  </si>
  <si>
    <t>Aangezichts- of oorpijn</t>
  </si>
  <si>
    <t>KOORT8_Answer4</t>
  </si>
  <si>
    <t>KOORT8_Answer5</t>
  </si>
  <si>
    <t>KOORT8_Answer6</t>
  </si>
  <si>
    <t>KOORT8_Answer7</t>
  </si>
  <si>
    <t>KOORT8_Answer8</t>
  </si>
  <si>
    <t>Pijn bij het plassen</t>
  </si>
  <si>
    <t>KOORT8_Answer9</t>
  </si>
  <si>
    <t>KOORT8_Answer10</t>
  </si>
  <si>
    <t>KOORT9_Question</t>
  </si>
  <si>
    <t>KOORT9_QuestionPar</t>
  </si>
  <si>
    <t>TRAUM1_Question</t>
  </si>
  <si>
    <t>TRAUM1_QuestionPar</t>
  </si>
  <si>
    <t>TRAUM1_ExtraInfo</t>
  </si>
  <si>
    <t>Lichaamsdeel: bijvoorbeeld een arm of een been. Ondragelijke pijn is een 9 of 10 op een schaal van 0-10.</t>
  </si>
  <si>
    <t>TRAUM1_Answer1</t>
  </si>
  <si>
    <t>Geamputeerd / afgerukt lichaamsdeel</t>
  </si>
  <si>
    <t>TRAUM1_Answer2</t>
  </si>
  <si>
    <t>TRAUM1_Answer3</t>
  </si>
  <si>
    <t>TRAUM1_Answer4</t>
  </si>
  <si>
    <t>Ondragelijke pijn aan het lichaamsdeel</t>
  </si>
  <si>
    <t>TRAUM1_Answer5</t>
  </si>
  <si>
    <t>Het lichaamsdeel is bleek of koud</t>
  </si>
  <si>
    <t>TRAUM1_Answer6</t>
  </si>
  <si>
    <t>Het lichaamsdeel is plots volledig verlamd</t>
  </si>
  <si>
    <t>TRAUM1_Answer7</t>
  </si>
  <si>
    <t>Afwijkende / abnormale stand (niet vinger/teen)</t>
  </si>
  <si>
    <t>TRAUM1_Answer8</t>
  </si>
  <si>
    <t>Klacht is gevolg van ernstig ongeval of doorborend letsel</t>
  </si>
  <si>
    <t>TRAUM1_Answer9</t>
  </si>
  <si>
    <t>TRAUM1_Answer10</t>
  </si>
  <si>
    <t>TRAUM1_Answer11</t>
  </si>
  <si>
    <t>(Vermoedelijk) heup gebroken</t>
  </si>
  <si>
    <t>TRAUM1_Answer12</t>
  </si>
  <si>
    <t>Klacht ontstond na taser-gebruik</t>
  </si>
  <si>
    <t>TRAUM1_Answer13</t>
  </si>
  <si>
    <t>TRAUM2_Question</t>
  </si>
  <si>
    <t>TRAUM2_QuestionPar</t>
  </si>
  <si>
    <t>TRAUM2_ExtraInfo</t>
  </si>
  <si>
    <t>Beschrijf zo uitgebreid mogelijk wat er is gebeurd en wanneer. Bijvoorbeeld: gevallen, aangereden, gebeten? Door wat, etc.?</t>
  </si>
  <si>
    <t>TRAUM3_Question</t>
  </si>
  <si>
    <t>Welk lichaamsdeel gaat het om?</t>
  </si>
  <si>
    <t>TRAUM3_QuestionPar</t>
  </si>
  <si>
    <t>TRAUM3_ExtraInfo</t>
  </si>
  <si>
    <t>Er zijn meerder antwoorden mogelijk indien er meerdere lichaamsdelen betrokken zijn. Als je 'anders' aangeeft kan je dit in de volgende vraag toelichten.</t>
  </si>
  <si>
    <t>TRAUM3_Answer1</t>
  </si>
  <si>
    <t>TRAUM3_Answer2</t>
  </si>
  <si>
    <t>TRAUM3_Answer3</t>
  </si>
  <si>
    <t>TRAUM3_Answer4</t>
  </si>
  <si>
    <t>TRAUM3_Answer5</t>
  </si>
  <si>
    <t>TRAUM3_Answer6</t>
  </si>
  <si>
    <t>TRAUM3_Answer7</t>
  </si>
  <si>
    <t>TRAUM3_Answer8</t>
  </si>
  <si>
    <t>TRAUM3_Answer9</t>
  </si>
  <si>
    <t>TRAUM3_Answer10</t>
  </si>
  <si>
    <t>TRAUM3_Answer11</t>
  </si>
  <si>
    <t>TRAUM3_Answer12</t>
  </si>
  <si>
    <t>TRAUM3_Answer13</t>
  </si>
  <si>
    <t>TRAUM3_Answer14</t>
  </si>
  <si>
    <t>TRAUM3_Answer15</t>
  </si>
  <si>
    <t>TRAUM3A_Question</t>
  </si>
  <si>
    <t>Welk lichaamsdeel gaat het precies om?</t>
  </si>
  <si>
    <t>TRAUM3A_QuestionPar</t>
  </si>
  <si>
    <t>TRAUM4_Question</t>
  </si>
  <si>
    <t>Heb je na het ongeluk / letsel een of meer van deze klachten?</t>
  </si>
  <si>
    <t>TRAUM4_QuestionPar</t>
  </si>
  <si>
    <t>Heeft de patiënt na het ongeluk een van de volgende klachten?</t>
  </si>
  <si>
    <t>TRAUM4_ExtraInfo</t>
  </si>
  <si>
    <t>Verlies van gevoel: je voelt bijvoorbeeld aanraking niet meer rondom of onder het aangedane gebied.</t>
  </si>
  <si>
    <t>TRAUM4_Answer1</t>
  </si>
  <si>
    <t>Verlies van gevoel</t>
  </si>
  <si>
    <t>TRAUM4_Answer2</t>
  </si>
  <si>
    <t>Verlies van kracht</t>
  </si>
  <si>
    <t>TRAUM4_Answer3</t>
  </si>
  <si>
    <t>Tintelingen</t>
  </si>
  <si>
    <t>TRAUM4_Answer4</t>
  </si>
  <si>
    <t>TRAUM5_Question</t>
  </si>
  <si>
    <t>TRAUM5_QuestionPar</t>
  </si>
  <si>
    <t>TRAUM5_Answer1</t>
  </si>
  <si>
    <t>TRAUM5_Answer2</t>
  </si>
  <si>
    <t>Roodheid / rode streep huid</t>
  </si>
  <si>
    <t>TRAUM5_Answer3</t>
  </si>
  <si>
    <t>Gezwollen, pijnlijk gewricht</t>
  </si>
  <si>
    <t>TRAUM5_Answer4</t>
  </si>
  <si>
    <t>TRAUM5_Answer5</t>
  </si>
  <si>
    <t>TRAUM5_Answer6</t>
  </si>
  <si>
    <t>TRAUM5_Answer7</t>
  </si>
  <si>
    <t>Bloeding</t>
  </si>
  <si>
    <t>TRAUM5_Answer8</t>
  </si>
  <si>
    <t>TRAUM5_Answer9</t>
  </si>
  <si>
    <t>Terug in positie gezet</t>
  </si>
  <si>
    <t>TRAUM5_Answer10</t>
  </si>
  <si>
    <t>TRAUM5_Answer11</t>
  </si>
  <si>
    <t>(Vermoeden) gescheurde spier of pees</t>
  </si>
  <si>
    <t>TRAUM5_Answer12</t>
  </si>
  <si>
    <t>(Vermoeden) kneuzing</t>
  </si>
  <si>
    <t>TRAUM5_Answer13</t>
  </si>
  <si>
    <t>TRAUM5_Answer14</t>
  </si>
  <si>
    <t>TRAUM5A_Question</t>
  </si>
  <si>
    <t>Kun je je klacht omschrijven?</t>
  </si>
  <si>
    <t>TRAUM5A_QuestionPar</t>
  </si>
  <si>
    <t>Kun je de klacht van de patiënt omschrijven?</t>
  </si>
  <si>
    <t>TRAUM5A_ExtraInfo</t>
  </si>
  <si>
    <t>TRAUM6_Question</t>
  </si>
  <si>
    <t>Kun je een foto uploaden van het aangedane gebied?</t>
  </si>
  <si>
    <t>TRAUM6_QuestionPar</t>
  </si>
  <si>
    <t>TRAUM6_ExtraInfo</t>
  </si>
  <si>
    <t>Graag een duidelijke (gedetailleerde) foto uploaden. Mochten er nog andere afwijkingen zijn en nog niet eerder hebt kunnen aangeven, graag hier beschrijven.</t>
  </si>
  <si>
    <t>TRAUM6_Answer1</t>
  </si>
  <si>
    <t>TRAUM7_Question</t>
  </si>
  <si>
    <t>Wat kun je nog wel of niet?</t>
  </si>
  <si>
    <t>TRAUM7_QuestionPar</t>
  </si>
  <si>
    <t>Wat kan de patiënt nog wel of niet?</t>
  </si>
  <si>
    <t>TRAUM7_ExtraInfo</t>
  </si>
  <si>
    <t>Slotstand is dat beweging van bijvoorbeeld de knie volledig geblokkeerd is. Je kan hem dus niet meer buigen of strekken.</t>
  </si>
  <si>
    <t>TRAUM7_Answer1</t>
  </si>
  <si>
    <t>Normaal bewegen</t>
  </si>
  <si>
    <t>TRAUM7_Answer2</t>
  </si>
  <si>
    <t>Niet bewegen door slotstand van gewricht</t>
  </si>
  <si>
    <t>TRAUM7_Answer3</t>
  </si>
  <si>
    <t>Niet normaal bewegen</t>
  </si>
  <si>
    <t>MEDIC1_Question</t>
  </si>
  <si>
    <t>Heb je naast je medicatievraag een of meer van de volgende klachten?</t>
  </si>
  <si>
    <t>MEDIC1_QuestionPar</t>
  </si>
  <si>
    <t>Heeft de patiënt naast de medicatievraag een of meer van de volgende klachten?</t>
  </si>
  <si>
    <t>MEDIC1_ExtraInfo</t>
  </si>
  <si>
    <t>Wat is hevig kortademig: het gevoel dat je moeilijk kunt ademen, zonder dat je zware inspanning hebt gedaan. 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t>
  </si>
  <si>
    <t>MEDIC1_Answer1</t>
  </si>
  <si>
    <t>MEDIC1_Answer2</t>
  </si>
  <si>
    <t>MEDIC1_Answer3</t>
  </si>
  <si>
    <t>Zwelling van de oogleden, mond, keel of tong</t>
  </si>
  <si>
    <t>MEDIC1_Answer4</t>
  </si>
  <si>
    <t>MEDIC1_Answer5</t>
  </si>
  <si>
    <t>MEDIC1_Answer6</t>
  </si>
  <si>
    <t>Hevig overgeven</t>
  </si>
  <si>
    <t>MEDIC1_Answer7</t>
  </si>
  <si>
    <t>MEDIC1_Answer8</t>
  </si>
  <si>
    <t>MEDIC1_Answer9</t>
  </si>
  <si>
    <t>Bewust te veel medicatie ingenomen vanwege gedachten aan zelfdoding</t>
  </si>
  <si>
    <t>MEDIC1_Answer10</t>
  </si>
  <si>
    <t>MEDIC1_Answer11</t>
  </si>
  <si>
    <t>MEDIC1_Answer12</t>
  </si>
  <si>
    <t>MEDIC2_Question</t>
  </si>
  <si>
    <t>Over welke medicatie heb je een vraag?</t>
  </si>
  <si>
    <t>MEDIC2_QuestionPar</t>
  </si>
  <si>
    <t>Over welke medicatie heeft de patiënt een vraag?</t>
  </si>
  <si>
    <t>MEDIC2_ExtraInfo</t>
  </si>
  <si>
    <t>Graag vermelden over welke medicatie het gaat en wat de aanleiding is. En indien van toepassing: dosering en hoe vaak je het zou moeten innemen en sinds wanneer je deze medicatie gebruikt.</t>
  </si>
  <si>
    <t>MEDIC3_Question</t>
  </si>
  <si>
    <t>Is een of meer van de antwoorden op jou vraag van toepassing?</t>
  </si>
  <si>
    <t>MEDIC3_QuestionPar</t>
  </si>
  <si>
    <t>Is een of meer van de antwoorden op de vraag van de patiënt van toepassing?</t>
  </si>
  <si>
    <t>MEDIC3_ExtraInfo</t>
  </si>
  <si>
    <t>Er zijn meerdere antwoorden mogelijk. Als je 'anders' aanvinkt, kan je in de volgende vraag specificeren wat voor andere vraag.</t>
  </si>
  <si>
    <t>MEDIC3_Answer1</t>
  </si>
  <si>
    <t>Medicatie vergeten</t>
  </si>
  <si>
    <t>MEDIC3_Answer2</t>
  </si>
  <si>
    <t>Teveel medicatie ingenomen</t>
  </si>
  <si>
    <t>MEDIC3_Answer3</t>
  </si>
  <si>
    <t>Bijwerking medicatie</t>
  </si>
  <si>
    <t>MEDIC3_Answer4</t>
  </si>
  <si>
    <t>Recept voor medicatie</t>
  </si>
  <si>
    <t>MEDIC3_Answer5</t>
  </si>
  <si>
    <t>Herhaalrecept voor medicatie</t>
  </si>
  <si>
    <t>MEDIC3_Answer6</t>
  </si>
  <si>
    <t>Uitleg huidige medicatie</t>
  </si>
  <si>
    <t>MEDIC3_Answer7</t>
  </si>
  <si>
    <t>Veilig rijden met medicatie</t>
  </si>
  <si>
    <t>MEDIC3_Answer8</t>
  </si>
  <si>
    <t>MEDIC3A_Question</t>
  </si>
  <si>
    <t>Wat is je vraag rondom de medicatie?</t>
  </si>
  <si>
    <t>MEDIC3A_QuestionPar</t>
  </si>
  <si>
    <t>MEDIC4_Question</t>
  </si>
  <si>
    <t>Wanneer ben je je medicatie vergeten?</t>
  </si>
  <si>
    <t>MEDIC4_QuestionPar</t>
  </si>
  <si>
    <t>Wanneer is de patiënt medicatie vergeten?</t>
  </si>
  <si>
    <t>MEDIC4_ExtraInfo</t>
  </si>
  <si>
    <t>Graag vermelden wanneer je normaal je medicatie zou nemen, hoe vaak en welke dosering je bent vergeten in te nemen.</t>
  </si>
  <si>
    <t>MEDIC5_Question</t>
  </si>
  <si>
    <t>Hoeveel heb je ingenomen van het medicijn en wanneer?</t>
  </si>
  <si>
    <t>MEDIC5_QuestionPar</t>
  </si>
  <si>
    <t>Hoeveel heeft de patiënt ingenomen van het medicijn en wanneer?</t>
  </si>
  <si>
    <t>MEDIC6_Question</t>
  </si>
  <si>
    <t>Wat voor bijwerkingen ervaar je bij het medicijn?</t>
  </si>
  <si>
    <t>MEDIC6_QuestionPar</t>
  </si>
  <si>
    <t>Wat voor bijwerkingen ervaart de patiënt bij het medicijn?</t>
  </si>
  <si>
    <t>MEDIC6_ExtraInfo</t>
  </si>
  <si>
    <t>Graag vermelden wat voor bijwerkingen, sinds wanneer en of er recent iets veranderd is aan de medicatie.</t>
  </si>
  <si>
    <t>MEDI7_Question</t>
  </si>
  <si>
    <t>Gebruik je (nog andere) medicijnen?</t>
  </si>
  <si>
    <t>MEDI7_QuestionPar</t>
  </si>
  <si>
    <t>Gebruikt de patiënt (nog andere) medicijnen ?</t>
  </si>
  <si>
    <t>MEDI7_ExtraInfo</t>
  </si>
  <si>
    <t>Graag ook medicatie / middelen vermelden die je zonder recept van een arts gebruikt. En/of ben je onder behandeling bij een arts met bijvoorbeeld radiotherapie?</t>
  </si>
  <si>
    <t>MEDIC7A_Question</t>
  </si>
  <si>
    <t>MEDIC7A_QuestionPar</t>
  </si>
  <si>
    <t>Welke medicatie gebruikt de patiënt?</t>
  </si>
  <si>
    <t>MEDIC7A_ExtraInfo</t>
  </si>
  <si>
    <t>Graag zo uitgebreid mogelijk beschrijven en / of een foto uploaden van je medicatielijst.</t>
  </si>
  <si>
    <t>MONDT1_Question</t>
  </si>
  <si>
    <t>MONDT1_QuestionPar</t>
  </si>
  <si>
    <t>MONDT1_ExtraInfo</t>
  </si>
  <si>
    <t>Wat is hevig kortademig: het gevoel dat je moeilijk kunt ademen, zonder dat je zware inspanning hebt gedaan. Bijgeluiden: bijvoorbeeld een piepend geluid bij inademen. Ernstig zieke indruk: bijvoorbeeld erg suf of slaperig, een versnelde ademhaling en/of koorts (38°C of hoger) of erg verslechterd in het afgelopen uur. Zieke indruk: Kan normale dagelijkse activiteiten zoals naar de wc gaan of uit bed komen niet meer zelfstandig.</t>
  </si>
  <si>
    <t>MONDT1_Answer1</t>
  </si>
  <si>
    <t>Hevig kortademig of benauwd</t>
  </si>
  <si>
    <t>MONDT1_Answer2</t>
  </si>
  <si>
    <t>Bijgeluiden bij de inademing</t>
  </si>
  <si>
    <t>MONDT1_Answer3</t>
  </si>
  <si>
    <t>MONDT1_Answer4</t>
  </si>
  <si>
    <t>Iets ingeslikt / ingeademd wat is bijven steken in de keel</t>
  </si>
  <si>
    <t>MONDT1_Answer5</t>
  </si>
  <si>
    <t>Mond/kaakklacht na ernstig ongeval</t>
  </si>
  <si>
    <t>MONDT1_Answer6</t>
  </si>
  <si>
    <t>MONDT1_Answer7</t>
  </si>
  <si>
    <t>MONDT1_Answer8</t>
  </si>
  <si>
    <t>Grauw, suf of gevoel flauw te vallen</t>
  </si>
  <si>
    <t>MONDT1_Answer9</t>
  </si>
  <si>
    <t>MONDT1_Answer10</t>
  </si>
  <si>
    <t>MONDT1_Answer11</t>
  </si>
  <si>
    <t>MONDT2_Question</t>
  </si>
  <si>
    <t>Waar zit de klacht?</t>
  </si>
  <si>
    <t>MONDT2_QuestionPar</t>
  </si>
  <si>
    <t>MONDT2_ExtraInfo</t>
  </si>
  <si>
    <t>Er zijn meerdere antwoorden mogelijk. Indien je 'anders' selecteert kan je dit in de volgende vraag beschrijven.</t>
  </si>
  <si>
    <t>MONDT2_Answer1</t>
  </si>
  <si>
    <t>Mond</t>
  </si>
  <si>
    <t>MONDT2_Answer2</t>
  </si>
  <si>
    <t>Tong</t>
  </si>
  <si>
    <t>MONDT2_Answer3</t>
  </si>
  <si>
    <t>Lip</t>
  </si>
  <si>
    <t>MONDT2_Answer4</t>
  </si>
  <si>
    <t>MONDT2A_Question</t>
  </si>
  <si>
    <t>Waar zit je klacht precies?</t>
  </si>
  <si>
    <t>MONDT2A_QuestionPar</t>
  </si>
  <si>
    <t>Waar zit de klacht van de patiënt precies?</t>
  </si>
  <si>
    <t>MONDT2A_ExtraInfo</t>
  </si>
  <si>
    <t>En waar heb je last van? Graag zo uitgebreid mogelijk beschrijven.</t>
  </si>
  <si>
    <t>MONDT3_Question</t>
  </si>
  <si>
    <t>Heb je last van een of meer van de volgende mondklachten?</t>
  </si>
  <si>
    <t>MONDT3_QuestionPar</t>
  </si>
  <si>
    <t>Heeft de patiënt last van een of meer van de volgende mondklachten?</t>
  </si>
  <si>
    <t>MONDT3_ExtraInfo</t>
  </si>
  <si>
    <t>Indien je 'anders' aanvinkt kan je in de volgende vraag aangeven wat voor klacht je hebt.</t>
  </si>
  <si>
    <t>MONDT3_Answer1</t>
  </si>
  <si>
    <t>Verwonding mond na val</t>
  </si>
  <si>
    <t>MONDT3_Answer2</t>
  </si>
  <si>
    <t>MONDT3_Answer3</t>
  </si>
  <si>
    <t>Kan de mond niet normaal openen</t>
  </si>
  <si>
    <t>MONDT3_Answer4</t>
  </si>
  <si>
    <t>Branderig gevoel in de mond</t>
  </si>
  <si>
    <t>MONDT3_Answer5</t>
  </si>
  <si>
    <t>Pijn tand/kies of gevoelig gebit</t>
  </si>
  <si>
    <t>MONDT3_Answer6</t>
  </si>
  <si>
    <t>MONDT3_Answer7</t>
  </si>
  <si>
    <t>MONDT3_Answer8</t>
  </si>
  <si>
    <t>Gezwollen en / of rood tandvlees</t>
  </si>
  <si>
    <t>MONDT3_Answer9</t>
  </si>
  <si>
    <t>MONDT3_Answer10</t>
  </si>
  <si>
    <t>MONDT3A_Question</t>
  </si>
  <si>
    <t>Wat is er gebeurd en hoe ziet de wond er uit?</t>
  </si>
  <si>
    <t>MONDT3A_QuestionPar</t>
  </si>
  <si>
    <t>MONDT3A_ExtraInfo</t>
  </si>
  <si>
    <t>Graag ook een foto uploaden.</t>
  </si>
  <si>
    <t>MONDT3B_Question</t>
  </si>
  <si>
    <t>Wat voor klacht heb je in je mond?</t>
  </si>
  <si>
    <t>MONDT3B_QuestionPar</t>
  </si>
  <si>
    <t>Wat voor klacht heeft de patiënt in de mond?</t>
  </si>
  <si>
    <t>MONDT4_Question</t>
  </si>
  <si>
    <t>Passen een of meer van de antwoorden bij jouw klacht van de tong?</t>
  </si>
  <si>
    <t>MONDT4_QuestionPar</t>
  </si>
  <si>
    <t>Passen een of meer van de antwoorden bij de klacht van de tong?</t>
  </si>
  <si>
    <t>MONDT4_ExtraInfo</t>
  </si>
  <si>
    <t>Er zijn meerdere antwoorden mogelijk. Indien je 'anders' aangeeft kan je dit in de volgende vraag toelichten.</t>
  </si>
  <si>
    <t>MONDT4_Answer1</t>
  </si>
  <si>
    <t>Pijnlijke / branderige tong</t>
  </si>
  <si>
    <t>MONDT4_Answer2</t>
  </si>
  <si>
    <t>(Witte) aanslag op de tong</t>
  </si>
  <si>
    <t>MONDT4_Answer3</t>
  </si>
  <si>
    <t>Wond / aft</t>
  </si>
  <si>
    <t>MONDT4_Answer4</t>
  </si>
  <si>
    <t>Bult / zweertje</t>
  </si>
  <si>
    <t>MONDT4_Answer5</t>
  </si>
  <si>
    <t>Op tong gebeten</t>
  </si>
  <si>
    <t>MONDT4_Answer6</t>
  </si>
  <si>
    <t>Bloeding tong</t>
  </si>
  <si>
    <t>MONDT4_Answer7</t>
  </si>
  <si>
    <t>Tong ziet er anders uit</t>
  </si>
  <si>
    <t>MONDT4_Answer8</t>
  </si>
  <si>
    <t>(Vermoeden) te kort tongbandje</t>
  </si>
  <si>
    <t>MONDT4_Answer9</t>
  </si>
  <si>
    <t>MONDT4A_Question</t>
  </si>
  <si>
    <t>Hoe ziet je tong eruit?</t>
  </si>
  <si>
    <t>MONDT4A_QuestionPar</t>
  </si>
  <si>
    <t>Hoe ziet de tong eruit?</t>
  </si>
  <si>
    <t>MONDT4A_ExtraInfo</t>
  </si>
  <si>
    <t>Er zijn meerdere antwoorden mogelijk. Een haartong is een tong met erg lange smaakpapillen. Vaak is een haartong donker gekleurd. Een landkaarttong heeft meestal witte en rode plekken en plekken waar de korrelige structuur ontbreekt. Als je 'anders' aanvinkt kan je in de volgende vraag toelichten wat voor klacht je aan je tong hebt.</t>
  </si>
  <si>
    <t>MONDT4A_Answer1</t>
  </si>
  <si>
    <t>MONDT4A_Answer2</t>
  </si>
  <si>
    <t>Paarsrode tong</t>
  </si>
  <si>
    <t>MONDT4A_Answer3</t>
  </si>
  <si>
    <t>Hele gladde tong</t>
  </si>
  <si>
    <t>MONDT4A_Answer4</t>
  </si>
  <si>
    <t>Haartong</t>
  </si>
  <si>
    <t>MONDT4A_Answer5</t>
  </si>
  <si>
    <t>Landkaarttong</t>
  </si>
  <si>
    <t>MONDT4A_Answer6</t>
  </si>
  <si>
    <t>MONDT4A_Answer7</t>
  </si>
  <si>
    <t>MONDT4B_Question</t>
  </si>
  <si>
    <t>Wat voor klacht heb je aan je tong?</t>
  </si>
  <si>
    <t>MONDT4B_QuestionPar</t>
  </si>
  <si>
    <t>Wat voor klacht heeft de patiënt aan zijn/haar tong?</t>
  </si>
  <si>
    <t>MONDT4B_ExtraInfo</t>
  </si>
  <si>
    <t>Graag zo uitgebreid mogelijk beschrijven en ook een duidelijke foto uploaden als er iets afwijkends te zien is.</t>
  </si>
  <si>
    <t>MONDT4C_Question</t>
  </si>
  <si>
    <t>Kan je een foto uploaden van je tong?</t>
  </si>
  <si>
    <t>MONDT4C_QuestionPar</t>
  </si>
  <si>
    <t>MONDT4C_ExtraInfo</t>
  </si>
  <si>
    <t>Graag een duidelijke, scherpe foto uploaden.</t>
  </si>
  <si>
    <t>MONDT5_Question</t>
  </si>
  <si>
    <t>Passen een of meer van de volgende antwoorden bij jouw klacht van je lip(pen)?</t>
  </si>
  <si>
    <t>MONDT5_QuestionPar</t>
  </si>
  <si>
    <t>Passen een of meer van de antwoorden bij de klacht aan de lip(pen) van de patiënt?</t>
  </si>
  <si>
    <t>MONDT5_ExtraInfo</t>
  </si>
  <si>
    <t>MONDT5_Answer1</t>
  </si>
  <si>
    <t>Tand door de lip</t>
  </si>
  <si>
    <t>MONDT5_Answer2</t>
  </si>
  <si>
    <t>Wond of scheur in de lip</t>
  </si>
  <si>
    <t>MONDT5_Answer3</t>
  </si>
  <si>
    <t>Zweertje / blaasje op of rond lippen</t>
  </si>
  <si>
    <t>MONDT5_Answer4</t>
  </si>
  <si>
    <t>Korst op de lip</t>
  </si>
  <si>
    <t>MONDT5_Answer5</t>
  </si>
  <si>
    <t>Scheur of korst in mondhoek(en)</t>
  </si>
  <si>
    <t>MONDT5_Answer6</t>
  </si>
  <si>
    <t>MONDT5_Answer7</t>
  </si>
  <si>
    <t>Zwelling en / of roodheid</t>
  </si>
  <si>
    <t>MONDT5_Answer8</t>
  </si>
  <si>
    <t>Tinteling of branderig gevoel</t>
  </si>
  <si>
    <t>MONDT5_Answer9</t>
  </si>
  <si>
    <t>MONDT5A_Question</t>
  </si>
  <si>
    <t>Wat voor (andere) klacht aan je lip heb je?</t>
  </si>
  <si>
    <t>MONDT5A_QuestionPar</t>
  </si>
  <si>
    <t>Wat voor (andere) klacht aan de lip heeft de patiënt?</t>
  </si>
  <si>
    <t>MONDT5B_Question</t>
  </si>
  <si>
    <t>Hoe is de wond / scheur ontstaan?</t>
  </si>
  <si>
    <t>MONDT5B_QuestionPar</t>
  </si>
  <si>
    <t>MONDT5B_ExtraInfo</t>
  </si>
  <si>
    <t>Graag zo uitgebreid mogelijk beschrijven en ook een foto uploaden.</t>
  </si>
  <si>
    <t>MONDT5C_Question</t>
  </si>
  <si>
    <t>Heb je een idee waardoor het blaasjes / korstje is ontstaan?</t>
  </si>
  <si>
    <t>MONDT5C_QuestionPar</t>
  </si>
  <si>
    <t>Heeft de patiënt een idee waardoor het blaasje / korstje is ontstaan?</t>
  </si>
  <si>
    <t>MONDT5C_ExtraInfo</t>
  </si>
  <si>
    <t>Daarbij graag vermelden of je ook nog andere klachten hebt zoals een grieperig gevoel, of je hier al eerder last van hebt gehad en of er familieleden of huisgenoten dezelfde klacht hebben. Ook graag een foto uploaden.</t>
  </si>
  <si>
    <t>MONDT6_Question</t>
  </si>
  <si>
    <t>Heb je recent een tandheelkundige ingreep of behandeling in de mond gehad?</t>
  </si>
  <si>
    <t>MONDT6_QuestionPar</t>
  </si>
  <si>
    <t>Heeft de patiënt recent een tandheelkundige ingreep of behandeling in de mond gehad?</t>
  </si>
  <si>
    <t>MONDT6_ExtraInfo</t>
  </si>
  <si>
    <t>Bijvoorbeeld een bij de tandarts tand of kies getrokken, wortelkanaal behandeling of gaatje vullen of een behandeling bij de mondhygiëniste.</t>
  </si>
  <si>
    <t>MONDT6A_Question</t>
  </si>
  <si>
    <t>Wat voor ingreep of behandeling heb je gehad?</t>
  </si>
  <si>
    <t>MONDT6A_QuestionPar</t>
  </si>
  <si>
    <t>Wat voor ingreep of behandeling heeft de patiënt recent gehad?</t>
  </si>
  <si>
    <t>MONDT6A_ExtraInfo</t>
  </si>
  <si>
    <t>Graag zo uitgebreid mogelijk beschrijven: wanneer, wat is er gedaan en waar? En ging alles goed, geen nabloeding of tekenen van ontsteking (zwelling, roodheid, koorts)?</t>
  </si>
  <si>
    <t>OBSTI1A_Question</t>
  </si>
  <si>
    <t>Is een of meer van de volgende klachten op jou van toepassing?</t>
  </si>
  <si>
    <t>OBSTI1A_QuestionPar</t>
  </si>
  <si>
    <t>Is een of meer van de volgende klachten op je kind van toepassing?</t>
  </si>
  <si>
    <t>OBSTI1A_ExtraInfo</t>
  </si>
  <si>
    <t>OBSTI1A_Answer1</t>
  </si>
  <si>
    <t>OBSTI1A_Answer2</t>
  </si>
  <si>
    <t>OBSTI1A_Answer3</t>
  </si>
  <si>
    <t>OBSTI1A_Answer4</t>
  </si>
  <si>
    <t>OBSTI1A_Answer5</t>
  </si>
  <si>
    <t>Bleek, klam en/of gevoel flauw te vallen</t>
  </si>
  <si>
    <t>OBSTI1A_Answer6</t>
  </si>
  <si>
    <t>OBSTI1A_Answer7</t>
  </si>
  <si>
    <t>OBSTI1A_Answer8</t>
  </si>
  <si>
    <t>OBSTI1B_Question</t>
  </si>
  <si>
    <t>OBSTI1B_QuestionPar</t>
  </si>
  <si>
    <t>OBSTI1B_ExtraInfo</t>
  </si>
  <si>
    <t>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t>
  </si>
  <si>
    <t>OBSTI1B_Answer1</t>
  </si>
  <si>
    <t>OBSTI1B_Answer2</t>
  </si>
  <si>
    <t>OBSTI1B_Answer3</t>
  </si>
  <si>
    <t>OBSTI1B_Answer4</t>
  </si>
  <si>
    <t>OBSTI1B_Answer5</t>
  </si>
  <si>
    <t>OBSTI1B_Answer6</t>
  </si>
  <si>
    <t>OBSTI1B_Answer7</t>
  </si>
  <si>
    <t>OBSTI1B_Answer8</t>
  </si>
  <si>
    <t>OBSTI2_Question</t>
  </si>
  <si>
    <t>Wanneer heb je voor het laatst ontlasting gehad?</t>
  </si>
  <si>
    <t>OBSTI2_QuestionPar</t>
  </si>
  <si>
    <t>Wanneer heeft de patiënt voor het laatst ontlasting gehad?</t>
  </si>
  <si>
    <t>OBSTI2_Answer1</t>
  </si>
  <si>
    <t>Minder dan 2 dagen geleden</t>
  </si>
  <si>
    <t>OBSTI2_Answer2</t>
  </si>
  <si>
    <t>3 - 7 dagen geleden</t>
  </si>
  <si>
    <t>OBSTI2_Answer3</t>
  </si>
  <si>
    <t>Langer dan een week geleden</t>
  </si>
  <si>
    <t>OBSTI3A_Question</t>
  </si>
  <si>
    <t>Hoe vaak heb je normaal ontlasting?</t>
  </si>
  <si>
    <t>OBSTI3A_QuestionPar</t>
  </si>
  <si>
    <t>Hoe vaak heeft de patiënt normaal ontlasting?</t>
  </si>
  <si>
    <t>OBSTI3A_Answer1</t>
  </si>
  <si>
    <t>Een of meerdere keren per dag</t>
  </si>
  <si>
    <t>OBSTI3A_Answer2</t>
  </si>
  <si>
    <t>Een keer per 2-3 dagen</t>
  </si>
  <si>
    <t>OBSTI3A_Answer3</t>
  </si>
  <si>
    <t>Een keer per 4-6 dagen</t>
  </si>
  <si>
    <t>OBSTI3A_Answer4</t>
  </si>
  <si>
    <t>Een keer per week</t>
  </si>
  <si>
    <t>OBSTI3A_Answer5</t>
  </si>
  <si>
    <t>Erg wisselend</t>
  </si>
  <si>
    <t>OBSTI3B_Question</t>
  </si>
  <si>
    <t>Hoe vaak heb je nu ontlasting?</t>
  </si>
  <si>
    <t>OBSTI3B_QuestionPar</t>
  </si>
  <si>
    <t>Hoe vaak heeft de patiënt nu ontlasting?</t>
  </si>
  <si>
    <t>OBSTI3B_Answer1</t>
  </si>
  <si>
    <t>OBSTI3B_Answer2</t>
  </si>
  <si>
    <t>OBSTI3B_Answer3</t>
  </si>
  <si>
    <t>OBSTI3B_Answer4</t>
  </si>
  <si>
    <t>OBSTI3B_Answer5</t>
  </si>
  <si>
    <t>OBSTI4_Question</t>
  </si>
  <si>
    <t>Heb je bij de obstipatie een of meer van de volgende klachten?</t>
  </si>
  <si>
    <t>OBSTI4_QuestionPar</t>
  </si>
  <si>
    <t>Heeft de patiënt bij de obstipatie een of meer van de volgende klachten?</t>
  </si>
  <si>
    <t>OBSTI4_ExtraInfo</t>
  </si>
  <si>
    <t>OBSTI4_Answer1</t>
  </si>
  <si>
    <t>OBSTI4_Answer2</t>
  </si>
  <si>
    <t>OBSTI4_Answer3</t>
  </si>
  <si>
    <t>OBSTI4_Answer4</t>
  </si>
  <si>
    <t>OBSTI4_Answer5</t>
  </si>
  <si>
    <t>Opgeblazen gevoel / opgezette buik</t>
  </si>
  <si>
    <t>OBSTI4_Answer6</t>
  </si>
  <si>
    <t>OBSTI4_Answer7</t>
  </si>
  <si>
    <t>Gasvorming / scheten</t>
  </si>
  <si>
    <t>OBSTI4_Answer8</t>
  </si>
  <si>
    <t>OBSTI4_Answer9</t>
  </si>
  <si>
    <t>OBSTI4_Answer10</t>
  </si>
  <si>
    <t>Gebrek aan eetlust</t>
  </si>
  <si>
    <t>OBSTI4_Answer11</t>
  </si>
  <si>
    <t>Verlies van dunne ontlasting (onvrijwillig)</t>
  </si>
  <si>
    <t>OBSTI4_Answer12</t>
  </si>
  <si>
    <t>Aambeien</t>
  </si>
  <si>
    <t>OBSTI4_Answer13</t>
  </si>
  <si>
    <t>Pijnlijke anus</t>
  </si>
  <si>
    <t>OBSTI4_Answer14</t>
  </si>
  <si>
    <t>OBSTI4_Answer15</t>
  </si>
  <si>
    <t>OBSTI4A_Question</t>
  </si>
  <si>
    <t>OBSTI4A_QuestionPar</t>
  </si>
  <si>
    <t>OBSTI4A_Answer1</t>
  </si>
  <si>
    <t>OBSTI4A_Answer2</t>
  </si>
  <si>
    <t>OBSTI4A_Answer3</t>
  </si>
  <si>
    <t>OBSTI4B_Question</t>
  </si>
  <si>
    <t>Wat voor andere klachten heb je bij de obstipatie?</t>
  </si>
  <si>
    <t>OBSTI4B_QuestionPar</t>
  </si>
  <si>
    <t>Wat voor andere klachten heeft de patiënt bij de obstipatie?</t>
  </si>
  <si>
    <t>OBSTI6_Question</t>
  </si>
  <si>
    <t>Hoe ziet de ontlasting eruit?</t>
  </si>
  <si>
    <t>OBSTI6_QuestionPar</t>
  </si>
  <si>
    <t>OBSTI6_Answer1</t>
  </si>
  <si>
    <t>(Water) dun</t>
  </si>
  <si>
    <t>OBSTI6_Answer2</t>
  </si>
  <si>
    <t>Breijg / modderig</t>
  </si>
  <si>
    <t>OBSTI6_Answer3</t>
  </si>
  <si>
    <t>Normaal</t>
  </si>
  <si>
    <t>OBSTI6_Answer4</t>
  </si>
  <si>
    <t>Hard</t>
  </si>
  <si>
    <t>OBSTI6_Answer5</t>
  </si>
  <si>
    <t>Enkel wat slijm</t>
  </si>
  <si>
    <t>OBSTI7_Question</t>
  </si>
  <si>
    <t>OBSTI7_QuestionPar</t>
  </si>
  <si>
    <t>OBSTI7_Answer1</t>
  </si>
  <si>
    <t>Pasgeboren baby (ouder dan 7 dagen) zonder ontlasting</t>
  </si>
  <si>
    <t>OBSTI7_Answer2</t>
  </si>
  <si>
    <t>Chronische darmziekte</t>
  </si>
  <si>
    <t>OBSTI7_Answer3</t>
  </si>
  <si>
    <t>Darmkanker in de voorgeschiedenis of nu</t>
  </si>
  <si>
    <t>OBSTI7_Answer4</t>
  </si>
  <si>
    <t>Aandoening van de schildklier</t>
  </si>
  <si>
    <t>OBSTI7_Answer5</t>
  </si>
  <si>
    <t>Neurologische aandoening</t>
  </si>
  <si>
    <t>OBSTI7_Answer6</t>
  </si>
  <si>
    <t>Verstandelijke beperking</t>
  </si>
  <si>
    <t>OBSTI7_Answer7</t>
  </si>
  <si>
    <t>OBSTI7_Answer8</t>
  </si>
  <si>
    <t>Depressie</t>
  </si>
  <si>
    <t>OBSTI7_Answer9</t>
  </si>
  <si>
    <t>Gebruik medicatie met als bijwerking obstipatie</t>
  </si>
  <si>
    <t>OBSTI7_Answer10</t>
  </si>
  <si>
    <t>OBSTI8_Question</t>
  </si>
  <si>
    <t>OBSTI8_QuestionPar</t>
  </si>
  <si>
    <t>OBSTI8_ExtraInfo</t>
  </si>
  <si>
    <t>Bijvoorbeed te weinig water gedronken, veel stress, recent gestart met een bepaald medicijn, etc.</t>
  </si>
  <si>
    <t>OBSTI9_Question</t>
  </si>
  <si>
    <t>OBSTI9_QuestionPar</t>
  </si>
  <si>
    <t>OOGK1_Question</t>
  </si>
  <si>
    <t>Heb je bij de oogklacht een of meer van de volgende klachten?</t>
  </si>
  <si>
    <t>OOGK1_QuestionPar</t>
  </si>
  <si>
    <t>Heeft de patiënt bij de oogklacht een van de volgende klachten?</t>
  </si>
  <si>
    <t>OOGK1_ExtraInfo</t>
  </si>
  <si>
    <t>Plotselinge zwelling van de ogen: ineens opgekomen en niet langer dan een dag aanwezig/of snel erger in het afgelopen uur bij (mogelijke) allergiche reactie.</t>
  </si>
  <si>
    <t>OOGK1_Answer1</t>
  </si>
  <si>
    <t>Ernstige of doorborende verwonding aan het oog of ooglid</t>
  </si>
  <si>
    <t>OOGK1_Answer2</t>
  </si>
  <si>
    <t>OOGK1_Answer3</t>
  </si>
  <si>
    <t>OOGK1_Answer4</t>
  </si>
  <si>
    <t>Plotseling veel last van fel licht</t>
  </si>
  <si>
    <t>OOGK1_Answer5</t>
  </si>
  <si>
    <t>Plotseling erg wazig of slecht zicht</t>
  </si>
  <si>
    <t>OOGK1_Answer6</t>
  </si>
  <si>
    <t>Deel van blikveld is weggevallen</t>
  </si>
  <si>
    <t>OOGK1_Answer7</t>
  </si>
  <si>
    <t>Plots dubbel zien (&lt; 6uur)</t>
  </si>
  <si>
    <t>OOGK1_Answer8</t>
  </si>
  <si>
    <t>Plotselinge zwelling aan beide ogen/oogleden</t>
  </si>
  <si>
    <t>OOGK1_Answer9</t>
  </si>
  <si>
    <t>OOGK2A_Question</t>
  </si>
  <si>
    <t>Heb je pijn aan je oog?</t>
  </si>
  <si>
    <t>OOGK2A_QuestionPar</t>
  </si>
  <si>
    <t>Heeft de patiënt pijn aan het oog?</t>
  </si>
  <si>
    <t>OOGK2A_ExtraInfo</t>
  </si>
  <si>
    <t>Hierbij is het belangrijk om onderscheid te maken tussen pijn aan de oogbol zelf of meer oppervlakkige pijn aan de buitenkant van het oog of ooglid.</t>
  </si>
  <si>
    <t>OOGK2A_Answer1</t>
  </si>
  <si>
    <t>Ernstige pijn in de oogbol</t>
  </si>
  <si>
    <t>OOGK2A_Answer2</t>
  </si>
  <si>
    <t>Achter het oog</t>
  </si>
  <si>
    <t>OOGK2A_Answer3</t>
  </si>
  <si>
    <t>Oppervlakkig pijn aan het oog of ooglid</t>
  </si>
  <si>
    <t>OOGK2A_Answer4</t>
  </si>
  <si>
    <t>OOGK2A_Answer5</t>
  </si>
  <si>
    <t>Geen pijn</t>
  </si>
  <si>
    <t>OOGK2_Question</t>
  </si>
  <si>
    <t>Hoeveel pijn heb je aan je oog?</t>
  </si>
  <si>
    <t>OOGK2_QuestionPar</t>
  </si>
  <si>
    <t>Hoeveel pijn heeft de patiënt aan het oog?</t>
  </si>
  <si>
    <t>OOGK2_ExtraInfo</t>
  </si>
  <si>
    <t>Kun je op een schaal van 0-10 aangeven hoe erg de pijn is? 0 is geen pijn en 10 is de ergst denkbare pijn. Bij een 8 of 9 wordt je duidelijk belemmerd in je dagelijkse activiteiten.</t>
  </si>
  <si>
    <t>OOGK2_Answer1</t>
  </si>
  <si>
    <t>OOGK2_Answer2</t>
  </si>
  <si>
    <t>OOGK2_Answer3</t>
  </si>
  <si>
    <t>OOGK2_Answer4</t>
  </si>
  <si>
    <t>OOGK2_Answer5</t>
  </si>
  <si>
    <t>OOGK2_Answer6</t>
  </si>
  <si>
    <t>OOGK2_Answer7</t>
  </si>
  <si>
    <t>OOGK2_Answer8</t>
  </si>
  <si>
    <t>OOGK2_Answer9</t>
  </si>
  <si>
    <t>OOGK2_Answer10</t>
  </si>
  <si>
    <t>OOGK2_Answer11</t>
  </si>
  <si>
    <t>OOGK3_Question</t>
  </si>
  <si>
    <t>Is er (vermoedelijk) iets in of tegen je oog gekomen?</t>
  </si>
  <si>
    <t>OOGK3_QuestionPar</t>
  </si>
  <si>
    <t>Is er (vermoedelijk) iets in of tegen het oog van de patiënt gekomen?</t>
  </si>
  <si>
    <t>OOGK3_ExtraInfo</t>
  </si>
  <si>
    <t>Zo ja, wat is er in gekomen? Bijvoorbeeld kruit van vuurwerk.</t>
  </si>
  <si>
    <t>OOGK3_Answer1</t>
  </si>
  <si>
    <t>Chemische stof / loog / zuur</t>
  </si>
  <si>
    <t>OOGK3_Answer2</t>
  </si>
  <si>
    <t>Kruit</t>
  </si>
  <si>
    <t>OOGK3_Answer3</t>
  </si>
  <si>
    <t>Fel licht / las letsel</t>
  </si>
  <si>
    <t>OOGK3_Answer4</t>
  </si>
  <si>
    <t>Vuiltje of splinter</t>
  </si>
  <si>
    <t>OOGK3_Answer5</t>
  </si>
  <si>
    <t>Insect</t>
  </si>
  <si>
    <t>OOGK3_Answer6</t>
  </si>
  <si>
    <t>Ja, maar weet niet zeker wat</t>
  </si>
  <si>
    <t>OOGK3_Answer7</t>
  </si>
  <si>
    <t>Klap / iets hards tegen het oog gekomen</t>
  </si>
  <si>
    <t>OOGK3_Answer8</t>
  </si>
  <si>
    <t>Nee, er is niets in of tegen het oog gekomen</t>
  </si>
  <si>
    <t>OOGK7_Question</t>
  </si>
  <si>
    <t>Wat is er tegen je oog gekomen?</t>
  </si>
  <si>
    <t>OOGK7_QuestionPar</t>
  </si>
  <si>
    <t>Wat is er tegen het oog gekomen?</t>
  </si>
  <si>
    <t>OOGK4_Question</t>
  </si>
  <si>
    <t>Zie je plotseling slechter of anders?</t>
  </si>
  <si>
    <t>OOGK4_QuestionPar</t>
  </si>
  <si>
    <t>Ziet de patiënt plotseling slechter of anders?</t>
  </si>
  <si>
    <t>OOGK4_ExtraInfo</t>
  </si>
  <si>
    <t>De afbeelding hieronder is een voorbeeld van friemeltjes en vlekken</t>
  </si>
  <si>
    <t>OOGK4_Answer1</t>
  </si>
  <si>
    <t>Iets waziger of slechter zicht</t>
  </si>
  <si>
    <t>OOGK4_Answer2</t>
  </si>
  <si>
    <t>Meebewegende vlekken</t>
  </si>
  <si>
    <t>OOGK4_Answer3</t>
  </si>
  <si>
    <t>Dubbel zien (&gt; 6uur)</t>
  </si>
  <si>
    <t>OOGK4_Answer4</t>
  </si>
  <si>
    <t>Een zwarte vlek in blikveld</t>
  </si>
  <si>
    <t>OOGK4_Answer5</t>
  </si>
  <si>
    <t>Halo’s (kring) rondom lichtbron</t>
  </si>
  <si>
    <t>OOGK4_Answer6</t>
  </si>
  <si>
    <t>Bepaalde nieuwe dingen (zoals friemeltjes, lichtflitsen of vlekken)</t>
  </si>
  <si>
    <t>OOGK4_Answer7</t>
  </si>
  <si>
    <t>Nee, het zicht is hetzelfde gebleven</t>
  </si>
  <si>
    <t>OOGK4_Answer8</t>
  </si>
  <si>
    <t>De klacht staat er niet tussen</t>
  </si>
  <si>
    <t>OOGK5_Question</t>
  </si>
  <si>
    <t>Wat is er precies veranderd aan je zicht?</t>
  </si>
  <si>
    <t>OOGK5_QuestionPar</t>
  </si>
  <si>
    <t>Wat is er precies veranderd aan het zicht?</t>
  </si>
  <si>
    <t>OOGK8_Question</t>
  </si>
  <si>
    <t>Zijn de klachten aan een of aan beide ogen?</t>
  </si>
  <si>
    <t>OOGK8_QuestionPar</t>
  </si>
  <si>
    <t>OOGK8_Answer1</t>
  </si>
  <si>
    <t>Een oog, rechts</t>
  </si>
  <si>
    <t>OOGK8_Answer2</t>
  </si>
  <si>
    <t>Een oog, links</t>
  </si>
  <si>
    <t>OOGK8_Answer3</t>
  </si>
  <si>
    <t>Beide ogen</t>
  </si>
  <si>
    <t>OOGK9_Question</t>
  </si>
  <si>
    <t>Ziet je oog of ooglid er anders uit dan normaal?</t>
  </si>
  <si>
    <t>OOGK9_QuestionPar</t>
  </si>
  <si>
    <t>Ziet het oog of ooglid er anders uit dan normaal?</t>
  </si>
  <si>
    <t>OOGK9_ExtraInfo</t>
  </si>
  <si>
    <t>Bijvoorbeeld is het witte deel is nu rood, vervorming van de iris of de pupil, zwelling of roodheid van de oogleden, bultje aan het ooglid of schilfering aan de wimpers.</t>
  </si>
  <si>
    <t>OOGK9A_Question</t>
  </si>
  <si>
    <t>Kun je een foto maken en de afwijking beschrijven?</t>
  </si>
  <si>
    <t>OOGK9A_QuestionPar</t>
  </si>
  <si>
    <t>Kun je foto's maken en de afwijking beschrijven?</t>
  </si>
  <si>
    <t>OOGK9A_ExtraInfo</t>
  </si>
  <si>
    <t>Graag een foto maken van beide ogen en een detail foto van de klacht.</t>
  </si>
  <si>
    <t>OOGK10_Question</t>
  </si>
  <si>
    <t>OOGK10_QuestionPar</t>
  </si>
  <si>
    <t>OOGK10_Answer1</t>
  </si>
  <si>
    <t>OOGK10_Answer2</t>
  </si>
  <si>
    <t>Geïrriteerd gevoel</t>
  </si>
  <si>
    <t>OOGK10_Answer3</t>
  </si>
  <si>
    <t>Branderig gevoel</t>
  </si>
  <si>
    <t>OOGK10_Answer4</t>
  </si>
  <si>
    <t>Droog gevoel</t>
  </si>
  <si>
    <t>OOGK10_Answer5</t>
  </si>
  <si>
    <t>Tranend oog (meer dan normaal)</t>
  </si>
  <si>
    <t>OOGK10_Answer6</t>
  </si>
  <si>
    <t>Vocht / pus uit het oog</t>
  </si>
  <si>
    <t>OOGK10_Answer7</t>
  </si>
  <si>
    <t>OOGK10A_Question</t>
  </si>
  <si>
    <t>Heb je tekenen van een oogontsteking?</t>
  </si>
  <si>
    <t>OOGK10A_QuestionPar</t>
  </si>
  <si>
    <t>Heeft de patiënt tekenen van een oogontsteking?</t>
  </si>
  <si>
    <t>OOGK10A_ExtraInfo</t>
  </si>
  <si>
    <t>Tekenen van oogontsteking: roodheid, branderig gevoel, jeuk, tranen, vocht of pus uit het oog. Zo ja, sinds wanneer en verbetert of verslechtert het?</t>
  </si>
  <si>
    <t>OOGK10A_Answer1</t>
  </si>
  <si>
    <t>Ja, meer dan 3 dagen met verbetering</t>
  </si>
  <si>
    <t>OOGK10A_Answer2</t>
  </si>
  <si>
    <t>Ja, meer dan 3 dagen zonder verbetering</t>
  </si>
  <si>
    <t>OOGK10A_Answer3</t>
  </si>
  <si>
    <t>Ja, meer dan 3 dagen met verergering van klachten</t>
  </si>
  <si>
    <t>OOGK10A_Answer4</t>
  </si>
  <si>
    <t>Ja, 3 dagen of minder</t>
  </si>
  <si>
    <t>OOGK10A_Answer5</t>
  </si>
  <si>
    <t>OOGK11_Question</t>
  </si>
  <si>
    <t>Ben je recent behandeld of geopereerd aan je oog?</t>
  </si>
  <si>
    <t>OOGK11_QuestionPar</t>
  </si>
  <si>
    <t>Is de patiënt recent behandeld of geopereerd aan het oog?</t>
  </si>
  <si>
    <t>OOGK11A_Question</t>
  </si>
  <si>
    <t>OOGK11A_QuestionPar</t>
  </si>
  <si>
    <t>OOGK11A_ExtraInfo</t>
  </si>
  <si>
    <t>OOGK12_Question</t>
  </si>
  <si>
    <t>Draag je een bril of contactlenzen?</t>
  </si>
  <si>
    <t>OOGK12_QuestionPar</t>
  </si>
  <si>
    <t>Draagt de patiënt een bril of contactlenzen?</t>
  </si>
  <si>
    <t>OOGK12_Answer1</t>
  </si>
  <si>
    <t>Ja, bril</t>
  </si>
  <si>
    <t>OOGK12_Answer2</t>
  </si>
  <si>
    <t>Ja, contactlenzen</t>
  </si>
  <si>
    <t>OOGK12_Answer3</t>
  </si>
  <si>
    <t>OORPI1_Question</t>
  </si>
  <si>
    <t>OORPI1_QuestionPar</t>
  </si>
  <si>
    <t>Is de patiënt ernstig ziek en/of heeft de patiënt koorts?</t>
  </si>
  <si>
    <t>OORPI1_ExtraInfo</t>
  </si>
  <si>
    <t>Ernstig zieke indruk: bijvoorbeeld erg suf of slaperig, een versnelde ademhaling en/of koorts (38°C of hoger) of erg verslechterd in het afgelopen uur. Bij een kind ook: jengelend of ontroostbaar huilen of kreunend ademhalen.</t>
  </si>
  <si>
    <t>OORPI1_Answer1</t>
  </si>
  <si>
    <t>OORPI1_Answer2</t>
  </si>
  <si>
    <t>OORPI1_Answer3</t>
  </si>
  <si>
    <t>OORPI1_Answer4</t>
  </si>
  <si>
    <t>OORPI2_Question</t>
  </si>
  <si>
    <t>Heb je pijn aan het oor?</t>
  </si>
  <si>
    <t>OORPI2_QuestionPar</t>
  </si>
  <si>
    <t>Heeft de patiënt pijn aan het oor?</t>
  </si>
  <si>
    <t>OORPI2_ExtraInfo</t>
  </si>
  <si>
    <t>Bijvoorbeeld als je de oorschelp aanraakt of beweegt. Zo ja, waar?</t>
  </si>
  <si>
    <t>OORPI2_Answer1</t>
  </si>
  <si>
    <t>In het oor</t>
  </si>
  <si>
    <t>OORPI2_Answer2</t>
  </si>
  <si>
    <t>Uitwendige oor</t>
  </si>
  <si>
    <t>OORPI2_Answer3</t>
  </si>
  <si>
    <t>Aan het bot achter het oor</t>
  </si>
  <si>
    <t>OORPI2_Answer4</t>
  </si>
  <si>
    <t>Nee, geen pijn</t>
  </si>
  <si>
    <t>OORPI2A_Question</t>
  </si>
  <si>
    <t>Hoe lang heb je al pijn aan het oor?</t>
  </si>
  <si>
    <t>OORPI2A_QuestionPar</t>
  </si>
  <si>
    <t>Hoe lang heeft de patiënt pijn aan het oor?</t>
  </si>
  <si>
    <t>OORPI2A_Answer1</t>
  </si>
  <si>
    <t>Korter dan drie dagen</t>
  </si>
  <si>
    <t>OORPI2A_Answer2</t>
  </si>
  <si>
    <t>Langer dan drie dagen</t>
  </si>
  <si>
    <t>OORPI3_Question</t>
  </si>
  <si>
    <t>Zo ja, kan je op een schaal van 0-10 aangeven hoeveel pijn je hebt?</t>
  </si>
  <si>
    <t>OORPI3_QuestionPar</t>
  </si>
  <si>
    <t>Zo ja, kan je op een schaal van 0-10 aangeven hoeveel pijn de patiënt heeft?</t>
  </si>
  <si>
    <t>OORPI3_ExtraInfo</t>
  </si>
  <si>
    <t>0 is geen pijn en 10 is de ergst denkbare pijn. Bij een 8 of 9 wordt je duidelijk belemmerd in je dagelijkse activiteiten.</t>
  </si>
  <si>
    <t>OORPI3_Answer1</t>
  </si>
  <si>
    <t>OORPI3_Answer2</t>
  </si>
  <si>
    <t>OORPI3_Answer3</t>
  </si>
  <si>
    <t>OORPI3_Answer4</t>
  </si>
  <si>
    <t>OORPI3_Answer5</t>
  </si>
  <si>
    <t>OORPI3_Answer6</t>
  </si>
  <si>
    <t>OORPI3_Answer7</t>
  </si>
  <si>
    <t>OORPI3_Answer8</t>
  </si>
  <si>
    <t>OORPI3_Answer9</t>
  </si>
  <si>
    <t>OORPI3_Answer10</t>
  </si>
  <si>
    <t>OORPI3_Answer11</t>
  </si>
  <si>
    <t>OORPI4_Question</t>
  </si>
  <si>
    <t>Aan welk oor heb je last?</t>
  </si>
  <si>
    <t>OORPI4_QuestionPar</t>
  </si>
  <si>
    <t>Aan welk oor heeft de patiënt last?</t>
  </si>
  <si>
    <t>OORPI4_Answer1</t>
  </si>
  <si>
    <t>Rechteroor</t>
  </si>
  <si>
    <t>OORPI4_Answer2</t>
  </si>
  <si>
    <t>Linkeroor</t>
  </si>
  <si>
    <t>OORPI4_Answer3</t>
  </si>
  <si>
    <t>Beide</t>
  </si>
  <si>
    <t>OORPI5_Question</t>
  </si>
  <si>
    <t>Ziet het oor of de huid eromheen er anders uit?</t>
  </si>
  <si>
    <t>OORPI5_QuestionPar</t>
  </si>
  <si>
    <t>OORPI5_ExtraInfo</t>
  </si>
  <si>
    <t>Bijvoorbeeld: roodheid van de oorschelp of huid, een bloeduitstorting/blauwe plek, zwelling van het oor of het oor staat verder af.</t>
  </si>
  <si>
    <t>OORPI6_Question</t>
  </si>
  <si>
    <t>Kan je foto's uploaden van beide oren?</t>
  </si>
  <si>
    <t>OORPI6_QuestionPar</t>
  </si>
  <si>
    <t>OORPI6_ExtraInfo</t>
  </si>
  <si>
    <t>Zorg ervoor dat de foto's zo scherp en duidelijk mogelijk zijn.</t>
  </si>
  <si>
    <t>OORPI6_Answer1</t>
  </si>
  <si>
    <t>Foto</t>
  </si>
  <si>
    <t>OORPI7_Question</t>
  </si>
  <si>
    <t>OORPI7_QuestionPar</t>
  </si>
  <si>
    <t>OORPI7_ExtraInfo</t>
  </si>
  <si>
    <t>Duizeligheid: Licht in het hoofd, draaierig, neiging tot vallen of stoornis van het evenwicht. Hevige duizeligheid: kan niet meer op de benen staan. Plotselinge doofheid: Doofheid die in enkele seconden/minuten is ontstaan</t>
  </si>
  <si>
    <t>OORPI7_Answer1</t>
  </si>
  <si>
    <t>OORPI7_Answer2</t>
  </si>
  <si>
    <t>OORPI7_Answer3</t>
  </si>
  <si>
    <t>Vocht / pus uit het oor</t>
  </si>
  <si>
    <t>OORPI7_Answer4</t>
  </si>
  <si>
    <t>Plotselinge doofheid (&lt;3 dagen)</t>
  </si>
  <si>
    <t>OORPI7_Answer5</t>
  </si>
  <si>
    <t>Langer bestaande doofheid</t>
  </si>
  <si>
    <t>OORPI7_Answer6</t>
  </si>
  <si>
    <t>Slechter horen</t>
  </si>
  <si>
    <t>OORPI7_Answer7</t>
  </si>
  <si>
    <t>OORPI9_Question</t>
  </si>
  <si>
    <t>Heb je last van een of meer van de volgende klachten naast de klacht aan het oor?</t>
  </si>
  <si>
    <t>OORPI9_QuestionPar</t>
  </si>
  <si>
    <t>Heeft de patiënt last van een of meer van de volgende klachten naast de klacht aan het oor?</t>
  </si>
  <si>
    <t>OORPI9_Answer1</t>
  </si>
  <si>
    <t>OORPI9_Answer2</t>
  </si>
  <si>
    <t>OORPI9_Answer3</t>
  </si>
  <si>
    <t>OORPI9_Answer4</t>
  </si>
  <si>
    <t>OORPI9_Answer5</t>
  </si>
  <si>
    <t>OORPI10_Question</t>
  </si>
  <si>
    <t>Weet je waardoor de klachten zijn ontstaan?</t>
  </si>
  <si>
    <t>OORPI10_QuestionPar</t>
  </si>
  <si>
    <t>Weet de patiënt waardoor de klachten zijn ontstaan?</t>
  </si>
  <si>
    <t>OORPI10_Answer1</t>
  </si>
  <si>
    <t>Klap tegen het oor gehad</t>
  </si>
  <si>
    <t>OORPI10_Answer2</t>
  </si>
  <si>
    <t>Recent gedoken</t>
  </si>
  <si>
    <t>OORPI10_Answer3</t>
  </si>
  <si>
    <t>Vliegreis gemaakt</t>
  </si>
  <si>
    <t>OORPI10_Answer4</t>
  </si>
  <si>
    <t>Gezwommen</t>
  </si>
  <si>
    <t>OORPI10_Answer5</t>
  </si>
  <si>
    <t>Verkoudheid</t>
  </si>
  <si>
    <t>OORPI10_Answer6</t>
  </si>
  <si>
    <t>OORPI10_Answer7</t>
  </si>
  <si>
    <t>OORPI8_Question</t>
  </si>
  <si>
    <t>Zo ja, is er een bloeduitstorting te zien?</t>
  </si>
  <si>
    <t>OORPI8_QuestionPar</t>
  </si>
  <si>
    <t>OORPI8_ExtraInfo</t>
  </si>
  <si>
    <t>Kan je het beschrijven of een foto uploaden?</t>
  </si>
  <si>
    <t>OORPI8_Answer1</t>
  </si>
  <si>
    <t>Beschrijving of foto uploaden</t>
  </si>
  <si>
    <t>OORPI11_Question</t>
  </si>
  <si>
    <t>Ben je recent behandeld of geopereerd aan het oor?</t>
  </si>
  <si>
    <t>OORPI11_QuestionPar</t>
  </si>
  <si>
    <t>Is de patiënt recent behandeld of geopereerd aan het oor?</t>
  </si>
  <si>
    <t>OORPI11A_Question</t>
  </si>
  <si>
    <t>OORPI11A_QuestionPar</t>
  </si>
  <si>
    <t>OORPI11A_ExtraInfo</t>
  </si>
  <si>
    <t>OORPI12_Question</t>
  </si>
  <si>
    <t>Draag je een gehoorapparaat?</t>
  </si>
  <si>
    <t>OORPI12_QuestionPar</t>
  </si>
  <si>
    <t>Draagt de patiënt een gehoorapparaat?</t>
  </si>
  <si>
    <t>OORPI13_Question</t>
  </si>
  <si>
    <t>Ben je gediagnosticeerd met Syndroom van Down?</t>
  </si>
  <si>
    <t>OORPI13_QuestionPar</t>
  </si>
  <si>
    <t>Is de patiënt gediagnosticeerd met syndroom van Down?</t>
  </si>
  <si>
    <t>OVERG1_Question</t>
  </si>
  <si>
    <t>Heb je bij het overgeven last van een of meer van de volgende klachten?</t>
  </si>
  <si>
    <t>OVERG1_QuestionPar</t>
  </si>
  <si>
    <t>Heeft de patiënt bij het overgeven last van een of meer van de volgende klachten?</t>
  </si>
  <si>
    <t>OVERG1_ExtraInfo</t>
  </si>
  <si>
    <t>OVERG1_Answer1</t>
  </si>
  <si>
    <t>OVERG1_Answer2</t>
  </si>
  <si>
    <t>OVERG1_Answer3</t>
  </si>
  <si>
    <t>Pijn op de borst</t>
  </si>
  <si>
    <t>OVERG1_Answer4</t>
  </si>
  <si>
    <t>Bleek, grauw of gevoel flauw te vallen</t>
  </si>
  <si>
    <t>OVERG1_Answer5</t>
  </si>
  <si>
    <t>OVERG1_Answer6</t>
  </si>
  <si>
    <t>Bekend met suikerziekte (diabetes) en gebruik insuline</t>
  </si>
  <si>
    <t>OVERG1_Answer7</t>
  </si>
  <si>
    <t>OVERG1_Answer8</t>
  </si>
  <si>
    <t>OVERG1_Answer9</t>
  </si>
  <si>
    <t>OVERG2_Question</t>
  </si>
  <si>
    <t>Hoeveel bloed geef je over?</t>
  </si>
  <si>
    <t>OVERG2_QuestionPar</t>
  </si>
  <si>
    <t>Hoeveel bloed geeft de patiënt over?</t>
  </si>
  <si>
    <t>OVERG2_ExtraInfo</t>
  </si>
  <si>
    <t>Bloed overgeven: Hevig: overgeven van puur bloed Matig: braaksel met wat bloed Gering: enkele druppels bloed bij het braaksel.</t>
  </si>
  <si>
    <t>OVERG2_Answer1</t>
  </si>
  <si>
    <t>OVERG2_Answer2</t>
  </si>
  <si>
    <t>OVERG2_Answer3</t>
  </si>
  <si>
    <t>OVERG3_Question</t>
  </si>
  <si>
    <t>Heb je last van een of meer van de volgende klachten naast het overgeven?</t>
  </si>
  <si>
    <t>OVERG3_QuestionPar</t>
  </si>
  <si>
    <t>Heeft de patiënt last van een of meer van de volgende klachten naast het overgeven?</t>
  </si>
  <si>
    <t>OVERG3_ExtraInfo</t>
  </si>
  <si>
    <t>Koorts is een temperatuur van 38°C of hoger.</t>
  </si>
  <si>
    <t>OVERG3_Answer1</t>
  </si>
  <si>
    <t>OVERG3_Answer2</t>
  </si>
  <si>
    <t>OVERG3_Answer3</t>
  </si>
  <si>
    <t>Overgeven is gestart na een trauma (val of harde stoot) tegen het hoofd</t>
  </si>
  <si>
    <t>OVERG3_Answer4</t>
  </si>
  <si>
    <t>OVERG3_Answer5</t>
  </si>
  <si>
    <t>Draaiduizeligheid en dubbelzien</t>
  </si>
  <si>
    <t>OVERG3_Answer6</t>
  </si>
  <si>
    <t>OVERG4_Question</t>
  </si>
  <si>
    <t>Hoe vaak heb je overgegeven in de afgelopen 24 uur?</t>
  </si>
  <si>
    <t>OVERG4_QuestionPar</t>
  </si>
  <si>
    <t>Hoe vaak heeft de patiënt overgegeven in de afgelopen 24 uur?</t>
  </si>
  <si>
    <t>OVERG4_ExtraInfo</t>
  </si>
  <si>
    <t>Aanhoudend overgeven is meermaals per uur of continue zonder eten</t>
  </si>
  <si>
    <t>OVERG4_Answer1</t>
  </si>
  <si>
    <t>OVERG4_Answer2</t>
  </si>
  <si>
    <t>OVERG4_Answer3</t>
  </si>
  <si>
    <t>Meer dan vijf keer</t>
  </si>
  <si>
    <t>OVERG4_Answer4</t>
  </si>
  <si>
    <t>OVERG4_Answer5</t>
  </si>
  <si>
    <t>OVERG5_Question</t>
  </si>
  <si>
    <t>Voel je het overgeven opkomen of is het erg plots / explosief?</t>
  </si>
  <si>
    <t>OVERG5_QuestionPar</t>
  </si>
  <si>
    <t>Voelt de patiënt het overgeven opkomen of is het erg plots / explosief?</t>
  </si>
  <si>
    <t>OVERG5_Answer1</t>
  </si>
  <si>
    <t>Erg plots / explosief</t>
  </si>
  <si>
    <t>OVERG5_Answer2</t>
  </si>
  <si>
    <t>Voel het opkomen</t>
  </si>
  <si>
    <t>OVERG5_Answer3</t>
  </si>
  <si>
    <t>Wisselend</t>
  </si>
  <si>
    <t>OVERG8_Question</t>
  </si>
  <si>
    <t>Heb je een of meer van de volgende bijkomende klachten?</t>
  </si>
  <si>
    <t>OVERG8_QuestionPar</t>
  </si>
  <si>
    <t>Heeft de patiënt een of meer van de volgende bijkomende klachten?</t>
  </si>
  <si>
    <t>OVERG8_ExtraInfo</t>
  </si>
  <si>
    <t>Maagklachten: bijvoorbeeld zuurbranden, opgeblazen gevoel of oprispingen.</t>
  </si>
  <si>
    <t>OVERG8_Answer1</t>
  </si>
  <si>
    <t>Moeizame ontlasting</t>
  </si>
  <si>
    <t>OVERG8_Answer2</t>
  </si>
  <si>
    <t>Geen ontlasting</t>
  </si>
  <si>
    <t>OVERG8_Answer3</t>
  </si>
  <si>
    <t>Waterdunne ontlasting (diarree)</t>
  </si>
  <si>
    <t>OVERG8_Answer4</t>
  </si>
  <si>
    <t>Maagklachten</t>
  </si>
  <si>
    <t>OVERG8_Answer5</t>
  </si>
  <si>
    <t>Draaiduizeligheid</t>
  </si>
  <si>
    <t>OVERG8_Answer6</t>
  </si>
  <si>
    <t>OVERG8_Answer7</t>
  </si>
  <si>
    <t>OVERG9_Question</t>
  </si>
  <si>
    <t>Kan je ons iets meer vertellen over je klachten rondom de ontlasting?</t>
  </si>
  <si>
    <t>OVERG9_QuestionPar</t>
  </si>
  <si>
    <t>Kan de patiënt ons iets meer vertellen over de klachten rondom de ontlasting?</t>
  </si>
  <si>
    <t>OVERG9_ExtraInfo</t>
  </si>
  <si>
    <t>Wanneer was bijvoorbeeld de laatste keer? Als je diarree hebt: hoe vaak per dag, hoe ziet de ontlasting eruit en zit er bloed bij?</t>
  </si>
  <si>
    <t>OVERG10_Question</t>
  </si>
  <si>
    <t>Zijn een of meer van de volgende antwoorden op jou van toepassing?</t>
  </si>
  <si>
    <t>OVERG10_QuestionPar</t>
  </si>
  <si>
    <t>Zijn een of meer van de volgende antwoorden op de patiënt van toepassing?</t>
  </si>
  <si>
    <t>OVERG10_ExtraInfo</t>
  </si>
  <si>
    <t>Ook bij af en toe gebruik wel aanvinken. We zullen het daarna in de chat verder bespreken.</t>
  </si>
  <si>
    <t>OVERG10_Answer1</t>
  </si>
  <si>
    <t>Zit veel in de zon</t>
  </si>
  <si>
    <t>OVERG10_Answer2</t>
  </si>
  <si>
    <t>Rookt</t>
  </si>
  <si>
    <t>OVERG10_Answer3</t>
  </si>
  <si>
    <t>Drinkt alcohol</t>
  </si>
  <si>
    <t>OVERG10_Answer4</t>
  </si>
  <si>
    <t>Drinkt koffie</t>
  </si>
  <si>
    <t>OVERG10_Answer5</t>
  </si>
  <si>
    <t>Gebruikt lachgas</t>
  </si>
  <si>
    <t>OVERG10_Answer6</t>
  </si>
  <si>
    <t>Gebruikt drugs</t>
  </si>
  <si>
    <t>OVERG10_Answer7</t>
  </si>
  <si>
    <t>Mogelijk iets verkeerds gegeten</t>
  </si>
  <si>
    <t>OVERG10_Answer8</t>
  </si>
  <si>
    <t>OVERG12_Question</t>
  </si>
  <si>
    <t>OVERG12_QuestionPar</t>
  </si>
  <si>
    <t>OVERG12_ExtraInfo</t>
  </si>
  <si>
    <t>Bijvoorbeed iets verkeerds gegeten, veel mensen in je omgeving ziek, recent gestart met een nieuw medicijn, etc.</t>
  </si>
  <si>
    <t>OVERG11_Question</t>
  </si>
  <si>
    <t>Heb je door de misselijkheid of het overgeven je medicatie niet kunnen innemen of weer uitgebraakt?</t>
  </si>
  <si>
    <t>OVERG11_QuestionPar</t>
  </si>
  <si>
    <t>Heeft de patiënt door de misselijkheid of het overgeven zijn/haar medicatie niet kunnen innemen of weer uitgebraakt?</t>
  </si>
  <si>
    <t>OVERG11_ExtraInfo</t>
  </si>
  <si>
    <t>Bijvoorbeeld je anticonceptie pil.</t>
  </si>
  <si>
    <t>OVERG11A_Question</t>
  </si>
  <si>
    <t>Heeft u een maagverkleining gehad?</t>
  </si>
  <si>
    <t>OVERG11A_QuestionPar</t>
  </si>
  <si>
    <t>Heeft de patiënt een maagverkleining gehad?</t>
  </si>
  <si>
    <t>OVERG11A_ExtraInfo</t>
  </si>
  <si>
    <t>Maagverkleining is een gastric bypass</t>
  </si>
  <si>
    <t>RUGKL1_Question</t>
  </si>
  <si>
    <t>Heb je gerelateerd aan je rugklacht een van de volgende klachten?</t>
  </si>
  <si>
    <t>RUGKL1_QuestionPar</t>
  </si>
  <si>
    <t>Heeft de patiënt gerelateerd aan de rugklacht een van de volgende klachten?</t>
  </si>
  <si>
    <t>RUGKL1_ExtraInfo</t>
  </si>
  <si>
    <t>Aneurysma aorta: verwijding van grote slagader. Incontinentie: voor urine en/of ontlasting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</si>
  <si>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RUGKL1_Answer1</t>
  </si>
  <si>
    <t>Acute, hevige rugpijn onafhankelijk van beweging of je houding</t>
  </si>
  <si>
    <t>RUGKL1_Answer2</t>
  </si>
  <si>
    <t>Bekend met of verdenking van een aneurysma</t>
  </si>
  <si>
    <t>RUGKL1_Answer3</t>
  </si>
  <si>
    <t>Bleek, klam, misselijk of gevoel flauw te vallen</t>
  </si>
  <si>
    <t>RUGKL1_Answer4</t>
  </si>
  <si>
    <t>Een ernstige verwonding aan de rug/ruggengraat</t>
  </si>
  <si>
    <t>RUGKL1_Answer5</t>
  </si>
  <si>
    <t>Doof gevoel bij de billen, geslachtsdelen en/of benen</t>
  </si>
  <si>
    <t>RUGKL1_Answer6</t>
  </si>
  <si>
    <t>Niet of moeite met plassen of incontinentie sinds rugpijn</t>
  </si>
  <si>
    <t>RUGKL1_Answer7</t>
  </si>
  <si>
    <t>RUGKL1_Answer8</t>
  </si>
  <si>
    <t>Kortademigheid en/of pijn op de borst</t>
  </si>
  <si>
    <t>RUGKL1_Answer9</t>
  </si>
  <si>
    <t>Rugklacht is ontstaan na een ongeval</t>
  </si>
  <si>
    <t>RUGKL1_Answer10</t>
  </si>
  <si>
    <t>RUGKL1_Answer11</t>
  </si>
  <si>
    <t>RUGKL1_Answer12</t>
  </si>
  <si>
    <t>RUGKL2_Question</t>
  </si>
  <si>
    <t>RUGKL2_QuestionPar</t>
  </si>
  <si>
    <t>RUGKL2_ExtraInfo</t>
  </si>
  <si>
    <t>Er zijn meerdere antwoorden mogelijk. Koorts is een temperatuur van 38°C of hoger.</t>
  </si>
  <si>
    <t>RUGKL2_Answer1</t>
  </si>
  <si>
    <t>Doof gevoel</t>
  </si>
  <si>
    <t>RUGKL2_Answer2</t>
  </si>
  <si>
    <t>Uitstralende pijn of tintelingen tot de knie</t>
  </si>
  <si>
    <t>RUGKL2_Answer3</t>
  </si>
  <si>
    <t>Uitstralend pijn of tintelingen voorbij de knie</t>
  </si>
  <si>
    <t>RUGKL2_Answer4</t>
  </si>
  <si>
    <t>Uitval van spierkracht in een been of voet</t>
  </si>
  <si>
    <t>RUGKL2_Answer5</t>
  </si>
  <si>
    <t>Veel pijn bij het plassen</t>
  </si>
  <si>
    <t>RUGKL2_Answer6</t>
  </si>
  <si>
    <t>Geringe / beetje pijn bij het plassen</t>
  </si>
  <si>
    <t>RUGKL2_Answer7</t>
  </si>
  <si>
    <t>RUGKL2_Answer8</t>
  </si>
  <si>
    <t>RUGKL2A_Question</t>
  </si>
  <si>
    <t>Heb je deze klacht(en) in een of beide benen / voeten?</t>
  </si>
  <si>
    <t>RUGKL2A_QuestionPar</t>
  </si>
  <si>
    <t>Heeft de patiënt deze klacht(en) in een of beide benen / voeten?</t>
  </si>
  <si>
    <t>RUGKL2A_Answer1</t>
  </si>
  <si>
    <t>RUGKL2A_Answer2</t>
  </si>
  <si>
    <t>RUGKL2A_Answer3</t>
  </si>
  <si>
    <t>RUGKL3_Question</t>
  </si>
  <si>
    <t>Weet je waardoor de rugklacht is ontstaan?</t>
  </si>
  <si>
    <t>RUGKL3_QuestionPar</t>
  </si>
  <si>
    <t>Weet de patiënt waardoor de rugklacht is ontstaan?</t>
  </si>
  <si>
    <t>RUGKL3_ExtraInfo</t>
  </si>
  <si>
    <t>Graag zo uitgebreid mogelijk beschrijven: hoe, wanneer, wat, etc. Bijvoorbeeld: ben je gevallen, aangereden, tijdens het sporten, veel in de tuin gewerkt, etc.</t>
  </si>
  <si>
    <t>RUGKL4_Question</t>
  </si>
  <si>
    <t>Waar zit de rugklacht?</t>
  </si>
  <si>
    <t>RUGKL4_QuestionPar</t>
  </si>
  <si>
    <t>RUGKL4_Answer1</t>
  </si>
  <si>
    <t>Over de gehele rug</t>
  </si>
  <si>
    <t>RUGKL4_Answer2</t>
  </si>
  <si>
    <t>Hoog</t>
  </si>
  <si>
    <t>RUGKL4_Answer3</t>
  </si>
  <si>
    <t>Midden</t>
  </si>
  <si>
    <t>RUGKL4_Answer4</t>
  </si>
  <si>
    <t>Laag</t>
  </si>
  <si>
    <t>RUGKL4_Answer5</t>
  </si>
  <si>
    <t>De pijn / het gevoel verspringt</t>
  </si>
  <si>
    <t>RUGKL4_Answer6</t>
  </si>
  <si>
    <t>RUGKL5_Question</t>
  </si>
  <si>
    <t>Kan je de rugklacht beschrijven?</t>
  </si>
  <si>
    <t>RUGKL5_QuestionPar</t>
  </si>
  <si>
    <t>Kan je de rugklacht van de patiënt beschrijven?</t>
  </si>
  <si>
    <t>RUGKL5_ExtraInfo</t>
  </si>
  <si>
    <t>Bijv. is het continu aanwezig of komt het in aanvallen, etc.</t>
  </si>
  <si>
    <t>RUGKL5_Answer1</t>
  </si>
  <si>
    <t>Het is continu aanwezig</t>
  </si>
  <si>
    <t>RUGKL5_Answer2</t>
  </si>
  <si>
    <t>RUGKL5_Answer3</t>
  </si>
  <si>
    <t>Het wordt steeds erger</t>
  </si>
  <si>
    <t>RUGKL5_Answer4</t>
  </si>
  <si>
    <t>Het wordt al beter</t>
  </si>
  <si>
    <t>RUGKL5_Answer5</t>
  </si>
  <si>
    <t>RUGKL6_Question</t>
  </si>
  <si>
    <t>Zijn er afwijkingen te zien aan je rug?</t>
  </si>
  <si>
    <t>RUGKL6_QuestionPar</t>
  </si>
  <si>
    <t>Zijn er afwijkingen te zien aan de rug?</t>
  </si>
  <si>
    <t>RUGKL6_ExtraInfo</t>
  </si>
  <si>
    <t>Bijvoorbeeld een wond, huiduitslag, een blauwe plek of zwelling. Graag een duidelijke foto uploaden van de afwijking.</t>
  </si>
  <si>
    <t>RUGKL7_Question</t>
  </si>
  <si>
    <t>RUGKL7_QuestionPar</t>
  </si>
  <si>
    <t>RUGKL7_ExtraInfo</t>
  </si>
  <si>
    <t>Bijvoorbeeld verergering: tijdens het lopen, 's nachts, zwaar tillen. Verlichting: stilstaan of liggen.</t>
  </si>
  <si>
    <t>RUGKL8_Question</t>
  </si>
  <si>
    <t>Ben je recent behandeld of geopereerd aan je rug?</t>
  </si>
  <si>
    <t>RUGKL8_QuestionPar</t>
  </si>
  <si>
    <t>Is de patiënt recent behandeld of geopereerd aan de rug?</t>
  </si>
  <si>
    <t>RUGKL8A_Question</t>
  </si>
  <si>
    <t>RUGKL8A_QuestionPar</t>
  </si>
  <si>
    <t>RUGKL8A_ExtraInfo</t>
  </si>
  <si>
    <t>DIABE1_Question</t>
  </si>
  <si>
    <t>DIABE1_QuestionPar</t>
  </si>
  <si>
    <t>DIABE1_ExtraInfo</t>
  </si>
  <si>
    <t>Hevige 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</si>
  <si>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DIABE1_Answer1</t>
  </si>
  <si>
    <t>Erg suf, slaperig en/of niet goed aanspreekbaar</t>
  </si>
  <si>
    <t>DIABE1_Answer2</t>
  </si>
  <si>
    <t>Vermoeden van ernstige hypoglykemie (glucose lager dan 3,5mmol/L)</t>
  </si>
  <si>
    <t>DIABE1_Answer3</t>
  </si>
  <si>
    <t>Hevige kortademigheid en/of versnelde, zuchtende ademhaling</t>
  </si>
  <si>
    <t>DIABE1_Answer4</t>
  </si>
  <si>
    <t>Verwardheid / vreemd gedrag en glucose hoger dan 15mmol/L</t>
  </si>
  <si>
    <t>DIABE1_Answer5</t>
  </si>
  <si>
    <t>Verward / vreemd gedrag en gebruikt insuline</t>
  </si>
  <si>
    <t>DIABE1_Answer6</t>
  </si>
  <si>
    <t>Verkeerde dosering insuline gebruikt</t>
  </si>
  <si>
    <t>DIABE1_Answer7</t>
  </si>
  <si>
    <t>Aanhoudend braken en/of diarree</t>
  </si>
  <si>
    <t>DIABE1_Answer8</t>
  </si>
  <si>
    <t>DIABE1_Answer9</t>
  </si>
  <si>
    <t>DIABE1_Answer10</t>
  </si>
  <si>
    <t>Tekenen van erge uitdroging, plast weinig tot niet</t>
  </si>
  <si>
    <t>DIABE1_Answer11</t>
  </si>
  <si>
    <t>DIABE1_Answer12</t>
  </si>
  <si>
    <t>DIABE1_Answer13</t>
  </si>
  <si>
    <t>DIABE2_Question</t>
  </si>
  <si>
    <t>DIABE2_QuestionPar</t>
  </si>
  <si>
    <t>DIABE2_Answer1</t>
  </si>
  <si>
    <t>Diabetes mellitus type 1</t>
  </si>
  <si>
    <t>DIABE2_Answer2</t>
  </si>
  <si>
    <t>Diabetes mellitus type 2</t>
  </si>
  <si>
    <t>DIABE2_Answer3</t>
  </si>
  <si>
    <t>Heb / heeft diabetes, weet niet welk type</t>
  </si>
  <si>
    <t>DIABE2_Answer4</t>
  </si>
  <si>
    <t>Zwangerschapsdiabetes</t>
  </si>
  <si>
    <t>DIABE2_Answer5</t>
  </si>
  <si>
    <t>Ander type diabetes</t>
  </si>
  <si>
    <t>DIABE2A_Question</t>
  </si>
  <si>
    <t>Welk type diabetes heb je?</t>
  </si>
  <si>
    <t>DIABE2A_QuestionPar</t>
  </si>
  <si>
    <t>Welk type diabetes heeft de patiënt?</t>
  </si>
  <si>
    <t>DIABE3_Question</t>
  </si>
  <si>
    <t>Hoe wordt de diabetes behandeld?</t>
  </si>
  <si>
    <t>DIABE3_QuestionPar</t>
  </si>
  <si>
    <t>DIABE3_ExtraInfo</t>
  </si>
  <si>
    <t>DIABE3_Answer1</t>
  </si>
  <si>
    <t>Dieetmaatregelen</t>
  </si>
  <si>
    <t>DIABE3_Answer2</t>
  </si>
  <si>
    <t>Tabletten</t>
  </si>
  <si>
    <t>DIABE3_Answer3</t>
  </si>
  <si>
    <t>Insuline-injecties</t>
  </si>
  <si>
    <t>DIABE3_Answer4</t>
  </si>
  <si>
    <t>DIABE3A_Question</t>
  </si>
  <si>
    <t>Kun je je vorige antwoord(en) toelichten?</t>
  </si>
  <si>
    <t>DIABE3A_QuestionPar</t>
  </si>
  <si>
    <t>Kun je het vorige antwoord toelichten?</t>
  </si>
  <si>
    <t>DIABE3A_ExtraInfo</t>
  </si>
  <si>
    <t>Graag zo uitgebreid mogelijk beschrijven: wat voor medicatie gebruik je, hoeveel, wanneer heb je voor het laatste ingenomen of ingespoten?</t>
  </si>
  <si>
    <t>DIABE4_Question</t>
  </si>
  <si>
    <t>Heb je tekenen van uitdroging?</t>
  </si>
  <si>
    <t>DIABE4_QuestionPar</t>
  </si>
  <si>
    <t>Zijn er tekenen van uitdroging bij de patiënt?</t>
  </si>
  <si>
    <t>DIABE4_ExtraInfo</t>
  </si>
  <si>
    <t>Tekenen die op uitdrogingen wijzen: vreselijke dorst, erg droge mond, minder dan 1L water gedronken, weinig tot niet plassen (meer dan 12 uur niet geplast), suf, duizelig of licht in het hoofd.</t>
  </si>
  <si>
    <t>DIABE5_Question</t>
  </si>
  <si>
    <t>Heb je normaal gegeten?</t>
  </si>
  <si>
    <t>DIABE5_QuestionPar</t>
  </si>
  <si>
    <t>Heeft de patiënt normaal gegeten?</t>
  </si>
  <si>
    <t>DIABE5_ExtraInfo</t>
  </si>
  <si>
    <t>Graag ook beschrijven wanneer voor het laaste en wat heb je gegeten?</t>
  </si>
  <si>
    <t>DIABE6_Question</t>
  </si>
  <si>
    <t>Wat waren je laatste bloedglucose waarden?</t>
  </si>
  <si>
    <t>DIABE6_QuestionPar</t>
  </si>
  <si>
    <t>Wat waren de laatste bloedglucose waarden?</t>
  </si>
  <si>
    <t>DIABE6_ExtraInfo</t>
  </si>
  <si>
    <t>Graag de volgende zaken vermelden: je glucose waardes van vandaag, de tijd wanneer je het hebt gemeten en of je nuchter was (8 uur daarvoor niet gegeten).</t>
  </si>
  <si>
    <t>DIABE7A_Question</t>
  </si>
  <si>
    <t>Passen een of meer van de antwoorden bij jouw klachten?</t>
  </si>
  <si>
    <t>DIABE7A_QuestionPar</t>
  </si>
  <si>
    <t>Passen een of meer van de antwoorden bij de klachten van de patiënt?</t>
  </si>
  <si>
    <t>DIABE7A_Answer1</t>
  </si>
  <si>
    <t>Verward</t>
  </si>
  <si>
    <t>DIABE7A_Answer2</t>
  </si>
  <si>
    <t>Rusteloos</t>
  </si>
  <si>
    <t>DIABE7A_Answer3</t>
  </si>
  <si>
    <t>DIABE7A_Answer4</t>
  </si>
  <si>
    <t>Honger</t>
  </si>
  <si>
    <t>DIABE7A_Answer5</t>
  </si>
  <si>
    <t>DIABE7A_Answer6</t>
  </si>
  <si>
    <t>Trillerig, zweten of klam</t>
  </si>
  <si>
    <t>DIABE7A_Answer7</t>
  </si>
  <si>
    <t>Slecht / veranderd zicht</t>
  </si>
  <si>
    <t>DIABE7A_Answer8</t>
  </si>
  <si>
    <t>DIABE7B_Question</t>
  </si>
  <si>
    <t>En / of heb je een of meer van deze klachten?</t>
  </si>
  <si>
    <t>DIABE7B_QuestionPar</t>
  </si>
  <si>
    <t>En / of heeft de patiënt een of meer van deze klachten?</t>
  </si>
  <si>
    <t>DIABE7B_Answer1</t>
  </si>
  <si>
    <t>Dorst / veel drinken</t>
  </si>
  <si>
    <t>DIABE7B_Answer2</t>
  </si>
  <si>
    <t>Veel plassen</t>
  </si>
  <si>
    <t>DIABE7B_Answer3</t>
  </si>
  <si>
    <t>Braken / buikpijn</t>
  </si>
  <si>
    <t>DIABE7B_Answer4</t>
  </si>
  <si>
    <t>DIABE7B_Answer5</t>
  </si>
  <si>
    <t>DIABE7B_Answer6</t>
  </si>
  <si>
    <t>(Zenuw)pijn of verlies van gevoel</t>
  </si>
  <si>
    <t>DIABE7B_Answer7</t>
  </si>
  <si>
    <t>Oog / visusklachten</t>
  </si>
  <si>
    <t>DIABE7B_Answer8</t>
  </si>
  <si>
    <t>DIABE7B_Answer9</t>
  </si>
  <si>
    <t>(Niet-genezende) wond</t>
  </si>
  <si>
    <t>DIABE7B_Answer10</t>
  </si>
  <si>
    <t>DIABE7C_Question</t>
  </si>
  <si>
    <t>DIABE7C_QuestionPar</t>
  </si>
  <si>
    <t>Wat voor andere klachten heeft de patient?</t>
  </si>
  <si>
    <t>DIABE8_Question</t>
  </si>
  <si>
    <t>Heb je zelf een idee waardoor je bloedglucose te hoog/te laag kan zijn?</t>
  </si>
  <si>
    <t>DIABE8_QuestionPar</t>
  </si>
  <si>
    <t>Heeft de patiënt zelf een idee waardoor de glucose te hoog/te laag kan zijn?</t>
  </si>
  <si>
    <t>DIABE9_Question</t>
  </si>
  <si>
    <t>DIABE9_QuestionPar</t>
  </si>
  <si>
    <t>DIABE9_ExtraInfo</t>
  </si>
  <si>
    <t>DIABE9_Answer1</t>
  </si>
  <si>
    <t>DIABE9_Answer2</t>
  </si>
  <si>
    <t>DIABE9_Answer3</t>
  </si>
  <si>
    <t>DIABE9_Answer4</t>
  </si>
  <si>
    <t>Doorgemaakt hersenbloeding, herseninfarct en/of TIA</t>
  </si>
  <si>
    <t>DIABE9_Answer5</t>
  </si>
  <si>
    <t>DIABE9_Answer6</t>
  </si>
  <si>
    <t>Te hoog cholesterol</t>
  </si>
  <si>
    <t>DIABE9_Answer7</t>
  </si>
  <si>
    <t>Overgewicht</t>
  </si>
  <si>
    <t>DIABE9_Answer8</t>
  </si>
  <si>
    <t>Nierfunctiestoornis / nierfalen</t>
  </si>
  <si>
    <t>DIABE9_Answer9</t>
  </si>
  <si>
    <t>Diabetes (suikerziekte) in de familie</t>
  </si>
  <si>
    <t>DIABE9_Answer10</t>
  </si>
  <si>
    <t>DIABE9_Answer11</t>
  </si>
  <si>
    <t>DIABE9_Answer12</t>
  </si>
  <si>
    <t>URINE1_Question</t>
  </si>
  <si>
    <t>URINE1_QuestionPar</t>
  </si>
  <si>
    <t>URINE1_ExtraInfo</t>
  </si>
  <si>
    <t>Pijn in de zij: je kant dit testen door met je vuist zacht tegen de zijkant van je buik te tikken, dit zou geen pijn en geen verschil tussen links en rechts moeten geven.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</si>
  <si>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URINE1_Answer1</t>
  </si>
  <si>
    <t>URINE1_Answer2</t>
  </si>
  <si>
    <t>URINE1_Answer3</t>
  </si>
  <si>
    <t>Verstopte urinekatheter</t>
  </si>
  <si>
    <t>URINE1_Answer4</t>
  </si>
  <si>
    <t>URINE1_Answer5</t>
  </si>
  <si>
    <t>Misselijkheid en overgeven</t>
  </si>
  <si>
    <t>URINE1_Answer6</t>
  </si>
  <si>
    <t>URINE1_Answer7</t>
  </si>
  <si>
    <t>URINE1_Answer8</t>
  </si>
  <si>
    <t>Pijn in de zij</t>
  </si>
  <si>
    <t>URINE1_Answer9</t>
  </si>
  <si>
    <t>URINE1_Answer10</t>
  </si>
  <si>
    <t>URINE1_Answer11</t>
  </si>
  <si>
    <t>URINE2_Question</t>
  </si>
  <si>
    <t>Heb je last van een of meer van de volgende klachten naast de plasklachten?</t>
  </si>
  <si>
    <t>URINE2_QuestionPar</t>
  </si>
  <si>
    <t>Heeft de patiënt last van een of meer van de volgende klachten naast de plasklachten?</t>
  </si>
  <si>
    <t>URINE2_Answer1</t>
  </si>
  <si>
    <t>Rug en/of pijn in de zij</t>
  </si>
  <si>
    <t>URINE2_Answer2</t>
  </si>
  <si>
    <t>URINE2_Answer3</t>
  </si>
  <si>
    <t>Pijn, moeilijk te benoemen waar precies</t>
  </si>
  <si>
    <t>URINE2_Answer4</t>
  </si>
  <si>
    <t>URINE3A_Question</t>
  </si>
  <si>
    <t>URINE3A_QuestionPar</t>
  </si>
  <si>
    <t>URINE3A_ExtraInfo</t>
  </si>
  <si>
    <t>Buikwand katheter (Suprapubisch): een flexibel slangetje, dat via een sneetje via de buikwand, in de blaas is ingebracht. Blaaskatheter: een flexibel slangetje wat via de urineweg in de blaas is ingebracht Neurologische ziekte aandoening zoals MS of ALS.</t>
  </si>
  <si>
    <t>URINE3A_Answer1</t>
  </si>
  <si>
    <t>Maakt gebruik van een blaaskatheter</t>
  </si>
  <si>
    <t>URINE3A_Answer2</t>
  </si>
  <si>
    <t>Maakt gebruik van een buikwand katheter</t>
  </si>
  <si>
    <t>URINE3A_Answer3</t>
  </si>
  <si>
    <t>Een neurologische aandoening waardoor de blaasfunctie afwijkend is</t>
  </si>
  <si>
    <t>URINE3A_Answer4</t>
  </si>
  <si>
    <t>Bekend met een afwijking aan de nieren, blaas of urinewegen</t>
  </si>
  <si>
    <t>URINE3A_Answer5</t>
  </si>
  <si>
    <t>URINE3A_Answer6</t>
  </si>
  <si>
    <t>URINE3B_Question</t>
  </si>
  <si>
    <t>URINE3B_QuestionPar</t>
  </si>
  <si>
    <t>URINE3B_ExtraInfo</t>
  </si>
  <si>
    <t>Buikwand katheter (Suprapubisch): een flexible slangetje, dat via een incisie via de buikwand, in de blaas is ingebracht. Blaaskatheter: een flexibel slangetje wat via de urineweg in de blaas is ingebracht</t>
  </si>
  <si>
    <t>URINE3B_Answer1</t>
  </si>
  <si>
    <t>URINE3B_Answer2</t>
  </si>
  <si>
    <t>URINE3B_Answer3</t>
  </si>
  <si>
    <t>URINE3B_Answer4</t>
  </si>
  <si>
    <t>URINE3B_Answer5</t>
  </si>
  <si>
    <t>URINE3B_Answer6</t>
  </si>
  <si>
    <t>URINE4_Question</t>
  </si>
  <si>
    <t>Loopt de katheter niet meer goed door?</t>
  </si>
  <si>
    <t>URINE4_QuestionPar</t>
  </si>
  <si>
    <t>URINE4_ExtraInfo</t>
  </si>
  <si>
    <t>Bijvoorbeeld: lijkt het alsof hij verstopt is en loopt er geen urine in de slag of blijft de zak leeg?</t>
  </si>
  <si>
    <t>URINE5_Question</t>
  </si>
  <si>
    <t>Heb je een of meer van deze klachten bij het plassen?</t>
  </si>
  <si>
    <t>URINE5_QuestionPar</t>
  </si>
  <si>
    <t>Heeft de patiënt een of meer van deze klachten bij het plassen?</t>
  </si>
  <si>
    <t>URINE5_Answer1</t>
  </si>
  <si>
    <t>URINE5_Answer2</t>
  </si>
  <si>
    <t>Erg vaak</t>
  </si>
  <si>
    <t>URINE5_Answer3</t>
  </si>
  <si>
    <t>Kleine beetjes</t>
  </si>
  <si>
    <t>URINE5_Answer4</t>
  </si>
  <si>
    <t>Loze aandrang</t>
  </si>
  <si>
    <t>URINE5_Answer5</t>
  </si>
  <si>
    <t>URINE5_Answer6</t>
  </si>
  <si>
    <t>Niet volledig uit kunnen plassen</t>
  </si>
  <si>
    <t>URINE5_Answer7</t>
  </si>
  <si>
    <t>URINE5_Answer8</t>
  </si>
  <si>
    <t>Geen klachten bij het plassen</t>
  </si>
  <si>
    <t>URINE5_Answer9</t>
  </si>
  <si>
    <t>Mijn klachten staan hier niet genoemd</t>
  </si>
  <si>
    <t>URINE6_Question</t>
  </si>
  <si>
    <t>Ziet de urine er anders uit?</t>
  </si>
  <si>
    <t>URINE6_QuestionPar</t>
  </si>
  <si>
    <t>URINE6_Answer1</t>
  </si>
  <si>
    <t>Bloed bij de urine of roodgekleurd</t>
  </si>
  <si>
    <t>URINE6_Answer2</t>
  </si>
  <si>
    <t>Erg donker gekleurd</t>
  </si>
  <si>
    <t>URINE6_Answer3</t>
  </si>
  <si>
    <t>Troebel</t>
  </si>
  <si>
    <t>URINE6_Answer4</t>
  </si>
  <si>
    <t>Vlokken in de urine</t>
  </si>
  <si>
    <t>URINE6_Answer5</t>
  </si>
  <si>
    <t>Nee, het ziet er normaal uit</t>
  </si>
  <si>
    <t>URINE7_Question</t>
  </si>
  <si>
    <t>Heb je een of meer van de volgende klachten aan je geslachtsdelen?</t>
  </si>
  <si>
    <t>URINE7_QuestionPar</t>
  </si>
  <si>
    <t>Heeft de patiënt een of meer van de volgende klachten aan de geslachtsdelen?</t>
  </si>
  <si>
    <t>URINE7_Answer1</t>
  </si>
  <si>
    <t>URINE7_Answer2</t>
  </si>
  <si>
    <t>Abnormale afscheiding</t>
  </si>
  <si>
    <t>URINE7_Answer3</t>
  </si>
  <si>
    <t>Pijn aan de bal / balzak</t>
  </si>
  <si>
    <t>URINE7_Answer4</t>
  </si>
  <si>
    <t>URINE8_Question</t>
  </si>
  <si>
    <t>URINE8_QuestionPar</t>
  </si>
  <si>
    <t>URINE8_Answer1</t>
  </si>
  <si>
    <t>URINE8_Answer2</t>
  </si>
  <si>
    <t>URINE8_Answer3</t>
  </si>
  <si>
    <t>Vaginale pijn</t>
  </si>
  <si>
    <t>URINE8_Answer4</t>
  </si>
  <si>
    <t>VAGBL1_Question</t>
  </si>
  <si>
    <t>Heb je naast het vaginale bloedverlies een of meer van de volgende klachten?</t>
  </si>
  <si>
    <t>VAGBL1_QuestionPar</t>
  </si>
  <si>
    <t>Heeft de patiënte naast het vaginale bloedverlies een of meer van de volgende klachten?</t>
  </si>
  <si>
    <t>VAGBL1_ExtraInfo</t>
  </si>
  <si>
    <t>Hevige buikpijn: op een schaal van 1-10 een 9 of 10. Ernstig zieke indruk: bijvoorbeeld erg suf of slaperig, een versnelde ademhaling en/of koorts (38°C of hoger) of erg verslechterd in het afgelopen uur. Zieke indruk: Kan normale dagelijkse activiteiten zoals naar de wc gaan of uit bed komen niet meer zelfstandig.</t>
  </si>
  <si>
    <t>VAGBL1_Answer1</t>
  </si>
  <si>
    <t>VAGBL1_Answer2</t>
  </si>
  <si>
    <t>VAGBL1_Answer3</t>
  </si>
  <si>
    <t>VAGBL1_Answer4</t>
  </si>
  <si>
    <t>Klacht is gestart na een ongeval of geweld</t>
  </si>
  <si>
    <t>VAGBL1_Answer5</t>
  </si>
  <si>
    <t>VAGBL1_Answer6</t>
  </si>
  <si>
    <t>VAGBL1_Answer7</t>
  </si>
  <si>
    <t>VAGBL1_Answer8</t>
  </si>
  <si>
    <t>VAGBL2_Question</t>
  </si>
  <si>
    <t>Hoe hevig is het bloedverlies?</t>
  </si>
  <si>
    <t>VAGBL2_QuestionPar</t>
  </si>
  <si>
    <t>VAGBL2_ExtraInfo</t>
  </si>
  <si>
    <t>Hevig bloedverlies: bijvoorbeeld één vol kraam- of maandverband in 5 minuten, soms met grote bloedstolsels. Je moet je maandverband of tampon zeer vaak verschonen, lekt door of hebt dubbel bescherming nodig. Matig bloedverlies: bijvoorbeeld één vol kraam- of maandverband in 20 minuten. Gering bloedverlies: af en toe druppelsgewijs of slijmerig bloedverlies. Kleiner dan een 2-euro-muntstuk in je maandverband.</t>
  </si>
  <si>
    <t>VAGBL2_Answer1</t>
  </si>
  <si>
    <t>VAGBL2_Answer2</t>
  </si>
  <si>
    <t>VAGBL2_Answer3</t>
  </si>
  <si>
    <t>VAGBL2_Answer4</t>
  </si>
  <si>
    <t>Op dit moment geen bloedverlies (meer)</t>
  </si>
  <si>
    <t>VAGBL3_Question</t>
  </si>
  <si>
    <t>Heb je naast het bloedverlies een of meer van de volgende klachten?</t>
  </si>
  <si>
    <t>VAGBL3_QuestionPar</t>
  </si>
  <si>
    <t>Heeft de patiënte naast het bloedverlies een of meer van de volgende klachten?</t>
  </si>
  <si>
    <t>VAGBL3_Answer1</t>
  </si>
  <si>
    <t>VAGBL3_Answer2</t>
  </si>
  <si>
    <t>VAGBL3_Answer3</t>
  </si>
  <si>
    <t>Pijn tijdens en/of na seks</t>
  </si>
  <si>
    <t>VAGBL3_Answer4</t>
  </si>
  <si>
    <t>Vaginale jeuk</t>
  </si>
  <si>
    <t>VAGBL3_Answer5</t>
  </si>
  <si>
    <t>Abnormale vaginale afscheiding</t>
  </si>
  <si>
    <t>VAGBL3_Answer6</t>
  </si>
  <si>
    <t>VAGBL4A_Question</t>
  </si>
  <si>
    <t>VAGBL4A_QuestionPar</t>
  </si>
  <si>
    <t>Zijn een of meer van de volgende antwoorden op de patiënte van toepassing?</t>
  </si>
  <si>
    <t>VAGBL4A_ExtraInfo</t>
  </si>
  <si>
    <t>Tussentijds bloedverlies: is tussen de menstruaties door.</t>
  </si>
  <si>
    <t>VAGBL4A_Answer1</t>
  </si>
  <si>
    <t>Momenteel ongesteld maar dit is meer dan normaal</t>
  </si>
  <si>
    <t>VAGBL4A_Answer2</t>
  </si>
  <si>
    <t>Tussentijds bloedverlies</t>
  </si>
  <si>
    <t>VAGBL4A_Answer3</t>
  </si>
  <si>
    <t>Vaker onregelmatig bloedverlies</t>
  </si>
  <si>
    <t>VAGBL4A_Answer4</t>
  </si>
  <si>
    <t>Recent vaginale seks gehad, het bloedverlies is daarna ontstaan</t>
  </si>
  <si>
    <t>VAGBL4A_Answer5</t>
  </si>
  <si>
    <t>Bekend met een stollingsafwijking</t>
  </si>
  <si>
    <t>VAGBL4A_Answer6</t>
  </si>
  <si>
    <t>Gebruik van bloedverdunnende medicatie</t>
  </si>
  <si>
    <t>VAGBL4A_Answer7</t>
  </si>
  <si>
    <t>VAGBL4B_Question</t>
  </si>
  <si>
    <t>VAGBL4B_QuestionPar</t>
  </si>
  <si>
    <t>VAGBL4B_ExtraInfo</t>
  </si>
  <si>
    <t>Tussentijds bloedverlies: is tussen de menstruaties door. Door de overgang heen: meer dan een jaar geen menstruatie meer gehad.</t>
  </si>
  <si>
    <t>VAGBL4B_Answer1</t>
  </si>
  <si>
    <t>VAGBL4B_Answer2</t>
  </si>
  <si>
    <t>VAGBL4B_Answer3</t>
  </si>
  <si>
    <t>VAGBL4B_Answer4</t>
  </si>
  <si>
    <t>VAGBL4B_Answer5</t>
  </si>
  <si>
    <t>In de overgang</t>
  </si>
  <si>
    <t>VAGBL4B_Answer6</t>
  </si>
  <si>
    <t>Door de overgang heen</t>
  </si>
  <si>
    <t>VAGBL4B_Answer7</t>
  </si>
  <si>
    <t>VAGBL4B_Answer8</t>
  </si>
  <si>
    <t>VAGBL4B_Answer9</t>
  </si>
  <si>
    <t>VAGBL5_Question</t>
  </si>
  <si>
    <t>VAGBL5_QuestionPar</t>
  </si>
  <si>
    <t>VAGBL5_ExtraInfo</t>
  </si>
  <si>
    <t>VAGBL5_Answer1</t>
  </si>
  <si>
    <t>VAGBL5_Answer2</t>
  </si>
  <si>
    <t>Een koperspiraal</t>
  </si>
  <si>
    <t>VAGBL5_Answer3</t>
  </si>
  <si>
    <t>VAGBL5_Answer4</t>
  </si>
  <si>
    <t>Een prikpil</t>
  </si>
  <si>
    <t>VAGBL5_Answer5</t>
  </si>
  <si>
    <t>VAGBL5_Answer6</t>
  </si>
  <si>
    <t>VAGBL5_Answer7</t>
  </si>
  <si>
    <t>VAGBL5_Answer8</t>
  </si>
  <si>
    <t>VAGBL6_Question</t>
  </si>
  <si>
    <t>Heb je de pil de laatste tijd goed ingenomen?</t>
  </si>
  <si>
    <t>VAGBL6_QuestionPar</t>
  </si>
  <si>
    <t>Heeft de patiënte de pil de laatste tijd goed ingenomen?</t>
  </si>
  <si>
    <t>VAGBL6_ExtraInfo</t>
  </si>
  <si>
    <t>Goed innemen: op vaste tijden en niet vergeten. Ook als je bijvoorbeeld hebt overgegeven of diarree hebt gehad binnen 3 uur na inname van de pil hierbij nee aangeven.</t>
  </si>
  <si>
    <t>VAGBL7_Question</t>
  </si>
  <si>
    <t>Ben je recent geopereerd aan je buik of heb je een vaginale ingreep gehad?</t>
  </si>
  <si>
    <t>VAGBL7_QuestionPar</t>
  </si>
  <si>
    <t>Heeft de patiënte recent een buikoperatie of een vaginale ingreep gehad?</t>
  </si>
  <si>
    <t>VAGBL7A_Question</t>
  </si>
  <si>
    <t>Wat voor operatie of ingreep?</t>
  </si>
  <si>
    <t>VAGBL7A_QuestionPar</t>
  </si>
  <si>
    <t>VAGBL7A_ExtraInfo</t>
  </si>
  <si>
    <t>Bijvoorbeeld een keizersnee, biopt baarmoederhals, etc. Graag beschrijven wat er gedaan is, wanneer en waar.</t>
  </si>
  <si>
    <t>VAGAF1_Question</t>
  </si>
  <si>
    <t>Heb je naast de afscheiding ook buikpijn en/of voel je je ziek?</t>
  </si>
  <si>
    <t>VAGAF1_QuestionPar</t>
  </si>
  <si>
    <t>Heeft de patiënte naast de afscheiding ook buikpijn en/of voel je je ziek?</t>
  </si>
  <si>
    <t>VAGAF2_Question</t>
  </si>
  <si>
    <t>Heb je bij de afscheiding een of meer van de volgende klachten?</t>
  </si>
  <si>
    <t>VAGAF2_QuestionPar</t>
  </si>
  <si>
    <t>Heeft de patiënte naast de afscheiding een of meer van de volgende klachten?</t>
  </si>
  <si>
    <t>VAGAF2_ExtraInfo</t>
  </si>
  <si>
    <t>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t>
  </si>
  <si>
    <t>VAGAF2_Answer1</t>
  </si>
  <si>
    <t>VAGAF2_Answer2</t>
  </si>
  <si>
    <t>Verminderd bewustzijn, bleek of gevoel flauw te vallen</t>
  </si>
  <si>
    <t>VAGAF2_Answer3</t>
  </si>
  <si>
    <t>VAGAF2_Answer4</t>
  </si>
  <si>
    <t>VAGAF2_Answer5</t>
  </si>
  <si>
    <t>VAGAF3_Question</t>
  </si>
  <si>
    <t>Wat is er veranderd aan de vaginale afscheiding?</t>
  </si>
  <si>
    <t>VAGAF3_QuestionPar</t>
  </si>
  <si>
    <t>VAGAF3_Answer1</t>
  </si>
  <si>
    <t>Fors toegenomen afscheiding</t>
  </si>
  <si>
    <t>VAGAF3_Answer2</t>
  </si>
  <si>
    <t>Veranderd van kleur</t>
  </si>
  <si>
    <t>VAGAF3_Answer3</t>
  </si>
  <si>
    <t>Het stinkt / ruikt anders</t>
  </si>
  <si>
    <t>VAGAF3_Answer4</t>
  </si>
  <si>
    <t>VAGAF3_Answer5</t>
  </si>
  <si>
    <t>Het gaat gepaard met hevige jeuk</t>
  </si>
  <si>
    <t>VAGAF3_Answer6</t>
  </si>
  <si>
    <t>Niet veranderd</t>
  </si>
  <si>
    <t>VAGAF4_Question</t>
  </si>
  <si>
    <t>Heb je naast de vaginale afscheiding een of meer van de volgende klachten?</t>
  </si>
  <si>
    <t>VAGAF4_QuestionPar</t>
  </si>
  <si>
    <t>Heeft de patiënte naast de vaginale afscheiding een of meer van de volgende klachten?</t>
  </si>
  <si>
    <t>VAGAF4_ExtraInfo</t>
  </si>
  <si>
    <t>Abnormaal vaginaal bloedverlies: bijvoorbeeld tussen de menstruaties door of na seksueel contact.</t>
  </si>
  <si>
    <t>VAGAF4_Answer1</t>
  </si>
  <si>
    <t>VAGAF4_Answer2</t>
  </si>
  <si>
    <t>VAGAF4_Answer3</t>
  </si>
  <si>
    <t>Vaginaal bloedverlies tussen menstruaties door</t>
  </si>
  <si>
    <t>VAGAF4_Answer4</t>
  </si>
  <si>
    <t>VAGAF4_Answer5</t>
  </si>
  <si>
    <t>Afscheiding uit de plasbuis / bij de urine</t>
  </si>
  <si>
    <t>VAGAF4_Answer6</t>
  </si>
  <si>
    <t>Afscheiding uit de anus / bij de ontlasting</t>
  </si>
  <si>
    <t>VAGAF4_Answer7</t>
  </si>
  <si>
    <t>VAGAF4_Answer8</t>
  </si>
  <si>
    <t>Roodheid vagina/schaamlippen</t>
  </si>
  <si>
    <t>VAGAF4_Answer9</t>
  </si>
  <si>
    <t>Huiduitslag of blaasjes op of rondom vagina</t>
  </si>
  <si>
    <t>VAGAF4_Answer10</t>
  </si>
  <si>
    <t>VAGAF5_Question</t>
  </si>
  <si>
    <t>Welke kleur heeft je afscheiding?</t>
  </si>
  <si>
    <t>VAGAF5_QuestionPar</t>
  </si>
  <si>
    <t>Welke kleur heeft de vaginale afscheiding?</t>
  </si>
  <si>
    <t>VAGAF5_Answer1</t>
  </si>
  <si>
    <t>VAGAF5_Answer2</t>
  </si>
  <si>
    <t>VAGAF5_Answer3</t>
  </si>
  <si>
    <t>VAGAF5_Answer4</t>
  </si>
  <si>
    <t>VAGAF5_Answer5</t>
  </si>
  <si>
    <t>VAGAF5_Answer6</t>
  </si>
  <si>
    <t>VAGAF6_Question</t>
  </si>
  <si>
    <t>VAGAF6_QuestionPar</t>
  </si>
  <si>
    <t>VAGAF6_ExtraInfo</t>
  </si>
  <si>
    <t>Seksuele activiteiten zijn bijvoorbeeld vaginale seks (penetratie van de penis in de vagina) maar ook orale seks zoals pijpen, beffen of anale seks.</t>
  </si>
  <si>
    <t>VAGAF6_Answer1</t>
  </si>
  <si>
    <t>VAGAF6_Answer2</t>
  </si>
  <si>
    <t>VAGAF6_Answer3</t>
  </si>
  <si>
    <t>VAGAF6_Answer4</t>
  </si>
  <si>
    <t>VAGAF6_Answer5</t>
  </si>
  <si>
    <t>VAGAF6_Answer6</t>
  </si>
  <si>
    <t>VAGAF6_Answer7</t>
  </si>
  <si>
    <t>VAGAF7_Question</t>
  </si>
  <si>
    <t>VAGAF7_QuestionPar</t>
  </si>
  <si>
    <t>VAGAF7_ExtraInfo</t>
  </si>
  <si>
    <t>Met recent bedoelen we minder dan een maand geleden. Bij een curettage wordt door de gynaecoloog de binnenkant van de baarmoeder leeggezogen na een miskraam. Door de overgang heen: meer dan een jaar geen menstruatie meer gehad.</t>
  </si>
  <si>
    <t>VAGAF7_Answer1</t>
  </si>
  <si>
    <t>VAGAF7_Answer2</t>
  </si>
  <si>
    <t>VAGAF7_Answer3</t>
  </si>
  <si>
    <t>VAGAF7_Answer4</t>
  </si>
  <si>
    <t>VAGAF7_Answer5</t>
  </si>
  <si>
    <t>Ooit eerder een ontsteking of operatie in de onderbuik gehad</t>
  </si>
  <si>
    <t>VAGAF7_Answer6</t>
  </si>
  <si>
    <t>VAGAF7_Answer7</t>
  </si>
  <si>
    <t>VAGAF8_Question</t>
  </si>
  <si>
    <t>VAGAF8_QuestionPar</t>
  </si>
  <si>
    <t>VAGAF8_ExtraInfo</t>
  </si>
  <si>
    <t>VAGAF8_Answer1</t>
  </si>
  <si>
    <t>VAGAF8_Answer2</t>
  </si>
  <si>
    <t>VAGAF8_Answer3</t>
  </si>
  <si>
    <t>VAGAF8_Answer4</t>
  </si>
  <si>
    <t>VAGAF8_Answer5</t>
  </si>
  <si>
    <t>VAGAF8_Answer6</t>
  </si>
  <si>
    <t>VAGAF8_Answer7</t>
  </si>
  <si>
    <t>VAGAF8_Answer8</t>
  </si>
  <si>
    <t>VERMO1_Question</t>
  </si>
  <si>
    <t>Heb je naast de vermoeidheid last van een of meer van de volgende klachten?</t>
  </si>
  <si>
    <t>VERMO1_QuestionPar</t>
  </si>
  <si>
    <t>Heeft de patiënt naast de vermoeidheid last van een of meer van de volgende klachten?</t>
  </si>
  <si>
    <t>VERMO1_ExtraInfo</t>
  </si>
  <si>
    <t>Hevige kortademigheid: het gevoel dat je moeilijk kunt ademen zonder dat je zware inspanning hebt gedaan. Bij kindjes zie je soms neusvleugelen of intrekkingen tussen of onder de ribbetjes. Pijn bij het buigen van de nek: vanwege toenemend heftige pijn kan de patiënt de kin niet naar de borst bewegen.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</si>
  <si>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VERMO1_Answer1</t>
  </si>
  <si>
    <t>Hevige kortademigheid of piepende / versnelde ademhaling</t>
  </si>
  <si>
    <t>VERMO1_Answer2</t>
  </si>
  <si>
    <t>Buiten bewustzijn geweest</t>
  </si>
  <si>
    <t>VERMO1_Answer3</t>
  </si>
  <si>
    <t>VERMO1_Answer4</t>
  </si>
  <si>
    <t>Andere hartslag of hartritme</t>
  </si>
  <si>
    <t>VERMO1_Answer5</t>
  </si>
  <si>
    <t>VERMO1_Answer6</t>
  </si>
  <si>
    <t>Insult of epileptische aanval gehad</t>
  </si>
  <si>
    <t>VERMO1_Answer7</t>
  </si>
  <si>
    <t>Erg bleek, grauw of neiging flauw te vallen</t>
  </si>
  <si>
    <t>VERMO1_Answer8</t>
  </si>
  <si>
    <t>VERMO1_Answer9</t>
  </si>
  <si>
    <t>VERMO1_Answer10</t>
  </si>
  <si>
    <t>VERMO1_Answer11</t>
  </si>
  <si>
    <t>VERMO2_Question</t>
  </si>
  <si>
    <t>Heb je naast de vermoeidheid een huiduitslag en komt deze overeen met een of meer van de antwoordopties?</t>
  </si>
  <si>
    <t>VERMO2_QuestionPar</t>
  </si>
  <si>
    <t>VERMO2_ExtraInfo</t>
  </si>
  <si>
    <t>VERMO2_Answer1</t>
  </si>
  <si>
    <t>VERMO2_Answer2</t>
  </si>
  <si>
    <t>VERMO2_Answer3</t>
  </si>
  <si>
    <t>VERMO2_Answer4</t>
  </si>
  <si>
    <t>VERMO3_Question</t>
  </si>
  <si>
    <t>Welke antwoorden passen het beste bij jouw vermoeidheid?</t>
  </si>
  <si>
    <t>VERMO3_QuestionPar</t>
  </si>
  <si>
    <t>Welke antwoorden passen het beste bij de vermoeidheid?</t>
  </si>
  <si>
    <t>VERMO3_ExtraInfo</t>
  </si>
  <si>
    <t>Er zijn meerdere antwoorden mogelijk. Als je alleen het antwoord 'anders' aanvinkt, kun je in de volgende vraag aangeven de vermoeidheid omschrijven.</t>
  </si>
  <si>
    <t>VERMO3_Answer1</t>
  </si>
  <si>
    <t>Sufheid / slaperig</t>
  </si>
  <si>
    <t>VERMO3_Answer2</t>
  </si>
  <si>
    <t>VERMO3_Answer3</t>
  </si>
  <si>
    <t>Lusteloos</t>
  </si>
  <si>
    <t>VERMO3_Answer4</t>
  </si>
  <si>
    <t>Verlies van energie</t>
  </si>
  <si>
    <t>VERMO3_Answer5</t>
  </si>
  <si>
    <t>Verlies van interesse in activiteiten</t>
  </si>
  <si>
    <t>VERMO3_Answer6</t>
  </si>
  <si>
    <t>Algehele vermoeidheid</t>
  </si>
  <si>
    <t>VERMO3_Answer7</t>
  </si>
  <si>
    <t>Moe tijdens / na inspanning</t>
  </si>
  <si>
    <t>VERMO3_Answer8</t>
  </si>
  <si>
    <t>Prikkelbaar</t>
  </si>
  <si>
    <t>VERMO3_Answer9</t>
  </si>
  <si>
    <t>Emotioneel</t>
  </si>
  <si>
    <t>VERMO3_Answer10</t>
  </si>
  <si>
    <t>VERMO3A_Question</t>
  </si>
  <si>
    <t>Hoe zou je de vermoeidheid omschrijven?</t>
  </si>
  <si>
    <t>VERMO3A_QuestionPar</t>
  </si>
  <si>
    <t>Hoe zou de patiënt de vermoeidheid omschrijven?</t>
  </si>
  <si>
    <t>VERMO5_Question</t>
  </si>
  <si>
    <t>Is de vermoeidheid veranderd over deze periode?</t>
  </si>
  <si>
    <t>VERMO5_QuestionPar</t>
  </si>
  <si>
    <t>VERMO5_ExtraInfo</t>
  </si>
  <si>
    <t>Bijvoorbeeld: is het steeds erger geworden of zijn er ook periodes dat de vermoeidheid minder is?</t>
  </si>
  <si>
    <t>VERMO6_Question</t>
  </si>
  <si>
    <t>Wanneer is de vermoeidheid het meest aanwezig/ ergst op een dag?</t>
  </si>
  <si>
    <t>VERMO6_QuestionPar</t>
  </si>
  <si>
    <t>VERMO6_Answer1</t>
  </si>
  <si>
    <t>S morgens al moe</t>
  </si>
  <si>
    <t>VERMO6_Answer2</t>
  </si>
  <si>
    <t>Toenemend vermoeid over de dag</t>
  </si>
  <si>
    <t>VERMO6_Answer3</t>
  </si>
  <si>
    <t>Gehele dag vermoeid</t>
  </si>
  <si>
    <t>VERMO7_Question</t>
  </si>
  <si>
    <t>VERMO7_QuestionPar</t>
  </si>
  <si>
    <t>VERMO7_Answer1</t>
  </si>
  <si>
    <t>VERMO7_Answer2</t>
  </si>
  <si>
    <t>VERMO7_Answer3</t>
  </si>
  <si>
    <t>VERMO7_Answer4</t>
  </si>
  <si>
    <t>VERMO7_Answer5</t>
  </si>
  <si>
    <t>Opgezette lymfeklieren</t>
  </si>
  <si>
    <t>VERMO7_Answer6</t>
  </si>
  <si>
    <t>VERMO7_Answer7</t>
  </si>
  <si>
    <t>Duizeligheid en/of draaierigheid</t>
  </si>
  <si>
    <t>VERMO7_Answer8</t>
  </si>
  <si>
    <t>VERMO7_Answer9</t>
  </si>
  <si>
    <t>Veranderd ontlastingpatroon</t>
  </si>
  <si>
    <t>VERMO7_Answer10</t>
  </si>
  <si>
    <t>VERMO7A_Question</t>
  </si>
  <si>
    <t>Kun je ons iets meer vertellen over de pijn?</t>
  </si>
  <si>
    <t>VERMO7A_QuestionPar</t>
  </si>
  <si>
    <t>Kan de patiënt ons iets meer vertellen over de pijn?</t>
  </si>
  <si>
    <t>VERMO7A_ExtraInfo</t>
  </si>
  <si>
    <t>Waar heb je pijn en sinds wanneer? Hoe erg is de pijn op een schaal van 0-10 (9 of 10 ergst pijn denkbaar)? Wordt het erger of minder erg? Wat heb je zelf al gedaan tegen de pijn?</t>
  </si>
  <si>
    <t>VERMO8_Question</t>
  </si>
  <si>
    <t>VERMO8_QuestionPar</t>
  </si>
  <si>
    <t>VERMO8_ExtraInfo</t>
  </si>
  <si>
    <t>VERMO8_Answer1</t>
  </si>
  <si>
    <t>Slecht slapen</t>
  </si>
  <si>
    <t>VERMO8_Answer2</t>
  </si>
  <si>
    <t>Adempauzes / apneus tijdens de slaap of fors snurken</t>
  </si>
  <si>
    <t>VERMO8_Answer3</t>
  </si>
  <si>
    <t>VERMO8_Answer4</t>
  </si>
  <si>
    <t>Ongezond eten</t>
  </si>
  <si>
    <t>VERMO8_Answer5</t>
  </si>
  <si>
    <t>Te weinig eten</t>
  </si>
  <si>
    <t>VERMO8_Answer6</t>
  </si>
  <si>
    <t>Te weinig lichaamsbeweging / sporten</t>
  </si>
  <si>
    <t>VERMO8_Answer7</t>
  </si>
  <si>
    <t>Rusteloze benen / kuitkrampen</t>
  </si>
  <si>
    <t>VERMO8_Answer8</t>
  </si>
  <si>
    <t>Gestart met nieuw medicijn</t>
  </si>
  <si>
    <t>VERMO8_Answer9</t>
  </si>
  <si>
    <t>Onderga een medische behandeling</t>
  </si>
  <si>
    <t>VERMO8_Answer10</t>
  </si>
  <si>
    <t>Recent geopereerd</t>
  </si>
  <si>
    <t>VERMO8_Answer11</t>
  </si>
  <si>
    <t>VERMO9_Question</t>
  </si>
  <si>
    <t>VERMO9_QuestionPar</t>
  </si>
  <si>
    <t>VERMO9_ExtraInfo</t>
  </si>
  <si>
    <t>Recent bevallen is binnen de afgelopen 6 weken.</t>
  </si>
  <si>
    <t>VERMO9_Answer1</t>
  </si>
  <si>
    <t>Hevig bloedverlies tijdens menstruatie</t>
  </si>
  <si>
    <t>VERMO9_Answer2</t>
  </si>
  <si>
    <t>VERMO9_Answer3</t>
  </si>
  <si>
    <t>(Mogelijk) zwanger</t>
  </si>
  <si>
    <t>VERMO9_Answer4</t>
  </si>
  <si>
    <t>VERMO9_Answer5</t>
  </si>
  <si>
    <t>VERMO10_Question</t>
  </si>
  <si>
    <t>Spelen er op dit moment een of meer van de deze zaken naast de vermoeidheid?</t>
  </si>
  <si>
    <t>VERMO10_QuestionPar</t>
  </si>
  <si>
    <t>Spelen er op dit moment een of meer van deze zaken naast de vermoeidheid?</t>
  </si>
  <si>
    <t>VERMO10_Answer1</t>
  </si>
  <si>
    <t>VERMO10_Answer2</t>
  </si>
  <si>
    <t>Problemen thuis, op werk of op school</t>
  </si>
  <si>
    <t>VERMO10_Answer3</t>
  </si>
  <si>
    <t>Stress of spanning gevoel</t>
  </si>
  <si>
    <t>VERMO10_Answer4</t>
  </si>
  <si>
    <t>Angst of paniek gevoel</t>
  </si>
  <si>
    <t>VERMO10_Answer5</t>
  </si>
  <si>
    <t>VERMO10_Answer6</t>
  </si>
  <si>
    <t>Erg druk / hard aan het werk</t>
  </si>
  <si>
    <t>VERMO10_Answer7</t>
  </si>
  <si>
    <t>Depressief gevoel</t>
  </si>
  <si>
    <t>VERMO10_Answer8</t>
  </si>
  <si>
    <t>Weinig tot geen eetlust</t>
  </si>
  <si>
    <t>VERMO10_Answer9</t>
  </si>
  <si>
    <t>Financiele problemen</t>
  </si>
  <si>
    <t>VERMO10_Answer10</t>
  </si>
  <si>
    <t>VERMO11_Question</t>
  </si>
  <si>
    <t>Hoeveel slaap je gemiddeld?</t>
  </si>
  <si>
    <t>VERMO11_QuestionPar</t>
  </si>
  <si>
    <t>Hoeveel slaapt de patiënt gemiddeld?</t>
  </si>
  <si>
    <t>VERMO11_Answer1</t>
  </si>
  <si>
    <t>Minder dan 4 uur</t>
  </si>
  <si>
    <t>VERMO11_Answer2</t>
  </si>
  <si>
    <t>4-6 uur</t>
  </si>
  <si>
    <t>VERMO11_Answer3</t>
  </si>
  <si>
    <t>6-8 uur</t>
  </si>
  <si>
    <t>VERMO11_Answer4</t>
  </si>
  <si>
    <t>8-10 uur</t>
  </si>
  <si>
    <t>VERMO11_Answer5</t>
  </si>
  <si>
    <t>Meer dan 12 uur</t>
  </si>
  <si>
    <t>VERMO12_Question</t>
  </si>
  <si>
    <t>Hoe zou je de kwaliteit van je slaap omschrijven?</t>
  </si>
  <si>
    <t>VERMO12_QuestionPar</t>
  </si>
  <si>
    <t>Hoe zou de patiënt de kwaliteit van zijn/haar slaap omschrijven?</t>
  </si>
  <si>
    <t>VERMO12_Answer1</t>
  </si>
  <si>
    <t>Goed</t>
  </si>
  <si>
    <t>VERMO12_Answer2</t>
  </si>
  <si>
    <t>Redelijk</t>
  </si>
  <si>
    <t>VERMO12_Answer3</t>
  </si>
  <si>
    <t>Slecht</t>
  </si>
  <si>
    <t>VERMO12_Answer4</t>
  </si>
  <si>
    <t>VERMO13_Question</t>
  </si>
  <si>
    <t>Zijn er bepaalde factoren die op dit moment een negatieve invloed hebben op je slaap?</t>
  </si>
  <si>
    <t>VERMO13_QuestionPar</t>
  </si>
  <si>
    <t>Zijn er bepaalde factoren die op dit moment een negatieve invloed hebben op de slaap?</t>
  </si>
  <si>
    <t>VERMO13_ExtraInfo</t>
  </si>
  <si>
    <t>Bijvoorbeeld: onregelmatige diensten bij werk, gebroken nachten door een pasgeboren baby of kind, veel geluidsoverlast 's nachts, etc.</t>
  </si>
  <si>
    <t>VERMO14_Question</t>
  </si>
  <si>
    <t>Ben je met deze klacht al bij de huisarts geweest of een andere hulpverlener?</t>
  </si>
  <si>
    <t>VERMO14_QuestionPar</t>
  </si>
  <si>
    <t>Is de patiënt met deze klacht al bij de huisarts geweest of een andere hulpverlener?</t>
  </si>
  <si>
    <t>VERMO14_ExtraInfo</t>
  </si>
  <si>
    <t>Graag beschrijven bij wie je/de patiënt is geweest, wanneer en wat de diagnose en behandeling was.</t>
  </si>
  <si>
    <t>VERMO15_Question</t>
  </si>
  <si>
    <t>VERMO15_QuestionPar</t>
  </si>
  <si>
    <t>VERMO15_ExtraInfo</t>
  </si>
  <si>
    <t>Kan je bijvoorbeeld niet naar school of werk, lukt het niet om te concentreren, etc.</t>
  </si>
  <si>
    <t>VERMO17_Question</t>
  </si>
  <si>
    <t>Gebruik je een of meer van de volgende middelen?</t>
  </si>
  <si>
    <t>VERMO17_QuestionPar</t>
  </si>
  <si>
    <t>Gebruikt de patiënt een of meer van de volgende middelen?</t>
  </si>
  <si>
    <t>VERMO17_ExtraInfo</t>
  </si>
  <si>
    <t>Ook als je ze af en toe gebruikt graag aanvinken. We zullen hier in de chat verder op doorgaan.</t>
  </si>
  <si>
    <t>VERMO17_Answer1</t>
  </si>
  <si>
    <t>VERMO17_Answer2</t>
  </si>
  <si>
    <t>VERMO17_Answer3</t>
  </si>
  <si>
    <t>Koffie/ energiedrankjes</t>
  </si>
  <si>
    <t>VERMO17_Answer4</t>
  </si>
  <si>
    <t>Cannabis / wiet</t>
  </si>
  <si>
    <t>VERMO17_Answer5</t>
  </si>
  <si>
    <t>XTC</t>
  </si>
  <si>
    <t>VERMO17_Answer6</t>
  </si>
  <si>
    <t>Cocaine</t>
  </si>
  <si>
    <t>VERMO17_Answer7</t>
  </si>
  <si>
    <t>VERMO17_Answer8</t>
  </si>
  <si>
    <t>VERMO17_Answer9</t>
  </si>
  <si>
    <t>Veel computer / telefoon gebruik</t>
  </si>
  <si>
    <t>VERMO17_Answer10</t>
  </si>
  <si>
    <t>VINGE1_Question</t>
  </si>
  <si>
    <t>VINGE1_QuestionPar</t>
  </si>
  <si>
    <t>VINGE1_ExtraInfo</t>
  </si>
  <si>
    <t>Beschadiging van een zenuw: doof of geen gevoel in een of meerdere van je vingers na een verwonding. Beschadiging van een pees: hierdoor kun je vaak je vinger niet meer buigen of strekken.</t>
  </si>
  <si>
    <t>VINGE1_Answer1</t>
  </si>
  <si>
    <t>Verwonding met veel bloedverlies</t>
  </si>
  <si>
    <t>VINGE1_Answer2</t>
  </si>
  <si>
    <t>Verwonding met (vermoedelijke) beschadiging van zenuw of pees</t>
  </si>
  <si>
    <t>VINGE1_Answer3</t>
  </si>
  <si>
    <t>VINGE1_Answer4</t>
  </si>
  <si>
    <t>De vinger is ondragelijk pijnlijk</t>
  </si>
  <si>
    <t>VINGE1_Answer5</t>
  </si>
  <si>
    <t>De vinger is bleek of koud</t>
  </si>
  <si>
    <t>VINGE1_Answer6</t>
  </si>
  <si>
    <t>VINGE1_Answer7</t>
  </si>
  <si>
    <t>VINGE1_Answer8</t>
  </si>
  <si>
    <t>Suf, slaperig of niet goed aanspreekbaar</t>
  </si>
  <si>
    <t>VINGE1_Answer9</t>
  </si>
  <si>
    <t>VINGE2_Question</t>
  </si>
  <si>
    <t>VINGE2_QuestionPar</t>
  </si>
  <si>
    <t>VINGE2_ExtraInfo</t>
  </si>
  <si>
    <t>Beschrijf zo uitgebreid mogelijk; hoe is het ontstaan? Wat is er vooraf gebeurd en wanneer? Bijvoorbeeld ben je/de patiënt gevallen, begonnen de klachten tijdens het sporten of gebeten? Dan ook aangeven door wat of wie. Of zijn de klachten spontaan ontstaan?</t>
  </si>
  <si>
    <t>VINGE3_Question</t>
  </si>
  <si>
    <t>Om welke vinger(s) gaat het en aan welke hand?</t>
  </si>
  <si>
    <t>VINGE3_QuestionPar</t>
  </si>
  <si>
    <t>VINGE3_Answer1</t>
  </si>
  <si>
    <t>Duim</t>
  </si>
  <si>
    <t>VINGE3_Answer2</t>
  </si>
  <si>
    <t>Wijsvinger</t>
  </si>
  <si>
    <t>VINGE3_Answer3</t>
  </si>
  <si>
    <t>Middelvinger</t>
  </si>
  <si>
    <t>VINGE3_Answer4</t>
  </si>
  <si>
    <t>Ringvinger</t>
  </si>
  <si>
    <t>VINGE3_Answer5</t>
  </si>
  <si>
    <t>Pink</t>
  </si>
  <si>
    <t>VINGE3_Answer6</t>
  </si>
  <si>
    <t>VINGE3_Answer7</t>
  </si>
  <si>
    <t>VINGE4_Question</t>
  </si>
  <si>
    <t>VINGE4_QuestionPar</t>
  </si>
  <si>
    <t>VINGE4_Answer1</t>
  </si>
  <si>
    <t>VINGE4_Answer2</t>
  </si>
  <si>
    <t>VINGE4_Answer3</t>
  </si>
  <si>
    <t>VINGE4_Answer4</t>
  </si>
  <si>
    <t>VINGE4_Answer5</t>
  </si>
  <si>
    <t>VINGE4_Answer6</t>
  </si>
  <si>
    <t>VINGE4_Answer7</t>
  </si>
  <si>
    <t>VINGE4_Answer8</t>
  </si>
  <si>
    <t>VINGE4_Answer9</t>
  </si>
  <si>
    <t>Afwijkende stand van de vinger</t>
  </si>
  <si>
    <t>VINGE4_Answer10</t>
  </si>
  <si>
    <t>VINGE5_Question</t>
  </si>
  <si>
    <t>VINGE5_QuestionPar</t>
  </si>
  <si>
    <t>VINGE5_ExtraInfo</t>
  </si>
  <si>
    <t>Koorts is een temperatuur van 38°C of hoger. Een abces is een holte gevuld met pus.</t>
  </si>
  <si>
    <t>VINGE5_Answer1</t>
  </si>
  <si>
    <t>VINGE5_Answer2</t>
  </si>
  <si>
    <t>Zwelling huid</t>
  </si>
  <si>
    <t>VINGE5_Answer3</t>
  </si>
  <si>
    <t>Zwelling gewricht(en)</t>
  </si>
  <si>
    <t>VINGE5_Answer4</t>
  </si>
  <si>
    <t>Roodheid huid van de vinger</t>
  </si>
  <si>
    <t>VINGE5_Answer5</t>
  </si>
  <si>
    <t>Roodheid / pijn breidt zich uit naar de arm</t>
  </si>
  <si>
    <t>VINGE5_Answer6</t>
  </si>
  <si>
    <t>VINGE5_Answer7</t>
  </si>
  <si>
    <t>VINGE5_Answer8</t>
  </si>
  <si>
    <t>VINGE5_Answer9</t>
  </si>
  <si>
    <t>VINGE5_Answer10</t>
  </si>
  <si>
    <t>Pus / abces</t>
  </si>
  <si>
    <t>VINGE5_Answer11</t>
  </si>
  <si>
    <t>VINGE6_Question</t>
  </si>
  <si>
    <t>Kun je een foto uploaden van je vinger en de gehele hand?</t>
  </si>
  <si>
    <t>VINGE6_QuestionPar</t>
  </si>
  <si>
    <t>Kun je een foto uploaden van de vinger en de gehele hand?</t>
  </si>
  <si>
    <t>VINGE6_ExtraInfo</t>
  </si>
  <si>
    <t>Graag ook een duidelijke (gedetailleerde) foto uploaden. Mochten er nog andere afwijkingen te zien zijn die je nog niet eerder hebt kunnen aangeven, graag hier beschrijven. Als er geen afwijkingen te zien zijn kun je deze vraag overslaan.</t>
  </si>
  <si>
    <t>VINGE6_Answer1</t>
  </si>
  <si>
    <t>VINGE7_Question</t>
  </si>
  <si>
    <t>Wat kun je nog wel of niet met de vinger?</t>
  </si>
  <si>
    <t>VINGE7_QuestionPar</t>
  </si>
  <si>
    <t>Wat kan de patiënt nog wel of niet met de vinger?</t>
  </si>
  <si>
    <t>VINGE7_Answer1</t>
  </si>
  <si>
    <t>Kan de vinger normaal bewegen</t>
  </si>
  <si>
    <t>VINGE7_Answer2</t>
  </si>
  <si>
    <t>Bewegen is pijnlijk, maar lukt wel</t>
  </si>
  <si>
    <t>VINGE7_Answer3</t>
  </si>
  <si>
    <t>Kan hem niet (volledig) bewegen door stijfheid / pijn / zwelling</t>
  </si>
  <si>
    <t>VINGE7_Answer4</t>
  </si>
  <si>
    <t>Buigen of strekken van de vinger gaat moeizaam / 'hokkend'</t>
  </si>
  <si>
    <t>VINGE8_Question</t>
  </si>
  <si>
    <t>VINGE8_QuestionPar</t>
  </si>
  <si>
    <t>VINGE8_ExtraInfo</t>
  </si>
  <si>
    <t>VINGE8A_Question</t>
  </si>
  <si>
    <t>VINGE8A_QuestionPar</t>
  </si>
  <si>
    <t>VINGE8A_ExtraInfo</t>
  </si>
  <si>
    <t>Graag beschrijven wat er gedaan is, wanneer en waar.</t>
  </si>
  <si>
    <t>WOND1_Question</t>
  </si>
  <si>
    <t>Heb je een van de volgende klachten bij de wond?</t>
  </si>
  <si>
    <t>WOND1_QuestionPar</t>
  </si>
  <si>
    <t>Heeft de patiënt een van de volgende klachten bij de wond?</t>
  </si>
  <si>
    <t>WOND1_ExtraInfo</t>
  </si>
  <si>
    <t>Open breuk: Deel van het bot is door de huid geprikt / te zien. Beschadiging van een zenuw: doof of geen gevoel in het gebied / ledemaat van de verwonding. Beschadiging van een pees: hierdoor kan je vaak je ledemaat, bijvoorbeeld een vinger, niet meer buigen of strekken. Ernstig ongeval: bijvoorbeeld harde val van fiets of een auto ongeluk. Ernstig zieke indruk: bijvoorbeeld erg suf of slaperig, een versnelde ademhaling en/of koorts (38°C of hoger) of erg verslechterd in het afgelopen uur. Zieke indruk: Kan normale dagelijkse activiteiten zoals naar de wc gaan of uit bed komen niet meer zelfstandig.</t>
  </si>
  <si>
    <t>WOND1_Answer1</t>
  </si>
  <si>
    <t>Wond met veel bloedverlies / blijft bloeden</t>
  </si>
  <si>
    <t>WOND1_Answer2</t>
  </si>
  <si>
    <t>(Deel van) een ledemaat is afgesneden</t>
  </si>
  <si>
    <t>WOND1_Answer3</t>
  </si>
  <si>
    <t>Verwonding met een open breuk</t>
  </si>
  <si>
    <t>WOND1_Answer4</t>
  </si>
  <si>
    <t>Verwonding met als gevolg geen gevoel of kracht meer</t>
  </si>
  <si>
    <t>WOND1_Answer5</t>
  </si>
  <si>
    <t>Wond na beet van giftig dier</t>
  </si>
  <si>
    <t>WOND1_Answer6</t>
  </si>
  <si>
    <t>Een ledemaat is bleek, koud en/of spontaan hevig pijnlijk</t>
  </si>
  <si>
    <t>WOND1_Answer7</t>
  </si>
  <si>
    <t>WOND1_Answer8</t>
  </si>
  <si>
    <t>WOND1_Answer9</t>
  </si>
  <si>
    <t>Wond is ontstaan na ernstig ongeval</t>
  </si>
  <si>
    <t>WOND1_Answer10</t>
  </si>
  <si>
    <t>WOND1_Answer11</t>
  </si>
  <si>
    <t>WOND1_Answer12</t>
  </si>
  <si>
    <t>WOND1_Answer13</t>
  </si>
  <si>
    <t>WOND2_Question</t>
  </si>
  <si>
    <t>Hoe is de wond ontstaan?</t>
  </si>
  <si>
    <t>WOND2_QuestionPar</t>
  </si>
  <si>
    <t>WOND2_ExtraInfo</t>
  </si>
  <si>
    <t>Bijvoorbeeld gebeten door een mens of dier, wond na een val of een schotwond. Prikaccident: je bent in aanraking gekomen met bloed (of een andere lichaamsvloeistof) van een andere persoon via een scherp voorwerp (bijvoorbeeld een naald).</t>
  </si>
  <si>
    <t>WOND2_Answer1</t>
  </si>
  <si>
    <t>Snijwond</t>
  </si>
  <si>
    <t>WOND2_Answer2</t>
  </si>
  <si>
    <t>Steekwond</t>
  </si>
  <si>
    <t>WOND2_Answer3</t>
  </si>
  <si>
    <t>Wond na ongeval</t>
  </si>
  <si>
    <t>WOND2_Answer4</t>
  </si>
  <si>
    <t>Schotwond</t>
  </si>
  <si>
    <t>WOND2_Answer5</t>
  </si>
  <si>
    <t>Mensenbeet</t>
  </si>
  <si>
    <t>WOND2_Answer6</t>
  </si>
  <si>
    <t>Dierenbeet</t>
  </si>
  <si>
    <t>WOND2_Answer7</t>
  </si>
  <si>
    <t>WOND2_Answer8</t>
  </si>
  <si>
    <t>Prikaccident</t>
  </si>
  <si>
    <t>WOND2_Answer9</t>
  </si>
  <si>
    <t>Andere aanleiding / uit het niets</t>
  </si>
  <si>
    <t>WOND2_Answer10</t>
  </si>
  <si>
    <t>Wondklacht na operatie</t>
  </si>
  <si>
    <t>WOND3_Question</t>
  </si>
  <si>
    <t>Wat voor operatie / ingreep heb je gehad?</t>
  </si>
  <si>
    <t>WOND3_QuestionPar</t>
  </si>
  <si>
    <t>Wat voor operatie / ingreep heeft de patiënt gehad?</t>
  </si>
  <si>
    <t>WOND3_ExtraInfo</t>
  </si>
  <si>
    <t>Graag ook toelichten waarvoor, wanneer en waar de operatie heeft plaatsgevonden.</t>
  </si>
  <si>
    <t>WOND4_Question</t>
  </si>
  <si>
    <t>WOND4_QuestionPar</t>
  </si>
  <si>
    <t>WOND4_ExtraInfo</t>
  </si>
  <si>
    <t>Graag toelichten het is gebeurd: Bijvoorbeeld als het een dierenbeet was, graag aangeven welk dier. Als het een brandwond is, graag aangeven door wat je/de patiënt verbrand is. Als je uit het niets hebt aangeklikt, vragen we je om hier aan te geven wat je/de patiënt vermoedt dat de oorzaak / aanleiding is. Dit kan bijvoorbeeld ook een medische aandoening zijn.</t>
  </si>
  <si>
    <t>WOND5_Question</t>
  </si>
  <si>
    <t>Hoe groot is de wond?</t>
  </si>
  <si>
    <t>WOND5_QuestionPar</t>
  </si>
  <si>
    <t>WOND5_ExtraInfo</t>
  </si>
  <si>
    <t>Geef de lengte van de wond aan.</t>
  </si>
  <si>
    <t>WOND5_Answer1</t>
  </si>
  <si>
    <t>Kleiner dan 1 cm</t>
  </si>
  <si>
    <t>WOND5_Answer2</t>
  </si>
  <si>
    <t>Tussen de 1 en 3cm</t>
  </si>
  <si>
    <t>WOND5_Answer3</t>
  </si>
  <si>
    <t>Groter dan 3 cm</t>
  </si>
  <si>
    <t>WOND5A_Question</t>
  </si>
  <si>
    <t>Liggen de wondranden bij elkaar of is er ruimte tussen?</t>
  </si>
  <si>
    <t>WOND5A_QuestionPar</t>
  </si>
  <si>
    <t>WOND5A_Answer1</t>
  </si>
  <si>
    <t>Wijkt meer dan 2mm</t>
  </si>
  <si>
    <t>WOND5A_Answer2</t>
  </si>
  <si>
    <t>Wijkt 1-2mm</t>
  </si>
  <si>
    <t>WOND5A_Answer3</t>
  </si>
  <si>
    <t>Wondranden liggen bij elkaar</t>
  </si>
  <si>
    <t>WOND6_Question</t>
  </si>
  <si>
    <t>Hoe ziet de wond eruit?</t>
  </si>
  <si>
    <t>WOND6_QuestionPar</t>
  </si>
  <si>
    <t>WOND6_ExtraInfo</t>
  </si>
  <si>
    <t>Beschrijf zo uitgebreid mogelijk waar de wond zit, hoe de wond er nu uitziet, welke kleur je ziet en of het veranderd is over de afgelopen uren/dagen. Voeg een duidelijke, gedetailleerde foto toe van de hele wond.</t>
  </si>
  <si>
    <t>WOND7_Question</t>
  </si>
  <si>
    <t>Heb je een of meer van de volgende klachten bij de wond?</t>
  </si>
  <si>
    <t>WOND7_QuestionPar</t>
  </si>
  <si>
    <t>Heeft de patiënt een of meer van de volgende klachten bij de wond?</t>
  </si>
  <si>
    <t>WOND7_ExtraInfo</t>
  </si>
  <si>
    <t>Abces: ophoping met pus onder de huid. Gaat vaak samen met roodheid en pijn.</t>
  </si>
  <si>
    <t>WOND7_Answer1</t>
  </si>
  <si>
    <t>Zit iets in de wond</t>
  </si>
  <si>
    <t>WOND7_Answer2</t>
  </si>
  <si>
    <t>Zwelling, warm, roodheid / rode streep rondom de wond</t>
  </si>
  <si>
    <t>WOND7_Answer3</t>
  </si>
  <si>
    <t>Blijft bloed uit de wond druppelen</t>
  </si>
  <si>
    <t>WOND7_Answer4</t>
  </si>
  <si>
    <t>Pus uit de wond</t>
  </si>
  <si>
    <t>WOND7_Answer5</t>
  </si>
  <si>
    <t>Vocht uit de wond</t>
  </si>
  <si>
    <t>WOND7_Answer6</t>
  </si>
  <si>
    <t>Pijnlijke zwelling bij de wond / abces</t>
  </si>
  <si>
    <t>WOND7_Answer7</t>
  </si>
  <si>
    <t>Wond gaat open na hechten / ingreep</t>
  </si>
  <si>
    <t>WOND7_Answer8</t>
  </si>
  <si>
    <t>WOND8_Question</t>
  </si>
  <si>
    <t>Hoe lang bestaat de wond?</t>
  </si>
  <si>
    <t>WOND8_QuestionPar</t>
  </si>
  <si>
    <t>WOND8_Answer1</t>
  </si>
  <si>
    <t>Minder dan een uur</t>
  </si>
  <si>
    <t>WOND8_Answer2</t>
  </si>
  <si>
    <t>Vandaag</t>
  </si>
  <si>
    <t>WOND8_Answer3</t>
  </si>
  <si>
    <t>Gisteren</t>
  </si>
  <si>
    <t>WOND8_Answer4</t>
  </si>
  <si>
    <t>Paar dagen</t>
  </si>
  <si>
    <t>WOND8_Answer5</t>
  </si>
  <si>
    <t>Een week</t>
  </si>
  <si>
    <t>WOND8_Answer6</t>
  </si>
  <si>
    <t>Langer dan een week</t>
  </si>
  <si>
    <t>WOND8A_Question</t>
  </si>
  <si>
    <t>WOND8A_QuestionPar</t>
  </si>
  <si>
    <t>WOND9_Question</t>
  </si>
  <si>
    <t>WOND9_QuestionPar</t>
  </si>
  <si>
    <t>WOND9_ExtraInfo</t>
  </si>
  <si>
    <t>Bijvoorbeeld schoongemaakt, zalf of creme opgesmeerd (graag ook aangeven wat voor zalf). Of ben je al naar een arts gegaan en heb je bijvoorbeeld antibiotica gehad?</t>
  </si>
  <si>
    <t>WOND10_Question</t>
  </si>
  <si>
    <t>Heb je naast de wond een of meer van de volgende klachten?</t>
  </si>
  <si>
    <t>WOND10_QuestionPar</t>
  </si>
  <si>
    <t>Heeft de patiënt naast de wond een of meer van de volgende klachten?</t>
  </si>
  <si>
    <t>WOND10_Answer1</t>
  </si>
  <si>
    <t>WOND10_Answer2</t>
  </si>
  <si>
    <t>WOND10_Answer3</t>
  </si>
  <si>
    <t>WOND10_Answer4</t>
  </si>
  <si>
    <t>WOND10_Answer5</t>
  </si>
  <si>
    <t>WOND10_Answer6</t>
  </si>
  <si>
    <t>WOND10_Answer7</t>
  </si>
  <si>
    <t>WOND11_Question</t>
  </si>
  <si>
    <t>WOND11_QuestionPar</t>
  </si>
  <si>
    <t>WOND11_ExtraInfo</t>
  </si>
  <si>
    <t>Kinderen zijn onvolledig gevaccineerd tot zij de derde DKTP-vaccinatie hebben gekregen. Daarna zijn zij beschermd tot het 19e levensjaar.</t>
  </si>
  <si>
    <t>WOND11_Answer1</t>
  </si>
  <si>
    <t>WOND11_Answer2</t>
  </si>
  <si>
    <t>WOND11_Answer3</t>
  </si>
  <si>
    <t>WOND11_Answer4</t>
  </si>
  <si>
    <t>OVERIABCDE1A_Question</t>
  </si>
  <si>
    <t>OVERIABCDE1A_QuestionPar</t>
  </si>
  <si>
    <t>OVERIABCDE1A_ExtraInfo</t>
  </si>
  <si>
    <t>OVERIABCDE1B_Question</t>
  </si>
  <si>
    <t>OVERIABCDE1B_QuestionPar</t>
  </si>
  <si>
    <t>OVERIABCDE1B_ExtraInfo</t>
  </si>
  <si>
    <t>OVERIABCDE2_Question</t>
  </si>
  <si>
    <t>OVERIABCDE2_QuestionPar</t>
  </si>
  <si>
    <t>OVERIABCDE2_ExtraInfo</t>
  </si>
  <si>
    <t>OVERIABCDE2_Answer1</t>
  </si>
  <si>
    <t>OVERIABCDE2_Answer2</t>
  </si>
  <si>
    <t>OVERIABCDE2_Answer3</t>
  </si>
  <si>
    <t>OVERIABCDE2_Answer4</t>
  </si>
  <si>
    <t>OVERIABCDE3_Question</t>
  </si>
  <si>
    <t>OVERIABCDE3_QuestionPar</t>
  </si>
  <si>
    <t>OVERIABCDE3_Answer1</t>
  </si>
  <si>
    <t>OVERIABCDE3_Answer2</t>
  </si>
  <si>
    <t>OVERIABCDE3_Answer3</t>
  </si>
  <si>
    <t>OVERIABCDE3_Answer4</t>
  </si>
  <si>
    <t>OVERIABCDE4_Question</t>
  </si>
  <si>
    <t>OVERIABCDE4_QuestionPar</t>
  </si>
  <si>
    <t>OVERIABCDE4_Answer1</t>
  </si>
  <si>
    <t>OVERIABCDE4_Answer2</t>
  </si>
  <si>
    <t>OVERIABCDE4_Answer3</t>
  </si>
  <si>
    <t>OVERIABCDE4_Answer4</t>
  </si>
  <si>
    <t>OVERIABCDE5_Question</t>
  </si>
  <si>
    <t>OVERIABCDE5_QuestionPar</t>
  </si>
  <si>
    <t>OVERIABCDE5_Answer1</t>
  </si>
  <si>
    <t>OVERIABCDE5_Answer2</t>
  </si>
  <si>
    <t>OVERIABCDE5_Answer3</t>
  </si>
  <si>
    <t>OVERIABCDE6_Question</t>
  </si>
  <si>
    <t>OVERIABCDE6_QuestionPar</t>
  </si>
  <si>
    <t>OVERIABCDE6_Answer1</t>
  </si>
  <si>
    <t>OVERIABCDE6_Answer2</t>
  </si>
  <si>
    <t>OVERIABCDE6_Answer3</t>
  </si>
  <si>
    <t>OVERIABCDE6_Answer4</t>
  </si>
  <si>
    <t>OVERI1_Question</t>
  </si>
  <si>
    <t>Wat voor klacht heb je?</t>
  </si>
  <si>
    <t>OVERI1_QuestionPar</t>
  </si>
  <si>
    <t>OVERI1_ExtraInfo</t>
  </si>
  <si>
    <t>Graag zo duidelijk en uitgebreid mogelijk je klacht beschrijven.</t>
  </si>
  <si>
    <t>OVERI-ADDITIONALQ_Question</t>
  </si>
  <si>
    <t>OVERI-ADDITIONALQ_QuestionPar</t>
  </si>
  <si>
    <t>OVERIG</t>
  </si>
  <si>
    <t>Versie</t>
  </si>
  <si>
    <t>Datum</t>
  </si>
  <si>
    <t>Wie</t>
  </si>
  <si>
    <t>Wat</t>
  </si>
  <si>
    <t>Nina</t>
  </si>
  <si>
    <t>Vele aanpassingen:
- tabblad met versienummers toegevoegd
- tabblad met handleiding toegevoegd
- vragen gesplitst vanwege combinaties die niet kunnen zoals keuzeselectie+foto, meerkeuzeselectie+foto
- profielvragen de persoonsgegevens van ander uitvragen i.v.m. declaratie en overdracht zorgmail. De vraag over leeftijd wordt later een vraag over geboortedatum, maar zit er nu nog even zo in, anders kunnen we niet testen, Daarnaast deze vragen een algemeen kenmerk gegeven zodat het altijd goed gaat met versturen naar de logic app van Medicinfo
- profielvragen pro0 toegevoegd, dit is een vraagtype introductie, deze wordt gebruikt voor introductiescherm wanneer je de triage start</t>
  </si>
  <si>
    <t>Vraagstelling ALG20 aangepast naar ADDITIONALQ, zowel in tabblad alg generieke vragenset als in iedere klacht waarbij die terugkwam. Deze aanpassing is gemaakt, omdat deze vraagstelling nooit mag veranderen, het antwoord hierop is zichtbaar in het veld hulpvraag in Salesforce.</t>
  </si>
  <si>
    <t>De volgende aanpassingen gemaakt:
- Tabbladen keelklachten en oogklachten hernoemd, de lettercode van de vragenlijst ervoor gezet, zodat deze kan worden ingelezen door de tool
- OOGK1, OOGK5 en OOGK10 aangepast naar meerkeuzeselectie (er stond meerkeuze selectie)
- Gegevensvalidatie op type vraag toegepast
- Tabblad rood oog en huiduitslag alle antwoorden op aparte regel gezet, wanneer er stond U1-U2 bij vervolg dit veranderd naar U1-U2, OOGK2 woord chat toegevoegd in vervolg, antwoorden bij type vraag schaal er ingezet
- ALGM5 en 6 hernoemd naar ALG5 en 6, want zo heten de vragen in tabblad algemeen</t>
  </si>
  <si>
    <t>De volgende aanpassingen gemaakt:
- Tabblad handleiding de vraagtypes instruction en boolean toegevoegd. Instruction gebruik je als je alleen tekst wilt tonen, bijvoorbeeld een tussentijds advies of een introductie, zonder dat je een vraag beantwoord. Boolean wordt gebruikt als je slechts 2 keuzes hebt, dus bijvoorbeeld ja/nee
- In alle tabblad de vraagtypes keuzeselectie met ja/nee aangepast naar keuzeselectie
- Tabblad Gezondheidsprofiel de 1e vraag aangepast naar type instruction</t>
  </si>
  <si>
    <t>Einde triage toegevoegd in kolom vervolg bij vragenlijst oogklachten en huidklachten, anders weet de triage nu nog niet, dat dit de laatste vraag was
PRO0 op niet verplicht gezet, dit is een instructie vraag en daarbij kan geen antwoord worden gegeven</t>
  </si>
  <si>
    <t xml:space="preserve">Annemiek </t>
  </si>
  <si>
    <t xml:space="preserve">Volgende aanpassingen / toevoegingen gemaakt: 
- Tabblad oorpijn toegevoegd
- ALG enkele vragen bijgeschaafd of aangepast. AlG 2 toegevoegd voor welke chronische ziektes. </t>
  </si>
  <si>
    <t>Toevoegingen: 
- Kind koorts lijst toegevoegd.
- Aanpassingen keel, oog en huidklachten: aantal vragen toegevoegd uit geclusterde lijsten bestand, lijkt alsof aantal zijn weggevallen. 
- bij antwoordoptie: anders, namelijk. Vraag toegevoegd zodra deze optie wordt aangeklikt. 
- UWI toegevoegd</t>
  </si>
  <si>
    <t>vraagtype keuzeselectie+beschrijving veranderd in tabblad handleiding naar kleine beschrijving. Dit is de beschrijving met 1 regel tekst, gebruikt voor items als voornaam. Deze ook toegevoegd bij de vragen TRIAGEOTHER_FIRSTNAME, TRIAGEOTHER_LASTNAME, TRIAGEOTHER_BSN</t>
  </si>
  <si>
    <t>De volgende aanpassingen:
- Allergieen veranderd in allergieën nav feedback Carien
- Vraag OOGK3 de optie insect toegevoegd nav feedback Carien
- ABCDE3 en ADDITIONALQ de extra informatie aangepast, verpleegkundige vervangen door ons medisch team, zodat het generiek is nav feedback Carien
- In tabbladen oorpijn, koorts en urineklachten de kolom vervolg aangepast. De U1-U2 hernoemd naar U1-U2 en komma's op de juiste plek geplaatst en redirect naar vpk veranderd in redirect naar vpk chat
- KOORT2 en KOORT8 de vraagstelling voor jezelf ingevuld, anders kan de excel niet ingelezen worden
- vragenlijst urineklachten PIJN1 veranderd naar PIJ1, want PIJN1 bestaat niet en ALG20 veranderd in ALG19a, want 20 bestaat niet
- voornaam, achternaam en BSN bij vraag voor een ander veranderd van type beschrijving naar kleine beschrijving</t>
  </si>
  <si>
    <t>Keelklachten ALG20 vervolg gezet 2 sla volgende vraag over (vraag welke soa hoeft niet getoond te worden bij geen soa)</t>
  </si>
  <si>
    <t>16/03/2022</t>
  </si>
  <si>
    <t>Volgende aanpassingen / toevoegingen:
- ALG1: aangepast, is boolean. Vervolgactie aangepast.  
- ALG2: condities ingevuld
- ALG5: vervolg actie opnieuw toegevoegd, ook in lijsten Keel, Oog en Huid. 
- ALG13a nummer toegevoegd 
- ALG19a: vervolg opnieuw ingevuld 
- ALG22: korte vraagstelling vpk aangepast 
- In lijsten Keel, Oog, Oor, ALG13a: vervolgactie opnieuw toegevoegd  
- OORPI12: aangepast 
- URINE lijst vraag ALG25 verwijderd - dubbelop</t>
  </si>
  <si>
    <t>17/03/2022</t>
  </si>
  <si>
    <t xml:space="preserve">Volgende aanpassingen: 
- PIJ1: afbeelding link toegevoegd pijn score met smiles
- OOGK5: antwoordoptie aangepast plus links afbeelding geupdate 
- OOGK9: links afbeelding geupdate
- HUIDU4: links afbeeldingen geupdate obv geclusterde lijsten sheet. 
- Aanpassing Kind Koorts lijst; huiduitslag vraag vervangen door HUIDU4, is zelfde vraag. 
- URINE3: links afbeeldingen geupdate (note; afbeeldingen moeten worden bijgeknipt) </t>
  </si>
  <si>
    <t>ALG7a de temperatuur 35 of lager en 43 of hoger veranderd veranderd in getallen zodat de tekst niet wegvalt in de app (nav demo)</t>
  </si>
  <si>
    <t>De link naar de afbeelding toegevoegd bij de vragen URINE3, HUIDU4, OOGK9, OOGK5</t>
  </si>
  <si>
    <t>Yara</t>
  </si>
  <si>
    <t>De volgende aanpassingen:
- ALG3: spelfout aangepast 
- KEELK6,  HUIDU1, HUIDU2 en OORP1: vraagstelling ouder/verzorger zin aangepast 
- OOGK2: extra informatie aangepast om te werken voor beide vraagstellingen
- OOGK3: vraagstelling ouder/verzorger zin aangepast en extra informatie aangepast om te werken voor beide vraagstellingen
- OOGK1: extra informatie aangepast voor duidelijkheid. 
   Origineel: Hierbij is het belangrijk om het onderscheid te maken tussen pijn aan je oogbol zelf of is de pijn meer oppervlakkig aan de buitenkant van je oog of ooglid? Dan antwoord je op deze vraag geen van allen. 
   Nieuw: Hierbij is het belangrijk om het onderscheid te maken tussen pijn aan de oogbol zelf of meer oppervlakkige pijn aan de buitenkant van het oog of ooglid. Is de pijn meer oppervlakkig? Dan antwoord je op deze vraag geen van allen.</t>
  </si>
  <si>
    <t>De volgende aanpassingen:
- tekstueel
- 12 gesplits in 12a en b vanwege vraag voor kinderen en volwassenen</t>
  </si>
  <si>
    <t>22/03/2022</t>
  </si>
  <si>
    <t>De volgende aanpassingen:
- ALG4: vraagstelling verzorger aangepast. 
- ALG4a toegevoegd. 
- ALG8: aangepast naar: Ben je momenteel in het buitenland of recent geweest? 	
- ADDITIONALQ: oude versie hersteld. 
- ALG26: toegevoegd. 
- OOGK12: omhoog verplaatst, nu na OOGK11
- HUIDU4: petechien uit tekst gehaald, vervangen door rode, niet wegdrukbare vlekjes
- OORPI10: antwoordoptie: anders aangepast naar andere oorzaak.
- URINE 1 en 2: antwoordopties aangepast. 
- Verlaagd bewustzijn aangepast naar suf of erg slaperig in alle vragen.   
- Enkele spellingsaanpassingen</t>
  </si>
  <si>
    <t>De volgende aanpassingen:
- ADDITIONALQ: tijdelijk toch aangepast, zal worden besproken tijdens meeting 23/3
- OOGK7, 8 en 10 aangepast in volgorde, en antwoord opties
- aanroep van ALG20 in URINE vevangen door ALG19A. (ALG20 bestaat niet)</t>
  </si>
  <si>
    <t>De volgende aanpassingen:
- in alle vragenlijsten de schaalvraag koorts aangepast (en lager en hoger tekst verwijderd)
- in alle vragenlijsten de schaalvraag pijn veranderd van none als beschrijving naar de waarde van de pijnscore
- tekst in veld afbeelding bij vraag PIJ1 weggehaald en hier een tijdelijk plaatje neergezet om te kijken hoe een afbeelding in de app eruit ziet
- vragen met afbeelding de url veranderd naar https i.p.v. http, want moet beveiligd zijn</t>
  </si>
  <si>
    <t>De volgende aanpassingen:
- RUGKL1 vraagstelling aangepast
- =&gt;12 aangepast naar &gt;=12
- ADDITIONALQ20a toegevoegd in alle lijsten. ADDITIONALQ20 aangepast obv overleg meeting.
- ALG16 vaccinatie vraag aangepast naar meerkeuzeselectie.  
- Koorts kind-lijst voor nu verwijderd. 
- OORPI7: Acute aangepast naar plotselinge</t>
  </si>
  <si>
    <t>De volgende aanpassingen:
- de pijnscore antwoordopties veranderd van 0-10 i.p.v. 1-10, want dat staat ook zo in de vraagstelling
- afbeeldingenlinks veranderd in productie url's van encyclopedie i.p.v. acceptatie en de tijdelijke afbeelding bij vraag pijnscore verwijderd
- &gt;11 weer veranderd naar &gt;=12, omdat dit toch geen work-around bleek te zijn. &gt;11 werd niet geaccepteerd bij het inlezen.
- leeftijdsvraag veranderd naar type kleine beschrijving, zodat het goed gaat in android (getal type is daar niet geimplementeerd)
- KEELK7 en 8 de verkorte vraagstelling aangepast van intake naar voldoende eten en drinken, anders is dat niet duidelijk voor de verpleegkundige
- ADDITIONALQ stond er 2x in, dit mag niet. De andere veranderd in ALG27 en aangepast in alle klachtengebieden</t>
  </si>
  <si>
    <t>27/3/2022</t>
  </si>
  <si>
    <t xml:space="preserve">De volgende aanpassingen:
- KEELK1: Wat is toegevoegd aan extra info.
- OOGK1: obv suggestie LH toelichting en antwoord opties aangepast. 
- HUID1: vraagstelling aangepast. HUID1 en 2 antwoordoptie weet ik niet weggehaald.  HUIDU4 toelichting aangepast. HUIDU7 weet ik niet optie weggehaald gezien ook al een antwoordoptie. HUIDU9 vervolg actie aangepast. HUIDU13 varkens en vleeskalveren vervangen door vee (om ook orf (geiten) te ondervangen).
- OORPI1: toelichting iets aangepast. OORPI7 toelichting aangepast plus antwoordopties. 
- URINE2: Flankpijn aangepast naar pijn in de zij, URINE3: toelichting en antwoord optie aangepast. </t>
  </si>
  <si>
    <t>28/3/2022</t>
  </si>
  <si>
    <t xml:space="preserve">De volgende aanpassingen:
- ALG7a en alle andere vragen mbt hoge koorts: temperatuur threshold aangepast. ALG7 vervolg actie aangepast
- OORPI9 antwoordopties aangepast. 
- HUIDU4: vraagstelling plus toelichting aangepast. 
- HUIDU5: bij uitleg behaarde hoofdhuid toegevoegd.
- RUGKL1 en 2 gewijzigd. </t>
  </si>
  <si>
    <t>De volgende aanpassingen:
Pijnschaal 0-10 overal het zelfde gemaakt en extra uitleg toegevoegd naar aanleiding van feedback.
-ALG27: einde triage toegevoegd zodat triage weer automatisch wordt beëindigd. 
- ALG19 vervolg actie toegevoegd bij OOGKL (andere DT hadden deze wel)</t>
  </si>
  <si>
    <t xml:space="preserve">De volgende aanpassingen:
- TRIAGEOTHER_BSN: bsn vindt veranderd naar vind 
- ALG12a: volgorde toelichting aangepast. 
- HUIDU7: antwoordoptie 1 aangepast. 
- OORPI10: antwoordoptie spontaan toegevoegd </t>
  </si>
  <si>
    <t>5/4/2022</t>
  </si>
  <si>
    <t>Obv feedback Jasper / Bob Innovatic de volgende aanpassingen:
- Vervolg actie toegoevoegd aan TRIAGEOTHER_AUTHORIZED om aan te geven dat optie 2 leidt tot 'onbevoegd' en stoppen triage
- TRIAGEOTHER_BIRTHDATE vraagstelling + type aangepast naar geboortedatum
- C veranderd in °C</t>
  </si>
  <si>
    <t>Volgende aanpassingen:
- Introductietekst triage aangepast op verzoek van Jasper en Steven</t>
  </si>
  <si>
    <t>Volgende aanpassingen:
- vraag TRIAGEOTHER_AUTHORIZED antwoord 1 afwijkend gemaakt, zodat die in verslag zorgmail komt</t>
  </si>
  <si>
    <t xml:space="preserve">Volgende aanpassingen:
- Gemachtigd gewijzigd in: heb je toestemming
- Titel triagelijst OOGK aangepast naar Oogklacht (ipv Rood oog en ooglidklacht = te lang en niet algemeen genoeg)
- OOGK 4 verwijderd, OOGK5 is 4 geworden + antwoordopties aangepast. OOGK5a is 5 geworden. 
- Hoofdletters voor antwoordopties overal toegepast, plus geen punt achter antwoord
- RUGKL1 antwoordopties aangepast. 
- Klachten op alfabetische volgorde. </t>
  </si>
  <si>
    <t xml:space="preserve">Volgende aanpassingen:
- Versie 4.0 aangemaakt om nieuwe lijsten in toe te voegen. Uiteindelijke versie 3.0 is verstuurd naar Innovatic. 
- Ingangsklachten HOOFD Hoofdpijn,  BRAKE Braken, DIARR Diarree, PILVE Pil vergeten, VAGAF Vaginale afscheiding, VAGBL vaginaal bloedverlies toegevoegd. 
- In alle lijsten zelfde omschrijving erg ziek toegepast. </t>
  </si>
  <si>
    <t xml:space="preserve">Volgende aanpassingen:
- Aantal tekstuele aanpassingen
- Pilve6a en 10a toegevoegd. 
- Toelichting toegevoegd bij ALG6.
- Leeftijdscondities aangepast in de sheets.  </t>
  </si>
  <si>
    <t>Volgende aanpassingen:
- VAGAF2 antwoordopties aangepast + vervolgactie
- VAGAF3 vraag + antwoordoptie aangepast
- VAGBL1 vraag aangepast 
- VAGBL6 toelichting aangepast 
- VAGBL 7 en 7a toelichting aangepast
- PILVE1A toegevoegd 
- PILVE7 vraagstelling aangepast 
- PILVE8 vraagstelling aangepast 
- HOOFD3 vraagstelling en toelichting aangepast. HOOFD3a toegevoegd. 
- HOOFD 9 toelichting aangepast
- HOOFD11 toegevoegd 
- DIARR1 vraagstelling aangepast
- DIARR6A en B toelichting aangepast 
- BRAKE 6, 7 en 9A toelichting aangepast 
- BRAKE12 toegevoegd</t>
  </si>
  <si>
    <t xml:space="preserve">Volgende aanpassingen:
- ALG19a antwoordoptie toegevoegd. 
- ALG21 vraagstelling aangepast. 
- VAGAF1 vraagstelling + toelichting aangepast
- VAGAF4 antwoordoptie toegevoegd 
- VAGAF6 vraagstelling + soort vraag + antwoorden aangepast 
- VAGAF7: toelichting + antwoordoptie aangepast 
- VAGBL1: vraagstelling aangepast 
- VAGBL2: toelichting aangepast 
- VAGBL3: antwoordoptie toegevoegd
- VAGBL4: toelichting + antwoorden aangepast 
- PILVE2: vraag soort + antwoordoptie aangepast - HOOFD2; tekstuele aanpassing vraag
- HOOFD5: antwoordoptie aangepast
- HOOFD4a: toegevoegd ipv alg4. HOOFD4 aangepast naar HOOFD4b
- BRAKE4 en BRAKE10 antwoordopties aangepast 
- Braken aangepast naar overgeven. In overgeven lijst: ALG16 vaccinatie toegevoegd </t>
  </si>
  <si>
    <t>Tabbladden op volgorde van alfabet gezet, zodat ze ook op deze manier zichtbaar zijn in de app</t>
  </si>
  <si>
    <t>Lieke</t>
  </si>
  <si>
    <t>Teksten aangepast</t>
  </si>
  <si>
    <t>De volgende aanpassingen gedaan:
- PILVE Pil vergeten tabblad hernoemd naar PIL Anticonceptiepil vergeten, anders is het niet duidelijk voor de gebruiker dat het gaat om een anticonceptie pil</t>
  </si>
  <si>
    <t xml:space="preserve">VAGBL4 opgesplits in A en B op basis van leeftijd + antwoordopties aangepast. 
VAGBL5 leeftijdscategorie aangepast
VAGAF8 leeftijdscategorie aangepast
Aantal leeftijdscategorieen aangepast. 
PILVE volgorde van twee vragen aangepast </t>
  </si>
  <si>
    <t>18/05</t>
  </si>
  <si>
    <t xml:space="preserve">Volgende aanpassingen: 
- Tekstuele aanpassingen / toevoegingen. 
- ALG29 en 29a toegevoegd. 
- 4 nieuwe lijsten toegevoegd, totaal 10 te testen lijsten. 
- BUIKP 8 en 9 antwoorden optie toegevoegd. </t>
  </si>
  <si>
    <t>19/05</t>
  </si>
  <si>
    <t>Aantal wijzigingen gemaakt om lijsten compatibel te maken voor app.</t>
  </si>
  <si>
    <t xml:space="preserve">Volgende aanpassingen: 
- Tekstuele aanpassingen
- BEENV + ENKELL + HANDK: breuk ipv fractuur. 
- INSEC 2 toelichting toegevoegd 
- BEENV1: antwoordopties toegevoegd. 
- KOORTS1: toelichting toegevoegd
- BUIKP 8 en 9 antwoorden optie toegevoegd. </t>
  </si>
  <si>
    <t xml:space="preserve">Volgende aanpassingen: 
- Wijzigingen doorgevoerd nav Lieke's feedback
- Wijzigingen doorgevoerd nav feedback SvC en ML </t>
  </si>
  <si>
    <t>Volgende aanpassingen: 
- Enkele kleine tekstuele aanpassingen in alg vragen: 7A, 12a, 12b, additionalq, 26a, 28
- Erg veranderd naar ernstig, hoge koorts veranderd naar koorts
- In alle lijsten enkele tekstuele aanpassingen
- ARMKL10 aangepast en 10a toegevoegd</t>
  </si>
  <si>
    <t>15/06/2022</t>
  </si>
  <si>
    <t xml:space="preserve">Volgende aanpassing: 
- 10 nieuwe lijsten teruggezet uit online lijsten. 
- 5 nieuwe lijsten toegevoegd (moeten nog medische getest). Daarna alle 15 nog testen voor live gang. </t>
  </si>
  <si>
    <t>Sebastian</t>
  </si>
  <si>
    <t>Add visible medarea and synonym list</t>
  </si>
  <si>
    <t>27/06/22</t>
  </si>
  <si>
    <t xml:space="preserve">Volgende aanpassing: 
- ALG30 toegevoegd 
- BUIKP3A: verkorte vraagstelling
- Vraagstelling ouder/verzorger VINGE6 en VERMO13
- Uitleg aangepast HARTK3 en VERMO3, WOND9
- Vraagstelling aangepast BRAND6, WOND8
- Antwoordoptie aangepast BUIKP6, VERMO11, HOEST4
- Tekstuele aanpassingen VERMO7, HOEST5A, ARMKL10, ENKEL8, HANDK9, KNIEK8 en VINGE8, INSEC6, ARMKL3, BEENV7, BLAAR2A, BLAAR3A, ENKEL2, HANDK2, HARTK1, HARTK7, HARTK8, HOEST10A, KNIEK2, VINGE2, VERMO5, VERMO14 en WOND, Covid-19, pijn en allergie. 
- Enkele synoniemen toegevoegd. 
- Links toegevoegd </t>
  </si>
  <si>
    <t>Condities obv geslacht toegevoegd aan medarea</t>
  </si>
  <si>
    <t>De volgende aanpassingen gedaan:
- BRAND12, ENKEL5, HANDK5 en HOOFD3A de verkorte vraagstelling toegevoegd
- BRAND12 en WOND11, de optie onbekend weggehaald, want je hebt al de optie 'weet ik niet' 
- WOND de spatie achter de categorienaam verwijderd zodat je als vraagstelling WOND11 i.p.v. WOND 11 krijgt
- Vraagstelling ALG14 in vragenlijst insectenbeet de conditie toegevoegd 2. Sla volgende vraag over, zodat ALG14A niet getoond wordt</t>
  </si>
  <si>
    <t>De volgende aanpassingen gedaan:
- WOND7 aangepast naar keuzeselectie
- PILVE3 aangepast van meerkeuzeselectie naar keuzeselectie, er is altijd maar 1 antwoord van toepassing
- de vragen DIARR3, DIARR5 en INSEC2 de optie 'ik weet het niet' weggehaald en een vinkje gezegd in de kolom 'weet niet' antwoord tonen i.v.m. consistentie en makkelijkere data-analyse
- MEDDWF als conditie toegevoegd bij vragen achternaam en BSN, zodat deze uitgevraagd worden als iemand bij de Dokterswacht een vraag over een ander stelt</t>
  </si>
  <si>
    <t>De volgende aanpassingen gedaan:
- Vraag URINE3 gesplits in URINE3A (man) en URINE3B (vrouw), alleen bij de man wordt een afbeelding getoond
- Bij de opties 3-6 bij URINE3A en URINE3B aangegeven 'Ga naar vraag ALG12A' (want het is voortaan mogelijk om aan te geven wat de vervolgvraag moet zijn i.p.v. alleen aan te geven sla de volgende vraag over</t>
  </si>
  <si>
    <t>Op verzoek van Bob aan de vraag PRO1 in kolom vervolg toegevoegd 1. Ga naar vraag C-MEDAREA</t>
  </si>
  <si>
    <t>Middels een formule overal waar verwezen werd naar vragen uit de algemene vragenset de waardes uit de algemene vragenset opgehaald, zoals vraagstelling, antwoordopties etc. Zodat er nergens meer staat [overnemen] en zodat wanneer je de vraagstelling in algemeen aanpast, die in alle vragenlijst waar die vraag in voorkomt wordt aangepast.</t>
  </si>
  <si>
    <t>Synoniemen toegevoegd aan medical areas n.a.v. Matomo analyse</t>
  </si>
  <si>
    <t xml:space="preserve">De volgende wijziging doorgevoerd n.a.v. feedback functionaris gegevensbeschermer CZ:
- PRO0 de introductietekst van de digitale triage daaraan toegevoegd dat het het medisch team is van Medicinfo waarvan je antwoord krijgt (en dus geen relatie met zorgverzekeraar). Voor hybride huisartsenzorg apps de tekst gelaten zoals die was. Dus vraag gesplits in A en B versie.
De volgende wijzigingen doorgevoerd n.a.v. feedback van Frank Attema (huisarts) in overleg met Marielle van de Ven:
- PIJ1 afbeelding van pijnscore toegevoegd met Nederlandse teksten
- Vraag roken ALG9 in Armklachten zichtbaar voor alle apps, behalve Dokterswacht 
- ARMKL6: optie gewrichtspijn daar de toevoeging gedaan en of zwelling gewricht
- ARMKL11 nieuwe vraag
- BEEN5 optie 6 toegevoegd
- BEEN6 optie 6 toegevoegd
- BRAND3 plaatje Nederlandse teksten
- BRAND7 verwijderd, want was dubbelop
- BRAND8 in vraagstelling woord 'precies' toegevoegd
- ALG14 in vragenlijst brandklachten weggehaald want dubbelop met antwoordoptie 8 in BRAND10 (andere klachten). Als vervolgvraag ALG14A toegevoegd
- BUIKP1A gesplits in mannen (BUIKP1AM) en vrouwen versie (BUIKP1AV), want je gaat niet bij een meisje een optie met ballen noemen
- BUIKP1B hernoemd naar BUIKP1B2 en optie 4 Verminderd bewustzijn en suf of gevoel flauw te vallen gesplits in twee opties en beter beschreven
- BUIKP4 hernoemd naar BUIKP4A en de optie bloed bij ontlasting gesplits in 2 opties: 3. Helder bloed op ontlasting of bij afvegen
4. Ontlasting ziet eruit als teer of drop
- BUIKP7 de optie flank hernoemd naar zij, want mensen weten niet wat een flank is
- In vragenlijst BUIKPIJN de vragen ALG19 en ALG23 tonen voor alle apps, behalve voor Dokterswacht i.v.m. doorlooptijd
- BLAAR4A toegevoegd vraag over waar zit de gordelroos
- DIARR10 toegevoegd (hoe ziet diarree eruit)
- DIARR11 toegevoegd en de vragen ALG13 en ALG13A verwijderd, zodat we specifiek vragen naar de duur van de diarree
- DIARR4 optie 'maagpijn' toegevoegd
- HARTK1 de optie hernoemd van pijn of klemmend gevoel op de borst naar pijn of drukkend gevoel op de borst
- HARTK3 de optie beklemmend gevoel nweggehaald, want dubbelop met HARTK1 optie pijn of drukkend gevoel op de borst
- HOOFD6 de optie vandaag aangepast naar in de afgelopen 24 uur
- vraag INSEC7 toegevoegd hoe lang heeft de teek in het lichaam gezeten, ingesteld als vervolg vraag bij tekenbeet. 
</t>
  </si>
  <si>
    <t>Bij introductietekst vraag PRO0 de splitsing tussen de labels weer ongedaan gemaakt, omdat het technisch gezien op dit niet mogelijk is de 1e vraag voor sommige labels wel te tonen en voor andere niet</t>
  </si>
  <si>
    <t xml:space="preserve">De volgende aanpassingen obv van feedback van Frank
Alg
- ALG15: toelichting toegevoegd 
Koorts: 
- 1A: toelichting koortsstuip, aanhoudend braken, meningeale prikkeling toegevoegd 
- 1B: optie 9 toegevoegd, optie 7 aangepast.
- 6 (oude 5B) toevoeging gedaan in toelichting
- Koorts2 en Alg18 verwijderd. 
- Nurmering aangepast: 2 en 7 verwijderd, nurmering aangepast van 1A en B,  5A en B, 6. 
- Koorts 9 toegevoegd : ongerust ouder obv NTS
Overgeven: 
- 4: antwoordoptie toegevoegd + toelichting
- Overgev 13 toegevoegd: bariatrisch ingreep
- Vaccinatie vraag verwijderd
Hoesten: 
- Hoest1: toegespits voor &lt;12 en &gt;=12 (blaffende hoest en gierende hoest aanvallen) 
- Hoest5: opgesplits voor &lt;12 en &gt;=12 , vervolgvraag hernoemt naar 5c + vervolg acties aangepast . 
Huiduitslag
- 1 en 2 : antwoordoptie: ernstige allergische reactie / epipen toegevoegd
- 3: Vervolgactie aangepast
- 4. Antwoordoptie blaarvorming door bekende oorzaak toegevoegd 
- 7B toegevoegd. 
- 8 Antwoordoptie toegevoegd
- Originele vraag 9 verwijderd, nieuwe vraag 9 toegevoegd. 
- 10. Toelichting aangepast en antwoordopties
- Vraag 13 toegevoegd en nurmering aangepast
Insectenbeet: 
- 1. antwoordopties bijgewerkt + optie 8 toegevoegd. 
Hoofdpijn: 
- 1. Antwoordopties toegevoegd en toelichting aangepast. 
- Hoofd2 verwijderd: specifieke vraag voor &lt;1, toelichting toegevoegd bij 1. Nurmering aangepast. 
- 6. Antwoordoptie aangepast 
- 7. Visusklachten vraag toegevoegd
- Nurmering aangepast 
Oorpijn:
- 2A vervolg actie aangepast, 2B toegevoegd: duur pijn 
- 5. Toelichting aangepast
- 7. Vervolgactie aagenpast
- 13. Down syndroom vraag toegevoegd 
Beenvoet klachten:
- 1. Antwoordopties toegevoegd obv NTS iom Steven, actie aangepast 
- 5. Antwoordoptie toegevoegd, vervolgactie aangepast
Brandwond 
- 4 en 6 vraagstelling + type vraag aangepast / omgedraaid. 
- 8 toelichting en antwoordopties aangepast
- 9 Vervolg actie aangepast
- 10 Toelichting aangepast 
- Volgorde vragen en nurmering aangepast voor logica
Blaar
- 1a toegevoegd: urgentievraag huidklachten
- 4a Antwoordopties aangepast 
Diarree: 
- 11. Antwoordopties aangepast 
Knie
- 1. Antwoordoptie toegevoegd + vervolgactie aangepast
- 3. Antwoordoptie toegevoegd, vervolgactie aangepast
- 6. Toelichting aangepast 
Oogklacht
1. Urgente klachten (van vraag 3) samengevoegd in vraag 1. 
2A. toegevoegd: focus op lokatie pijn. 
3. Vraagstelling aangepast incl tegen, antwoordoptie toegevoegd en actie aangepast
4 en 5 omgewisseld, 4 is nu vervolgvraag 3. 
5. Antwoordopties aangepast + actie veranderd. 
Rugklacht
1. Antwoordoptie toegevoegd door opsplitsten buikpijn en kortademigheid / pijn op de borst
2. is nu 2A. Antwoordopties aangepast + onderscheid veel vs gering /beetje pijn plassen obv NTS 
2B toegevoegd: specificatie een of beide benen klachten
Keelklachten
- 1. Antwoordoptie bijgewerkt
- 4. Antwoordptie aangepast
- Vraag 7 en 8 aangepast obv NTS / feedback Frank alleen focus op dehydratie. 
Vingerklacht
- 1. Antw. optie aangepast + actie
- 4. Antw. optie toegevoegd afw. stand
- 5. Antw. optie toegevoegd + actie aangepast
Wond
-1. Antwoord optie toegevoegd: versnelde ademhaling
-5. Aangepast volgens NTS, nu 5A
-5B toegevoegd volgens NTS
-7. Antw. opties aangepast 
Buikpijn: 
- 1A, B en 2 antwoord opties aangepast om beter onderscheid te maken in C en D probleem
- 4A Antwoordoptie aangepast
- 6: Antwoordoptie aangepast
- 7: Antwoordoptie aangepast 
- 10A toelichting toegevoegd tov gastric bypass
Vermoeidheid
1. Antwoordopties aangepast
3. Antwoord optie aangepast </t>
  </si>
  <si>
    <t>Aan vraag PRO0 de introductietekst de toevoeging gedaan dat patiëten weten dat ze hun oude chats via het profiel kunnen inzien</t>
  </si>
  <si>
    <t>13/09/22</t>
  </si>
  <si>
    <t xml:space="preserve">De volgende aanpassingen: nummeringen en vervolgacties hersteld. 
- Brandwond nummering hersteld naar oude nummering, afbeelding toevoegen is nu toegevoegd aan vraag BRAND4 ipv BRAND5
- Oude nummer Hoofdpijn hersteld, HOOFD12 toegevoegd
- Huiduitslag nummering hersteld. HUIDU9 is verwijderd, valt onder HUIDU10 (antwoordpties daar aangepast). HUIDU14 toegevoegd. 
- KEELK 7 en 8 is veranderd naar alleen focus op drinken ipv eten en drinken. Nummering aangepast naar KEELK 9 &amp; 10
- KOORTS nummering hersteld. KOORTS2 &amp; 7 zijn verwijderd. KOORTS9 is toegevoegd. 
- OOGKL nummering hersteld. OOGK 6 is verwijderd (toegevoegd aan OOGK3. 
- RUGKL nummering hersteld, RUGKL2a is toegevoegd. 
- WOND nummering hersteld, WOND5a is toegevoegd. </t>
  </si>
  <si>
    <t>De volgende aanpassingen gedaan n.a.v. feedback van testen:
- BRAND10: bij vervolg ga naar vraag ALG14a veranderd in ALG14A want je krijgt nu een foutmelding in de app, omdat vraag ALG14a niet bestaat
- OVERG10 optie 1 aangepast van Veel in de zon gezeten naar Zit veel in de zon
- OOGK2 plaatje met pijnscore toegevoegd
- OOGK4 bij vervolg 8. Ga naar OOGK5 (volgende vraag, wat standaard gedrag is) veranderd naar 1-7. Ga naar OOGK8 (zodat OOGK5 wordt overgeslagen)
- OOGK10A: in de toelichting de woorden verbeterd en verslechterd veranderd in verbetert en verslechtert (tegenwoordige tijd)
- RUGKL2 in vervolg opgenomen dat 6-9 naar vraag ALG7A moet i.p.v. de volgende vraag
- RUGKL3: de typfout in de omschrijving veranderd mogeiljk naar mogelijk</t>
  </si>
  <si>
    <t>De volgende aanpassing gedaan:
- OOGK3 bij vervolg toegevoegd 8. Ga naar vraag OOGK4, want was niet logisch dat je de vraag zag wat heb je in je oog gekregen als je niets in het oog kreeg</t>
  </si>
  <si>
    <t>De volgende aanpassingen gedaan:
- Vrgaenlijst Overig toegevoegd die getoond wordt indien gekozen voor Mijn klacht staat er niet tussen
- Vraag PRO0 opgesplits in A (CZ versie) en B op verzoek van compliance CZ (medisch team Medicinfo vermelden)</t>
  </si>
  <si>
    <t>Volgende aanpassingen gedaan: 
- Brand3 antwoordoptie spellingfout verbeterd 
- Brand8 antwoordopties aangepast obv spelling
- Diarree7 conditie 1 aangepast (Kinderen ipv volwassene), leeftijd &lt;12 stond al wel goed</t>
  </si>
  <si>
    <t>K3: tekst toegevoegd overmaken van afspraken, aanvragen verwijzigingen en medicatie</t>
  </si>
  <si>
    <t>Vraagstelling ouder verzorger toegevoegd in profielvragen om MEDSLA-238 op te lossen</t>
  </si>
  <si>
    <t xml:space="preserve">De volgende aanpassingen: OOGK3: antwoordoptie 6 aangepast van onbekend naar Ja, maar ik weet niet zeker wat. obv analyse. 
HARTK1: Hevige weggehaald bij kortademigheid antwoordoptie. 
BUIKP1A M, V &amp; B: Hevig weggehaald bij rectaal bloedverlies obv analyse + NTS 
BLAAR1A; urgente klachten blaar aangepast 
HUIDU Huiduitslag aangepast naar HUIDU Huidklachten
OORPI OORPIJN aangepast naar OORPI Oorklachten
</t>
  </si>
  <si>
    <t>De volgende aanpassingen: 
- Koorts lijst: ALG7a vervangen door KOORT10, slider aangepast tot 42graden en urgentiecodering aangepast
- ALG7 aangepast, werd niet gebruikt. In alle lijsten voor koorts slider vraag: ALG7 vermoedelijk wel of niet koorts vraag toegevoegd.
- Bij KNIEK1 antwoordoptie 6. (Vermoedelijk) koorts weggehaald, ALG7 toegevoegd. 
- HARTK1 antwoordoptie 5 weggehaald, was op zichzelf geen U1-U2 en wordt gedekt door andere antwoorden plus volgende vraag. 
- HOOFD1 ondragelijke hoofdpijn en uit het niets heftig opgekomen samengevoegd naar een urgent antwoord. - - Toelichting aangepast: acuut uitgelegd. 
- HOEST1A: antwoordopties weggehaald. HOEST5A verwijderd, 5B voor alle leeftijden gemaakt. 
- Hoest1B: antwoordoptie bijgeluiden bij in uitademen weggehaald en pijn vastzittend aan de ademhaling. Toegevoegd aan vraag HOEST6. 
- INSEC1 antwoordoptie aangepast: zwelling over het gehele lichaam. + antwoordoptie zwelling rondom beet toegevoegd. Allergische reactie in het verleden weggehaald, wordt later ook nog gevraagd.
- BLAAR1: antwoordopties aangepast en overgeven of misselijk weggehaald. 
- BLAAR3: antwoordopties aangescherpt om beter onderscheid te maken
- HUID 1 &amp; 2: antwoordopties verwijderd  en antwoordopties samengevoegd. 
- HUIDU4: antwoordoptie 3 en 4 aangescherpt 
- Aantal synoniemen / trefwoorden aan medarea toegevoegd.</t>
  </si>
  <si>
    <t xml:space="preserve">De volgende aanpassingen: 
- BUIKP1a, 1b aangepast. Van aanhoudend braken - overgeven gemaakt. Tweede vergelijkbare optie verwijderd. </t>
  </si>
  <si>
    <t>K3: tekst verwijderd overmaken van afspraken, aanvragen verwijzigingen en medicatie aangezien dit niet geldt voor medicoo toeristen propositie</t>
  </si>
  <si>
    <t>De volgende aanpassingen: 
- Nieuw bestand aangemaakt met huidige online lijsten + geupdate buikpijn en hoofdpijn lijsten na feedback Thinc. 
- ALG1a en b toegevoegd
- ALG3 en 3a vervangen door 3b en c in de lijsten PILVE, ARMKL, BEENV, BLAAR, BRAND, DIARR, ENKEL, HANDK, HARTK, HOEST, HOOFD, HUID, INSEC, KEELK, KNIEK, KOORT, OOGKL, OORPI, RUGKL, URINE, VAGBL, VAGAF, VINGE, VERMO, WOND
- ALG12a en B vervangen door ALG 1a en b in de lijsten: BLAAR, BUIKP, DIARR, HOEST, HOOFD, KOORT, OOGKL, OORPI, BRAKE, RUGKL, URINE, VAGBL, VAGAF, VERMO, WOND, 
- ALG6 vraagstelling en toelichting aangepast
- ALG31a en b toegevoegd 
- PILVE: Alg 19, a, b aangepast plus vervolg acties 
- BUIKP: ALG21 (COVID) verwijderd 
- DIARR: volgorde gewijzigd: eerst ALG 1a en b, daarna 3b en c. 
- ALG21 en ALG16 verwijderd 
- DIARR 6a en b vervangen door ALG31a en b. 
- DIARR7 verwijderd 
- HARTK: ALG 21 en 29 (COVID) verwijderd, ALG12 a en b verwijderd, 
- HOEST: ALG1a en b toegevoegd 
- HUIDU: PIJ1 omhoog geplaatst vanwege gekoppelde urgentiecodering
ALG12 a en b verwijderd
- INSEC: ALG12a en b verwijderd 
- KEELK: ALG19 en 19a verwijderd 
ALG12a en b verwijderd 
ALG 1a en b toegevoegd 
- KOORT: Alg26 en 26a verwijderd 
- OOGKL: ALG19, a en b aangepast plus vervolg acties. 
ALG 12 a en b verwijderd
- OOGKL + OORPI: volgorde aangepast, eerst ALG1a en b, daarna alg 3b en c. 
- BRAKE: OVERG 6 en 7 vervangen door ALG31a en b
OVERG12 naar boven verplaatst. 
- RUGKL: ALG17 omhoog geplaatst. 
- URINE, VAGBL, VAGAF: Alg 19, a aangepast en b toegevoegd. 
- VERMO: VERMO16 en 16a verwijderd (vervangen door ALG1a en b) 
Volgorde gewijzigd: ALG 26 en 26a omhoog geplaatst. 
ARMKL1, BEENV1, BRAND1, ENKEL1, HANK1, RUGKL1, VINGE1, WOND1 vraagstelling aangepast (ernstige weggehaald obv feedback Thinc ism Steven). 
BUIKP: alg19, a en b toegevoegd. 
BUIKP12 voorwaarden aangepast. 
DIARR: Alg23 verwijderd 
KOORT5a en b vervangen door ALG31a en b
VERMO4a en b vervangen door ALG31a en b
Toelichting bij beschrijving en beeld vragen toegespitst in alle lijsten: duidelijker en gedetailleerde foto.
HANDK6a toegevoegd  
BLAAR1 antwoordoptie toegevoegd plus vervolgactie aangepast
KEELK3 antwoordoptie toegevoegd plus vervolgactie aangepast, KEELK5 vraagstelling en toelichting aangepast</t>
  </si>
  <si>
    <t xml:space="preserve">De volgende aanpassingen: - PIJ1: toelichting aangepast: tekst van plaatje toegevoegd omdat dit niet leesbaar is. 
- ALG7a Ondertemperatuur overal gelijkgetrokken
- BEENV ALG7 en 7a toegevoegd 
- GEBIT1 vervolgactie aangepast 
- MALAI7 aangepast, MALAI7A toegevoegd
- MANGE3 vervolgactie aangepast 
- DIABE1 vervolgactie aangepast 
- BUIKP1 ernstige weggehaald
- DUIZE5, 6 en 9 (nu 8) vervolgactie aangepast 
- GEBIT5 vervolgactie aangepast
- GEBIT7 naar 6 aangepast
- ALG1a vervolgactie overal aangepast. 
- ALLER2 vervolgacties aangepast 
- ALLER3a vervolgactie aangepast 
- GEBIT2 antwoordopties plus vervolgactie aangepast 
- GEBIT4 vervolgactie aangepast
- TRAUM3, 5 vervolgactie aangepast 
- MONDT2, 4, 5, 6 vervolgactie aangepast, 
- MONDT2a toelichting aangepast 
- OBSTI4 vervolgactie aangepast 
- VROUW3B geslacht was fout, aangepast naar F 
- Vervolgacties aangepast in alle nieuwe lijsten om flow te bewerkstelligen </t>
  </si>
  <si>
    <t xml:space="preserve">De volgende aanpassingen: - INSEC7 - Vervolgactie aangepast
- OOGK3 - soort vraag aangepast, vervolg acties aangepast 
- OORPI - ALG7 verwijderd (dubbel; vermoedelijk koorts)
- OVERG - ALG7 verwijderd (dubbel; vermoedelijk koorts)
- RUGKL2: antwoordopties + vervolg aangepast 
- URINE3a en b: (suikerziekte) toegevoegd
</t>
  </si>
  <si>
    <t>De volgende aanpassingen:
- Oorpijn ABCDE op ja gezet, om te testen of dit functioneel werkt in de app
- Labelcode ADH (app de huisarts) als conditie bij vragen gezet</t>
  </si>
  <si>
    <t xml:space="preserve">De volgende aanpassingen: - HARTK1 uitleg aangepast 
- KEELK1 antwoordopties en vervolgactie aangepast 
- KNIEK1 antwoordopties en vervolgactie aangepast
- TRAUM1 tekstuele aanpassing antwoordopties 
- MONDT1 antwoordoptie en vervolgactie aangepast 
- OBSTI1A antwoordopties en vervolgactie aangepast, OBSTI7 antwoordoptie tekstueel aangepast 
- ABCDE toegevoegd voor alle vragenlijsten. Bij alle vragenlijsten alleen zichtbaar voor Dokterswacht app, behalve wanneer je kiest voor mijn klacht staat er niet tussen (overig) dan zijn de ABCDE vragen voor iedereen zichtbaar
- OOGK10A toelichting aangepast </t>
  </si>
  <si>
    <t>De volgende aanpassingen:
- Oorpijn ABCDE op nee gezet, want het werkt functioneel niet als je deze op ja zet, dat dan de vragen uit deze lijst zichtbaar zijn in de app
- Overal de ABCDE vraagstelling, antwoordopties etc. naar de algemene vragen onder tabblad ABCDE set laten verwijzen
- In de vragenlijst OVERIG ook die verwijzing ingesteld, maar daar bij vraagcode OVERI aan toegevoegd, omdat de vragen die in dit tabblad staan een uniekvraagnummer moeten hebben en niet in andere vragenlijsten mogen voorkomen</t>
  </si>
  <si>
    <t xml:space="preserve">De volgende aanpassingen: - MONDT5A tekstuele aanpassing vraagstelling (andere) toegevoegd.
- MALAI7A toelichting aangepast 
- VROUW3B vraagstelling aangepast 
- OVERG1: antwoordoptie 5 tekstueel aangepast
- ABCDE1A en B: vraagstelling, antwoordopties en vervolgactie aangepast </t>
  </si>
  <si>
    <t>De volgende aanpassingen: ABCDE6; toelichting weggehaald</t>
  </si>
  <si>
    <t xml:space="preserve">De volgende aanpassing: de verkorte vraagstelling bij vraag ABCDE1A en ABCDE1B aangepast van Verlaagd bewustzijn naar Volledig bewustzijn, omdat dit de vraagstelling is. </t>
  </si>
  <si>
    <t>De volgende aanpassingen: wegraking hernoemd naar flauwvallen of wegraking</t>
  </si>
  <si>
    <t>De volgende aanpassingen: 
- ALG31b vraag + verkorte vraag verbeterd 
- ARMKL1: antwoordopties aangepast plus actie aangepast, 
- ARMKL2: antwoordopties toegevoegd plus acties aangepast 
- HARTK1: antwoordoptie toegevoegd plus acties aangepast 
- HARTK: Alg29a weggehaald 
- HOEST1a: toelichting aangepast: ontroostbaar huilen toegevoegd 
- HOOFD1A en B: antwoordoptie tekstueel aangepast. 
- ALLER1 en INSEC1: antwoordoptie tekstueel aangepast 
- INSEC1: antwoordoptie toegevoegd en vervolg actie aangepast
- KEELK1: hevig vervangen door erg bij kortademig, antwoordoptie CA in luchtpijp iets aangepast Antwoordoptie bloed ophoesten toegevoegd. 
- KOORT1: antwoordoptie suf of slaperig toegevoegd, hevig weggehaald bij kortademig  
- KOORT1B: hevig weggehaald voor pijn bij het buigen van de nek
- OOGK3: vraagstelling (vermoedelijk) toegevoegd
- URINE7: vervolgactie aangepast 
- VERMO8 - antwoordoptie aangepast,
- WOND1: antwoordoptie toegevoegd, vervolgacties aangepast. 
- WOND5A, 10, 11: verkorte vraagstelling was weggevallen, opnieuw toegevoegd of aangepast</t>
  </si>
  <si>
    <t>29/3/2023</t>
  </si>
  <si>
    <t xml:space="preserve">De volgende aanpassingen: 
- Ernstig ziek vs. ziek in toelichting aangepast (ALG)
- Bij alle vragen met ernstig ziek toelichting aangepast en zieke indruk toegevoegd als antwoordoptie. Daarbij ook vervolgactie aangepast door extra antwoordoptie. 
Per specifieke lijst 
- ALLER ALLER1 antwoordoptie toegevoegd: versnelde hartslag, vervolgactie aangepast.
- Armkl1 antwoordopties aangepast
- ARMKL2 antwoordoptie aangepast
- Armkl8 omhoog geplaatst en antwoordopties aangepast 
- BUIKP1AM, V en 1b antwoordoptie toegevoegd; Erg snelle hartslag en koude neus, handen of voeten
- DIABE1: antwoordopties toegevoegd Misselijk, erg snelle hartslag en koude neus, handen of voeten en tekenen van dehydratie. Vervolgactie aangepast.
-  DIABE7a vervolg actie aangepast. 
- DIARR1a en B antwoordoptie toegevoegd; Erg snelle hartslag en koude neus, handen of voeten
- DUIZE1: antwoordopties iets herschreven, of erg koude neus, handen of voeten toegevoegd. 
- Pij1 toelichting 
- Alg25 toelichting 
- Diarr 2 verwijderd 
- HARTK1: Erg snelle hartslag en koude neus, handen of voeten toegevoegd en vervolgacties aangepast. 
- HOEST1: toelichting en antwoordoptie blafhoest toegevoegd en vervolgactie aangepast 
- HOEST5b: piepende ademhaling als antwoordoptie toegevoegd, vervolg actie aangepast 
- HOOFD1a en b: antwoordoptie toegevoegd: Erg snelle hartslag en koude neus, handen of voeten, vervolgactie aangepast 
- Huidu8 antwoordoptie aangepast (zieke indruk weggehaald)
- INSEC1: antwoordoptie toegevoegd; Erg snelle hartslag en koude neus, handen of voeten, vervolg actie aangepast. 
- KOORT1 toelichting en antwoordoptie toegevoegd opbollende fontanel en vervolgactie aangepast. Afbeelding link toegevoegd. Antwoordoptie: Misselijk, erg snelle hartslag en koude neus, handen of voeten toegevoegd. Vervolgactie aangepast. Zelfde voor Koort1b
- MALAI1a en b; Erg snelle hartslag en koude neus, handen of voeten toegevoegd, vervolg actie aangepast. 
- OOGK1: toelichting en antwoordoptie oogzwelling toegevoegd en vervolg aangepast 
- URINE1 antwoordoptie toegevoegd en actie aangepast 
- VERMO: ALG31a vervolgactie aangepast obv feedback Leonieke
-WEGRA1a en b: Erg snelle hartslag en koude neus, handen of voeten toegevoegd als antwoordoptie. Vervolgactie aangepast. 
- VAGBL1: Misselijk, erg snelle hartslag en koude neus, handen of voeten toegevoegd, vervolgactie aangepast. 
- WOND1: Misselijk, erg snelle hartslag en koude neus, handen of voeten toegevoegd. Antwoordoptie 4 herschreven voor begrijpelijkheid. </t>
  </si>
  <si>
    <t>17/04/23</t>
  </si>
  <si>
    <t xml:space="preserve">De volgende aanpassing obv testen:
- KEELK6: type vraag aangepast naar keuzeselectie
- KEELK10a: toelichting toegevoegd, antwoordopties tekstueel aangepast
- MALAI1a; misselijk toegevoegd aan antwoordoptie erg snelle hartslag
- BUIKP1a: antwoordoptie tekstueel aangepast: L toegevoegd aan bloedverlies
- WOND9; toelichting aangepast
- DIARR8: etc. weggehaald in toelichting
- HOOFD1a en b: misselijk toegevoegd aan antwoordoptie: erg snelle hartslag etc.
- HOEST1b: vervolgactie aangepast.  </t>
  </si>
  <si>
    <t>Stappenplan invoeren content geautomatiseerde triage + testen</t>
  </si>
  <si>
    <r>
      <rPr>
        <b/>
        <sz val="11"/>
        <color rgb="FF000000"/>
        <rFont val="Calibri"/>
        <family val="2"/>
        <charset val="1"/>
      </rPr>
      <t xml:space="preserve">1. Eisen content excel
</t>
    </r>
    <r>
      <rPr>
        <sz val="11"/>
        <color rgb="FF000000"/>
        <rFont val="Calibri"/>
        <family val="2"/>
        <charset val="1"/>
      </rPr>
      <t xml:space="preserve">- Antwoorden altijd 1 per regel (ALT + ENTER)
- Vervolgacties altijd 1 per regel. (ALT + ENTER)
- In de vervolgacties kolom staan geen uitgebreide instructie meer voor zorgpersoneel. Degene die er stonden zijn naar rechts verplaatst, zodat de excel ingelezen kan worden.
- In de vervolgacties geen ‘ga verder met triage’ opmerking plaatsen. Wanneer er niets staat, dan ga je standaard naar de volgende vraag
- Geen keuzeselectie en beschrijving in 1 vraag, ook geen keuzeselectie en foto. De enige combinatie die mag is foto + beschrijving. Omdat er nog combinaties voorkwamen die niet bestonden, zijn deze vragen gesplits in 2 vragen zoals de vragen keelk6/keelk6a en keelk9/keelk9a 
- De volgende vraagtypes worden ondersteund: 'keuzeselectie', 'meerkeuzeselectie', 'kleine beschrijving', 'beschrijving', 'slider', 'getal', 'foto', 'beschrijving en beeld'
- Wanneer er een generieke vraag is opgenomen in de vragenlijst over een specifieke klacht, dan hierna verwijzen en in de kolom vraagstelling zetten [overnemen], zodat voor iedereen duidelijk is dat de vraagstelling uit het tabblad met de algemene vragen wordt gehaald.
</t>
    </r>
  </si>
  <si>
    <r>
      <rPr>
        <b/>
        <sz val="11"/>
        <color rgb="FF000000"/>
        <rFont val="Calibri"/>
        <family val="2"/>
        <charset val="1"/>
      </rPr>
      <t xml:space="preserve">2. Werk het versienummer bij en geef aan wat je hebt veranderd
</t>
    </r>
    <r>
      <rPr>
        <sz val="11"/>
        <color rgb="FF000000"/>
        <rFont val="Calibri"/>
        <family val="2"/>
        <charset val="1"/>
      </rPr>
      <t>Doe dit in tabblad _versie</t>
    </r>
  </si>
  <si>
    <r>
      <rPr>
        <b/>
        <sz val="11"/>
        <color rgb="FF000000"/>
        <rFont val="Calibri"/>
        <family val="2"/>
        <charset val="1"/>
      </rPr>
      <t xml:space="preserve">2. Testen of content excel aan de eisen voldoet
</t>
    </r>
    <r>
      <rPr>
        <sz val="11"/>
        <color rgb="FF000000"/>
        <rFont val="Calibri"/>
        <family val="2"/>
        <charset val="1"/>
      </rPr>
      <t xml:space="preserve">Vervolgens kun je testen of deze aanpassingen goed zijn doorgevoerd door de Excel te testen via deze tool: 
</t>
    </r>
  </si>
  <si>
    <t>http://medicinfo-triage-parser-dev.eba-y2ehfixt.eu-central-1.elasticbeanstalk.com/</t>
  </si>
  <si>
    <r>
      <rPr>
        <b/>
        <sz val="11"/>
        <color rgb="FF000000"/>
        <rFont val="Calibri"/>
        <family val="2"/>
        <charset val="1"/>
      </rPr>
      <t xml:space="preserve">3. Aanleveren nieuwe versie excel
</t>
    </r>
    <r>
      <rPr>
        <sz val="11"/>
        <color rgb="FF000000"/>
        <rFont val="Calibri"/>
        <family val="2"/>
        <charset val="1"/>
      </rPr>
      <t xml:space="preserve">Als deze excel goed is, kan deze (iig voorlopig) worden aangeleverd aan Nina en zij zal deze vervolgens met Innovattic delen en ervoor zorgen dat deze wordt geïmporteerd.  </t>
    </r>
  </si>
  <si>
    <r>
      <t xml:space="preserve">4. Testen op medische kwaliteit
</t>
    </r>
    <r>
      <rPr>
        <sz val="11"/>
        <color rgb="FF000000"/>
        <rFont val="Calibri"/>
        <family val="2"/>
      </rPr>
      <t>Via de app acceptatie omgeving</t>
    </r>
  </si>
  <si>
    <t>Vraagtypes</t>
  </si>
  <si>
    <t>keuzeselectie</t>
  </si>
  <si>
    <t>meerkeuzeselectie</t>
  </si>
  <si>
    <t>kleine beschrijving</t>
  </si>
  <si>
    <t>beschrijving</t>
  </si>
  <si>
    <t>slider</t>
  </si>
  <si>
    <t>getal</t>
  </si>
  <si>
    <t>foto</t>
  </si>
  <si>
    <t>beschrijving en beeld</t>
  </si>
  <si>
    <t>boolean</t>
  </si>
  <si>
    <t>instruction</t>
  </si>
  <si>
    <t>Uniek vraagnummer</t>
  </si>
  <si>
    <t>Vraagnummer</t>
  </si>
  <si>
    <t>Onderdeel</t>
  </si>
  <si>
    <t>Conditie 1: Volwassen/kind/beide</t>
  </si>
  <si>
    <t>Conditie 2: Sex M/F</t>
  </si>
  <si>
    <t>Conditie 3: categorie per leeftijd (alle, &gt;16, 12-16, &gt; 12, &lt;12, &lt;1)</t>
  </si>
  <si>
    <t>Conditie 4: Label</t>
  </si>
  <si>
    <t>Question</t>
  </si>
  <si>
    <t>Vraagstelling</t>
  </si>
  <si>
    <t>QuestionPar</t>
  </si>
  <si>
    <t>Vraagstelling ouder/verzorger</t>
  </si>
  <si>
    <t>Verkorte vraagstelling vpk?</t>
  </si>
  <si>
    <t>ExtraInfo</t>
  </si>
  <si>
    <t>Extra informatie/uitleg vraag/voorbeelden</t>
  </si>
  <si>
    <t xml:space="preserve">Afbeelding bij de vraag </t>
  </si>
  <si>
    <t>Urgentie/red flag</t>
  </si>
  <si>
    <t>Type vraag</t>
  </si>
  <si>
    <t>Vraag verplicht</t>
  </si>
  <si>
    <t>Answer</t>
  </si>
  <si>
    <t>Antwoorden</t>
  </si>
  <si>
    <t>Antwoord: weet ik niet</t>
  </si>
  <si>
    <t xml:space="preserve">Antwoorden in medische overdracht </t>
  </si>
  <si>
    <t>Vervolg</t>
  </si>
  <si>
    <t>Andere opties</t>
  </si>
  <si>
    <t>PROA</t>
  </si>
  <si>
    <t>0A</t>
  </si>
  <si>
    <t>Profiel</t>
  </si>
  <si>
    <t>CZ, Czdirect, PZP</t>
  </si>
  <si>
    <t>introductie</t>
  </si>
  <si>
    <t>Om je zo goed en snel mogelijk te kunnen helpen stellen we eerst een aantal vragen.
Daarna kom je altijd in gesprek met het medisch team van Medicinfo via chat. 
Je oude chats kun je inzien via je profiel, door in het startscherm rechtsboven op het poppetje te klikken.</t>
  </si>
  <si>
    <t>PROB</t>
  </si>
  <si>
    <t>0B</t>
  </si>
  <si>
    <t>DFZ, fbto, HOZLBUUR, NATNED, NONI, UZOHHD, UZOHHZ, UZOVOOR, MEDDOH, MEDDJ, MEDDWF, ADH</t>
  </si>
  <si>
    <t>Om je zo goed en snel mogelijk te kunnen helpen stellen we eerst een aantal vragen.
Daarna kom je altijd in gesprek met ons medisch team via chat. 
Je oude chats kun je inzien via je profiel, door in het startscherm rechtsboven op het poppetje te klikken.</t>
  </si>
  <si>
    <t>ga naar vraag over welke klachten heb je</t>
  </si>
  <si>
    <t>Jezelf of een ander</t>
  </si>
  <si>
    <t>1. PRO1_Answer1
2. PRO1_Answer2</t>
  </si>
  <si>
    <t>1. Mezelf
2. Iemand anders</t>
  </si>
  <si>
    <t>1. Ga naar vraag C-MEDAREA</t>
  </si>
  <si>
    <t>TRIAGEOTHER_AUTHORIZED</t>
  </si>
  <si>
    <t xml:space="preserve">Beide </t>
  </si>
  <si>
    <t> </t>
  </si>
  <si>
    <t>Toestemming ander persoon</t>
  </si>
  <si>
    <t xml:space="preserve">Ja </t>
  </si>
  <si>
    <t>1. GEN_ANS_JA
2. GEN_ANS_NEE</t>
  </si>
  <si>
    <t>1. Ja
2. Nee</t>
  </si>
  <si>
    <t>2. onbevoegd</t>
  </si>
  <si>
    <t>TRIAGEOTHER_RELATION</t>
  </si>
  <si>
    <t>Relatie ander persoon</t>
  </si>
  <si>
    <t>1. TRIAGEOTHER_RELATION_Answer1 
2. TRIAGEOTHER_RELATION_Answer2 
3. TRIAGEOTHER_RELATION_Answer3 
4. TRIAGEOTHER_RELATION_Answer4</t>
  </si>
  <si>
    <t>1. Partner
2. Kind
3. Vriend / kennis
4. Anders</t>
  </si>
  <si>
    <t>TRIAGEOTHER_FIRSTNAME</t>
  </si>
  <si>
    <t>Voornaam ander persoon</t>
  </si>
  <si>
    <t>Beschrijving</t>
  </si>
  <si>
    <t>TRIAGEOTHER_LASTNAME</t>
  </si>
  <si>
    <t>NONI, MEDDOH, MEDDJ, MEDDWF</t>
  </si>
  <si>
    <t>Achternaam ander persoon</t>
  </si>
  <si>
    <t>TRIAGEOTHER_GENDER</t>
  </si>
  <si>
    <t xml:space="preserve">Wat is het geslacht? </t>
  </si>
  <si>
    <t>Geslacht ander persoon</t>
  </si>
  <si>
    <t>1. TRIAGEOTHER_GENDER_Answer1 
2. TRIAGEOTHER_GENDER_Answer2</t>
  </si>
  <si>
    <t>1. Vrouw
2. Man</t>
  </si>
  <si>
    <t>TRIAGEOTHER_BIRTHDATE</t>
  </si>
  <si>
    <t>Geboortedatum ander persoon</t>
  </si>
  <si>
    <t>datum</t>
  </si>
  <si>
    <t>TRIAGEOTHER_BSN</t>
  </si>
  <si>
    <t>BSN ander persoon</t>
  </si>
  <si>
    <t>Answer visibility condition 1: sex (Beide/M/F)</t>
  </si>
  <si>
    <t>Syn</t>
  </si>
  <si>
    <t>Synonyms</t>
  </si>
  <si>
    <t>C-MEDAREA</t>
  </si>
  <si>
    <t>medical area</t>
  </si>
  <si>
    <t>1. Anticonceptiepil vergeten
2. Allergische reactie
3. Armklachten
4. Been of voetklachten
5. Blaar
6. Brandwond
7. Buikpijn
8. Diarree 
9. Duizeligheid
10. Enkelletsel
11. Gebitsklachten
12. Geslachtsorgaan klacht
13. Geslachtsorgaan klacht
14. Grieperig gevoel
15. Handklachten
16. Hartkloppingen
17. Hoesten
18. Hoofdpijn
19. Huidklachten
20. Insectenbeet
21. Keelklachten
22. Knieklachten
23. Koorts
24. Letsel arm of been
25. Medicatievraag
26. Mond,tong,lipklachten
27. Obstipatie
28. Oogklachten
29. Oorklachten
30. Overgeven
31. Rugklachten
32. Suikerziekte
33. Urineklachten
34. Vaginaal bloedverlies 
35. Vaginale afscheiding
36. Vermoeidheid 
37. Vingerklachten
38. Flauwvallen of wegraking 
39. Wond 
40. Klacht staat niet tussen</t>
  </si>
  <si>
    <t>1. PILVE
2. ALLER
3. ARMKL
4. BEENV
5. BLAAR
6. BRAND
7. BUIKP
8. DIARR
9. DUIZE
10. ENKEL
11. GEBIT
12. MANGE
13. VROUW
14. MALAI
15. HANDK
16. HARTK
17. HOEST
18. HOOFD
19. HUIDU
20. INSEC
21. KEELK
22.  KNIEK
23. KOORT
24. TRAUM
25. MEDIC
26. MONDT
27. OBSTI
28. OOGKL
29. OORPI
30. BRAKE
31. RUGKL
32. DIABE
33. URINE
34. VAGBL
35. VAGAF
36. VERMO
37. VINGE
38. WEGRA
39. WOND
40. OVERIG</t>
  </si>
  <si>
    <t>1. F
2. Beide
3. Beide
4. Beide
5. Beide
6. Beide
7. Beide
8. Beide
9. Beide
10. Beide
11. Beide
12. M
13. F
14. Beide
15. Beide
16. Beide
17. Beide
18. Beide
19. Beide
20. Beide
21. Beide
22. Beide
23. Beide
24. Beide
25. Beide
26. Beide
27. Beide
28. Beide
29. Beide
30. Beide
31. Beide
32. Beide
33. Beide
34. F
35. F
36. Beide
37. Beide
38. Beide
39. Beide
40. Beide</t>
  </si>
  <si>
    <t>1. C-MEDAREA_Syn1 
2. C-MEDAREA_Syn2 
3. C-MEDAREA_Syn3 
4. C-MEDAREA_Syn4 
5. C-MEDAREA_Syn5 
6. C-MEDAREA_Syn6 
7. C-MEDAREA_Syn7 
8. C-MEDAREA_Syn8 
9. C-MEDAREA_Syn9 
10. C-MEDAREA_Syn10 
11. C-MEDAREA_Syn11 
12. C-MEDAREA_Syn12 
13. C-MEDAREA_Syn13 
14. C-MEDAREA_Syn14 
15. C-MEDAREA_Syn15 
16. C-MEDAREA_Syn16 
17. C-MEDAREA_Syn17 
18. C-MEDAREA_Syn18 
19. C-MEDAREA_Syn19 
20. C-MEDAREA_Syn20 
21. C-MEDAREA_Syn21 
22. C-MEDAREA_Syn22 
23. C-MEDAREA_Syn23 
24. C-MEDAREA_Syn24 
25. C-MEDAREA_Syn25 
26. C-MEDAREA_Syn26 
27. C-MEDAREA_Syn27 
28. C-MEDAREA_Syn28 
29. C-MEDAREA_Syn29 
30. C-MEDAREA_Syn30 
31. C-MEDAREA_Syn31 
32. C-MEDAREA_Syn32 
33. C-MEDAREA_Syn33 
34. C-MEDAREA_Syn34 
35. C-MEDAREA_Syn35 
36. C-MEDAREA_Syn36 
37. C-MEDAREA_Syn37 
38. C-MEDAREA_Syn38 
39. C-MEDAREA_Syn39 
40. C-MEDAREA_Syn40</t>
  </si>
  <si>
    <t>1. PILVE, Anticonceptiepil, vergeten, Anticonceptie, pil, pil vergeten, morning afterpil, zwanger, zwangerschap, menstruatie, menstruatie blijft uit, doorbraakbloeding, vaginaal bloedverlies, bloedverlies
2. ALLER, Allergische reactie, allergie, overgevoelig, gevoelig, stof, stofmijt, hooikoorts, insectenbeet, huiduitslag, huidreactie, oogklachten, rode ogen, dikke lippen, dikke keel, opgezwollen keel,  loopneus, medicatie, voedsel, noten
3. ARMKL, Arm, armklacht, pijnlijke arm, schouder, bovenarm, elleboog, onderarm, pols, hand, schouderklacht, spierpijn, uitval, krachtsverlies, ongeval, sportblessure, muisarm, golfarm, tennisarm, uit de kom, gebroken, gekneusd, val, gevallen
4. BEENV, Been, heup, voet, benen, knie, kuit, bovenbeen, pijnlijk been, dik been, rood been, spierpijn, uitval, krachtsverlies, ongeval, sportblessure, gebroken, gekneusd, golferbenen
5. BLAAR, Blaar, blaren, open blaar, verbranding, brandwond, chemische stof, giftig dier, beet, wandelen, voet, hak, wond, allergische reactie, huiduitslag, herpes, koortslip, gordelroos, blaasjes
6. BRAND Brandwond, wond, brand, verbranding, blaar, blaren, elektriciteit, bliksem, rook, chemische stof, vloeistof, heet, heet voorwerp, kokend water, vlam, vuur, bloed, zon, zonverbranding, zonnesteek, scooter, scooteruitlaat, eerstegraads, tweedegraads, derdegraads, vierdegraads, kortademig
7. BUIKP, Buikpijn, buik, pijn, buikklacht, onderbuik, bovenbuik, maag, maagpijn, zuurbranden, maagzuur, braken, overgeven, misselijk, diarree, ontlasting, plassen, pijn bij het plassen, urine, urineweginfectie, zwanger, bloed overgeven, koorts, buikgriep, steken, opgeblazen
8. DIARR, Diarree, ontlasting, waterdun, water, poep, bloed bij ontlasting, buikpijn, buikloop, buikvirus, uitdroging, koorts, braken, overgeven, ziek, verkeerd gegeten, buikgriep, uitdroging, stoelgang, slijm
9. DUIZE, Duizeligheid, duizelig, licht in het hoofd, draaiierig, draaien, wegraking, sterretjes zien, flauwvallen, flauwte, wegtrekken, misselijk, overgeven, vallen,
10. ENKEL, Enkel, voet, pijnlijke enkel, dikke enkel, blauwe plek, spierpijn, uitval, krachtsverlies, ongeval, sportblessure, gebroken, gekneusd, verzwikt, verzwikking
11. GEBIT, gebit, gebitsklacht, tand, kies, mond, kaak, tandpijn, kiespijn, tand afgebroken, mond niet open,
12. MANGE, man, klacht geslachtsorgaan, penis, piemel, pik, voorhuid, eikel, bal, balzak, anus afscheiding, pus, SOA, seksueel overdraagbare aandoening, seks, sex,  masturberen, msm, seks met mannen, chlamydia, gonorroe, erectie, anale seks, syfillis, schimmelinfectie, schaamluis, plasklachten
13. VROUW, vrouw, klacht geslachtsorgaan, vagina, labia, clitoris, schaamlippen, afscheiding, vaginale afscheiding, vaginaal bloedverlies, pus, anus, SOA, seksueel overdraagbare aandoening, seks, masturberen, sex, chlamydia, gonorroe, syfilis, schimmelinfectie, schaamluis, plasklachten
14. MALAI, grieperig gevoel, griep, ziek, ziekig, algehele malaise, vermoeidheid, koorts, koortsig, niet lekker, hangerig, huilerig, geen energie, gewichtsverlies
15. HANDK, Hand, vinger, handklacht, pols, duim, wijsvinger, pink, ringvinger, middelvinger, uitval, krachtsverlies, tintelingen, ongeval, sportblessure, knobbel, pijnlijk gewricht, gevoelloze vingers, nagelriem, winterhanden
16. HARTK, Hart, hartklopping, bonzen, bonzend hart, onregelmatig, hartslag, snelle hartslag, overslag, hartritme, ritmestoornis, pijn op de borst, drukkend gevoel, uitstralend pijn, kortademig, duizelig, klam, transpireren, misselijk, flauwvallen, atriumfibrilleren, boezemfibrilleren, hartziekte, angina pectoris.
17. HOEST, Hoesten, hoest, koorts, kortademig, benauwd, piepen, verkoudheid, neusverkoudheid, keel, keelpijn, kuch, bloed, bloed ophoesten, pijn in de borstkas, COVID, COVID-19, corona
18. HOOFD, Hoofdpijn, hoofd, pijn, migraine, ongeval, uitval, suf, slaperig, bewusteloos, insult, epilepsie, ziek, koorts, overgeven, braken
19. HUIDU, Huiduitslag, huid, uitslag, huidafwijking, vlekjes, pukkels, bultjes, jeuk, krentenbaard, eczeem, luieruitslag, koortslip, koorts, ziek, Mazelen, Roodvonk, Rodehond, Vijfde ziekte, Zesde ziekte, Hand, voet en mondziekte, Waterpokken, Blaasjes, ziek kind, huidklachten, moedervlek, melanoom, uitslag, jeuk, rode vlekken, rode plek, plekje, wrat, zwelling, bult
20. INSEC, Insectenbeet, Insect, Insekt, beet, mug, wesp, bult, huiduitslag, allergie, allergische reactie, reactie, steek, prik, jeuk, pijn, zwelling, roodheid, eikenprocessierups, rups, brandharen, bij, bijensteek, hommel, angel, giftig, teek, Lyme, ziekte van Lyme, epi-pen, kwallenbeet, zee-egel
21. KEELK, Keelklachten, keelpijn, keel, keelontsteking, kwijlen, hoesten, kortademig, koorts, opgezette keel, COVID, COVID-19, corona, amandelen, ontstoken amandelen, keelamandelen
22. KNIEK, Knie, knieklacht, pijnlijke knie, meniscus, kruisband, knieschijf, uitval, krachtsverlies, ongeval, sportblessure, uit de kom, gebroken, gekneusd
23. KOORT, Koorts, kind, kind met koorts, kortademig, ziek, ziek zijn, hoge temperatuur, verhoging, huiduitslag, rode vlekjes, petechiën, waterpokken, kinderziektes, verkoudheid, longontsteking, koortsstuip, koortsconvulsie, virus, bacterie, antibiotica, COVID, COVID-19, corona, uitdroging, nekpijn, hoofdpijn, menigeale prikkeling, blaasjes, Huilen, Ontroostbaar huilen
24. TRAUM, Letsel arm, letsel been, ongeluk, ongeval, val, trauma, wond, verwonding, kneuzing, breuk, schouder, elleboog, pols, heup, knie, enkel, taser, verlamming, krachtsverlies, sportblessure, uitval, gebroken, gekneusd, luxatie, uit de kom, pijn
25. MEDIC, medicatie, medicatievraag, recept, bijwerkingen, informatie, medicijnen, medicatie vergeten, pil vergeten, overdosis, overdosering, dosering, dosis, medicatie inname, voorschrift, apotheek
26. MONDT, mond, tong, lip, tekort lipbandje, gescheurde lip, gezwollen lip, gezwollen tong, zwelling, aft, haartong, afwijking tong, afwijkende tong,
27. OBSTI, obstipatie, verstopping, poepen, kakken, niet kunnen poepen, ontlasting, harde keutels, geen ontlasting, krampen, darmen, moeite met poepen, defecatie, movicolon, laxantia, diarree, overgeven
28. OOGKL, Oogklachten, rood oog, oog, oogrand, ooglid, zien, zicht, dubbelzien, droge ogen, tranen, ongeval, allergie, hooikoorts 
29. OORPI, Oorpijn, oor, oorklacht, gehoor, doof, doofheid, loopoor, verstopt oor, verkoudheid, oorontsteking, vliegen, zwemmen, duiken, oorsuizen, tinnitus
30. BRAKE, Overgeven, braken, buikpijn, maagpijn, maag, zuurbranden, buikgriep, buikvirus, bloed, bloedbraken, gal, zwanger, zwangerschap, zonnesteek, hoofdpijn, migraine, uitdroging, hitteberoerte
31. RUGKL, Rugklachten, rug, rugpijn, pijn, lage rugpijn, flankpijn, hernia, ongeval, uitstraling, uitstralende pijn, spit, door rug gegaan,
32. DIABE, diabetes, suikerziekte, diabeet, te hoog suiker, glucose, hyperglykemie, hypoglykemie, hypo, hyper, bloedsuiker, dorst, honger, metformine, insuline, insuline spuiten, suikermeten, glucosewaarde, suikercontrole, veranderd zicht
33. URINE, Urineklachten, urine, blaas, blaasontsteking, blaaskrampen, plas, plasklachten, nierbekkenontsteking, pijn, pijn bij plassen, koorts, bloed bij urine, vaak plassen, ziek, koorts, buikpijn
34. VAGBL, Vaginaal bloedverlies, bloedverlies, vagina, menstruatie, ongesteld, ongesteldheid, tussentijds bloedverlies, seks, bloedverlies na seks, anticonceptie, pil, SOA, zwanger, miskraam, sex, bloedverlies na seks
35. VAGAF, Vaginale afscheiding, afscheiding, vaginaal, schimmel, schimmelinfectie, jeuk, wit vloed, SOA, seks, vaginale pijn, zwanger, zwangerschap, geslachtsorgaan
36. VERMO, Moe, vermoeidheid, slapen, slaaptekort, slecht slapen, buiten bewustzijn, pijn op de borst, bleek, Kortademig, suf, slaperig, verlies van energie, prikkelbaar, apneus, ijzertekort, stress, angst, geen eetlust, pfeiffer, ziekte van pfeiffer
37. VINGE, Hand, vinger, duim, wijsvinger, middelvinger, ringvinger, pink, handklacht, pols, uitval, krachtsverlies, tintelingen, ongeval, sportblessure, knobbel, pijnlijk gewricht, gevoelloze vingers, nagelriem
38. WEGRA, wegraking, duizeligheid, duizelig, licht in het hoofd, draaiierig, draaien,  sterretjes zien, flauwvallen, flauwte, wegtrekken, misselijk, overgeven, vallen, diabetes, suikerziekte, buiten bewustzijn, bewusteloos, aanval, epileptische aanval, knock out, niet aanspreekbaar, coma
39. WOND, Wond, wonden, snijwond, steekwond, schaafwond, bloed, bloeden, bloedende wond, hechten, bijt, beet, bijtwond, beet dier, beet mens, giftig dier, tetanus, verbinden, verband, bleek, koud, operatie, wond na operatie, ontstoken, ontsteking, hoofdwond, tetanus, gesneden
40. OVERIG, Overige, mijn klacht staat er niet tussen</t>
  </si>
  <si>
    <t>Antwoorden in medische overdracht</t>
  </si>
  <si>
    <t>Algemeen</t>
  </si>
  <si>
    <t xml:space="preserve">Alle </t>
  </si>
  <si>
    <t xml:space="preserve">Heb je chronische ziektes? </t>
  </si>
  <si>
    <t xml:space="preserve">Heeft de patiënt chronische ziektes? </t>
  </si>
  <si>
    <t>Chronische ziektes</t>
  </si>
  <si>
    <t>1. GEN_ANS_JA 
2. GEN_ANS_Nee</t>
  </si>
  <si>
    <t>1,2</t>
  </si>
  <si>
    <t>2. Sla volgende vraag over.</t>
  </si>
  <si>
    <t>1a</t>
  </si>
  <si>
    <t xml:space="preserve">Algemeen </t>
  </si>
  <si>
    <t>Chronische aandoeningen</t>
  </si>
  <si>
    <t>Chronische aandoening: langdurige ziekte. 
Hartziekte: bijvoorbeeld angina pectoris (aanvallen van pijn op de borst), hartfalen , ontsteking van het hart (endocarditis) of een hartritmestoornis.
Longaandoening: bijv. astma of COPD.</t>
  </si>
  <si>
    <t>1. ALG1A_Answer1 
2. ALG1A_Answer2 
3. ALG1A_Answer3 
4. ALG1A_Answer4 
5. ALG1A_Answer5 
6. ALG1A_Answer6 
7. ALG1A_Answer7 
8. ALG1A_Answer8 
9. ALG1A_Answer9 
10. ALG1A_Answer10 
11. ALG1A_Answer11 
12. ALG1A_Answer12 
13. ALG1A_Answer13 
14. ALG1A_Answer14</t>
  </si>
  <si>
    <t>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t>
  </si>
  <si>
    <t>1-14.</t>
  </si>
  <si>
    <t xml:space="preserve">1-13. Sla volgende vraag over. </t>
  </si>
  <si>
    <t>1b</t>
  </si>
  <si>
    <t>Andere chronische aandoening</t>
  </si>
  <si>
    <t>ALG2</t>
  </si>
  <si>
    <t xml:space="preserve">Zo ja, welke ziektes? </t>
  </si>
  <si>
    <t>Welke chronische ziektes</t>
  </si>
  <si>
    <t>Medicatie en/of behandeling arts</t>
  </si>
  <si>
    <t>3a</t>
  </si>
  <si>
    <t xml:space="preserve">Welke medicatie of wat voor behandeling? </t>
  </si>
  <si>
    <t>Specificatie medicatie/behandeling</t>
  </si>
  <si>
    <t>3b</t>
  </si>
  <si>
    <t xml:space="preserve">Gebruik je medicijnen? </t>
  </si>
  <si>
    <t xml:space="preserve">1. Ja 
2. Nee </t>
  </si>
  <si>
    <t>2. Sla volgende vraag over</t>
  </si>
  <si>
    <t>3c</t>
  </si>
  <si>
    <t>Specificatie medicatie</t>
  </si>
  <si>
    <t xml:space="preserve">Of wat voor behandeling? En als je er een hebt graag ook een foto uploaden van je medicatielijst. </t>
  </si>
  <si>
    <t>1.</t>
  </si>
  <si>
    <t>F</t>
  </si>
  <si>
    <t>&gt;9 &amp; &lt;61</t>
  </si>
  <si>
    <t xml:space="preserve">Ben je (mogelijk) zwanger? </t>
  </si>
  <si>
    <t>(mogelijk) zwanger</t>
  </si>
  <si>
    <t>4a</t>
  </si>
  <si>
    <t xml:space="preserve">Ben je recent bevallen? </t>
  </si>
  <si>
    <t xml:space="preserve">Is de patiënte recent bevallen? </t>
  </si>
  <si>
    <t xml:space="preserve">Recent is binnen de afgelopen zes weken. </t>
  </si>
  <si>
    <t>Allergieën</t>
  </si>
  <si>
    <t>Waarvoor en ernst</t>
  </si>
  <si>
    <t>beide</t>
  </si>
  <si>
    <t xml:space="preserve">Koorts is 38°C of hoger. Als je een thermometer hebt graag meten en bij voorkeur via de anus meten. </t>
  </si>
  <si>
    <t>1. ALG7_Answer1 
2. ALG7_Answer2</t>
  </si>
  <si>
    <t>1. Ja / vermoedelijk wel 
2. Nee / vermoedelijk niet</t>
  </si>
  <si>
    <t xml:space="preserve">2. Sla volgende vraag over </t>
  </si>
  <si>
    <t>7a</t>
  </si>
  <si>
    <t>Alle</t>
  </si>
  <si>
    <t>Temperatuur</t>
  </si>
  <si>
    <t xml:space="preserve">Bij voorkeur via de anus gemeten en afronden op halve graden. </t>
  </si>
  <si>
    <t>Slider</t>
  </si>
  <si>
    <t>1. ALG7A_Answer1 
2. ALG7A_Answer2 
3. ALG7A_Answer3 
4. ALG7A_Answer4 
5. ALG7A_Answer5 
6. ALG7A_Answer6 
7. ALG7A_Answer7 
8. ALG7A_Answer8 
9. ALG7A_Answer9 
10. ALG7A_Answer10 
11. ALG7A_Answer11 
12. ALG7A_Answer12 
13. ALG7A_Answer13</t>
  </si>
  <si>
    <t>1. 35
2. 35.5
3. 36
4. 36.5
5. 37
6. 37.5 
7. 38
8. 38.5 
9. 39
10. 39.5 
11. 40
12. 40.5 
13. 41</t>
  </si>
  <si>
    <t xml:space="preserve">1-13. </t>
  </si>
  <si>
    <t>1. U2, redirect naar vpk chat
10-13. U2, redirect naar vpk chat</t>
  </si>
  <si>
    <t xml:space="preserve">Ben je momenteel in het buitenland of recent geweest? </t>
  </si>
  <si>
    <t xml:space="preserve">Is de patiënt momenteel in het buitenland of recent geweest? </t>
  </si>
  <si>
    <t>Recent buitenland</t>
  </si>
  <si>
    <t>Boolean</t>
  </si>
  <si>
    <t>8a</t>
  </si>
  <si>
    <t>Specificatie buitenland</t>
  </si>
  <si>
    <t>&gt;=12</t>
  </si>
  <si>
    <t xml:space="preserve">Drink je alcohol? </t>
  </si>
  <si>
    <t xml:space="preserve">Alcohol </t>
  </si>
  <si>
    <t>12a</t>
  </si>
  <si>
    <t xml:space="preserve">Is je weerstand verminderd? </t>
  </si>
  <si>
    <t xml:space="preserve">Is de weerstand van de patiënt verminderd? </t>
  </si>
  <si>
    <t>Verminderde weerstand</t>
  </si>
  <si>
    <t>12b</t>
  </si>
  <si>
    <t>&lt;12</t>
  </si>
  <si>
    <t xml:space="preserve">Sinds wanneer heb je klachten? </t>
  </si>
  <si>
    <t xml:space="preserve">Sinds wanneer zijn er klachten? </t>
  </si>
  <si>
    <t>Sinds wanneer</t>
  </si>
  <si>
    <t>1. ALG13_Answer1 
2. ALG13_Answer2 
3. ALG13_Answer3 
4. ALG13_Answer4 
5. ALG13_Answer5 
6. ALG13_Answer6</t>
  </si>
  <si>
    <t xml:space="preserve">1. Enkele uren
2. Een dag
3. Twee dagen
4. 2-6 dagen
5. 7 dagen
6. Langer dan 7 dagen
</t>
  </si>
  <si>
    <t>1-6.</t>
  </si>
  <si>
    <t xml:space="preserve">1-5. Sla volgende vraag over. </t>
  </si>
  <si>
    <t>13a</t>
  </si>
  <si>
    <t>Specifieke duur</t>
  </si>
  <si>
    <t>Bijkomende klachten</t>
  </si>
  <si>
    <t xml:space="preserve">2. Sla volgende vraag over. </t>
  </si>
  <si>
    <t>14a</t>
  </si>
  <si>
    <t>Specificatie bijkomende klachten</t>
  </si>
  <si>
    <t>Zelfhulp</t>
  </si>
  <si>
    <t xml:space="preserve">Als je medicatie hebt ingenomen graag vermelden welke medicatie, de dosering en wanneer je het hebt ingenomen. </t>
  </si>
  <si>
    <t xml:space="preserve">Ben je gevaccineerd? </t>
  </si>
  <si>
    <t xml:space="preserve">Is de patiënt gevaccineerd? </t>
  </si>
  <si>
    <t>Volledig gevaccineerd</t>
  </si>
  <si>
    <t xml:space="preserve">Er zijn meerdere antwoorden mogelijk. Ook andere vaccinaties zijn bijvoorbeeld reisvaccinaties tegen gele koorts of werkgerelateerde vaccinaties zoals BCG. </t>
  </si>
  <si>
    <t>1. ALG16_Answer1 
2. ALG16_Answer2 
3. ALG16_Answer3 
4. ALG16_Answer4 
5. ALG16_Answer5</t>
  </si>
  <si>
    <t>1. Ja, volgens het rijksvaccinatieprogramma
2. Ja, tegen COVID-19 virus
3. Ja, ook andere vaccinaties
4. Nee, helemaal niet
5. Nee, slechts deels gevaccineerd</t>
  </si>
  <si>
    <t xml:space="preserve">1-5. </t>
  </si>
  <si>
    <t>PIJN</t>
  </si>
  <si>
    <t>Pijn 0-10</t>
  </si>
  <si>
    <t>https://mi-umbraco-prd.azurewebsites.net/media/r3xjpuis/pij1.png</t>
  </si>
  <si>
    <t>score 9 of 10</t>
  </si>
  <si>
    <t>0. PIJ1_Answer1 
1. PIJ1_Answer2 
2. PIJ1_Answer3 
3. PIJ1_Answer4 
4. PIJ1_Answer5 
5. PIJ1_Answer6 
6. PIJ1_Answer7 
7. PIJ1_Answer8 
8. PIJ1_Answer9 
9. PIJ1_Answer10 
10. PIJ1_Answer11</t>
  </si>
  <si>
    <t>0. 0
1. 1
2. 2
3. 3
4. 4
5. 5
6. 6
7. 7
8. 8
9. 9
10. 10</t>
  </si>
  <si>
    <t>0-10.</t>
  </si>
  <si>
    <t>9-10. U1-U2, redirect naar vpk chat</t>
  </si>
  <si>
    <t>Ondragelijke pijn</t>
  </si>
  <si>
    <t>1. U2, redirect naar vpk chat</t>
  </si>
  <si>
    <t>ADL</t>
  </si>
  <si>
    <t>Beperkt ADL</t>
  </si>
  <si>
    <t xml:space="preserve">beide </t>
  </si>
  <si>
    <t xml:space="preserve">Heb je ooit eerder last gehad van deze klacht? </t>
  </si>
  <si>
    <t xml:space="preserve">Heeft de patiënt ooit eerder last gehad van dezelfde klacht? </t>
  </si>
  <si>
    <t>Recidief</t>
  </si>
  <si>
    <t>&gt;9</t>
  </si>
  <si>
    <t>SOA</t>
  </si>
  <si>
    <t>19a</t>
  </si>
  <si>
    <t>SOA getest</t>
  </si>
  <si>
    <t>1. ALG19A_Answer1 
2. ALG19A_Answer2 
3. ALG19A_Answer3</t>
  </si>
  <si>
    <t>1. Ja, getest en heb de uitslag 
2. Ja, getest maar de uitslag volgt nog
3. Nee, niet getest</t>
  </si>
  <si>
    <t>1-3.</t>
  </si>
  <si>
    <t>19b</t>
  </si>
  <si>
    <t>SOA uitslag en behandeling</t>
  </si>
  <si>
    <t xml:space="preserve">Meerkeuzeselectie </t>
  </si>
  <si>
    <t>1. ALG19A_Answer1 
2. ALG19A_Answer2 
3. ALG19A_Answer3 
4. ALG19A_Answer4 
5. ALG19A_Answer5 
6. ALG19A_Answer6</t>
  </si>
  <si>
    <t xml:space="preserve">1. Gonorroe
2. Chlamydia
3. Syfillis
4. Andere SOA
5. Al behandeld 
6. Nog niet behandeld </t>
  </si>
  <si>
    <t xml:space="preserve">1-6. </t>
  </si>
  <si>
    <t>ADDITIONALQ</t>
  </si>
  <si>
    <t>Hulpvraag</t>
  </si>
  <si>
    <t>ALG27</t>
  </si>
  <si>
    <t>20a</t>
  </si>
  <si>
    <t xml:space="preserve">Zijn er nog andere zorgen of vragen? </t>
  </si>
  <si>
    <t>Zorgen of vragen</t>
  </si>
  <si>
    <t xml:space="preserve">Dit is de laatste vraag, hierna worden je antwoorden doorgestuurd naar ons medisch team. Indien je geen aanvullingen hebt kan je op volgende klikken. </t>
  </si>
  <si>
    <t>1. Einde triage</t>
  </si>
  <si>
    <t xml:space="preserve">Mag doorgeklikt worden. Hierna pop up einde lijst </t>
  </si>
  <si>
    <t xml:space="preserve">Heb je een COVID-19 test gedaan? </t>
  </si>
  <si>
    <t xml:space="preserve">Heeft de patiënt een COVID-19 test gedaan? </t>
  </si>
  <si>
    <t>COVID-19 test</t>
  </si>
  <si>
    <t>1. ALG21_Answer1 
2. ALG21_Answer2 
3. ALG21_Answer3</t>
  </si>
  <si>
    <t>1. Ja, positief
2. Ja, negatief
3. Nee</t>
  </si>
  <si>
    <t>Foto en beschrijving</t>
  </si>
  <si>
    <t>Positieve familieanamnese</t>
  </si>
  <si>
    <t>.</t>
  </si>
  <si>
    <t xml:space="preserve">Zijn er op dit moment huisgenoten met dezelfde klachten? </t>
  </si>
  <si>
    <t>Huisgenoten</t>
  </si>
  <si>
    <t>ja</t>
  </si>
  <si>
    <t>Kinderen</t>
  </si>
  <si>
    <t xml:space="preserve">Is je kind ernstig ziek? </t>
  </si>
  <si>
    <t>Ernstig ziek kind</t>
  </si>
  <si>
    <t xml:space="preserve">Ernstig ziek kind: het kind is bijvoorbeeld erg suf of slaperig, blauwe lippen of erg bleke huid, versnelde of kreunende ademhaling en/of ontroostbaar huilen. </t>
  </si>
  <si>
    <t>Red flag</t>
  </si>
  <si>
    <t xml:space="preserve">1. U1-U2, redirect naar vpk chat </t>
  </si>
  <si>
    <t xml:space="preserve">Ben je recent een behandeling ondergaan of geopereerd? </t>
  </si>
  <si>
    <t xml:space="preserve">Is de patiënt recent een behandeling ondergaan of geopereerd? </t>
  </si>
  <si>
    <t>Recente behandeling</t>
  </si>
  <si>
    <t xml:space="preserve">1,2 </t>
  </si>
  <si>
    <t>-</t>
  </si>
  <si>
    <t>26a</t>
  </si>
  <si>
    <t>Algemeeen</t>
  </si>
  <si>
    <t xml:space="preserve">Wat voor behandeling of operatie? </t>
  </si>
  <si>
    <t xml:space="preserve">Specificatie behandeling </t>
  </si>
  <si>
    <t xml:space="preserve">Graag beschrijven wat er precies is gedaan, wanneer en waar. </t>
  </si>
  <si>
    <t xml:space="preserve">Beschrijving </t>
  </si>
  <si>
    <t xml:space="preserve">Hoe ziek voel je je? </t>
  </si>
  <si>
    <t xml:space="preserve">Hoe ziek voelt de patiënt zich? </t>
  </si>
  <si>
    <t>Mate ziek zijn</t>
  </si>
  <si>
    <t xml:space="preserve">Heb je een COVID-19 infectie doorgemaakt? </t>
  </si>
  <si>
    <t xml:space="preserve">Heeft de patient een COVID-19 infectie doorgemaakt? </t>
  </si>
  <si>
    <t>COVID-19 infectie</t>
  </si>
  <si>
    <t>29a</t>
  </si>
  <si>
    <t>Klachten COVID-19 infectie</t>
  </si>
  <si>
    <t xml:space="preserve">Graag ook vermelden wanneer je/de patiënt ziek was en hoe lang er klachten waren. En zijn de klachten begonnen na de infectie? </t>
  </si>
  <si>
    <t>Gewichstoename</t>
  </si>
  <si>
    <t>31a</t>
  </si>
  <si>
    <t xml:space="preserve">Heb je een van de volgende klachten? </t>
  </si>
  <si>
    <t>Dehydratie kind</t>
  </si>
  <si>
    <t>Meerkeuzeselectie</t>
  </si>
  <si>
    <t>1. ALG31A_Answer1 
2. ALG31A_Answer2 
3. ALG31A_Answer3 
4. ALG31A_Answer4 
5. ALG31A_Answer5 
6. ALG31A_Answer6 
7. ALG31A_Answer7</t>
  </si>
  <si>
    <t xml:space="preserve">1. Heel veel dorst
2. Drinkt veel te weinig 
3. Te weinig plassen
4. Niet plassen
5. Huilen zonder tranen 
6. Suf, duizelig of licht in het hoofd
7. Geen van allen </t>
  </si>
  <si>
    <t xml:space="preserve">1-7. </t>
  </si>
  <si>
    <t>31b</t>
  </si>
  <si>
    <t>Volwassenen</t>
  </si>
  <si>
    <t>Dehydratie ouder dan 12 jaar</t>
  </si>
  <si>
    <t xml:space="preserve">Te weinig plassen: meer dan 12 uur niet geplast, heel donker gekleurde urine. </t>
  </si>
  <si>
    <t>1. ALG31B_Answer1 
2. ALG31B_Answer2 
3. ALG31B_Answer3 
4. ALG31B_Answer4 
5. ALG31B_Answer5</t>
  </si>
  <si>
    <t xml:space="preserve">1. Heel veel dorst
2. Te weinig plassen 
3. Niet plassen
4. Suf, duizelig of licht in het hoofd
5. Geen van allen </t>
  </si>
  <si>
    <t>Conditie 3: categorie per leeftijd (alle, &gt;16, 12-16, &gt;12, &lt;12, &lt;1)</t>
  </si>
  <si>
    <t>Verkorte vraagstelling vpk</t>
  </si>
  <si>
    <t>Afbeelding bij vraag</t>
  </si>
  <si>
    <t>Urgentie/Red flag</t>
  </si>
  <si>
    <t>Antwoord optie: weet ik niet</t>
  </si>
  <si>
    <t>Afwijkend antwoord</t>
  </si>
  <si>
    <t>1A</t>
  </si>
  <si>
    <t>ABCDE</t>
  </si>
  <si>
    <t xml:space="preserve">Is de patiënt volledig bij bewustzijn/helder? </t>
  </si>
  <si>
    <t>Volledig bewustzijn</t>
  </si>
  <si>
    <t>We stellen je graag eerst een paar vragen om de ernst van je situatie te beoordelen. Daarna krijg je vragen gericht op je klacht zodat we je zo goed mogelijk verder kunnen helpen.
Kies 'nee' indien je / de patiënt erg verward, suf of niet bij bewustzijn is.</t>
  </si>
  <si>
    <t>1. GEN_ANS_NEE 
2. GEN_ANS_JA</t>
  </si>
  <si>
    <t xml:space="preserve">1. Nee
2. Ja </t>
  </si>
  <si>
    <t>1-2.</t>
  </si>
  <si>
    <t>1. U1-U2, redirect naar vpk chat.</t>
  </si>
  <si>
    <t>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t>
  </si>
  <si>
    <t>1B</t>
  </si>
  <si>
    <t xml:space="preserve">ABCDE </t>
  </si>
  <si>
    <t xml:space="preserve">Ben je volledig bij bewustzijn / helder? </t>
  </si>
  <si>
    <t xml:space="preserve">Is je kind volledig bij bewustzijn/helder? </t>
  </si>
  <si>
    <t>Volledig bewustzijn kind</t>
  </si>
  <si>
    <t>We stellen je graag eerst een paar vragen om de ernst van je situatie te beoordelen. Daarna krijg je vragen gericht op je klacht zodat we je zo goed mogelijk verder kunnen helpen.
Kies 'nee' indien je / je kind erg verward, suf of niet bij bewustzijn is.</t>
  </si>
  <si>
    <t xml:space="preserve">Heb je een of meer van de volgende klachten bij het in- of uitademen? </t>
  </si>
  <si>
    <t xml:space="preserve">Heeft de patiënt een of meer van de volgende klachten bij in- of uitademen? </t>
  </si>
  <si>
    <t>A of B klachten</t>
  </si>
  <si>
    <t>1. ABCDE2_Answer1 
2. ABCDE2_Answer2 
3. ABCDE2_Answer3 
4. ABCDE2_Answer4</t>
  </si>
  <si>
    <t xml:space="preserve">1. Hevig benauwd of kortademig
2. Bijgeluiden / hoorbare in- of uitademing
3. Erg snelle ademhaling
4. Geen van allen  </t>
  </si>
  <si>
    <t>1-4.</t>
  </si>
  <si>
    <t>1-3. U1-U2, redirect naar vpk chat.</t>
  </si>
  <si>
    <t xml:space="preserve">Heeft je kind een van de volgende klachten bij het in- of uitademen? </t>
  </si>
  <si>
    <t>A of B klachten kind</t>
  </si>
  <si>
    <t>1. ABCDE3_Answer1 
2. ABCDE3_Answer2 
3. ABCDE3_Answer3 
4. ABCDE3_Answer4</t>
  </si>
  <si>
    <t>1. Kreunende ademhaling
2. Langere pauzes tussen de ademhaling of ademstops
3. Bang dat er iets is ingeslikt wat is blijven steken in de keel
4. Geen van allen</t>
  </si>
  <si>
    <t xml:space="preserve">Heb je een of meer van de volgende ernstige klachten? </t>
  </si>
  <si>
    <t>C Klachten</t>
  </si>
  <si>
    <t>1. ABCDE4_Answer1 
2. ABCDE4_Answer2 
3. ABCDE4_Answer3 
4. ABCDE4_Answer4</t>
  </si>
  <si>
    <t>1. Hevig bloedverlies of bloed braken 
2. Klam, zweten of gevoel flauw te vallen
3. Grauwe, blauwe of bleke huidskleur 
4. Geen van allen</t>
  </si>
  <si>
    <t>Acute verlamming</t>
  </si>
  <si>
    <t>1. ABCDE5_Answer1 
2. ABCDE5_Answer2 
3. ABCDE5_Answer3</t>
  </si>
  <si>
    <t>1. Ja, korter dan 12 uur
2. Ja, langer dan 12 uur 
3. Nee</t>
  </si>
  <si>
    <t>1-2. U1-U2, redirect naar vpk chat.</t>
  </si>
  <si>
    <t xml:space="preserve">Hoe ernstig ziek ben je op dit moment? </t>
  </si>
  <si>
    <t xml:space="preserve">Hoe ernstig ziek is de patiënt op dit moment? </t>
  </si>
  <si>
    <t xml:space="preserve">Mate van ziek zijn </t>
  </si>
  <si>
    <t>1. ABCDE6_Answer1 
2. ABCDE6_Answer2 
3. ABCDE6_Answer3 
4. ABCDE6_Answer4</t>
  </si>
  <si>
    <t xml:space="preserve">1. Kan niets meer door ernstig ziek zijn
2. Heb ondragelijke / allesoverheersende pijn 
3. Wel ziek, maar geen van bovenstaande
4. Geen van allen </t>
  </si>
  <si>
    <t>Conditie 3: categorie per leeftijd (alle, &gt;16, 12-16, &gt;=12, &lt;12, &lt;1)</t>
  </si>
  <si>
    <t xml:space="preserve">Verkorte vraagstelling vpk </t>
  </si>
  <si>
    <t xml:space="preserve">Wel of niet gehele ABCDE lijst? (voor app bouwers) </t>
  </si>
  <si>
    <t>MEDDWF</t>
  </si>
  <si>
    <t>Pilvergeten</t>
  </si>
  <si>
    <t xml:space="preserve">Wat voor anticonceptie pil gebruik je? </t>
  </si>
  <si>
    <t xml:space="preserve">Wat voor anticonceptie pil gebruikt de patiënte? </t>
  </si>
  <si>
    <t xml:space="preserve">Welke OAC </t>
  </si>
  <si>
    <t xml:space="preserve">De eenfase pil is een strip met 21 gelijke pillen met dezelfde kleur. In elke pil zitten 2 hormonen: oestrogeen en progestageen, met dezelfde hoeveelheid. Hierna heb je een stopweek.
De meerfasen pil is een strip met 21 pillen met verschillende kleuren. In de pil zit een verschillende hoeveelheid hormonen (en daarom ook een andere kleur). Hierna heb je een stopweek. 
De minipil is een strip met 28 pillen met dezelfde kleur. In de minipil zit 1 hormoon: progestageen. Er is geen stopweek.
</t>
  </si>
  <si>
    <t>1. PILVE1_Answer1 
2. PILVE1_Answer2 
3. PILVE1_Answer3 
4. PILVE1_Answer4</t>
  </si>
  <si>
    <t xml:space="preserve">1. De eenfase pil
2. De meerfasen pil (28 pillen)
3. De minipil
4. Andere pil
</t>
  </si>
  <si>
    <t xml:space="preserve">1-3. Sla volgende vraag over. </t>
  </si>
  <si>
    <t xml:space="preserve">Welke andere anticonceptie pil gebruik je? </t>
  </si>
  <si>
    <t xml:space="preserve">Wat voor andere anticonceptie pil gebruikt de patiënte? </t>
  </si>
  <si>
    <t>Andere OAC</t>
  </si>
  <si>
    <t xml:space="preserve">Hoe lang slik je de pil al? </t>
  </si>
  <si>
    <t>Duur</t>
  </si>
  <si>
    <t>1. PILVE2_Answer1 
2. PILVE2_Answer2 
3. PILVE2_Answer3</t>
  </si>
  <si>
    <t xml:space="preserve">1. Nog niet of net begonnen (&lt; 1 week)
2. Korter dan een maand
3. Langer dan een maand </t>
  </si>
  <si>
    <t xml:space="preserve">1-3. </t>
  </si>
  <si>
    <t xml:space="preserve">Hoeveel pillen ben je vergeten? </t>
  </si>
  <si>
    <t xml:space="preserve">Hoeveel pillen is de patiënte vergeten? </t>
  </si>
  <si>
    <t>Hoeveel</t>
  </si>
  <si>
    <t>1. PILVE3_Answer1 
2. PILVE3_Answer2 
3. PILVE3_Answer3 
4. PILVE3_Answer4 
5. PILVE3_Answer5</t>
  </si>
  <si>
    <t xml:space="preserve">1. Een
2. Twee
3. Drie
4. Meer dan drie
5. Weet ik niet </t>
  </si>
  <si>
    <t xml:space="preserve">Wanneer heb je je laatste pil ingenomen? </t>
  </si>
  <si>
    <t>Hoelang</t>
  </si>
  <si>
    <t xml:space="preserve">Graag datum en tijdstip benoemen. </t>
  </si>
  <si>
    <t xml:space="preserve">In welke week ben je een of meerdere pillen vergeten? </t>
  </si>
  <si>
    <t xml:space="preserve">In welke week is de patiënte een of meerdere pillen vergeten? </t>
  </si>
  <si>
    <t>Welke week</t>
  </si>
  <si>
    <t xml:space="preserve">Begin te tellen na je stopweek, dus de eerste week is de week direct na je stopweek. </t>
  </si>
  <si>
    <t>1. PILVE5_Answer1 
2. PILVE5_Answer2 
3. PILVE5_Answer3 
4. PILVE5_Answer4</t>
  </si>
  <si>
    <t>1. Eerste week
2. Tweede week
3. Derde week
4. De eerste pil na de stopweek</t>
  </si>
  <si>
    <t xml:space="preserve">Ben je eerder in deze strip een of meerdere pillen vergeten? </t>
  </si>
  <si>
    <t xml:space="preserve">Is de patiënte eerder in deze strip een of meerdere pillen vergeten? </t>
  </si>
  <si>
    <t>Eerdere pil vergeten in dezelfde strip</t>
  </si>
  <si>
    <t>6a</t>
  </si>
  <si>
    <t xml:space="preserve">Wanneer en hoe vaak ben je de pil vergeten? </t>
  </si>
  <si>
    <t xml:space="preserve">Specificatie vergeten pil </t>
  </si>
  <si>
    <t xml:space="preserve">Vergeet je de pil wel vaker? </t>
  </si>
  <si>
    <t xml:space="preserve">Vergeet de patiënte de pil wel vaker? </t>
  </si>
  <si>
    <t>Regelmatig vergeten</t>
  </si>
  <si>
    <t>Braken en/of diarree</t>
  </si>
  <si>
    <t xml:space="preserve">Heb je in de afgelopen vijf dagen onbeschermde seks gehad? </t>
  </si>
  <si>
    <t xml:space="preserve">Heeft de patiënte in de afgelopen vijf dagen onbeschermde seks gehad? </t>
  </si>
  <si>
    <t>Onbeschermde seks</t>
  </si>
  <si>
    <t xml:space="preserve">Onbeschermde seks is seks zonder voorbehoedsmiddel zoals een condoom of een gescheurd condoom. </t>
  </si>
  <si>
    <t xml:space="preserve">Heb je een morning after pil ingenomen? </t>
  </si>
  <si>
    <t xml:space="preserve">Heeft de patiënte een morning after pil ingenomen? </t>
  </si>
  <si>
    <t>Morning-after pil</t>
  </si>
  <si>
    <t>10a</t>
  </si>
  <si>
    <t>Specificatie morning after pil</t>
  </si>
  <si>
    <t xml:space="preserve">Voor wanneer graag aangeven hoeveel uur / dagen na de onveilige seks je deze morning after pil hebt ingenomen. </t>
  </si>
  <si>
    <t>2. Ga naar vraag ALG4</t>
  </si>
  <si>
    <t>1. ALG19B_Answer1 
2. ALG19B_Answer2 
3. ALG19B_Answer3 
4. ALG19B_Answer4 
5. ALG19B_Answer5 
6. ALG19B_Answer6</t>
  </si>
  <si>
    <t xml:space="preserve">Heb je last van een of meer van de volgende klachten? </t>
  </si>
  <si>
    <t>Urgente klachten</t>
  </si>
  <si>
    <t xml:space="preserve">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daarna door een arts een Epi-pen voorgeschreven. </t>
  </si>
  <si>
    <t xml:space="preserve">Red flag </t>
  </si>
  <si>
    <t>1. ALLER1_Answer1 
2. ALLER1_Answer2 
3. ALLER1_Answer3 
4. ALLER1_Answer4 
5. ALLER1_Answer5 
6. ALLER1_Answer6 
7. ALLER1_Answer7 
8. ALLER1_Answer8 
9. ALLER1_Answer9 
10. ALLER1_Answer10 
11. ALLER1_Answer11</t>
  </si>
  <si>
    <t>1. Hevig kortademig of piepende ademhaling
2. Gestoken door insect in de mond, tong of keel
3. Zwelling van de oogleden, lip, mond, tong of keel 
4. Moeite met slikken of fors kwijlen 
5. Bleek, grauwe huidskleur of gevoel flauw te vallen
6. Misselijkheid, braken of krampende buikpijn
7. (Jeukende) huiduitslag, bulten of zwelling van de huid over gehele lichaam
8. Erg snelle hartslag en koude neus, handen of voeten 
9. Ernstige allergische reactie / Epi-pen gebruikt
10. In het verleden ernstige allergische reactie gehad 
11. Geen van bovenstaande</t>
  </si>
  <si>
    <t>1-11.</t>
  </si>
  <si>
    <t>1-9. U1-U2, redirect naar vpk chat.</t>
  </si>
  <si>
    <t>ALG7a</t>
  </si>
  <si>
    <t>1. ALG7a_Answer1 
2. ALG7a_Answer2 
3. ALG7a_Answer3 
4. ALG7a_Answer4 
5. ALG7a_Answer5 
6. ALG7a_Answer6 
7. ALG7a_Answer7 
8. ALG7a_Answer8 
9. ALG7a_Answer9 
10. ALG7a_Answer10 
11. ALG7a_Answer11 
12. ALG7a_Answer12 
13. ALG7a_Answer13</t>
  </si>
  <si>
    <t>Klachten bij allergie</t>
  </si>
  <si>
    <t>1. ALLER2_Answer1 
2. ALLER2_Answer2 
3. ALLER2_Answer3 
4. ALLER2_Answer4 
5. ALLER2_Answer5 
6. ALLER2_Answer6 
7. ALLER2_Answer7 
8. ALLER2_Answer8 
9. ALLER2_Answer9 
10. ALLER2_Answer10 
11. ALLER2_Answer11</t>
  </si>
  <si>
    <t>1. Pijn 
2. Spierpijn
3. Huiduitslag / zwelling verspreid over het gehele lichaam 
4. Lokale huidreactie groter dan 10cm 
5. Lokale huidreactie kleiner dan 10cm 
6. Jeuk 
7. Grieperig gevoel
8. Dikke, rode of tranende ogen 
9. Loopneus, verstopte neus en / of veel niezen
10. Anders
11. Geen van allen</t>
  </si>
  <si>
    <t>1-2. Ga naar vraag PIJ1
3-5. Ga naar vraag ALLER2A
6-9. Ga naar vraag ALLER3
10. Ga naar vraag ALLER2B</t>
  </si>
  <si>
    <t>2a</t>
  </si>
  <si>
    <t xml:space="preserve">Graag vermelden waar de huiduitslag zit, hoe het eruit ziet en of het zich uitbreidt? Ook graag een foto uploaden. </t>
  </si>
  <si>
    <t>1. Ga naar vraag ALLER3</t>
  </si>
  <si>
    <t>0-8. Sla volgende vraag over. 
9-10. U1-U2, redirect naar vpk chat</t>
  </si>
  <si>
    <t>2b</t>
  </si>
  <si>
    <t xml:space="preserve">Wat voor andere klachten heb je? </t>
  </si>
  <si>
    <t>Andere allergie klachten</t>
  </si>
  <si>
    <t xml:space="preserve">Waardoor zijn de klachten (vermoedelijk) ontstaan? </t>
  </si>
  <si>
    <t>Oorzaak allergische reactie</t>
  </si>
  <si>
    <t xml:space="preserve">Indien je 'andere oorzaak' aangeeft kan je in de volgende vraag beschrijven waardoor je denkt dat de allergische reactie is ontstaan. </t>
  </si>
  <si>
    <t>1. ALLER3_Answer1 
2. ALLER3_Answer2 
3. ALLER3_Answer3 
4. ALLER3_Answer4 
5. ALLER3_Answer5 
6. ALLER3_Answer6 
7. ALLER3_Answer7 
8. ALLER3_Answer8 
9. ALLER3_Answer9 
10. ALLER3_Answer10 
11. ALLER3_Answer11 
12. ALLER3_Answer12</t>
  </si>
  <si>
    <t xml:space="preserve">1. Insectenbeet / steek
2. Voedsel 
3. Medicatie 
4. Huisstofmijt 
5. Zon
6. Haarverf
7. Schoonmaak / wasmiddel
8. Huidschilfers of haren van dieren
9. Aanraken van planten of dieren 
10. Lactose
11. Pollen / hooikoorts
12. Een andere oorzaak
</t>
  </si>
  <si>
    <t>1-12.</t>
  </si>
  <si>
    <t xml:space="preserve">1. Ga naar vraag ALLER4
2. Ga naar vraag ALLER3A
3. Ga naar vraag ALLER6 
4-11. Ga naar vraag ALG13
12. Ga naar vraag ALLER3B
</t>
  </si>
  <si>
    <t>1. ALLER3A_Answer1 
2. ALLER3A_Answer2 
3. ALLER3A_Answer3 
4. ALLER3A_Answer4 
5. ALLER3A_Answer5 
6. ALLER3A_Answer6 
7. ALLER3A_Answer7 
8. ALLER3A_Answer8 
9. ALLER3A_Answer9 
10. ALLER3A_Answer10</t>
  </si>
  <si>
    <t>1. Koemelk
2. Kippenei
3. Pinda
4. Noten
5. Vis, schaal- en schelpdieren
6. Fruit
7. Soja
8. Tarwe
9. Gluten 
10. Ander voedsel</t>
  </si>
  <si>
    <t>1-10.</t>
  </si>
  <si>
    <t>1-9. Ga naar vraag ALG13</t>
  </si>
  <si>
    <t xml:space="preserve">Wat heeft vermoedelijk de klachten veroorzaakt? </t>
  </si>
  <si>
    <t>Specificatie aanraking oorzaak</t>
  </si>
  <si>
    <t>1. Ga naar vraag ALG13</t>
  </si>
  <si>
    <t xml:space="preserve">Is de patiënt door een insect gestoken / gebeten? </t>
  </si>
  <si>
    <t xml:space="preserve">Of in contact geweest zoals met de (haartjes van de) eikenprocessierups. </t>
  </si>
  <si>
    <t>1. ALLER4_Answer1 
2. ALLER4_Answer2 
3. ALLER4_Answer3 
4. ALLER4_Answer4 
5. ALLER4_Answer5 
6. ALLER4_Answer6 
7. ALLER4_Answer7 
8. ALLER4_Answer8</t>
  </si>
  <si>
    <t>1. Teek
2. Mug
3. Wesp
4. Bij
5. Hommel
6. Eikenprocessierups
7. Een ander insect 
8. Vermoedelijk wel gestoken, onduidelijk welk insect</t>
  </si>
  <si>
    <t>1-8.</t>
  </si>
  <si>
    <t xml:space="preserve">1. Ga naar vraag ALLER4A
2-6. Ga naar vraag ALLER4C
7. Ga naar vraag ALLER4B
8. Ga naar vraag ALLER4C
</t>
  </si>
  <si>
    <t>Duur teek</t>
  </si>
  <si>
    <t>1. ALLER4A_Answer1 
2. ALLER4A_Answer2 
3. ALLER4A_Answer3</t>
  </si>
  <si>
    <t>1. Korter dan 24 uur
2. Langer dan 24 uur
3. Nog aanwezig op het lichaam / niet te verwijderen</t>
  </si>
  <si>
    <t>1-3. Ga naar vraag ALLER4C</t>
  </si>
  <si>
    <t>4b</t>
  </si>
  <si>
    <t xml:space="preserve">Door welk insect is de patiënt gestoken? </t>
  </si>
  <si>
    <t>Ander insect</t>
  </si>
  <si>
    <t>4c</t>
  </si>
  <si>
    <t xml:space="preserve">Waar ben je op het lichaam gestoken? </t>
  </si>
  <si>
    <t xml:space="preserve">Waar op het lichaam is de patiënt gestoken? </t>
  </si>
  <si>
    <t xml:space="preserve">Lokatie steek </t>
  </si>
  <si>
    <t xml:space="preserve">Ook graag vermelden als het op meerdere plekken is. </t>
  </si>
  <si>
    <t>1</t>
  </si>
  <si>
    <t xml:space="preserve">Hoe ziet de steekplek eruit? </t>
  </si>
  <si>
    <t>Aspect steekplek</t>
  </si>
  <si>
    <t xml:space="preserve">Bijvoorbeeld: is er roodheid, zie je blaasjes, is er zwelling of een rode ring rondom de steekplek te zien? Zit er nog een angel of teek? Graag ook een foto uploaden. </t>
  </si>
  <si>
    <t>Medicatie allergische reactie</t>
  </si>
  <si>
    <t xml:space="preserve">Graag vermelden welke medicatie, wanneer en hoeveel ingenomen en of de medicatie was voorgeschreven of zelf verkregen. </t>
  </si>
  <si>
    <t xml:space="preserve">Hoe lang zat er tussen contact met de (mogelijke) oorzaak en ontstaan van de symptomen? </t>
  </si>
  <si>
    <t>Window periode</t>
  </si>
  <si>
    <t xml:space="preserve">Relatie allergeen - klachten </t>
  </si>
  <si>
    <t>1. GEN_ANS_JA 
2. GEN_ANS_NEE</t>
  </si>
  <si>
    <t xml:space="preserve">Zijn er bepaalde omstandigheden waardoor de klachten verergeren? </t>
  </si>
  <si>
    <t>Triggers</t>
  </si>
  <si>
    <t xml:space="preserve">Bijvoorbeeld je bed opmaken, bepaalde seizoenen zoals de lente, rook, verflucht of lichamelijke inspanning. </t>
  </si>
  <si>
    <t xml:space="preserve">Heb je eerder last gehad van allergieën / allergische reactie? </t>
  </si>
  <si>
    <t>VG Allergie</t>
  </si>
  <si>
    <t xml:space="preserve">Hoe uit de allergie zich?  </t>
  </si>
  <si>
    <t xml:space="preserve">Hoe uit de allergie zich? </t>
  </si>
  <si>
    <t>Specificatie VG allergie</t>
  </si>
  <si>
    <t>ALG15</t>
  </si>
  <si>
    <t xml:space="preserve">Nee </t>
  </si>
  <si>
    <t>ArmKlacht</t>
  </si>
  <si>
    <t xml:space="preserve">Heb je een of meer van de volgende klachten? </t>
  </si>
  <si>
    <t xml:space="preserve">Heeft de patiënt een of meer van de volgende klachten?  </t>
  </si>
  <si>
    <t>Urgente klachten arm/hand</t>
  </si>
  <si>
    <t>1. ARMKL1_Answer1 
2. ARMKL1_Answer2 
3. ARMKL1_Answer3 
4. ARMKL1_Answer4 
5. ARMKL1_Answer5 
6. ARMKL1_Answer6</t>
  </si>
  <si>
    <t xml:space="preserve">1. Een verwonding met veel bloedverlies
2. Ondragelijke pijn aan de arm/hand
3. De arm is bleek of koud
4. De arm lijkt gebroken en staat in een abnormale stand en/of er is bot te zien
5. Kan de arm/hand plots niet meer (normaal) bewegen door gevoel/krachtsverlies
6. Geen van allen  </t>
  </si>
  <si>
    <t>1-5. U2, redirect naar vpk chat.
6. Sla volgende vraag over</t>
  </si>
  <si>
    <t xml:space="preserve">Wat kun je nog wel of niet doen met je arm? </t>
  </si>
  <si>
    <t xml:space="preserve">Wat kun de patiënt nog wel of niet doen met zijn/haar arm? </t>
  </si>
  <si>
    <t>Functie</t>
  </si>
  <si>
    <t>1. ARMKL8_Answer1 
2. ARMKL8_Answer2 
3. ARMKL8_Answer3 
4. ARMKL8_Answer4 
5. ARMKL8_Answer5 
6. ARMKL8_Answer6</t>
  </si>
  <si>
    <t xml:space="preserve">1. Niets, de arm is compleet verlamd
2. Kan een deel van de arm/hand niet meer bewegen door krachtsverlies
3. Kan een deel van de arm/hand niet meer bewegen door gevoelsverlies
4. Het is te/erg pijnlijk om de arm te bewegen, maar heb wel normale kracht/gevoel
5. Kan de arm wel bewegen maar niet (normaal) gebruiken
6. Kan de arm normaal gebruiken </t>
  </si>
  <si>
    <t xml:space="preserve">1-3. U2, redirect naar vpk chat. 
</t>
  </si>
  <si>
    <t xml:space="preserve">Heb je last van een of meer van de volgende klachten naast de klacht aan je arm? </t>
  </si>
  <si>
    <t xml:space="preserve">Heeft de patiënt last van een of meer van de volgende klachten naast de klacht aan je arm? </t>
  </si>
  <si>
    <t>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t>
  </si>
  <si>
    <t>1. ARMKL2_Answer1 
2. ARMKL2_Answer2 
3. ARMKL2_Answer3 
4. ARMKL2_Answer4 
5. ARMKL2_Answer5 
6. ARMKL2_Answer6 
7. ARMKL2_Answer7 
8. ARMKL2_Answer8</t>
  </si>
  <si>
    <t>1. Acute verlamming van de arm, gelaat en/of verlies van spraak
2. Verminderd aanspreekbaar of erg suf/slaperig
3. Klam, duizelig of het gevoel flauw te vallen
4. Pijn op de borst met uitstraling naar een arm/rug 
5. Erge kortademigheid of benauwdheid 
6. Ernstig zieke indruk
7. Zieke indruk 
8. Geen van allen</t>
  </si>
  <si>
    <t xml:space="preserve">1-8. </t>
  </si>
  <si>
    <t xml:space="preserve">1-7. U1-U2, redirect naar vpk chat. </t>
  </si>
  <si>
    <t xml:space="preserve">Heb je een idee waardoor de klacht aan de arm is begonnen? </t>
  </si>
  <si>
    <t>Aanleiding</t>
  </si>
  <si>
    <t xml:space="preserve">Zijn er klachten aan een of beide armen? </t>
  </si>
  <si>
    <t>Een of beide armen</t>
  </si>
  <si>
    <t>1. ARMKL4_Answer1 
2. ARMKL4_Answer2 
3. ARMKL4_Answer3</t>
  </si>
  <si>
    <t>1. Linkerarm
2. Rechterarm
3. Beide armen</t>
  </si>
  <si>
    <t xml:space="preserve">Welk deel van je arm gaat het om? </t>
  </si>
  <si>
    <t xml:space="preserve">Welk deel van de arm gaat het om? </t>
  </si>
  <si>
    <t>Lokatie</t>
  </si>
  <si>
    <t>1. ARMKL5_Answer1 
2. ARMKL5_Answer2 
3. ARMKL5_Answer3 
4. ARMKL5_Answer4 
5. ARMKL5_Answer5 
6. ARMKL5_Answer6 
7. ARMKL5_Answer7 
8. ARMKL5_Answer8</t>
  </si>
  <si>
    <t>1. Schouder
2. Bovenarm
3. Elleboog
4. Onderarm
5. Pols
6. Hand
7. Vinger
8. Gehele arm</t>
  </si>
  <si>
    <t xml:space="preserve">Passen een of meer van de volgende antwoorden bij jouw klacht? </t>
  </si>
  <si>
    <t xml:space="preserve">Passen een of meer van de volgende antwoorden bij de klacht van de patiënt? </t>
  </si>
  <si>
    <t>Symptomen armklacht</t>
  </si>
  <si>
    <t>1. ARMKL6_Answer1 
2. ARMKL6_Answer2 
3. ARMKL6_Answer3 
4. ARMKL6_Answer4 
5. ARMKL6_Answer5 
6. ARMKL6_Answer6 
7. ARMKL6_Answer7 
8. ARMKL6_Answer8 
9. ARMKL6_Answer9 
10. ARMKL6_Answer10</t>
  </si>
  <si>
    <t xml:space="preserve">1. Gezwollen
2. Roodheid / rode streep
3. Huiduitslag en/of wond 
4. Spierpijn
5. Vermoeden dat het gebroken is
6. Uitval van spierkracht
7. Prikkelingen / tintelingen
8. Gewrichtspijn en/of zwelling van het gewricht
9. Uitstralende pijn
10. Geen van allen </t>
  </si>
  <si>
    <t xml:space="preserve">4-10. Sla volgende vraag over. </t>
  </si>
  <si>
    <t xml:space="preserve">Hoe is de huidafwijking / wond ontstaan en hoe ziet het eruit? </t>
  </si>
  <si>
    <t>Huid arm</t>
  </si>
  <si>
    <t xml:space="preserve">Kun je een foto uploaden van beide armen en een detailfoto van de afwijking. </t>
  </si>
  <si>
    <t xml:space="preserve">Zijn er omstandigheden die de klachten verergeren of verlichten? </t>
  </si>
  <si>
    <t>Luxerende of verlichtende factoren</t>
  </si>
  <si>
    <t xml:space="preserve">Verergering door bijvoorbeeld tillen boven het hoofd, 's nachts of kou. 
Verlichting door bijvoorbeeld wapperen van de handen, rust. </t>
  </si>
  <si>
    <t xml:space="preserve">Ben je recent behandeld of geopereerd aan je arm/hand? </t>
  </si>
  <si>
    <t xml:space="preserve">Is de patiënt recent behandeld of geopereerd aan zijn/haar arm of hand? </t>
  </si>
  <si>
    <t>Recente behandeling of operatie</t>
  </si>
  <si>
    <t>Specificatie behandeling / operatie</t>
  </si>
  <si>
    <t xml:space="preserve">Graag beschrijven wat er precies gedaan is, wanneer en waar. </t>
  </si>
  <si>
    <t>CZ, Czdirect, DFZ, fbto, HOZLBUUR, NATNED, NONI, PZP, UZOHHD, UZOHHZ, UZOVOOR, MEDDOH, MEDDJ, ADH</t>
  </si>
  <si>
    <t>BeenVoetKlacht</t>
  </si>
  <si>
    <t xml:space="preserve">Heb je een of meer van de volgende klachten ? </t>
  </si>
  <si>
    <t xml:space="preserve">Heeft de patiënt een of meer van de volgende klachten? </t>
  </si>
  <si>
    <t>Urgente klachten been/voet</t>
  </si>
  <si>
    <t xml:space="preserve">Verlamd: niet meer in staat om het been of de voet te bewegen. </t>
  </si>
  <si>
    <t>1. BEENV1_Answer1 
2. BEENV1_Answer2 
3. BEENV1_Answer3 
4. BEENV1_Answer4 
5. BEENV1_Answer5 
6. BEENV1_Answer6 
7. BEENV1_Answer7 
8. BEENV1_Answer8 
9. BEENV1_Answer9 
10. BEENV1_Answer10</t>
  </si>
  <si>
    <t xml:space="preserve">1. Het been en/of de voet is plots volledig verlamd 
2. Een verwonding met veel bloedverlies
3. Ondragelijke pijn aan het been/de voet
4. Het been en/of de voet is bleek of koud
5. Het been is rood en dik
6. Het been is door een taser geraakt
7. Vermoeden van een breuk van de heup
8. Krachtsverlies van het been
9. Minder gevoel in het been
10. Geen van allen  </t>
  </si>
  <si>
    <t xml:space="preserve">1-7. U2, redirect naar vpk chat. </t>
  </si>
  <si>
    <t xml:space="preserve">Heb je last van een of meer van de volgende klachten naast de klacht aan het been/voet? </t>
  </si>
  <si>
    <t xml:space="preserve">Heeft de patiënt last van een of meer van de volgende klachten naast de klacht aan het been / voet? </t>
  </si>
  <si>
    <t>1. BEENV2_Answer1 
2. BEENV2_Answer2 
3. BEENV2_Answer3 
4. BEENV2_Answer4 
5. BEENV2_Answer5 
6. BEENV2_Answer6 
7. BEENV2_Answer7 
8. BEENV2_Answer8</t>
  </si>
  <si>
    <t>1. Acute verlamming van het been, arm, gelaat of verlies van spraak
2. Suf of erg slaperig
3. Klam, duizelig of het gevoel flauw te vallen
4. Kortademig of pijn vastzittend aan de ademhaling
5. Ernstig ziek
6. Zieke indruk 
7. Bekend met rugklachten/hernia
8. Geen van allen</t>
  </si>
  <si>
    <t>1-6. U1-U2, redirect naar vpk chat.</t>
  </si>
  <si>
    <t xml:space="preserve">Zijn er klachten aan een of beide benen? </t>
  </si>
  <si>
    <t>Een of beide benen</t>
  </si>
  <si>
    <t>1. BEENV3_Answer1 
2. BEENV3_Answer2 
3. BEENV3_Answer3</t>
  </si>
  <si>
    <t>1. Rechterbeen 
2. Linkerbeen 
3. Beide benen</t>
  </si>
  <si>
    <t xml:space="preserve">Welk deel van je been gaat het om? </t>
  </si>
  <si>
    <t xml:space="preserve">Welk deel van het been gaat het om? </t>
  </si>
  <si>
    <t>Locatie</t>
  </si>
  <si>
    <t>1. BEENV4_Answer1 
2. BEENV4_Answer2 
3. BEENV4_Answer3 
4. BEENV4_Answer4 
5. BEENV4_Answer5 
6. BEENV4_Answer6 
7. BEENV4_Answer7 
8. BEENV4_Answer8 
9. BEENV4_Answer9 
10. BEENV4_Answer10</t>
  </si>
  <si>
    <t xml:space="preserve">1. Heup
2. Bovenbeen
3. Knie
4. Onderbeen 
5. Kuit
6. Scheenbeen 
7. Enkel
8. Voet
9. Teen
10. Gehele been </t>
  </si>
  <si>
    <t xml:space="preserve">1-10. </t>
  </si>
  <si>
    <t xml:space="preserve">Passen een of meer van de volgende antwoorden bij je klacht van het been / de voet? </t>
  </si>
  <si>
    <t xml:space="preserve">Passen een of meer van de volgende antwoorden bij de klacht van het been / de voet van de patiënt?  </t>
  </si>
  <si>
    <t xml:space="preserve">Klachten been / voet </t>
  </si>
  <si>
    <t>1. BEENV5_Answer1 
2. BEENV5_Answer2 
3. BEENV5_Answer3 
4. BEENV5_Answer4 
5. BEENV5_Answer5 
6. BEENV5_Answer6 
7. BEENV5_Answer7 
8. BEENV5_Answer8</t>
  </si>
  <si>
    <t xml:space="preserve">1. Pijn
2. Gezwollen 
3. Roodheid huid
4. Jeuk 
5. Vermoeden dat het gebroken is
6. Pijnlijk en/of zwelling gewricht
7. Pijnlijk, rood en gezwollen gewricht
8. Geen van allen </t>
  </si>
  <si>
    <t xml:space="preserve">Wat kun je nog wel of niet met je been / voet? </t>
  </si>
  <si>
    <t xml:space="preserve">Wat kan de patiënt nog wel of niet met het been / voet? </t>
  </si>
  <si>
    <t>1. BEENV6_Answer1 
2. BEENV6_Answer2 
3. BEENV6_Answer3 
4. BEENV6_Answer4 
5. BEENV6_Answer5 
6. BEENV6_Answer6 
7. BEENV6_Answer7</t>
  </si>
  <si>
    <t xml:space="preserve">1. Niets, het been is compleet verlamd
2. Niets, het is te pijnlijk om het te bewegen
3. Beweging is alleen liggend mogelijk
4. Staan op het been is wel mogelijk, echter lopen lukt niet
5. Staan en lopen met pijn
6. Slotstand knie, kan knie niet meer buigen
7. Normaal staan en lopen </t>
  </si>
  <si>
    <t xml:space="preserve">1. U2, redirect naar vpk chat. </t>
  </si>
  <si>
    <t xml:space="preserve">Heb je een idee waardoor de klacht is begonnen?  </t>
  </si>
  <si>
    <t xml:space="preserve">Zijn er afwijkingen te zien aan je been / voet? </t>
  </si>
  <si>
    <t xml:space="preserve">Zijn er afwijkingen te zien aan het been / voet? </t>
  </si>
  <si>
    <t>Uitwendige afwijkingen</t>
  </si>
  <si>
    <t xml:space="preserve">Bijvoorbeeld een wond, huiduitslag of verkleuring van de huid. Graag zo uitgebreid mogelijk beschrijven hoe het is ontstaan en een goede foto uploaden van het aangedane gebied. </t>
  </si>
  <si>
    <t xml:space="preserve">Bijvoorbeeld verergering: tijdens het lopen, 's nachts, in rust. 
Verlichting: stilstaan of hoog leggen. </t>
  </si>
  <si>
    <t xml:space="preserve">Ben je recent geopereerd of behandeld aan het been, de voet of je rug? </t>
  </si>
  <si>
    <t xml:space="preserve">Is de patiënt recent geopereerd of behandeld aan het been, de voet of rug? </t>
  </si>
  <si>
    <t xml:space="preserve">Graag zo uitgebreid mogelijk beschrijven wat voor behandeling, wanneer en waar. </t>
  </si>
  <si>
    <t xml:space="preserve">x </t>
  </si>
  <si>
    <t xml:space="preserve">Heb je bij de blaar / blaren een of meer van de volgende klachten? </t>
  </si>
  <si>
    <t>Urgente klachten blaar</t>
  </si>
  <si>
    <t xml:space="preserve"> 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</si>
  <si>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BLAAR1A_Answer1 
2. BLAAR1A_Answer2 
3. BLAAR1A_Answer3 
4. BLAAR1A_Answer4 
5. BLAAR1A_Answer5 
6. BLAAR1A_Answer6 
7. BLAAR1A_Answer7 
8. BLAAR1A_Answer8</t>
  </si>
  <si>
    <t xml:space="preserve">1. Suf, verward of verminderd aanspreekbaar
2. Benauwd of erg kortademig
3. Zwelling van keel, tong of mond
4. Piepende en/of versnelde ademhaling
5. Ernstige allergische reactie / Epi-pen gebruikt
6. Ernstig zieke indruk 
7. Zieke indruk 
8. Geen van allen </t>
  </si>
  <si>
    <t xml:space="preserve">1-7. U1-U2, redirect naar vpk chat
</t>
  </si>
  <si>
    <t xml:space="preserve">Hoe is de blaar ontstaan? </t>
  </si>
  <si>
    <t xml:space="preserve">Oorzaak blaar </t>
  </si>
  <si>
    <t xml:space="preserve">Is de blaar ontstaan na een verbranding en net opgelopen: verwijder natte, hete of verontreinigde kleding en zo snel mogelijk koelen met lauwwarm stromend kraanwater voor 10-20 minuten indien dit nog niet gedaan is. Bij chemische verbranding koel 45-60 minuten met stromend lauwwarm water. 
</t>
  </si>
  <si>
    <t>1. BLAAR1_Answer1 
2. BLAAR1_Answer2 
3. BLAAR1_Answer3 
4. BLAAR1_Answer4 
5. BLAAR1_Answer5 
6. BLAAR1_Answer6</t>
  </si>
  <si>
    <t xml:space="preserve">1. Chemische stof
2. Blootstelling hoogspanning
3. Electriciteit
4. Ontstaan na beet giftig dier 
5. Andere oorzaak 
6. Uit het niets / niet duidelijk
</t>
  </si>
  <si>
    <t>1-4. U1-U2, redirect naar vpk chat
6. Ga naar vraag BLAAR3</t>
  </si>
  <si>
    <t xml:space="preserve">Is de blaar ontstaan na een of meer van de antwoorden? </t>
  </si>
  <si>
    <t xml:space="preserve">Ontstaan blaar </t>
  </si>
  <si>
    <t xml:space="preserve">Irriterende stof: bijvoorbeeld schoonmaakmiddel, nikkel of het sap van bepaalde planten zoals de bereklauw. 
Allergische reactie: bijvoorbeeld zonneallergie, of na start medicijn
Wrijving/ beklemming: bijvoorbeeld door wrijving van schoenen na lang wandelen. </t>
  </si>
  <si>
    <t>1. BLAAR2_Answer1 
2. BLAAR2_Answer2 
3. BLAAR2_Answer3 
4. BLAAR2_Answer4 
5. BLAAR2_Answer5 
6. BLAAR2_Answer6 
7. BLAAR2_Answer7 
8. BLAAR2_Answer8 
9. BLAAR2_Answer9</t>
  </si>
  <si>
    <t xml:space="preserve">1. Vuur 
2. Hete vloeistof / voorwerp
3. Irriterende stof 
4. Allergische reactie 
5. Wrijving / beklemming
6. Insectenbeet 
7. Bij ontstoken / rode huid
8. Spontaan 
9. Geen van allen </t>
  </si>
  <si>
    <t>1-9.</t>
  </si>
  <si>
    <t xml:space="preserve">Kan je beschrijven waardoor de blaar is ontstaan? </t>
  </si>
  <si>
    <t xml:space="preserve">Kan je toelichten waardoor de blaar is ontstaan? </t>
  </si>
  <si>
    <t>Toedracht</t>
  </si>
  <si>
    <t xml:space="preserve">Graag toelichten: bijvoorbeeld wat voor irriterende stof? Welk medicijn is recent gestart? Waarop ontstond een allergische reactie? Of is er een andere oorzaak van de blaar? </t>
  </si>
  <si>
    <t>Petechien of purpura of spontane blaarvorming</t>
  </si>
  <si>
    <t xml:space="preserve">Roodpaarse vlekjes (petechiën): Kijk hiervoor vooral op armen, benen en onderbuik; daar worden ze vaak het eerst gezien (zie afbeelding). Belangrijk is dat je ze niet kunt wegdrukken (te testen met behulp van het drukken van een glas op de huid met vlekjes). </t>
  </si>
  <si>
    <t>https://encyclopedie.medicinfo.nl/media/auokakwk/huidu4.jpg</t>
  </si>
  <si>
    <t>1. BLAAR3_Answer1 
2. BLAAR3_Answer2 
3. BLAAR3_Answer3 
4. BLAAR3_Answer4 
5. BLAAR3_Answer5 
6. BLAAR3_Answer6 
7. BLAAR3_Answer7</t>
  </si>
  <si>
    <t xml:space="preserve">1. Niet wegdrukbare rode vlekjes
2. Paarse vlekken
3. Spontane, acuut ontstane blaarvorming over het hele lichaam
4. Spontane blaarvorming over langere periode / op een plek
5. Rode, jeukende plekken 
6. Andere huiduitslag / infectie 
7. Geen van allen </t>
  </si>
  <si>
    <t>1-3. U1-U2, redirect naar vpk chat</t>
  </si>
  <si>
    <t xml:space="preserve">Kan je de huiduitslag/blaarvorming beschrijven? </t>
  </si>
  <si>
    <t xml:space="preserve">Kan je de huiduitslag/ blaarvorming beschrijven? </t>
  </si>
  <si>
    <t>Specificatie huiduitslag / blaarvorming</t>
  </si>
  <si>
    <t xml:space="preserve">Graag beschrijven: hoe ziet het er uit? Waar is het begonnen? Hoe heeft het zich uitgebreid? Zijn er andere klachten bij die je/de patiënt erbij ervaart. Ook graag een foto uploaden van het aangedane gebied. </t>
  </si>
  <si>
    <t xml:space="preserve">Beschrijving en beeld </t>
  </si>
  <si>
    <t xml:space="preserve">Heb je een of meer van deze aandoeningen? </t>
  </si>
  <si>
    <t xml:space="preserve">Heeft de patiënt een of meer van deze aandoeningen? </t>
  </si>
  <si>
    <t>Infectieziektes</t>
  </si>
  <si>
    <t>Herpes is een virusinfectie, er bestaan twee types: een is bekend als een koortslip, de ander komt het meest voor bij de geslachtsdelen. 
Gordelroos / waterpokken is ook een virusinfectie, gordelroos is de late uiting van een infectie met dit virus.</t>
  </si>
  <si>
    <t>1. BLAAR4_Answer1 
2. BLAAR4_Answer2 
3. BLAAR4_Answer3 
4. BLAAR4_Answer4 
5. BLAAR4_Answer5 
6. BLAAR4_Answer6 
7. BLAAR4_Answer7</t>
  </si>
  <si>
    <t xml:space="preserve">1. Eczeem 
2. Herpes van de geslachtsdelen
3. Koortslip
4. Gordelroos 
5. (Vermoeden van) waterpokken 
6. Andere huidziekte 
7. Geen van allen 
</t>
  </si>
  <si>
    <t>1-3. Ga naar vraag BLAAR5
5-7. Ga naar vraag BLAAR5</t>
  </si>
  <si>
    <t>BLAAR4A</t>
  </si>
  <si>
    <t>4A</t>
  </si>
  <si>
    <t>Gordelroos locatie</t>
  </si>
  <si>
    <t>1. BLAAR4A_Answer1 
2. BLAAR4A_Answer2 
3. BLAAR4A_Answer3</t>
  </si>
  <si>
    <t>1. Gezicht / hoofd
2. Rug en/of buik
3. Elders</t>
  </si>
  <si>
    <t xml:space="preserve">Hoeveel blaren heb je? </t>
  </si>
  <si>
    <t>Aantal blaren</t>
  </si>
  <si>
    <t>1. BLAAR5_Answer1 
2. BLAAR5_Answer2 
3. BLAAR5_Answer3</t>
  </si>
  <si>
    <t xml:space="preserve">1. Een
2. Twee 
3. Meer dan twee </t>
  </si>
  <si>
    <t>Grootte blaar</t>
  </si>
  <si>
    <t>1. BLAAR6_Answer1 
2. BLAAR6_Answer2 
3. BLAAR6_Answer3 
4. BLAAR6_Answer4 
5. BLAAR6_Answer5</t>
  </si>
  <si>
    <t xml:space="preserve">1. &lt; 1cm 
2. Tussen de 1 en 2,5 cm 
3. Net zo groot als een 2-eurostuk
4. Tussen de 2,5 en 5cm
5. &gt; 5 cm
</t>
  </si>
  <si>
    <t xml:space="preserve">Hoe ziet de blaar eruit? </t>
  </si>
  <si>
    <t xml:space="preserve">Aspect </t>
  </si>
  <si>
    <t xml:space="preserve">Er zijn meerdere antwoorden mogelijk. </t>
  </si>
  <si>
    <t>1. BLAAR7_Answer1 
2. BLAAR7_Answer2 
3. BLAAR7_Answer3 
4. BLAAR7_Answer4 
5. BLAAR7_Answer5 
6. BLAAR7_Answer6 
7. BLAAR7_Answer7</t>
  </si>
  <si>
    <t xml:space="preserve">1. Gevuld met helder vocht
2. Gevuld met bloed / roodpaars vocht
3. Gevuld met pus / gelig vocht 
4. Intacte huid 
5. Open huid
6. Roodheid rondom blaar 
7. Geen van allen </t>
  </si>
  <si>
    <t>Specificatie aspect</t>
  </si>
  <si>
    <t>Zelfhulp blaar</t>
  </si>
  <si>
    <t xml:space="preserve">Bijvoorbeeld schoongemaakt, doorgeprikt, zalf of creme opgesmeerd (graag ook beschrijven wat voor zalf), etc. </t>
  </si>
  <si>
    <t xml:space="preserve">Heb je naast de blaar een of meer van de volgende klachten? </t>
  </si>
  <si>
    <t xml:space="preserve">Heeft de patiënt naast de blaar een of meer van de volgende klachten? </t>
  </si>
  <si>
    <t>Bijkomende klachten verbranding</t>
  </si>
  <si>
    <t>1. BLAAR9_Answer1 
2. BLAAR9_Answer2 
3. BLAAR9_Answer3 
4. BLAAR9_Answer4 
5. BLAAR9_Answer5 
6. BLAAR9_Answer6 
7. BLAAR9_Answer7 
8. BLAAR9_Answer8 
9. BLAAR9_Answer9</t>
  </si>
  <si>
    <t>1. Pijn 
2. Overgeven
3. Misselijk
4. Grieperig / ziek gevoel
5. Koude rillingen  
6. Vocht / zwelling in ledemaat 
7. Jeuk 
8. Branderig gevoel bij het plassen
9. Geen van allen</t>
  </si>
  <si>
    <t xml:space="preserve">1-9. </t>
  </si>
  <si>
    <t xml:space="preserve">2-9. Sla volgende vraag over. </t>
  </si>
  <si>
    <t xml:space="preserve">Heb je een of meer van de volgende klachten na de verbranding? </t>
  </si>
  <si>
    <t xml:space="preserve">Heeft de patiënt een of meer van de volgende klachten na de verbranding? </t>
  </si>
  <si>
    <t>Urgente klachten brandwond</t>
  </si>
  <si>
    <t>1. BRAND1_Answer1 
2. BRAND1_Answer2 
3. BRAND1_Answer3 
4. BRAND1_Answer4 
5. BRAND1_Answer5 
6. BRAND1_Answer6 
7. BRAND1_Answer7 
8. BRAND1_Answer8 
9. BRAND1_Answer9 
10. BRAND1_Answer10</t>
  </si>
  <si>
    <t xml:space="preserve">1. Er zijn mogelijk gevaarlijke gassen vrijgekomen die zijn ingeademd 
2. Roet in het gezicht en/of verschroeide neusharen of wenkbrauwen
3. Kortademig, moeite of piepen bij ademhalen
4. Hoesten, heesheid of moeilijk slikken
5. Brandwond in of rond een oog, oor of in het gezicht
6. Brandwond rondom gewricht, hand of voet
7. Bleek, klam of hebt het gevoel flauw te vallen
8. Verbranding van geslachtsdeel of bij de anus 
9. Suf, slaperig of verminderd aanspreekbaar 
10. Geen van allen  </t>
  </si>
  <si>
    <t xml:space="preserve">Waardoor werd de verbranding veroorzaakt? </t>
  </si>
  <si>
    <t xml:space="preserve">Aard verbranding </t>
  </si>
  <si>
    <t xml:space="preserve">Chemische stof: bijtende stoffen zoals bijvoorbeeld sterke zuren zoals zoutzuur of zwavelzuur, of sterke basen zoals natriumhydroxide of barietwater. 
Indien er een andere oorzaak was kan je die in een van de volgende vragen toelichten. </t>
  </si>
  <si>
    <t>1. BRAND2_Answer1 
2. BRAND2_Answer2 
3. BRAND2_Answer3 
4. BRAND2_Answer4 
5. BRAND2_Answer5 
6. BRAND2_Answer6 
7. BRAND2_Answer7 
8. BRAND2_Answer8</t>
  </si>
  <si>
    <t xml:space="preserve">1. Chemische stof
2. Blootstelling hoogspanning
3. Electriciteit
4. Hitte / vuur 
5. Kokend/heet water
6. Heet voorwerp
7. Zonverbranding
8. Andere oorzaak  </t>
  </si>
  <si>
    <t>1-3. U1-U2, redirect naar vpk chat
7. Sla volgende vraag over.</t>
  </si>
  <si>
    <t xml:space="preserve">Hoe groot is de verbranding? </t>
  </si>
  <si>
    <t xml:space="preserve">Grootte </t>
  </si>
  <si>
    <t xml:space="preserve">Gebruik het plaatje om het oppervlak in te schatten of de handpalm (van de patiënt zelf) met aaneengesloten vingers is ca. 1% van het lichaamsoppervlak. </t>
  </si>
  <si>
    <t>https://mi-umbraco-prd.azurewebsites.net/media/un5ddbnx/brand3.png</t>
  </si>
  <si>
    <t>1. BRAND3_Answer1 
2. BRAND3_Answer2 
3. BRAND3_Answer3 
4. BRAND3_Answer4 
5. BRAND3_Answer5</t>
  </si>
  <si>
    <t xml:space="preserve">1. Meer dan 10% van lichaamsoppervlak
2. Meer dan 5% van lichaamsoppervlak
3. Net zo groot als handpalm met aaneengesloten vingers
4. Zelfde grootte als een 2-euro stuk
5. Kleiner dan 2-euro stuk </t>
  </si>
  <si>
    <t xml:space="preserve">1-2. U1-U2, redirect naar vpk chat. </t>
  </si>
  <si>
    <t xml:space="preserve">Hoe ziet de verbranding eruit en kun je een foto uploaden van de verbranding? </t>
  </si>
  <si>
    <t xml:space="preserve">Wat is de kleur van de beschadigde huid? </t>
  </si>
  <si>
    <t>Kleur huid</t>
  </si>
  <si>
    <t>1. BRAND6_Answer1 
2. BRAND6_Answer2 
3. BRAND6_Answer3 
4. BRAND6_Answer4 
5. BRAND6_Answer5 
6. BRAND6_Answer6 
7. BRAND6_Answer7</t>
  </si>
  <si>
    <t xml:space="preserve">1. Rood
2. Roze
3. Grijs-geel
4. Wit
5. Zwart 
6. Bruin 
7. Glanzend </t>
  </si>
  <si>
    <t xml:space="preserve">Aanleiding </t>
  </si>
  <si>
    <t xml:space="preserve">Wanneer is het gebeurd? </t>
  </si>
  <si>
    <t xml:space="preserve">Wanneer </t>
  </si>
  <si>
    <t>1. BRAND8_Answer1 
2. BRAND8_Answer2 
3. BRAND8_Answer3 
4. BRAND8_Answer4 
5. BRAND8_Answer5 
6. BRAND8_Answer6</t>
  </si>
  <si>
    <t xml:space="preserve">1. Een uur / enkele uren geleden
2. Een dag geleden
3. Twee dagen geleden
4. 2-6 dagen geleden
5. 7 dagen geleden
6. Langer dan 7 dagen geleden
</t>
  </si>
  <si>
    <t xml:space="preserve">Zijn er tekenen die op een ontsteking van de wond wijzen? </t>
  </si>
  <si>
    <t>Ontstekingsverschijnselen</t>
  </si>
  <si>
    <t xml:space="preserve">Bijvoorbeeld pijn, zwelling of roodheid rondom de wond, pus lekkage uit de wond of vorming van een abces (een holte gevuld met pus). </t>
  </si>
  <si>
    <t>1. BRAND9_Answer1 
2. BRAND9_Answer2 
3. BRAND9_Answer3 
4. BRAND9_Answer4 
5. BRAND9_Answer5 
6. BRAND9_Answer6</t>
  </si>
  <si>
    <t>1. Zwelling
2. Pijn rondom wond
3. Roodheid
4. Pus lekkage uit wond 
5. Abces
6. Geen van allen</t>
  </si>
  <si>
    <t xml:space="preserve">Heb je na de verbranding een of meer van de volgende klachten? </t>
  </si>
  <si>
    <t xml:space="preserve">Heeft de patiënt na de verbranding een of meer van de volgende klachten? </t>
  </si>
  <si>
    <t>1. BRAND10_Answer1 
2. BRAND10_Answer2 
3. BRAND10_Answer3 
4. BRAND10_Answer4 
5. BRAND10_Answer5 
6. BRAND10_Answer6 
7. BRAND10_Answer7 
8. BRAND10_Answer8 
9. BRAND10_Answer9</t>
  </si>
  <si>
    <t>1. Kneuzing of verdenking breuk
2. Koude rillingen 
3. Overgeven
4. Misselijk
5. Hoofdpijn
6. Grieperig / ziek gevoel
7. Hartkloppingen 
8. Andere klacht(en)
9. Geen van allen</t>
  </si>
  <si>
    <t xml:space="preserve">1-7. Ga naar vraag BRAND11
8. Ga naar vraag ALG14A
9. Ga naar vraag BRAND11
</t>
  </si>
  <si>
    <t>Zelfhulp brandwond</t>
  </si>
  <si>
    <t xml:space="preserve">Bijvoorbeeld indien net ontstaan: onder stromend water gehouden (ook graag vermelden hoe lang), koud kompres, kleding verwijderd, etc. Of al eerder gebeurd: creme, zalf of pijnstilling. Graag zo uitgebreid mogelijk beschrijven wat er is gedaan, hoe vaak en welke dosering. </t>
  </si>
  <si>
    <t xml:space="preserve">Wanneer ben je voor het laatst tegen tetanus gevaccineerd? </t>
  </si>
  <si>
    <t xml:space="preserve">Wanneer is de patiënt voor het laatst tegen tetanus gevaccineerd? </t>
  </si>
  <si>
    <t>Tetanus vaccinatie wanneer</t>
  </si>
  <si>
    <t xml:space="preserve">Kinderen zijn onvolledig gevaccineerd tot zij de derde DKTP-vaccinatie hebben gekregen. </t>
  </si>
  <si>
    <t>1. BRAND12_Answer1 
2. BRAND12_Answer2 
3. BRAND12_Answer3 
4. BRAND12_Answer4</t>
  </si>
  <si>
    <t>1. Minder dan 10 jaar geleden
2. Meer dan 10 jaar geleden
3. Onvolledig gevaccineerd
4. Nooit gevaccineerd</t>
  </si>
  <si>
    <t xml:space="preserve">1-4. </t>
  </si>
  <si>
    <t>1. U1-U2, Redirect naar vpk chat</t>
  </si>
  <si>
    <t>1am</t>
  </si>
  <si>
    <t xml:space="preserve">Buikpijn </t>
  </si>
  <si>
    <t>M</t>
  </si>
  <si>
    <t xml:space="preserve">Heb je bij de buikpijn een of meer van de volgende klachten? </t>
  </si>
  <si>
    <t xml:space="preserve">Heeft je kind bij de buikpijn een of meer van de volgende klachten? </t>
  </si>
  <si>
    <t xml:space="preserve">Urgente klachten </t>
  </si>
  <si>
    <t>Ondragelijke pijn is op een schaal van 1-10 een 9 of 10. 
Aanhouden overgeven: Het overgeven gaat maar door, meerdere keren per uur, ook met lege maag.
Hevig bloedverlies via de anus: Verlies van helderrood bloed (meer dan een kopje) uit de anus. Indien er wel bloedverlies is maar in mindere mate dit antwoord nu niet aanklikken, we zullen hier later op verder gaan.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</si>
  <si>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1. BUIKP1AM_Answer1 
2. BUIKP1AM_Answer2 
3. BUIKP1AM_Answer3 
4. BUIKP1AM_Answer4 
5. BUIKP1AM_Answer5 
6. BUIKP1AM_Answer6 
7. BUIKP1AM_Answer7 
8. BUIKP1AM_Answer8 
9. BUIKP1AM_Answer9 
10. BUIKP1AM_Answer10 
11. BUIKP1AM_Answer11 
12. BUIKP1AM_Answer12 
13. BUIKP1AM_Answer13 
14. BUIKP1AM_Answer14</t>
  </si>
  <si>
    <t>1. Ondragelijke buikpijn
2. Verminderd bewustzijn of suf
3. Misselijk, zweterig en gevoel flauw te vallen
4. Aanhoudend overgeven
5. Ontroostbaar huilen
6. De buikpijn is ontstaan na een ongeluk/letsel 
7. Wond na val of ongeluk in de buikregio 
8. Bloed overgeven 
9. Hevig bloedverlies uit de anus
10. Pijn aan bal of balzak
11. Erg snelle hartslag en koude neus, handen of voeten
12. Ernstig zieke indruk 
13. Zieke indruk 
14. Geen van allen</t>
  </si>
  <si>
    <t>1-12. U1-U2, redirect naar vpk chat</t>
  </si>
  <si>
    <t>1av</t>
  </si>
  <si>
    <t xml:space="preserve">Ondragelijke pijn is op een schaal van 1-10 een 9 of 10. 
Aanhouden overgeven: Het overgeven gaat maar door, meerdere keren per uur, ook met lege maag.
Hevig bloedverlies via de anus: Verlies van helderrood bloed (meer dan een kopje) uit de anus. Indien er wel bloedverlies is maar in mindere mate dit antwoord nu niet aanklikken, we zullen hier later op verder gaan.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
</t>
  </si>
  <si>
    <t>1. BUIKP1AV_Answer1 
2. BUIKP1AV_Answer2 
3. BUIKP1AV_Answer3 
4. BUIKP1AV_Answer4 
5. BUIKP1AV_Answer5 
6. BUIKP1AV_Answer6 
7. BUIKP1AV_Answer7 
8. BUIKP1AV_Answer8 
9. BUIKP1AV_Answer9 
10. BUIKP1AV_Answer10 
11. BUIKP1AV_Answer11 
12. BUIKP1AV_Answer12 
13. BUIKP1AV_Answer13</t>
  </si>
  <si>
    <t>1. Ondragelijke buikpijn
2. Verminderd bewustzijn of suf
3. Misselijk, zweterig en gevoel flauw te vallen
4. Aanhoudend overgeven
5. Ontroostbaar huilen
6. De buikpijn is ontstaan na een ongeluk / letsel 
7. Wond na val / ongeluk in de buikregio
8. Bloed overgeven
9. Hevig bloedverlies uit de anus
10. Erg snelle hartslag en koude neus, handen of voeten
11. Ernstig zieke indruk 
12. Zieke indruk 
13. Geen van allen</t>
  </si>
  <si>
    <t>1-13.</t>
  </si>
  <si>
    <t>1-11. U1-U2, redirect naar vpk chat</t>
  </si>
  <si>
    <t xml:space="preserve">Heeft de patiënt bij de buikpijn een of meer van de volgende klachten? </t>
  </si>
  <si>
    <t xml:space="preserve">Ondragelijke pijn: op een schaal van 1-10 een 9 of 10. 
Hevig bloedverlies via de anus: verlies van helderrood bloed (meer dan een kopje) uit de anus. Indien er wel bloedverlies is maar in mindere mate deze optie nu niet aanklikken, we zullen hier later nog verder op in gaan. 
Aanhouden overgeven: Het overgeven gaat maar door, meerdere keren per uur, ook met lege maag.
Ernstig zieke indruk: Bijvoorbeeld erg suf of slaperig, een versnelde ademhaling en/of koorts (38°C of hoger) of erg verslechterd in het afgelopen uur. 
Zieke indruk: Kan normale dagelijkse activiteiten zoals naar de wc gaan of uit bed komen niet meer zelfstandig. </t>
  </si>
  <si>
    <t>1. BUIKP1B_Answer1 
2. BUIKP1B_Answer2 
3. BUIKP1B_Answer3 
4. BUIKP1B_Answer4 
5. BUIKP1B_Answer5 
6. BUIKP1B_Answer6 
7. BUIKP1B_Answer7 
8. BUIKP1B_Answer8 
9. BUIKP1B_Answer9 
10. BUIKP1B_Answer10 
11. BUIKP1B_Answer11 
12. BUIKP1B_Answer12</t>
  </si>
  <si>
    <t>1. Ondragelijke buikpijn
2. Buikpijn met uitstraling naar de rug of borst
3. Suf, slaperig of verminderd aanspreekbaar
4. Misselijk, zweterig en gevoel flauw te vallen
5. De buikpijn is ontstaan na een recent ongeval 
6. Wond na val of ongeluk in de buikregio
7. Bloed overgeven
8. Hevig bloedverlies via de anus 
9. Erg snelle hartslag en koude neus, handen of voeten
10. Ernstig zieke indruk 
11. Zieke indruk 
12. Geen van allen</t>
  </si>
  <si>
    <t>1-10. U1-U2, redirect naar vpk chat</t>
  </si>
  <si>
    <t>0-10</t>
  </si>
  <si>
    <t xml:space="preserve">U3: 6-8? </t>
  </si>
  <si>
    <t>&gt;16</t>
  </si>
  <si>
    <t>VG Aneurysma</t>
  </si>
  <si>
    <t>Een aneurysma is een verwijding van de grote buikslagader. </t>
  </si>
  <si>
    <t xml:space="preserve">1. Ja
2. Nee </t>
  </si>
  <si>
    <t>1. BUIKP3_Answer1 
2. BUIKP3_Answer2 
3. BUIKP3_Answer3 
4. BUIKP3_Answer4</t>
  </si>
  <si>
    <t>1. Niet wegdrukbare rode vlekjes
2. Paarse vlekken
3. Een andere soort huiduitslag
4. Geen van allen</t>
  </si>
  <si>
    <t xml:space="preserve">1-2. U1-U2, redirect naar vpk chat
4. Sla volgende vraag over. </t>
  </si>
  <si>
    <t xml:space="preserve">Kun je de huiduitslag beschrijven en een foto uploaden? </t>
  </si>
  <si>
    <t>Specificatie huiduitslag</t>
  </si>
  <si>
    <t>7-10. U3</t>
  </si>
  <si>
    <t xml:space="preserve">Heb je naast de buikpijn een of meer van de volgende klachten? </t>
  </si>
  <si>
    <t xml:space="preserve">Heeft de patiënt naast de buikpijn een of meer van de volgende klachten? </t>
  </si>
  <si>
    <t>Bijkomende klachten buikpijn</t>
  </si>
  <si>
    <t>1. BUIKP4_Answer1 
2. BUIKP4_Answer2 
3. BUIKP4_Answer3 
4. BUIKP4_Answer4 
5. BUIKP4_Answer5 
6. BUIKP4_Answer6 
7. BUIKP4_Answer7 
8. BUIKP4_Answer8 
9. BUIKP4_Answer9 
10. BUIKP4_Answer10 
11. BUIKP4_Answer11 
12. BUIKP4_Answer12</t>
  </si>
  <si>
    <t>1. Diarree of waterdunne ontlasting
2. Misselijkheid en / of overgeven
3. Helder bloed (geringe hoeveelheid) bij de ontlasting of bij afvegen
4. Ontlasting ziet eruit als teer of drop
5. Obstipatie / moeite met poepen
6. Pijn of moeite bij het plassen 
7. Niet kunnen plassen
8. Bloed bij de urine of roodgekleurde urine
9. Verminderde of geen eetlust
10. Maagklachten zoals zuurbranden 
11. Anders 
12. Geen van allen</t>
  </si>
  <si>
    <t>U3: vraag opsplitsen volwassen vs kinderen: + toevoegen ziek kind = U3
3, 4, 7: U3</t>
  </si>
  <si>
    <t xml:space="preserve">Welke kleur heeft je ontlasting? </t>
  </si>
  <si>
    <t xml:space="preserve">Welke kleur heeft zijn / haar ontlasting? </t>
  </si>
  <si>
    <t xml:space="preserve">Kleur ontlasting </t>
  </si>
  <si>
    <t>1. BUIKP6_Answer1 
2. BUIKP6_Answer2 
3. BUIKP6_Answer3 
4. BUIKP6_Answer4 
5. BUIKP6_Answer5 
6. BUIKP6_Answer6 
7. BUIKP6_Answer7 
8. BUIKP6_Answer8 
9. BUIKP6_Answer9 
10. BUIKP6_Answer10</t>
  </si>
  <si>
    <t xml:space="preserve">1. Licht bruin
2. Donkerbruin 
3. Zwart
4. Roodgekleurd 
5. Groen
6. Geel
7. Wit
8. Stopverf / grijzig 
9. Alleen slijm
10. Alleen wat bloed </t>
  </si>
  <si>
    <t>3, 4, 10. U3</t>
  </si>
  <si>
    <t xml:space="preserve">Lokatie buikpijn </t>
  </si>
  <si>
    <t>1. BUIKP7_Answer1 
2. BUIKP7_Answer2 
3. BUIKP7_Answer3 
4. BUIKP7_Answer4 
5. BUIKP7_Answer5 
6. BUIKP7_Answer6 
7. BUIKP7_Answer7 
8. BUIKP7_Answer8 
9. BUIKP7_Answer9 
10. BUIKP7_Answer10</t>
  </si>
  <si>
    <t>1. Bovenbuik rechts
2. Maagregio
3. Bovenbuik links
4. Onderbuik rechts
5. Midden onder in de buik
6. Onderbuik links
7. In de zij
8. Rondom de navel 
9. De gehele buik
10. De pijn verplaatst zich of straalt uit</t>
  </si>
  <si>
    <t xml:space="preserve">1-9. Sla volgende vraag over </t>
  </si>
  <si>
    <t xml:space="preserve">Kan de patient het verder toelichten? </t>
  </si>
  <si>
    <t xml:space="preserve">Uitstralede / verplaatsende pijn </t>
  </si>
  <si>
    <t xml:space="preserve">Wordt de buikpijn erger? </t>
  </si>
  <si>
    <t>Beloop</t>
  </si>
  <si>
    <t>1. BUIKP8_Answer1 
2. BUIKP8_Answer2 
3. BUIKP8_Answer3 
4. BUIKP8_Answer4 
5. BUIKP8_Answer5</t>
  </si>
  <si>
    <t>1. Ja, erger
2. Gelijk gebleven
3. Nee, beter geworden
4. Het gaat op en neer, maar is wel de hele tijd aanwezig
5. Het komt in aanvallen</t>
  </si>
  <si>
    <t>1-5.</t>
  </si>
  <si>
    <t>1. icm met vas &gt; 4 : U3
5. U3?</t>
  </si>
  <si>
    <t>1. BUIKP9_Answer1 
2. BUIKP9_Answer2 
3. BUIKP9_Answer3 
4. BUIKP9_Answer4 
5. BUIKP9_Answer5 
6. BUIKP9_Answer6 
7. BUIKP9_Answer7</t>
  </si>
  <si>
    <t xml:space="preserve">1. Springen 
2. Over hobbels / drempels rijden 
3. Bewegen
4. Zitten
5. Liggen 
6. Op de buik drukken 
7. Geen van allen </t>
  </si>
  <si>
    <t>1-7.</t>
  </si>
  <si>
    <t xml:space="preserve">Heb je een buikoperatie of behandeling gehad? </t>
  </si>
  <si>
    <t xml:space="preserve">Heeft de patiënt een buikoperatie of behandeling gehad? </t>
  </si>
  <si>
    <t>Recente operatie</t>
  </si>
  <si>
    <t xml:space="preserve">Wat voor operatie of behandeling? </t>
  </si>
  <si>
    <t>Specificatie behandeling</t>
  </si>
  <si>
    <t xml:space="preserve">Graag beschrijven wat voor operatie / behandeling, wanneer en waar. </t>
  </si>
  <si>
    <t>2. Ga naar vraag BUIKP11A</t>
  </si>
  <si>
    <t>11a</t>
  </si>
  <si>
    <t xml:space="preserve">Heb je last van pijn in je ballen en/of balzak? </t>
  </si>
  <si>
    <t xml:space="preserve">Heeft de patiënt last van pijn in zijn ballen en/of balzak? </t>
  </si>
  <si>
    <t>Scrotale pijn</t>
  </si>
  <si>
    <t>Icm vas &gt; 6: U3</t>
  </si>
  <si>
    <t>11b</t>
  </si>
  <si>
    <t>Vaginaal bloedverlies of fluor</t>
  </si>
  <si>
    <t>1. BUIKP11B_Answer1 
2. BUIKP11B_Answer2 
3. BUIKP11B_Answer3 
4. BUIKP11B_Answer4 
5. BUIKP11B_Answer5 
6. BUIKP11B_Answer6</t>
  </si>
  <si>
    <t xml:space="preserve">1. Hevig vaginaal bloedverlies 
2. Matig of gering vaginaal bloedverlies
3. Bloedverlies is net voor of tijdens menstruatie / ongesteldheid
4. Bloedverlies is buiten menstruatie / ongesteldheid
5. Toegenomen vaginale afscheiding
6. Geen van allen </t>
  </si>
  <si>
    <t xml:space="preserve">Spelen er op dit moment zaken die de buikpijn veroorzaakt kan hebben? </t>
  </si>
  <si>
    <t>Luxerende factoren</t>
  </si>
  <si>
    <t xml:space="preserve">Bijvoorbeeld spanning op school of werk, ruzie thuis of stress. </t>
  </si>
  <si>
    <t xml:space="preserve">Heb je naast de diarree last van een of meer van de volgende klachten? </t>
  </si>
  <si>
    <t xml:space="preserve">Heeft de patiënt naast de diarree last van een of meer van de volgende klachten? </t>
  </si>
  <si>
    <t xml:space="preserve">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 </t>
  </si>
  <si>
    <t>1. DIARR1A_Answer1 
2. DIARR1A_Answer2 
3. DIARR1A_Answer3 
4. DIARR1A_Answer4 
5. DIARR1A_Answer5 
6. DIARR1A_Answer6 
7. DIARR1A_Answer7 
8. DIARR1A_Answer8</t>
  </si>
  <si>
    <t>1. Hevig bloedverlies bij de ontlasting
2. Zwarte / teerachtige ontlasting
3. Aanhoudend braken
4. Zeer hevige buikpijn
5. Misselijk, erg snelle hartslag en koude neus, handen of voeten
6. Ernstig zieke indruk 
7. Zieke indruk 
8. Geen van allen</t>
  </si>
  <si>
    <t xml:space="preserve">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   </t>
  </si>
  <si>
    <t>1. DIARR1B_Answer1 
2. DIARR1B_Answer2 
3. DIARR1B_Answer3 
4. DIARR1B_Answer4 
5. DIARR1B_Answer5 
6. DIARR1B_Answer6 
7. DIARR1B_Answer7 
8. DIARR1B_Answer8</t>
  </si>
  <si>
    <t>DIARR11</t>
  </si>
  <si>
    <t xml:space="preserve">Sinds wanneer heb je diarree? </t>
  </si>
  <si>
    <t xml:space="preserve">Sinds wanneer is er sprake van diarree? </t>
  </si>
  <si>
    <t>1. DIARR11_Answer1 
2. DIARR11_Answer2 
3. DIARR11_Answer3 
4. DIARR11_Answer4 
5. DIARR11_Answer5</t>
  </si>
  <si>
    <t xml:space="preserve">1. Sinds 1 dag 
2. Sinds 2 dagen
3. Sinds 3 dagen
4. Langer dan 3 dagen
5. Langer dan 1 week
</t>
  </si>
  <si>
    <t xml:space="preserve">Hoe vaak heb je diarree gehad de afgelopen 24 uur? </t>
  </si>
  <si>
    <t>Frequentie diarree</t>
  </si>
  <si>
    <t>1. DIARR3_Answer1 
2. DIARR3_Answer2 
3. DIARR3_Answer3</t>
  </si>
  <si>
    <t>1. Een keer
2. Twee tot vijf keer
3. Vaker dan vijf keer</t>
  </si>
  <si>
    <t xml:space="preserve">Heb je bij de diarree een of meer van de volgende klachten? </t>
  </si>
  <si>
    <t xml:space="preserve">Heeft de patiënt bij de diarree een of meer van de volgende klachten? </t>
  </si>
  <si>
    <t>Klachten bij diarree</t>
  </si>
  <si>
    <t>1. DIARR4_Answer1 
2. DIARR4_Answer2 
3. DIARR4_Answer3 
4. DIARR4_Answer4 
5. DIARR4_Answer5 
6. DIARR4_Answer6 
7. DIARR4_Answer7</t>
  </si>
  <si>
    <t xml:space="preserve">1. Misselijkheid of overgeven
2. Buikkrampen
3. Buikpijn
4. Maagpijn
5. Slijm bij de ontlasting
6. Gering bloedverlies bij de ontlasting
7. Geen van allen </t>
  </si>
  <si>
    <t xml:space="preserve">2-7. Sla volgende vraag over. </t>
  </si>
  <si>
    <t xml:space="preserve">Hoe vaak heb je overgeven de afgelopen 24 uur? </t>
  </si>
  <si>
    <t xml:space="preserve">Hoe vaak heeft de patiënt overgeven de afgelopen 24 uur? </t>
  </si>
  <si>
    <t>Frequentie overgeven</t>
  </si>
  <si>
    <t>1. DIARR5_Answer1 
2. DIARR5_Answer2 
3. DIARR5_Answer3 
4. DIARR5_Answer4</t>
  </si>
  <si>
    <t xml:space="preserve">1. Een keer
2. Twee tot vijf keer
3. Vaker dan vijf keer
4. Nog niet overgeven, wel misselijk  </t>
  </si>
  <si>
    <t>Dehydratie volwassene</t>
  </si>
  <si>
    <t>DIARR10</t>
  </si>
  <si>
    <t>Diarree substantie</t>
  </si>
  <si>
    <t>1. DIARR10_Answer1 
2. DIARR10_Answer2 
3. DIARR10_Answer3</t>
  </si>
  <si>
    <t>1. Breijg (modderig)
2. Dun
3. Waterdun</t>
  </si>
  <si>
    <t xml:space="preserve">Heb je een idee waardoor de klachten zijn begonnen? </t>
  </si>
  <si>
    <t>Oorzaak</t>
  </si>
  <si>
    <t xml:space="preserve">Bijvoorbeeld iets verkeerds gegeten, veel mensen in je omgeving ziek of recent gestart met een antibiotica kuur. </t>
  </si>
  <si>
    <t xml:space="preserve">Heb je vaker klachten rondom je ontlasting? </t>
  </si>
  <si>
    <t xml:space="preserve">Heeft de patiënt vaker klachten rondom de ontlasting? </t>
  </si>
  <si>
    <t>Voorgeschiedenis mbt ontlasting</t>
  </si>
  <si>
    <t xml:space="preserve">Mag doorgeklikt worden. Hierna pop-up einde lijst </t>
  </si>
  <si>
    <t xml:space="preserve">Heb je last van een of meer van de volgende klachten bij de duizeligheid? </t>
  </si>
  <si>
    <t xml:space="preserve">Heeft de patiënt last van een of meer van de volgende klachten bij de duizeligheid? </t>
  </si>
  <si>
    <t xml:space="preserve">Hevige kortademigheid: het gevoel dat je moeilijk kunt ademen zonder dat je zware inspanning hebt gedaan.
Plots veranderd zicht: bijvoorbeeld dubbel zien of deel van gezichtsveld is weggevallen. 
Ernstig zieke indruk: bijvoorbeeld erg suf of slaperig, een versnelde ademhaling en/of koorts (38°C of hoger) of erg verslechterd in het afgelopen uur. 
Zieke indruk: Kan normale dagelijkse activiteiten zoals naar de wc gaan of uit bed komen niet meer zelfstandig. Bij kinderen: onvoldoende drinken, bleek, hangerig en/of gedraagt zich anders.   </t>
  </si>
  <si>
    <t>1. DUIZE1_Answer1 
2. DUIZE1_Answer2 
3. DUIZE1_Answer3 
4. DUIZE1_Answer4 
5. DUIZE1_Answer5 
6. DUIZE1_Answer6 
7. DUIZE1_Answer7 
8. DUIZE1_Answer8 
9. DUIZE1_Answer9 
10. DUIZE1_Answer10 
11. DUIZE1_Answer11 
12. DUIZE1_Answer12 
13. DUIZE1_Answer13 
14. DUIZE1_Answer14 
15. DUIZE1_Answer15 
16. DUIZE1_Answer16</t>
  </si>
  <si>
    <t>1. Aanhoudend overgeven
2. Hevige onbekende hoofdpijn 
3. Te snelle of te trage hartslag 
4. Hartkloppingen / Gevoel dat het hart 'op hol geslagen' is
5. Pijn of klemmend gevoel op de borst
6. Scheef gelaat, uitval van spraak en/of spierkracht 
7. Meerdere keren buiten bewustzijn geweest / wegraking
8. Hevige kortademigheid of piepende ademhaling
9. Misselijk, klam en/of gevoel flauw te vallen
10. Valneiging naar een kant 
11. Erg bleek of grauwe huidskleur of erg koude neus, handen of voeten
12. Erg suf of niet goed aanspreekbaar
13. Plots veranderd zicht 
14. Ernstig zieke indruk 
15. Zieke indruk 
16. Geen van bovenstaande</t>
  </si>
  <si>
    <t>1-16.</t>
  </si>
  <si>
    <t xml:space="preserve">1-14. U1-U2, redirect naar vpk chat. </t>
  </si>
  <si>
    <t xml:space="preserve">Heeft de patiënt recent aan ongeluk aan het hoofd gehad? </t>
  </si>
  <si>
    <t>Trauma hoofd</t>
  </si>
  <si>
    <t xml:space="preserve">Bijvoorbeeld op het hoofd gevallen of hard gestoten. Recent is minder dan 2 weken geleden. </t>
  </si>
  <si>
    <t>1. DUIZE2_Answer1 
2. DUIZE2_Answer2 
3. DUIZE2_Answer3 
4. DUIZE2_Answer4</t>
  </si>
  <si>
    <t xml:space="preserve">1. Ja, minder dan 24 uur geleden
2. Ja, minder dan 2 weken geleden
3. Nee
 </t>
  </si>
  <si>
    <t xml:space="preserve">Passen een of meer van de volgende antwoorden bij jou/jouw klacht(en)? </t>
  </si>
  <si>
    <t xml:space="preserve">Passen een of meer van de volgende antwoorden bij de klacht(en) van de patiënt? </t>
  </si>
  <si>
    <t>Cofactoren duizeligheid</t>
  </si>
  <si>
    <t>1. DUIZE3_Answer1 
2. DUIZE3_Answer2 
3. DUIZE3_Answer3 
4. DUIZE3_Answer4 
5. DUIZE3_Answer5 
6. DUIZE3_Answer6 
7. DUIZE3_Answer7 
8. DUIZE3_Answer8 
9. DUIZE3_Answer9 
10. DUIZE3_Answer10 
11. DUIZE3_Answer11 
12. DUIZE3_Answer12 
13. DUIZE3_Answer13</t>
  </si>
  <si>
    <t>1. Overgeven
2. Misselijk
3. Gevoel flauw te vallen
4. Wegraking gehad
5. Hyperventilatie
6. Licht gevoel in het hoofd
7. Draaiierig
8. Duizelig bij draaien hoofd
9. Eenzijdig oorsuizen / tinnitus
10. Zweten 
11. Hoofdpijn 
12. Anders
13. Geen van allen</t>
  </si>
  <si>
    <t xml:space="preserve">1-11. Ga naar vraag DUIZE4
13. Ga naar vraag DUIZE4  </t>
  </si>
  <si>
    <t>Andere klacht bij duizeligheid</t>
  </si>
  <si>
    <t xml:space="preserve">Graag zo uitgebreid mogelijk beschrijven wat voor klacht(en) je hebt. </t>
  </si>
  <si>
    <t xml:space="preserve">Kun je de duizeligheid beschrijven? </t>
  </si>
  <si>
    <t>Omschrijving duizeligheid</t>
  </si>
  <si>
    <t>Continue / aanvalsgewijs</t>
  </si>
  <si>
    <t>1. DUIZE5_Answer1 
2. DUIZE5_Answer2 
3. DUIZE5_Answer3</t>
  </si>
  <si>
    <t xml:space="preserve">1. Continue aanwezig
2. Komt in aanvallen
3. Moeilijk aan te geven </t>
  </si>
  <si>
    <t>1. Ga naar vraag DUIZE6
3. Ga naar vraag DUIZE6</t>
  </si>
  <si>
    <t>5a</t>
  </si>
  <si>
    <t>Duizeligheidsaanval</t>
  </si>
  <si>
    <t xml:space="preserve">Graag beschrijven: hoe lang duurt een aanval, wat gebeurt er precies, etc. </t>
  </si>
  <si>
    <t>Luxerende / verergerende factoren</t>
  </si>
  <si>
    <t>1. DUIZE6_Answer1 
2. DUIZE6_Answer2 
3. DUIZE6_Answer3 
4. DUIZE6_Answer4 
5. DUIZE6_Answer5 
6. DUIZE6_Answer6 
7. DUIZE6_Answer7 
8. DUIZE6_Answer8</t>
  </si>
  <si>
    <t>1. Staan 
2. Opstaan
3. Draaien van het hoofd 
4. Vooroverbuigen 
5. Fel licht
6. (Hard) geluid
7. Hyperventileren 
8. Anders</t>
  </si>
  <si>
    <t>1-7. Ga naar vraag DUIZE7</t>
  </si>
  <si>
    <t xml:space="preserve">Specificatie luxerende factoren </t>
  </si>
  <si>
    <t>Verlichtende factoren</t>
  </si>
  <si>
    <t xml:space="preserve">Bijvoorbeeld stil in bed liggen met ogen dicht, etc. </t>
  </si>
  <si>
    <t xml:space="preserve">Is een of meer van de antwoorden op jou van toepassing? </t>
  </si>
  <si>
    <t>Risicofactoren / specifieke VG</t>
  </si>
  <si>
    <t>1. DUIZE8_Answer1 
2. DUIZE8_Answer2 
3. DUIZE8_Answer3 
4. DUIZE8_Answer4 
5. DUIZE8_Answer5 
6. DUIZE8_Answer6 
7. DUIZE8_Answer7 
8. DUIZE8_Answer8 
9. DUIZE8_Answer9 
10. DUIZE8_Answer10 
11. DUIZE8_Answer11 
12. DUIZE8_Answer12 
13. DUIZE8_Answer13 
14. DUIZE8_Answer14</t>
  </si>
  <si>
    <t xml:space="preserve">1. Bekend met hartziekte
2. In de familie onbegrepen acute dood onder de 40 jaar 
3. Bekend met epilepsie
4. Spierziekte 
5. Hoog aantal wegrakingen 
6. Gebruik bloeddruk verlagende medicatie
7. Hyperventilatie 
8. Recent veel bloedverlies gehad 
9. Kortademigheid bij inspanning 
10. Bekend met diabetes (suikerziekte) 
11. Vaker vallen
12. Gebruik van drugs en/of alcohol  
13. Kortgeleden begonnen met nieuwe medicatie 
14. Geen van allen
</t>
  </si>
  <si>
    <t>1-10. Ga naar vraag ALG4
12-14. Ga naar vraag ALG4</t>
  </si>
  <si>
    <t>&gt;50</t>
  </si>
  <si>
    <t>Valrisico</t>
  </si>
  <si>
    <t>Urgente klachten enkel trauma</t>
  </si>
  <si>
    <t xml:space="preserve">Ondragelijke pijn is een 9 of 10 op een schaal van 0-10. </t>
  </si>
  <si>
    <t>1. ENKEL1_Answer1 
2. ENKEL1_Answer2 
3. ENKEL1_Answer3 
4. ENKEL1_Answer4 
5. ENKEL1_Answer5 
6. ENKEL1_Answer6 
7. ENKEL1_Answer7 
8. ENKEL1_Answer8</t>
  </si>
  <si>
    <t xml:space="preserve">1. De enkel is plots helemaal niet meer te bewegen
2. Een verwonding met veel bloedverlies
3. Er is een deel van het bot te zien
4. Ondragelijke pijn aan de enkel
5. De enkel/voet is bleek of koud
6. De enkel staat in een afwijkende stand 
7. Bleek, klam of gevoel flauw te vallen
8. Geen van allen  </t>
  </si>
  <si>
    <t>1-7. U1-U2, redirect naar vpk chat.</t>
  </si>
  <si>
    <t>U3: 7-8?</t>
  </si>
  <si>
    <t xml:space="preserve">Wat is er gebeurd? </t>
  </si>
  <si>
    <t xml:space="preserve">Zijn er klachten aan een of beide enkels? </t>
  </si>
  <si>
    <t>Een of beide enkels</t>
  </si>
  <si>
    <t>Keuzeselectie</t>
  </si>
  <si>
    <t>1. ENKEL3_Answer1 
2. ENKEL3_Answer2 
3. ENKEL3_Answer3</t>
  </si>
  <si>
    <t>1. Rechter enkel
2. Linker enkel
3. Beide enkels</t>
  </si>
  <si>
    <t>Symptomen</t>
  </si>
  <si>
    <t>1. ENKEL5_Answer1 
2. ENKEL5_Answer2 
3. ENKEL5_Answer3 
4. ENKEL5_Answer4 
5. ENKEL5_Answer5 
6. ENKEL5_Answer6 
7. ENKEL5_Answer7</t>
  </si>
  <si>
    <t xml:space="preserve">1. Gezwollen
2. Roodheid huid
3. Blauwe plek
4. Vermoeden dat het gebroken is
5. Een wond
6. Huiduitslag
7. Geen van allen </t>
  </si>
  <si>
    <t>U3: Temperatuur vraag toevoegen + 1 + vas 7 tm 10
U3: 1 + 2 
U3: 4
U3: Spaakverwonding toevoegen
U4: Gereponeerd gewricht? Mi meer U3</t>
  </si>
  <si>
    <t>Foto enkels</t>
  </si>
  <si>
    <t xml:space="preserve">Graag een foto waar beide enkels goed opstaan zodat we kunnen vergelijken en een detail foto als er een specifieke afwijking te zien is. Mochten er nog andere afwijkingen zijn die je ziet en nog niet eerder hebt kunnen aangeven, graag hier beschrijven. 
Als er geen afwijkingen te zien zijn kun je deze vraag overslaan. </t>
  </si>
  <si>
    <t xml:space="preserve">Wat kun je nog wel of niet met je enkel? </t>
  </si>
  <si>
    <t xml:space="preserve">Wat kan de patiënt nog wel of niet met de enkel? </t>
  </si>
  <si>
    <t>Belastbaarheid</t>
  </si>
  <si>
    <t>1. ENKEL7_Answer1 
2. ENKEL7_Answer2 
3. ENKEL7_Answer3 
4. ENKEL7_Answer4</t>
  </si>
  <si>
    <t xml:space="preserve">1. Normaal lopen zonder pijn
2. Met moeite wel lopen (meer dan 4 stappen) 
3. Kan niet lopen maar wel staan op de voet / enkel
4. Het is te pijnlijk om te staan of lopen
</t>
  </si>
  <si>
    <t xml:space="preserve">U4: 2-4 Niet normaal knnen gebruiken </t>
  </si>
  <si>
    <t xml:space="preserve">Ben je recent behandeld of geopereerd aan de enkel? </t>
  </si>
  <si>
    <t xml:space="preserve">8a </t>
  </si>
  <si>
    <t>Conditie 3: categorie per leeftijd (alle, &gt;16, 12-16, = &gt; 12, &lt;12, &lt;1)</t>
  </si>
  <si>
    <t>Wegraking</t>
  </si>
  <si>
    <t xml:space="preserve">Heb je last van een of meer van de volgende klachten voor, tijdens of na de wegraking? </t>
  </si>
  <si>
    <t xml:space="preserve">Heeft de patiënt last van een of meer van de volgende klachten voor, tijdens of na de wegraking? </t>
  </si>
  <si>
    <t xml:space="preserve">Hevige 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 </t>
  </si>
  <si>
    <t>1. WEGRA1A_Answer1 
2. WEGRA1A_Answer2 
3. WEGRA1A_Answer3 
4. WEGRA1A_Answer4 
5. WEGRA1A_Answer5 
6. WEGRA1A_Answer6 
7. WEGRA1A_Answer7 
8. WEGRA1A_Answer8 
9. WEGRA1A_Answer9 
10. WEGRA1A_Answer10 
11. WEGRA1A_Answer11 
12. WEGRA1A_Answer12 
13. WEGRA1A_Answer13 
14. WEGRA1A_Answer14 
15. WEGRA1A_Answer15 
16. WEGRA1A_Answer16 
17. WEGRA1A_Answer17</t>
  </si>
  <si>
    <t>1. Pijn of drukkend gevoel op de borst
2. Uitstralende pijn vanuit borst naar kaak, arm of rug
3. Hartkloppingen / Gevoel dat het hart 'op hol geslagen' is
4. Acuut begonnen (voelde niets aankomen)
5. Meerdere keren buiten bewustzijn geweest / wegraking kort achter elkaar
6. Hevige kortademigheid of piepende ademhaling
7. Misselijk, klam en/of hevig zweten
8. Gebeurde na een ernstig ongeluk / val
9. Erg bleek of grauwe huidskleur en/of gevoel flauw te vallen
10. Minder alert / niet goed aanspreekbaar
11. Scheef gelaat, uitval van spraak en/of spierkracht van arm/been
12. Hevige hoofdpijn 
13. Gelijktijdig ontstaan acuut gehoorverlies 
14. Erg snelle hartslag en koude neus, handen of voeten
15. Ernstig zieke indruk 
16. Zieke indruk 
17. Geen van bovenstaande</t>
  </si>
  <si>
    <t>1-17.</t>
  </si>
  <si>
    <t xml:space="preserve">1-15. U1-U2, redirect naar vpk chat. </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</si>
  <si>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</si>
  <si>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1. WEGRA1B_Answer1 
2. WEGRA1B_Answer2 
3. WEGRA1B_Answer3 
4. WEGRA1B_Answer4 
5. WEGRA1B_Answer5 
6. WEGRA1B_Answer6 
7. WEGRA1B_Answer7 
8. WEGRA1B_Answer8 
9. WEGRA1B_Answer9 
10. WEGRA1B_Answer10 
11. WEGRA1B_Answer11 
12. WEGRA1B_Answer12 
13. WEGRA1B_Answer13 
14. WEGRA1B_Answer14</t>
  </si>
  <si>
    <t>1. Pijn of drukkend gevoel op de borst
2. Uitstralende pijn vanuit borst naar kaak, arm of rug
3. Hartkloppingen / Gevoel dat het hart 'op hol geslagen' is
4. Meerdere keren buiten bewustzijn geweest / wegraking kort achter elkaar
5. Hevige kortademigheid of piepende ademhaling
6. Misselijk, klam en zweterig
7. Koortsstuipen 
8. Erg bleek of grauwe huidskleur en/of gevoel flauw te vallen
9. Minder alert / niet goed aanspreekbaar
10. Wegraking bij kind jonger dan 2 jaar, slap en/of blauw 
11. Erg snelle hartslag en koude neus, handen of voeten
12. Ernstig zieke indruk 
13. Zieke indruk 
14. Geen van bovenstaande</t>
  </si>
  <si>
    <t xml:space="preserve">1-12. U1-U2, redirect naar vpk chat. </t>
  </si>
  <si>
    <t xml:space="preserve">Voelde je de wegraking aankomen? </t>
  </si>
  <si>
    <t xml:space="preserve">Voelde de patiënt de wegraking aankomen? </t>
  </si>
  <si>
    <t>Aanloop wegraking</t>
  </si>
  <si>
    <t xml:space="preserve">2. U1-U2, redirect naar vpk chat. 
 </t>
  </si>
  <si>
    <t xml:space="preserve">Hoe vaak heeft de patiënt een wegraking gehad?  </t>
  </si>
  <si>
    <t>Frequentie wegrakingen</t>
  </si>
  <si>
    <t xml:space="preserve">Was er mogelijk een aanleiding bij de patiënt voor de wegraking? </t>
  </si>
  <si>
    <t>Aanleiding wegraking</t>
  </si>
  <si>
    <t>1. WEGRA4_Answer1 
2. WEGRA4_Answer2 
3. WEGRA4_Answer3 
4. WEGRA4_Answer4 
5. WEGRA4_Answer5 
6. WEGRA4_Answer6 
7. WEGRA4_Answer7 
8. WEGRA4_Answer8 
9. WEGRA4_Answer9 
10. WEGRA4_Answer10 
11. WEGRA4_Answer11 
12. WEGRA4_Answer12</t>
  </si>
  <si>
    <t>1. Overgeven
2. Hoesten 
3. Plassen 
4. Angstig voor iets 
5. Bloed prikken 
6. Koud water in het gelaat 
7. Lichtflits 
8. Tijdens inspanning 
9. Na inspanning 
10. Na opstaan 
11. Na hoofd stoten / val op hoofd 
12. Anders</t>
  </si>
  <si>
    <t xml:space="preserve">1-11. Sla volgende vraag over.  </t>
  </si>
  <si>
    <t xml:space="preserve">Was er mogelijk iets wat leidde tot de wegraking? </t>
  </si>
  <si>
    <t xml:space="preserve">Wat voelde de patiënt voor de wegraking? </t>
  </si>
  <si>
    <t>Gevoel voor wegraking</t>
  </si>
  <si>
    <t>Een aura zien: je kan bijvoorbeeld een vlek zien of u je voelt tintelingen in je lip of in een hand. 
Indien je 'anders' aanvinkt kan je dit in de volgende vraag toelichten.</t>
  </si>
  <si>
    <t>1. WEGRA5_Answer1 
2. WEGRA5_Answer2 
3. WEGRA5_Answer3 
4. WEGRA5_Answer4 
5. WEGRA5_Answer5 
6. WEGRA5_Answer6 
7. WEGRA5_Answer7 
8. WEGRA5_Answer8 
9. WEGRA5_Answer9 
10. WEGRA5_Answer10</t>
  </si>
  <si>
    <t>1. Duizeligheid
2. Zweten
3. Misselijkheid
4. Bleekheid
5. Hartkloppingen
6. Aura zien
7. Licht gevoel in het hoofd 
8. Zwarte vlekken zien
9. Anders
10. Geen duidelijke klachten voor de wegraking</t>
  </si>
  <si>
    <t xml:space="preserve">1. Ga naar vraag WEGRA5A
2-8. Ga naar vraag WEGRA6 
9. Ga naar vraag WEGRA5B
10. Ga naar vraag WEGRA6 
</t>
  </si>
  <si>
    <t>1. Ga naar vraag WEGRA6</t>
  </si>
  <si>
    <t>5b</t>
  </si>
  <si>
    <t>Toelichting aanloop wegraking</t>
  </si>
  <si>
    <t xml:space="preserve">Welke positie had de patiënt vlak voor de wegraking? </t>
  </si>
  <si>
    <t>Positie voor wegraking</t>
  </si>
  <si>
    <t>1. WEGRA6_Answer1 
2. WEGRA6_Answer2 
3. WEGRA6_Answer3 
4. WEGRA6_Answer4 
5. WEGRA6_Answer5 
6. WEGRA6_Answer6</t>
  </si>
  <si>
    <t xml:space="preserve">1. In beweging / lopend 
2. Staand 
3. Net opgestaan 
4. Zittend 
5. Liggend 
6. Anders </t>
  </si>
  <si>
    <t xml:space="preserve">Hoe lang was je weg / buiten bewustzijn? </t>
  </si>
  <si>
    <t xml:space="preserve">Hoe lang was de patiënt weg / buiten bewustzijn? </t>
  </si>
  <si>
    <t>Duur wegraking</t>
  </si>
  <si>
    <t>1. WEGRA7_Answer1 
2. WEGRA7_Answer2 
3. WEGRA7_Answer3 
4. WEGRA7_Answer4 
5. WEGRA7_Answer5</t>
  </si>
  <si>
    <t xml:space="preserve">1. Slechts enkele seconden 
2. Korter dan 1 minuut 
3. Korter dan 5 minuten
4. Langer dan 5 minuten
5. Weet ik niet </t>
  </si>
  <si>
    <t xml:space="preserve">Wat gebeurde er tijdens de wegraking? </t>
  </si>
  <si>
    <t xml:space="preserve">Tijdens wegraking </t>
  </si>
  <si>
    <t xml:space="preserve">Als je de vragen voor jezelf invult en er was niemand bij aanwezig, geef je aan weet ik niet. Was er wel iemand bij vraag dan diegene om te vertellen wat hij/zij zag. Indien je 'anders' aanvinkt kun je in de volgende vraag beschrijven wat er gebeurde. </t>
  </si>
  <si>
    <t>1. WEGRA8_Answer1 
2. WEGRA8_Answer2 
3. WEGRA8_Answer3 
4. WEGRA8_Answer4 
5. WEGRA8_Answer5 
6. WEGRA8_Answer6 
7. WEGRA8_Answer7 
8. WEGRA8_Answer8 
9. WEGRA8_Answer9 
10. WEGRA8_Answer10 
11. WEGRA8_Answer11 
12. WEGRA8_Answer12</t>
  </si>
  <si>
    <t xml:space="preserve">1. Stuipen of trekkingen
2. Slap
3. Blauw / grauw verkleuring
4. Ogen open 
5. Ogen dicht 
6. Snurken 
7. Tongbeet 
8. Kwijlen / schuim op de mond
9. Incontinentie voor urine of ontlasting
10. Val op het hoofd / hoofd gestoten 
11. Geen van bovenstaande
12. Anders </t>
  </si>
  <si>
    <t xml:space="preserve">Andere symptomen tijdens wegraking </t>
  </si>
  <si>
    <t xml:space="preserve">Wat gebeurde of voelde je na de wegraking? </t>
  </si>
  <si>
    <t xml:space="preserve">Specificatie gevoel na wegraking </t>
  </si>
  <si>
    <t xml:space="preserve">Recent is korter dan 2 weken geleden. </t>
  </si>
  <si>
    <t>1. WEGRA10_Answer1 
2. WEGRA10_Answer2 
3. WEGRA10_Answer3 
4. WEGRA10_Answer4 
5. WEGRA10_Answer5 
6. WEGRA10_Answer6 
7. WEGRA10_Answer7 
8. WEGRA10_Answer8 
9. WEGRA10_Answer9 
10. WEGRA10_Answer10 
11. WEGRA10_Answer11 
12. WEGRA10_Answer12 
13. WEGRA10_Answer13</t>
  </si>
  <si>
    <t xml:space="preserve">1. Bekend met hartziekte
2. In de familie onbegrepen acute dood onder de 40 jaar 
3. Bekend met epilepsie
4. Recent hoofd gestoten of gevallen op hoofd 
5. Meerdere keren wegrakingen 
6. Gebruik bloeddrukverlagers 
7. Hyperventilatie 
8. Veel bloedverlies gehad 
9. Kortademigheid bij inspanning 
10. Bekend met diabetes (suikerziekte) 
11. Frequent vallen 
12. Gebruik van drugs en/of alcohol  
13. Geen van allen
</t>
  </si>
  <si>
    <t xml:space="preserve">1-6. U1-U2, redirect naar vpk chat. </t>
  </si>
  <si>
    <t>Tijdstip wegraking</t>
  </si>
  <si>
    <t xml:space="preserve">Graag beschrijven hoe laat en de datum. </t>
  </si>
  <si>
    <t xml:space="preserve">Maak je je ongerust over je kind? </t>
  </si>
  <si>
    <t xml:space="preserve">Heeft de patiënt last van een of meer van de volgende klachten? </t>
  </si>
  <si>
    <t xml:space="preserve">Wat is hevig kortademig: het gevoel dat je moeilijk kunt ademen, zonder dat je zware inspanning hebt gedaan. 
Bijgeluiden: bijvoorbeeld een piepend geluid bij inademen.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</si>
  <si>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GEBIT1_Answer1 
2. GEBIT1_Answer2 
3. GEBIT1_Answer3 
4. GEBIT1_Answer4 
5. GEBIT1_Answer5 
6. GEBIT1_Answer6 
7. GEBIT1_Answer7 
8. GEBIT1_Answer8 
9. GEBIT1_Answer9 
10. GEBIT1_Answer10</t>
  </si>
  <si>
    <t>1. Hevig kortademig of versnelde ademhaling
2. Bijgeluiden bij de ademhaling
3. Hevig kwijlen doordat doorgang van de keel te klein is
4. Iets verkeerd ingeslikt / ingeademd wat is bijven steken in de luchtpijp
5. Gebits/kaakklacht na ernstig ongeval / trauma
6. Vermoeden kaakbreuk 
7. Gezwollen keel, tong en/of lippen
8. Ernstig zieke indruk 
9. Zieke indruk 
10. Geen van bovenstaande</t>
  </si>
  <si>
    <t>1-8. U1-U2, redirect naar vpk chat</t>
  </si>
  <si>
    <t xml:space="preserve">Heb je last van een of meer van de volgende gebitsklachten? </t>
  </si>
  <si>
    <t xml:space="preserve">Veranderde spraak of stem: andere articulatie / uitspraak, 'hete aardappelspraak' </t>
  </si>
  <si>
    <t>1. GEBIT2_Answer1 
2. GEBIT2_Answer2 
3. GEBIT2_Answer3 
4. GEBIT2_Answer4 
5. GEBIT2_Answer5 
6. GEBIT2_Answer6 
7. GEBIT2_Answer7 
8. GEBIT2_Answer8 
9. GEBIT2_Answer9 
10. GEBIT2_Answer10</t>
  </si>
  <si>
    <t xml:space="preserve">1. Pijn tand/kies 
2. Kan mond niet normaal openen
3. Zwelling aan de onderkaak
4. Pijn aan de kaak
5. Gevoelig gebit
6. Wondjes / aften in de mond
7. Moeite met slikken
8. Dikke wang met koorts 
9. Andere gebitsklacht 
10. Geen van allen </t>
  </si>
  <si>
    <t xml:space="preserve">1. Ga naar vraag GEBIT3
2-4. Ga naar vraag GEBIT4
5-8. Ga naar vraag GEBIT6
9. Ga naar vraag GEBIT5
10. Ga naar vraag GEBIT6
</t>
  </si>
  <si>
    <t xml:space="preserve">Passen een of meer van de antwoorden bij de tand/kiespijn? </t>
  </si>
  <si>
    <t>Specificatie tandpijn</t>
  </si>
  <si>
    <t>1. GEBIT3_Answer1 
2. GEBIT3_Answer2 
3. GEBIT3_Answer3 
4. GEBIT3_Answer4 
5. GEBIT3_Answer5</t>
  </si>
  <si>
    <t xml:space="preserve">1. Spontane / continue pijn 
2. Pijn bij kauwen
3. Pijn bij aanraking met iets kouds
4. Pijn aan het tandvlees 
5. Andere pijn </t>
  </si>
  <si>
    <t>1-5. Ga naar vraag GEBIT6</t>
  </si>
  <si>
    <t>Specificatie kaakklacht</t>
  </si>
  <si>
    <t>1. GEBIT4_Answer1 
2. GEBIT4_Answer2 
3. GEBIT4_Answer3 
4. GEBIT4_Answer4 
5. GEBIT4_Answer5 
6. GEBIT4_Answer6 
7. GEBIT4_Answer7</t>
  </si>
  <si>
    <t>1. Spontane / continue pijn 
2. Pijn bij kauwen
3. Voelen of horen van knakjes in het kaakgewricht
4. Kan kiezen niet normaal op elkaar krijgen 
5. Abnormale stand van de kaak
6. Opgezette klieren onder de kaak
7. Anders</t>
  </si>
  <si>
    <t>1-6. Ga naar vraag GEBIT6</t>
  </si>
  <si>
    <t>1. Ga naar vraag GEBIT6</t>
  </si>
  <si>
    <t xml:space="preserve">Passen een of meer van de antwoorden bij de patiënts gebitsklacht? </t>
  </si>
  <si>
    <t>Specificatie gebitsklachten</t>
  </si>
  <si>
    <t>1. GEBIT5_Answer1 
2. GEBIT5_Answer2 
3. GEBIT5_Answer3 
4. GEBIT5_Answer4 
5. GEBIT5_Answer5 
6. GEBIT5_Answer6 
7. GEBIT5_Answer7 
8. GEBIT5_Answer8 
9. GEBIT5_Answer9 
10. GEBIT5_Answer10</t>
  </si>
  <si>
    <t xml:space="preserve">1. Zwelling en / of roodheid tandvlees
2. (Snel) bloedend tandvlees
3. Brandende pijn in de mond / tong
4. Losse tand of kies (niet melkgebit)
5. Losse tand of kies (melkgebit) 
6. Verplaatste of afgebroken tand 
7. Stinkende / slechte adem
8. Vieze smaak in de mond 
9. Gele of bruine plekken op tanden / kiezen
10. Anders </t>
  </si>
  <si>
    <t>1-9. Ga naar vraag GEBIT6</t>
  </si>
  <si>
    <t xml:space="preserve">Wat voor gebitsklacht heb je?  </t>
  </si>
  <si>
    <t xml:space="preserve">Heb je recent een tandheelkundige ingreep gehad? </t>
  </si>
  <si>
    <t xml:space="preserve">Heeft de patiënt recent een tandheelkundige ingreep gehad? </t>
  </si>
  <si>
    <t>Tandheelkundige ingreep</t>
  </si>
  <si>
    <t xml:space="preserve">Bijvoorbeeld een tand of kies getrokken, wortelkanaal behandeling of gaatje vullen. </t>
  </si>
  <si>
    <t xml:space="preserve">Wat voor tandheelkundige ingreep heb je gehad? </t>
  </si>
  <si>
    <t xml:space="preserve">Wat voor tandheelkundige ingreep heeft de patiënt recent gehad? </t>
  </si>
  <si>
    <t>ManGeslachtsorgaanklacht</t>
  </si>
  <si>
    <t xml:space="preserve">Hevige buikpijn: op een schaal van 1-10 een 9 of 10.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</si>
  <si>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MANGE1_Answer1 
2. MANGE1_Answer2 
3. MANGE1_Answer3 
4. MANGE1_Answer4 
5. MANGE1_Answer5 
6. MANGE1_Answer6 
7. MANGE1_Answer7 
8. MANGE1_Answer8 
9. MANGE1_Answer9 
10. MANGE1_Answer10 
11. MANGE1_Answer11</t>
  </si>
  <si>
    <t>1. Hevige buikpijn
2. Hevige pijn aan de bal / balzak
3. Langdurige, pijnlijke erectie (zonder seksuele opwinding)
4. Pijn tussen de balzak en anus plus koorts en/of koude rillingen
5. Pijnlijke zwelling lies en misselijkheid / braken 
6. Hevige duizeligheid, erg bleek of grauwe huidskleur
7. Misselijk, klam en/of hevig transpireren 
8. Buiten bewustzijn geweest en/of gevoel flauw te vallen
9. Ernstig zieke indruk 
10. Zieke indruk 
11. Geen van bovenstaande</t>
  </si>
  <si>
    <t xml:space="preserve">1-9. U1-U2, redirect naar vpk chat. 
</t>
  </si>
  <si>
    <t xml:space="preserve">Is een of meer van de antwoorden op de patiënt van toepassing? </t>
  </si>
  <si>
    <t xml:space="preserve">Gerelateerd klachten </t>
  </si>
  <si>
    <t xml:space="preserve">Er zijn meerdere antwoorden mogelijk. 
Letsel: zijn de klachten bijvoorbeeld het gevolg van een klap, kniestoot of ongeluk?
Obstipatie: moeite met poepen, verminderde frequentie of erg harde ontlasting / keutels. Als je 'anders' aanvinkt, kan je in de volgende vraag specificeren wat voor andere klachten. 
</t>
  </si>
  <si>
    <t>1. MANGE2_Answer1 
2. MANGE2_Answer2 
3. MANGE2_Answer3 
4. MANGE2_Answer4 
5. MANGE2_Answer5 
6. MANGE2_Answer6 
7. MANGE2_Answer7 
8. MANGE2_Answer8 
9. MANGE2_Answer9</t>
  </si>
  <si>
    <t xml:space="preserve">1. Letsel geslachtsorgaan
2. Bekend met liesbreuk 
3. Vernauwing van de voorhuid
4. Jeuk 
5. Pijn in de onderbuik
6. Plasklachten
7. (Water) dunne ontlasting of slijm bij de ontlasting
8. Obstipatie
9. Anders
</t>
  </si>
  <si>
    <t xml:space="preserve">1-5. Ga naar vraag MANGE3
6. Ga naar vraag MANGE2A
7-8. Ga naar vraag MANGE3
9. Ga naar vraag MANGE2B
</t>
  </si>
  <si>
    <t>1. MANGE2A_Answer1 
2. MANGE2A_Answer2 
3. MANGE2A_Answer3 
4. MANGE2A_Answer4 
5. MANGE2A_Answer5 
6. MANGE2A_Answer6 
7. MANGE2A_Answer7 
8. MANGE2A_Answer8 
9. MANGE2A_Answer9 
10. MANGE2A_Answer10</t>
  </si>
  <si>
    <t xml:space="preserve">1. Pijnlijk
2. Branderig
3. Vaker plassen dan normaal
4. Loze aandrang / gevoel te moeten maar er komt niets
5. Bloed bij de urine
6. Moeilijk op gang komen van de plas
7. Zwakkere of onderbroken straal 
8. Nadruppelen
9. Urine niet op kunnen houden
10. Andere plasklacht
</t>
  </si>
  <si>
    <t xml:space="preserve">1-9. Sla volgende vraag over. </t>
  </si>
  <si>
    <t xml:space="preserve">Wat voor andere klachten heeft de patiënt? </t>
  </si>
  <si>
    <t>Andere gerelateerde klachten</t>
  </si>
  <si>
    <t xml:space="preserve">Er zijn meerdere antwoorden mogelijk. 
Als je 'anders' aanvinkt, kan je in de volgende vraag specificeren wat voor andere klachten. </t>
  </si>
  <si>
    <t>1. MANGE3_Answer1 
2. MANGE3_Answer2 
3. MANGE3_Answer3 
4. MANGE3_Answer4 
5. MANGE3_Answer5 
6. MANGE3_Answer6 
7. MANGE3_Answer7 
8. MANGE3_Answer8 
9. MANGE3_Answer9 
10. MANGE3_Answer10</t>
  </si>
  <si>
    <t xml:space="preserve">1. Penis
2. Eikel
3. Rechterbal
4. Linkerbal
5. Balzak
6. Lies rechterzijde
7. Lies linkerzijde
8. Anus
9. Huid rondom geslachtsorgaan / schaamstreek
10. Anders </t>
  </si>
  <si>
    <t>Andere lokatie</t>
  </si>
  <si>
    <t xml:space="preserve">Is er iets afwijkends te zien aan het geslachtsorgaan? </t>
  </si>
  <si>
    <t xml:space="preserve">Ziet de patiënt iets afwijkends aan het geslachtsorgaan? </t>
  </si>
  <si>
    <t>Afwijking</t>
  </si>
  <si>
    <t xml:space="preserve">Er zijn meerdere antwoorden mogelijk. 
Ongewone afscheiding: bijvoorbeeld overvloedig, geelgroen of sterk ruikend.
Abces: pijnlijke zwelling gevuld met pus.
Als je 'anders' aanvinkt, kan je in de volgende vraag specificeren wat voor andere afwijking je ziet. </t>
  </si>
  <si>
    <t>1. MANGE4_Answer1 
2. MANGE4_Answer2 
3. MANGE4_Answer3 
4. MANGE4_Answer4 
5. MANGE4_Answer5 
6. MANGE4_Answer6 
7. MANGE4_Answer7 
8. MANGE4_Answer8 
9. MANGE4_Answer9 
10. MANGE4_Answer10</t>
  </si>
  <si>
    <t>1. Ongewone afscheiding 
2. Zweertje / wond
3. Blaasjes / blaren
4. Roodheid
5. Zwelling
6. Pussende wond of abces
7. Ringvormige zwelling eikel 
8. Wratten
9. Anders
10. Niets afwijkends te zien</t>
  </si>
  <si>
    <t>1. Ga naar vraag MANGE4A
2-9. Ga naar vraag MANGE4B
10. Ga naar vraag ALG13</t>
  </si>
  <si>
    <t xml:space="preserve">Welke antwoorden zijn van toepassing op de afscheiding? </t>
  </si>
  <si>
    <t>Kleur</t>
  </si>
  <si>
    <t>1. MANGE4A_Answer1 
2. MANGE4A_Answer2 
3. MANGE4A_Answer3 
4. MANGE4A_Answer4 
5. MANGE4A_Answer5 
6. MANGE4A_Answer6 
7. MANGE4A_Answer7 
8. MANGE4A_Answer8</t>
  </si>
  <si>
    <t xml:space="preserve">1. Wit
2. Geel
3. Groen
4. Bruin
5. Doorzichtig
6. Andere kleur 
7. Overvloedig
8. Sterk ruikend </t>
  </si>
  <si>
    <t xml:space="preserve">1-8. Sla volgende vraag over. </t>
  </si>
  <si>
    <t xml:space="preserve">Wat voor afwijking zie je? </t>
  </si>
  <si>
    <t>Andere afwijking</t>
  </si>
  <si>
    <t xml:space="preserve">Kun je een foto uploaden van het betreffende gebied, de rest graag afdekken. Indien je 'anders' hebt aangegeven graag ook beschrijven wat voor andere afwijking je ziet. </t>
  </si>
  <si>
    <t xml:space="preserve">Wat is van toepassing op de seksuele activiteiten van de patiënt? </t>
  </si>
  <si>
    <t>Seksuele activiteiten</t>
  </si>
  <si>
    <t>Seksuele activiteiten zijn bijvoorbeeld vaginale seks (penetratie van de penis in de vagina) maar ook orale seks zoals pijpen, beffen of anale seks.
Seks met risico: onveilige seks zonder condoom met risicocontact bijvoorbeeld met een prostituee of seks met een andere man in de afgelopen 72 uur.</t>
  </si>
  <si>
    <t>1. MANGE5_Answer1 
2. MANGE5_Answer2 
3. MANGE5_Answer3 
4. MANGE5_Answer4 
5. MANGE5_Answer5 
6. MANGE5_Answer6 
7. MANGE5_Answer7 
8. MANGE5_Answer8</t>
  </si>
  <si>
    <t>1. Vaginale seks
2. Orale seks
3. Anale seks
4. Andere seks 
5. Nog nooit seks gehad
6. Vaste partner
7. Verschillende partners
8. Seks met risico</t>
  </si>
  <si>
    <t>2. Ga naar vraag MANGE6</t>
  </si>
  <si>
    <t>2-3. Ga naar vraag MANGE6</t>
  </si>
  <si>
    <t xml:space="preserve">Is een of meer van de volgende antwoorden op jou van toepassing? </t>
  </si>
  <si>
    <t xml:space="preserve">Is een of meer van de volgende antwoorden op de patiënt van toepassing? </t>
  </si>
  <si>
    <t>Risico factoren</t>
  </si>
  <si>
    <t>Bloedziekte: bijvoorbeeld sikkelcelziekte of leukemie
Urinecatheter: een flexibel slangetje wat via de urineweg in de blaas is ingebracht.</t>
  </si>
  <si>
    <t>https://encyclopedie.medicinfo.nl/media/rxtjnbwq/urine3.jpg</t>
  </si>
  <si>
    <t>1. MANGE6_Answer1 
2. MANGE6_Answer2 
3. MANGE6_Answer3 
4. MANGE6_Answer4 
5. MANGE6_Answer5 
6. MANGE6_Answer6 
7. MANGE6_Answer7</t>
  </si>
  <si>
    <t xml:space="preserve">1. Bloedziekte 
2. Urinecatheter 
3. Bekend met ziekte van geslachtsorgaan / urinewegen
4. Recent onderzoek / behandeling van blaas, plasbuis of prostaat gehad
5. Diabetes / suikerziekte 
6. Neurologische ziekte
7. Geen van allen </t>
  </si>
  <si>
    <t xml:space="preserve">1. U1-U2, redirect naar vpk chat.  </t>
  </si>
  <si>
    <t>Vrouw geslachtsorgaanklacht</t>
  </si>
  <si>
    <t xml:space="preserve">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</si>
  <si>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VROUW1_Answer1 
2. VROUW1_Answer2 
3. VROUW1_Answer3 
4. VROUW1_Answer4 
5. VROUW1_Answer5 
6. VROUW1_Answer6 
7. VROUW1_Answer7 
8. VROUW1_Answer8 
9. VROUW1_Answer9</t>
  </si>
  <si>
    <t>1. Hevige buikpijn
2. Pijnlijke zwelling lies en misselijkheid / braken
3. Verwonding aan of rondom de vagina 
4. Buiten bewustzijn geweest en/of gevoel flauw te vallen
5. Misselijk, klam en/of hevig transpireren  
6. Hevige duizeligheid, erg bleek of grauwe huidskleur
7. Ernstig zieke indruk 
8. Zieke indruk 
9. Geen van bovenstaande</t>
  </si>
  <si>
    <t xml:space="preserve">1-7. U1-U2, redirect naar vpk chat. 
</t>
  </si>
  <si>
    <t>Gerelateerde klachten</t>
  </si>
  <si>
    <t>Er zijn meerdere antwoorden mogelijk. 
Als je 'anders' aanvinkt, kan je in de volgende vraag specificeren wat voor andere klachten. 
Obstipatie: moeite met poepen, verminderde frequentie of erg harde ontlasting / keutels.</t>
  </si>
  <si>
    <t>1. VROUW2_Answer1 
2. VROUW2_Answer2 
3. VROUW2_Answer3 
4. VROUW2_Answer4 
5. VROUW2_Answer5 
6. VROUW2_Answer6 
7. VROUW2_Answer7 
8. VROUW2_Answer8 
9. VROUW2_Answer9 
10. VROUW2_Answer10 
11. VROUW2_Answer11 
12. VROUW2_Answer12</t>
  </si>
  <si>
    <t xml:space="preserve">1. Pijn in de vagina
2. Pijn rondom de vagina
3. Anale pijn 
4. Pijn in de onderbuik
5. Jeuk
6. Plasklacht en/of veranderde urine 
7. Slijm bij de ontlasting
8. (Water) dunne ontlasting 
9. Obstipatie 
10. Vaginaal bloedverlies buiten menstruatie om
11. Vaginaal bloedverlies na seksueel contact 
12. Anders
</t>
  </si>
  <si>
    <t>1-4. Ga naar vraag PIJ1 
5. Ga naar vraag VROUW3
6. Ga naar vraag VROUW2A
7-11. Ga naar vraag VROUW3
12. Ga naar vraag VROUW2B</t>
  </si>
  <si>
    <t xml:space="preserve">0-10. </t>
  </si>
  <si>
    <t>0-8. Ga naar vraag VROUW3 
9-10. U1-U2, redirect naar vpk chat</t>
  </si>
  <si>
    <t>1. VROUW2A_Answer1 
2. VROUW2A_Answer2 
3. VROUW2A_Answer3 
4. VROUW2A_Answer4 
5. VROUW2A_Answer5 
6. VROUW2A_Answer6 
7. VROUW2A_Answer7 
8. VROUW2A_Answer8</t>
  </si>
  <si>
    <t xml:space="preserve">1. Pijnlijk
2. Branderig
3. Vaker plassen dan normaal
4. Loze aandrang / gevoel te moeten maar er komt niets
5. Roodgekleurde urine of bloed bij de urine
6. Nadruppelen
7. Niet op kunnen houden van urine
8. Andere plasklacht
</t>
  </si>
  <si>
    <t xml:space="preserve">1-7. Sla volgende vraag over. </t>
  </si>
  <si>
    <t xml:space="preserve">Is er iets afwijkends te zien aan het geslachtsorgaan/genitale gebied? </t>
  </si>
  <si>
    <t xml:space="preserve">Ziet de patiënt iets afwijkends aan het geslachtsorgaan/genitale gebied? </t>
  </si>
  <si>
    <t xml:space="preserve">Er zijn meerdere antwoorden mogelijk. 
Abces: pijnlijke zwelling gevuld met pus
Ongewone afscheiding: bijvoorbeeld overvloedig, geelgroen of sterk ruikend
Als je 'anders' aanvinkt, kan je in de volgende vraag specificeren wat voor andere afwijking je ziet. </t>
  </si>
  <si>
    <t>1. VROUW3_Answer1 
2. VROUW3_Answer2 
3. VROUW3_Answer3 
4. VROUW3_Answer4 
5. VROUW3_Answer5 
6. VROUW3_Answer6 
7. VROUW3_Answer7 
8. VROUW3_Answer8 
9. VROUW3_Answer9</t>
  </si>
  <si>
    <t>1. Ongewone afscheiding 
2. Zweertje / wond
3. Blaasjes / blaren
4. Roodheid 
5. Zwelling 
6. Pussende wond of abces
7. Wratten
8. Anders
9. Er niets afwijkends te zien</t>
  </si>
  <si>
    <t>1. Ga naar vraag VROUW3A
2-8. Ga naar vraag VROUW3B
9. Ga naar vraag ALG13</t>
  </si>
  <si>
    <t>1. VROUW3A_Answer1 
2. VROUW3A_Answer2 
3. VROUW3A_Answer3 
4. VROUW3A_Answer4 
5. VROUW3A_Answer5 
6. VROUW3A_Answer6 
7. VROUW3A_Answer7 
8. VROUW3A_Answer8 
9. VROUW3A_Answer9 
10. VROUW3A_Answer10</t>
  </si>
  <si>
    <t xml:space="preserve">1. Wit
2. Geel
3. Groen
4. Bruin
5. Doorzichtig
6. Andere kleur 
7. De afscheiding is bloederig buiten de menstruatie om
8. Fors toegenomen
9. Sterk ruikend 
10. Anders </t>
  </si>
  <si>
    <t>Specificatie / Andere afwijking</t>
  </si>
  <si>
    <t xml:space="preserve">Kun je beschrijven waar het precies zit en een foto uploaden van het betreffende gebied (de rest graag afdekken)? Indien je 'anders' hebt aangegeven graag ook beschrijven wat voor afwijkingen je ziet. </t>
  </si>
  <si>
    <t xml:space="preserve">Wat is van toepassing op de seksuele activiteiten van de patiënte? </t>
  </si>
  <si>
    <t xml:space="preserve">Seksuele activiteiten zijn bijvoorbeeld vaginale seks (penetratie van de penis in de vagina) maar ook orale seks zoals pijpen, beffen of anale seks.
Seks met risico: onveilige seks zonder condoom met risicocontact bijvoorbeeld met een prostituee in de afgelopen 72 uur. </t>
  </si>
  <si>
    <t>1. VROUW5_Answer1 
2. VROUW5_Answer2 
3. VROUW5_Answer3 
4. VROUW5_Answer4 
5. VROUW5_Answer5 
6. VROUW5_Answer6 
7. VROUW5_Answer7 
8. VROUW5_Answer8</t>
  </si>
  <si>
    <t xml:space="preserve">1. Vaginale seks
2. Orale seks
3. Anale seks
4. Andere seks 
5. Nog nooit seks gehad
6. Vaste partner
7. Verschillende partners
8. Seks met risico
</t>
  </si>
  <si>
    <t>2. Ga naar vraag VROUW6</t>
  </si>
  <si>
    <t>2-3. Ga naar vraag VROUW6</t>
  </si>
  <si>
    <t>&gt; 9</t>
  </si>
  <si>
    <t xml:space="preserve">Is een of meer van de volgende antwoorden op de patiënte van toepassing? </t>
  </si>
  <si>
    <t xml:space="preserve">Met recent bedoelen we minder dan zes weken geleden. 
Bij een curettage wordt door de gynaecoloog de binnenkant van de baarmoeder leeggezogen na een miskraam. 
</t>
  </si>
  <si>
    <t>1. VROUW6_Answer1 
2. VROUW6_Answer2 
3. VROUW6_Answer3 
4. VROUW6_Answer4 
5. VROUW6_Answer5 
6. VROUW6_Answer6</t>
  </si>
  <si>
    <t xml:space="preserve">1. Recent spiraal plaatsing
2. Recente curettage
3. Recent bevallen
4. Ooit eerder een operatie in de onderbuik gehad
5. Ooit eerder een SOA gehad
6. Geen van allen </t>
  </si>
  <si>
    <t xml:space="preserve">Gebruik je anticonceptie? </t>
  </si>
  <si>
    <t xml:space="preserve">Gebruikt de patiënte anticonceptie? </t>
  </si>
  <si>
    <t xml:space="preserve">Anticonceptie </t>
  </si>
  <si>
    <t xml:space="preserve">Zo ja, welke? </t>
  </si>
  <si>
    <t xml:space="preserve">ja </t>
  </si>
  <si>
    <t>1. VROUW7_Answer1 
2. VROUW7_Answer2 
3. VROUW7_Answer3 
4. VROUW7_Answer4 
5. VROUW7_Answer5 
6. VROUW7_Answer6 
7. VROUW7_Answer7 
8. VROUW7_Answer8</t>
  </si>
  <si>
    <t>1. De pil
2. Koperspiraal
3. Hormoonspiraal
4. Prikpil
5. Implantatiestaafje
6. Condooms
7. Andere anticonceptie
8.  Geen van allen</t>
  </si>
  <si>
    <t>Malaise</t>
  </si>
  <si>
    <t xml:space="preserve">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Pijn bij het buigen van de nek: vanwege toenemend heftige pijn kan je kind de kin niet naar de borst bewegen. Of bij baby's bij beentjes buigen / strekken bij bijv. verschonen van de luier. 
Aanhoudend braken: meerdere keren per uur zonder voedselinname.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
</t>
  </si>
  <si>
    <t>1. MALAI1A_Answer1 
2. MALAI1A_Answer2 
3. MALAI1A_Answer3 
4. MALAI1A_Answer4 
5. MALAI1A_Answer5 
6. MALAI1A_Answer6 
7. MALAI1A_Answer7 
8. MALAI1A_Answer8 
9. MALAI1A_Answer9 
10. MALAI1A_Answer10 
11. MALAI1A_Answer11 
12. MALAI1A_Answer12 
13. MALAI1A_Answer13 
14. MALAI1A_Answer14</t>
  </si>
  <si>
    <t>1. Koorts stuipen / trekkingen
2. Hevig kwijlen
3. Hevige pijn in de nek bij kin op de borst brengen
4. Hevige kortademigheid of piepende ademhaling
5. Hevig / aanhoudend braken en/of diarree
6. Klam, bleek of grauwe huidskleur of neiging flauw te vallen
7. Jonger dan 3 maanden
8. Hevig oververhit (&gt;42°C) 
9. Erg suf of slaperig 
10. Scheef gelaat, uitval van spraak en/of spierkracht
11. Misselijk, erg snelle hartslag en koude neus, handen of voeten
12. Ernstig zieke indruk 
13. Zieke indruk 
14. Geen van bovenstaande</t>
  </si>
  <si>
    <t xml:space="preserve">Pijn bij het buigen van de nek: vanwege toenemend heftige pijn kan de patiënt de kin niet naar de borst bewegen.
Sterk verminderde weerstand: bijvoorbeeld bekend met kanker, milt verwijderd of een auto-immuunziekte.
Ernstig zieke indruk: Bijvoorbeeld erg suf of slaperig, een versnelde ademhaling en/of koorts (38°C of hoger) of erg verslechterd in het afgelopen uur. 
Zieke indruk: Kan normale dagelijkse activiteiten zoals naar de wc gaan of uit bed komen niet meer zelfstandig. </t>
  </si>
  <si>
    <t>1. MALAI1B_Answer1 
2. MALAI1B_Answer2 
3. MALAI1B_Answer3 
4. MALAI1B_Answer4 
5. MALAI1B_Answer5 
6. MALAI1B_Answer6 
7. MALAI1B_Answer7 
8. MALAI1B_Answer8 
9. MALAI1B_Answer9 
10. MALAI1B_Answer10 
11. MALAI1B_Answer11 
12. MALAI1B_Answer12</t>
  </si>
  <si>
    <t>1. Koude, onbedwingbare rillingen
2. Erg suf of slaperig  
3. Oververhit (temperatuur boven 42°C)
4. Hevige pijn bij het buigen van de nek
5. Sterk verminderde weerstand 
6. Hevige kortademigheid en/of versnelde ademhaling
7. Klam, bleek, duizelig of neiging flauw te vallen
8. Scheef gelaat, uitval van spraak en/of spierkracht
9. Misselijk, erg snelle hartslag en koude neus, handen of voeten
10. Ernstig zieke indruk 
11. Zieke indruk 
12. Geen van bovenstaande</t>
  </si>
  <si>
    <t xml:space="preserve">1-10. U1-U2, redirect naar vpk chat. 
 </t>
  </si>
  <si>
    <t>1. U2, redirect naar vpk chat
8-13. U2, redirect naar vpk chat</t>
  </si>
  <si>
    <t xml:space="preserve">Roodpaarse plekjes (petechiën): Kijk hiervoor vooral op armen, benen en onderbuik; daar worden ze vaak het eerst gezien (zie afbeelding). Belangrijk is dat je ze niet kunt wegdrukken. Je kan dit testen door er met een glas op te drukken, gaan de plekjes dan even weg? </t>
  </si>
  <si>
    <t>https://encyclopedie.medicinfo.nl/media/we2peaqc/vlekken-op-been.png</t>
  </si>
  <si>
    <t>1. MALAI2_Answer1 
2. MALAI2_Answer2 
3. MALAI2_Answer3 
4. MALAI2_Answer4 
5. MALAI2_Answer5 
6. MALAI2_Answer6</t>
  </si>
  <si>
    <t>1. Niet wegdrukbare vlekjes
2. Paarse vlekken
3. Spontane blaarvorming
4. Rode, wegdrukbare vlekjes
5. Andere huiduitslag
6. Geen van allen</t>
  </si>
  <si>
    <t xml:space="preserve">1-3. U1-U2, redirect naar vpk chat.
6. Sla volgende vraag over. </t>
  </si>
  <si>
    <t xml:space="preserve">Kun je de huiduitslag omschrijven? </t>
  </si>
  <si>
    <t xml:space="preserve">Hoe ziet het er uit? Heeft het zich uitgebreid over het lichaam? Jeukt het erg? Graag ook een foto uploaden. </t>
  </si>
  <si>
    <t>1-6. U1-U2, redirect naar vpk chat</t>
  </si>
  <si>
    <t xml:space="preserve">Hoe zou je je gevoel / klacht omschrijven? </t>
  </si>
  <si>
    <t>Omschrijving alg. malaise</t>
  </si>
  <si>
    <t>Bijkomende klachten algehele malaise</t>
  </si>
  <si>
    <t xml:space="preserve">Klachten bij het plassen: kan zijn pijn, heel vaak of helemaal niet kunnen plassen. </t>
  </si>
  <si>
    <t>1. MALAI6_Answer1 
2. MALAI6_Answer2 
3. MALAI6_Answer3 
4. MALAI6_Answer4 
5. MALAI6_Answer5 
6. MALAI6_Answer6 
7. MALAI6_Answer7 
8. MALAI6_Answer8 
9. MALAI6_Answer9 
10. MALAI6_Answer10 
11. MALAI6_Answer11 
12. MALAI6_Answer12 
13. MALAI6_Answer13</t>
  </si>
  <si>
    <t xml:space="preserve">1. Hoesten en / of keelpijn
2. Kortademigheid
3. Pijn in het gezicht of oorpijn
4. Pijn, zwelling of roodheid van een ledemaat, gewricht of huid
5. Buikpijn
6. Braken
7. Diarree
8. Klachten bij het plassen 
9. Hoofdpijn
10. Hartkloppingen
11. Nachtzweten
12. Verward / vreemd gedrag
13. Geen van allen </t>
  </si>
  <si>
    <t>1. Ga naar vraag MALAI7
2. Ga naar vraag MALAI6A
3. Ga naar vraag MALAI7
4. Ga naar vraag MALAI6B
5. Ga naar vraag MALAI7
6-8. Ga naar vraag MALAI6C
9. Ga naar vraag MALAI6D
10-13. Ga naar vraag MALAI7</t>
  </si>
  <si>
    <t xml:space="preserve">Kan je ons iets meer vertellen over de kortademigheid? </t>
  </si>
  <si>
    <t>1. Ga naar vraag MALAI7</t>
  </si>
  <si>
    <t>6b</t>
  </si>
  <si>
    <t xml:space="preserve">Huid of gewrichtsafwijking </t>
  </si>
  <si>
    <t xml:space="preserve">Graag daarbij ook een duidelijke (en gedetailleerde) foto uploaden van de huidafwijking. </t>
  </si>
  <si>
    <t>6c</t>
  </si>
  <si>
    <t xml:space="preserve">Kan je ons iets meer vertellen over de klacht(en)? </t>
  </si>
  <si>
    <t>GI symptomen</t>
  </si>
  <si>
    <t xml:space="preserve">Bijvoorbeeld: hoe vaak heb je hier last van, wordt het erger of juist beter, etc.? </t>
  </si>
  <si>
    <t>6d</t>
  </si>
  <si>
    <t xml:space="preserve">Kan je ons iets meer vertellen over de hoofdpijn? </t>
  </si>
  <si>
    <t xml:space="preserve">Heb je in de afgelopen 2 weken je hoofd gestoten of ben je op je hoofd gevallen? Heb je vaker last van hoofdpijn? Is de hoofdpijn licht, matig of ernstig? En wordt het erger of juist beter? </t>
  </si>
  <si>
    <t xml:space="preserve">Heeft de patiënt suikerziekte (diabetes)? </t>
  </si>
  <si>
    <t>Diabetes</t>
  </si>
  <si>
    <t>1. MALAI7_Answer1 
2. MALAI7_Answer2 
3. MALAI7_Answer3 
4. MALAI7_Answer4</t>
  </si>
  <si>
    <t xml:space="preserve">1. Ja, suikerziekte type 1 
2. Ja, suikerziekte type 2 
3. Ja, suikerziekte, weet niet welk type
4. Nee </t>
  </si>
  <si>
    <t xml:space="preserve">4. Sla volgende vraag over </t>
  </si>
  <si>
    <t xml:space="preserve">Wat voor medicatie gebruik je voor de suikerziekte? </t>
  </si>
  <si>
    <t xml:space="preserve">Wat voor medicatie gebruikt de patiënt voor de suikerziekte? </t>
  </si>
  <si>
    <t xml:space="preserve">En wat is de laatste glucosewaarde en wanneer is deze gemeten? </t>
  </si>
  <si>
    <t>Urgente klachten hand</t>
  </si>
  <si>
    <t>1. HANDK1_Answer1 
2. HANDK1_Answer2 
3. HANDK1_Answer3 
4. HANDK1_Answer4 
5. HANDK1_Answer5 
6. HANDK1_Answer6 
7. HANDK1_Answer7 
8. HANDK1_Answer8 
9. HANDK1_Answer9 
10. HANDK1_Answer10</t>
  </si>
  <si>
    <t xml:space="preserve">1. Acute verlamming van de hand, gelaat en/of verlies van spraak
2. Een verwonding met veel bloedverlies
3. Gebeten door een giftig dier 
4. Ondragelijke pijn aan de hand
5. De hand is bleek of koud
6. Misselijkheid, bleek of gevoel flauw te vallen
7. Een doof gevoel in een of meerdere vingers
8. Kan de pols niet meer buigen of strekken
9. De pols staat in een fors afwijkende stand
10. Geen van allen  </t>
  </si>
  <si>
    <t xml:space="preserve">Zijn er klachten aan een of beide handen? </t>
  </si>
  <si>
    <t>Een of beide handen</t>
  </si>
  <si>
    <t>1. HANDK3_Answer1 
2. HANDK3_Answer2 
3. HANDK3_Answer3 
4. HANDK3_Answer4</t>
  </si>
  <si>
    <t>1. Rechterhand
2. Linkerhand
3. Beide handen
4. Hand die het meeste wordt gebruikt</t>
  </si>
  <si>
    <t xml:space="preserve">Wat is van toepassing op jouw klacht? </t>
  </si>
  <si>
    <t xml:space="preserve">Wat is van toepassing op de klacht van de patiënt? </t>
  </si>
  <si>
    <t>Specifieke klacht</t>
  </si>
  <si>
    <t>1. HANDK4_Answer1 
2. HANDK4_Answer2 
3. HANDK4_Answer3 
4. HANDK4_Answer4 
5. HANDK4_Answer5 
6. HANDK4_Answer6 
7. HANDK4_Answer7 
8. HANDK4_Answer8 
9. HANDK4_Answer9</t>
  </si>
  <si>
    <t>1. Continu pijn
2. Nachtelijke pijn
3. Pijn bij bewegen / belasten
4. Pijn in rust
5. Verminderd gevoel, tintelingen of prikkels
6. Stijfheid
7. Krachtsverlies
8. Klikkende geluid bij bewegen
9. Geen van allen</t>
  </si>
  <si>
    <t xml:space="preserve">5-9. Sla volgende vraag over. </t>
  </si>
  <si>
    <t xml:space="preserve">Koorts is een temperatuur van 38°C of hoger. 
Abces: holte onder de huid gevuld met pus. </t>
  </si>
  <si>
    <t>1. HANDK5_Answer1 
2. HANDK5_Answer2 
3. HANDK5_Answer3 
4. HANDK5_Answer4 
5. HANDK5_Answer5 
6. HANDK5_Answer6 
7. HANDK5_Answer7 
8. HANDK5_Answer8 
9. HANDK5_Answer9</t>
  </si>
  <si>
    <t xml:space="preserve">1. (Vermoedelijk) koorts
2. Zwelling huid of gewricht(en)
3. Roodheid huid
4. Blauwe plek
5. Vermoeden dat iets gebroken is
6. Wond
7. Knobbel / gezwel te zien
8. Abces / pus
9. Geen van allen </t>
  </si>
  <si>
    <t xml:space="preserve">Is er iets afwijkends te zien aan je hand(en) </t>
  </si>
  <si>
    <t>Afwijking hand</t>
  </si>
  <si>
    <t>Foto handen</t>
  </si>
  <si>
    <t>Graag een duidelijke foto uploaden waar beide handen goed opstaan zodat we kunnen vergelijken en een detail foto van de afwijking. Mochten er nog andere afwijkingen zijn die je zijn opgevallen graag hier beschrijven. 
Als er geen afwijkingen te zien zijn kun je deze vraag overslaan.</t>
  </si>
  <si>
    <t xml:space="preserve">Wat kan je nog wel of niet met je hand? </t>
  </si>
  <si>
    <t xml:space="preserve">Wat kan de patiënt nog wel of niet met zijn/haar hand? </t>
  </si>
  <si>
    <t>1. HANDK7_Answer1 
2. HANDK7_Answer2 
3. HANDK7_Answer3 
4. HANDK7_Answer4 
5. HANDK7_Answer5</t>
  </si>
  <si>
    <t xml:space="preserve">1. Kan de hand normaal gebruiken
2. Gebruiken is te pijnlijk, maar bewegen lukt wel
3. Kan bepaalde bewegingen niet door stijfheid / pijn
4. Kan door de pijn de hand niet gebruiken
5. Kan door krachtsverlies de hand niet gebruiken 
</t>
  </si>
  <si>
    <t xml:space="preserve">Verergering: bij bijvoorbeeld typen of gebruik van vibrerend gereedschap. Verlichting: bijvoorbeeld door wapperen van de handen of warm water. </t>
  </si>
  <si>
    <t xml:space="preserve">Ben je recent geopereerd of behandeld aan de hand? </t>
  </si>
  <si>
    <t>9a</t>
  </si>
  <si>
    <t xml:space="preserve">Heb je bij de hartkloppingen last van een of meer van de volgende klachten? </t>
  </si>
  <si>
    <t xml:space="preserve">Heeft de patiënt bij de hartkloppingen last van een of meer van de volgende klachten? </t>
  </si>
  <si>
    <t xml:space="preserve">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 </t>
  </si>
  <si>
    <t>1. HARTK1_Answer1 
2. HARTK1_Answer2 
3. HARTK1_Answer3 
4. HARTK1_Answer4 
5. HARTK1_Answer5 
6. HARTK1_Answer6 
7. HARTK1_Answer7 
8. HARTK1_Answer8 
9. HARTK1_Answer9 
10. HARTK1_Answer10 
11. HARTK1_Answer11 
12. HARTK1_Answer12</t>
  </si>
  <si>
    <t>1. Kortademigheid of piepende ademhaling
2. Buiten bewustzijn geweest en/of gevoel flauw te vallen
3. Pijnlijk, beklemmend of drukkend gevoel op de borst
4. Uitstralend pijn naar kaak, arm of rug
5. Misselijk, klam en/of hevig transpireren (in de afgelopen 6 uur)
6. Hevige duizeligheid 
7. Erg bleek of grauwe huidskleur
8. Cocaïne gebruikt en daarna hartkloppingen 
9. Erg snelle hartslag en koude neus, handen of voeten
10. Ernstig zieke indruk 
11. Zieke indruk 
12. Geen van bovenstaande</t>
  </si>
  <si>
    <t xml:space="preserve">1-10. U1-U2, redirect naar vpk chat. 
</t>
  </si>
  <si>
    <t>Aard hartkloppingen</t>
  </si>
  <si>
    <t>1. HARTK2_Answer1 
2. HARTK2_Answer2 
3. HARTK2_Answer3 
4. HARTK2_Answer4 
5. HARTK2_Answer5 
6. HARTK2_Answer6 
7. HARTK2_Answer7 
8. HARTK2_Answer8 
9. HARTK2_Answer9 
10. HARTK2_Answer10</t>
  </si>
  <si>
    <t>1. Te snel / 'op hol geslagen'
2. Te langzaam
3. Regelmatig
4. Onregelmatig
5. Hartslag lijkt af en toe een over te slaan
6. Bonzende hartslag 
7. Plots gestart 
8. Plots gestopt 
9. Tijdens inspanning gestart 
10. Geen van allen</t>
  </si>
  <si>
    <t>Klachten gerelateerd aan hartkloppingen</t>
  </si>
  <si>
    <t xml:space="preserve">Er zijn meerdere antwoorden mogelijk. Als je alleen het antwoord 'anders' aanvinkt, kan je in de volgende vraag beschrijven wat voor andere klachten. </t>
  </si>
  <si>
    <t>1. HARTK3_Answer1 
2. HARTK3_Answer2 
3. HARTK3_Answer3 
4. HARTK3_Answer4 
5. HARTK3_Answer5 
6. HARTK3_Answer6 
7. HARTK3_Answer7 
8. HARTK3_Answer8 
9. HARTK3_Answer9 
10. HARTK3_Answer10</t>
  </si>
  <si>
    <t xml:space="preserve">1. Onbehaaglijk / gejaagd gevoel
2. Duizelig
3. Algehele vermoeidheid / slap gevoel 
4. Droge mond
5. Tintelingen in je vingers
6. Hoofdpijn 
7. Daarna veel plassen  
8. Kortademig 
9. Misselijk, klam en/of transpireren (&gt;6 uur geleden) 
10. Anders
</t>
  </si>
  <si>
    <t xml:space="preserve">Wat zijn je andere klachten die samenhangen met de hartkloppingen? </t>
  </si>
  <si>
    <t>Comorbiditeiten</t>
  </si>
  <si>
    <t>Hartritmestoornis: bijvoorbeeld boezemfibrilleren. 
Hartziekte: bijvoorbeeld angina pectoris (aanvallen van pijn op de borst), hartfalen of ontsteking van het hart (endocarditis).</t>
  </si>
  <si>
    <t>1. HARTK4_Answer1 
2. HARTK4_Answer2 
3. HARTK4_Answer3 
4. HARTK4_Answer4 
5. HARTK4_Answer5 
6. HARTK4_Answer6 
7. HARTK4_Answer7 
8. HARTK4_Answer8 
9. HARTK4_Answer9 
10. HARTK4_Answer10 
11. HARTK4_Answer11 
12. HARTK4_Answer12</t>
  </si>
  <si>
    <t xml:space="preserve">1. Hartritmestoornis 
2. Hartziekte 
3. Plotse hartdood in de familie
4. Doorgemaakt hersenbloeding en/of herseninfarct
5. Doorgemaakt hartinfarct en/of dotter-, stent- of bypassprocedure gehad
6. Schildklierstoornis
7. Bloedarmoede 
8. Hoge bloeddruk 
9. Diabetes (suikerziekte)
10. Longaandoening
11. Vaatlijden in de benen
12. Geen van allen </t>
  </si>
  <si>
    <t xml:space="preserve">1-12. </t>
  </si>
  <si>
    <t xml:space="preserve">Beloop </t>
  </si>
  <si>
    <t>1. HARTK5_Answer1 
2. HARTK5_Answer2 
3. HARTK5_Answer3 
4. HARTK5_Answer4 
5. HARTK5_Answer5 
6. HARTK5_Answer6 
7. HARTK5_Answer7</t>
  </si>
  <si>
    <t xml:space="preserve">1. In aanvallen 
2. Continue aanwezig  
3. Steeds erger
4. Nemen af in ernst 
5. Nu verdwenen
6. Alleen aanwezig bij inspanning / bewegen
7. Geen van allen </t>
  </si>
  <si>
    <t xml:space="preserve">Hoe lang duurt een aanval? </t>
  </si>
  <si>
    <t>Duur aanval</t>
  </si>
  <si>
    <t xml:space="preserve">Bijvoorbeeld korter dan een minuut, x aantal minuten, x aantal uren, etc. </t>
  </si>
  <si>
    <t>Luxerende factoren M&amp;F</t>
  </si>
  <si>
    <t xml:space="preserve">Zware behandeling kan bijvoorbeeld chemotherapie zijn. In een van de volgende vragen gaan we hier verder op in. </t>
  </si>
  <si>
    <t>1. HARTK6_Answer1 
2. HARTK6_Answer2 
3. HARTK6_Answer3 
4. HARTK6_Answer4 
5. HARTK6_Answer5 
6. HARTK6_Answer6 
7. HARTK6_Answer7 
8. HARTK6_Answer8 
9. HARTK6_Answer9 
10. HARTK6_Answer10</t>
  </si>
  <si>
    <t>1. Veel / intensief bewegen en sporten 
2. Kan minder bewegen / inspannen, snel uitgeput. 
3. Ongezond, vet eten 
4. Ervaren van stress 
5. Gevoel van angst of paniek 
6. Ingrijpende gebeurtenis doorgemaakt
7. Mogelijk bijwerking medicijn 
8. Op grote hoogte zijn (bijv. in de bergen) 
9. Lopende zware behandeling
10. Geen van allen</t>
  </si>
  <si>
    <t xml:space="preserve">Genotsmiddelen </t>
  </si>
  <si>
    <t xml:space="preserve">Ook als je/de patiënt af en toe een van deze middelen gebruikt graag aanvinken, we zullen hier in de chat verder op ingaan. Dranken met cafeïne zijn: cola, energiedrankjes zoals Red bull en Monster. Andere drugs zijn bijvoorbeeld xtc, cocaïne of heroïne. </t>
  </si>
  <si>
    <t>1. HARTK7_Answer1 
2. HARTK7_Answer2 
3. HARTK7_Answer3 
4. HARTK7_Answer4 
5. HARTK7_Answer5 
6. HARTK7_Answer6 
7. HARTK7_Answer7 
8. HARTK7_Answer8</t>
  </si>
  <si>
    <t>1. Alcohol
2. Roken
3. Koffie
4. Andere dranken met cafeïne 
5. Wiet / cannabis
6. Lachgas
7. Andere drugs 
8. Geen van allen</t>
  </si>
  <si>
    <t>Beperkingen ADL</t>
  </si>
  <si>
    <t xml:space="preserve">Kan je/de patiënt bijvoorbeeld niet naar school of werk, lukt het niet om te concentreren, etc. </t>
  </si>
  <si>
    <t>ALG18</t>
  </si>
  <si>
    <t xml:space="preserve">1. Sla volgende vraag over. </t>
  </si>
  <si>
    <t xml:space="preserve">Heb je bij het hoesten last van een of meer van de volgende klachten? </t>
  </si>
  <si>
    <t xml:space="preserve">Heeft de patiënt bij het hoesten last van een of meer van de volgende klachten? </t>
  </si>
  <si>
    <t>Kortademig: Haalt je kind erg snel adem, zie je intrekking van de huid onder de ribbenkast of tussen de ribben, neusvleugelen, bleek of blauw verkleuring van de huid. 
Blafhoest: erg harde hoest, klinkt een beetje als een zeehond.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</si>
  <si>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1. HOEST1A_Answer1 
2. HOEST1A_Answer2 
3. HOEST1A_Answer3 
4. HOEST1A_Answer4 
5. HOEST1A_Answer5 
6. HOEST1A_Answer6 
7. HOEST1A_Answer7 
8. HOEST1A_Answer8 
9. HOEST1A_Answer9</t>
  </si>
  <si>
    <t>1. Bloed ophoesten
2. Bleek of blauwverkleuring van de huid
3. Verminderd aanspreekbaar of erg suf/slaperig
4. Kortademig
5. Blafhoest en kortademig
6. Hevige pijn op de borst 
7. Ernstig zieke indruk 
8. Zieke indruk 
9. Geen van allen</t>
  </si>
  <si>
    <t xml:space="preserve">Hevig kortademig: het gevoel dat je erg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 </t>
  </si>
  <si>
    <t>1. HOEST1B_Answer1 
2. HOEST1B_Answer2 
3. HOEST1B_Answer3 
4. HOEST1B_Answer4 
5. HOEST1B_Answer5 
6. HOEST1B_Answer6 
7. HOEST1B_Answer7</t>
  </si>
  <si>
    <t>1. Bloed op hoesten
2. Verminderd aanspreekbaar of erg suf/slaperig
3. Hevig kortademig
4. Hevige pijn op de borst 
5. Ernstig zieke indruk 
6. Zieke indruk
7. Geen van allen</t>
  </si>
  <si>
    <t>2-5. U1-U2, redirect naar vpk chat.
2-7. Sla volgende vraag over</t>
  </si>
  <si>
    <t xml:space="preserve">Hoeveel bloed hoest je op? </t>
  </si>
  <si>
    <t xml:space="preserve">Hoeveel bloed hoest de patiënt op? </t>
  </si>
  <si>
    <t>Hoeveel bloed</t>
  </si>
  <si>
    <t>Hevig: ophoesten van puur bloed. 
Matig: ophoesten van slijm met bloed. 
Gering: enkele druppels bloed bij het hoesten.</t>
  </si>
  <si>
    <t>1. HOEST2_Answer1 
2. HOEST2_Answer2 
3. HOEST2_Answer3</t>
  </si>
  <si>
    <t>1. Hevig
2. Matig
3. Gering</t>
  </si>
  <si>
    <t>1-2. U1-U2, redirect naar vpk chat</t>
  </si>
  <si>
    <t>Dyspneu in rust of na inspanning</t>
  </si>
  <si>
    <t xml:space="preserve">Kortademig: het gevoel dat je moeilijk kunt ademen, zonder dat je zware inspanning hebt gedaan. </t>
  </si>
  <si>
    <t>1. HOEST3_Answer1 
2. HOEST3_Answer2 
3. HOEST3_Answer3</t>
  </si>
  <si>
    <t xml:space="preserve">1. Ja, in rust
2. Ja, alleen na inspanning
3. Niet benauwd of kortademig
</t>
  </si>
  <si>
    <t xml:space="preserve">Heb je astma of COPD? </t>
  </si>
  <si>
    <t xml:space="preserve">Heeft de patiënt astma of COPD? </t>
  </si>
  <si>
    <t>Astma of COPD</t>
  </si>
  <si>
    <t>1. HOEST4_Answer1 
2. HOEST4_Answer2 
3. HOEST4_Answer3</t>
  </si>
  <si>
    <t>1. Astma
2. COPD
3. Geen van beide</t>
  </si>
  <si>
    <t>Typering hoest</t>
  </si>
  <si>
    <t>1. HOEST5B_Answer1 
2. HOEST5B_Answer2 
3. HOEST5B_Answer3 
4. HOEST5B_Answer4 
5. HOEST5B_Answer5 
6. HOEST5B_Answer6 
7. HOEST5B_Answer7 
8. HOEST5B_Answer8</t>
  </si>
  <si>
    <t>1. Droge hoest
2. Blafhoest
3. Gierende hoestaanvallen, (soms) gevolgd door braken
4. Hoest slijm op 
5. Chronische hoest
6. Nachtelijke hoestbuien
7. Piepende ademhaling 
8. Anders</t>
  </si>
  <si>
    <t>1-7. Ga naar vraag HOEST6
8. Ga naar vraag HOEST5C</t>
  </si>
  <si>
    <t>5C</t>
  </si>
  <si>
    <t xml:space="preserve">Zou je de hoest kunnen omschrijven? </t>
  </si>
  <si>
    <t>Specificatie hoest</t>
  </si>
  <si>
    <t>Bijkomende klachten hoesten</t>
  </si>
  <si>
    <t>1. HOEST6_Answer1 
2. HOEST6_Answer2 
3. HOEST6_Answer3 
4. HOEST6_Answer4 
5. HOEST6_Answer5 
6. HOEST6_Answer6 
7. HOEST6_Answer7 
8. HOEST6_Answer8 
9. HOEST6_Answer9 
10. HOEST6_Answer10 
11. HOEST6_Answer11 
12. HOEST6_Answer12</t>
  </si>
  <si>
    <t>1. Heesheid
2. Keelpijn
3. Neusverkoudheid
4. Pijnlijke bijholten
5. Vaak verslikken
6. Slijm ophoesten
7. Moeite met voldoende eten en drinken
8. Gewichtsverlies
9. Pijn in/aan de borstkas  
10. Pijn vastzittend aan de ademhaling
11. Bijgeluiden bij het in- of uitademen
12. Geen van allen</t>
  </si>
  <si>
    <t>&lt; 12</t>
  </si>
  <si>
    <t xml:space="preserve">Drink en eet je voldoende? </t>
  </si>
  <si>
    <t>Verminderd intake kind</t>
  </si>
  <si>
    <t xml:space="preserve">Onvoldoende: minder dan de helft van de normale vocht of voeding in de afgelopen 24 uur. </t>
  </si>
  <si>
    <t xml:space="preserve">Zijn er omstandigheden die de klachten verergeren? </t>
  </si>
  <si>
    <t xml:space="preserve">Ben je in nauw contact geweest met dieren zoals vogels, geiten, schapen of koeien? </t>
  </si>
  <si>
    <t xml:space="preserve">Is de patiënt in nauw contact geweest met dieren zoals vogels, geiten, schapen of koeien? </t>
  </si>
  <si>
    <t>Contact zieke dieren</t>
  </si>
  <si>
    <t>1-13. Sla volgende vraag over.</t>
  </si>
  <si>
    <t xml:space="preserve">Ben je recent geopereerd of heb je langdurige bedrust moeten houden? </t>
  </si>
  <si>
    <t xml:space="preserve">Is de patiënt recent geopereerd of heeft hij/zij langdurige bedrust moeten houden? </t>
  </si>
  <si>
    <t>Recente operatie of bedrust</t>
  </si>
  <si>
    <t xml:space="preserve">Kun je ons iets meer vertellen over de operatie / reden voor langdurige bedrust? </t>
  </si>
  <si>
    <t>Specificatie operatie / bedrust</t>
  </si>
  <si>
    <t xml:space="preserve">Indien je/de patiënt geopereerd bent graag vermelden wat voor operatie, wanneer en waar. </t>
  </si>
  <si>
    <t xml:space="preserve">Heb je een of meer van de volgende klachten bij je hoofdpijn? </t>
  </si>
  <si>
    <t>Uit het niets heftig opgekomen: van het ene op het andere moment is het ontstaan. Ook wel omschreven: 'als donderslag bij heldere hemel'. Soms gepaard met een knappend gevoel. 
Pijn bij het buigen van nek: kan je kind bijvoorbeeld niet de kin op de borst brengen of huilt je kind hevig bij het buigen of strekken van de beentjes of verschonen van de luier?
Aanhoudend braken: meerdere keren per uur, ook zonder te eten of drinken. 
Recent hoofd trauma: minder dan 2 weken geleden het hoofd hard gestoten of bijvoorbeeld gevallen van de commode. 
Hevige kortademigheid of benauwdheid: Haalt je kind erg snel adem, zie je intrekking van de huid onder de ribbenkast of tussen de ribben, neusvleugelen en/of bleek of blauw verkleuring van de huid? 
Acuut verminderd of veranderd zicht: minder dan 24 uur geleden begonnen.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</si>
  <si>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1. HOOFD1A_Answer1 
2. HOOFD1A_Answer2 
3. HOOFD1A_Answer3 
4. HOOFD1A_Answer4 
5. HOOFD1A_Answer5 
6. HOOFD1A_Answer6 
7. HOOFD1A_Answer7 
8. HOOFD1A_Answer8 
9. HOOFD1A_Answer9 
10. HOOFD1A_Answer10 
11. HOOFD1A_Answer11 
12. HOOFD1A_Answer12</t>
  </si>
  <si>
    <t xml:space="preserve">1. Zeer heftige hoofdpijn uit het niets opgekomen
2. Erge pijn bij het buigen van de nek of kin op de borst brengen
3. Suf, verward of erg slaperig
4.  Scheef gelaat, uitval van spraak en/of spierkracht 
5. Hevige kortademigheid of benauwdheid 
6. Hevige onbekende hoofdpijn
7. Doorborende / grote wond aan het hoofd
8. Plots verminderd of veranderd zicht 
9. Misselijk, erg snelle hartslag en koude neus, handen of voeten
10. Ernstig zieke indruk 
11. Zieke indruk 
12. Geen van allen </t>
  </si>
  <si>
    <t xml:space="preserve">Uit het niets heftig opgekomen: van het ene op het andere moment is het ontstaan. Ook wel omschreven: 'als donderslag bij heldere hemel'. Soms gepaard met een knappend gevoel. 
Pijn bij het buigen van nek: kan je bijvoorbeeld niet de kin op de borst brengen vanwege hevige pijn?
Aanhoudend braken: meerdere keren per uur, ook zonder te eten of drinken. 
Recent hoofd trauma: minder dan 2 weken geleden je hoofd hard gestoten of bijvoorbeeld van hoogte gevallen op het hoofd. 
Hevige kortademigheid of benauwdheid: het gevoel dat je erg moeilijk kunt ademen, zonder dat je zware inspanning hebt gedaan. Je kan bijvoorbeeld geen vol zinnen praten. 
Acuut verminderd of veranderd zicht: minder dan 24 uur geleden begonnen.
Recent hoofd trauma: minder dan 2 weken geleden je hoofd hard gestoten of bijvoorbeeld van hoogte gevallen op het hoofd. 
Ernstig zieke indruk: Bijvoorbeeld erg suf of slaperig, een versnelde ademhaling en/of koorts (38°C of hoger) of erg verslechterd in het afgelopen uur. 
Zieke indruk: Kan normale dagelijkse activiteiten zoals naar de wc gaan of uit bed komen niet meer zelfstandig. </t>
  </si>
  <si>
    <t>1. HOOFD1B_Answer1 
2. HOOFD1B_Answer2 
3. HOOFD1B_Answer3 
4. HOOFD1B_Answer4 
5. HOOFD1B_Answer5 
6. HOOFD1B_Answer6 
7. HOOFD1B_Answer7 
8. HOOFD1B_Answer8 
9. HOOFD1B_Answer9 
10. HOOFD1B_Answer10 
11. HOOFD1B_Answer11 
12. HOOFD1B_Answer12</t>
  </si>
  <si>
    <t xml:space="preserve">1. Zeer heftige hoofdpijn uit het niets opgekomen
2. Erge pijn bij het buigen van de nek of kin op de borst brengen
3. Suf, verward of erg slaperig
4. Scheef gelaat, uitval van spraak en/of spierkracht 
5. Hevige kortademigheid
6. Hevige onbekende hoofdpijn
7. Plots verminderd of veranderd zicht 
8. Recent hoofdtrauma na val of ongeluk
9. Misselijk, erg snelle hartslag en koude neus, handen of voeten
10. Ernstig zieke indruk 
11. Zieke indruk 
12. Geen van allen </t>
  </si>
  <si>
    <t>1-7. U1-U2, redirect naar vpk chat
9-10. U1-U2, redirect naar vpk chat
11-12. Ga naar vraag ALG7</t>
  </si>
  <si>
    <t xml:space="preserve">Heb je sindsdien een of meer van de volgende klachten? </t>
  </si>
  <si>
    <t xml:space="preserve">Heeft de patient sindsdien een of meer van de volgende klachten? </t>
  </si>
  <si>
    <t xml:space="preserve">Klachten na hoofdtrauma </t>
  </si>
  <si>
    <t>Aanhoudend braken: meerdere keren per uur, ook zonder te eten of drinken. 
Wat is een epileptische aanval? Dit verschilt per persoon. Bijvoorbeeld: je kan een aanval krijgen waarbij u bewusteloos raakt, valt en met armen, benen gaat schokken. Daarbij kan je ook urine verliezen en je tong stuk bijten. Het kan ook zo zijn dat je ineens voor je uit staart zonder dat er contact met je te maken is of iets uit je handen laat vallen.</t>
  </si>
  <si>
    <t>1. HOOFD5A_Answer1 
2. HOOFD5A_Answer2 
3. HOOFD5A_Answer3 
4. HOOFD5A_Answer4 
5. HOOFD5A_Answer5 
6. HOOFD5A_Answer6 
7. HOOFD5A_Answer7 
8. HOOFD5A_Answer8 
9. HOOFD5A_Answer9 
10. HOOFD5A_Answer10 
11. HOOFD5A_Answer11</t>
  </si>
  <si>
    <t xml:space="preserve">1. Aanhoudend overgeven 
2. Uitval / verlammingsverschijnselen 
3. Verward gedrag 
4. Geheugenverlies
5. Vocht of bloedverlies uit het oor 
6. Gebruik stollingremmers of bekend met stollingsstoornis
7. Epileptische aanval / insult gehad, niet bekend met epilepsie
8. Epileptische aanval / insult gehad, bekend met epilepsie
9. Bewusteloos geweest 
10. Wond of blauwe plek op het hoofd 
11. Geen van allen 
</t>
  </si>
  <si>
    <t xml:space="preserve">1-7. U1-U2, redirect naar vpk chat.  
</t>
  </si>
  <si>
    <t xml:space="preserve">Wanneer is dit gebeurd? </t>
  </si>
  <si>
    <t>1. HOOFD6_Answer1 
2. HOOFD6_Answer2 
3. HOOFD6_Answer3</t>
  </si>
  <si>
    <t>1. In de afgelopen 24 uur
2. Niet in de afgelopen 24 uur maar wel minder dan 2 weken geleden
3. Meer dan 2 weken geleden</t>
  </si>
  <si>
    <t xml:space="preserve">Heb je naast de hoofdpijn een huiduitslag? </t>
  </si>
  <si>
    <t xml:space="preserve">Petechien of purpura </t>
  </si>
  <si>
    <t xml:space="preserve">Komt de huiduitslag overeen met een of meer van de antwoordopties?
Roodpaarse vlekjes (petechiën): Kijk hiervoor vooral op armen, benen en onderbuik; daar worden ze vaak het eerst gezien (zie afbeelding). Belangrijk is dat je ze niet kunt wegdrukken (te testen met behulp van opspannen van de huid of met behulp van het drukken van een glas op de huid). Als ze dan verdwijnen zijn ze wel wegdrukbaar. </t>
  </si>
  <si>
    <t>1. HOOFD3_Answer1 
2. HOOFD3_Answer2 
3. HOOFD3_Answer3 
4. HOOFD3_Answer4</t>
  </si>
  <si>
    <t>1. Niet wegdrukbare rode vlekjes
2. Paarse vlekken
3. Een andere huiduitslag
4. Geen huiduitslag</t>
  </si>
  <si>
    <t xml:space="preserve">Wat voor huiduitslag heb je en kan je een foto uploaden? </t>
  </si>
  <si>
    <t xml:space="preserve">Wat voor huiduitslag heeft de patiënt en kan je een foto uploaden? </t>
  </si>
  <si>
    <t>Foto en beschrijving huiduitslag</t>
  </si>
  <si>
    <t xml:space="preserve">Graag een duidelijke (gedetailleerde) foto uploaden van de huiduitslag. </t>
  </si>
  <si>
    <t>(mogelijk) zwanger of net bevallen</t>
  </si>
  <si>
    <t xml:space="preserve">Net bevallen: in de afgelopen 6 weken. </t>
  </si>
  <si>
    <t>1. HOOFD4A_Answer1 
2. HOOFD4A_Answer2 
3. HOOFD4A_Answer3 
4. HOOFD4A_Answer4</t>
  </si>
  <si>
    <t xml:space="preserve">1. Zwanger
2. Mogelijk zwanger, niet zeker
3. Net bevallen 
4. Geen van allen </t>
  </si>
  <si>
    <t xml:space="preserve">Heb je last van een van de volgende klachten? </t>
  </si>
  <si>
    <t>Tekenen (Pre) eclampsie</t>
  </si>
  <si>
    <t>1. HOOFD4B_Answer1 
2. HOOFD4B_Answer2 
3. HOOFD4B_Answer3 
4. HOOFD4B_Answer4 
5. HOOFD4B_Answer5 
6. HOOFD4B_Answer6</t>
  </si>
  <si>
    <t xml:space="preserve">1. Duizeligheid
2. Dubbel zien
3. Sterretjes zien 
4. Tintelingen in de vingers
5. Andere klachten 
6. Geen van allen </t>
  </si>
  <si>
    <t>1-5. U1-U2, redirect naar vpk chat</t>
  </si>
  <si>
    <t xml:space="preserve">Heb je last van een of meerdere van de volgende klachten? </t>
  </si>
  <si>
    <t xml:space="preserve">Heeft de patiënt last van een of meerdere van de volgende klachten? </t>
  </si>
  <si>
    <t xml:space="preserve">Bijkomende klachten </t>
  </si>
  <si>
    <t xml:space="preserve">Veranderd of verminderd zicht: bijvoorbeeld deel van blikveld is weggevallen, dansend staafjes, flitsen, dubbel of wazig zien. 
Verkoudheidsklachten: verstopte neus of loopneus maar bijvoorbeeld ook pijnlijk / volle holtes. Kauwen of bukken kan de pijn opwekken. </t>
  </si>
  <si>
    <t>1. HOOFD13_Answer1 
2. HOOFD13_Answer2 
3. HOOFD13_Answer3 
4. HOOFD13_Answer4 
5. HOOFD13_Answer5 
6. HOOFD13_Answer6 
7. HOOFD13_Answer7 
8. HOOFD13_Answer8 
9. HOOFD13_Answer9 
10. HOOFD13_Answer10</t>
  </si>
  <si>
    <t xml:space="preserve">1. Misselijkheid en/of overgeven
2. Veranderd / verminderd zicht meer dan 24 uur bestaand
3. Veel last van fel licht / geluid
4. Lichtflitsen zien 
5. Een aura zien 
6. Verkoudheidsklachten 
7. Spanning / pijn in de nek 
8. Duizeligheid 
9. Onbekende hoofdpijn
10. Geen van allen </t>
  </si>
  <si>
    <t xml:space="preserve"> </t>
  </si>
  <si>
    <t xml:space="preserve">Waar zit de hoofdpijn? </t>
  </si>
  <si>
    <t xml:space="preserve">Je kan meerdere antwoorden aanklikken. </t>
  </si>
  <si>
    <t>1. HOOFD7_Answer1 
2. HOOFD7_Answer2 
3. HOOFD7_Answer3 
4. HOOFD7_Answer4 
5. HOOFD7_Answer5 
6. HOOFD7_Answer6 
7. HOOFD7_Answer7</t>
  </si>
  <si>
    <t>1. Eenzijdig
2. Beide zijkanten
3. Achter het oog / ogen
4. Voorhoofd
5. Achterhoofd 
6. Gehele hoofd 
7. Moeilijk aan te geven</t>
  </si>
  <si>
    <t>Omschrijving</t>
  </si>
  <si>
    <t>1. HOOFD8_Answer1 
2. HOOFD8_Answer2 
3. HOOFD8_Answer3 
4. HOOFD8_Answer4 
5. HOOFD8_Answer5 
6. HOOFD8_Answer6</t>
  </si>
  <si>
    <t>1. Kloppend
2. Stekend
3. Drukkend 
4. Knellend
5. Straalt uit
6. Anders</t>
  </si>
  <si>
    <t>1-4. Sla volgende vraag over</t>
  </si>
  <si>
    <t>Specifieke omschrijving</t>
  </si>
  <si>
    <t xml:space="preserve">Als de hoofdpijn uitstraalt; graag aangeven waar naartoe. </t>
  </si>
  <si>
    <t xml:space="preserve">Heb je ooit eerder bepaalde hoofdpijn of een van de andere aandoeningen gehad? </t>
  </si>
  <si>
    <t xml:space="preserve">Heeft de patiënt ooit eerder bepaalde hoofdpijn of een van de andere klachten gehad? </t>
  </si>
  <si>
    <t>VG hoofdpijn</t>
  </si>
  <si>
    <t>1. HOOFD9_Answer1 
2. HOOFD9_Answer2 
3. HOOFD9_Answer3 
4. HOOFD9_Answer4 
5. HOOFD9_Answer5 
6. HOOFD9_Answer6 
7. HOOFD9_Answer7 
8. HOOFD9_Answer8 
9. HOOFD9_Answer9 
10. HOOFD9_Answer10 
11. HOOFD9_Answer11</t>
  </si>
  <si>
    <t>1. Migraine
2. Spanningshoofdpijn
3. Clusterhoofdpijn
4. Hoofdpijn door pijnstillers
5. Hoge bloeddruk
6. Een beroerte
7. Een hersentumor
8. Oog/zichtklachten
9. Bijholteontsteking 
10. Andere diagnose
11. Nee, niet eerder gehad</t>
  </si>
  <si>
    <t>11. Sla volgende vraag over.</t>
  </si>
  <si>
    <t xml:space="preserve">Wat voor behandeling heb je hiervoor (gehad)? </t>
  </si>
  <si>
    <t xml:space="preserve">Wat voor behandeling heeft de patiënt hiervoor (gehad)? </t>
  </si>
  <si>
    <t>Behandeling hoofdpijn</t>
  </si>
  <si>
    <t xml:space="preserve">Ook graag eventuele alternatieve therapieën noemen. Indien je in de vorige vraag 'Anders' hebt aangegeven ook graag de diagnose vermelden. </t>
  </si>
  <si>
    <t xml:space="preserve">Hoe en wanneer is de hoofdpijn aanwezig? </t>
  </si>
  <si>
    <t>1. HOOFD11_Answer1 
2. HOOFD11_Answer2 
3. HOOFD11_Answer3 
4. HOOFD11_Answer4 
5. HOOFD11_Answer5 
6. HOOFD11_Answer6</t>
  </si>
  <si>
    <t xml:space="preserve">1. Gedurende hele dag aanwezig
2. Op en af aanwezig / aanvallen 
3. Wordt erger over de dag
4. Wordt minder over de dag 
5. Alleen aanwezig aan het einde van de dag
6. Geen van allen 
</t>
  </si>
  <si>
    <t xml:space="preserve">1-13. Sla volgende vraag over.  </t>
  </si>
  <si>
    <t xml:space="preserve">Heb je bij de huidklacht een of meer van de volgende klachten? </t>
  </si>
  <si>
    <t xml:space="preserve">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 </t>
  </si>
  <si>
    <t>1. HUIDU1_Answer1 
2. HUIDU1_Answer2 
3. HUIDU1_Answer3 
4. HUIDU1_Answer4 
5. HUIDU1_Answer5 
6. HUIDU1_Answer6 
7. HUIDU1_Answer7</t>
  </si>
  <si>
    <t xml:space="preserve">1. Verward, suf of verminderd aanspreekbaar
2. Zwelling van keel, tong of mond
3. Kortademig, piepende en/of versnelde ademhaling
4. Ernstige allergische reactie / Epi-pen gebruikt
5. Ernstig zieke indruk 
6. Zieke indruk 
7. Geen van allen </t>
  </si>
  <si>
    <t xml:space="preserve">1-5. U1-U2, redirect naar vpk chat
</t>
  </si>
  <si>
    <t xml:space="preserve">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
Een ernstige allergische reactie gaat gepaard met huiduitslag, zwelling van de mond, keel of tong, kortademigheid, buikpijn en/of overgeven. Vaak wordt door de arts een Epi-pen voorgeschreven. </t>
  </si>
  <si>
    <t>1. HUIDU2_Answer1 
2. HUIDU2_Answer2 
3. HUIDU2_Answer3 
4. HUIDU2_Answer4 
5. HUIDU2_Answer5 
6. HUIDU2_Answer6 
7. HUIDU2_Answer7 
8. HUIDU2_Answer8 
9. HUIDU2_Answer9</t>
  </si>
  <si>
    <t xml:space="preserve">1. Ernstig ziek
2. Verward, suf of erg slaperig
3. Blauw verkleuring / blauwe lippen
4. Zwelling van keel, tong of mond
5. Kortademig, piepende en / of versnelde ademhaling
6. Minder of niet willen eten of ontroostbaar huilen
7. Zieke indruk en jonger dan 3 maanden 
8. Ernstige allergische reactie / Epi-pen gebruikt 
9. Geen van allen </t>
  </si>
  <si>
    <t xml:space="preserve">1-8. U1-U2, redirect naar vpk chat
</t>
  </si>
  <si>
    <t xml:space="preserve">U3: Antwoordopties toevoegen: zieke indruk volwassene, zieke indruke kind </t>
  </si>
  <si>
    <t>7-9: U3?</t>
  </si>
  <si>
    <t xml:space="preserve">Is de huiduitslag plots ontstaan? </t>
  </si>
  <si>
    <t>Acuut ontstaan</t>
  </si>
  <si>
    <t>Red flag (icm met volgende vraag)</t>
  </si>
  <si>
    <t>1. HUIDU4_Answer1 
2. HUIDU4_Answer2 
3. HUIDU4_Answer3 
4. HUIDU4_Answer4 
5. HUIDU4_Answer5</t>
  </si>
  <si>
    <t>1. Niet wegdrukbare rode vlekjes
2. Paarse vlekken
3. Spontane blaarvorming verdeeld over het gehele lichaam
4. Blaarvorming op een plek en/of met bekende oorzaak 
5. Geen van allen</t>
  </si>
  <si>
    <t xml:space="preserve">Waar zit de huiduitslag? </t>
  </si>
  <si>
    <t xml:space="preserve">Waar op het lichaam zit de huiduitslag, bijv. Armen, vingers, handpalm, benen, voetzool, romp, huidplooien, gezicht, in de mond, (behaarde) hoofdhuid of over het gehele lichaam </t>
  </si>
  <si>
    <t xml:space="preserve">Hoe ziet de huiduitslag eruit? </t>
  </si>
  <si>
    <t>Aspect huiduitslag</t>
  </si>
  <si>
    <t xml:space="preserve">Kies een of meer van de opties. </t>
  </si>
  <si>
    <t>1. HUIDU6_Answer1 
2. HUIDU6_Answer2 
3. HUIDU6_Answer3 
4. HUIDU6_Answer4 
5. HUIDU6_Answer5 
6. HUIDU6_Answer6 
7. HUIDU6_Answer7 
8. HUIDU6_Answer8</t>
  </si>
  <si>
    <t xml:space="preserve">1. Rode vlekjes
2. Puistjes
3. Blaasjes
4. Blaren
5. Korstjes
6. Algehele roodheid van de huid
7. Rode streep zichtbaar 
8. Anders
</t>
  </si>
  <si>
    <t>U3: 8-13 (Koorts) + scherp begrensde roodheid als antwoordoptie toevoegen
U4: 7</t>
  </si>
  <si>
    <t xml:space="preserve">Kan je beschrijven hoe en waar de huiduitslag is gestart en hoe het zich heeft uitgebreid?  </t>
  </si>
  <si>
    <t xml:space="preserve">Beschrijving en foto </t>
  </si>
  <si>
    <t>1. HUIDU7_Answer1 
2. HUIDU7_Answer2 
3. HUIDU7_Answer3 
4. HUIDU7_Answer4 
5. HUIDU7_Answer5 
6. HUIDU7_Answer6 
7. HUIDU7_Answer7 
8. HUIDU7_Answer8 
9. HUIDU7_Answer9</t>
  </si>
  <si>
    <t xml:space="preserve">1. Spontaan / uit het niets 
2. Een nieuw medicijn
3. Na een verwonding
4. Heet water
5. Irritatie van bijv. schoonmaakmiddel
6. Nieuw wasmiddel of zeep
7. Na zwemmen
8. Veel in de zon gezeten
9. Anders </t>
  </si>
  <si>
    <t xml:space="preserve">Heb je het vermoeden dat de uitslag door een van de volgende aandoeningen wordt veroorzaakt? </t>
  </si>
  <si>
    <t xml:space="preserve">Heeft de patiënt het vermoeden dat de uitslag door een van de volgende aandoeningen wordt veroorzaakt? </t>
  </si>
  <si>
    <t>Huidaandoeningen</t>
  </si>
  <si>
    <t>1. HUIDU7A_Answer1 
2. HUIDU7A_Answer2 
3. HUIDU7A_Answer3 
4. HUIDU7A_Answer4 
5. HUIDU7A_Answer5 
6. HUIDU7A_Answer6 
7. HUIDU7A_Answer7 
8. HUIDU7A_Answer8</t>
  </si>
  <si>
    <t xml:space="preserve">1. Eczeem
2. Waterpokken  
3. Gordelroos van het gelaat
4. Gordelroos op het lichaam
5. Koortslip
6. Herpes van de geslachtsdelen
7. Andere huidziekte 
8. Geen van allen 
</t>
  </si>
  <si>
    <t>U4: 3</t>
  </si>
  <si>
    <t xml:space="preserve">Heb je naast de uitslag een of meer van de volgende klachten? </t>
  </si>
  <si>
    <t xml:space="preserve">Heeft de patiënt naast de uitslag een of meer van de volgende klachten? </t>
  </si>
  <si>
    <t>Gevoel bij uitslag</t>
  </si>
  <si>
    <t>1. HUIDU8_Answer1 
2. HUIDU8_Answer2 
3. HUIDU8_Answer3 
4. HUIDU8_Answer4 
5. HUIDU8_Answer5 
6. HUIDU8_Answer6 
7. HUIDU8_Answer7</t>
  </si>
  <si>
    <t>1. Jeuk
2. Branderig
3. Droog
4. Warm
5. Komt vocht uit
6. Grieperig gevoel 
7. Geen van allen</t>
  </si>
  <si>
    <t>Intensiteit jeuk</t>
  </si>
  <si>
    <t>1. HUIDU8A_Answer1 
2. HUIDU8A_Answer2 
3. HUIDU8A_Answer3 
4. HUIDU8A_Answer4</t>
  </si>
  <si>
    <t>1. Gering
2. Matig
3. Hevig 
4. Af en toe, niet continue aanwezig</t>
  </si>
  <si>
    <t>Ontsteking</t>
  </si>
  <si>
    <t xml:space="preserve">Bijvoorbeeld warm, pus, een pijnlijk gevoel of pijnlijk zwelling onder de huid.  </t>
  </si>
  <si>
    <t>1. HUIDU10_Answer1 
2. HUIDU10_Answer2 
3. HUIDU10_Answer3 
4. HUIDU10_Answer4</t>
  </si>
  <si>
    <t xml:space="preserve">1. Zwelling en/of pijnlijk
2. Zwelling, pijnlijk en warm
3. Pussende wond
4. Nee </t>
  </si>
  <si>
    <t>U3: 3 + specifieke antwoordoptie abces toch terug erin zetten. 
U4: 1,2</t>
  </si>
  <si>
    <t xml:space="preserve">Heeft de patiënt recent een ingreep gehad op de plek van de huiduitslag? </t>
  </si>
  <si>
    <t>Recente ingreep</t>
  </si>
  <si>
    <t xml:space="preserve">Wat voor ingreep en wanneer? </t>
  </si>
  <si>
    <t>Ingreep toelichting</t>
  </si>
  <si>
    <t>Volwassen</t>
  </si>
  <si>
    <t xml:space="preserve">Heb je klachten aan een of beide borsten? </t>
  </si>
  <si>
    <t>Borstontsteking</t>
  </si>
  <si>
    <t xml:space="preserve">Bijvoorbeeld is het warm, rood or is aanraking pijnlijk? Voel je een harde plek of zwelling? Ook graag vermelden of je borstvoeding geeft of kolft. </t>
  </si>
  <si>
    <t>U3: borstontsteking -&gt; Meerkeuzevraag van maken</t>
  </si>
  <si>
    <t xml:space="preserve">Is een van de volgende situaties op jou van toepassing? </t>
  </si>
  <si>
    <t xml:space="preserve">Is een van de volgende situaties op de patiënt van toepassing? </t>
  </si>
  <si>
    <t>Bijzondere situaties</t>
  </si>
  <si>
    <t>1. HUIDU13_Answer1 
2. HUIDU13_Answer2 
3. HUIDU13_Answer3 
4. HUIDU13_Answer4</t>
  </si>
  <si>
    <t xml:space="preserve">1. Recent opgenomen in een buitenlands ziekenhuis
2. Verblijf je in een asielzoekerscentrum
3. Nauw contact gehad met vee
4. Geen van allen </t>
  </si>
  <si>
    <t xml:space="preserve">Heb je na de insectenbeet last van een of meer van de volgende klachten? </t>
  </si>
  <si>
    <t xml:space="preserve">Heeft de patiënt na de insectenbeet last van een of meer van de volgende klachten? </t>
  </si>
  <si>
    <t xml:space="preserve">Hevig kortademig: het gevoel dat je moeilijk kunt ademen of je moet moeite doen om te ademen zonder dat je zware inspanning hebt gedaan.  Bij kinderen zie je soms intrekkingen tussen of net onder de ribben.
Een ernstige allergische reactie gaat gepaard met huiduitslag, zwelling van de mond, keel of tong, kortademigheid, buikpijn en/of overgeven. Vaak wordt door de arts een Epi-pen voorgeschreven. </t>
  </si>
  <si>
    <t>1. INSEC1_Answer1 
2. INSEC1_Answer2 
3. INSEC1_Answer3 
4. INSEC1_Answer4 
5. INSEC1_Answer5 
6. INSEC1_Answer6 
7. INSEC1_Answer7 
8. INSEC1_Answer8 
9. INSEC1_Answer9 
10. INSEC1_Answer10 
11. INSEC1_Answer11</t>
  </si>
  <si>
    <t>1. Hevig kortademig of piepende ademhaling
2. Gestoken in de mond, tong of keel
3. Zwelling van de oogleden, lip, mond, tong of keel 
4. Moeite met slikken of fors kwijlen 
5. Bleek of gevoel flauw te vallen
6. Misselijk, braken of krampende buikpijn
7. Ernstige allergische reactie / Epi-pen gebruikt
8. Erg snelle hartslag en koude neus, handen of voeten
9. Zwelling of uitslag over het gehele lichaam
10. Zwelling of uitslag rondom de beet 
11. Geen van bovenstaande</t>
  </si>
  <si>
    <t xml:space="preserve">Weet de patiënt door welk insect hij / zij is gestoken? </t>
  </si>
  <si>
    <t>Welk insect</t>
  </si>
  <si>
    <t>1. INSEC2_Answer1 
2. INSEC2_Answer2 
3. INSEC2_Answer3 
4. INSEC2_Answer4 
5. INSEC2_Answer5 
6. INSEC2_Answer6 
7. INSEC2_Answer7</t>
  </si>
  <si>
    <t xml:space="preserve">1. Teek
2. Mug
3. Wesp
4. Bij
5. Hommel
6. Eikenprocessierups
7. Een ander insect </t>
  </si>
  <si>
    <t>1. Ga naar vraag INSEC7
2-6. Ga naar vraag INSEC4
7. Ga naar vraag INSEC3</t>
  </si>
  <si>
    <t>INSEC7</t>
  </si>
  <si>
    <t>1. INSEC7_Answer1 
2. INSEC7_Answer2 
3. INSEC7_Answer3</t>
  </si>
  <si>
    <t>1. &lt;24 uur
2. &gt; 24 uur
3. Nog aanwezig in het lichaam</t>
  </si>
  <si>
    <t>1-3. Ga naar vraag INSEC4</t>
  </si>
  <si>
    <t xml:space="preserve">Insectenbeet </t>
  </si>
  <si>
    <t xml:space="preserve">Bijvoorbeeld: is er roodheid, zie je blaasjes, is er zwelling of een rode ring rondom de steekplek te zien? Zit er nog een angel of teek? Graag ook een duidelijke foto uploaden. </t>
  </si>
  <si>
    <t>1. INSEC6_Answer1 
2. INSEC6_Answer2 
3. INSEC6_Answer3 
4. INSEC6_Answer4 
5. INSEC6_Answer5 
6. INSEC6_Answer6 
7. INSEC6_Answer7</t>
  </si>
  <si>
    <t>1. Pijn 
2. Jeuk 
3. Het voelt warm rondom de beet
4. Rood gebied van &gt; 10mm rondom de beet 
5. Grieperig gevoel
6. Spierpijn
7. Geen van allen</t>
  </si>
  <si>
    <t>ALG13</t>
  </si>
  <si>
    <t>ALG13A</t>
  </si>
  <si>
    <t>ALG5</t>
  </si>
  <si>
    <t>ALG6</t>
  </si>
  <si>
    <t xml:space="preserve">Wat is hevig kortademig: het gevoel dat je moeilijk kunt ademen, zonder dat je zware inspanning hebt gedaan. 
Bijgeluiden: bijvoorbeeld een piepend geluid bij inademen. </t>
  </si>
  <si>
    <t>1. KEELK1_Answer1 
2. KEELK1_Answer2 
3. KEELK1_Answer3 
4. KEELK1_Answer4 
5. KEELK1_Answer5 
6. KEELK1_Answer6 
7. KEELK1_Answer7 
8. KEELK1_Answer8</t>
  </si>
  <si>
    <t>1. Erg kortademig of versnelde ademhaling
2. Bijgeluiden bij de ademhaling
3. Hevig kwijlen doordat doorgang te klein is
4. Iets ingeslikt / ingeademd wat (vermoedelijk) is bijven steken in de luchtweg
5. Suf, slaperig of verminderd aanspreekbaar
6. Grauw, klam of gevoel flauw te vallen
7. Veel bloed ophoesten 
8. Geen van bovenstaande</t>
  </si>
  <si>
    <t>1-7. U1-U2, redirect naar vpk chat</t>
  </si>
  <si>
    <t xml:space="preserve">Voel je je ernstig ziek en / of heb je koorts? </t>
  </si>
  <si>
    <t xml:space="preserve">Is de patiënt ernstig ziek en / of heeft hij/zij koorts? </t>
  </si>
  <si>
    <t>Ernstig ziek en/of koorts</t>
  </si>
  <si>
    <t xml:space="preserve">Ernstig zieke indruk: Bijvoorbeeld erg suf of slaperig, een versnelde ademhaling en/of koorts (38°C of hoger) of erg verslechterd in het afgelopen uur.  </t>
  </si>
  <si>
    <t>1. KEELK2_Answer1 
2. KEELK2_Answer2 
3. KEELK2_Answer3 
4. KEELK2_Answer4</t>
  </si>
  <si>
    <t xml:space="preserve">1. Ernstig ziek en koorts
2. Ernstig ziek, geen koorts
3. (Vermoedelijk) koorts
4. Geen van allen </t>
  </si>
  <si>
    <t xml:space="preserve">1-2. U2, redirect naar vpk chat
4. Sla volgende vraag over. 
</t>
  </si>
  <si>
    <t xml:space="preserve">Is de patiënt ernstig ziek en/of heeft hij/zij koorts? </t>
  </si>
  <si>
    <t>Ernstig ziek en/of hoge koorts kind</t>
  </si>
  <si>
    <t xml:space="preserve">Ernstig zieke indruk: je kind is bijvoorbeeld erg suf of slaperig, heeft blauwe lippen of erg bleke huid, een versnelde of kreunende ademhaling, ontroostbaar huilen en/of koorts (38°C of hoger) of erg verslechterd in het afgelopen uur.  </t>
  </si>
  <si>
    <t>1. KEELK3_Answer1 
2. KEELK3_Answer2 
3. KEELK3_Answer3 
4. KEELK3_Answer4</t>
  </si>
  <si>
    <t>U3: Zieke indruk toevoegen volwassenen en kind</t>
  </si>
  <si>
    <t>U3: 7-9?</t>
  </si>
  <si>
    <t xml:space="preserve">Heb je last van een of meer van de volgende keelklachten? </t>
  </si>
  <si>
    <t>1. KEELK4_Answer1 
2. KEELK4_Answer2 
3. KEELK4_Answer3 
4. KEELK4_Answer4 
5. KEELK4_Answer5 
6. KEELK4_Answer6 
7. KEELK4_Answer7</t>
  </si>
  <si>
    <t xml:space="preserve">1. Kan mond niet normaal openen
2. Spraak of stem veranderd
3. Moeite met slikken
4. Heesheid
5. Hoesten
6. Keelpijn
7. Geen van allen </t>
  </si>
  <si>
    <t xml:space="preserve">U3: 1-2 </t>
  </si>
  <si>
    <t xml:space="preserve">Heb / voel je een zwelling in de hals? </t>
  </si>
  <si>
    <t xml:space="preserve">Heeft / voelt de patiënt een zwelling in de hals? </t>
  </si>
  <si>
    <t>Zwelling of opgezette klieren hals</t>
  </si>
  <si>
    <t>1. KEELK5_Answer1 
2. KEELK5_Answer2 
3. KEELK5_Answer3</t>
  </si>
  <si>
    <t xml:space="preserve">1. Ja, eenzijdig
2. Ja, dubbelzijdig
3. Nee </t>
  </si>
  <si>
    <t xml:space="preserve">Huiduitslag </t>
  </si>
  <si>
    <t xml:space="preserve">U4: 1 </t>
  </si>
  <si>
    <t xml:space="preserve">Zie je iets afwijkends in de mond of keel van de patiënt? </t>
  </si>
  <si>
    <t>Keelafwijking</t>
  </si>
  <si>
    <t>1. KEELK6_Answer1 
2. KEELK6_Answer2 
3. KEELK6_Answer3</t>
  </si>
  <si>
    <t xml:space="preserve">1. Ja
2. Nee
3. Kan het niet goed zien </t>
  </si>
  <si>
    <t>2-3. Sla volgende vraag over</t>
  </si>
  <si>
    <t>Foto en beschrijving mond/keel</t>
  </si>
  <si>
    <t>10A</t>
  </si>
  <si>
    <t>Voldoende drinken</t>
  </si>
  <si>
    <t>1. KEELK10A_Answer1 
2. KEELK10A_Answer2 
3. KEELK10A_Answer3 
4. KEELK10A_Answer4 
5. KEELK10A_Answer5</t>
  </si>
  <si>
    <t>1. Nee, niets
2. Nee, enkel een slok / paar slokken
3. Nee, minder dan 1 liter
4. Redelijk, meer dan 1 liter
5. Ja, normaal</t>
  </si>
  <si>
    <t>10B</t>
  </si>
  <si>
    <t>Voldoende drinken kind</t>
  </si>
  <si>
    <t>1. KEELK10B_Answer1 
2. KEELK10B_Answer2 
3. KEELK10B_Answer3 
4. KEELK10B_Answer4 
5. KEELK10B_Answer5</t>
  </si>
  <si>
    <t>1. Nee, niets
2. Nee, enkel een slok / paar slokken
3. Nee, minder dan de helft van normaal
4. Redelijk, maar minder dan normaal
5. Ja, normaal</t>
  </si>
  <si>
    <t>1-2. U2, redirect naar vpk chat</t>
  </si>
  <si>
    <t>1-13. U4? (Sterk verminderde weerstand?). Ook koppelen aan hoge leeftijd (welke leeftijd)? Zwangerschap vraag opnieuw toevoegen.</t>
  </si>
  <si>
    <t>Extrainfo</t>
  </si>
  <si>
    <t>Knieklacht</t>
  </si>
  <si>
    <t xml:space="preserve">Heb je een of meer van de volgende klachten aan je knie? </t>
  </si>
  <si>
    <t xml:space="preserve">Heeft de patiënt een of meer van de volgende klachten aan zijn/haar knie? </t>
  </si>
  <si>
    <t>Urgente klachten knie</t>
  </si>
  <si>
    <t xml:space="preserve">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</si>
  <si>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KNIEK1_Answer1 
2. KNIEK1_Answer2 
3. KNIEK1_Answer3 
4. KNIEK1_Answer4 
5. KNIEK1_Answer5 
6. KNIEK1_Answer6 
7. KNIEK1_Answer7 
8. KNIEK1_Answer8 
9. KNIEK1_Answer9</t>
  </si>
  <si>
    <t xml:space="preserve">1. Een verwonding met veel bloedverlies
2. Een ernstig ongeluk of val van hoogte
3. Ondragelijke pijn aan de knie
4. De knie en/of been is bleek of koud
5. Plots verlies van kracht of gevoel van in het been 
6. Erg gezwollen of rood been en kortademig 
7. Ernstig zieke indruk
8. Zieke indruk 
9. Geen van allen  </t>
  </si>
  <si>
    <t xml:space="preserve">1-7. U2, redirect naar vpk chat
</t>
  </si>
  <si>
    <t>Uitleg aanleiding</t>
  </si>
  <si>
    <t xml:space="preserve">Is een of meer van de volgende antwoorden van toepassing op jouw knieklacht?  </t>
  </si>
  <si>
    <t xml:space="preserve">Is een of meer van de volgende antwoorden van toepassing op de knieklacht van de patiënt?  </t>
  </si>
  <si>
    <t>Knie klachten</t>
  </si>
  <si>
    <t>1. KNIEK3_Answer1 
2. KNIEK3_Answer2 
3. KNIEK3_Answer3 
4. KNIEK3_Answer4 
5. KNIEK3_Answer5 
6. KNIEK3_Answer6 
7. KNIEK3_Answer7 
8. KNIEK3_Answer8 
9. KNIEK3_Answer9</t>
  </si>
  <si>
    <t xml:space="preserve">1. Pijnlijk
2. Vermoeden dat het gebroken is
3. Hoorde of voelde een knap in de knie
4. Blauwe plek / bloeduitstorting
5. Zwelling van de knie 
6. Roodheid van de huid
7. Zwelling, roodheid en pijn van de knie
8. De knieschijf is verplaatst (geweest)
9. Geen van allen  </t>
  </si>
  <si>
    <t xml:space="preserve">Zijn er klachten aan een of beide knieën? </t>
  </si>
  <si>
    <t>Een of beide knieën</t>
  </si>
  <si>
    <t>1. KNIEK4_Answer1 
2. KNIEK4_Answer2 
3. KNIEK4_Answer3</t>
  </si>
  <si>
    <t>1. Rechterknie 
2. Linkerknie
3. Beide knieën</t>
  </si>
  <si>
    <t xml:space="preserve">Wat kun je nog wel of niet met je knie? </t>
  </si>
  <si>
    <t xml:space="preserve">Wat kan de patiënt nog wel of niet met de knie? </t>
  </si>
  <si>
    <t>1. KNIEK5_Answer1 
2. KNIEK5_Answer2 
3. KNIEK5_Answer3 
4. KNIEK5_Answer4 
5. KNIEK5_Answer5 
6. KNIEK5_Answer6</t>
  </si>
  <si>
    <t xml:space="preserve">1. Niets, de knie zit volledig op slot
2. Niets, het is te pijnlijk om het te bewegen
3. Het is alleen mogelijk om liggend de knie te buigen en strekken
4. Kan de knie wel bewegen en staan op het been echter niet lopen
5. De knie voelt erg instabiel bij lopen of staan 
6. Kan wel staan, lopen en de knie bewegen </t>
  </si>
  <si>
    <t xml:space="preserve">Zijn er afwijkingen te zien aan je knie? </t>
  </si>
  <si>
    <t xml:space="preserve">Zijn er afwijkingen te zien aan de knie? </t>
  </si>
  <si>
    <t xml:space="preserve">Bijvoorbeeld een wond, huiduitslag, een blauwe plek of zwelling. Graag een foto uploaden van beide knieën ter vergelijking, ook als je geen afwijkingen ziet, en een gedetailleerde foto van de afwijking (als die er is). </t>
  </si>
  <si>
    <t xml:space="preserve">Zijn er omstandigheden die de klachten verergeren of verminderen? </t>
  </si>
  <si>
    <t xml:space="preserve">Ben je recent behandeld of geopereerd aan de knie? </t>
  </si>
  <si>
    <t xml:space="preserve">Is de patiënt recent behandeld of geopereerd aan de knie? </t>
  </si>
  <si>
    <t>Specificatie behandeling of ingreep</t>
  </si>
  <si>
    <t xml:space="preserve">Heb je bij de koorts last van een of meer van de volgende klachten? </t>
  </si>
  <si>
    <t xml:space="preserve">Heeft de patiënt bij de koorts last van een of meer van de volgende klachten? </t>
  </si>
  <si>
    <t>Hevige kortademigheid: het gevoel dat je moeilijk kunt ademen zonder dat je zware inspanning hebt gedaan. Bij babies en kleine kinderen zie je soms neusvleugelen, intrekkingen bij de borstkas of net onder de ribben. 
Koortsstuipen: Wanneer een kind koorts krijgt, kan het voorkomen dat het ineens helemaal verstijft (strekkramp). Daarna gaan beide armen en benen heftig schokken. Deze schokken kunnen enkele tot 15 minuten duren en gaan vanzelf over.
Pijn bij het buigen van de nek: vanwege toenemend heftige pijn kan je kind de kin niet naar de borst bewegen. Of bij baby's bij beentjes buigen / strekken bij bijv. verschonen van de luier. 
Aanhoudend braken: meerdere keren per uur zonder voedselinname.
Opbollende fontanel: een fontanel is een opening tussen de schedeldelen, deze is bij baby's meestal tot het eerste levensjaar aanwezig. Op het plaatje kun je zien hoe de fontanel te voelen bij je kind, als deze duidelijk bol staat het antwoord aanklikken.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</si>
  <si>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https://cdn.medicinfo.nl/media/f5qj2mkx/koort1.png</t>
  </si>
  <si>
    <t>1. KOORT1_Answer1 
2. KOORT1_Answer2 
3. KOORT1_Answer3 
4. KOORT1_Answer4 
5. KOORT1_Answer5 
6. KOORT1_Answer6 
7. KOORT1_Answer7 
8. KOORT1_Answer8 
9. KOORT1_Answer9 
10. KOORT1_Answer10 
11. KOORT1_Answer11 
12. KOORT1_Answer12 
13. KOORT1_Answer13 
14. KOORT1_Answer14</t>
  </si>
  <si>
    <t>1. Kortademig, benauwd of piepende ademhaling
2. Koorts stuipen / trekkingen
3. Hevig kwijlen
4. Hevige pijn in de nek bij kin op de borst brengen
5. Erg suf of slaperig 
6. Hevig / aanhoudend braken en/of diarree
7. Erg bleek of grauwe huidskleur
8. Jonger dan 3 maanden
9. Opbollende fontanel 
10. Hevig oververhit (&gt;42°C) 
11. Misselijk, erg snelle hartslag en koude neus, handen of voeten
12. Ernstig zieke indruk 
13. Zieke indruk 
14. Geen van bovenstaande</t>
  </si>
  <si>
    <t xml:space="preserve">Pijn bij het buigen van de nek: vanwege toenemend heftige pijn kan de patiënt de kin niet naar de borst bewegen.
Sterk verminderde weerstand: bijvoorbeeld gediagnosticeerd met kanker, milt verwijderd of een auto-immuunziekte.
Ernstig zieke indruk: Bijvoorbeeld erg suf of slaperig, een versnelde ademhaling en/of koorts (38°C of hoger) of erg verslechterd in het afgelopen uur. 
Zieke indruk: Kan normale dagelijkse activiteiten zoals naar de wc gaan of uit bed komen niet meer zelfstandig. </t>
  </si>
  <si>
    <t>1. KOORT1B_Answer1 
2. KOORT1B_Answer2 
3. KOORT1B_Answer3 
4. KOORT1B_Answer4 
5. KOORT1B_Answer5 
6. KOORT1B_Answer6 
7. KOORT1B_Answer7 
8. KOORT1B_Answer8 
9. KOORT1B_Answer9 
10. KOORT1B_Answer10 
11. KOORT1B_Answer11 
12. KOORT1B_Answer12</t>
  </si>
  <si>
    <t>1. Koude, onbedwingbare rillingen
2. Erg suf of slaperig  
3. Oververhit (temperatuur boven 42°C)
4. Pijn bij het buigen van de nek
5. Sterk verminderde weerstand 
6. Hevige kortademigheid en/of versnelde ademhaling
7. Plots ontstane huiduitslag
8. Klam, bleek, duizelig of neiging flauw te vallen
9. Misselijk, erg snelle hartslag en koude neus, handen of voeten
10. Ernstig zieke indruk 
11. Zieke indruk 
12. Geen van bovenstaande</t>
  </si>
  <si>
    <t xml:space="preserve">Koorts </t>
  </si>
  <si>
    <t>1. KOORT3_Answer1 
2. KOORT3_Answer2 
3. KOORT3_Answer3 
4. KOORT3_Answer4 
5. KOORT3_Answer5 
6. KOORT3_Answer6</t>
  </si>
  <si>
    <t xml:space="preserve">Hoe ziet het er uit? Heeft het zich uitgebreid over het lichaam? Jeukt het erg? Graag ook een duidelijke (gedetailleerde) foto uploaden. </t>
  </si>
  <si>
    <t>1. KOORT10_Answer1 
2. KOORT10_Answer2 
3. KOORT10_Answer3 
4. KOORT10_Answer4 
5. KOORT10_Answer5 
6. KOORT10_Answer6 
7. KOORT10_Answer7 
8. KOORT10_Answer8 
9. KOORT10_Answer9 
10. KOORT10_Answer10 
11. KOORT10_Answer11 
12. KOORT10_Answer12 
13. KOORT10_Answer13 
14. KOORT10_Answer14 
15. KOORT10_Answer15</t>
  </si>
  <si>
    <t>1. 35
2. 35.5
3. 36
4. 36.5
5. 37
6. 37.5 
7. 38
8. 38.5 
9. 39
10. 39.5 
11. 40
12. 40.5 
13. 41
14. 41.5
15. 42</t>
  </si>
  <si>
    <t>1-15.</t>
  </si>
  <si>
    <t>13-15. U1-U2, redirect naar vpk chat</t>
  </si>
  <si>
    <t xml:space="preserve">1-6. U2, redirect naar vpk chat. </t>
  </si>
  <si>
    <t>Koortsvrije periodes</t>
  </si>
  <si>
    <t xml:space="preserve">Heb je naast de koorts last van een of meer van de volgende klachten? </t>
  </si>
  <si>
    <t xml:space="preserve">Heeft de patiënt naast de koorts last van een of meer van de volgende klachten? </t>
  </si>
  <si>
    <t xml:space="preserve">Bijkomende klachten koorts </t>
  </si>
  <si>
    <t>1. KOORT8_Answer1 
2. KOORT8_Answer2 
3. KOORT8_Answer3 
4. KOORT8_Answer4 
5. KOORT8_Answer5 
6. KOORT8_Answer6 
7. KOORT8_Answer7 
8. KOORT8_Answer8 
9. KOORT8_Answer9 
10. KOORT8_Answer10</t>
  </si>
  <si>
    <t xml:space="preserve">1. Hoesten en / of keelpijn
2. Kortademigheid
3. Aangezichts- of oorpijn
4. Pijn, zwelling of roodheid van een ledemaat, gewricht of huid
5. Buikpijn
6. Braken
7. Diarree
8. Pijn bij het plassen
9. Hoofdpijn
10. Geen van allen </t>
  </si>
  <si>
    <t>Trauma ledemaat</t>
  </si>
  <si>
    <t xml:space="preserve">Lichaamsdeel: bijvoorbeeld een arm of een been. 
Ondragelijke pijn is een 9 of 10 op een schaal van 0-10. </t>
  </si>
  <si>
    <t>1. TRAUM1_Answer1 
2. TRAUM1_Answer2 
3. TRAUM1_Answer3 
4. TRAUM1_Answer4 
5. TRAUM1_Answer5 
6. TRAUM1_Answer6 
7. TRAUM1_Answer7 
8. TRAUM1_Answer8 
9. TRAUM1_Answer9 
10. TRAUM1_Answer10 
11. TRAUM1_Answer11 
12. TRAUM1_Answer12 
13. TRAUM1_Answer13</t>
  </si>
  <si>
    <t xml:space="preserve">1. Geamputeerd / afgerukt lichaamsdeel
2. Een verwonding met veel bloedverlies
3. Er is een deel van het bot te zien
4. Ondragelijke pijn aan het lichaamsdeel
5. Het lichaamsdeel is bleek of koud
6. Het lichaamsdeel is plots volledig verlamd 
7. Afwijkende / abnormale stand (niet vinger/teen)
8. Klacht is gevolg van ernstig ongeval of doorborend letsel
9. Bleek, klam of gevoel flauw te vallen
10. Scheef gelaat, uitval van spraak en/of spierkracht
11. (Vermoedelijk) heup gebroken 
12. Klacht ontstond na taser-gebruik 
13. Geen van allen  </t>
  </si>
  <si>
    <t>1-12. U1-U2, redirect naar vpk chat.</t>
  </si>
  <si>
    <t>Lichaamsdeel</t>
  </si>
  <si>
    <t xml:space="preserve">Er zijn meerder antwoorden mogelijk indien er meerdere lichaamsdelen betrokken zijn. Als je 'anders' aangeeft kan je dit in de volgende vraag toelichten. </t>
  </si>
  <si>
    <t>1. TRAUM3_Answer1 
2. TRAUM3_Answer2 
3. TRAUM3_Answer3 
4. TRAUM3_Answer4 
5. TRAUM3_Answer5 
6. TRAUM3_Answer6 
7. TRAUM3_Answer7 
8. TRAUM3_Answer8 
9. TRAUM3_Answer9 
10. TRAUM3_Answer10 
11. TRAUM3_Answer11 
12. TRAUM3_Answer12 
13. TRAUM3_Answer13 
14. TRAUM3_Answer14 
15. TRAUM3_Answer15</t>
  </si>
  <si>
    <t xml:space="preserve">1. Schouder
2. Bovenarm
3. Elleboog 
4. Onderarm 
5. Pols
6. Hand 
7. Vinger 
8. Heup
9. Bovenbeen
10. Knie 
11. Onderbeen
12. Enkel 
13. Voet 
14. Teen 
15. Anders </t>
  </si>
  <si>
    <t xml:space="preserve">1-14. Sla volgende vraag over. </t>
  </si>
  <si>
    <t>Specificatie lichaamsdeel</t>
  </si>
  <si>
    <t xml:space="preserve">Heb je na het ongeluk / letsel een of meer van deze klachten? </t>
  </si>
  <si>
    <t xml:space="preserve">Heeft de patiënt na het ongeluk een van de volgende klachten? </t>
  </si>
  <si>
    <t xml:space="preserve">Neurologische uitval </t>
  </si>
  <si>
    <t xml:space="preserve">Verlies van gevoel: je voelt bijvoorbeeld aanraking niet meer rondom of onder het aangedane gebied. </t>
  </si>
  <si>
    <t>1. TRAUM4_Answer1 
2. TRAUM4_Answer2 
3. TRAUM4_Answer3 
4. TRAUM4_Answer4</t>
  </si>
  <si>
    <t xml:space="preserve">1. Verlies van gevoel 
2. Verlies van kracht 
3. Tintelingen 
4. Geen van allen </t>
  </si>
  <si>
    <t>1. TRAUM5_Answer1 
2. TRAUM5_Answer2 
3. TRAUM5_Answer3 
4. TRAUM5_Answer4 
5. TRAUM5_Answer5 
6. TRAUM5_Answer6 
7. TRAUM5_Answer7 
8. TRAUM5_Answer8 
9. TRAUM5_Answer9 
10. TRAUM5_Answer10 
11. TRAUM5_Answer11 
12. TRAUM5_Answer12 
13. TRAUM5_Answer13 
14. TRAUM5_Answer14</t>
  </si>
  <si>
    <t xml:space="preserve">1. Gezwollen
2. Roodheid / rode streep huid
3. Gezwollen, pijnlijk gewricht 
4. Huiduitslag
5. Blauwe plek
6. Een wond 
7. Bloeding 
8. Vermoeden dat het gebroken is  
9. Terug in positie gezet 
10. Spierpijn 
11. (Vermoeden) gescheurde spier of pees
12. (Vermoeden) kneuzing 
13. Anders
14. Geen van allen </t>
  </si>
  <si>
    <t xml:space="preserve">1-14. </t>
  </si>
  <si>
    <t>1-9. Ga naar vraag TRAUM6
10-12. Ga naar vraag TRAUM7
13. Ga naar vraag TRAUM5A 
14. Ga naar vraag TRAUM7</t>
  </si>
  <si>
    <t>Andere klacht</t>
  </si>
  <si>
    <t>1. Ga naar vraag TRAUM7</t>
  </si>
  <si>
    <t xml:space="preserve">Foto </t>
  </si>
  <si>
    <t xml:space="preserve">Graag een duidelijke (gedetailleerde) foto uploaden. Mochten er nog andere afwijkingen zijn en nog niet eerder hebt kunnen aangeven, graag hier beschrijven. </t>
  </si>
  <si>
    <t xml:space="preserve">Wat kun je nog wel of niet? </t>
  </si>
  <si>
    <t xml:space="preserve">Wat kan de patiënt nog wel of niet? </t>
  </si>
  <si>
    <t xml:space="preserve">Slotstand is dat beweging van bijvoorbeeld de knie volledig geblokkeerd is. Je kan hem dus niet meer buigen of strekken. </t>
  </si>
  <si>
    <t>1. TRAUM7_Answer1 
2. TRAUM7_Answer2 
3. TRAUM7_Answer3</t>
  </si>
  <si>
    <t xml:space="preserve">1. Normaal bewegen 
2. Niet bewegen door slotstand van gewricht 
3. Niet normaal bewegen 
</t>
  </si>
  <si>
    <t>Medicatie vraag</t>
  </si>
  <si>
    <t xml:space="preserve">Wat is hevig kortademig: het gevoel dat je moeilijk kunt ademen, zonder dat je zware inspanning hebt gedaan. 
Een ernstige allergische reactie gaat gepaard met huiduitslag, zwelling van de mond, keel of tong, kortademigheid, buikpijn en/of overgeven. Vaak wordt door de arts een Epi-pen voorgeschreven. 
Ernstig zieke indruk: bijvoorbeeld erg suf of slaperig, een versnelde ademhaling en/of koorts (38°C of hoger) of erg verslechterd in het afgelopen uur. 
Zieke indruk: Kan normale dagelijkse activiteiten zoals naar de wc gaan of uit bed komen niet meer zelfstandig. </t>
  </si>
  <si>
    <t>1. MEDIC1_Answer1 
2. MEDIC1_Answer2 
3. MEDIC1_Answer3 
4. MEDIC1_Answer4 
5. MEDIC1_Answer5 
6. MEDIC1_Answer6 
7. MEDIC1_Answer7 
8. MEDIC1_Answer8 
9. MEDIC1_Answer9 
10. MEDIC1_Answer10 
11. MEDIC1_Answer11 
12. MEDIC1_Answer12</t>
  </si>
  <si>
    <t>1. Hevig kortademig of piepende ademhaling
2. Buiten bewustzijn geweest en/of gevoel flauw te vallen
3. Zwelling van de oogleden, mond, keel of tong 
4. Moeite met slikken of fors kwijlen 
5. Misselijk, klam en/of hevig transpireren
6. Hevig overgeven
7. Ernstige allergische reactie / Epi-pen gebruikt
8. In het verleden ernstige allergische reactie gehad 
9. Bewust te veel medicatie ingenomen vanwege gedachten aan zelfdoding
10. Ernstig zieke indruk 
11. Zieke indruk
12. Geen van bovenstaande</t>
  </si>
  <si>
    <t xml:space="preserve">Over welke medicatie heb je een vraag? </t>
  </si>
  <si>
    <t xml:space="preserve">Over welke medicatie heeft de patiënt een vraag? </t>
  </si>
  <si>
    <t xml:space="preserve">Is een of meer van de antwoorden op jou vraag van toepassing? </t>
  </si>
  <si>
    <t xml:space="preserve">Is een of meer van de antwoorden op de vraag van de patiënt van toepassing? </t>
  </si>
  <si>
    <t>Vraag t.a.v. medicatie</t>
  </si>
  <si>
    <t xml:space="preserve">Er zijn meerdere antwoorden mogelijk. 
Als je 'anders' aanvinkt, kan je in de volgende vraag specificeren wat voor andere vraag. </t>
  </si>
  <si>
    <t>1. MEDIC3_Answer1 
2. MEDIC3_Answer2 
3. MEDIC3_Answer3 
4. MEDIC3_Answer4 
5. MEDIC3_Answer5 
6. MEDIC3_Answer6 
7. MEDIC3_Answer7 
8. MEDIC3_Answer8</t>
  </si>
  <si>
    <t xml:space="preserve">1. Medicatie vergeten
2. Teveel medicatie ingenomen
3. Bijwerking medicatie
4. Recept voor medicatie
5. Herhaalrecept voor medicatie
6. Uitleg huidige medicatie 
7. Veilig rijden met medicatie 
8. Anders 
</t>
  </si>
  <si>
    <t>1. Ga naar vraag MEDIC4
2. Ga naar vraag MEDIC5
3. Ga naar vraag MEDIC6 
4-7. Ga naar vraag ALG5
8. Ga naar vraag MEDIC3A</t>
  </si>
  <si>
    <t>Specificatie medicatievraag</t>
  </si>
  <si>
    <t>1. Ga naar vraag ALG5</t>
  </si>
  <si>
    <t xml:space="preserve">Wanneer is de patiënt medicatie vergeten? </t>
  </si>
  <si>
    <t>Vergeten medicatie</t>
  </si>
  <si>
    <t xml:space="preserve">Graag vermelden wanneer je normaal je medicatie zou nemen, hoe vaak en welke dosering je bent vergeten in te nemen. </t>
  </si>
  <si>
    <t xml:space="preserve">Hoeveel heb je ingenomen van het medicijn en wanneer? </t>
  </si>
  <si>
    <t>Overdosering medicatie</t>
  </si>
  <si>
    <t xml:space="preserve">Wat voor bijwerkingen ervaar je bij het medicijn? </t>
  </si>
  <si>
    <t>Bijwerkingen medicatie</t>
  </si>
  <si>
    <t xml:space="preserve">Graag vermelden wat voor bijwerkingen, sinds wanneer en of er recent iets veranderd is aan de medicatie. </t>
  </si>
  <si>
    <t xml:space="preserve">Medicatie </t>
  </si>
  <si>
    <t xml:space="preserve">Welke medicatie gebruik je? </t>
  </si>
  <si>
    <t xml:space="preserve">Welke medicatie gebruikt de patiënt? </t>
  </si>
  <si>
    <t xml:space="preserve">Graag zo uitgebreid mogelijk beschrijven en / of een foto uploaden van je medicatielijst. </t>
  </si>
  <si>
    <t>Mondtonglipklachten</t>
  </si>
  <si>
    <t xml:space="preserve">Wat is hevig kortademig: het gevoel dat je moeilijk kunt ademen, zonder dat je zware inspanning hebt gedaan. 
Bijgeluiden: bijvoorbeeld een piepend geluid bij inademen. 
Ernstig zieke indruk: bijvoorbeeld erg suf of slaperig, een versnelde ademhaling en/of koorts (38°C of hoger) of erg verslechterd in het afgelopen uur. 
Zieke indruk: Kan normale dagelijkse activiteiten zoals naar de wc gaan of uit bed komen niet meer zelfstandig. </t>
  </si>
  <si>
    <t>1. MONDT1_Answer1 
2. MONDT1_Answer2 
3. MONDT1_Answer3 
4. MONDT1_Answer4 
5. MONDT1_Answer5 
6. MONDT1_Answer6 
7. MONDT1_Answer7 
8. MONDT1_Answer8 
9. MONDT1_Answer9 
10. MONDT1_Answer10 
11. MONDT1_Answer11</t>
  </si>
  <si>
    <t>1. Hevig kortademig of benauwd
2. Bijgeluiden bij de inademing
3. Hevig kwijlen doordat doorgang van de keel te klein is
4. Iets ingeslikt / ingeademd wat is bijven steken in de keel
5. Mond/kaakklacht na ernstig ongeval 
6. Vermoeden kaakbreuk 
7. Gezwollen keel, tong en/of lippen
8. Grauw, suf of gevoel flauw te vallen 
9. Ernstig zieke indruk 
10. Zieke indruk 
11. Geen van bovenstaande</t>
  </si>
  <si>
    <t>1-9. U1-U2, redirect naar vpk chat</t>
  </si>
  <si>
    <t xml:space="preserve">Waar zit de klacht? </t>
  </si>
  <si>
    <t>Lokatie mond, tong, lipklacht</t>
  </si>
  <si>
    <t xml:space="preserve">Er zijn meerdere antwoorden mogelijk. Indien je 'anders' selecteert kan je dit in de volgende vraag beschrijven. </t>
  </si>
  <si>
    <t>1. MONDT2_Answer1 
2. MONDT2_Answer2 
3. MONDT2_Answer3 
4. MONDT2_Answer4</t>
  </si>
  <si>
    <t>1. Mond 
2. Tong
3. Lip 
4. Anders</t>
  </si>
  <si>
    <t>1. Ga naar vraag MONDT3
2. Ga naar vraag MONDT4
3. Ga naar vraag MONDT5
4. Ga naar vraag MONDT2A</t>
  </si>
  <si>
    <t>Andere lokatie mond, tong, lipklacht</t>
  </si>
  <si>
    <t xml:space="preserve">En waar heb je last van? Graag zo uitgebreid mogelijk beschrijven. </t>
  </si>
  <si>
    <t>1. Ga naar vraag MONDT6</t>
  </si>
  <si>
    <t xml:space="preserve">Heb je last van een of meer van de volgende mondklachten? </t>
  </si>
  <si>
    <t>Mondklacht</t>
  </si>
  <si>
    <t xml:space="preserve">Indien je 'anders' aanvinkt kan je in de volgende vraag aangeven wat voor klacht je hebt. </t>
  </si>
  <si>
    <t>1. MONDT3_Answer1 
2. MONDT3_Answer2 
3. MONDT3_Answer3 
4. MONDT3_Answer4 
5. MONDT3_Answer5 
6. MONDT3_Answer6 
7. MONDT3_Answer7 
8. MONDT3_Answer8 
9. MONDT3_Answer9 
10. MONDT3_Answer10</t>
  </si>
  <si>
    <t>1. Verwonding mond na val
2. Wondjes / aften in de mond
3. Kan de mond niet normaal openen 
4. Branderig gevoel in de mond
5. Pijn tand/kies of gevoelig gebit
6. Droge mond
7. Vieze smaak in de mond
8. Gezwollen en / of rood tandvlees
9. Stinkende / slechte adem
10. Anders</t>
  </si>
  <si>
    <t>1-2. Ga naar vraag MONDT3A
3-9. Ga naar vraag MONDT6 
10. Ga naar vraag MONDT3B</t>
  </si>
  <si>
    <t xml:space="preserve">Wond mond </t>
  </si>
  <si>
    <t xml:space="preserve">Graag ook een foto uploaden. </t>
  </si>
  <si>
    <t xml:space="preserve">Wat voor klacht heb je in je mond? </t>
  </si>
  <si>
    <t>Andere mondklacht</t>
  </si>
  <si>
    <t>Specificatie tongklacht</t>
  </si>
  <si>
    <t xml:space="preserve">Er zijn meerdere antwoorden mogelijk. Indien je 'anders' aangeeft kan je dit in de volgende vraag toelichten. 
</t>
  </si>
  <si>
    <t>1. MONDT4_Answer1 
2. MONDT4_Answer2 
3. MONDT4_Answer3 
4. MONDT4_Answer4 
5. MONDT4_Answer5 
6. MONDT4_Answer6 
7. MONDT4_Answer7 
8. MONDT4_Answer8 
9. MONDT4_Answer9</t>
  </si>
  <si>
    <t>1. Pijnlijke / branderige tong
2. (Witte) aanslag op de tong
3. Wond / aft 
4. Bult / zweertje
5. Op tong gebeten
6. Bloeding tong
7. Tong ziet er anders uit
8. (Vermoeden) te kort tongbandje 
9. Anders</t>
  </si>
  <si>
    <t>1. Ga naar vraag MONDT6 
2-6. Ga naar vraag MONDT4C
7. Ga naar vraag MONDT4A
8. Ga naar vraag MONDT6 
9. Ga naar vraag MONDT4B</t>
  </si>
  <si>
    <t>Aspect tong</t>
  </si>
  <si>
    <t xml:space="preserve">Er zijn meerdere antwoorden mogelijk. 
Een haartong is een tong met erg lange smaakpapillen. Vaak is een haartong donker gekleurd.
Een landkaarttong heeft meestal witte en rode plekken en plekken waar de korrelige structuur ontbreekt.
Als je 'anders' aanvinkt kan je in de volgende vraag toelichten wat voor klacht je aan je tong hebt. </t>
  </si>
  <si>
    <t>1. MONDT4A_Answer1 
2. MONDT4A_Answer2 
3. MONDT4A_Answer3 
4. MONDT4A_Answer4 
5. MONDT4A_Answer5 
6. MONDT4A_Answer6 
7. MONDT4A_Answer7</t>
  </si>
  <si>
    <t>1. Roodheid
2. Paarsrode tong
3. Hele gladde tong
4. Haartong 
5. Landkaarttong 
6. Zwelling 
7. Anders</t>
  </si>
  <si>
    <t>1-6. Ga naar vraag MONDT4C 
7. Ga naar vraag MONDT4B</t>
  </si>
  <si>
    <t>Andere tongklacht</t>
  </si>
  <si>
    <t xml:space="preserve">Graag zo uitgebreid mogelijk beschrijven en ook een duidelijke foto uploaden als er iets afwijkends te zien is. </t>
  </si>
  <si>
    <t>Foto tong</t>
  </si>
  <si>
    <t xml:space="preserve">Passen een of meer van de antwoorden bij de klacht aan de lip(pen) van de patiënt? </t>
  </si>
  <si>
    <t>Specificatie klacht lip</t>
  </si>
  <si>
    <t>1. MONDT5_Answer1 
2. MONDT5_Answer2 
3. MONDT5_Answer3 
4. MONDT5_Answer4 
5. MONDT5_Answer5 
6. MONDT5_Answer6 
7. MONDT5_Answer7 
8. MONDT5_Answer8 
9. MONDT5_Answer9</t>
  </si>
  <si>
    <t xml:space="preserve">1. Tand door de lip 
2. Wond of scheur in de lip
3. Zweertje / blaasje op of rond lippen
4. Korst op de lip
5. Scheur of korst in mondhoek(en)
6. Droog
7. Zwelling en / of roodheid 
8. Tinteling of branderig gevoel 
9. Anders </t>
  </si>
  <si>
    <t>1. Ga naar vraag MONDT6 
2. Ga naar vraag MONDT5B
3-5. Ga naar vraag MONDT5C
6-8. Ga naar vraag MONDT6 
9. Ga naar vraag MONDT5A</t>
  </si>
  <si>
    <t xml:space="preserve">Wat voor (andere) klacht aan je lip heb je?  </t>
  </si>
  <si>
    <t>Andere lipklacht</t>
  </si>
  <si>
    <t xml:space="preserve">Hoe is de wond / scheur ontstaan? </t>
  </si>
  <si>
    <t xml:space="preserve">Oorzaak wond lip </t>
  </si>
  <si>
    <t xml:space="preserve">Graag zo uitgebreid mogelijk beschrijven en ook een foto uploaden. </t>
  </si>
  <si>
    <t>5c</t>
  </si>
  <si>
    <t xml:space="preserve">Heb je een idee waardoor het blaasjes / korstje is ontstaan? </t>
  </si>
  <si>
    <t xml:space="preserve">Heeft de patiënt een idee waardoor het blaasje / korstje is ontstaan? </t>
  </si>
  <si>
    <t>Oorzaak blaasje / korstje lip</t>
  </si>
  <si>
    <t xml:space="preserve">Daarbij graag vermelden of je ook nog andere klachten hebt zoals een grieperig gevoel, of je hier al eerder last van hebt gehad en of er familieleden of huisgenoten dezelfde klacht hebben. Ook graag een foto uploaden. </t>
  </si>
  <si>
    <t xml:space="preserve">Heb je recent een tandheelkundige ingreep of behandeling in de mond gehad? </t>
  </si>
  <si>
    <t xml:space="preserve">Heeft de patiënt recent een tandheelkundige ingreep of behandeling in de mond gehad? </t>
  </si>
  <si>
    <t xml:space="preserve">Bijvoorbeeld een bij de tandarts tand of kies getrokken, wortelkanaal behandeling of gaatje vullen of een behandeling bij de mondhygiëniste. </t>
  </si>
  <si>
    <t xml:space="preserve">Wat voor ingreep of behandeling heb je gehad? </t>
  </si>
  <si>
    <t xml:space="preserve">Wat voor ingreep of behandeling heeft de patiënt recent gehad? </t>
  </si>
  <si>
    <t xml:space="preserve">Graag zo uitgebreid mogelijk beschrijven: wanneer, wat is er gedaan en waar? En ging alles goed, geen nabloeding of tekenen van ontsteking (zwelling, roodheid, koorts)? </t>
  </si>
  <si>
    <t xml:space="preserve">Is een of meer van de volgende klachten op jou van toepassing? </t>
  </si>
  <si>
    <t xml:space="preserve">Is een of meer van de volgende klachten op je kind van toepassing? </t>
  </si>
  <si>
    <t>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je kind is bijvoorbeeld erg suf of slaperig, heeft blauwe lippen of erg bleke huid, een versnelde of kreunende ademhaling, ontroostbaar huilen en/of koorts (38°C of hoger) of erg verslechterd in het afgelopen uur.  
Zieke indruk: je kind drinkt onvoldoende, is erg bleek, hangerig en/of gedraagt zich anders.</t>
  </si>
  <si>
    <t>1. OBSTI1A_Answer1 
2. OBSTI1A_Answer2 
3. OBSTI1A_Answer3 
4. OBSTI1A_Answer4 
5. OBSTI1A_Answer5 
6. OBSTI1A_Answer6 
7. OBSTI1A_Answer7 
8. OBSTI1A_Answer8</t>
  </si>
  <si>
    <t>1. Zeer hevige buikpijn 
2. Aanhoudend braken 
3. Hevig bloedverlies bij de ontlasting
4. Zwarte / teerachtige ontlasting
5. Bleek, klam en/of gevoel flauw te vallen 
6. Ernstig zieke indruk 
7. Zieke indruk
8. Geen van allen</t>
  </si>
  <si>
    <t xml:space="preserve">Hevig bloedverlies: Verlies van helderrood bloed (meer dan een kopje) bij de ontlasting of via de anus. Indien er wel bloedverlies is maar in mindere mate dit antwoord nu niet aanklikken, we zullen hier later op verder gaan. 
Aanhoudend braken: Het braken gaat maar door, meerdere keren per uur, ook met lege maag. 
Zeer 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 </t>
  </si>
  <si>
    <t>1. OBSTI1B_Answer1 
2. OBSTI1B_Answer2 
3. OBSTI1B_Answer3 
4. OBSTI1B_Answer4 
5. OBSTI1B_Answer5 
6. OBSTI1B_Answer6 
7. OBSTI1B_Answer7 
8. OBSTI1B_Answer8</t>
  </si>
  <si>
    <t>1. Zeer hevige buikpijn
2. Aanhoudend braken
3. Hevig bloedverlies bij de ontlasting
4. Zwarte / teerachtige ontlasting
5. Bleek, klam en/of gevoel flauw te vallen 
6. Ernstig zieke indruk 
7. Zieke indruk
8. Geen van allen</t>
  </si>
  <si>
    <t xml:space="preserve">Wanneer heb je voor het laatst ontlasting gehad? </t>
  </si>
  <si>
    <t>1. OBSTI2_Answer1 
2. OBSTI2_Answer2 
3. OBSTI2_Answer3</t>
  </si>
  <si>
    <t xml:space="preserve">1. Minder dan 2 dagen geleden
2. 3 - 7 dagen geleden
3. Langer dan een week geleden
</t>
  </si>
  <si>
    <t xml:space="preserve">Hoe vaak heb je normaal ontlasting? </t>
  </si>
  <si>
    <t>Normale frequentie ontlasting</t>
  </si>
  <si>
    <t>1. OBSTI3A_Answer1 
2. OBSTI3A_Answer2 
3. OBSTI3A_Answer3 
4. OBSTI3A_Answer4 
5. OBSTI3A_Answer5</t>
  </si>
  <si>
    <t>1. Een of meerdere keren per dag
2. Een keer per 2-3 dagen
3. Een keer per 4-6 dagen 
4. Een keer per week
5. Erg wisselend</t>
  </si>
  <si>
    <t xml:space="preserve">Hoe vaak heb je nu ontlasting? </t>
  </si>
  <si>
    <t>Huidige frequentie ontlasting</t>
  </si>
  <si>
    <t>1. OBSTI3B_Answer1 
2. OBSTI3B_Answer2 
3. OBSTI3B_Answer3 
4. OBSTI3B_Answer4 
5. OBSTI3B_Answer5</t>
  </si>
  <si>
    <t xml:space="preserve">Heb je bij de obstipatie een of meer van de volgende klachten? </t>
  </si>
  <si>
    <t xml:space="preserve">Heeft de patiënt bij de obstipatie een of meer van de volgende klachten? </t>
  </si>
  <si>
    <t>1. OBSTI4_Answer1 
2. OBSTI4_Answer2 
3. OBSTI4_Answer3 
4. OBSTI4_Answer4 
5. OBSTI4_Answer5 
6. OBSTI4_Answer6 
7. OBSTI4_Answer7 
8. OBSTI4_Answer8 
9. OBSTI4_Answer9 
10. OBSTI4_Answer10 
11. OBSTI4_Answer11 
12. OBSTI4_Answer12 
13. OBSTI4_Answer13 
14. OBSTI4_Answer14 
15. OBSTI4_Answer15</t>
  </si>
  <si>
    <t xml:space="preserve">1. Misselijkheid 
2. Overgeven
3. Buikkrampen
4. Buikpijn
5. Opgeblazen gevoel / opgezette buik
6. Maagpijn
7. Gasvorming / scheten 
8. Slijm bij de ontlasting
9. Gering bloedverlies bij de ontlasting
10. Gebrek aan eetlust 
11. Verlies van dunne ontlasting (onvrijwillig) 
12. Aambeien 
13. Pijnlijke anus 
14. Anders 
15. Geen van allen </t>
  </si>
  <si>
    <t>1. Ga naar vraag ALG31A 
2. Ga naar vraag OBSTI4A
3-13. Ga naar vraag ALG31A 
14. Ga naar vraag OBSTI4B
15. Ga naar vraag ALG31A</t>
  </si>
  <si>
    <t>1. OBSTI4A_Answer1 
2. OBSTI4A_Answer2 
3. OBSTI4A_Answer3</t>
  </si>
  <si>
    <t xml:space="preserve">1. Een keer
2. Twee tot vijf keer
3. Vaker dan vijf keer
</t>
  </si>
  <si>
    <t>1-3. Ga naar vraag ALG31A</t>
  </si>
  <si>
    <t xml:space="preserve">Wat voor andere klachten heb je bij de obstipatie? </t>
  </si>
  <si>
    <t xml:space="preserve">Wat voor andere klachten heeft de patiënt bij de obstipatie? </t>
  </si>
  <si>
    <t>Aspect ontlasting</t>
  </si>
  <si>
    <t>1. OBSTI6_Answer1 
2. OBSTI6_Answer2 
3. OBSTI6_Answer3 
4. OBSTI6_Answer4 
5. OBSTI6_Answer5</t>
  </si>
  <si>
    <t xml:space="preserve">1. (Water) dun 
2. Breijg / modderig
3. Normaal
4. Hard 
5. Enkel wat slijm 
</t>
  </si>
  <si>
    <t>Risicofactoren / VG</t>
  </si>
  <si>
    <t>1. OBSTI7_Answer1 
2. OBSTI7_Answer2 
3. OBSTI7_Answer3 
4. OBSTI7_Answer4 
5. OBSTI7_Answer5 
6. OBSTI7_Answer6 
7. OBSTI7_Answer7 
8. OBSTI7_Answer8 
9. OBSTI7_Answer9 
10. OBSTI7_Answer10</t>
  </si>
  <si>
    <t xml:space="preserve">1. Pasgeboren baby (ouder dan 7 dagen) zonder ontlasting
2. Chronische darmziekte
3. Darmkanker in de voorgeschiedenis of nu 
4. Aandoening van de schildklier
5. Neurologische aandoening
6. Verstandelijke beperking 
7. Diabetes (suikerziekte)  
8. Depressie 
9. Gebruik medicatie met als bijwerking obstipatie
10.  Geen van allen </t>
  </si>
  <si>
    <t xml:space="preserve">Bijvoorbeed te weinig water gedronken, veel stress, recent gestart met een bepaald medicijn, etc. </t>
  </si>
  <si>
    <t xml:space="preserve">Heb je bij de oogklacht een of meer van de volgende klachten? </t>
  </si>
  <si>
    <t>1. OOGK1_Answer1 
2. OOGK1_Answer2 
3. OOGK1_Answer3 
4. OOGK1_Answer4 
5. OOGK1_Answer5 
6. OOGK1_Answer6 
7. OOGK1_Answer7 
8. OOGK1_Answer8 
9. OOGK1_Answer9</t>
  </si>
  <si>
    <t xml:space="preserve">1. Ernstige of doorborende verwonding aan het oog of ooglid
2. Hevige hoofdpijn
3. Misselijkheid of overgeven
4. Plotseling veel last van fel licht
5. Plotseling erg wazig of slecht zicht
6. Deel van blikveld is weggevallen
7. Plots dubbel zien (&lt; 6uur)
8. Plotselinge zwelling aan beide ogen/oogleden
9. Geen van allen </t>
  </si>
  <si>
    <t xml:space="preserve">Heb je pijn aan je oog? </t>
  </si>
  <si>
    <t>Pijn oog</t>
  </si>
  <si>
    <t xml:space="preserve">Hierbij is het belangrijk om onderscheid te maken tussen pijn aan de oogbol zelf of meer oppervlakkige pijn aan de buitenkant van het oog of ooglid. </t>
  </si>
  <si>
    <t>1. OOGK2A_Answer1 
2. OOGK2A_Answer2 
3. OOGK2A_Answer3 
4. OOGK2A_Answer4 
5. OOGK2A_Answer5</t>
  </si>
  <si>
    <t xml:space="preserve">1. Ernstige pijn in de oogbol
2. Achter het oog 
3. Oppervlakkig pijn aan het oog of ooglid
4. Andere pijn
5. Geen pijn </t>
  </si>
  <si>
    <t>1. U2, redirect naar vpk chat
2-4. Ga naar vraag OOGK2</t>
  </si>
  <si>
    <t xml:space="preserve">Hoeveel pijn heb je aan je oog? </t>
  </si>
  <si>
    <t>Mate pijn</t>
  </si>
  <si>
    <t>1. OOGK2_Answer1 
2. OOGK2_Answer2 
3. OOGK2_Answer3 
4. OOGK2_Answer4 
5. OOGK2_Answer5 
6. OOGK2_Answer6 
7. OOGK2_Answer7 
8. OOGK2_Answer8 
9. OOGK2_Answer9 
10. OOGK2_Answer10 
11. OOGK2_Answer11</t>
  </si>
  <si>
    <t xml:space="preserve">Is er (vermoedelijk) iets in of tegen je oog gekomen? </t>
  </si>
  <si>
    <t xml:space="preserve">Is er (vermoedelijk) iets in of tegen het oog van de patiënt gekomen? </t>
  </si>
  <si>
    <t>CA in oog</t>
  </si>
  <si>
    <t xml:space="preserve">Zo ja, wat is er in gekomen? Bijvoorbeeld kruit van vuurwerk. </t>
  </si>
  <si>
    <t>1. OOGK3_Answer1 
2. OOGK3_Answer2 
3. OOGK3_Answer3 
4. OOGK3_Answer4 
5. OOGK3_Answer5 
6. OOGK3_Answer6 
7. OOGK3_Answer7 
8. OOGK3_Answer8</t>
  </si>
  <si>
    <t>1. Chemische stof / loog / zuur
2. Kruit 
3. Fel licht / las letsel
4. Vuiltje of splinter
5. Insect
6. Ja, maar weet niet zeker wat
7. Klap / iets hards tegen het oog gekomen
8. Nee, er is niets in of tegen het oog gekomen</t>
  </si>
  <si>
    <t>1-2. U2, redirect naar vpk chat.
3-6. Ga naar vraag OOGK4
7. Ga naar vraag OOGK7
8. Ga naar vraag OOGK4</t>
  </si>
  <si>
    <t>Stomp trauma</t>
  </si>
  <si>
    <t xml:space="preserve">Zie je plotseling slechter of anders? </t>
  </si>
  <si>
    <t xml:space="preserve">Ziet de patiënt plotseling slechter of anders? </t>
  </si>
  <si>
    <t>Visus verandering</t>
  </si>
  <si>
    <t>https://encyclopedie.medicinfo.nl/media/2cbnpwpu/oogk5-2.jpg</t>
  </si>
  <si>
    <t>1. OOGK4_Answer1 
2. OOGK4_Answer2 
3. OOGK4_Answer3 
4. OOGK4_Answer4 
5. OOGK4_Answer5 
6. OOGK4_Answer6 
7. OOGK4_Answer7 
8. OOGK4_Answer8</t>
  </si>
  <si>
    <t>1. Iets waziger of slechter zicht 
2. Meebewegende vlekken
3. Dubbel zien (&gt; 6uur)
4. Een zwarte vlek in blikveld
5. Halo’s (kring) rondom lichtbron
6. Bepaalde nieuwe dingen (zoals friemeltjes, lichtflitsen of vlekken)
7. Nee, het zicht is hetzelfde gebleven
8. De klacht staat er niet tussen</t>
  </si>
  <si>
    <t>1-7. Ga naar vraag OOGK8</t>
  </si>
  <si>
    <t xml:space="preserve">Wat is er precies veranderd aan je zicht? </t>
  </si>
  <si>
    <t xml:space="preserve">Wat is er precies veranderd aan het zicht? </t>
  </si>
  <si>
    <t>Andere visus verandering</t>
  </si>
  <si>
    <t>Een of beide ogen</t>
  </si>
  <si>
    <t>1. OOGK8_Answer1 
2. OOGK8_Answer2 
3. OOGK8_Answer3</t>
  </si>
  <si>
    <t>1. Een oog, rechts
2. Een oog, links
3. Beide ogen</t>
  </si>
  <si>
    <t xml:space="preserve">Ziet je oog of ooglid er anders uit dan normaal? </t>
  </si>
  <si>
    <t xml:space="preserve">Ziet het oog of ooglid er anders uit dan normaal? </t>
  </si>
  <si>
    <t>Uitwendige klachten</t>
  </si>
  <si>
    <t>https://encyclopedie.medicinfo.nl/media/qh2nigpb/oogk9.jpg</t>
  </si>
  <si>
    <t>Foto en beschrijving ooglid</t>
  </si>
  <si>
    <t xml:space="preserve">Graag een foto maken van beide ogen en een detail foto van de klacht. </t>
  </si>
  <si>
    <t>Gevoel oog</t>
  </si>
  <si>
    <t>1. OOGK10_Answer1 
2. OOGK10_Answer2 
3. OOGK10_Answer3 
4. OOGK10_Answer4 
5. OOGK10_Answer5 
6. OOGK10_Answer6 
7. OOGK10_Answer7</t>
  </si>
  <si>
    <t>1. Jeuk
2. Geïrriteerd gevoel
3. Branderig gevoel
4. Droog gevoel
5. Tranend oog (meer dan normaal)
6. Vocht / pus uit het oog
7. Geen van allen</t>
  </si>
  <si>
    <t xml:space="preserve">Heb je tekenen van een oogontsteking? </t>
  </si>
  <si>
    <t>Oogontsteking</t>
  </si>
  <si>
    <t>Tekenen van oogontsteking: roodheid, branderig gevoel, jeuk, tranen, vocht of pus uit het oog.  Zo ja, sinds wanneer en verbetert of verslechtert het?</t>
  </si>
  <si>
    <t>1. OOGK10A_Answer1 
2. OOGK10A_Answer2 
3. OOGK10A_Answer3 
4. OOGK10A_Answer4 
5. OOGK10A_Answer5</t>
  </si>
  <si>
    <t>1. Ja, meer dan 3 dagen met verbetering
2. Ja, meer dan 3 dagen zonder verbetering
3. Ja, meer dan 3 dagen met verergering van klachten
4. Ja, 3 dagen of minder
5. Nee</t>
  </si>
  <si>
    <t>2. Ga naar vraag ALG13</t>
  </si>
  <si>
    <t>2-3. Ga naar vraag ALG13</t>
  </si>
  <si>
    <t xml:space="preserve">Ben je recent behandeld of geopereerd aan je oog? </t>
  </si>
  <si>
    <t xml:space="preserve">Is de patiënt recent behandeld of geopereerd aan het oog? </t>
  </si>
  <si>
    <t>2. sla volgende vraag over</t>
  </si>
  <si>
    <t xml:space="preserve">Draag je een bril of contactlenzen? </t>
  </si>
  <si>
    <t xml:space="preserve">Draagt de patiënt een bril of contactlenzen? </t>
  </si>
  <si>
    <t>Bril of contactlenzen</t>
  </si>
  <si>
    <t>1. OOGK12_Answer1 
2. OOGK12_Answer2 
3. OOGK12_Answer3</t>
  </si>
  <si>
    <t>1. Ja, bril
2. Ja, contactlenzen
3. Nee</t>
  </si>
  <si>
    <t>Oorpijn</t>
  </si>
  <si>
    <t xml:space="preserve">Voel je je ernstig ziek en/of heb je koorts? </t>
  </si>
  <si>
    <t xml:space="preserve">Ernstig zieke indruk: bijvoorbeeld erg suf of slaperig, een versnelde ademhaling en/of koorts (38°C of hoger) of erg verslechterd in het afgelopen uur. Bij een kind ook: jengelend of ontroostbaar huilen of kreunend ademhalen. </t>
  </si>
  <si>
    <t>1. OORPI1_Answer1 
2. OORPI1_Answer2 
3. OORPI1_Answer3 
4. OORPI1_Answer4</t>
  </si>
  <si>
    <t xml:space="preserve">1. Ernstig ziek en koorts 
2. Ernstig ziek, geen koorts
3. (Vermoedelijk) koorts
4. Geen van allen </t>
  </si>
  <si>
    <t xml:space="preserve">1-2. U2, redirect naar vpk chat.
4. Sla volgende vraag over. </t>
  </si>
  <si>
    <t>U3: Zieke indruk toevoegen</t>
  </si>
  <si>
    <t xml:space="preserve">Heb je pijn aan het oor? </t>
  </si>
  <si>
    <t>Pijn oor</t>
  </si>
  <si>
    <t xml:space="preserve">Bijvoorbeeld als je de oorschelp aanraakt of beweegt. Zo ja, waar? </t>
  </si>
  <si>
    <t>1. OORPI2_Answer1 
2. OORPI2_Answer2 
3. OORPI2_Answer3 
4. OORPI2_Answer4</t>
  </si>
  <si>
    <t xml:space="preserve">1. In het oor
2. Uitwendige oor
3. Aan het bot achter het oor
4. Nee, geen pijn </t>
  </si>
  <si>
    <t>4. Ga naar vraag OORPI4</t>
  </si>
  <si>
    <t xml:space="preserve">U3: 3 + koorts </t>
  </si>
  <si>
    <t xml:space="preserve">Hoe lang heb je al pijn aan het oor? </t>
  </si>
  <si>
    <t>1. OORPI2A_Answer1 
2. OORPI2A_Answer2</t>
  </si>
  <si>
    <t>1. Korter dan drie dagen
2. Langer dan drie dagen</t>
  </si>
  <si>
    <t xml:space="preserve">1-2. </t>
  </si>
  <si>
    <t>U4: 2</t>
  </si>
  <si>
    <t xml:space="preserve">Pijn 0-10 </t>
  </si>
  <si>
    <t>1. OORPI3_Answer1 
2. OORPI3_Answer2 
3. OORPI3_Answer3 
4. OORPI3_Answer4 
5. OORPI3_Answer5 
6. OORPI3_Answer6 
7. OORPI3_Answer7 
8. OORPI3_Answer8 
9. OORPI3_Answer9 
10. OORPI3_Answer10 
11. OORPI3_Answer11</t>
  </si>
  <si>
    <t xml:space="preserve">9-10. U1-U2, redirect naar vpk chat. </t>
  </si>
  <si>
    <t xml:space="preserve">Aan welk oor heb je last? </t>
  </si>
  <si>
    <t xml:space="preserve">Aan welk oor heeft de patiënt last? </t>
  </si>
  <si>
    <t>1. OORPI4_Answer1 
2. OORPI4_Answer2 
3. OORPI4_Answer3</t>
  </si>
  <si>
    <t>1. Rechteroor
2. Linkeroor
3. Beide</t>
  </si>
  <si>
    <t>U3: 3 + Jonger dan 2 jaar</t>
  </si>
  <si>
    <t xml:space="preserve">Ziet het oor of de huid eromheen er anders uit? </t>
  </si>
  <si>
    <t>Zwelling of erytheem</t>
  </si>
  <si>
    <t xml:space="preserve">Bijvoorbeeld: roodheid van de oorschelp of huid, een bloeduitstorting/blauwe plek, zwelling van het oor of het oor staat verder af. </t>
  </si>
  <si>
    <t xml:space="preserve">U3: meerkeuzevraag van maken: afstaande oorschelp + zieke indruk (volwassene) 
U4: Bloeduitstorting aan de oorschelp </t>
  </si>
  <si>
    <t xml:space="preserve">Kan je foto's uploaden van beide oren? </t>
  </si>
  <si>
    <t xml:space="preserve">Uitwendige afwijking </t>
  </si>
  <si>
    <t>1. OORPI7_Answer1 
2. OORPI7_Answer2 
3. OORPI7_Answer3 
4. OORPI7_Answer4 
5. OORPI7_Answer5 
6. OORPI7_Answer6 
7. OORPI7_Answer7</t>
  </si>
  <si>
    <t xml:space="preserve">1. Hevige duizeligheid
2. Duizeligheid
3. Vocht / pus uit het oor
4. Plotselinge doofheid (&lt;3 dagen)
5. Langer bestaande doofheid
5. Slechter horen
6. Geen van allen </t>
  </si>
  <si>
    <t>U3: 1, 4</t>
  </si>
  <si>
    <t xml:space="preserve">Heb je last van een of meer van de volgende klachten naast de klacht aan het oor? </t>
  </si>
  <si>
    <t xml:space="preserve">Heeft de patiënt last van een of meer van de volgende klachten naast de klacht aan het oor? </t>
  </si>
  <si>
    <t>1. OORPI9_Answer1 
2. OORPI9_Answer2 
3. OORPI9_Answer3 
4. OORPI9_Answer4 
5. OORPI9_Answer5</t>
  </si>
  <si>
    <t>1. Neusverkoudheid
2. Hoesten
3. Overgeven
4. Diarree
5. Geen van allen</t>
  </si>
  <si>
    <t>1. OORPI10_Answer1 
2. OORPI10_Answer2 
3. OORPI10_Answer3 
4. OORPI10_Answer4 
5. OORPI10_Answer5 
6. OORPI10_Answer6 
7. OORPI10_Answer7</t>
  </si>
  <si>
    <t xml:space="preserve">1. Klap tegen het oor gehad  
2. Recent gedoken
3. Vliegreis gemaakt
4. Gezwommen
5. Verkoudheid 
6. Andere oorzaak
7. Spontaan </t>
  </si>
  <si>
    <t>Hematoom</t>
  </si>
  <si>
    <t xml:space="preserve">Ben je recent behandeld of geopereerd aan het oor? </t>
  </si>
  <si>
    <t xml:space="preserve">Is de patiënt recent behandeld of geopereerd aan het oor? </t>
  </si>
  <si>
    <t>1. Ja 
2. Nee</t>
  </si>
  <si>
    <t xml:space="preserve">Draag je een gehoorapparaat? </t>
  </si>
  <si>
    <t xml:space="preserve">Draagt de patiënt een gehoorapparaat? </t>
  </si>
  <si>
    <t>Gehoorapparaat</t>
  </si>
  <si>
    <t xml:space="preserve">Ben je gediagnosticeerd met Syndroom van Down? </t>
  </si>
  <si>
    <t>Syndroom van Down</t>
  </si>
  <si>
    <t xml:space="preserve">U3: 1 </t>
  </si>
  <si>
    <t>U3: Jonger dan 6 maanden</t>
  </si>
  <si>
    <t xml:space="preserve">Heb je bij het overgeven last van een of meer van de volgende klachten? </t>
  </si>
  <si>
    <t xml:space="preserve">Heeft de patiënt bij het overgeven last van een of meer van de volgende klachten? </t>
  </si>
  <si>
    <t>Urgente klachten overgeven</t>
  </si>
  <si>
    <t xml:space="preserve">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</si>
  <si>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OVERG1_Answer1 
2. OVERG1_Answer2 
3. OVERG1_Answer3 
4. OVERG1_Answer4 
5. OVERG1_Answer5 
6. OVERG1_Answer6 
7. OVERG1_Answer7 
8. OVERG1_Answer8 
9. OVERG1_Answer9</t>
  </si>
  <si>
    <t>1. Bloed overgeven
2. Hevig benauwd of kortademig
3. Pijn op de borst
4. Bleek, grauw of gevoel flauw te vallen
5. Zeer hevige buikpijn
6. Bekend met suikerziekte (diabetes) en gebruik insuline
7. Ernstig zieke indruk 
8. Zieke indruk
9. Geen van allen</t>
  </si>
  <si>
    <t>2-7. U1-U2, redirect naar vpk chat. 
8-9. Sla volgende vraag over</t>
  </si>
  <si>
    <t>Mate hematemesis</t>
  </si>
  <si>
    <t>Bloed overgeven: 
Hevig: overgeven van puur bloed
Matig: braaksel met wat bloed
Gering: enkele druppels bloed bij het braaksel.</t>
  </si>
  <si>
    <t>1. OVERG2_Answer1 
2. OVERG2_Answer2 
3. OVERG2_Answer3</t>
  </si>
  <si>
    <t xml:space="preserve">1. Hevig
2. Matig
3. Gering </t>
  </si>
  <si>
    <t xml:space="preserve">Heb je last van een of meer van de volgende klachten naast het overgeven? </t>
  </si>
  <si>
    <t xml:space="preserve">Heeft de patiënt last van een of meer van de volgende klachten naast het overgeven? </t>
  </si>
  <si>
    <t>Overgeven gerelateerde klachten</t>
  </si>
  <si>
    <t xml:space="preserve">Koorts is een temperatuur van 38°C of hoger. </t>
  </si>
  <si>
    <t>1. OVERG3_Answer1 
2. OVERG3_Answer2 
3. OVERG3_Answer3 
4. OVERG3_Answer4 
5. OVERG3_Answer5 
6. OVERG3_Answer6</t>
  </si>
  <si>
    <t>1. (Vermoedelijk) koorts
2. Hevige hoofdpijn
3. Overgeven is gestart na een trauma (val of harde stoot) tegen het hoofd
4. Pijn bij het buigen van de nek
5. Draaiduizeligheid en dubbelzien
6. Geen van allen</t>
  </si>
  <si>
    <t xml:space="preserve">2-5. U1-U2, redirect naar vpk chat.
6. Sla volgende vraag over. </t>
  </si>
  <si>
    <t xml:space="preserve">Hoe vaak heeft de patiënt overgegeven in de afgelopen 24 uur? </t>
  </si>
  <si>
    <t xml:space="preserve">Frequentie </t>
  </si>
  <si>
    <t>1. OVERG4_Answer1 
2. OVERG4_Answer2 
3. OVERG4_Answer3 
4. OVERG4_Answer4 
5. OVERG4_Answer5</t>
  </si>
  <si>
    <t xml:space="preserve">1. Een keer
2. Twee tot vijf keer
3. Meer dan vijf keer
4. Aanhoudend overgeven
5. Nog niet overgeven, wel misselijk  
</t>
  </si>
  <si>
    <t>Explosief braken</t>
  </si>
  <si>
    <t>1. OVERG5_Answer1 
2. OVERG5_Answer2 
3. OVERG5_Answer3</t>
  </si>
  <si>
    <t xml:space="preserve">1. Erg plots / explosief
2. Voel het opkomen
3. Wisselend </t>
  </si>
  <si>
    <t xml:space="preserve">Heb je een of meer van de volgende bijkomende klachten? </t>
  </si>
  <si>
    <t xml:space="preserve">Heeft de patiënt een of meer van de volgende bijkomende klachten? </t>
  </si>
  <si>
    <t>Bijkomende klachten overgeven</t>
  </si>
  <si>
    <t>1. OVERG8_Answer1 
2. OVERG8_Answer2 
3. OVERG8_Answer3 
4. OVERG8_Answer4 
5. OVERG8_Answer5 
6. OVERG8_Answer6 
7. OVERG8_Answer7</t>
  </si>
  <si>
    <t>1. Moeizame ontlasting
2. Geen ontlasting
3. Waterdunne ontlasting (diarree)
4. Maagklachten
5. Draaiduizeligheid
6. Gewichtsverlies
7. Geen van allen</t>
  </si>
  <si>
    <t>4-7. Sla volgende vraag over.</t>
  </si>
  <si>
    <t xml:space="preserve">Kan je ons iets meer vertellen over je klachten rondom de ontlasting? </t>
  </si>
  <si>
    <t xml:space="preserve">Kan de patiënt ons iets meer vertellen over de klachten rondom de ontlasting? </t>
  </si>
  <si>
    <t>Klachten defecatie</t>
  </si>
  <si>
    <t xml:space="preserve">Wanneer was bijvoorbeeld de laatste keer? Als je diarree hebt: hoe vaak per dag, hoe ziet de ontlasting eruit en zit er bloed bij? </t>
  </si>
  <si>
    <t xml:space="preserve">Zijn een of meer van de volgende antwoorden op jou van toepassing? </t>
  </si>
  <si>
    <t xml:space="preserve">Zijn een of meer van de volgende antwoorden op de patiënt van toepassing? </t>
  </si>
  <si>
    <t xml:space="preserve">Luxerende / risico factoren </t>
  </si>
  <si>
    <t xml:space="preserve">Ook bij af en toe gebruik wel aanvinken. We zullen het daarna in de chat verder bespreken. </t>
  </si>
  <si>
    <t>1. OVERG10_Answer1 
2. OVERG10_Answer2 
3. OVERG10_Answer3 
4. OVERG10_Answer4 
5. OVERG10_Answer5 
6. OVERG10_Answer6 
7. OVERG10_Answer7 
8. OVERG10_Answer8</t>
  </si>
  <si>
    <t xml:space="preserve">1. Zit veel in de zon
2. Rookt
3. Drinkt alcohol
4. Drinkt koffie
5. Gebruikt lachgas
6. Gebruikt drugs
7. Mogelijk iets verkeerds gegeten
8. Geen van allen </t>
  </si>
  <si>
    <t xml:space="preserve">Bijvoorbeed iets verkeerds gegeten, veel mensen in je omgeving ziek, recent gestart met een nieuw medicijn, etc. </t>
  </si>
  <si>
    <t>Medicatie gemist of uitgebraakt</t>
  </si>
  <si>
    <t xml:space="preserve">Bijvoorbeeld je anticonceptie pil. </t>
  </si>
  <si>
    <t xml:space="preserve">Heeft u een maagverkleining gehad? </t>
  </si>
  <si>
    <t xml:space="preserve">Heeft de patiënt een maagverkleining gehad? </t>
  </si>
  <si>
    <t>Maagverkleining</t>
  </si>
  <si>
    <t xml:space="preserve">Heb je gerelateerd aan je rugklacht een van de volgende  klachten? </t>
  </si>
  <si>
    <t xml:space="preserve">Heeft de patiënt gerelateerd aan de rugklacht een van de volgende klachten? </t>
  </si>
  <si>
    <t>Urgente klachten rug</t>
  </si>
  <si>
    <t xml:space="preserve">Aneurysma aorta: verwijding van grote slagader. 
Incontinentie: voor urine en/of ontlasting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</si>
  <si>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RUGKL1_Answer1 
2. RUGKL1_Answer2 
3. RUGKL1_Answer3 
4. RUGKL1_Answer4 
5. RUGKL1_Answer5 
6. RUGKL1_Answer6 
7. RUGKL1_Answer7 
8. RUGKL1_Answer8 
9. RUGKL1_Answer9 
10. RUGKL1_Answer10 
11. RUGKL1_Answer11 
12. RUGKL1_Answer12</t>
  </si>
  <si>
    <t>1. Acute, hevige rugpijn onafhankelijk van beweging of je houding
2. Bekend met of verdenking van een aneurysma
3. Bleek, klam, misselijk of gevoel flauw te vallen
4. Een ernstige verwonding aan de rug/ruggengraat
5. Doof gevoel bij de billen, geslachtsdelen en/of benen
6. Niet of moeite met plassen of incontinentie sinds rugpijn
7. Hevige buikpijn
8. Kortademigheid en/of pijn op de borst
9. Rugklacht is ontstaan na een ongeval
10. Ernstig zieke indruk 
11. Zieke indruk
12. Geen van allen</t>
  </si>
  <si>
    <t>Rug klachten</t>
  </si>
  <si>
    <t xml:space="preserve">Er zijn meerdere antwoorden mogelijk. Koorts is een temperatuur van 38°C of hoger. </t>
  </si>
  <si>
    <t>1. RUGKL2_Answer1 
2. RUGKL2_Answer2 
3. RUGKL2_Answer3 
4. RUGKL2_Answer4 
5. RUGKL2_Answer5 
6. RUGKL2_Answer6 
7. RUGKL2_Answer7 
8. RUGKL2_Answer8</t>
  </si>
  <si>
    <t xml:space="preserve">1. Doof gevoel
2. Uitstralende pijn of tintelingen tot de knie
3. Uitstralend pijn of tintelingen voorbij de knie
4. Uitval van spierkracht in een been of voet
5. Veel pijn bij het plassen
6. Geringe / beetje pijn bij het plassen
7. Bloed bij de urine
8. Geen van allen  </t>
  </si>
  <si>
    <t>1-4. Ga naar vraag RUGKL2A
5-8. Ga naar vraag ALG7A</t>
  </si>
  <si>
    <t xml:space="preserve">Heb je deze klacht(en) in een of beide benen / voeten? </t>
  </si>
  <si>
    <t xml:space="preserve">Heeft de patiënt deze klacht(en) in een of beide benen / voeten? </t>
  </si>
  <si>
    <t>1. RUGKL2A_Answer1 
2. RUGKL2A_Answer2 
3. RUGKL2A_Answer3</t>
  </si>
  <si>
    <t xml:space="preserve">1. Rechterbeen
2. Linkerbeen
3. Beide </t>
  </si>
  <si>
    <t>Uitleg oorzaak</t>
  </si>
  <si>
    <t xml:space="preserve">Waar zit de rugklacht? </t>
  </si>
  <si>
    <t>Lokatie rugpijn</t>
  </si>
  <si>
    <t>1. RUGKL4_Answer1 
2. RUGKL4_Answer2 
3. RUGKL4_Answer3 
4. RUGKL4_Answer4 
5. RUGKL4_Answer5 
6. RUGKL4_Answer6</t>
  </si>
  <si>
    <t>1. Over de gehele rug
2. Hoog
3. Midden
4. Laag
5. De pijn / het gevoel verspringt
6. Moeilijk aan te geven</t>
  </si>
  <si>
    <t xml:space="preserve">Kan je de rugklacht van de patiënt beschrijven? </t>
  </si>
  <si>
    <t>Typering pijn</t>
  </si>
  <si>
    <t xml:space="preserve">Bijv. is het continu aanwezig of komt het in aanvallen, etc. </t>
  </si>
  <si>
    <t>1. RUGKL5_Answer1 
2. RUGKL5_Answer2 
3. RUGKL5_Answer3 
4. RUGKL5_Answer4 
5. RUGKL5_Answer5</t>
  </si>
  <si>
    <t xml:space="preserve">1. Het is continu aanwezig
2. Het komt in aanvallen
3. Het wordt steeds erger
4. Het wordt al beter
5. Geen van allen </t>
  </si>
  <si>
    <t xml:space="preserve">Zijn er afwijkingen te zien aan je rug? </t>
  </si>
  <si>
    <t xml:space="preserve">Zijn er afwijkingen te zien aan de rug? </t>
  </si>
  <si>
    <t xml:space="preserve">Bijvoorbeeld een wond, huiduitslag, een blauwe plek of zwelling. Graag een duidelijke foto uploaden van de afwijking. </t>
  </si>
  <si>
    <t>Bijvoorbeeld verergering: tijdens het lopen, 's nachts, zwaar tillen. 
Verlichting: stilstaan of liggen.</t>
  </si>
  <si>
    <t xml:space="preserve">Ben je recent behandeld of geopereerd aan je rug? </t>
  </si>
  <si>
    <t xml:space="preserve">Is de patiënt recent behandeld of geopereerd aan de rug? </t>
  </si>
  <si>
    <t xml:space="preserve">Hevige kortademigheid: het gevoel dat je moeilijk kunt ademen zonder dat je zware inspanning hebt gedaan.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</si>
  <si>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DIABE1_Answer1 
2. DIABE1_Answer2 
3. DIABE1_Answer3 
4. DIABE1_Answer4 
5. DIABE1_Answer5 
6. DIABE1_Answer6 
7. DIABE1_Answer7 
8. DIABE1_Answer8 
9. DIABE1_Answer9 
10. DIABE1_Answer10 
11. DIABE1_Answer11 
12. DIABE1_Answer12 
13. DIABE1_Answer13</t>
  </si>
  <si>
    <t>1. Erg suf, slaperig en/of niet goed aanspreekbaar
2. Vermoeden van ernstige hypoglykemie (glucose lager dan 3,5mmol/L)
3. Hevige kortademigheid en/of versnelde, zuchtende ademhaling
4. Verwardheid / vreemd gedrag en glucose hoger dan 15mmol/L 
5. Verward / vreemd gedrag en gebruikt insuline
6. Verkeerde dosering insuline gebruikt
7. Aanhoudend braken en/of diarree
8. Klam, bleek, duizelig of neiging flauw te vallen 
9. Misselijk, erg snelle hartslag en koude neus, handen of voeten
10. Tekenen van erge uitdroging, plast weinig tot niet
11. Ernstig zieke indruk
12. Zieke indruk
13. Geen van bovenstaande</t>
  </si>
  <si>
    <t xml:space="preserve">1-11. U1-U2, redirect naar vpk chat. 
 </t>
  </si>
  <si>
    <t>Type diabetes</t>
  </si>
  <si>
    <t>1. DIABE2_Answer1 
2. DIABE2_Answer2 
3. DIABE2_Answer3 
4. DIABE2_Answer4 
5. DIABE2_Answer5</t>
  </si>
  <si>
    <t xml:space="preserve">1. Diabetes mellitus type 1 
2. Diabetes mellitus type 2
3. Heb / heeft diabetes, weet niet welk type
4. Zwangerschapsdiabetes 
5. Ander type diabetes
</t>
  </si>
  <si>
    <t xml:space="preserve">1-4. Sla volgende vraag over. 
</t>
  </si>
  <si>
    <t xml:space="preserve">Welk type diabetes heb je? </t>
  </si>
  <si>
    <t xml:space="preserve">Welk type diabetes heeft de patiënt? </t>
  </si>
  <si>
    <t>Ander type DM</t>
  </si>
  <si>
    <t xml:space="preserve">Hoe wordt de diabetes behandeld? </t>
  </si>
  <si>
    <t>Behandeling diabetes</t>
  </si>
  <si>
    <t>1. DIABE3_Answer1 
2. DIABE3_Answer2 
3. DIABE3_Answer3 
4. DIABE3_Answer4</t>
  </si>
  <si>
    <t xml:space="preserve">1. Dieetmaatregelen
2. Tabletten
3. Insuline-injecties
4. Anders </t>
  </si>
  <si>
    <t xml:space="preserve">Kun je je vorige antwoord(en) toelichten? </t>
  </si>
  <si>
    <t xml:space="preserve">Kun je het vorige antwoord toelichten? </t>
  </si>
  <si>
    <t>Specificatie behandeling diabetes</t>
  </si>
  <si>
    <t xml:space="preserve">Graag zo uitgebreid mogelijk beschrijven: wat voor medicatie gebruik je, hoeveel, wanneer heb je voor het laatste ingenomen of ingespoten? </t>
  </si>
  <si>
    <t>Dehydratie</t>
  </si>
  <si>
    <t xml:space="preserve">Tekenen die op uitdrogingen wijzen: vreselijke dorst, erg droge mond, minder dan 1L water gedronken, weinig tot niet plassen (meer dan 12 uur niet geplast), suf, duizelig of licht in het hoofd. </t>
  </si>
  <si>
    <t xml:space="preserve">Heb je normaal gegeten? </t>
  </si>
  <si>
    <t>Intake</t>
  </si>
  <si>
    <t xml:space="preserve">Graag ook beschrijven wanneer voor het laaste en wat heb je gegeten? </t>
  </si>
  <si>
    <t xml:space="preserve">Wat waren je laatste bloedglucose waarden? </t>
  </si>
  <si>
    <t xml:space="preserve">Wat waren de laatste bloedglucose waarden? </t>
  </si>
  <si>
    <t>Bloedglucose</t>
  </si>
  <si>
    <t xml:space="preserve">Graag de volgende zaken vermelden: je glucose waardes van vandaag, de tijd wanneer je het hebt gemeten en of je nuchter was (8 uur daarvoor niet gegeten).  </t>
  </si>
  <si>
    <t xml:space="preserve">Passen een of meer van de antwoorden bij jouw klachten? </t>
  </si>
  <si>
    <t xml:space="preserve">Passen een of meer van de antwoorden bij de klachten van de patiënt? </t>
  </si>
  <si>
    <t>Symptomen hypoglycemie</t>
  </si>
  <si>
    <t>1. DIABE7A_Answer1 
2. DIABE7A_Answer2 
3. DIABE7A_Answer3 
4. DIABE7A_Answer4 
5. DIABE7A_Answer5 
6. DIABE7A_Answer6 
7. DIABE7A_Answer7 
8. DIABE7A_Answer8</t>
  </si>
  <si>
    <t xml:space="preserve">1. Verward 
2. Rusteloos 
3. Duizeligheid 
4. Honger 
5. Hoofdpijn 
6. Trillerig, zweten of klam
7. Slecht / veranderd zicht 
8. Vermoeidheid 
</t>
  </si>
  <si>
    <t xml:space="preserve">1. U2, redirect naar vpk chat
</t>
  </si>
  <si>
    <t>7b</t>
  </si>
  <si>
    <t xml:space="preserve">En / of heb je een of meer van deze klachten? </t>
  </si>
  <si>
    <t xml:space="preserve">En / of heeft de patiënt een of meer van deze klachten? </t>
  </si>
  <si>
    <t>Symptomen hyperglycemie / DM alg</t>
  </si>
  <si>
    <t>1. DIABE7B_Answer1 
2. DIABE7B_Answer2 
3. DIABE7B_Answer3 
4. DIABE7B_Answer4 
5. DIABE7B_Answer5 
6. DIABE7B_Answer6 
7. DIABE7B_Answer7 
8. DIABE7B_Answer8 
9. DIABE7B_Answer9 
10. DIABE7B_Answer10</t>
  </si>
  <si>
    <t>1. Dorst / veel drinken 
2. Veel plassen
3. Braken / buikpijn
4. Diarree
5. Vermoeidheid
6. (Zenuw)pijn of verlies van gevoel
7. Oog / visusklachten 
8. Gebitsklachten
9. (Niet-genezende) wond 
10. Andere klachten</t>
  </si>
  <si>
    <t>1-9. Sla volgende vraag over.</t>
  </si>
  <si>
    <t>7c</t>
  </si>
  <si>
    <t xml:space="preserve">Wat voor andere klachten heeft de patient? </t>
  </si>
  <si>
    <t xml:space="preserve">Andere klachten bij DM </t>
  </si>
  <si>
    <t xml:space="preserve">Heb je zelf een idee waardoor je bloedglucose te hoog/te laag kan zijn? </t>
  </si>
  <si>
    <t xml:space="preserve">Heeft de patiënt zelf een idee waardoor de glucose te hoog/te laag kan zijn? </t>
  </si>
  <si>
    <t>Oorzaak ontregeling diabetes</t>
  </si>
  <si>
    <t>1. DIABE9_Answer1 
2. DIABE9_Answer2 
3. DIABE9_Answer3 
4. DIABE9_Answer4 
5. DIABE9_Answer5 
6. DIABE9_Answer6 
7. DIABE9_Answer7 
8. DIABE9_Answer8 
9. DIABE9_Answer9 
10. DIABE9_Answer10 
11. DIABE9_Answer11 
12. DIABE9_Answer12</t>
  </si>
  <si>
    <t xml:space="preserve">1. Hartritmestoornis 
2. Hartziekte 
3. Hoge bloeddruk
4. Doorgemaakt hersenbloeding, herseninfarct en/of TIA
5. Doorgemaakt hartinfarct en/of dotter-, stent- of bypassprocedure gehad
6. Te hoog cholesterol
7. Overgewicht
8. Nierfunctiestoornis / nierfalen
9. Diabetes (suikerziekte) in de familie
10. Longaandoening
11. Vaatlijden in de benen
12. Geen van allen </t>
  </si>
  <si>
    <t xml:space="preserve">Pijn in de zij: je kant dit testen door met je vuist zacht tegen de zijkant van je buik te tikken, dit zou geen pijn en geen verschil tussen links en rechts moeten geven.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</si>
  <si>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URINE1_Answer1 
2. URINE1_Answer2 
3. URINE1_Answer3 
4. URINE1_Answer4 
5. URINE1_Answer5 
6. URINE1_Answer6 
7. URINE1_Answer7 
8. URINE1_Answer8 
9. URINE1_Answer9 
10. URINE1_Answer10 
11. URINE1_Answer11</t>
  </si>
  <si>
    <t>1. Hevige buikpijn 
2. Verward, suf of erg slaperig
3. Verstopte urinekatheter
4. Koude rillingen
5. Misselijkheid en overgeven
6. Bleek, klam of gevoel flauw te vallen
7. Erg kortademig of versnelde ademhaling
8. Pijn in de zij 
9. Ernstig zieke indruk 
10. Zieke indruk 
11. Geen van allen</t>
  </si>
  <si>
    <t xml:space="preserve">1-9. U1-U2, redirect naar vpk chat
</t>
  </si>
  <si>
    <t>1-13</t>
  </si>
  <si>
    <t xml:space="preserve">Heb je last van een of meer van de volgende klachten naast de plasklachten? </t>
  </si>
  <si>
    <t xml:space="preserve">Heeft de patiënt last van een of meer van de volgende klachten naast de plasklachten? </t>
  </si>
  <si>
    <t>Systemische verschijnselen</t>
  </si>
  <si>
    <t>1. URINE2_Answer1 
2. URINE2_Answer2 
3. URINE2_Answer3 
4. URINE2_Answer4</t>
  </si>
  <si>
    <t>1. Rug en/of pijn in de zij
2. Pijn in de onderbuik
3. Pijn, moeilijk te benoemen waar precies
4. Geen van allen</t>
  </si>
  <si>
    <t>3A</t>
  </si>
  <si>
    <t>Complicerende factoren</t>
  </si>
  <si>
    <t xml:space="preserve">Buikwand katheter (Suprapubisch): een flexibel slangetje, dat via een sneetje via de buikwand, in de blaas is ingebracht. Blaaskatheter: een flexibel slangetje wat via de urineweg in de blaas is ingebracht
Neurologische ziekte aandoening zoals MS of ALS. </t>
  </si>
  <si>
    <t>1. URINE3A_Answer1 
2. URINE3A_Answer2 
3. URINE3A_Answer3 
4. URINE3A_Answer4 
5. URINE3A_Answer5 
6. URINE3A_Answer6</t>
  </si>
  <si>
    <t>1. Maakt gebruik van een blaaskatheter
2. Maakt gebruik van een buikwand katheter
3. Een neurologische aandoening waardoor de blaasfunctie afwijkend is
4. Bekend met een afwijking aan de nieren, blaas of urinewegen
5. Diabetes (suikerziekte)
6. Geen van allen</t>
  </si>
  <si>
    <t>1-2. Ga naar vraag URINE4
3-6. Ga naar vraag URINE5</t>
  </si>
  <si>
    <t>3B</t>
  </si>
  <si>
    <t>1. URINE3B_Answer1 
2. URINE3B_Answer2 
3. URINE3B_Answer3 
4. URINE3B_Answer4 
5. URINE3B_Answer5 
6. URINE3B_Answer6</t>
  </si>
  <si>
    <t>Verstopte katheter</t>
  </si>
  <si>
    <t xml:space="preserve">1. U2, redirect naar vpk chat </t>
  </si>
  <si>
    <t xml:space="preserve">Heb je een of meer van deze klachten bij het plassen? </t>
  </si>
  <si>
    <t>1. URINE5_Answer1 
2. URINE5_Answer2 
3. URINE5_Answer3 
4. URINE5_Answer4 
5. URINE5_Answer5 
6. URINE5_Answer6 
7. URINE5_Answer7 
8. URINE5_Answer8 
9. URINE5_Answer9</t>
  </si>
  <si>
    <t>1. Pijn
2. Erg vaak
3. Kleine beetjes
4. Loze aandrang
5. Branderig gevoel 
6. Niet volledig uit kunnen plassen
7. Sterk ruikend
8. Geen klachten bij het plassen 
9. Mijn klachten staan hier niet genoemd</t>
  </si>
  <si>
    <t>1-9</t>
  </si>
  <si>
    <t xml:space="preserve">Ziet de urine er anders uit? </t>
  </si>
  <si>
    <t>Aspect urine</t>
  </si>
  <si>
    <t>1. URINE6_Answer1 
2. URINE6_Answer2 
3. URINE6_Answer3 
4. URINE6_Answer4 
5. URINE6_Answer5</t>
  </si>
  <si>
    <t xml:space="preserve">1. Bloed bij de urine of roodgekleurd
2. Erg donker gekleurd 
3. Troebel
4. Vlokken in de urine
5. Nee, het ziet er normaal uit </t>
  </si>
  <si>
    <t>1-5</t>
  </si>
  <si>
    <t xml:space="preserve">Heb je een of meer van de volgende klachten aan je geslachtsdelen? </t>
  </si>
  <si>
    <t xml:space="preserve">Heeft de patiënt een of meer van de volgende klachten aan de geslachtsdelen? </t>
  </si>
  <si>
    <t>Klachten geslachtsdelen</t>
  </si>
  <si>
    <t>1. URINE7_Answer1 
2. URINE7_Answer2 
3. URINE7_Answer3 
4. URINE7_Answer4</t>
  </si>
  <si>
    <t>1. Jeuk 
2. Abnormale afscheiding
3. Pijn aan de bal / balzak
4. Geen van allen</t>
  </si>
  <si>
    <t>1-4</t>
  </si>
  <si>
    <t xml:space="preserve">3. U2, redirect naar vpk chat </t>
  </si>
  <si>
    <t>1. URINE8_Answer1 
2. URINE8_Answer2 
3. URINE8_Answer3 
4. URINE8_Answer4</t>
  </si>
  <si>
    <t>1. Jeuk 
2. Abnormale afscheiding
3. Vaginale pijn
4. Geen van allen</t>
  </si>
  <si>
    <t xml:space="preserve">1. U1-U2, redirect naar vpk chat. </t>
  </si>
  <si>
    <t>VagBloedverlies</t>
  </si>
  <si>
    <t xml:space="preserve">Heb je naast het vaginale bloedverlies een of meer van de volgende klachten? </t>
  </si>
  <si>
    <t xml:space="preserve">Hevige buikpijn: op een schaal van 1-10 een 9 of 10. 
Ernstig zieke indruk: bijvoorbeeld erg suf of slaperig, een versnelde ademhaling en/of koorts (38°C of hoger) of erg verslechterd in het afgelopen uur. 
Zieke indruk: Kan normale dagelijkse activiteiten zoals naar de wc gaan of uit bed komen niet meer zelfstandig. </t>
  </si>
  <si>
    <t>1. VAGBL1_Answer1 
2. VAGBL1_Answer2 
3. VAGBL1_Answer3 
4. VAGBL1_Answer4 
5. VAGBL1_Answer5 
6. VAGBL1_Answer6 
7. VAGBL1_Answer7 
8. VAGBL1_Answer8</t>
  </si>
  <si>
    <t>1. Hevige buikpijn
2. Verward, suf of erg slaperig
3. Bleek, klam of gevoel flauw te vallen
4. Klacht is gestart na een ongeval of geweld
5. Misselijk, erg snelle hartslag en koude neus, handen of voeten
6. Ernstig zieke indruk 
7. Zieke indruk
8. Geen van allen</t>
  </si>
  <si>
    <t xml:space="preserve">Hoe hevig is het bloedverlies? </t>
  </si>
  <si>
    <t>Mate bloedverlies</t>
  </si>
  <si>
    <t xml:space="preserve">Hevig bloedverlies: bijvoorbeeld één vol kraam- of maandverband in 5 minuten, soms met grote bloedstolsels. Je moet je maandverband of tampon zeer vaak verschonen, lekt door of hebt dubbel bescherming nodig. 
Matig bloedverlies: bijvoorbeeld één vol kraam- of maandverband in 20 minuten. 
Gering bloedverlies: af en toe druppelsgewijs of slijmerig bloedverlies. Kleiner dan een 2-euro-muntstuk in je maandverband. </t>
  </si>
  <si>
    <t>1. VAGBL2_Answer1 
2. VAGBL2_Answer2 
3. VAGBL2_Answer3 
4. VAGBL2_Answer4</t>
  </si>
  <si>
    <t>1. Hevig
2. Matig
3. Gering
4. Op dit moment geen bloedverlies (meer)</t>
  </si>
  <si>
    <t>U3: 1</t>
  </si>
  <si>
    <t>U3: 7-9</t>
  </si>
  <si>
    <t xml:space="preserve">Heb je naast het bloedverlies een of meer van de volgende klachten? </t>
  </si>
  <si>
    <t xml:space="preserve">Heeft de patiënte naast het bloedverlies een of meer van de volgende klachten? </t>
  </si>
  <si>
    <t>1. VAGBL3_Answer1 
2. VAGBL3_Answer2 
3. VAGBL3_Answer3 
4. VAGBL3_Answer4 
5. VAGBL3_Answer5 
6. VAGBL3_Answer6</t>
  </si>
  <si>
    <t xml:space="preserve">1. Buikpijn
2. Vaginale pijn
3. Pijn tijdens en/of na seks
4. Vaginale jeuk
5. Abnormale vaginale afscheiding
6. Geen van allen </t>
  </si>
  <si>
    <t xml:space="preserve">4-6. Sla volgende vraag over. </t>
  </si>
  <si>
    <t>PIJ</t>
  </si>
  <si>
    <t>&lt;=9</t>
  </si>
  <si>
    <t xml:space="preserve">Zijn een of meer van de volgende antwoorden op de patiënte van toepassing? </t>
  </si>
  <si>
    <t>Indicatoren vag. Bloedverlies</t>
  </si>
  <si>
    <t xml:space="preserve">Tussentijds bloedverlies: is tussen de menstruaties door. 
</t>
  </si>
  <si>
    <t>1. VAGBL4A_Answer1 
2. VAGBL4A_Answer2 
3. VAGBL4A_Answer3 
4. VAGBL4A_Answer4 
5. VAGBL4A_Answer5 
6. VAGBL4A_Answer6 
7. VAGBL4A_Answer7</t>
  </si>
  <si>
    <t>1. Momenteel ongesteld maar dit is meer dan normaal
2. Tussentijds bloedverlies
3. Vaker onregelmatig bloedverlies
4. Recent vaginale seks gehad, het bloedverlies is daarna ontstaan
5. Bekend met een stollingsafwijking
6. Gebruik van bloedverdunnende medicatie
7. Geen van allen</t>
  </si>
  <si>
    <t>Tussentijds bloedverlies: is tussen de menstruaties door. 
Door de overgang heen: meer dan een jaar geen menstruatie meer gehad.</t>
  </si>
  <si>
    <t>1. VAGBL4B_Answer1 
2. VAGBL4B_Answer2 
3. VAGBL4B_Answer3 
4. VAGBL4B_Answer4 
5. VAGBL4B_Answer5 
6. VAGBL4B_Answer6 
7. VAGBL4B_Answer7 
8. VAGBL4B_Answer8 
9. VAGBL4B_Answer9</t>
  </si>
  <si>
    <t>1. Momenteel ongesteld maar dit is meer dan normaal
2. Tussentijds bloedverlies
3. Vaker onregelmatig bloedverlies
4. Recent vaginale seks gehad, het bloedverlies is daarna ontstaan
5. In de overgang 
6. Door de overgang heen
7. Bekend met een stollingsafwijking
8. Gebruik van bloedverdunnende medicatie
9. Geen van allen</t>
  </si>
  <si>
    <t>2. Ga naar vraag ALG14</t>
  </si>
  <si>
    <t>2-3. Ga naar vraag ALG14</t>
  </si>
  <si>
    <t>&lt;61</t>
  </si>
  <si>
    <t>1. VAGBL5_Answer1 
2. VAGBL5_Answer2 
3. VAGBL5_Answer3 
4. VAGBL5_Answer4 
5. VAGBL5_Answer5 
6. VAGBL5_Answer6 
7. VAGBL5_Answer7 
8. VAGBL5_Answer8</t>
  </si>
  <si>
    <t xml:space="preserve">1. De pil
2. Een koperspiraal
3. Hormoonspiraal
4. Een prikpil
5. Implantatiestaafje
6. Condooms
7. Andere anticonceptie
8. Geen van allen  </t>
  </si>
  <si>
    <t xml:space="preserve">2-8. Sla volgende vraag over. </t>
  </si>
  <si>
    <t xml:space="preserve">Heb je de pil de laatste tijd goed ingenomen? </t>
  </si>
  <si>
    <t xml:space="preserve">Heeft de patiënte de pil de laatste tijd goed ingenomen? </t>
  </si>
  <si>
    <t>Goede inname pil</t>
  </si>
  <si>
    <t>U3: Stollingsafwijking toevoegen</t>
  </si>
  <si>
    <t xml:space="preserve">Ben je recent geopereerd aan je buik of heb je een vaginale ingreep gehad? </t>
  </si>
  <si>
    <t xml:space="preserve">Heeft de patiënte recent een buikoperatie of een vaginale ingreep gehad? </t>
  </si>
  <si>
    <t xml:space="preserve">Wat voor operatie of ingreep? </t>
  </si>
  <si>
    <t xml:space="preserve">Bijvoorbeeld een keizersnee, biopt baarmoederhals, etc. Graag beschrijven wat er gedaan is, wanneer en waar. </t>
  </si>
  <si>
    <t>VagAfscheiding</t>
  </si>
  <si>
    <t>Zwangere met klachten</t>
  </si>
  <si>
    <t xml:space="preserve">Hevige buikpijn: op een schaal van 0-10 een 9 of 10. 
Ernstig zieke indruk: bijvoorbeeld erg suf of slaperig, een versnelde ademhaling en/of koorts (38°C of hoger) of erg verslechterd in het afgelopen uur. 
Zieke indruk: Kan normale dagelijkse activiteiten zoals naar de wc gaan of uit bed komen niet meer zelfstandig. </t>
  </si>
  <si>
    <t>1. VAGAF2_Answer1 
2. VAGAF2_Answer2 
3. VAGAF2_Answer3 
4. VAGAF2_Answer4 
5. VAGAF2_Answer5</t>
  </si>
  <si>
    <t>1. Hevige buikpijn
2. Verminderd bewustzijn, bleek of gevoel flauw te vallen
3. Ernstig zieke indruk 
4. Zieke indruk 
5. Geen van allen</t>
  </si>
  <si>
    <t xml:space="preserve">1-3. U1-U2, redirect naar vpk chat. 
</t>
  </si>
  <si>
    <t xml:space="preserve">Specificatie vag. Afscheiding </t>
  </si>
  <si>
    <t>1. VAGAF3_Answer1 
2. VAGAF3_Answer2 
3. VAGAF3_Answer3 
4. VAGAF3_Answer4 
5. VAGAF3_Answer5 
6. VAGAF3_Answer6</t>
  </si>
  <si>
    <t>1. Fors toegenomen afscheiding
2. Veranderd van kleur
3. Het stinkt / ruikt anders
4. De afscheiding is bloederig buiten de menstruatie om
5. Het gaat gepaard met hevige jeuk
6. Niet veranderd</t>
  </si>
  <si>
    <t xml:space="preserve">Heb je naast de vaginale afscheiding een of meer van de volgende klachten? </t>
  </si>
  <si>
    <t xml:space="preserve">Heeft de patiënte naast de vaginale afscheiding een of meer van de volgende klachten? </t>
  </si>
  <si>
    <t xml:space="preserve">Gepaarde klachten </t>
  </si>
  <si>
    <t xml:space="preserve">Abnormaal vaginaal bloedverlies: bijvoorbeeld tussen de menstruaties door of na seksueel contact. </t>
  </si>
  <si>
    <t>1. VAGAF4_Answer1 
2. VAGAF4_Answer2 
3. VAGAF4_Answer3 
4. VAGAF4_Answer4 
5. VAGAF4_Answer5 
6. VAGAF4_Answer6 
7. VAGAF4_Answer7 
8. VAGAF4_Answer8 
9. VAGAF4_Answer9 
10. VAGAF4_Answer10</t>
  </si>
  <si>
    <t xml:space="preserve">1. Buikpijn
2. Vaginale pijn
3. Vaginaal bloedverlies tussen menstruaties door
4. Vaginaal bloedverlies na seksueel contact
5. Afscheiding uit de plasbuis / bij de urine
6. Afscheiding uit de anus / bij de ontlasting
7. Klachten bij het plassen
8. Roodheid vagina/schaamlippen
9. Huiduitslag of blaasjes op of rondom vagina
10. Geen van allen </t>
  </si>
  <si>
    <t>3-10. Sla volgende vraag over.</t>
  </si>
  <si>
    <t xml:space="preserve">Welke kleur heeft je afscheiding? </t>
  </si>
  <si>
    <t xml:space="preserve">Welke kleur heeft de vaginale afscheiding? </t>
  </si>
  <si>
    <t>1. VAGAF5_Answer1 
2. VAGAF5_Answer2 
3. VAGAF5_Answer3 
4. VAGAF5_Answer4 
5. VAGAF5_Answer5 
6. VAGAF5_Answer6</t>
  </si>
  <si>
    <t xml:space="preserve">1. Wit
2. Geel
3. Groen
4. Bruin
5. Doorzichtig
6. Andere kleur </t>
  </si>
  <si>
    <t>VAGAF6</t>
  </si>
  <si>
    <t>1. VAGAF6_Answer1 
2. VAGAF6_Answer2 
3. VAGAF6_Answer3 
4. VAGAF6_Answer4 
5. VAGAF6_Answer5 
6. VAGAF6_Answer6 
7. VAGAF6_Answer7</t>
  </si>
  <si>
    <t xml:space="preserve">1. Vaginale seks
2. Orale seks
3. Anale seks
4. Andere seks 
5. Nog nooit seks gehad
6. Vaste partner
7. Verschillende partners
</t>
  </si>
  <si>
    <t>2. Ga naar vraag VAGAF7</t>
  </si>
  <si>
    <t>2-3. Ga naar vraag VAGAF7</t>
  </si>
  <si>
    <t>Met recent bedoelen we minder dan een maand geleden. Bij een curettage wordt door de gynaecoloog de binnenkant van de baarmoeder leeggezogen na een miskraam. 
Door de overgang heen: meer dan een jaar geen menstruatie meer gehad.</t>
  </si>
  <si>
    <t>1. VAGAF7_Answer1 
2. VAGAF7_Answer2 
3. VAGAF7_Answer3 
4. VAGAF7_Answer4 
5. VAGAF7_Answer5 
6. VAGAF7_Answer6 
7. VAGAF7_Answer7</t>
  </si>
  <si>
    <t xml:space="preserve">1. Ooit eerder een SOA gehad
2. Recent spiraal plaatsing
3. Recente curettage
4. Recent bevallen
5. Ooit eerder een ontsteking of operatie in de onderbuik gehad
6. Door de overgang heen
7. Geen van allen </t>
  </si>
  <si>
    <t>1. VAGAF8_Answer1 
2. VAGAF8_Answer2 
3. VAGAF8_Answer3 
4. VAGAF8_Answer4 
5. VAGAF8_Answer5 
6. VAGAF8_Answer6 
7. VAGAF8_Answer7 
8. VAGAF8_Answer8</t>
  </si>
  <si>
    <t>1. ALG1A_Answer1 
2. ALG1A_Answer2 
3. ALG1A_Answer3 
4. ALG1A_Answer4 
5. ALG1A_Answer5 
6. ALG1A_Answer6 
7. ALG1A_Answer7 
8. ALG1A_Answer8 
9. ALG1A_Answer9 
10. ALG1A_Answer10 
11. ALG1A_Answer11 
12. ALG1A_Answer12 
13. ALG1A_Answer13  
14. ALG1A_Answer14</t>
  </si>
  <si>
    <t xml:space="preserve">Heb je naast de vermoeidheid last van een of meer van de volgende klachten? </t>
  </si>
  <si>
    <t xml:space="preserve">Heeft de patiënt naast de vermoeidheid last van een of meer van de volgende klachten? </t>
  </si>
  <si>
    <t xml:space="preserve">Hevige kortademigheid: het gevoel dat je moeilijk kunt ademen zonder dat je zware inspanning hebt gedaan. Bij kindjes zie je soms neusvleugelen of intrekkingen tussen of onder de ribbetjes. 
Pijn bij het buigen van de nek: vanwege toenemend heftige pijn kan de patiënt de kin niet naar de borst bewegen.
Ernstig zieke indruk: bijvoorbeeld erg suf of slaperig, een versnelde ademhaling en/of koorts (38°C of hoger) of erg verslechterd in het afgelopen uur. 
Zieke indruk: Kan normale dagelijkse activiteiten zoals naar de wc gaan of uit bed komen niet meer zelfstandig. Kinderen: onvoldoende drinken, bleek, hangerig en/of gedraagt zich anders.   </t>
  </si>
  <si>
    <t>1. VERMO1_Answer1 
2. VERMO1_Answer2 
3. VERMO1_Answer3 
4. VERMO1_Answer4 
5. VERMO1_Answer5 
6. VERMO1_Answer6 
7. VERMO1_Answer7 
8. VERMO1_Answer8 
9. VERMO1_Answer9 
10. VERMO1_Answer10 
11. VERMO1_Answer11</t>
  </si>
  <si>
    <t>1. Hevige kortademigheid of piepende / versnelde ademhaling
2. Buiten bewustzijn geweest 
3. Pijn op de borst
4. Andere hartslag of hartritme 
5. Hevige pijn in de nek bij kin op de borst brengen 
6. Insult of epileptische aanval gehad
7. Erg bleek, grauw of neiging flauw te vallen
8. Plots ontstane huiduitslag
9. Ernstig zieke indruk 
10. Zieke indruk
11. Geen van bovenstaande</t>
  </si>
  <si>
    <t xml:space="preserve">1-7. U1-U2, redirect naar vpk chat. 
9. U1-U2, redirect naar vpk chat.
10-11. Sla volgende vraag over. </t>
  </si>
  <si>
    <t>1. VERMO2_Answer1 
2. VERMO2_Answer2 
3. VERMO2_Answer3 
4. VERMO2_Answer4</t>
  </si>
  <si>
    <t xml:space="preserve">1-2. U1-U2, redirect naar vpk chat
</t>
  </si>
  <si>
    <t xml:space="preserve">Welke antwoorden passen het beste bij jouw vermoeidheid? </t>
  </si>
  <si>
    <t xml:space="preserve">Welke antwoorden passen het beste bij de vermoeidheid? </t>
  </si>
  <si>
    <t xml:space="preserve">Aard vermoeidheid </t>
  </si>
  <si>
    <t>1. VERMO3_Answer1 
2. VERMO3_Answer2 
3. VERMO3_Answer3 
4. VERMO3_Answer4 
5. VERMO3_Answer5 
6. VERMO3_Answer6 
7. VERMO3_Answer7 
8. VERMO3_Answer8 
9. VERMO3_Answer9 
10. VERMO3_Answer10</t>
  </si>
  <si>
    <t xml:space="preserve">1. Sufheid / slaperig
2. Verward
3. Lusteloos 
4. Verlies van energie 
5. Verlies van interesse in activiteiten
6. Algehele vermoeidheid 
7. Moe tijdens / na inspanning 
8. Prikkelbaar 
9. Emotioneel 
10. Anders
</t>
  </si>
  <si>
    <t xml:space="preserve">Hoe zou je de vermoeidheid omschrijven? </t>
  </si>
  <si>
    <t xml:space="preserve">Hoe zou de patiënt de vermoeidheid omschrijven? </t>
  </si>
  <si>
    <t>Specificatie aard</t>
  </si>
  <si>
    <t>Dehydratie ouder dan 12jaar</t>
  </si>
  <si>
    <t xml:space="preserve">Is de vermoeidheid veranderd over deze periode? </t>
  </si>
  <si>
    <t xml:space="preserve">Bijvoorbeeld: is het steeds erger geworden of zijn er ook periodes dat de vermoeidheid minder is? </t>
  </si>
  <si>
    <t xml:space="preserve">Wanneer is de vermoeidheid het meest aanwezig/ ergst op een dag? </t>
  </si>
  <si>
    <t>Verloop gedurende dag</t>
  </si>
  <si>
    <t>1. VERMO6_Answer1 
2. VERMO6_Answer2 
3. VERMO6_Answer3</t>
  </si>
  <si>
    <t>1. 'S morgens al moe
2. Toenemend vermoeid over de dag
3. Gehele dag vermoeid</t>
  </si>
  <si>
    <t xml:space="preserve">Bijkomende klachten vermoeidheid </t>
  </si>
  <si>
    <t>1. VERMO7_Answer1 
2. VERMO7_Answer2 
3. VERMO7_Answer3 
4. VERMO7_Answer4 
5. VERMO7_Answer5 
6. VERMO7_Answer6 
7. VERMO7_Answer7 
8. VERMO7_Answer8 
9. VERMO7_Answer9 
10. VERMO7_Answer10</t>
  </si>
  <si>
    <t xml:space="preserve">1. Hoofdpijn
2. Andere pijn
3. Hoesten en / of keelpijn
4. Kortademigheid
5. Opgezette lymfeklieren
6. Hartkloppingen
7. Duizeligheid en/of draaierigheid
8. Nachtzweten
9. Veranderd ontlastingpatroon
10. Geen van allen 
</t>
  </si>
  <si>
    <t xml:space="preserve">3-10. Sla volgende vraag over. </t>
  </si>
  <si>
    <t xml:space="preserve">Kun je ons iets meer vertellen over de pijn? </t>
  </si>
  <si>
    <t xml:space="preserve">Kan de patiënt ons iets meer vertellen over de pijn? </t>
  </si>
  <si>
    <t xml:space="preserve">Toelichting pijn </t>
  </si>
  <si>
    <t xml:space="preserve">Waar heb je pijn en sinds wanneer? Hoe erg is de pijn op een schaal van 0-10 (9 of 10 ergst pijn denkbaar)? Wordt het erger of minder erg? Wat heb je zelf al gedaan tegen de pijn? </t>
  </si>
  <si>
    <t xml:space="preserve">beschrijving </t>
  </si>
  <si>
    <t>1. VERMO8_Answer1 
2. VERMO8_Answer2 
3. VERMO8_Answer3 
4. VERMO8_Answer4 
5. VERMO8_Answer5 
6. VERMO8_Answer6 
7. VERMO8_Answer7 
8. VERMO8_Answer8 
9. VERMO8_Answer9 
10. VERMO8_Answer10 
11. VERMO8_Answer11</t>
  </si>
  <si>
    <t>1. Slecht slapen
2. Adempauzes / apneus tijdens de slaap of fors snurken
3. Overgewicht 
4. Ongezond eten
5. Te weinig eten
6. Te weinig lichaamsbeweging / sporten
7. Rusteloze benen / kuitkrampen 
8. Gestart met nieuw medicijn 
9. Onderga een medische behandeling
10. Recent geopereerd 
11. Geen van allen</t>
  </si>
  <si>
    <t>&gt;9 &amp; &lt;60</t>
  </si>
  <si>
    <t>Luxerende factoren F</t>
  </si>
  <si>
    <t xml:space="preserve">Recent bevallen is binnen de afgelopen 6 weken. </t>
  </si>
  <si>
    <t>1. VERMO9_Answer1 
2. VERMO9_Answer2 
3. VERMO9_Answer3 
4. VERMO9_Answer4
5. VERMO9_Answer5</t>
  </si>
  <si>
    <t xml:space="preserve">1. Hevig bloedverlies tijdens menstruatie
2. Tussentijds bloedverlies
3. (Mogelijk) zwanger
4. Recent bevallen 
5. Geen van allen  </t>
  </si>
  <si>
    <t xml:space="preserve">Spelen er op dit moment een of meer van de deze zaken naast de vermoeidheid? </t>
  </si>
  <si>
    <t xml:space="preserve">Spelen er op dit moment een of meer van deze zaken naast de vermoeidheid? </t>
  </si>
  <si>
    <t>Psychische oorzaken</t>
  </si>
  <si>
    <t>1. VERMO10_Answer1 
2. VERMO10_Answer2 
3. VERMO10_Answer3 
4. VERMO10_Answer4 
5. VERMO10_Answer5 
6. VERMO10_Answer6 
7. VERMO10_Answer7 
8. VERMO10_Answer8 
9. VERMO10_Answer9 
10. VERMO10_Answer10</t>
  </si>
  <si>
    <t xml:space="preserve">1. Ingrijpende gebeurtenis doorgemaakt
2. Problemen thuis, op werk of op school
3. Stress of spanning gevoel
4. Angst of paniek gevoel
5. Lusteloos
6. Erg druk / hard aan het werk
7. Depressief gevoel 
8. Weinig tot geen eetlust
9. Financiele problemen 
10. Geen van allen 
</t>
  </si>
  <si>
    <t xml:space="preserve">Hoeveel slaap je gemiddeld? </t>
  </si>
  <si>
    <t xml:space="preserve">Hoeveel slaapt de patiënt gemiddeld? </t>
  </si>
  <si>
    <t>Duur slaap</t>
  </si>
  <si>
    <t>1. VERMO11_Answer1 
2. VERMO11_Answer2 
3. VERMO11_Answer3 
4. VERMO11_Answer4 
5. VERMO11_Answer5</t>
  </si>
  <si>
    <t xml:space="preserve">1. Minder dan 4 uur 
2. 4-6 uur 
3. 6-8 uur 
4. 8-10 uur 
5. Meer dan 12 uur </t>
  </si>
  <si>
    <t xml:space="preserve">Hoe zou je de kwaliteit van je slaap omschrijven? </t>
  </si>
  <si>
    <t xml:space="preserve">Hoe zou de patiënt de kwaliteit van zijn/haar slaap omschrijven? </t>
  </si>
  <si>
    <t>Kwaliteit slaap</t>
  </si>
  <si>
    <t>1. VERMO12_Answer1 
2. VERMO12_Answer2 
3. VERMO12_Answer3 
4. VERMO12_Answer4</t>
  </si>
  <si>
    <t xml:space="preserve">1. Goed 
2. Redelijk 
3. Slecht 
4. Wisselend </t>
  </si>
  <si>
    <t xml:space="preserve">Zijn er bepaalde factoren die op dit moment een negatieve invloed hebben op je slaap? </t>
  </si>
  <si>
    <t xml:space="preserve">Zijn er bepaalde factoren die op dit moment een negatieve invloed hebben op de slaap? </t>
  </si>
  <si>
    <t>Negatieve invloeden</t>
  </si>
  <si>
    <t xml:space="preserve">Bijvoorbeeld: onregelmatige diensten bij werk, gebroken nachten door een pasgeboren baby of kind, veel geluidsoverlast 's nachts, etc. </t>
  </si>
  <si>
    <t xml:space="preserve">Ben je met deze klacht al bij de huisarts geweest of een andere hulpverlener? </t>
  </si>
  <si>
    <t xml:space="preserve">Is de patiënt met deze klacht al bij de huisarts geweest of een andere hulpverlener? </t>
  </si>
  <si>
    <t>Hulp gezocht</t>
  </si>
  <si>
    <t xml:space="preserve">Graag beschrijven bij wie je/de patiënt is geweest, wanneer en wat de diagnose en behandeling was.  </t>
  </si>
  <si>
    <t xml:space="preserve">Kan je bijvoorbeeld niet naar school of werk, lukt het niet om te concentreren, etc. </t>
  </si>
  <si>
    <t xml:space="preserve">Gebruik je een of meer van de volgende middelen? </t>
  </si>
  <si>
    <t>Genotsmiddelen</t>
  </si>
  <si>
    <t xml:space="preserve">Ook als je ze af en toe gebruikt graag aanvinken. We zullen hier in de chat verder op doorgaan. </t>
  </si>
  <si>
    <t>1. VERMO17_Answer1 
2. VERMO17_Answer2 
3. VERMO17_Answer3 
4. VERMO17_Answer4 
5. VERMO17_Answer5 
6. VERMO17_Answer6 
7. VERMO17_Answer7 
8. VERMO17_Answer8 
9. VERMO17_Answer9 
10. VERMO17_Answer10</t>
  </si>
  <si>
    <t xml:space="preserve">1. Roken
2. Alcohol
3. Koffie/ energiedrankjes
4. Cannabis / wiet
5. XTC
6. Cocaine 
7. Lachgas 
8. Andere drugs
9. Veel computer / telefoon gebruik
10. Geen van allen </t>
  </si>
  <si>
    <t>Vingerklacht</t>
  </si>
  <si>
    <t xml:space="preserve">Heeft de patiënt een van de volgende klachten? </t>
  </si>
  <si>
    <t>Urgente klachten vinger</t>
  </si>
  <si>
    <t xml:space="preserve">Beschadiging van een zenuw: doof of geen gevoel in een of meerdere van je vingers na een verwonding. 
Beschadiging van een pees: hierdoor kun je vaak je vinger niet meer buigen of strekken. 
</t>
  </si>
  <si>
    <t>1. VINGE1_Answer1 
2. VINGE1_Answer2 
3. VINGE1_Answer3 
4. VINGE1_Answer4 
5. VINGE1_Answer5 
6. VINGE1_Answer6 
7. VINGE1_Answer7 
8. VINGE1_Answer8 
9. VINGE1_Answer9</t>
  </si>
  <si>
    <t xml:space="preserve">1. Verwonding met veel bloedverlies
2. Verwonding met (vermoedelijke) beschadiging van zenuw of pees 
3. Gebeten door een giftig dier 
4. De vinger is ondragelijk pijnlijk
5. De vinger is bleek of koud 
6. Bleek, klam of hebt het gevoel flauw te vallen
7. Erg kortademig of versnelde ademhaling
8. Suf, slaperig of niet goed aanspreekbaar
9. Geen van allen  </t>
  </si>
  <si>
    <t>1-8. U1-U2, redirect naar vpk chat.</t>
  </si>
  <si>
    <t xml:space="preserve">Om welke vinger(s) gaat het en aan welke hand?  </t>
  </si>
  <si>
    <t>Welke vinger(s)</t>
  </si>
  <si>
    <t>1. VINGE3_Answer1 
2. VINGE3_Answer2 
3. VINGE3_Answer3 
4. VINGE3_Answer4 
5. VINGE3_Answer5 
6. VINGE3_Answer6 
7. VINGE3_Answer7</t>
  </si>
  <si>
    <t>1. Duim
2. Wijsvinger
3. Middelvinger
4. Ringvinger
5. Pink
6. Rechterhand
7. Linkerhand</t>
  </si>
  <si>
    <t>1. VINGE4_Answer1 
2. VINGE4_Answer2 
3. VINGE4_Answer3 
4. VINGE4_Answer4 
5. VINGE4_Answer5 
6. VINGE4_Answer6 
7. VINGE4_Answer7 
8. VINGE4_Answer8 
9. VINGE4_Answer9 
10. VINGE4_Answer10</t>
  </si>
  <si>
    <t>1. Continu pijn
2. Nachtelijke pijn 
3. Pijn bij bewegen / belasten
4. Pijn in rust
5. Verminderd gevoel, tintelingen of prikkels
6. Stijfheid
7. Krachtsverlies
8. Klikkende geluid bij bewegen
9. Afwijkende stand van de vinger
10. Geen van allen</t>
  </si>
  <si>
    <t xml:space="preserve">5-10. Sla volgende vraag over. </t>
  </si>
  <si>
    <t>Koorts is een temperatuur van 38°C of hoger. 
Een abces is een holte gevuld met pus.</t>
  </si>
  <si>
    <t>1. VINGE5_Answer1 
2. VINGE5_Answer2 
3. VINGE5_Answer3 
4. VINGE5_Answer4 
5. VINGE5_Answer5 
6. VINGE5_Answer6 
7. VINGE5_Answer7 
8. VINGE5_Answer8 
9. VINGE5_Answer9 
10. VINGE5_Answer10 
11. VINGE5_Answer11</t>
  </si>
  <si>
    <t xml:space="preserve">1. (Vermoedelijk) koorts
2. Zwelling huid 
3. Zwelling gewricht(en)
4. Roodheid huid van de vinger
5. Roodheid / pijn breidt zich uit naar de arm
6. Blauwe plek / bloeduitstorting
7. Vermoeden dat iets gebroken is
8. Wond
9. Knobbel / gezwel te zien
10. Pus / abces 
11. Geen van allen </t>
  </si>
  <si>
    <t xml:space="preserve">2-11. Sla volgende vraag over. </t>
  </si>
  <si>
    <t>Foto vinger en hand</t>
  </si>
  <si>
    <t>Graag ook een duidelijke (gedetailleerde) foto uploaden. Mochten er nog andere afwijkingen te zien zijn die je nog niet eerder hebt kunnen aangeven, graag hier beschrijven. 
Als er geen afwijkingen te zien zijn kun je deze vraag overslaan.</t>
  </si>
  <si>
    <t xml:space="preserve">Wat kun je nog wel of niet met de vinger? </t>
  </si>
  <si>
    <t xml:space="preserve">Wat kan de patiënt nog wel of niet met de vinger? </t>
  </si>
  <si>
    <t>1. VINGE7_Answer1 
2. VINGE7_Answer2 
3. VINGE7_Answer3 
4. VINGE7_Answer4</t>
  </si>
  <si>
    <t xml:space="preserve">1. Kan de vinger normaal bewegen
2. Bewegen is pijnlijk, maar lukt wel
3. Kan hem niet (volledig) bewegen door stijfheid / pijn / zwelling
4. Buigen of strekken van de vinger gaat moeizaam / 'hokkend'
</t>
  </si>
  <si>
    <t xml:space="preserve">Graag beschrijven wat er gedaan is, wanneer en waar. </t>
  </si>
  <si>
    <t xml:space="preserve">Heb je een van de volgende klachten bij de wond? </t>
  </si>
  <si>
    <t xml:space="preserve">Heeft de patiënt een van de volgende klachten bij de wond? </t>
  </si>
  <si>
    <t>Urgente klachten wond</t>
  </si>
  <si>
    <t xml:space="preserve">Open breuk: Deel van het bot is door de huid geprikt / te zien. 
Beschadiging van een zenuw: doof of geen gevoel in het gebied / ledemaat van de verwonding. 
Beschadiging van een pees: hierdoor kan je vaak je ledemaat, bijvoorbeeld een vinger, niet meer buigen of strekken.  
Ernstig ongeval: bijvoorbeeld harde val van fiets of een auto ongeluk.
Ernstig zieke indruk: bijvoorbeeld erg suf of slaperig, een versnelde ademhaling en/of koorts (38°C of hoger) of erg verslechterd in het afgelopen uur. 
Zieke indruk: Kan normale dagelijkse activiteiten zoals naar de wc gaan of uit bed komen niet meer zelfstandig. </t>
  </si>
  <si>
    <t>1. WOND1_Answer1 
2. WOND1_Answer2 
3. WOND1_Answer3 
4. WOND1_Answer4 
5. WOND1_Answer5 
6. WOND1_Answer6 
7. WOND1_Answer7 
8. WOND1_Answer8 
9. WOND1_Answer9 
10. WOND1_Answer10 
11. WOND1_Answer11 
12. WOND1_Answer12 
13. WOND1_Answer13</t>
  </si>
  <si>
    <t xml:space="preserve">1. Wond met veel bloedverlies / blijft bloeden
2. (Deel van) een ledemaat is afgesneden
3. Verwonding met een open breuk 
4. Verwonding met als gevolg geen gevoel of kracht meer 
5. Wond na beet van giftig dier 
6. Een ledemaat is bleek, koud en/of spontaan hevig pijnlijk
7. Bleek, klam of gevoel flauw te vallen
8. Erg kortademig of versnelde ademhaling
9. Wond is ontstaan na ernstig ongeval
10. Misselijk, erg snelle hartslag en koude neus, handen of voeten
11. Ernstig zieke indruk 
12. Zieke indruk 
13. Geen van allen  </t>
  </si>
  <si>
    <t>1-11. U1-U2, redirect naar vpk chat.</t>
  </si>
  <si>
    <t xml:space="preserve">Hoe is de wond ontstaan? </t>
  </si>
  <si>
    <t>Bijvoorbeeld gebeten door een mens of dier, wond na een val of een schotwond. 
Prikaccident: je bent in aanraking gekomen met bloed (of een andere lichaamsvloeistof) van een andere persoon via een scherp voorwerp (bijvoorbeeld een naald).</t>
  </si>
  <si>
    <t>1. WOND2_Answer1 
2. WOND2_Answer2 
3. WOND2_Answer3 
4. WOND2_Answer4 
5. WOND2_Answer5 
6. WOND2_Answer6 
7. WOND2_Answer7 
8. WOND2_Answer8 
9. WOND2_Answer9 
10. WOND2_Answer10</t>
  </si>
  <si>
    <t>1. Snijwond 
2. Steekwond 
3. Wond na ongeval
4. Schotwond
5. Mensenbeet 
6. Dierenbeet
7. Brandwond
8. Prikaccident
9. Andere aanleiding / uit het niets
10. Wondklacht na operatie</t>
  </si>
  <si>
    <t xml:space="preserve">Wat voor operatie / ingreep heb je gehad? </t>
  </si>
  <si>
    <t xml:space="preserve">Wat voor operatie / ingreep heeft de patiënt gehad? </t>
  </si>
  <si>
    <t>Ingreep</t>
  </si>
  <si>
    <t xml:space="preserve">Graag ook toelichten waarvoor, wanneer en waar de operatie heeft plaatsgevonden. </t>
  </si>
  <si>
    <t xml:space="preserve">Specificatie toedracht </t>
  </si>
  <si>
    <t xml:space="preserve">Graag toelichten het is gebeurd: 
Bijvoorbeeld als het een dierenbeet was, graag aangeven welk dier. Als het een brandwond is, graag aangeven door wat je/de patiënt verbrand is. 
Als je uit het niets hebt aangeklikt, vragen we je om hier aan te geven wat je/de patiënt vermoedt dat de oorzaak / aanleiding is. Dit kan bijvoorbeeld ook een medische aandoening zijn. </t>
  </si>
  <si>
    <t xml:space="preserve">Grootte wond </t>
  </si>
  <si>
    <t>1. WOND5_Answer1 
2. WOND5_Answer2 
3. WOND5_Answer3</t>
  </si>
  <si>
    <t xml:space="preserve">1. Kleiner dan 1 cm 
2. Tussen de 1 en 3cm
3. Groter dan 3 cm
</t>
  </si>
  <si>
    <t>wond</t>
  </si>
  <si>
    <t xml:space="preserve">Liggen de wondranden bij elkaar of is er ruimte tussen? </t>
  </si>
  <si>
    <t>Wijkende wond</t>
  </si>
  <si>
    <t>1. WOND5A_Answer1 
2. WOND5A_Answer2 
3. WOND5A_Answer3</t>
  </si>
  <si>
    <t xml:space="preserve">1. Wijkt meer dan 2mm
2. Wijkt 1-2mm 
3. Wondranden liggen bij elkaar
</t>
  </si>
  <si>
    <t xml:space="preserve">Hoe ziet de wond eruit? </t>
  </si>
  <si>
    <t xml:space="preserve">Beschrijf zo uitgebreid mogelijk waar de wond zit, hoe de wond er nu uitziet, welke kleur je ziet en of het veranderd is over de afgelopen uren/dagen. Voeg een duidelijke, gedetailleerde foto toe van de hele wond. </t>
  </si>
  <si>
    <t xml:space="preserve">Heb je een of meer van de volgende klachten bij de wond? </t>
  </si>
  <si>
    <t xml:space="preserve">Heeft de patiënt een of meer van de volgende klachten bij de wond? </t>
  </si>
  <si>
    <t>Klachten wond</t>
  </si>
  <si>
    <t xml:space="preserve">Abces: ophoping met pus onder de huid. Gaat vaak samen met roodheid en pijn. </t>
  </si>
  <si>
    <t>1. WOND7_Answer1 
2. WOND7_Answer2 
3. WOND7_Answer3 
4. WOND7_Answer4 
5. WOND7_Answer5 
6. WOND7_Answer6 
7. WOND7_Answer7 
8. WOND7_Answer8</t>
  </si>
  <si>
    <t>1. Zit iets in de wond
2. Zwelling, warm, roodheid / rode streep rondom de wond
3. Blijft bloed uit de wond druppelen 
4. Pus uit de wond
5. Vocht uit de wond 
6. Pijnlijke zwelling bij de wond / abces 
7. Wond gaat open na hechten / ingreep 
8. Geen van allen</t>
  </si>
  <si>
    <t xml:space="preserve">Hoe lang bestaat de wond? </t>
  </si>
  <si>
    <t>1. WOND8_Answer1 
2. WOND8_Answer2 
3. WOND8_Answer3 
4. WOND8_Answer4 
5. WOND8_Answer5 
6. WOND8_Answer6</t>
  </si>
  <si>
    <t xml:space="preserve">1. Minder dan een uur
2. Vandaag
3. Gisteren
4. Paar dagen
5. Een week
6. Langer dan een week
</t>
  </si>
  <si>
    <t>Zelfhulp wond</t>
  </si>
  <si>
    <t xml:space="preserve">Bijvoorbeeld schoongemaakt, zalf of creme opgesmeerd (graag ook aangeven wat voor zalf). Of ben je al naar een arts gegaan en heb je bijvoorbeeld antibiotica gehad? </t>
  </si>
  <si>
    <t xml:space="preserve">Heb je naast de wond een of meer van de volgende klachten? </t>
  </si>
  <si>
    <t xml:space="preserve">Heeft de patiënt naast de wond een of meer van de volgende klachten? </t>
  </si>
  <si>
    <t>Bijkomende klachten wond</t>
  </si>
  <si>
    <t>1. WOND10_Answer1 
2. WOND10_Answer2 
3. WOND10_Answer3 
4. WOND10_Answer4 
5. WOND10_Answer5 
6. WOND10_Answer6 
7. WOND10_Answer7</t>
  </si>
  <si>
    <t>1. Kneuzing of verdenking breuk
2. Koude rillingen 
3. Overgeven
4. Misselijk
5. Grieperig / ziek gevoel
6. Vocht / zwelling in ledemaat 
7. Geen van allen</t>
  </si>
  <si>
    <t>Tetanus vaccinatie</t>
  </si>
  <si>
    <t xml:space="preserve">Kinderen zijn onvolledig gevaccineerd tot zij de derde DKTP-vaccinatie hebben gekregen. Daarna zijn zij beschermd tot het 19e levensjaar. </t>
  </si>
  <si>
    <t>1. WOND11_Answer1 
2. WOND11_Answer2 
3. WOND11_Answer3 
4. WOND11_Answer4</t>
  </si>
  <si>
    <t>OVERIABCDE</t>
  </si>
  <si>
    <t>1. OVERIABCDE2_Answer1 
2. OVERIABCDE2_Answer2 
3. OVERIABCDE2_Answer3 
4. OVERIABCDE2_Answer4</t>
  </si>
  <si>
    <t>1. OVERIABCDE3_Answer1 
2. OVERIABCDE3_Answer2 
3. OVERIABCDE3_Answer3 
4. OVERIABCDE3_Answer4</t>
  </si>
  <si>
    <t>1. OVERIABCDE4_Answer1 
2. OVERIABCDE4_Answer2 
3. OVERIABCDE4_Answer3 
4. OVERIABCDE4_Answer4</t>
  </si>
  <si>
    <t>1. OVERIABCDE5_Answer1 
2. OVERIABCDE5_Answer2 
3. OVERIABCDE5_Answer3</t>
  </si>
  <si>
    <t>1. OVERIABCDE6_Answer1 
2. OVERIABCDE6_Answer2 
3. OVERIABCDE6_Answer3 
4. OVERIABCDE6_Answer4</t>
  </si>
  <si>
    <t>OVERI1</t>
  </si>
  <si>
    <t>Overig</t>
  </si>
  <si>
    <t xml:space="preserve">Wat voor klacht heb je? </t>
  </si>
  <si>
    <t xml:space="preserve">Wat voor klacht heeft de patiënt? </t>
  </si>
  <si>
    <t>Klachtomschrijving</t>
  </si>
  <si>
    <t xml:space="preserve">Graag zo duidelijk en uitgebreid mogelijk je klacht beschrijven. </t>
  </si>
  <si>
    <t>OVERI-ADDITIONALQ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</si>
</sst>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
    <numFmt numFmtId="165" formatCode="dd/mm/yy"/>
  </numFmts>
  <fonts count="19">
    <font>
      <sz val="11"/>
      <color rgb="FF000000"/>
      <name val="Calibri"/>
      <family val="2"/>
      <charset val="1"/>
    </font>
    <font>
      <sz val="11"/>
      <color theme="1"/>
      <name val="Calibri"/>
      <family val="2"/>
      <scheme val="minor"/>
    </font>
    <font>
      <sz val="12"/>
      <color rgb="FF000000"/>
      <name val="Calibri"/>
      <family val="2"/>
      <charset val="1"/>
    </font>
    <font>
      <b/>
      <sz val="11"/>
      <color rgb="FF000000"/>
      <name val="Calibri"/>
      <family val="2"/>
      <charset val="1"/>
    </font>
    <font>
      <sz val="11"/>
      <color rgb="FF000000"/>
      <name val="Calibri"/>
      <family val="2"/>
    </font>
    <font>
      <b/>
      <sz val="16"/>
      <color rgb="FF000000"/>
      <name val="Calibri"/>
      <family val="2"/>
      <charset val="1"/>
    </font>
    <font>
      <u/>
      <sz val="11"/>
      <color rgb="FF0563C1"/>
      <name val="Calibri"/>
      <family val="2"/>
      <charset val="1"/>
    </font>
    <font>
      <b/>
      <sz val="11"/>
      <name val="Calibri"/>
      <family val="2"/>
      <charset val="1"/>
    </font>
    <font>
      <sz val="11"/>
      <color rgb="FF444444"/>
      <name val="Calibri"/>
      <family val="2"/>
      <charset val="1"/>
    </font>
    <font>
      <b/>
      <sz val="11"/>
      <color rgb="FFFFFFFF"/>
      <name val="Calibri"/>
      <family val="2"/>
      <charset val="1"/>
    </font>
    <font>
      <sz val="11"/>
      <color rgb="FF000000"/>
      <name val="Calibri (Body)"/>
      <charset val="1"/>
    </font>
    <font>
      <sz val="11"/>
      <color rgb="FF000000"/>
      <name val="Calibri"/>
      <family val="2"/>
      <charset val="1"/>
    </font>
    <font>
      <b/>
      <sz val="11"/>
      <color theme="1"/>
      <name val="Calibri"/>
      <family val="2"/>
    </font>
    <font>
      <sz val="10"/>
      <color rgb="FF000000"/>
      <name val="Helvetica Neue"/>
      <charset val="1"/>
    </font>
    <font>
      <sz val="11"/>
      <color theme="1"/>
      <name val="Calibri (Body)"/>
    </font>
    <font>
      <sz val="11"/>
      <color theme="1"/>
      <name val="Calibri"/>
      <family val="2"/>
    </font>
    <font>
      <sz val="8"/>
      <name val="Calibri"/>
      <family val="2"/>
      <charset val="1"/>
    </font>
    <font>
      <b/>
      <sz val="11"/>
      <color rgb="FF000000"/>
      <name val="Calibri"/>
      <family val="2"/>
    </font>
    <font>
      <sz val="12"/>
      <color theme="1"/>
      <name val="Calibri"/>
      <family val="2"/>
      <scheme val="minor"/>
    </font>
  </fonts>
  <fills count="12">
    <fill>
      <patternFill patternType="none"/>
    </fill>
    <fill>
      <patternFill patternType="gray125"/>
    </fill>
    <fill>
      <patternFill patternType="solid">
        <fgColor rgb="FFC9C9C9"/>
        <bgColor rgb="FFBFBFBF"/>
      </patternFill>
    </fill>
    <fill>
      <patternFill patternType="solid">
        <fgColor rgb="FFF2F2F2"/>
        <bgColor rgb="FFFFFFFF"/>
      </patternFill>
    </fill>
    <fill>
      <patternFill patternType="solid">
        <fgColor rgb="FFD9D9D9"/>
        <bgColor rgb="FFD9E1F2"/>
      </patternFill>
    </fill>
    <fill>
      <patternFill patternType="solid">
        <fgColor rgb="FFBFBFBF"/>
        <bgColor rgb="FFC9C9C9"/>
      </patternFill>
    </fill>
    <fill>
      <patternFill patternType="solid">
        <fgColor rgb="FFD9E1F2"/>
        <bgColor rgb="FFDAE3F3"/>
      </patternFill>
    </fill>
    <fill>
      <patternFill patternType="solid">
        <fgColor rgb="FFDAE3F3"/>
        <bgColor rgb="FFD9E1F2"/>
      </patternFill>
    </fill>
    <fill>
      <patternFill patternType="solid">
        <fgColor rgb="FF4472C4"/>
        <bgColor rgb="FF666699"/>
      </patternFill>
    </fill>
    <fill>
      <patternFill patternType="solid">
        <fgColor rgb="FFD9D9D9"/>
        <bgColor rgb="FFD9D9D9"/>
      </patternFill>
    </fill>
    <fill>
      <patternFill patternType="solid">
        <fgColor theme="4" tint="0.79998168889431442"/>
        <bgColor theme="4" tint="0.79998168889431442"/>
      </patternFill>
    </fill>
    <fill>
      <patternFill patternType="solid">
        <fgColor rgb="FFD9E1F2"/>
        <bgColor rgb="FFD9E1F2"/>
      </patternFill>
    </fill>
  </fills>
  <borders count="3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8FAADC"/>
      </top>
      <bottom style="thin">
        <color rgb="FF8FAADC"/>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style="thin">
        <color rgb="FF8FAADC"/>
      </right>
      <top style="thin">
        <color rgb="FF8FAADC"/>
      </top>
      <bottom style="thin">
        <color rgb="FF8FAADC"/>
      </bottom>
      <diagonal/>
    </border>
    <border>
      <left/>
      <right/>
      <top/>
      <bottom style="thin">
        <color rgb="FF8EA9DB"/>
      </bottom>
      <diagonal/>
    </border>
    <border>
      <left/>
      <right style="thin">
        <color rgb="FF8EA9DB"/>
      </right>
      <top/>
      <bottom style="thin">
        <color rgb="FF8EA9DB"/>
      </bottom>
      <diagonal/>
    </border>
    <border>
      <left/>
      <right/>
      <top style="thin">
        <color rgb="FF8FAADC"/>
      </top>
      <bottom/>
      <diagonal/>
    </border>
    <border>
      <left style="thin">
        <color rgb="FF8FAADC"/>
      </left>
      <right/>
      <top style="thin">
        <color rgb="FF8FAADC"/>
      </top>
      <bottom/>
      <diagonal/>
    </border>
    <border>
      <left/>
      <right/>
      <top style="thin">
        <color rgb="FF8EA9DB"/>
      </top>
      <bottom/>
      <diagonal/>
    </border>
    <border>
      <left/>
      <right style="thin">
        <color rgb="FF8FAADC"/>
      </right>
      <top style="thin">
        <color rgb="FF8FAADC"/>
      </top>
      <bottom/>
      <diagonal/>
    </border>
    <border>
      <left style="thin">
        <color rgb="FF8FAADC"/>
      </left>
      <right/>
      <top style="thin">
        <color rgb="FF8FAADC"/>
      </top>
      <bottom style="thin">
        <color rgb="FF8FAADC"/>
      </bottom>
      <diagonal/>
    </border>
    <border>
      <left style="thin">
        <color rgb="FF8EA9DB"/>
      </left>
      <right/>
      <top style="thin">
        <color rgb="FF8EA9DB"/>
      </top>
      <bottom/>
      <diagonal/>
    </border>
    <border>
      <left/>
      <right style="thin">
        <color rgb="FF8EA9DB"/>
      </right>
      <top style="thin">
        <color rgb="FF8EA9DB"/>
      </top>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top style="thin">
        <color rgb="FF8FAADC"/>
      </top>
      <bottom style="thin">
        <color rgb="FF8EA9DB"/>
      </bottom>
      <diagonal/>
    </border>
    <border>
      <left/>
      <right style="thin">
        <color rgb="FF8EA9DB"/>
      </right>
      <top style="thin">
        <color rgb="FF8FAADC"/>
      </top>
      <bottom style="thin">
        <color rgb="FF8EA9DB"/>
      </bottom>
      <diagonal/>
    </border>
    <border>
      <left/>
      <right/>
      <top/>
      <bottom style="thin">
        <color rgb="FF8FAADC"/>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rgb="FF8EA9DB"/>
      </bottom>
      <diagonal/>
    </border>
    <border>
      <left/>
      <right/>
      <top style="thin">
        <color theme="4" tint="0.39997558519241921"/>
      </top>
      <bottom style="thin">
        <color rgb="FF8FAADC"/>
      </bottom>
      <diagonal/>
    </border>
    <border>
      <left/>
      <right style="thin">
        <color rgb="FF8EA9DB"/>
      </right>
      <top style="thin">
        <color theme="4" tint="0.39997558519241921"/>
      </top>
      <bottom style="thin">
        <color rgb="FF8EA9DB"/>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rgb="FF8FAADC"/>
      </top>
      <bottom style="thin">
        <color rgb="FF8FAADC"/>
      </bottom>
      <diagonal/>
    </border>
    <border>
      <left/>
      <right/>
      <top style="thin">
        <color rgb="FF8FAADC"/>
      </top>
      <bottom style="thin">
        <color theme="4" tint="0.39997558519241921"/>
      </bottom>
      <diagonal/>
    </border>
  </borders>
  <cellStyleXfs count="8">
    <xf numFmtId="0" fontId="0" fillId="0" borderId="0"/>
    <xf numFmtId="0" fontId="6" fillId="0" borderId="0" applyBorder="0" applyProtection="0"/>
    <xf numFmtId="0" fontId="11" fillId="0" borderId="0"/>
    <xf numFmtId="0" fontId="11" fillId="0" borderId="0"/>
    <xf numFmtId="0" fontId="2" fillId="0" borderId="0"/>
    <xf numFmtId="0" fontId="2" fillId="0" borderId="0"/>
    <xf numFmtId="0" fontId="4" fillId="2" borderId="0" applyBorder="0" applyProtection="0"/>
    <xf numFmtId="0" fontId="18" fillId="0" borderId="0"/>
  </cellStyleXfs>
  <cellXfs count="519">
    <xf numFmtId="0" fontId="0" fillId="0" borderId="0" xfId="0"/>
    <xf numFmtId="0" fontId="0" fillId="0" borderId="0" xfId="0" applyAlignment="1">
      <alignment horizontal="left" vertical="top"/>
    </xf>
    <xf numFmtId="0" fontId="3" fillId="2" borderId="1" xfId="6" applyFont="1" applyBorder="1" applyAlignment="1" applyProtection="1">
      <alignment horizontal="left" vertical="top"/>
    </xf>
    <xf numFmtId="0" fontId="3" fillId="2" borderId="2" xfId="6" applyFont="1" applyBorder="1" applyAlignment="1" applyProtection="1">
      <alignment horizontal="left" vertical="top"/>
    </xf>
    <xf numFmtId="0" fontId="3" fillId="2" borderId="3" xfId="6" applyFont="1" applyBorder="1" applyAlignment="1" applyProtection="1">
      <alignment horizontal="left" vertical="top"/>
    </xf>
    <xf numFmtId="0" fontId="0" fillId="3" borderId="4" xfId="0" applyFill="1" applyBorder="1" applyAlignment="1">
      <alignment horizontal="left" vertical="top"/>
    </xf>
    <xf numFmtId="14" fontId="0" fillId="3" borderId="4" xfId="0" applyNumberFormat="1" applyFill="1" applyBorder="1" applyAlignment="1">
      <alignment horizontal="left" vertical="top"/>
    </xf>
    <xf numFmtId="0" fontId="0" fillId="3" borderId="4" xfId="0" applyFill="1" applyBorder="1" applyAlignment="1">
      <alignment horizontal="left" vertical="top" wrapText="1"/>
    </xf>
    <xf numFmtId="164" fontId="0" fillId="3" borderId="4" xfId="0" applyNumberFormat="1" applyFill="1" applyBorder="1" applyAlignment="1">
      <alignment horizontal="left" vertical="top"/>
    </xf>
    <xf numFmtId="0" fontId="0" fillId="3" borderId="5" xfId="0" applyFill="1" applyBorder="1" applyAlignment="1">
      <alignment horizontal="left" vertical="top"/>
    </xf>
    <xf numFmtId="14" fontId="0" fillId="3" borderId="5" xfId="0" applyNumberFormat="1" applyFill="1" applyBorder="1" applyAlignment="1">
      <alignment horizontal="left" vertical="top"/>
    </xf>
    <xf numFmtId="0" fontId="0" fillId="3" borderId="5" xfId="0" applyFill="1" applyBorder="1" applyAlignment="1">
      <alignment horizontal="left" vertical="top" wrapText="1"/>
    </xf>
    <xf numFmtId="49" fontId="0" fillId="3" borderId="5" xfId="0" applyNumberFormat="1" applyFill="1" applyBorder="1"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164" fontId="0" fillId="0" borderId="0" xfId="0" applyNumberFormat="1" applyAlignment="1">
      <alignment horizontal="left" vertical="top"/>
    </xf>
    <xf numFmtId="165" fontId="0" fillId="0" borderId="0" xfId="0" applyNumberFormat="1" applyAlignment="1">
      <alignment horizontal="left" vertical="top"/>
    </xf>
    <xf numFmtId="0" fontId="5" fillId="3" borderId="0" xfId="0" applyFont="1" applyFill="1"/>
    <xf numFmtId="0" fontId="0" fillId="3" borderId="0" xfId="0" applyFill="1"/>
    <xf numFmtId="0" fontId="3" fillId="3" borderId="0" xfId="0" applyFont="1" applyFill="1" applyAlignment="1">
      <alignment wrapText="1"/>
    </xf>
    <xf numFmtId="0" fontId="6" fillId="3" borderId="0" xfId="1" applyFill="1" applyBorder="1" applyProtection="1"/>
    <xf numFmtId="0" fontId="6" fillId="0" borderId="0" xfId="1" applyBorder="1" applyProtection="1"/>
    <xf numFmtId="0" fontId="3" fillId="0" borderId="0" xfId="0" applyFont="1"/>
    <xf numFmtId="0" fontId="7" fillId="4" borderId="0" xfId="0" applyFont="1" applyFill="1" applyAlignment="1">
      <alignment horizontal="left" vertical="top" wrapText="1"/>
    </xf>
    <xf numFmtId="0" fontId="11" fillId="0" borderId="6" xfId="2" applyBorder="1" applyAlignment="1">
      <alignment horizontal="left" vertical="top" wrapText="1"/>
    </xf>
    <xf numFmtId="0" fontId="11" fillId="0" borderId="0" xfId="2" applyAlignment="1">
      <alignment horizontal="left" vertical="top" wrapText="1"/>
    </xf>
    <xf numFmtId="0" fontId="0" fillId="0" borderId="0" xfId="0" applyAlignment="1">
      <alignment vertical="top"/>
    </xf>
    <xf numFmtId="0" fontId="0" fillId="0" borderId="0" xfId="0" applyAlignment="1">
      <alignment wrapText="1"/>
    </xf>
    <xf numFmtId="0" fontId="7" fillId="4" borderId="0" xfId="0" applyFont="1" applyFill="1" applyAlignment="1">
      <alignment horizontal="left" vertical="top"/>
    </xf>
    <xf numFmtId="0" fontId="3" fillId="5" borderId="0" xfId="0" applyFont="1" applyFill="1" applyAlignment="1">
      <alignment horizontal="left" vertical="top"/>
    </xf>
    <xf numFmtId="0" fontId="0" fillId="0" borderId="0" xfId="0" applyAlignment="1">
      <alignment vertical="top" wrapText="1"/>
    </xf>
    <xf numFmtId="0" fontId="4" fillId="0" borderId="0" xfId="0" applyFont="1"/>
    <xf numFmtId="0" fontId="3" fillId="0" borderId="0" xfId="0" applyFont="1" applyAlignment="1">
      <alignment horizontal="left" vertical="top"/>
    </xf>
    <xf numFmtId="0" fontId="0" fillId="0" borderId="6" xfId="0" applyBorder="1" applyAlignment="1">
      <alignment horizontal="left" vertical="top" wrapText="1"/>
    </xf>
    <xf numFmtId="0" fontId="8" fillId="0" borderId="0" xfId="0" applyFont="1"/>
    <xf numFmtId="0" fontId="0" fillId="6" borderId="7" xfId="0" applyFill="1" applyBorder="1" applyAlignment="1">
      <alignment wrapText="1"/>
    </xf>
    <xf numFmtId="0" fontId="0" fillId="6" borderId="8" xfId="0" applyFill="1" applyBorder="1" applyAlignment="1">
      <alignment wrapText="1"/>
    </xf>
    <xf numFmtId="0" fontId="0" fillId="0" borderId="6" xfId="0" applyBorder="1" applyAlignment="1">
      <alignment horizontal="left" vertical="top"/>
    </xf>
    <xf numFmtId="0" fontId="0" fillId="6" borderId="7" xfId="0" applyFill="1" applyBorder="1" applyAlignment="1">
      <alignment vertical="top" wrapText="1"/>
    </xf>
    <xf numFmtId="0" fontId="0" fillId="0" borderId="9" xfId="0" applyBorder="1" applyAlignment="1">
      <alignment horizontal="left" vertical="top"/>
    </xf>
    <xf numFmtId="0" fontId="0" fillId="7" borderId="6" xfId="0" applyFill="1" applyBorder="1" applyAlignment="1">
      <alignment horizontal="left" vertical="top"/>
    </xf>
    <xf numFmtId="0" fontId="0" fillId="7" borderId="6" xfId="0" applyFill="1" applyBorder="1" applyAlignment="1">
      <alignment horizontal="left" vertical="top" wrapText="1"/>
    </xf>
    <xf numFmtId="0" fontId="0" fillId="7" borderId="9" xfId="0" applyFill="1" applyBorder="1" applyAlignment="1">
      <alignment horizontal="left" vertical="top"/>
    </xf>
    <xf numFmtId="0" fontId="0" fillId="0" borderId="10" xfId="0" applyBorder="1" applyAlignment="1">
      <alignment wrapText="1"/>
    </xf>
    <xf numFmtId="0" fontId="0" fillId="0" borderId="11" xfId="0" applyBorder="1" applyAlignment="1">
      <alignment wrapText="1"/>
    </xf>
    <xf numFmtId="0" fontId="6" fillId="0" borderId="6" xfId="1" applyBorder="1" applyProtection="1"/>
    <xf numFmtId="164" fontId="0" fillId="0" borderId="0" xfId="0" applyNumberFormat="1" applyAlignment="1">
      <alignment horizontal="left" vertical="top" wrapText="1"/>
    </xf>
    <xf numFmtId="0" fontId="0" fillId="0" borderId="7" xfId="0" applyBorder="1" applyAlignment="1">
      <alignment horizontal="left" vertical="top"/>
    </xf>
    <xf numFmtId="0" fontId="0" fillId="0" borderId="7" xfId="0" applyBorder="1" applyAlignment="1">
      <alignment horizontal="left" vertical="top" wrapText="1"/>
    </xf>
    <xf numFmtId="0" fontId="0" fillId="0" borderId="8" xfId="0" applyBorder="1" applyAlignment="1">
      <alignment horizontal="left" vertical="top"/>
    </xf>
    <xf numFmtId="0" fontId="0" fillId="0" borderId="7" xfId="0" applyBorder="1" applyAlignment="1">
      <alignment vertical="top" wrapText="1"/>
    </xf>
    <xf numFmtId="0" fontId="11" fillId="0" borderId="12" xfId="2" applyBorder="1" applyAlignment="1">
      <alignment horizontal="left" vertical="top" wrapText="1"/>
    </xf>
    <xf numFmtId="0" fontId="11" fillId="0" borderId="6" xfId="2" applyBorder="1" applyAlignment="1">
      <alignment horizontal="left" vertical="top"/>
    </xf>
    <xf numFmtId="0" fontId="11" fillId="0" borderId="7" xfId="2" applyBorder="1" applyAlignment="1">
      <alignment horizontal="left" vertical="top" wrapText="1"/>
    </xf>
    <xf numFmtId="0" fontId="11" fillId="0" borderId="0" xfId="2" applyAlignment="1">
      <alignment horizontal="left" vertical="top"/>
    </xf>
    <xf numFmtId="0" fontId="11" fillId="0" borderId="0" xfId="2" applyAlignment="1">
      <alignment vertical="top" wrapText="1"/>
    </xf>
    <xf numFmtId="0" fontId="0" fillId="0" borderId="10" xfId="0" applyBorder="1" applyAlignment="1">
      <alignment horizontal="left" vertical="top"/>
    </xf>
    <xf numFmtId="0" fontId="0" fillId="0" borderId="10" xfId="0" applyBorder="1" applyAlignment="1">
      <alignment vertical="top" wrapText="1"/>
    </xf>
    <xf numFmtId="0" fontId="0" fillId="0" borderId="10" xfId="0" applyBorder="1" applyAlignment="1">
      <alignment horizontal="left" vertical="top" wrapText="1"/>
    </xf>
    <xf numFmtId="0" fontId="0" fillId="0" borderId="11" xfId="0" applyBorder="1" applyAlignment="1">
      <alignment horizontal="left" vertical="top"/>
    </xf>
    <xf numFmtId="0" fontId="3" fillId="7" borderId="13" xfId="2" applyFont="1" applyFill="1" applyBorder="1" applyAlignment="1">
      <alignment horizontal="left" vertical="top"/>
    </xf>
    <xf numFmtId="0" fontId="11" fillId="7" borderId="12" xfId="2" applyFill="1" applyBorder="1" applyAlignment="1">
      <alignment horizontal="left" vertical="top"/>
    </xf>
    <xf numFmtId="0" fontId="11" fillId="7" borderId="12" xfId="2" applyFill="1" applyBorder="1" applyAlignment="1">
      <alignment horizontal="left" wrapText="1"/>
    </xf>
    <xf numFmtId="0" fontId="11" fillId="6" borderId="14" xfId="2" applyFill="1" applyBorder="1" applyAlignment="1">
      <alignment horizontal="left" wrapText="1"/>
    </xf>
    <xf numFmtId="0" fontId="11" fillId="7" borderId="12" xfId="2" applyFill="1" applyBorder="1" applyAlignment="1">
      <alignment horizontal="left" vertical="top" wrapText="1"/>
    </xf>
    <xf numFmtId="0" fontId="11" fillId="7" borderId="15" xfId="2" applyFill="1" applyBorder="1" applyAlignment="1">
      <alignment horizontal="left" vertical="top"/>
    </xf>
    <xf numFmtId="0" fontId="11" fillId="7" borderId="16" xfId="3" applyFill="1" applyBorder="1" applyAlignment="1">
      <alignment vertical="top" wrapText="1"/>
    </xf>
    <xf numFmtId="0" fontId="11" fillId="7" borderId="6" xfId="3" applyFill="1" applyBorder="1" applyAlignment="1">
      <alignment vertical="top" wrapText="1"/>
    </xf>
    <xf numFmtId="0" fontId="11" fillId="6" borderId="7" xfId="3" applyFill="1" applyBorder="1" applyAlignment="1">
      <alignment vertical="top" wrapText="1"/>
    </xf>
    <xf numFmtId="0" fontId="11" fillId="6" borderId="6" xfId="3" applyFill="1" applyBorder="1" applyAlignment="1">
      <alignment vertical="top" wrapText="1"/>
    </xf>
    <xf numFmtId="0" fontId="11" fillId="0" borderId="6" xfId="3" applyBorder="1" applyAlignment="1">
      <alignment vertical="top" wrapText="1"/>
    </xf>
    <xf numFmtId="0" fontId="11" fillId="7" borderId="9" xfId="3" applyFill="1" applyBorder="1" applyAlignment="1">
      <alignment vertical="top" wrapText="1"/>
    </xf>
    <xf numFmtId="0" fontId="3" fillId="4" borderId="0" xfId="2" applyFont="1" applyFill="1" applyAlignment="1">
      <alignment horizontal="left" vertical="top" wrapText="1"/>
    </xf>
    <xf numFmtId="0" fontId="0" fillId="0" borderId="0" xfId="4" applyFont="1" applyAlignment="1">
      <alignment horizontal="left" vertical="top" wrapText="1"/>
    </xf>
    <xf numFmtId="0" fontId="9" fillId="8" borderId="0" xfId="2" applyFont="1" applyFill="1" applyAlignment="1">
      <alignment horizontal="left" vertical="top" wrapText="1"/>
    </xf>
    <xf numFmtId="0" fontId="11" fillId="7" borderId="16" xfId="2" applyFill="1" applyBorder="1" applyAlignment="1">
      <alignment horizontal="left" vertical="top" wrapText="1"/>
    </xf>
    <xf numFmtId="0" fontId="10" fillId="7" borderId="6" xfId="2" applyFont="1" applyFill="1" applyBorder="1" applyAlignment="1">
      <alignment horizontal="left" vertical="top" wrapText="1"/>
    </xf>
    <xf numFmtId="0" fontId="11" fillId="7" borderId="6" xfId="2" applyFill="1" applyBorder="1" applyAlignment="1">
      <alignment horizontal="left" vertical="top" wrapText="1"/>
    </xf>
    <xf numFmtId="0" fontId="10" fillId="6" borderId="7" xfId="2" applyFont="1" applyFill="1" applyBorder="1" applyAlignment="1">
      <alignment horizontal="left" vertical="top" wrapText="1"/>
    </xf>
    <xf numFmtId="0" fontId="10" fillId="6" borderId="6" xfId="2" applyFont="1" applyFill="1" applyBorder="1" applyAlignment="1">
      <alignment horizontal="left" vertical="top" wrapText="1"/>
    </xf>
    <xf numFmtId="0" fontId="10" fillId="7" borderId="9" xfId="2" applyFont="1" applyFill="1" applyBorder="1" applyAlignment="1">
      <alignment horizontal="left" vertical="top" wrapText="1"/>
    </xf>
    <xf numFmtId="0" fontId="11" fillId="0" borderId="16" xfId="3" applyBorder="1" applyAlignment="1">
      <alignment horizontal="left" vertical="top" wrapText="1"/>
    </xf>
    <xf numFmtId="0" fontId="11" fillId="0" borderId="6" xfId="3" applyBorder="1" applyAlignment="1">
      <alignment horizontal="left" vertical="top" wrapText="1"/>
    </xf>
    <xf numFmtId="0" fontId="11" fillId="0" borderId="9" xfId="3" applyBorder="1" applyAlignment="1">
      <alignment horizontal="left" vertical="top" wrapText="1"/>
    </xf>
    <xf numFmtId="0" fontId="11" fillId="7" borderId="16" xfId="3" applyFill="1" applyBorder="1" applyAlignment="1">
      <alignment horizontal="left" vertical="top" wrapText="1"/>
    </xf>
    <xf numFmtId="0" fontId="11" fillId="7" borderId="6" xfId="3" applyFill="1" applyBorder="1" applyAlignment="1">
      <alignment horizontal="left" vertical="top" wrapText="1"/>
    </xf>
    <xf numFmtId="164" fontId="11" fillId="7" borderId="6" xfId="3" applyNumberFormat="1" applyFill="1" applyBorder="1" applyAlignment="1">
      <alignment horizontal="left" vertical="top" wrapText="1"/>
    </xf>
    <xf numFmtId="0" fontId="11" fillId="7" borderId="9" xfId="3" applyFill="1" applyBorder="1" applyAlignment="1">
      <alignment horizontal="left" vertical="top" wrapText="1"/>
    </xf>
    <xf numFmtId="0" fontId="0" fillId="0" borderId="7" xfId="5" applyFont="1" applyBorder="1" applyAlignment="1">
      <alignment horizontal="left" vertical="top" wrapText="1"/>
    </xf>
    <xf numFmtId="0" fontId="8" fillId="0" borderId="0" xfId="0" applyFont="1" applyAlignment="1">
      <alignment wrapText="1"/>
    </xf>
    <xf numFmtId="0" fontId="0" fillId="0" borderId="8" xfId="5" applyFont="1" applyBorder="1" applyAlignment="1">
      <alignment horizontal="left" vertical="top" wrapText="1"/>
    </xf>
    <xf numFmtId="0" fontId="11" fillId="0" borderId="7" xfId="3" applyBorder="1" applyAlignment="1">
      <alignment horizontal="left" vertical="top" wrapText="1"/>
    </xf>
    <xf numFmtId="0" fontId="11" fillId="0" borderId="8" xfId="3" applyBorder="1" applyAlignment="1">
      <alignment horizontal="left" vertical="top" wrapText="1"/>
    </xf>
    <xf numFmtId="0" fontId="11" fillId="0" borderId="17" xfId="3" applyBorder="1" applyAlignment="1">
      <alignment horizontal="left" vertical="top" wrapText="1"/>
    </xf>
    <xf numFmtId="0" fontId="11" fillId="0" borderId="14" xfId="3" applyBorder="1" applyAlignment="1">
      <alignment horizontal="left" vertical="top" wrapText="1"/>
    </xf>
    <xf numFmtId="0" fontId="11" fillId="0" borderId="18" xfId="3" applyBorder="1" applyAlignment="1">
      <alignment horizontal="left" vertical="top" wrapText="1"/>
    </xf>
    <xf numFmtId="0" fontId="11" fillId="0" borderId="19" xfId="3" applyBorder="1" applyAlignment="1">
      <alignment horizontal="left" vertical="top" wrapText="1"/>
    </xf>
    <xf numFmtId="0" fontId="11" fillId="0" borderId="10" xfId="3" applyBorder="1" applyAlignment="1">
      <alignment horizontal="left" vertical="top" wrapText="1"/>
    </xf>
    <xf numFmtId="0" fontId="11" fillId="0" borderId="11" xfId="3" applyBorder="1" applyAlignment="1">
      <alignment horizontal="left" vertical="top" wrapText="1"/>
    </xf>
    <xf numFmtId="0" fontId="11" fillId="0" borderId="20" xfId="3" applyBorder="1" applyAlignment="1">
      <alignment horizontal="left" vertical="top" wrapText="1"/>
    </xf>
    <xf numFmtId="0" fontId="11" fillId="7" borderId="16" xfId="2" applyFill="1" applyBorder="1" applyAlignment="1">
      <alignment vertical="top" wrapText="1"/>
    </xf>
    <xf numFmtId="0" fontId="10" fillId="7" borderId="6" xfId="2" applyFont="1" applyFill="1" applyBorder="1" applyAlignment="1">
      <alignment vertical="top" wrapText="1"/>
    </xf>
    <xf numFmtId="0" fontId="11" fillId="7" borderId="6" xfId="2" applyFill="1" applyBorder="1" applyAlignment="1">
      <alignment vertical="top" wrapText="1"/>
    </xf>
    <xf numFmtId="0" fontId="10" fillId="6" borderId="7" xfId="2" applyFont="1" applyFill="1" applyBorder="1" applyAlignment="1">
      <alignment vertical="top" wrapText="1"/>
    </xf>
    <xf numFmtId="0" fontId="10" fillId="6" borderId="6" xfId="2" applyFont="1" applyFill="1" applyBorder="1" applyAlignment="1">
      <alignment vertical="top" wrapText="1"/>
    </xf>
    <xf numFmtId="0" fontId="10" fillId="7" borderId="9" xfId="2" applyFont="1" applyFill="1" applyBorder="1" applyAlignment="1">
      <alignment vertical="top" wrapText="1"/>
    </xf>
    <xf numFmtId="0" fontId="11" fillId="0" borderId="16" xfId="3" applyBorder="1" applyAlignment="1">
      <alignment vertical="top" wrapText="1"/>
    </xf>
    <xf numFmtId="0" fontId="3" fillId="7" borderId="16" xfId="2" applyFont="1" applyFill="1" applyBorder="1" applyAlignment="1">
      <alignment horizontal="left" vertical="top" wrapText="1"/>
    </xf>
    <xf numFmtId="0" fontId="6" fillId="7" borderId="6" xfId="1" applyFill="1" applyBorder="1" applyProtection="1"/>
    <xf numFmtId="0" fontId="11" fillId="7" borderId="9" xfId="2" applyFill="1" applyBorder="1" applyAlignment="1">
      <alignment horizontal="left" vertical="top" wrapText="1"/>
    </xf>
    <xf numFmtId="0" fontId="3" fillId="0" borderId="16" xfId="2" applyFont="1" applyBorder="1" applyAlignment="1">
      <alignment horizontal="left" vertical="top" wrapText="1"/>
    </xf>
    <xf numFmtId="0" fontId="3" fillId="7" borderId="16" xfId="0" applyFont="1" applyFill="1" applyBorder="1" applyAlignment="1">
      <alignment horizontal="left" vertical="top"/>
    </xf>
    <xf numFmtId="0" fontId="3" fillId="0" borderId="16" xfId="0" applyFont="1" applyBorder="1" applyAlignment="1">
      <alignment horizontal="left" vertical="top"/>
    </xf>
    <xf numFmtId="165" fontId="0" fillId="7" borderId="6" xfId="0" applyNumberFormat="1" applyFill="1" applyBorder="1" applyAlignment="1">
      <alignment horizontal="left" vertical="top"/>
    </xf>
    <xf numFmtId="0" fontId="0" fillId="0" borderId="21" xfId="0" applyBorder="1" applyAlignment="1">
      <alignment wrapText="1"/>
    </xf>
    <xf numFmtId="0" fontId="0" fillId="0" borderId="22" xfId="0" applyBorder="1" applyAlignment="1">
      <alignment wrapText="1"/>
    </xf>
    <xf numFmtId="164" fontId="0" fillId="7" borderId="6" xfId="0" applyNumberFormat="1" applyFill="1" applyBorder="1" applyAlignment="1">
      <alignment horizontal="left" vertical="top" wrapText="1"/>
    </xf>
    <xf numFmtId="0" fontId="11" fillId="0" borderId="6" xfId="2" applyBorder="1" applyAlignment="1">
      <alignment vertical="top" wrapText="1"/>
    </xf>
    <xf numFmtId="0" fontId="11" fillId="0" borderId="9" xfId="2" applyBorder="1" applyAlignment="1">
      <alignment horizontal="left" vertical="top"/>
    </xf>
    <xf numFmtId="0" fontId="3" fillId="7" borderId="13" xfId="3" applyFont="1" applyFill="1" applyBorder="1" applyAlignment="1">
      <alignment horizontal="left" vertical="top"/>
    </xf>
    <xf numFmtId="0" fontId="11" fillId="7" borderId="12" xfId="3" applyFill="1" applyBorder="1" applyAlignment="1">
      <alignment horizontal="left" vertical="top"/>
    </xf>
    <xf numFmtId="0" fontId="11" fillId="7" borderId="12" xfId="3" applyFill="1" applyBorder="1" applyAlignment="1">
      <alignment vertical="top" wrapText="1"/>
    </xf>
    <xf numFmtId="0" fontId="11" fillId="7" borderId="12" xfId="3" applyFill="1" applyBorder="1" applyAlignment="1">
      <alignment horizontal="left" vertical="top" wrapText="1"/>
    </xf>
    <xf numFmtId="0" fontId="11" fillId="7" borderId="15" xfId="3" applyFill="1" applyBorder="1" applyAlignment="1">
      <alignment horizontal="left" vertical="top"/>
    </xf>
    <xf numFmtId="0" fontId="8" fillId="0" borderId="6" xfId="0" applyFont="1" applyBorder="1" applyAlignment="1">
      <alignment horizontal="left" vertical="top" wrapText="1"/>
    </xf>
    <xf numFmtId="0" fontId="11" fillId="0" borderId="9" xfId="3" applyBorder="1" applyAlignment="1">
      <alignment vertical="top" wrapText="1"/>
    </xf>
    <xf numFmtId="164" fontId="0" fillId="0" borderId="6" xfId="0" applyNumberFormat="1" applyBorder="1" applyAlignment="1">
      <alignment horizontal="left" vertical="top" wrapText="1"/>
    </xf>
    <xf numFmtId="0" fontId="11" fillId="7" borderId="23" xfId="2" applyFill="1" applyBorder="1" applyAlignment="1">
      <alignment horizontal="left" vertical="top" wrapText="1"/>
    </xf>
    <xf numFmtId="0" fontId="0" fillId="0" borderId="16" xfId="0" applyBorder="1" applyAlignment="1">
      <alignment horizontal="left" vertical="top" wrapText="1"/>
    </xf>
    <xf numFmtId="0" fontId="0" fillId="0" borderId="9" xfId="0" applyBorder="1" applyAlignment="1">
      <alignment horizontal="left" vertical="top" wrapText="1"/>
    </xf>
    <xf numFmtId="0" fontId="0" fillId="7" borderId="16" xfId="0" applyFill="1" applyBorder="1" applyAlignment="1">
      <alignment horizontal="left" vertical="top" wrapText="1"/>
    </xf>
    <xf numFmtId="0" fontId="0" fillId="7" borderId="9" xfId="0" applyFill="1" applyBorder="1" applyAlignment="1">
      <alignment horizontal="left" vertical="top" wrapText="1"/>
    </xf>
    <xf numFmtId="0" fontId="11" fillId="0" borderId="0" xfId="2" applyAlignment="1">
      <alignment horizontal="left" wrapText="1"/>
    </xf>
    <xf numFmtId="0" fontId="11" fillId="7" borderId="6" xfId="2" applyFill="1" applyBorder="1" applyAlignment="1">
      <alignment horizontal="left" wrapText="1"/>
    </xf>
    <xf numFmtId="164" fontId="11" fillId="0" borderId="0" xfId="2" applyNumberFormat="1" applyAlignment="1">
      <alignment horizontal="left" wrapText="1"/>
    </xf>
    <xf numFmtId="0" fontId="0" fillId="7" borderId="0" xfId="0" applyFill="1" applyAlignment="1">
      <alignment horizontal="left" vertical="top" wrapText="1"/>
    </xf>
    <xf numFmtId="0" fontId="0" fillId="7" borderId="6" xfId="0" applyFill="1" applyBorder="1" applyAlignment="1">
      <alignment horizontal="left" vertical="top" wrapText="1" shrinkToFit="1"/>
    </xf>
    <xf numFmtId="0" fontId="0" fillId="0" borderId="6" xfId="0" applyBorder="1" applyAlignment="1">
      <alignment horizontal="left" vertical="top" wrapText="1" shrinkToFit="1"/>
    </xf>
    <xf numFmtId="0" fontId="0" fillId="6" borderId="7" xfId="5" applyFont="1" applyFill="1" applyBorder="1" applyAlignment="1">
      <alignment horizontal="left" vertical="top" wrapText="1"/>
    </xf>
    <xf numFmtId="0" fontId="0" fillId="6" borderId="7" xfId="5" applyFont="1" applyFill="1" applyBorder="1" applyAlignment="1">
      <alignment vertical="top" wrapText="1"/>
    </xf>
    <xf numFmtId="0" fontId="0" fillId="6" borderId="8" xfId="5" applyFont="1" applyFill="1" applyBorder="1" applyAlignment="1">
      <alignment vertical="top" wrapText="1"/>
    </xf>
    <xf numFmtId="49" fontId="9" fillId="8" borderId="0" xfId="2" applyNumberFormat="1" applyFont="1" applyFill="1" applyAlignment="1">
      <alignment horizontal="left" vertical="top" wrapText="1"/>
    </xf>
    <xf numFmtId="0" fontId="11" fillId="0" borderId="16" xfId="2" applyBorder="1" applyAlignment="1">
      <alignment horizontal="left" vertical="top" wrapText="1"/>
    </xf>
    <xf numFmtId="164" fontId="11" fillId="0" borderId="6" xfId="2" applyNumberFormat="1" applyBorder="1" applyAlignment="1">
      <alignment horizontal="left" vertical="top" wrapText="1"/>
    </xf>
    <xf numFmtId="0" fontId="11" fillId="0" borderId="9" xfId="2" applyBorder="1" applyAlignment="1">
      <alignment horizontal="left" vertical="top" wrapText="1"/>
    </xf>
    <xf numFmtId="0" fontId="6" fillId="7" borderId="6" xfId="1" applyFill="1" applyBorder="1" applyAlignment="1" applyProtection="1">
      <alignment horizontal="left" vertical="top"/>
    </xf>
    <xf numFmtId="0" fontId="11" fillId="7" borderId="20" xfId="3" applyFill="1" applyBorder="1" applyAlignment="1">
      <alignment horizontal="left" vertical="top" wrapText="1"/>
    </xf>
    <xf numFmtId="0" fontId="11" fillId="6" borderId="7" xfId="3" applyFill="1" applyBorder="1" applyAlignment="1">
      <alignment horizontal="left" vertical="top" wrapText="1"/>
    </xf>
    <xf numFmtId="0" fontId="11" fillId="6" borderId="6" xfId="3" applyFill="1" applyBorder="1" applyAlignment="1">
      <alignment horizontal="left" vertical="top" wrapText="1"/>
    </xf>
    <xf numFmtId="0" fontId="11" fillId="7" borderId="6" xfId="3" applyFill="1" applyBorder="1" applyAlignment="1">
      <alignment horizontal="left" vertical="top"/>
    </xf>
    <xf numFmtId="0" fontId="11" fillId="7" borderId="9" xfId="3" applyFill="1" applyBorder="1" applyAlignment="1">
      <alignment horizontal="left" vertical="top"/>
    </xf>
    <xf numFmtId="165" fontId="0" fillId="0" borderId="6" xfId="0" applyNumberFormat="1" applyBorder="1" applyAlignment="1">
      <alignment horizontal="left" vertical="top"/>
    </xf>
    <xf numFmtId="0" fontId="0" fillId="7" borderId="21" xfId="0" applyFill="1" applyBorder="1" applyAlignment="1">
      <alignment horizontal="left" vertical="top" wrapText="1"/>
    </xf>
    <xf numFmtId="0" fontId="0" fillId="7" borderId="22" xfId="0" applyFill="1" applyBorder="1" applyAlignment="1">
      <alignment horizontal="left" vertical="top" wrapText="1"/>
    </xf>
    <xf numFmtId="0" fontId="11" fillId="6" borderId="6" xfId="2" applyFill="1" applyBorder="1" applyAlignment="1">
      <alignment horizontal="left" vertical="top" wrapText="1"/>
    </xf>
    <xf numFmtId="0" fontId="11" fillId="7" borderId="6" xfId="2" applyFill="1" applyBorder="1" applyAlignment="1">
      <alignment horizontal="left" vertical="top"/>
    </xf>
    <xf numFmtId="0" fontId="11" fillId="7" borderId="9" xfId="2" applyFill="1" applyBorder="1" applyAlignment="1">
      <alignment horizontal="left" vertical="top"/>
    </xf>
    <xf numFmtId="0" fontId="11" fillId="6" borderId="7" xfId="2" applyFill="1" applyBorder="1" applyAlignment="1">
      <alignment horizontal="left" vertical="top" wrapText="1"/>
    </xf>
    <xf numFmtId="164" fontId="11" fillId="0" borderId="6" xfId="3" applyNumberFormat="1" applyBorder="1" applyAlignment="1">
      <alignment vertical="top" wrapText="1"/>
    </xf>
    <xf numFmtId="0" fontId="11" fillId="0" borderId="7" xfId="3" applyBorder="1" applyAlignment="1">
      <alignment vertical="top" wrapText="1"/>
    </xf>
    <xf numFmtId="0" fontId="11" fillId="0" borderId="8" xfId="3" applyBorder="1" applyAlignment="1">
      <alignment vertical="top" wrapText="1"/>
    </xf>
    <xf numFmtId="0" fontId="3" fillId="0" borderId="0" xfId="0" applyFont="1" applyAlignment="1">
      <alignment vertical="top"/>
    </xf>
    <xf numFmtId="165" fontId="0" fillId="0" borderId="0" xfId="0" applyNumberFormat="1" applyAlignment="1">
      <alignment vertical="top"/>
    </xf>
    <xf numFmtId="0" fontId="0" fillId="0" borderId="11"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6" xfId="0" applyBorder="1" applyAlignment="1">
      <alignment vertical="top"/>
    </xf>
    <xf numFmtId="0" fontId="0" fillId="0" borderId="6" xfId="0" applyBorder="1" applyAlignment="1">
      <alignment vertical="top" wrapText="1"/>
    </xf>
    <xf numFmtId="0" fontId="0" fillId="0" borderId="9" xfId="0" applyBorder="1" applyAlignment="1">
      <alignment vertical="top"/>
    </xf>
    <xf numFmtId="0" fontId="11" fillId="0" borderId="6" xfId="2" applyBorder="1" applyAlignment="1">
      <alignment vertical="top"/>
    </xf>
    <xf numFmtId="0" fontId="11" fillId="0" borderId="7" xfId="2" applyBorder="1" applyAlignment="1">
      <alignment vertical="top" wrapText="1"/>
    </xf>
    <xf numFmtId="0" fontId="0" fillId="7" borderId="6" xfId="0" applyFill="1" applyBorder="1" applyAlignment="1">
      <alignment vertical="top"/>
    </xf>
    <xf numFmtId="0" fontId="0" fillId="7" borderId="6" xfId="0" applyFill="1" applyBorder="1" applyAlignment="1">
      <alignment vertical="top" wrapText="1"/>
    </xf>
    <xf numFmtId="0" fontId="0" fillId="7" borderId="9" xfId="0" applyFill="1" applyBorder="1" applyAlignment="1">
      <alignment vertical="top"/>
    </xf>
    <xf numFmtId="0" fontId="11" fillId="0" borderId="12" xfId="2" applyBorder="1" applyAlignment="1">
      <alignment vertical="top" wrapText="1"/>
    </xf>
    <xf numFmtId="0" fontId="3" fillId="0" borderId="0" xfId="2" applyFont="1" applyAlignment="1">
      <alignment horizontal="left" vertical="top" wrapText="1"/>
    </xf>
    <xf numFmtId="0" fontId="10" fillId="7" borderId="6" xfId="2" applyFont="1" applyFill="1" applyBorder="1" applyAlignment="1">
      <alignment horizontal="left" wrapText="1"/>
    </xf>
    <xf numFmtId="0" fontId="11" fillId="0" borderId="16" xfId="2" applyBorder="1" applyAlignment="1">
      <alignment vertical="top" wrapText="1"/>
    </xf>
    <xf numFmtId="164" fontId="11" fillId="0" borderId="6" xfId="2" applyNumberFormat="1" applyBorder="1" applyAlignment="1">
      <alignment vertical="top" wrapText="1"/>
    </xf>
    <xf numFmtId="0" fontId="11" fillId="0" borderId="9" xfId="2" applyBorder="1" applyAlignment="1">
      <alignment vertical="top" wrapText="1"/>
    </xf>
    <xf numFmtId="0" fontId="11" fillId="7" borderId="7" xfId="2" applyFill="1" applyBorder="1" applyAlignment="1">
      <alignment vertical="top" wrapText="1"/>
    </xf>
    <xf numFmtId="164" fontId="11" fillId="7" borderId="6" xfId="2" applyNumberFormat="1" applyFill="1" applyBorder="1" applyAlignment="1">
      <alignment vertical="top" wrapText="1"/>
    </xf>
    <xf numFmtId="0" fontId="11" fillId="7" borderId="9" xfId="2" applyFill="1" applyBorder="1" applyAlignment="1">
      <alignment vertical="top" wrapText="1"/>
    </xf>
    <xf numFmtId="0" fontId="11" fillId="6" borderId="7" xfId="2" applyFill="1" applyBorder="1" applyAlignment="1">
      <alignment vertical="top" wrapText="1"/>
    </xf>
    <xf numFmtId="0" fontId="11" fillId="6" borderId="6" xfId="2" applyFill="1" applyBorder="1" applyAlignment="1">
      <alignment vertical="top" wrapText="1"/>
    </xf>
    <xf numFmtId="0" fontId="11" fillId="0" borderId="0" xfId="2" applyAlignment="1">
      <alignment vertical="top"/>
    </xf>
    <xf numFmtId="0" fontId="0" fillId="6" borderId="8" xfId="0" applyFill="1" applyBorder="1" applyAlignment="1">
      <alignmen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6" borderId="7" xfId="0" applyFill="1" applyBorder="1" applyAlignment="1">
      <alignment horizontal="left" vertical="top" wrapText="1"/>
    </xf>
    <xf numFmtId="0" fontId="3" fillId="7" borderId="16" xfId="2" applyFont="1" applyFill="1" applyBorder="1" applyAlignment="1">
      <alignment horizontal="left" vertical="top"/>
    </xf>
    <xf numFmtId="0" fontId="3" fillId="7" borderId="16" xfId="3" applyFont="1" applyFill="1" applyBorder="1" applyAlignment="1">
      <alignment horizontal="left" vertical="top"/>
    </xf>
    <xf numFmtId="0" fontId="11" fillId="7" borderId="15" xfId="3" applyFill="1" applyBorder="1" applyAlignment="1">
      <alignment horizontal="left" vertical="top" wrapText="1"/>
    </xf>
    <xf numFmtId="0" fontId="6" fillId="0" borderId="6" xfId="1" applyBorder="1"/>
    <xf numFmtId="0" fontId="0" fillId="0" borderId="16" xfId="2" applyFont="1" applyBorder="1" applyAlignment="1">
      <alignment horizontal="left" vertical="top" wrapText="1"/>
    </xf>
    <xf numFmtId="0" fontId="10" fillId="0" borderId="6" xfId="2" applyFont="1" applyBorder="1" applyAlignment="1">
      <alignment horizontal="left" vertical="top" wrapText="1"/>
    </xf>
    <xf numFmtId="0" fontId="0" fillId="0" borderId="23" xfId="2" applyFont="1" applyBorder="1" applyAlignment="1">
      <alignment horizontal="left" vertical="top" wrapText="1"/>
    </xf>
    <xf numFmtId="0" fontId="10" fillId="0" borderId="7" xfId="2" applyFont="1" applyBorder="1" applyAlignment="1">
      <alignment horizontal="left" vertical="top" wrapText="1"/>
    </xf>
    <xf numFmtId="0" fontId="10" fillId="0" borderId="9" xfId="2" applyFont="1" applyBorder="1" applyAlignment="1">
      <alignment horizontal="left" vertical="top" wrapText="1"/>
    </xf>
    <xf numFmtId="0" fontId="0" fillId="6" borderId="20" xfId="0" applyFill="1" applyBorder="1" applyAlignment="1">
      <alignment horizontal="left" vertical="top" wrapText="1"/>
    </xf>
    <xf numFmtId="0" fontId="0" fillId="6" borderId="8" xfId="0" applyFill="1" applyBorder="1" applyAlignment="1">
      <alignment horizontal="left" vertical="top" wrapText="1"/>
    </xf>
    <xf numFmtId="0" fontId="0" fillId="0" borderId="20" xfId="0" applyBorder="1" applyAlignment="1">
      <alignment horizontal="left" vertical="top" wrapText="1"/>
    </xf>
    <xf numFmtId="0" fontId="0" fillId="0" borderId="8" xfId="0" applyBorder="1" applyAlignment="1">
      <alignment horizontal="left" vertical="top" wrapText="1"/>
    </xf>
    <xf numFmtId="0" fontId="0" fillId="0" borderId="6" xfId="2" applyFont="1" applyBorder="1" applyAlignment="1">
      <alignment horizontal="left" vertical="top" wrapText="1"/>
    </xf>
    <xf numFmtId="0" fontId="0" fillId="0" borderId="12" xfId="2" applyFont="1" applyBorder="1" applyAlignment="1">
      <alignment horizontal="left" vertical="top" wrapText="1"/>
    </xf>
    <xf numFmtId="0" fontId="0" fillId="0" borderId="0" xfId="2" applyFont="1" applyAlignment="1">
      <alignment horizontal="left" vertical="top" wrapText="1"/>
    </xf>
    <xf numFmtId="0" fontId="0" fillId="7" borderId="16" xfId="2" applyFont="1" applyFill="1" applyBorder="1" applyAlignment="1">
      <alignment horizontal="left" vertical="top" wrapText="1"/>
    </xf>
    <xf numFmtId="0" fontId="0" fillId="7" borderId="23" xfId="2" applyFont="1" applyFill="1" applyBorder="1" applyAlignment="1">
      <alignment horizontal="left" vertical="top" wrapText="1"/>
    </xf>
    <xf numFmtId="0" fontId="0" fillId="0" borderId="20" xfId="3" applyFont="1" applyBorder="1" applyAlignment="1">
      <alignment horizontal="left" vertical="top" wrapText="1"/>
    </xf>
    <xf numFmtId="0" fontId="0" fillId="0" borderId="7" xfId="3" applyFont="1" applyBorder="1" applyAlignment="1">
      <alignment horizontal="left" vertical="top" wrapText="1"/>
    </xf>
    <xf numFmtId="0" fontId="0" fillId="0" borderId="8" xfId="3" applyFont="1" applyBorder="1" applyAlignment="1">
      <alignment horizontal="left" vertical="top" wrapText="1"/>
    </xf>
    <xf numFmtId="0" fontId="0" fillId="7" borderId="20" xfId="3" applyFont="1" applyFill="1" applyBorder="1" applyAlignment="1">
      <alignment horizontal="left" vertical="top" wrapText="1"/>
    </xf>
    <xf numFmtId="0" fontId="0" fillId="7" borderId="7" xfId="3" applyFont="1" applyFill="1" applyBorder="1" applyAlignment="1">
      <alignment horizontal="left" vertical="top" wrapText="1"/>
    </xf>
    <xf numFmtId="0" fontId="0" fillId="7" borderId="8" xfId="3" applyFont="1" applyFill="1" applyBorder="1" applyAlignment="1">
      <alignment horizontal="left" vertical="top" wrapText="1"/>
    </xf>
    <xf numFmtId="0" fontId="0" fillId="6" borderId="7" xfId="3" applyFont="1" applyFill="1" applyBorder="1" applyAlignment="1">
      <alignment horizontal="left" vertical="top" wrapText="1"/>
    </xf>
    <xf numFmtId="0" fontId="0" fillId="6" borderId="8" xfId="3" applyFont="1" applyFill="1" applyBorder="1" applyAlignment="1">
      <alignment horizontal="left" vertical="top" wrapText="1"/>
    </xf>
    <xf numFmtId="0" fontId="0" fillId="7" borderId="6" xfId="3" applyFont="1" applyFill="1" applyBorder="1" applyAlignment="1">
      <alignment horizontal="left" vertical="top" wrapText="1"/>
    </xf>
    <xf numFmtId="0" fontId="0" fillId="0" borderId="6" xfId="3" applyFont="1" applyBorder="1" applyAlignment="1">
      <alignment horizontal="left" vertical="top" wrapText="1"/>
    </xf>
    <xf numFmtId="0" fontId="6" fillId="0" borderId="0" xfId="1" applyBorder="1" applyAlignment="1" applyProtection="1">
      <alignment horizontal="left" vertical="top"/>
    </xf>
    <xf numFmtId="49" fontId="0" fillId="0" borderId="0" xfId="2" applyNumberFormat="1" applyFont="1" applyAlignment="1">
      <alignment horizontal="left" vertical="top" wrapText="1"/>
    </xf>
    <xf numFmtId="0" fontId="0" fillId="7" borderId="0" xfId="3" applyFont="1" applyFill="1" applyAlignment="1">
      <alignment horizontal="left" vertical="top" wrapText="1"/>
    </xf>
    <xf numFmtId="49" fontId="0" fillId="7" borderId="0" xfId="3" applyNumberFormat="1" applyFont="1" applyFill="1" applyAlignment="1">
      <alignment horizontal="left" vertical="top" wrapText="1"/>
    </xf>
    <xf numFmtId="0" fontId="0" fillId="0" borderId="0" xfId="3" applyFont="1" applyAlignment="1">
      <alignment horizontal="left" vertical="top" wrapText="1"/>
    </xf>
    <xf numFmtId="49" fontId="0" fillId="0" borderId="0" xfId="3" applyNumberFormat="1" applyFont="1" applyAlignment="1">
      <alignment horizontal="left" vertical="top" wrapText="1"/>
    </xf>
    <xf numFmtId="164" fontId="0" fillId="0" borderId="0" xfId="2" applyNumberFormat="1" applyFont="1" applyAlignment="1">
      <alignment horizontal="left" vertical="top" wrapText="1"/>
    </xf>
    <xf numFmtId="0" fontId="8" fillId="0" borderId="0" xfId="0" applyFont="1" applyAlignment="1">
      <alignment horizontal="left" vertical="top" wrapText="1"/>
    </xf>
    <xf numFmtId="0" fontId="0" fillId="0" borderId="9" xfId="2" applyFont="1" applyBorder="1" applyAlignment="1">
      <alignment horizontal="left" vertical="top" wrapText="1"/>
    </xf>
    <xf numFmtId="0" fontId="0" fillId="0" borderId="0" xfId="2" applyFont="1" applyAlignment="1">
      <alignment horizontal="left" vertical="top" wrapText="1" shrinkToFit="1"/>
    </xf>
    <xf numFmtId="0" fontId="0" fillId="0" borderId="7" xfId="2" applyFont="1" applyBorder="1" applyAlignment="1">
      <alignment horizontal="left" vertical="top" wrapText="1"/>
    </xf>
    <xf numFmtId="164" fontId="0" fillId="0" borderId="6" xfId="2" applyNumberFormat="1" applyFont="1" applyBorder="1" applyAlignment="1">
      <alignment horizontal="left" vertical="top" wrapText="1"/>
    </xf>
    <xf numFmtId="0" fontId="0" fillId="0" borderId="6" xfId="2" applyFont="1" applyBorder="1" applyAlignment="1">
      <alignment horizontal="left" vertical="top" wrapText="1" shrinkToFit="1"/>
    </xf>
    <xf numFmtId="0" fontId="0" fillId="0" borderId="0" xfId="0" applyAlignment="1">
      <alignment horizontal="center" vertical="center"/>
    </xf>
    <xf numFmtId="0" fontId="3" fillId="0" borderId="20" xfId="5" applyFont="1" applyBorder="1" applyAlignment="1">
      <alignment horizontal="left" vertical="top" wrapText="1"/>
    </xf>
    <xf numFmtId="0" fontId="0" fillId="7" borderId="7" xfId="5" applyFont="1" applyFill="1" applyBorder="1" applyAlignment="1">
      <alignment horizontal="left" vertical="top"/>
    </xf>
    <xf numFmtId="0" fontId="0" fillId="7" borderId="7" xfId="5" applyFont="1" applyFill="1" applyBorder="1" applyAlignment="1">
      <alignment horizontal="left" vertical="top" wrapText="1"/>
    </xf>
    <xf numFmtId="0" fontId="0" fillId="7" borderId="8" xfId="5" applyFont="1" applyFill="1" applyBorder="1" applyAlignment="1">
      <alignment horizontal="left" vertical="top"/>
    </xf>
    <xf numFmtId="0" fontId="0" fillId="0" borderId="7" xfId="5" applyFont="1" applyBorder="1" applyAlignment="1">
      <alignment horizontal="left" vertical="top"/>
    </xf>
    <xf numFmtId="0" fontId="11" fillId="0" borderId="0" xfId="3" applyAlignment="1">
      <alignment horizontal="left" vertical="top" wrapText="1"/>
    </xf>
    <xf numFmtId="0" fontId="6" fillId="0" borderId="7" xfId="1" applyBorder="1" applyProtection="1"/>
    <xf numFmtId="0" fontId="0" fillId="0" borderId="8" xfId="5" applyFont="1" applyBorder="1" applyAlignment="1">
      <alignment horizontal="left" vertical="top"/>
    </xf>
    <xf numFmtId="164" fontId="0" fillId="7" borderId="7" xfId="5" applyNumberFormat="1" applyFont="1" applyFill="1" applyBorder="1" applyAlignment="1">
      <alignment horizontal="left" vertical="top" wrapText="1"/>
    </xf>
    <xf numFmtId="0" fontId="8" fillId="0" borderId="0" xfId="0" applyFont="1" applyAlignment="1">
      <alignment horizontal="left" vertical="top"/>
    </xf>
    <xf numFmtId="0" fontId="0" fillId="0" borderId="7" xfId="5" applyFont="1" applyBorder="1" applyAlignment="1">
      <alignment horizontal="left"/>
    </xf>
    <xf numFmtId="0" fontId="0" fillId="7" borderId="8" xfId="5" applyFont="1" applyFill="1" applyBorder="1" applyAlignment="1">
      <alignment horizontal="left" vertical="top" wrapText="1"/>
    </xf>
    <xf numFmtId="0" fontId="0" fillId="0" borderId="0" xfId="5" applyFont="1" applyAlignment="1">
      <alignment horizontal="left" vertical="top" wrapText="1"/>
    </xf>
    <xf numFmtId="0" fontId="11" fillId="7" borderId="0" xfId="3" applyFill="1" applyAlignment="1">
      <alignment horizontal="left" vertical="top" wrapText="1"/>
    </xf>
    <xf numFmtId="0" fontId="3" fillId="0" borderId="20" xfId="2" applyFont="1" applyBorder="1" applyAlignment="1">
      <alignment horizontal="left" vertical="top" wrapText="1"/>
    </xf>
    <xf numFmtId="49" fontId="0" fillId="0" borderId="7" xfId="5" applyNumberFormat="1" applyFont="1" applyBorder="1" applyAlignment="1">
      <alignment horizontal="left" vertical="top" wrapText="1"/>
    </xf>
    <xf numFmtId="0" fontId="0" fillId="7" borderId="6" xfId="2" applyFont="1" applyFill="1" applyBorder="1" applyAlignment="1">
      <alignment horizontal="left" vertical="top" wrapText="1"/>
    </xf>
    <xf numFmtId="0" fontId="0" fillId="0" borderId="16" xfId="3" applyFont="1" applyBorder="1" applyAlignment="1">
      <alignment horizontal="left" vertical="top" wrapText="1"/>
    </xf>
    <xf numFmtId="0" fontId="0" fillId="0" borderId="9" xfId="3" applyFont="1" applyBorder="1" applyAlignment="1">
      <alignment horizontal="left" vertical="top" wrapText="1"/>
    </xf>
    <xf numFmtId="0" fontId="0" fillId="7" borderId="16" xfId="3" applyFont="1" applyFill="1" applyBorder="1" applyAlignment="1">
      <alignment horizontal="left" vertical="top" wrapText="1"/>
    </xf>
    <xf numFmtId="49" fontId="0" fillId="7" borderId="6" xfId="0" applyNumberFormat="1" applyFill="1" applyBorder="1" applyAlignment="1">
      <alignment horizontal="left" vertical="top" wrapText="1"/>
    </xf>
    <xf numFmtId="0" fontId="4" fillId="0" borderId="7" xfId="0" applyFont="1" applyBorder="1" applyAlignment="1">
      <alignment horizontal="left" vertical="top" wrapText="1"/>
    </xf>
    <xf numFmtId="0" fontId="0" fillId="7" borderId="9" xfId="3" applyFont="1" applyFill="1" applyBorder="1" applyAlignment="1">
      <alignment horizontal="left" vertical="top" wrapText="1"/>
    </xf>
    <xf numFmtId="164" fontId="0" fillId="0" borderId="6" xfId="3" applyNumberFormat="1" applyFont="1" applyBorder="1" applyAlignment="1">
      <alignment horizontal="left" vertical="top" wrapText="1"/>
    </xf>
    <xf numFmtId="49" fontId="0" fillId="7" borderId="6" xfId="3" applyNumberFormat="1" applyFont="1" applyFill="1" applyBorder="1" applyAlignment="1">
      <alignment horizontal="left" vertical="top" wrapText="1"/>
    </xf>
    <xf numFmtId="0" fontId="0" fillId="6" borderId="20" xfId="0" applyFill="1" applyBorder="1" applyAlignment="1">
      <alignment wrapText="1"/>
    </xf>
    <xf numFmtId="0" fontId="10" fillId="6" borderId="7" xfId="0" applyFont="1" applyFill="1" applyBorder="1" applyAlignment="1">
      <alignment wrapText="1"/>
    </xf>
    <xf numFmtId="0" fontId="10" fillId="6" borderId="8" xfId="0" applyFont="1" applyFill="1" applyBorder="1" applyAlignment="1">
      <alignment wrapText="1"/>
    </xf>
    <xf numFmtId="0" fontId="3" fillId="0" borderId="20" xfId="0" applyFont="1" applyBorder="1" applyAlignment="1">
      <alignment horizontal="left" vertical="top" wrapText="1"/>
    </xf>
    <xf numFmtId="164" fontId="0" fillId="0" borderId="7" xfId="0" applyNumberFormat="1" applyBorder="1" applyAlignment="1">
      <alignment horizontal="left" vertical="top" wrapText="1"/>
    </xf>
    <xf numFmtId="0" fontId="0" fillId="0" borderId="11" xfId="0" applyBorder="1" applyAlignment="1">
      <alignment horizontal="left" vertical="top" wrapText="1"/>
    </xf>
    <xf numFmtId="0" fontId="0" fillId="6" borderId="0" xfId="0" applyFill="1" applyAlignment="1">
      <alignment horizontal="left" vertical="top" wrapText="1"/>
    </xf>
    <xf numFmtId="49" fontId="4" fillId="0" borderId="7" xfId="0" applyNumberFormat="1" applyFont="1" applyBorder="1" applyAlignment="1">
      <alignment horizontal="left" vertical="top" wrapText="1"/>
    </xf>
    <xf numFmtId="0" fontId="4" fillId="0" borderId="8" xfId="0" applyFont="1" applyBorder="1" applyAlignment="1">
      <alignment horizontal="left" vertical="top" wrapText="1"/>
    </xf>
    <xf numFmtId="0" fontId="3" fillId="6" borderId="19" xfId="0" applyFont="1" applyFill="1" applyBorder="1" applyAlignment="1">
      <alignment horizontal="left" vertical="top" wrapText="1"/>
    </xf>
    <xf numFmtId="0" fontId="0" fillId="6" borderId="10" xfId="0" applyFill="1" applyBorder="1" applyAlignment="1">
      <alignment horizontal="left" vertical="top" wrapText="1"/>
    </xf>
    <xf numFmtId="49" fontId="0" fillId="6" borderId="10" xfId="0" applyNumberFormat="1" applyFill="1" applyBorder="1" applyAlignment="1">
      <alignment horizontal="left" vertical="top" wrapText="1"/>
    </xf>
    <xf numFmtId="0" fontId="0" fillId="6" borderId="11" xfId="0" applyFill="1" applyBorder="1" applyAlignment="1">
      <alignment horizontal="left" vertical="top" wrapText="1"/>
    </xf>
    <xf numFmtId="49" fontId="0" fillId="0" borderId="0" xfId="0" applyNumberFormat="1" applyAlignment="1">
      <alignment horizontal="left" vertical="top"/>
    </xf>
    <xf numFmtId="49" fontId="0" fillId="0" borderId="10" xfId="0" applyNumberFormat="1" applyBorder="1" applyAlignment="1">
      <alignment horizontal="left" vertical="top" wrapText="1"/>
    </xf>
    <xf numFmtId="0" fontId="6" fillId="0" borderId="10" xfId="1" applyBorder="1" applyProtection="1"/>
    <xf numFmtId="49" fontId="0" fillId="0" borderId="0" xfId="0" applyNumberFormat="1" applyAlignment="1">
      <alignment horizontal="left" vertical="top" wrapText="1"/>
    </xf>
    <xf numFmtId="49" fontId="0" fillId="6" borderId="0" xfId="0" applyNumberFormat="1" applyFill="1" applyAlignment="1">
      <alignment horizontal="left" vertical="top" wrapText="1"/>
    </xf>
    <xf numFmtId="0" fontId="0" fillId="0" borderId="16" xfId="2" applyFont="1" applyBorder="1" applyAlignment="1">
      <alignment vertical="top" wrapText="1"/>
    </xf>
    <xf numFmtId="0" fontId="10" fillId="0" borderId="6" xfId="2" applyFont="1" applyBorder="1" applyAlignment="1">
      <alignment vertical="top" wrapText="1"/>
    </xf>
    <xf numFmtId="0" fontId="0" fillId="0" borderId="23" xfId="2" applyFont="1" applyBorder="1" applyAlignment="1">
      <alignment vertical="top" wrapText="1"/>
    </xf>
    <xf numFmtId="0" fontId="10" fillId="0" borderId="7" xfId="2" applyFont="1" applyBorder="1" applyAlignment="1">
      <alignment vertical="top" wrapText="1"/>
    </xf>
    <xf numFmtId="0" fontId="10" fillId="0" borderId="9" xfId="2" applyFont="1" applyBorder="1" applyAlignment="1">
      <alignment vertical="top" wrapText="1"/>
    </xf>
    <xf numFmtId="0" fontId="0" fillId="0" borderId="16" xfId="0" applyBorder="1" applyAlignment="1">
      <alignment vertical="top" wrapText="1"/>
    </xf>
    <xf numFmtId="0" fontId="0" fillId="0" borderId="9" xfId="0" applyBorder="1" applyAlignment="1">
      <alignment vertical="top" wrapText="1"/>
    </xf>
    <xf numFmtId="0" fontId="0" fillId="7" borderId="16" xfId="0" applyFill="1" applyBorder="1" applyAlignment="1">
      <alignment vertical="top" wrapText="1"/>
    </xf>
    <xf numFmtId="0" fontId="0" fillId="7" borderId="9" xfId="0" applyFill="1" applyBorder="1" applyAlignment="1">
      <alignment vertical="top" wrapText="1"/>
    </xf>
    <xf numFmtId="0" fontId="0" fillId="7" borderId="6" xfId="0" applyFill="1" applyBorder="1" applyAlignment="1">
      <alignment vertical="top" wrapText="1" shrinkToFit="1"/>
    </xf>
    <xf numFmtId="0" fontId="0" fillId="7" borderId="0" xfId="2" applyFont="1" applyFill="1" applyAlignment="1">
      <alignment horizontal="left" vertical="top" wrapText="1"/>
    </xf>
    <xf numFmtId="0" fontId="0" fillId="7" borderId="6" xfId="2" applyFont="1" applyFill="1" applyBorder="1" applyAlignment="1">
      <alignment horizontal="left" vertical="top" wrapText="1" shrinkToFit="1"/>
    </xf>
    <xf numFmtId="0" fontId="0" fillId="7" borderId="9" xfId="2" applyFont="1" applyFill="1" applyBorder="1" applyAlignment="1">
      <alignment horizontal="left" vertical="top" wrapText="1"/>
    </xf>
    <xf numFmtId="0" fontId="9" fillId="8" borderId="0" xfId="2" applyFont="1" applyFill="1" applyAlignment="1">
      <alignment vertical="top" wrapText="1"/>
    </xf>
    <xf numFmtId="49" fontId="11" fillId="7" borderId="6" xfId="2" applyNumberFormat="1" applyFill="1" applyBorder="1" applyAlignment="1">
      <alignment vertical="top" wrapText="1"/>
    </xf>
    <xf numFmtId="0" fontId="11" fillId="7" borderId="6" xfId="3" applyFill="1" applyBorder="1" applyAlignment="1">
      <alignment vertical="top"/>
    </xf>
    <xf numFmtId="0" fontId="11" fillId="7" borderId="9" xfId="3" applyFill="1" applyBorder="1" applyAlignment="1">
      <alignment vertical="top"/>
    </xf>
    <xf numFmtId="0" fontId="3" fillId="7" borderId="16" xfId="0" applyFont="1" applyFill="1" applyBorder="1" applyAlignment="1">
      <alignment vertical="top"/>
    </xf>
    <xf numFmtId="164" fontId="0" fillId="7" borderId="6" xfId="0" applyNumberFormat="1" applyFill="1" applyBorder="1" applyAlignment="1">
      <alignment vertical="top" wrapText="1"/>
    </xf>
    <xf numFmtId="0" fontId="11" fillId="0" borderId="6" xfId="2" applyBorder="1" applyAlignment="1">
      <alignment vertical="top" wrapText="1" shrinkToFit="1"/>
    </xf>
    <xf numFmtId="0" fontId="3" fillId="0" borderId="16" xfId="0" applyFont="1" applyBorder="1" applyAlignment="1">
      <alignment vertical="top"/>
    </xf>
    <xf numFmtId="0" fontId="11" fillId="0" borderId="20" xfId="3" applyBorder="1" applyAlignment="1">
      <alignment vertical="top" wrapText="1"/>
    </xf>
    <xf numFmtId="0" fontId="11" fillId="7" borderId="20" xfId="3" applyFill="1" applyBorder="1" applyAlignment="1">
      <alignment vertical="top" wrapText="1"/>
    </xf>
    <xf numFmtId="0" fontId="11" fillId="7" borderId="7" xfId="3" applyFill="1" applyBorder="1" applyAlignment="1">
      <alignment vertical="top" wrapText="1"/>
    </xf>
    <xf numFmtId="0" fontId="11" fillId="7" borderId="8" xfId="3" applyFill="1" applyBorder="1" applyAlignment="1">
      <alignment vertical="top" wrapText="1"/>
    </xf>
    <xf numFmtId="0" fontId="3" fillId="0" borderId="0" xfId="2" applyFont="1" applyAlignment="1">
      <alignment vertical="top" wrapText="1"/>
    </xf>
    <xf numFmtId="0" fontId="3" fillId="0" borderId="0" xfId="3" applyFont="1" applyAlignment="1">
      <alignment horizontal="left" vertical="top"/>
    </xf>
    <xf numFmtId="0" fontId="0" fillId="0" borderId="0" xfId="3" applyFont="1" applyAlignment="1">
      <alignment horizontal="left" vertical="top"/>
    </xf>
    <xf numFmtId="16" fontId="0" fillId="0" borderId="0" xfId="3" applyNumberFormat="1" applyFont="1" applyAlignment="1">
      <alignment horizontal="left" vertical="top" wrapText="1"/>
    </xf>
    <xf numFmtId="16" fontId="0" fillId="0" borderId="10" xfId="0" applyNumberFormat="1" applyBorder="1" applyAlignment="1">
      <alignment wrapText="1"/>
    </xf>
    <xf numFmtId="16" fontId="0" fillId="7" borderId="7" xfId="5" applyNumberFormat="1" applyFont="1" applyFill="1" applyBorder="1" applyAlignment="1">
      <alignment horizontal="left" vertical="top" wrapText="1"/>
    </xf>
    <xf numFmtId="16" fontId="0" fillId="0" borderId="7" xfId="5" applyNumberFormat="1" applyFont="1" applyBorder="1" applyAlignment="1">
      <alignment horizontal="left" vertical="top" wrapText="1"/>
    </xf>
    <xf numFmtId="0" fontId="0" fillId="7" borderId="0" xfId="5" applyFont="1" applyFill="1" applyAlignment="1">
      <alignment horizontal="left" vertical="top" wrapText="1"/>
    </xf>
    <xf numFmtId="0" fontId="0" fillId="7" borderId="0" xfId="5" applyFont="1" applyFill="1" applyAlignment="1">
      <alignment horizontal="left" vertical="top"/>
    </xf>
    <xf numFmtId="0" fontId="6" fillId="0" borderId="7" xfId="1" applyBorder="1"/>
    <xf numFmtId="0" fontId="12" fillId="9" borderId="0" xfId="0" applyFont="1" applyFill="1" applyAlignment="1">
      <alignment horizontal="left" vertical="top"/>
    </xf>
    <xf numFmtId="16" fontId="0" fillId="0" borderId="6" xfId="0" applyNumberFormat="1" applyBorder="1" applyAlignment="1">
      <alignment horizontal="left" vertical="top" wrapText="1"/>
    </xf>
    <xf numFmtId="0" fontId="0" fillId="0" borderId="24" xfId="0" applyBorder="1" applyAlignment="1">
      <alignment horizontal="left" vertical="top" wrapText="1"/>
    </xf>
    <xf numFmtId="0" fontId="3" fillId="10" borderId="25" xfId="0" applyFont="1" applyFill="1" applyBorder="1" applyAlignment="1">
      <alignment horizontal="left" vertical="top"/>
    </xf>
    <xf numFmtId="0" fontId="0" fillId="10" borderId="7" xfId="0" applyFill="1" applyBorder="1" applyAlignment="1">
      <alignment horizontal="left" vertical="top"/>
    </xf>
    <xf numFmtId="0" fontId="0" fillId="10" borderId="6" xfId="2" applyFont="1" applyFill="1" applyBorder="1" applyAlignment="1">
      <alignment horizontal="left" vertical="top" wrapText="1"/>
    </xf>
    <xf numFmtId="0" fontId="0" fillId="10" borderId="24" xfId="0" applyFill="1" applyBorder="1" applyAlignment="1">
      <alignment horizontal="left" vertical="top"/>
    </xf>
    <xf numFmtId="0" fontId="0" fillId="10" borderId="24" xfId="0" applyFill="1" applyBorder="1" applyAlignment="1">
      <alignment horizontal="left" vertical="top" wrapText="1"/>
    </xf>
    <xf numFmtId="0" fontId="0" fillId="10" borderId="7" xfId="0" applyFill="1" applyBorder="1" applyAlignment="1">
      <alignment horizontal="left" vertical="top" wrapText="1"/>
    </xf>
    <xf numFmtId="0" fontId="3" fillId="0" borderId="25" xfId="0" applyFont="1" applyBorder="1" applyAlignment="1">
      <alignment horizontal="left" vertical="top"/>
    </xf>
    <xf numFmtId="0" fontId="0" fillId="0" borderId="24" xfId="0" applyBorder="1" applyAlignment="1">
      <alignment horizontal="left" vertical="top"/>
    </xf>
    <xf numFmtId="0" fontId="13" fillId="0" borderId="0" xfId="0" applyFont="1" applyAlignment="1">
      <alignment vertical="top"/>
    </xf>
    <xf numFmtId="0" fontId="8" fillId="0" borderId="0" xfId="0" applyFont="1" applyAlignment="1">
      <alignment vertical="top"/>
    </xf>
    <xf numFmtId="0" fontId="13" fillId="0" borderId="0" xfId="0" applyFont="1" applyAlignment="1">
      <alignment wrapText="1"/>
    </xf>
    <xf numFmtId="0" fontId="0" fillId="10" borderId="25" xfId="2" applyFont="1" applyFill="1" applyBorder="1" applyAlignment="1">
      <alignment horizontal="left" vertical="top" wrapText="1"/>
    </xf>
    <xf numFmtId="0" fontId="14" fillId="10" borderId="24" xfId="2" applyFont="1" applyFill="1" applyBorder="1" applyAlignment="1">
      <alignment horizontal="left" vertical="top" wrapText="1"/>
    </xf>
    <xf numFmtId="0" fontId="0" fillId="10" borderId="24" xfId="2" applyFont="1" applyFill="1" applyBorder="1" applyAlignment="1">
      <alignment horizontal="left" vertical="top" wrapText="1"/>
    </xf>
    <xf numFmtId="0" fontId="14" fillId="11" borderId="7" xfId="2" applyFont="1" applyFill="1" applyBorder="1" applyAlignment="1">
      <alignment horizontal="left" vertical="top" wrapText="1"/>
    </xf>
    <xf numFmtId="0" fontId="14" fillId="11" borderId="24" xfId="2" applyFont="1" applyFill="1" applyBorder="1" applyAlignment="1">
      <alignment horizontal="left" vertical="top" wrapText="1"/>
    </xf>
    <xf numFmtId="0" fontId="14" fillId="10" borderId="26" xfId="2" applyFont="1" applyFill="1" applyBorder="1" applyAlignment="1">
      <alignment horizontal="left" vertical="top" wrapText="1"/>
    </xf>
    <xf numFmtId="0" fontId="0" fillId="0" borderId="25" xfId="2" applyFont="1" applyBorder="1" applyAlignment="1">
      <alignment horizontal="left" vertical="top" wrapText="1"/>
    </xf>
    <xf numFmtId="0" fontId="0" fillId="0" borderId="24" xfId="2" applyFont="1" applyBorder="1" applyAlignment="1">
      <alignment horizontal="left" vertical="top" wrapText="1"/>
    </xf>
    <xf numFmtId="0" fontId="15" fillId="0" borderId="24" xfId="0" applyFont="1" applyBorder="1" applyAlignment="1">
      <alignment horizontal="left" vertical="top" wrapText="1"/>
    </xf>
    <xf numFmtId="16" fontId="0" fillId="0" borderId="24" xfId="2" applyNumberFormat="1" applyFont="1" applyBorder="1" applyAlignment="1">
      <alignment horizontal="left" vertical="top" wrapText="1"/>
    </xf>
    <xf numFmtId="0" fontId="0" fillId="0" borderId="26" xfId="2" applyFont="1" applyBorder="1" applyAlignment="1">
      <alignment horizontal="left" vertical="top" wrapText="1"/>
    </xf>
    <xf numFmtId="0" fontId="6" fillId="10" borderId="6" xfId="1" applyFill="1" applyBorder="1"/>
    <xf numFmtId="164" fontId="0" fillId="10" borderId="24" xfId="0" applyNumberFormat="1" applyFill="1" applyBorder="1" applyAlignment="1">
      <alignment horizontal="left" vertical="top" wrapText="1"/>
    </xf>
    <xf numFmtId="0" fontId="0" fillId="10" borderId="24" xfId="3" applyFont="1" applyFill="1" applyBorder="1" applyAlignment="1">
      <alignment horizontal="left" vertical="top" wrapText="1"/>
    </xf>
    <xf numFmtId="0" fontId="0" fillId="0" borderId="24" xfId="3" applyFont="1" applyBorder="1" applyAlignment="1">
      <alignment horizontal="left" vertical="top" wrapText="1"/>
    </xf>
    <xf numFmtId="0" fontId="0" fillId="10" borderId="20" xfId="3" applyFont="1" applyFill="1" applyBorder="1" applyAlignment="1">
      <alignment horizontal="left" vertical="top" wrapText="1"/>
    </xf>
    <xf numFmtId="0" fontId="0" fillId="10" borderId="24" xfId="3" applyFont="1" applyFill="1" applyBorder="1" applyAlignment="1">
      <alignment horizontal="left" vertical="top"/>
    </xf>
    <xf numFmtId="0" fontId="0" fillId="7" borderId="24" xfId="2" applyFont="1" applyFill="1" applyBorder="1" applyAlignment="1">
      <alignment horizontal="left" vertical="top" wrapText="1"/>
    </xf>
    <xf numFmtId="165" fontId="0" fillId="0" borderId="24" xfId="0" applyNumberFormat="1" applyBorder="1" applyAlignment="1">
      <alignment horizontal="left" vertical="top"/>
    </xf>
    <xf numFmtId="0" fontId="0" fillId="10" borderId="27" xfId="0" applyFill="1" applyBorder="1" applyAlignment="1">
      <alignment horizontal="left" vertical="top" wrapText="1"/>
    </xf>
    <xf numFmtId="0" fontId="6" fillId="0" borderId="27" xfId="1" applyBorder="1"/>
    <xf numFmtId="0" fontId="8" fillId="10" borderId="24" xfId="0" applyFont="1" applyFill="1" applyBorder="1"/>
    <xf numFmtId="0" fontId="8" fillId="0" borderId="24" xfId="0" applyFont="1" applyBorder="1"/>
    <xf numFmtId="0" fontId="0" fillId="10" borderId="25" xfId="3" applyFont="1" applyFill="1" applyBorder="1" applyAlignment="1">
      <alignment horizontal="left" vertical="top" wrapText="1"/>
    </xf>
    <xf numFmtId="0" fontId="0" fillId="10" borderId="16" xfId="2" applyFont="1" applyFill="1" applyBorder="1" applyAlignment="1">
      <alignment horizontal="left" vertical="top" wrapText="1"/>
    </xf>
    <xf numFmtId="0" fontId="10" fillId="10" borderId="6" xfId="2" applyFont="1" applyFill="1" applyBorder="1" applyAlignment="1">
      <alignment horizontal="left" vertical="top" wrapText="1"/>
    </xf>
    <xf numFmtId="0" fontId="0" fillId="10" borderId="28" xfId="2" applyFont="1" applyFill="1" applyBorder="1" applyAlignment="1">
      <alignment horizontal="left" vertical="top" wrapText="1"/>
    </xf>
    <xf numFmtId="0" fontId="10" fillId="10" borderId="7" xfId="2" applyFont="1" applyFill="1" applyBorder="1" applyAlignment="1">
      <alignment horizontal="left" vertical="top" wrapText="1"/>
    </xf>
    <xf numFmtId="0" fontId="10" fillId="10" borderId="9" xfId="2" applyFont="1" applyFill="1" applyBorder="1" applyAlignment="1">
      <alignment horizontal="left" vertical="top" wrapText="1"/>
    </xf>
    <xf numFmtId="0" fontId="0" fillId="0" borderId="26" xfId="0" applyBorder="1" applyAlignment="1">
      <alignment horizontal="left" vertical="top"/>
    </xf>
    <xf numFmtId="0" fontId="0" fillId="10" borderId="26" xfId="0" applyFill="1" applyBorder="1" applyAlignment="1">
      <alignment horizontal="left" vertical="top"/>
    </xf>
    <xf numFmtId="0" fontId="0" fillId="10" borderId="26" xfId="3" applyFont="1" applyFill="1" applyBorder="1" applyAlignment="1">
      <alignment horizontal="left" vertical="top" wrapText="1"/>
    </xf>
    <xf numFmtId="0" fontId="0" fillId="0" borderId="24" xfId="3" applyFont="1" applyBorder="1" applyAlignment="1">
      <alignment horizontal="left" vertical="top"/>
    </xf>
    <xf numFmtId="0" fontId="0" fillId="0" borderId="26" xfId="3" applyFont="1" applyBorder="1" applyAlignment="1">
      <alignment horizontal="left" vertical="top"/>
    </xf>
    <xf numFmtId="165" fontId="0" fillId="10" borderId="24" xfId="0" applyNumberFormat="1" applyFill="1" applyBorder="1" applyAlignment="1">
      <alignment horizontal="left" vertical="top"/>
    </xf>
    <xf numFmtId="0" fontId="0" fillId="0" borderId="27" xfId="0" applyBorder="1" applyAlignment="1">
      <alignment wrapText="1"/>
    </xf>
    <xf numFmtId="0" fontId="0" fillId="0" borderId="29" xfId="0" applyBorder="1" applyAlignment="1">
      <alignment wrapText="1"/>
    </xf>
    <xf numFmtId="0" fontId="0" fillId="10" borderId="6" xfId="0" applyFill="1" applyBorder="1" applyAlignment="1">
      <alignment horizontal="left" vertical="top" wrapText="1"/>
    </xf>
    <xf numFmtId="0" fontId="0" fillId="10" borderId="6" xfId="0" applyFill="1" applyBorder="1" applyAlignment="1">
      <alignment horizontal="left" vertical="top" wrapText="1" shrinkToFit="1"/>
    </xf>
    <xf numFmtId="0" fontId="0" fillId="10" borderId="9" xfId="0" applyFill="1" applyBorder="1" applyAlignment="1">
      <alignment horizontal="left" vertical="top" wrapText="1"/>
    </xf>
    <xf numFmtId="0" fontId="0" fillId="10" borderId="8" xfId="0" applyFill="1" applyBorder="1" applyAlignment="1">
      <alignment horizontal="left" vertical="top"/>
    </xf>
    <xf numFmtId="0" fontId="0" fillId="0" borderId="26" xfId="0" applyBorder="1" applyAlignment="1">
      <alignment horizontal="left" vertical="top" wrapText="1"/>
    </xf>
    <xf numFmtId="0" fontId="3" fillId="0" borderId="30" xfId="0" applyFont="1" applyBorder="1" applyAlignment="1">
      <alignment horizontal="left" vertical="top"/>
    </xf>
    <xf numFmtId="0" fontId="0" fillId="0" borderId="31" xfId="0" applyBorder="1" applyAlignment="1">
      <alignment horizontal="left" vertical="top"/>
    </xf>
    <xf numFmtId="0" fontId="0" fillId="0" borderId="31" xfId="0" applyBorder="1" applyAlignment="1">
      <alignment horizontal="left" vertical="top" wrapText="1"/>
    </xf>
    <xf numFmtId="0" fontId="0" fillId="0" borderId="31" xfId="2" applyFont="1" applyBorder="1" applyAlignment="1">
      <alignment horizontal="left" vertical="top" wrapText="1"/>
    </xf>
    <xf numFmtId="0" fontId="0" fillId="0" borderId="32" xfId="0" applyBorder="1" applyAlignment="1">
      <alignment horizontal="left" vertical="top" wrapText="1"/>
    </xf>
    <xf numFmtId="0" fontId="3" fillId="10" borderId="16" xfId="2" applyFont="1" applyFill="1" applyBorder="1" applyAlignment="1">
      <alignment horizontal="left" vertical="top" wrapText="1"/>
    </xf>
    <xf numFmtId="0" fontId="0" fillId="10" borderId="24" xfId="0" applyFill="1" applyBorder="1" applyAlignment="1">
      <alignment wrapText="1"/>
    </xf>
    <xf numFmtId="0" fontId="0" fillId="10" borderId="33" xfId="2" applyFont="1" applyFill="1" applyBorder="1" applyAlignment="1">
      <alignment horizontal="left" vertical="top" wrapText="1"/>
    </xf>
    <xf numFmtId="0" fontId="0" fillId="10" borderId="7" xfId="2" applyFont="1" applyFill="1" applyBorder="1" applyAlignment="1">
      <alignment horizontal="left" vertical="top" wrapText="1"/>
    </xf>
    <xf numFmtId="0" fontId="0" fillId="10" borderId="27" xfId="0" applyFill="1" applyBorder="1" applyAlignment="1">
      <alignment wrapText="1"/>
    </xf>
    <xf numFmtId="0" fontId="0" fillId="10" borderId="29" xfId="0" applyFill="1" applyBorder="1" applyAlignment="1">
      <alignment wrapText="1"/>
    </xf>
    <xf numFmtId="16" fontId="0" fillId="10" borderId="6" xfId="2" applyNumberFormat="1" applyFont="1" applyFill="1" applyBorder="1" applyAlignment="1">
      <alignment horizontal="left" vertical="top" wrapText="1"/>
    </xf>
    <xf numFmtId="0" fontId="0" fillId="10" borderId="9" xfId="2" applyFont="1" applyFill="1" applyBorder="1" applyAlignment="1">
      <alignment horizontal="left" vertical="top" wrapText="1"/>
    </xf>
    <xf numFmtId="0" fontId="0" fillId="7" borderId="16" xfId="2" applyFont="1" applyFill="1" applyBorder="1" applyAlignment="1">
      <alignment vertical="top" wrapText="1"/>
    </xf>
    <xf numFmtId="0" fontId="0" fillId="7" borderId="6" xfId="2" applyFont="1" applyFill="1" applyBorder="1" applyAlignment="1">
      <alignment vertical="top" wrapText="1"/>
    </xf>
    <xf numFmtId="0" fontId="0" fillId="0" borderId="6" xfId="2" applyFont="1" applyBorder="1" applyAlignment="1">
      <alignment vertical="top" wrapText="1"/>
    </xf>
    <xf numFmtId="0" fontId="0" fillId="0" borderId="7" xfId="2" applyFont="1" applyBorder="1" applyAlignment="1">
      <alignment vertical="top" wrapText="1"/>
    </xf>
    <xf numFmtId="164" fontId="0" fillId="0" borderId="6" xfId="2" applyNumberFormat="1" applyFont="1" applyBorder="1" applyAlignment="1">
      <alignment vertical="top" wrapText="1"/>
    </xf>
    <xf numFmtId="0" fontId="0" fillId="0" borderId="9" xfId="2" applyFont="1" applyBorder="1" applyAlignment="1">
      <alignment vertical="top" wrapText="1"/>
    </xf>
    <xf numFmtId="0" fontId="0" fillId="7" borderId="7" xfId="2" applyFont="1" applyFill="1" applyBorder="1" applyAlignment="1">
      <alignment vertical="top" wrapText="1"/>
    </xf>
    <xf numFmtId="164" fontId="0" fillId="7" borderId="6" xfId="2" applyNumberFormat="1" applyFont="1" applyFill="1" applyBorder="1" applyAlignment="1">
      <alignment vertical="top" wrapText="1"/>
    </xf>
    <xf numFmtId="0" fontId="0" fillId="7" borderId="9" xfId="2" applyFont="1" applyFill="1" applyBorder="1" applyAlignment="1">
      <alignment vertical="top" wrapText="1"/>
    </xf>
    <xf numFmtId="0" fontId="0" fillId="10" borderId="16" xfId="2" applyFont="1" applyFill="1" applyBorder="1" applyAlignment="1">
      <alignment vertical="top" wrapText="1"/>
    </xf>
    <xf numFmtId="0" fontId="0" fillId="10" borderId="24" xfId="2" applyFont="1" applyFill="1" applyBorder="1" applyAlignment="1">
      <alignment vertical="top" wrapText="1"/>
    </xf>
    <xf numFmtId="0" fontId="0" fillId="10" borderId="6" xfId="3" applyFont="1" applyFill="1" applyBorder="1" applyAlignment="1">
      <alignment horizontal="left" vertical="top" wrapText="1"/>
    </xf>
    <xf numFmtId="0" fontId="0" fillId="10" borderId="26" xfId="0" applyFill="1" applyBorder="1" applyAlignment="1">
      <alignment horizontal="left" vertical="top" wrapText="1"/>
    </xf>
    <xf numFmtId="0" fontId="3" fillId="0" borderId="25" xfId="0" applyFont="1" applyBorder="1" applyAlignment="1">
      <alignment vertical="top"/>
    </xf>
    <xf numFmtId="0" fontId="0" fillId="0" borderId="24" xfId="0" applyBorder="1" applyAlignment="1">
      <alignment vertical="top"/>
    </xf>
    <xf numFmtId="0" fontId="0" fillId="0" borderId="24" xfId="0" applyBorder="1" applyAlignment="1">
      <alignment vertical="top" wrapText="1"/>
    </xf>
    <xf numFmtId="165" fontId="0" fillId="0" borderId="24" xfId="0" applyNumberFormat="1" applyBorder="1" applyAlignment="1">
      <alignment vertical="top"/>
    </xf>
    <xf numFmtId="0" fontId="0" fillId="0" borderId="26" xfId="0" applyBorder="1" applyAlignment="1">
      <alignment vertical="top"/>
    </xf>
    <xf numFmtId="0" fontId="3" fillId="10" borderId="25" xfId="0" applyFont="1" applyFill="1" applyBorder="1" applyAlignment="1">
      <alignment vertical="top"/>
    </xf>
    <xf numFmtId="0" fontId="0" fillId="10" borderId="27" xfId="0" applyFill="1" applyBorder="1" applyAlignment="1">
      <alignment vertical="top" wrapText="1"/>
    </xf>
    <xf numFmtId="0" fontId="0" fillId="10" borderId="29" xfId="0" applyFill="1" applyBorder="1" applyAlignment="1">
      <alignment vertical="top" wrapText="1"/>
    </xf>
    <xf numFmtId="0" fontId="0" fillId="6" borderId="6" xfId="3" applyFont="1" applyFill="1" applyBorder="1" applyAlignment="1">
      <alignment horizontal="left" vertical="top" wrapText="1"/>
    </xf>
    <xf numFmtId="0" fontId="0" fillId="6" borderId="7" xfId="2" applyFont="1" applyFill="1" applyBorder="1" applyAlignment="1">
      <alignment vertical="top" wrapText="1"/>
    </xf>
    <xf numFmtId="0" fontId="0" fillId="6" borderId="6" xfId="2" applyFont="1" applyFill="1" applyBorder="1" applyAlignment="1">
      <alignment vertical="top" wrapText="1"/>
    </xf>
    <xf numFmtId="0" fontId="0" fillId="10" borderId="24" xfId="3" applyFont="1" applyFill="1" applyBorder="1" applyAlignment="1">
      <alignment vertical="top"/>
    </xf>
    <xf numFmtId="0" fontId="0" fillId="10" borderId="6" xfId="2" applyFont="1" applyFill="1" applyBorder="1" applyAlignment="1">
      <alignment vertical="top" wrapText="1"/>
    </xf>
    <xf numFmtId="0" fontId="0" fillId="10" borderId="26" xfId="3" applyFont="1" applyFill="1" applyBorder="1" applyAlignment="1">
      <alignment vertical="top"/>
    </xf>
    <xf numFmtId="0" fontId="0" fillId="10" borderId="24" xfId="0" applyFill="1" applyBorder="1" applyAlignment="1">
      <alignment vertical="top"/>
    </xf>
    <xf numFmtId="0" fontId="0" fillId="10" borderId="24" xfId="0" applyFill="1" applyBorder="1" applyAlignment="1">
      <alignment vertical="top" wrapText="1"/>
    </xf>
    <xf numFmtId="0" fontId="0" fillId="10" borderId="26" xfId="0" applyFill="1" applyBorder="1" applyAlignment="1">
      <alignment vertical="top"/>
    </xf>
    <xf numFmtId="0" fontId="0" fillId="10" borderId="24" xfId="2" applyFont="1" applyFill="1" applyBorder="1" applyAlignment="1">
      <alignment vertical="top"/>
    </xf>
    <xf numFmtId="0" fontId="0" fillId="10" borderId="26" xfId="2" applyFont="1" applyFill="1" applyBorder="1" applyAlignment="1">
      <alignment vertical="top"/>
    </xf>
    <xf numFmtId="0" fontId="0" fillId="10" borderId="6" xfId="0" applyFill="1" applyBorder="1" applyAlignment="1">
      <alignment vertical="top"/>
    </xf>
    <xf numFmtId="0" fontId="0" fillId="10" borderId="6" xfId="0" applyFill="1" applyBorder="1" applyAlignment="1">
      <alignment vertical="top" wrapText="1"/>
    </xf>
    <xf numFmtId="0" fontId="0" fillId="10" borderId="9" xfId="0" applyFill="1" applyBorder="1" applyAlignment="1">
      <alignment vertical="top"/>
    </xf>
    <xf numFmtId="0" fontId="0" fillId="10" borderId="6" xfId="2" applyFont="1" applyFill="1" applyBorder="1" applyAlignment="1">
      <alignment vertical="top"/>
    </xf>
    <xf numFmtId="0" fontId="0" fillId="10" borderId="33" xfId="2" applyFont="1" applyFill="1" applyBorder="1" applyAlignment="1">
      <alignment vertical="top"/>
    </xf>
    <xf numFmtId="0" fontId="3" fillId="10" borderId="25" xfId="3" applyFont="1" applyFill="1" applyBorder="1" applyAlignment="1">
      <alignment vertical="top"/>
    </xf>
    <xf numFmtId="0" fontId="0" fillId="10" borderId="34" xfId="2" applyFont="1" applyFill="1" applyBorder="1" applyAlignment="1">
      <alignment horizontal="left" vertical="top" wrapText="1"/>
    </xf>
    <xf numFmtId="0" fontId="0" fillId="10" borderId="34" xfId="2" applyFont="1" applyFill="1" applyBorder="1" applyAlignment="1">
      <alignment vertical="top" wrapText="1"/>
    </xf>
    <xf numFmtId="0" fontId="3" fillId="10" borderId="30" xfId="3" applyFont="1" applyFill="1" applyBorder="1" applyAlignment="1">
      <alignment vertical="top"/>
    </xf>
    <xf numFmtId="0" fontId="0" fillId="10" borderId="31" xfId="3" applyFont="1" applyFill="1" applyBorder="1" applyAlignment="1">
      <alignment vertical="top"/>
    </xf>
    <xf numFmtId="0" fontId="0" fillId="10" borderId="31" xfId="3" applyFont="1" applyFill="1" applyBorder="1" applyAlignment="1">
      <alignment horizontal="left" vertical="top" wrapText="1"/>
    </xf>
    <xf numFmtId="0" fontId="0" fillId="0" borderId="12" xfId="2" applyFont="1" applyBorder="1" applyAlignment="1">
      <alignment vertical="top" wrapText="1"/>
    </xf>
    <xf numFmtId="0" fontId="0" fillId="10" borderId="32" xfId="3" applyFont="1" applyFill="1" applyBorder="1" applyAlignment="1">
      <alignment vertical="top"/>
    </xf>
    <xf numFmtId="0" fontId="0" fillId="7" borderId="6" xfId="3" applyFont="1" applyFill="1" applyBorder="1" applyAlignment="1">
      <alignment vertical="top" wrapText="1"/>
    </xf>
    <xf numFmtId="49" fontId="0" fillId="7" borderId="6" xfId="2" applyNumberFormat="1" applyFont="1" applyFill="1" applyBorder="1" applyAlignment="1">
      <alignment vertical="top" wrapText="1"/>
    </xf>
    <xf numFmtId="0" fontId="0" fillId="7" borderId="6" xfId="3" applyFont="1" applyFill="1" applyBorder="1" applyAlignment="1">
      <alignment vertical="top"/>
    </xf>
    <xf numFmtId="0" fontId="0" fillId="7" borderId="9" xfId="3" applyFont="1" applyFill="1" applyBorder="1" applyAlignment="1">
      <alignment vertical="top"/>
    </xf>
    <xf numFmtId="0" fontId="0" fillId="0" borderId="6" xfId="2" applyFont="1" applyBorder="1" applyAlignment="1">
      <alignment vertical="top" wrapText="1" shrinkToFit="1"/>
    </xf>
    <xf numFmtId="0" fontId="3" fillId="10" borderId="16" xfId="0" applyFont="1" applyFill="1" applyBorder="1" applyAlignment="1">
      <alignment vertical="top"/>
    </xf>
    <xf numFmtId="0" fontId="0" fillId="0" borderId="7" xfId="3" applyFont="1" applyBorder="1" applyAlignment="1">
      <alignment vertical="top" wrapText="1"/>
    </xf>
    <xf numFmtId="0" fontId="0" fillId="0" borderId="8" xfId="3" applyFont="1" applyBorder="1" applyAlignment="1">
      <alignment vertical="top" wrapText="1"/>
    </xf>
    <xf numFmtId="0" fontId="0" fillId="10" borderId="7" xfId="3" applyFont="1" applyFill="1" applyBorder="1" applyAlignment="1">
      <alignment vertical="top" wrapText="1"/>
    </xf>
    <xf numFmtId="0" fontId="0" fillId="10" borderId="8" xfId="3" applyFont="1" applyFill="1" applyBorder="1" applyAlignment="1">
      <alignment vertical="top" wrapText="1"/>
    </xf>
    <xf numFmtId="0" fontId="0" fillId="7" borderId="7" xfId="3" applyFont="1" applyFill="1" applyBorder="1" applyAlignment="1">
      <alignment vertical="top" wrapText="1"/>
    </xf>
    <xf numFmtId="0" fontId="0" fillId="7" borderId="8" xfId="3" applyFont="1" applyFill="1" applyBorder="1" applyAlignment="1">
      <alignment vertical="top" wrapText="1"/>
    </xf>
    <xf numFmtId="0" fontId="0" fillId="10" borderId="9" xfId="2" applyFont="1" applyFill="1" applyBorder="1" applyAlignment="1">
      <alignment vertical="top" wrapText="1"/>
    </xf>
    <xf numFmtId="0" fontId="0" fillId="0" borderId="33" xfId="2" applyFont="1" applyBorder="1" applyAlignment="1">
      <alignment horizontal="left" vertical="top" wrapText="1"/>
    </xf>
    <xf numFmtId="0" fontId="0" fillId="0" borderId="16" xfId="3" applyFont="1" applyBorder="1" applyAlignment="1">
      <alignment vertical="top" wrapText="1"/>
    </xf>
    <xf numFmtId="0" fontId="0" fillId="0" borderId="6" xfId="3" applyFont="1" applyBorder="1" applyAlignment="1">
      <alignment vertical="top" wrapText="1"/>
    </xf>
    <xf numFmtId="0" fontId="0" fillId="0" borderId="9" xfId="3" applyFont="1" applyBorder="1" applyAlignment="1">
      <alignment vertical="top" wrapText="1"/>
    </xf>
    <xf numFmtId="0" fontId="0" fillId="6" borderId="7" xfId="3" applyFont="1" applyFill="1" applyBorder="1" applyAlignment="1">
      <alignment vertical="top" wrapText="1"/>
    </xf>
    <xf numFmtId="0" fontId="0" fillId="6" borderId="6" xfId="3" applyFont="1" applyFill="1" applyBorder="1" applyAlignment="1">
      <alignment vertical="top" wrapText="1"/>
    </xf>
    <xf numFmtId="0" fontId="0" fillId="7" borderId="9" xfId="3" applyFont="1" applyFill="1" applyBorder="1" applyAlignment="1">
      <alignment vertical="top" wrapText="1"/>
    </xf>
    <xf numFmtId="0" fontId="0" fillId="7" borderId="16" xfId="3" applyFont="1" applyFill="1" applyBorder="1" applyAlignment="1">
      <alignment vertical="top" wrapText="1"/>
    </xf>
    <xf numFmtId="0" fontId="0" fillId="10" borderId="16" xfId="3" applyFont="1" applyFill="1" applyBorder="1" applyAlignment="1">
      <alignment vertical="top" wrapText="1"/>
    </xf>
    <xf numFmtId="0" fontId="0" fillId="10" borderId="6" xfId="3" applyFont="1" applyFill="1" applyBorder="1" applyAlignment="1">
      <alignment vertical="top" wrapText="1"/>
    </xf>
    <xf numFmtId="0" fontId="0" fillId="10" borderId="9" xfId="3" applyFont="1" applyFill="1" applyBorder="1" applyAlignment="1">
      <alignment vertical="top" wrapText="1"/>
    </xf>
    <xf numFmtId="0" fontId="0" fillId="10" borderId="6" xfId="0" applyFill="1" applyBorder="1" applyAlignment="1">
      <alignment horizontal="left" vertical="top"/>
    </xf>
    <xf numFmtId="0" fontId="0" fillId="10" borderId="9" xfId="0" applyFill="1" applyBorder="1" applyAlignment="1">
      <alignment horizontal="left" vertical="top"/>
    </xf>
    <xf numFmtId="0" fontId="0" fillId="10" borderId="7" xfId="2" applyFont="1" applyFill="1" applyBorder="1" applyAlignment="1">
      <alignment vertical="top" wrapText="1"/>
    </xf>
    <xf numFmtId="164" fontId="0" fillId="10" borderId="6" xfId="2" applyNumberFormat="1" applyFont="1" applyFill="1" applyBorder="1" applyAlignment="1">
      <alignment vertical="top" wrapText="1"/>
    </xf>
    <xf numFmtId="1" fontId="0" fillId="7" borderId="6" xfId="2" applyNumberFormat="1" applyFont="1" applyFill="1" applyBorder="1" applyAlignment="1">
      <alignment vertical="top" wrapText="1"/>
    </xf>
    <xf numFmtId="0" fontId="0" fillId="0" borderId="24" xfId="2" applyFont="1" applyBorder="1" applyAlignment="1">
      <alignment vertical="top" wrapText="1"/>
    </xf>
    <xf numFmtId="0" fontId="0" fillId="10" borderId="12" xfId="2" applyFont="1" applyFill="1" applyBorder="1" applyAlignment="1">
      <alignment vertical="top" wrapText="1"/>
    </xf>
    <xf numFmtId="164" fontId="0" fillId="0" borderId="24" xfId="0" applyNumberFormat="1" applyBorder="1" applyAlignment="1">
      <alignment horizontal="left" vertical="top" wrapText="1"/>
    </xf>
    <xf numFmtId="0" fontId="0" fillId="7" borderId="28" xfId="2" applyFont="1" applyFill="1" applyBorder="1" applyAlignment="1">
      <alignment horizontal="left" vertical="top" wrapText="1"/>
    </xf>
    <xf numFmtId="0" fontId="0" fillId="10" borderId="7" xfId="3" applyFont="1" applyFill="1" applyBorder="1" applyAlignment="1">
      <alignment horizontal="left" vertical="top" wrapText="1"/>
    </xf>
    <xf numFmtId="0" fontId="0" fillId="10" borderId="8" xfId="3" applyFont="1" applyFill="1" applyBorder="1" applyAlignment="1">
      <alignment horizontal="left" vertical="top" wrapText="1"/>
    </xf>
    <xf numFmtId="16" fontId="0" fillId="10" borderId="27" xfId="0" applyNumberFormat="1" applyFill="1" applyBorder="1" applyAlignment="1">
      <alignment wrapText="1"/>
    </xf>
    <xf numFmtId="2" fontId="0" fillId="7" borderId="7" xfId="3" applyNumberFormat="1" applyFont="1" applyFill="1" applyBorder="1" applyAlignment="1">
      <alignment horizontal="left" vertical="top" wrapText="1"/>
    </xf>
    <xf numFmtId="16" fontId="0" fillId="10" borderId="24" xfId="3" applyNumberFormat="1" applyFont="1" applyFill="1" applyBorder="1" applyAlignment="1">
      <alignment horizontal="left" vertical="top" wrapText="1"/>
    </xf>
    <xf numFmtId="16" fontId="0" fillId="0" borderId="24" xfId="3" applyNumberFormat="1" applyFont="1" applyBorder="1" applyAlignment="1">
      <alignment horizontal="left" vertical="top" wrapText="1"/>
    </xf>
    <xf numFmtId="0" fontId="0" fillId="0" borderId="26" xfId="3" applyFont="1" applyBorder="1" applyAlignment="1">
      <alignment horizontal="left" vertical="top" wrapText="1"/>
    </xf>
    <xf numFmtId="0" fontId="3" fillId="10" borderId="25" xfId="3" applyFont="1" applyFill="1" applyBorder="1" applyAlignment="1">
      <alignment horizontal="left" vertical="top"/>
    </xf>
    <xf numFmtId="0" fontId="0" fillId="10" borderId="26" xfId="3" applyFont="1" applyFill="1" applyBorder="1" applyAlignment="1">
      <alignment horizontal="left" vertical="top"/>
    </xf>
    <xf numFmtId="2" fontId="0" fillId="7" borderId="6" xfId="2" applyNumberFormat="1" applyFont="1" applyFill="1" applyBorder="1" applyAlignment="1">
      <alignment vertical="top" wrapText="1"/>
    </xf>
    <xf numFmtId="0" fontId="0" fillId="10" borderId="6" xfId="3" applyFont="1" applyFill="1" applyBorder="1" applyAlignment="1">
      <alignment vertical="top"/>
    </xf>
    <xf numFmtId="0" fontId="0" fillId="10" borderId="9" xfId="3" applyFont="1" applyFill="1" applyBorder="1" applyAlignment="1">
      <alignment vertical="top"/>
    </xf>
    <xf numFmtId="0" fontId="0" fillId="0" borderId="6" xfId="3" applyFont="1" applyBorder="1" applyAlignment="1">
      <alignment vertical="top"/>
    </xf>
    <xf numFmtId="0" fontId="0" fillId="0" borderId="9" xfId="3" applyFont="1" applyBorder="1" applyAlignment="1">
      <alignment vertical="top"/>
    </xf>
    <xf numFmtId="165" fontId="0" fillId="10" borderId="24" xfId="0" applyNumberFormat="1" applyFill="1" applyBorder="1" applyAlignment="1">
      <alignment vertical="top"/>
    </xf>
    <xf numFmtId="0" fontId="0" fillId="0" borderId="27" xfId="0" applyBorder="1" applyAlignment="1">
      <alignment vertical="top" wrapText="1"/>
    </xf>
    <xf numFmtId="0" fontId="0" fillId="0" borderId="29" xfId="0" applyBorder="1" applyAlignment="1">
      <alignment vertical="top" wrapText="1"/>
    </xf>
    <xf numFmtId="0" fontId="0" fillId="7" borderId="6" xfId="3" applyFont="1" applyFill="1" applyBorder="1" applyAlignment="1">
      <alignment horizontal="left" vertical="top"/>
    </xf>
    <xf numFmtId="0" fontId="0" fillId="7" borderId="9" xfId="3" applyFont="1" applyFill="1" applyBorder="1" applyAlignment="1">
      <alignment horizontal="left" vertical="top"/>
    </xf>
    <xf numFmtId="16" fontId="11" fillId="0" borderId="0" xfId="2" applyNumberFormat="1" applyAlignment="1">
      <alignment horizontal="left" vertical="top" wrapText="1"/>
    </xf>
    <xf numFmtId="16" fontId="11" fillId="7" borderId="6" xfId="3" applyNumberFormat="1" applyFill="1" applyBorder="1" applyAlignment="1">
      <alignment horizontal="left" vertical="top" wrapText="1"/>
    </xf>
    <xf numFmtId="0" fontId="1" fillId="0" borderId="0" xfId="0" applyFont="1"/>
    <xf numFmtId="0" fontId="1" fillId="0" borderId="0" xfId="0" applyFont="1" applyAlignment="1">
      <alignment wrapText="1"/>
    </xf>
    <xf numFmtId="0" fontId="17" fillId="4" borderId="0" xfId="2" applyFont="1" applyFill="1" applyAlignment="1">
      <alignment horizontal="left" vertical="top" wrapText="1"/>
    </xf>
    <xf numFmtId="0" fontId="10" fillId="0" borderId="23" xfId="2" applyFont="1" applyBorder="1" applyAlignment="1">
      <alignment horizontal="left" vertical="top" wrapText="1"/>
    </xf>
    <xf numFmtId="0" fontId="0" fillId="10" borderId="0" xfId="2" applyFont="1" applyFill="1" applyAlignment="1">
      <alignment horizontal="left" vertical="top" wrapText="1"/>
    </xf>
    <xf numFmtId="0" fontId="0" fillId="10" borderId="0" xfId="0" applyFill="1" applyAlignment="1">
      <alignment horizontal="left" vertical="top"/>
    </xf>
    <xf numFmtId="0" fontId="0" fillId="10" borderId="0" xfId="0" applyFill="1" applyAlignment="1">
      <alignment horizontal="left" vertical="top" wrapText="1"/>
    </xf>
    <xf numFmtId="0" fontId="0" fillId="7" borderId="0" xfId="2" applyFont="1" applyFill="1" applyAlignment="1">
      <alignment vertical="top" wrapText="1"/>
    </xf>
    <xf numFmtId="0" fontId="0" fillId="0" borderId="0" xfId="2" applyFont="1" applyAlignment="1">
      <alignment vertical="top" wrapText="1"/>
    </xf>
    <xf numFmtId="0" fontId="0" fillId="10" borderId="0" xfId="2" applyFont="1" applyFill="1" applyAlignment="1">
      <alignment vertical="top" wrapText="1"/>
    </xf>
    <xf numFmtId="0" fontId="0" fillId="10" borderId="0" xfId="0" applyFill="1" applyAlignment="1">
      <alignment vertical="top" wrapText="1"/>
    </xf>
    <xf numFmtId="0" fontId="0" fillId="10" borderId="0" xfId="3" applyFont="1" applyFill="1" applyAlignment="1">
      <alignment horizontal="left" vertical="top"/>
    </xf>
    <xf numFmtId="0" fontId="11" fillId="7" borderId="0" xfId="2" applyFill="1" applyAlignment="1">
      <alignment horizontal="left" vertical="top" wrapText="1"/>
    </xf>
    <xf numFmtId="0" fontId="11" fillId="7" borderId="0" xfId="3" applyFill="1" applyAlignment="1">
      <alignment vertical="top" wrapText="1"/>
    </xf>
    <xf numFmtId="0" fontId="11" fillId="7" borderId="0" xfId="2" applyFill="1" applyAlignment="1">
      <alignment vertical="top" wrapText="1"/>
    </xf>
    <xf numFmtId="0" fontId="10" fillId="7" borderId="23" xfId="2" applyFont="1" applyFill="1" applyBorder="1" applyAlignment="1">
      <alignment horizontal="left" vertical="top" wrapText="1"/>
    </xf>
    <xf numFmtId="0" fontId="0" fillId="10" borderId="0" xfId="3" applyFont="1" applyFill="1" applyAlignment="1">
      <alignment horizontal="left" vertical="top" wrapText="1"/>
    </xf>
    <xf numFmtId="0" fontId="0" fillId="7" borderId="0" xfId="0" applyFill="1" applyAlignment="1">
      <alignment horizontal="left" vertical="top"/>
    </xf>
    <xf numFmtId="0" fontId="0" fillId="6" borderId="0" xfId="5" applyFont="1" applyFill="1" applyAlignment="1">
      <alignment vertical="top" wrapText="1"/>
    </xf>
    <xf numFmtId="0" fontId="0" fillId="10" borderId="0" xfId="0" applyFill="1" applyAlignment="1">
      <alignment wrapText="1"/>
    </xf>
    <xf numFmtId="0" fontId="10" fillId="10" borderId="23" xfId="2" applyFont="1" applyFill="1" applyBorder="1" applyAlignment="1">
      <alignment horizontal="left" vertical="top" wrapText="1"/>
    </xf>
    <xf numFmtId="0" fontId="0" fillId="6" borderId="0" xfId="0" applyFill="1" applyAlignment="1">
      <alignment vertical="top" wrapText="1"/>
    </xf>
    <xf numFmtId="0" fontId="4" fillId="0" borderId="10" xfId="0" applyFont="1" applyBorder="1" applyAlignment="1">
      <alignment horizontal="left" vertical="top" wrapText="1"/>
    </xf>
    <xf numFmtId="0" fontId="10" fillId="0" borderId="23" xfId="2" applyFont="1" applyBorder="1" applyAlignment="1">
      <alignment vertical="top" wrapText="1"/>
    </xf>
    <xf numFmtId="0" fontId="18" fillId="0" borderId="0" xfId="7"/>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4" fillId="0" borderId="6" xfId="0" applyFont="1" applyBorder="1" applyAlignment="1">
      <alignment wrapText="1"/>
    </xf>
    <xf numFmtId="0" fontId="4" fillId="0" borderId="12" xfId="0" applyFont="1" applyBorder="1" applyAlignment="1">
      <alignment horizontal="left" vertical="top" wrapText="1"/>
    </xf>
    <xf numFmtId="0" fontId="4" fillId="11" borderId="24" xfId="3" applyFont="1" applyFill="1" applyBorder="1" applyAlignment="1">
      <alignment horizontal="left" vertical="top"/>
    </xf>
    <xf numFmtId="0" fontId="4" fillId="11" borderId="6" xfId="2" applyFont="1" applyFill="1" applyBorder="1" applyAlignment="1">
      <alignment horizontal="left" vertical="top" wrapText="1"/>
    </xf>
    <xf numFmtId="0" fontId="4" fillId="11" borderId="7" xfId="3" applyFont="1" applyFill="1" applyBorder="1" applyAlignment="1">
      <alignment horizontal="left" vertical="top"/>
    </xf>
    <xf numFmtId="0" fontId="4" fillId="0" borderId="24" xfId="2" applyFont="1" applyBorder="1" applyAlignment="1">
      <alignment horizontal="left" vertical="top" wrapText="1"/>
    </xf>
    <xf numFmtId="0" fontId="4" fillId="10" borderId="24" xfId="2" applyFont="1" applyFill="1" applyBorder="1" applyAlignment="1">
      <alignment horizontal="left" vertical="top" wrapText="1"/>
    </xf>
    <xf numFmtId="0" fontId="4" fillId="11" borderId="24" xfId="3" applyFont="1" applyFill="1" applyBorder="1" applyAlignment="1">
      <alignment horizontal="left" vertical="top" wrapText="1"/>
    </xf>
    <xf numFmtId="0" fontId="4" fillId="11" borderId="7" xfId="3" applyFont="1" applyFill="1" applyBorder="1" applyAlignment="1">
      <alignment horizontal="left" vertical="top" wrapText="1"/>
    </xf>
    <xf numFmtId="0" fontId="4" fillId="0" borderId="7" xfId="2" applyFont="1" applyBorder="1" applyAlignment="1">
      <alignment horizontal="left" vertical="top" wrapText="1"/>
    </xf>
    <xf numFmtId="0" fontId="2" fillId="0" borderId="0" xfId="0" applyFont="1"/>
    <xf numFmtId="0" fontId="2" fillId="0" borderId="0" xfId="0" quotePrefix="1" applyFont="1"/>
  </cellXfs>
  <cellStyles count="8">
    <cellStyle name="Excel Built-in 60% - Accent3" xfId="6" xr:uid="{00000000-0005-0000-0000-00000A000000}"/>
    <cellStyle name="Hyperlink" xfId="1" builtinId="8"/>
    <cellStyle name="Normal 2" xfId="2" xr:uid="{00000000-0005-0000-0000-000006000000}"/>
    <cellStyle name="Normal 2 2" xfId="3" xr:uid="{00000000-0005-0000-0000-000007000000}"/>
    <cellStyle name="Normal 3" xfId="4" xr:uid="{00000000-0005-0000-0000-000008000000}"/>
    <cellStyle name="Normal 4" xfId="5" xr:uid="{00000000-0005-0000-0000-000009000000}"/>
    <cellStyle name="Standaard" xfId="0" builtinId="0"/>
    <cellStyle name="Standaard 2" xfId="7" xr:uid="{6ACA7CEF-44BA-4A40-8ED1-A4CA21D5374B}"/>
  </cellStyles>
  <dxfs count="109">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fill>
        <patternFill patternType="solid">
          <fgColor rgb="FFD9E1F2"/>
          <bgColor rgb="FFDAE3F3"/>
        </patternFill>
      </fill>
      <alignment horizontal="left" vertical="top" textRotation="0" wrapText="1"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general" vertical="top" textRotation="0" wrapText="1"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fill>
        <patternFill patternType="solid">
          <fgColor rgb="FFD9E1F2"/>
          <bgColor rgb="FFDAE3F3"/>
        </patternFill>
      </fill>
      <alignment horizontal="left" vertical="top" textRotation="0" wrapText="1"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charset val="1"/>
        <scheme val="none"/>
      </font>
      <alignment horizontal="general"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left" vertical="top" textRotation="0" wrapText="0" indent="0" justifyLastLine="0" shrinkToFit="0" readingOrder="0"/>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left" vertical="top" textRotation="0" wrapText="0" indent="0" justifyLastLine="0" shrinkToFit="0" readingOrder="0"/>
    </dxf>
    <dxf>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numFmt numFmtId="0" formatCode="General"/>
      <fill>
        <patternFill patternType="solid">
          <fgColor theme="4" tint="0.79998168889431442"/>
          <bgColor theme="4" tint="0.79998168889431442"/>
        </patternFill>
      </fill>
      <alignment horizontal="left" vertical="top"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alignment horizontal="general"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charset val="1"/>
        <scheme val="none"/>
      </font>
      <numFmt numFmtId="0" formatCode="General"/>
      <fill>
        <patternFill patternType="solid">
          <fgColor theme="4" tint="0.79998168889431442"/>
          <bgColor theme="4" tint="0.79998168889431442"/>
        </patternFill>
      </fill>
      <alignment horizontal="left" vertical="top" textRotation="0" wrapText="1"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left" vertical="top" textRotation="0" wrapText="0" indent="0" justifyLastLine="0" shrinkToFit="0" readingOrder="0"/>
    </dxf>
    <dxf>
      <fill>
        <patternFill patternType="solid">
          <fgColor theme="4" tint="0.79998168889431442"/>
          <bgColor theme="4" tint="0.79998168889431442"/>
        </patternFill>
      </fill>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rgb="FF8FAADC"/>
        </top>
        <bottom style="thin">
          <color rgb="FF8FAADC"/>
        </bottom>
        <vertical/>
        <horizontal/>
      </border>
    </dxf>
    <dxf>
      <numFmt numFmtId="0" formatCode="General"/>
      <alignment horizontal="left" vertical="top" textRotation="0" wrapText="0" indent="0" justifyLastLine="0" shrinkToFit="0" readingOrder="0"/>
    </dxf>
    <dxf>
      <fill>
        <patternFill patternType="solid">
          <fgColor theme="4" tint="0.79998168889431442"/>
          <bgColor theme="4" tint="0.79998168889431442"/>
        </patternFill>
      </fill>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charset val="1"/>
        <scheme val="none"/>
      </font>
      <numFmt numFmtId="0" formatCode="General"/>
      <fill>
        <patternFill patternType="solid">
          <fgColor theme="4" tint="0.79998168889431442"/>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family val="2"/>
        <charset val="1"/>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numFmt numFmtId="0" formatCode="General"/>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border diagonalUp="0" diagonalDown="0">
        <left/>
        <right/>
        <top style="thin">
          <color rgb="FF8FAADC"/>
        </top>
        <bottom style="thin">
          <color rgb="FF8FAADC"/>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left" vertical="top" textRotation="0" wrapText="1" indent="0" justifyLastLine="0" shrinkToFit="0" readingOrder="0"/>
    </dxf>
    <dxf>
      <font>
        <b/>
        <i val="0"/>
        <strike val="0"/>
        <condense val="0"/>
        <extend val="0"/>
        <outline val="0"/>
        <shadow val="0"/>
        <u val="none"/>
        <vertAlign val="baseline"/>
        <sz val="11"/>
        <color theme="1"/>
        <name val="Calibri"/>
        <scheme val="none"/>
      </font>
      <fill>
        <patternFill patternType="solid">
          <fgColor rgb="FFD9D9D9"/>
          <bgColor rgb="FFD9D9D9"/>
        </patternFill>
      </fill>
      <alignment horizontal="left" vertical="top"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EA9DB"/>
      <rgbColor rgb="FF993366"/>
      <rgbColor rgb="FFF2F2F2"/>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9E1F2"/>
      <rgbColor rgb="FFCCFFCC"/>
      <rgbColor rgb="FFFFFF99"/>
      <rgbColor rgb="FFC9C9C9"/>
      <rgbColor rgb="FFFF99CC"/>
      <rgbColor rgb="FFCC99FF"/>
      <rgbColor rgb="FFFFCC99"/>
      <rgbColor rgb="FF4472C4"/>
      <rgbColor rgb="FF33CCCC"/>
      <rgbColor rgb="FF99CC00"/>
      <rgbColor rgb="FFFFC000"/>
      <rgbColor rgb="FFFF9900"/>
      <rgbColor rgb="FFFF6600"/>
      <rgbColor rgb="FF666699"/>
      <rgbColor rgb="FF8FAADC"/>
      <rgbColor rgb="FF003366"/>
      <rgbColor rgb="FF339966"/>
      <rgbColor rgb="FF003300"/>
      <rgbColor rgb="FF333300"/>
      <rgbColor rgb="FF993300"/>
      <rgbColor rgb="FF993366"/>
      <rgbColor rgb="FF333399"/>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teven van Kemenade" id="{6BE9EBE3-4714-4FBE-B4C8-3DDE6253942F}" userId="Steven.vanKemenade@medicinfo.nl" providerId="PeoplePicker"/>
  <person displayName="Annemiek Dekker" id="{A88C67DD-B142-4DA7-B566-98430793C8F4}" userId="S::annemiek.dekker@medicinfo.nl::97da4bcd-67bb-4f19-90bc-641a50e9a30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714" displayName="Tabel714" ref="A1:D31" totalsRowShown="0">
  <autoFilter ref="A1:D31" xr:uid="{00000000-0009-0000-0100-00000A000000}"/>
  <tableColumns count="4">
    <tableColumn id="1" xr3:uid="{00000000-0010-0000-0000-000001000000}" name="Versie"/>
    <tableColumn id="2" xr3:uid="{00000000-0010-0000-0000-000002000000}" name="Datum"/>
    <tableColumn id="3" xr3:uid="{00000000-0010-0000-0000-000003000000}" name="Wie"/>
    <tableColumn id="4" xr3:uid="{00000000-0010-0000-0000-000004000000}" name="Wat"/>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E3DAF33-97FF-4DA4-979F-8476489B45D8}" name="Tabel1726915910111010413" displayName="Tabel1726915910111010413" ref="A1:X38" totalsRowShown="0">
  <tableColumns count="24">
    <tableColumn id="1" xr3:uid="{4E45D209-5F52-4075-AE43-411212A2F39A}" name="Uniek vraagnummer"/>
    <tableColumn id="2" xr3:uid="{D2B466E6-0CC3-465C-B985-2F4098D0BE7D}" name="Vraagnummer"/>
    <tableColumn id="3" xr3:uid="{CE7834B2-47CC-4575-9E7E-949175F47344}" name="Onderdeel"/>
    <tableColumn id="4" xr3:uid="{92372021-FD04-4DEA-A8AA-F2E729C3D580}" name="Conditie 1: Volwassen/kind/beide"/>
    <tableColumn id="5" xr3:uid="{44A94AFA-D849-4DCF-B112-4B4854162522}" name="Conditie 2: Sex M/F"/>
    <tableColumn id="6" xr3:uid="{3712A361-4FA9-4025-A6D7-13EA9776FD5F}" name="Conditie 3: categorie per leeftijd (alle, &gt;16, 12-16, = &gt; 12, &lt;12, &lt;1)"/>
    <tableColumn id="7" xr3:uid="{C2DF0FF6-3613-4665-A295-3AF24D1A1767}" name="Conditie 4: Label"/>
    <tableColumn id="21" xr3:uid="{D5E66B37-67BE-4D98-B968-823A1DBE8A96}" name="Question" dataDxfId="39">
      <calculatedColumnFormula>A2&amp;"_"&amp;$H$1</calculatedColumnFormula>
    </tableColumn>
    <tableColumn id="8" xr3:uid="{477505AD-A3D8-408F-B2F9-1DBDF8D1CF57}" name="Vraagstelling"/>
    <tableColumn id="22" xr3:uid="{FB973DF2-3764-47C4-925F-DA00C8116698}" name="QuestionPar" dataDxfId="38">
      <calculatedColumnFormula>A2&amp;"_"&amp;$J$1</calculatedColumnFormula>
    </tableColumn>
    <tableColumn id="9" xr3:uid="{FF8B1068-E015-4EAC-BE30-4FF8BA9BFC32}" name="Vraagstelling ouder/verzorger"/>
    <tableColumn id="10" xr3:uid="{6D61EF82-9221-4F42-965C-96C74BEDD2EC}" name="Verkorte vraagstelling vpk "/>
    <tableColumn id="23" xr3:uid="{0B7FE0D8-E6D2-4AF8-8BA4-960FD6570297}" name="ExtraInfo" dataDxfId="37">
      <calculatedColumnFormula>A2&amp;"_"&amp;$M$1</calculatedColumnFormula>
    </tableColumn>
    <tableColumn id="11" xr3:uid="{ED3FBB7C-D840-4797-B1AD-79E91BC4EC71}" name="Extra informatie/uitleg vraag/voorbeelden"/>
    <tableColumn id="12" xr3:uid="{82CD6521-D8DF-4BEB-B95F-F073396EDA4C}" name="Afbeelding bij vraag"/>
    <tableColumn id="13" xr3:uid="{65DD9716-9C35-41C1-95F7-2C0BC2D10A0F}" name="Urgentie/Red flag"/>
    <tableColumn id="14" xr3:uid="{5A314A4C-674E-4721-94CD-0EDE6BC83D2D}" name="Type vraag"/>
    <tableColumn id="15" xr3:uid="{EE66E7CB-8BF5-4377-8317-966D6355A732}" name="Vraag verplicht"/>
    <tableColumn id="24" xr3:uid="{6DDA3BEF-2BB5-41D2-BB02-A798BB78431A}" name="Answer" dataDxfId="36"/>
    <tableColumn id="16" xr3:uid="{48398052-1EB4-40A2-BC02-EB927E09A377}" name="Antwoorden"/>
    <tableColumn id="17" xr3:uid="{2747BF51-A41F-4986-A440-43146103C5C6}" name="Antwoord optie: weet ik niet"/>
    <tableColumn id="18" xr3:uid="{9DA17769-6EE3-4ED3-BA25-734D5225F19F}" name="Antwoorden in medische overdracht "/>
    <tableColumn id="19" xr3:uid="{5E877F76-E522-45CE-85FA-2E59068BB89B}" name="Vervolg"/>
    <tableColumn id="20" xr3:uid="{3DE4D1CF-E042-41FA-9061-E08786ABED7F}" name="Andere opti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497133A-8269-45A4-A039-240DFE31E549}" name="Tabel17269159101110815" displayName="Tabel17269159101110815" ref="A1:X45" totalsRowShown="0">
  <tableColumns count="24">
    <tableColumn id="1" xr3:uid="{FE9E5B0B-A071-4F82-9FD9-7638FAADA3A4}" name="Uniek vraagnummer" dataDxfId="35"/>
    <tableColumn id="2" xr3:uid="{21DB9D06-0A76-4362-A63D-86FB912A83A4}" name="Vraagnummer"/>
    <tableColumn id="3" xr3:uid="{D60D13B9-3832-4FE7-9EE9-32D6114F5452}" name="Onderdeel"/>
    <tableColumn id="4" xr3:uid="{57C7676E-F166-41C7-9BE6-B3070FDBA480}" name="Conditie 1: Volwassen/kind/beide"/>
    <tableColumn id="5" xr3:uid="{E9B6BD4E-6410-4E34-A72A-33BF4CA1932C}" name="Conditie 2: Sex M/F"/>
    <tableColumn id="6" xr3:uid="{99EC82AA-E977-4524-AEF0-5D33A42202CF}" name="Conditie 3: categorie per leeftijd (alle, &gt;16, 12-16, = &gt; 12, &lt;12, &lt;1)"/>
    <tableColumn id="7" xr3:uid="{09E2F77A-7958-4F63-A969-F5F4F1E77DD6}" name="Conditie 4: Label"/>
    <tableColumn id="21" xr3:uid="{8923F3FD-8471-4A7D-BA0B-CED91B72C0E6}" name="Question" dataDxfId="34" dataCellStyle="Normal 2 2">
      <calculatedColumnFormula>A2&amp;"_"&amp;$H$1</calculatedColumnFormula>
    </tableColumn>
    <tableColumn id="8" xr3:uid="{B4E4A6C6-5D72-49B0-B3BA-E7D74245AE3F}" name="Vraagstelling" dataDxfId="33"/>
    <tableColumn id="22" xr3:uid="{8B02907D-AB6C-45D9-9CA9-39B8CFDA1292}" name="QuestionPar" dataDxfId="32">
      <calculatedColumnFormula>A2&amp;"_"&amp;$J$1</calculatedColumnFormula>
    </tableColumn>
    <tableColumn id="9" xr3:uid="{059300B4-87F5-4144-910A-CBD42967F2EB}" name="Vraagstelling ouder/verzorger" dataDxfId="31"/>
    <tableColumn id="10" xr3:uid="{D8DB9B01-DE2E-4B18-A4FD-479DC67A490D}" name="Verkorte vraagstelling vpk " dataDxfId="30"/>
    <tableColumn id="23" xr3:uid="{F1729C80-82DF-4BB8-8269-83C6BCE67910}" name="ExtraInfo" dataDxfId="29">
      <calculatedColumnFormula>A2&amp;"_"&amp;$M$1</calculatedColumnFormula>
    </tableColumn>
    <tableColumn id="11" xr3:uid="{2C3E99BE-41B7-4F55-8374-943FE5792AA0}" name="Extra informatie/uitleg vraag/voorbeelden" dataDxfId="28"/>
    <tableColumn id="12" xr3:uid="{BF68E489-9326-4392-AEDC-CD5396BB21E5}" name="Afbeelding bij vraag" dataDxfId="27" dataCellStyle="Normal 2"/>
    <tableColumn id="13" xr3:uid="{893762C5-42DA-4C44-B0FF-33BDAD476ECF}" name="Urgentie/Red flag" dataDxfId="26" dataCellStyle="Normal 2"/>
    <tableColumn id="14" xr3:uid="{D7A497E4-1A69-47E7-A079-7D36E66E4847}" name="Type vraag" dataDxfId="25"/>
    <tableColumn id="15" xr3:uid="{86417D26-417A-40F1-90B8-59712C717D5E}" name="Vraag verplicht" dataDxfId="24"/>
    <tableColumn id="24" xr3:uid="{6714494A-E403-4573-B9F0-30CEA2EFE7E7}" name="Answer" dataDxfId="23"/>
    <tableColumn id="16" xr3:uid="{5C3FBD1E-D00F-4D30-94C9-3F348DB1885A}" name="Antwoorden" dataDxfId="22"/>
    <tableColumn id="17" xr3:uid="{C0ED751A-7A79-4ACD-BA94-03A648B37934}" name="Antwoord optie: weet ik niet" dataDxfId="21"/>
    <tableColumn id="18" xr3:uid="{15F0FDD1-46E5-4AAE-9DB9-027598621F07}" name="Antwoorden in medische overdracht "/>
    <tableColumn id="19" xr3:uid="{72CB07C5-236A-4B53-AC2E-D81F077B77F5}" name="Vervolg" dataDxfId="20" dataCellStyle="Normal 2"/>
    <tableColumn id="20" xr3:uid="{3DD5340C-0753-4B64-A5CC-0EB2E03EC565}" name="Andere opti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el172691591011108" displayName="Tabel172691591011108" ref="A1:X37" totalsRowShown="0">
  <autoFilter ref="A1:X37"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500-000001000000}" name="Uniek vraagnummer"/>
    <tableColumn id="2" xr3:uid="{00000000-0010-0000-0500-000002000000}" name="Vraagnummer"/>
    <tableColumn id="3" xr3:uid="{00000000-0010-0000-0500-000003000000}" name="Onderdeel"/>
    <tableColumn id="4" xr3:uid="{00000000-0010-0000-0500-000004000000}" name="Conditie 1: Volwassen/kind/beide"/>
    <tableColumn id="5" xr3:uid="{00000000-0010-0000-0500-000005000000}" name="Conditie 2: Sex M/F"/>
    <tableColumn id="6" xr3:uid="{00000000-0010-0000-0500-000006000000}" name="Conditie 3: categorie per leeftijd (alle, &gt;16, 12-16, = &gt; 12, &lt;12, &lt;1)"/>
    <tableColumn id="7" xr3:uid="{00000000-0010-0000-0500-000007000000}" name="Conditie 4: Label"/>
    <tableColumn id="21" xr3:uid="{6CF33CD0-C416-4C35-94E3-0C612B109BB1}" name="Question" dataDxfId="19">
      <calculatedColumnFormula>A2&amp;"_"&amp;$H$1</calculatedColumnFormula>
    </tableColumn>
    <tableColumn id="8" xr3:uid="{00000000-0010-0000-0500-000008000000}" name="Vraagstelling"/>
    <tableColumn id="22" xr3:uid="{AC77E57E-CC9E-4E5C-B13D-2CF58D57A034}" name="QuestionPar" dataDxfId="18">
      <calculatedColumnFormula>A2&amp;"_"&amp;$J$1</calculatedColumnFormula>
    </tableColumn>
    <tableColumn id="9" xr3:uid="{00000000-0010-0000-0500-000009000000}" name="Vraagstelling ouder/verzorger"/>
    <tableColumn id="10" xr3:uid="{00000000-0010-0000-0500-00000A000000}" name="Verkorte vraagstelling vpk "/>
    <tableColumn id="23" xr3:uid="{ADD198F6-60EC-4F46-9F13-05BD537EE8F2}" name="ExtraInfo" dataDxfId="17">
      <calculatedColumnFormula>A2&amp;"_"&amp;$M$1</calculatedColumnFormula>
    </tableColumn>
    <tableColumn id="11" xr3:uid="{00000000-0010-0000-0500-00000B000000}" name="Extra informatie/uitleg vraag/voorbeelden"/>
    <tableColumn id="12" xr3:uid="{00000000-0010-0000-0500-00000C000000}" name="Afbeelding bij vraag"/>
    <tableColumn id="13" xr3:uid="{00000000-0010-0000-0500-00000D000000}" name="Urgentie/Red flag"/>
    <tableColumn id="14" xr3:uid="{00000000-0010-0000-0500-00000E000000}" name="Type vraag"/>
    <tableColumn id="15" xr3:uid="{00000000-0010-0000-0500-00000F000000}" name="Vraag verplicht"/>
    <tableColumn id="24" xr3:uid="{F5F25DB0-2563-4D88-B0DA-1DC458670585}" name="Answer" dataDxfId="16"/>
    <tableColumn id="16" xr3:uid="{00000000-0010-0000-0500-000010000000}" name="Antwoorden"/>
    <tableColumn id="17" xr3:uid="{00000000-0010-0000-0500-000011000000}" name="Antwoord optie: weet ik niet"/>
    <tableColumn id="18" xr3:uid="{00000000-0010-0000-0500-000012000000}" name="Antwoorden in medische overdracht "/>
    <tableColumn id="19" xr3:uid="{00000000-0010-0000-0500-000013000000}" name="Vervolg"/>
    <tableColumn id="20" xr3:uid="{00000000-0010-0000-0500-000014000000}" name="Andere optie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el17269159101110108" displayName="Tabel17269159101110108" ref="A1:X36" totalsRowShown="0">
  <tableColumns count="24">
    <tableColumn id="1" xr3:uid="{00000000-0010-0000-0600-000001000000}" name="Uniek vraagnummer"/>
    <tableColumn id="2" xr3:uid="{00000000-0010-0000-0600-000002000000}" name="Vraagnummer"/>
    <tableColumn id="3" xr3:uid="{00000000-0010-0000-0600-000003000000}" name="Onderdeel"/>
    <tableColumn id="4" xr3:uid="{00000000-0010-0000-0600-000004000000}" name="Conditie 1: Volwassen/kind/beide"/>
    <tableColumn id="5" xr3:uid="{00000000-0010-0000-0600-000005000000}" name="Conditie 2: Sex M/F"/>
    <tableColumn id="6" xr3:uid="{00000000-0010-0000-0600-000006000000}" name="Conditie 3: categorie per leeftijd (alle, &gt;16, 12-16, = &gt; 12, &lt;12, &lt;1)"/>
    <tableColumn id="7" xr3:uid="{00000000-0010-0000-0600-000007000000}" name="Conditie 4: Label"/>
    <tableColumn id="21" xr3:uid="{0D33D9BF-47DB-4108-9B41-DCA6F1498670}" name="Question" dataDxfId="15" dataCellStyle="Normal 2 2">
      <calculatedColumnFormula>A2&amp;"_"&amp;$H$1</calculatedColumnFormula>
    </tableColumn>
    <tableColumn id="8" xr3:uid="{00000000-0010-0000-0600-000008000000}" name="Vraagstelling"/>
    <tableColumn id="22" xr3:uid="{4299DE76-0E3E-4665-88A2-8F72B8E59AB3}" name="QuestionPar" dataDxfId="14">
      <calculatedColumnFormula>A2&amp;"_"&amp;$J$1</calculatedColumnFormula>
    </tableColumn>
    <tableColumn id="9" xr3:uid="{00000000-0010-0000-0600-000009000000}" name="Vraagstelling ouder/verzorger"/>
    <tableColumn id="10" xr3:uid="{00000000-0010-0000-0600-00000A000000}" name="Verkorte vraagstelling vpk "/>
    <tableColumn id="23" xr3:uid="{217D0906-44DC-484C-AEA4-C9366D0DCA56}" name="ExtraInfo" dataDxfId="13">
      <calculatedColumnFormula>A2&amp;"_"&amp;$M$1</calculatedColumnFormula>
    </tableColumn>
    <tableColumn id="11" xr3:uid="{00000000-0010-0000-0600-00000B000000}" name="Extra informatie/uitleg vraag/voorbeelden"/>
    <tableColumn id="12" xr3:uid="{00000000-0010-0000-0600-00000C000000}" name="Afbeelding bij vraag"/>
    <tableColumn id="13" xr3:uid="{00000000-0010-0000-0600-00000D000000}" name="Urgentie/Red flag"/>
    <tableColumn id="14" xr3:uid="{00000000-0010-0000-0600-00000E000000}" name="Type vraag"/>
    <tableColumn id="15" xr3:uid="{00000000-0010-0000-0600-00000F000000}" name="Vraag verplicht"/>
    <tableColumn id="24" xr3:uid="{72636476-F6A9-4AE9-9105-7234CC8A34EE}" name="Answer" dataDxfId="12"/>
    <tableColumn id="16" xr3:uid="{00000000-0010-0000-0600-000010000000}" name="Antwoorden"/>
    <tableColumn id="17" xr3:uid="{00000000-0010-0000-0600-000011000000}" name="Antwoord optie: weet ik niet"/>
    <tableColumn id="18" xr3:uid="{00000000-0010-0000-0600-000012000000}" name="Antwoorden in medische overdracht "/>
    <tableColumn id="19" xr3:uid="{00000000-0010-0000-0600-000013000000}" name="Vervolg"/>
    <tableColumn id="20" xr3:uid="{00000000-0010-0000-0600-000014000000}" name="Andere opti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el1726915910111010" displayName="Tabel1726915910111010" ref="A1:X44" totalsRowShown="0">
  <autoFilter ref="A1:X44"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700-000001000000}" name="Uniek vraagnummer"/>
    <tableColumn id="2" xr3:uid="{00000000-0010-0000-0700-000002000000}" name="Vraagnummer"/>
    <tableColumn id="3" xr3:uid="{00000000-0010-0000-0700-000003000000}" name="Onderdeel"/>
    <tableColumn id="4" xr3:uid="{00000000-0010-0000-0700-000004000000}" name="Conditie 1: Volwassen/kind/beide"/>
    <tableColumn id="5" xr3:uid="{00000000-0010-0000-0700-000005000000}" name="Conditie 2: Sex M/F"/>
    <tableColumn id="6" xr3:uid="{00000000-0010-0000-0700-000006000000}" name="Conditie 3: categorie per leeftijd (alle, &gt;16, 12-16, = &gt; 12, &lt;12, &lt;1)"/>
    <tableColumn id="7" xr3:uid="{00000000-0010-0000-0700-000007000000}" name="Conditie 4: Label"/>
    <tableColumn id="21" xr3:uid="{F922C005-C1D0-40E8-A5DA-AABE617C0604}" name="Question" dataDxfId="11">
      <calculatedColumnFormula>A2&amp;"_"&amp;$H$1</calculatedColumnFormula>
    </tableColumn>
    <tableColumn id="8" xr3:uid="{00000000-0010-0000-0700-000008000000}" name="Vraagstelling"/>
    <tableColumn id="22" xr3:uid="{F7BB1BBE-FD63-4B3F-8889-532C5E2976C4}" name="QuestionPar" dataDxfId="10">
      <calculatedColumnFormula>A2&amp;"_"&amp;$J$1</calculatedColumnFormula>
    </tableColumn>
    <tableColumn id="9" xr3:uid="{00000000-0010-0000-0700-000009000000}" name="Vraagstelling ouder/verzorger"/>
    <tableColumn id="10" xr3:uid="{00000000-0010-0000-0700-00000A000000}" name="Verkorte vraagstelling vpk "/>
    <tableColumn id="23" xr3:uid="{E861C918-8E5D-4DB9-ACD7-8E37AC7464E1}" name="ExtraInfo" dataDxfId="9">
      <calculatedColumnFormula>A2&amp;"_"&amp;$M$1</calculatedColumnFormula>
    </tableColumn>
    <tableColumn id="11" xr3:uid="{00000000-0010-0000-0700-00000B000000}" name="Extra informatie/uitleg vraag/voorbeelden"/>
    <tableColumn id="12" xr3:uid="{00000000-0010-0000-0700-00000C000000}" name="Afbeelding bij vraag"/>
    <tableColumn id="13" xr3:uid="{00000000-0010-0000-0700-00000D000000}" name="Urgentie/Red flag"/>
    <tableColumn id="14" xr3:uid="{00000000-0010-0000-0700-00000E000000}" name="Type vraag"/>
    <tableColumn id="15" xr3:uid="{00000000-0010-0000-0700-00000F000000}" name="Vraag verplicht"/>
    <tableColumn id="24" xr3:uid="{0E90D3B9-C5BB-421C-9993-9F75065622FB}" name="Answer" dataDxfId="8"/>
    <tableColumn id="16" xr3:uid="{00000000-0010-0000-0700-000010000000}" name="Antwoorden"/>
    <tableColumn id="17" xr3:uid="{00000000-0010-0000-0700-000011000000}" name="Antwoord optie: weet ik niet"/>
    <tableColumn id="18" xr3:uid="{00000000-0010-0000-0700-000012000000}" name="Antwoorden in medische overdracht "/>
    <tableColumn id="19" xr3:uid="{00000000-0010-0000-0700-000013000000}" name="Vervolg"/>
    <tableColumn id="20" xr3:uid="{00000000-0010-0000-0700-000014000000}" name="Andere opti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172691591011101046" displayName="Tabel172691591011101046" ref="A1:X51" totalsRowShown="0">
  <autoFilter ref="A1:X51" xr:uid="{00000000-0009-0000-0100-000007000000}"/>
  <tableColumns count="24">
    <tableColumn id="1" xr3:uid="{00000000-0010-0000-0800-000001000000}" name="Uniek vraagnummer"/>
    <tableColumn id="2" xr3:uid="{00000000-0010-0000-0800-000002000000}" name="Vraagnummer"/>
    <tableColumn id="3" xr3:uid="{00000000-0010-0000-0800-000003000000}" name="Onderdeel"/>
    <tableColumn id="4" xr3:uid="{00000000-0010-0000-0800-000004000000}" name="Conditie 1: Volwassen/kind/beide"/>
    <tableColumn id="5" xr3:uid="{00000000-0010-0000-0800-000005000000}" name="Conditie 2: Sex M/F"/>
    <tableColumn id="6" xr3:uid="{00000000-0010-0000-0800-000006000000}" name="Conditie 3: categorie per leeftijd (alle, &gt;16, 12-16, = &gt; 12, &lt;12, &lt;1)"/>
    <tableColumn id="7" xr3:uid="{00000000-0010-0000-0800-000007000000}" name="Conditie 4: Label"/>
    <tableColumn id="21" xr3:uid="{FD77691F-5D8E-430B-AF4F-0B099663BE4A}" name="Question" dataDxfId="7" dataCellStyle="Normal 2 2">
      <calculatedColumnFormula>A2&amp;"_"&amp;$H$1</calculatedColumnFormula>
    </tableColumn>
    <tableColumn id="8" xr3:uid="{00000000-0010-0000-0800-000008000000}" name="Vraagstelling"/>
    <tableColumn id="22" xr3:uid="{4DC6F6CB-62A2-45D8-9230-A15C669CFDEC}" name="QuestionPar" dataDxfId="6">
      <calculatedColumnFormula>A2&amp;"_"&amp;$J$1</calculatedColumnFormula>
    </tableColumn>
    <tableColumn id="9" xr3:uid="{00000000-0010-0000-0800-000009000000}" name="Vraagstelling ouder/verzorger"/>
    <tableColumn id="10" xr3:uid="{00000000-0010-0000-0800-00000A000000}" name="Verkorte vraagstelling vpk "/>
    <tableColumn id="23" xr3:uid="{6D233823-7DF5-4E77-91AD-50777B502601}" name="ExtraInfo" dataDxfId="5">
      <calculatedColumnFormula>A2&amp;"_"&amp;$M$1</calculatedColumnFormula>
    </tableColumn>
    <tableColumn id="11" xr3:uid="{00000000-0010-0000-0800-00000B000000}" name="Extra informatie/uitleg vraag/voorbeelden"/>
    <tableColumn id="12" xr3:uid="{00000000-0010-0000-0800-00000C000000}" name="Afbeelding bij vraag"/>
    <tableColumn id="13" xr3:uid="{00000000-0010-0000-0800-00000D000000}" name="Urgentie/Red flag"/>
    <tableColumn id="14" xr3:uid="{00000000-0010-0000-0800-00000E000000}" name="Type vraag"/>
    <tableColumn id="15" xr3:uid="{00000000-0010-0000-0800-00000F000000}" name="Vraag verplicht"/>
    <tableColumn id="24" xr3:uid="{DE79C152-B123-46D7-AFEE-63636090483C}" name="Answer" dataDxfId="4"/>
    <tableColumn id="16" xr3:uid="{00000000-0010-0000-0800-000010000000}" name="Antwoorden"/>
    <tableColumn id="17" xr3:uid="{00000000-0010-0000-0800-000011000000}" name="Antwoord optie: weet ik niet"/>
    <tableColumn id="18" xr3:uid="{00000000-0010-0000-0800-000012000000}" name="Antwoorden in medische overdracht "/>
    <tableColumn id="19" xr3:uid="{00000000-0010-0000-0800-000013000000}" name="Vervolg"/>
    <tableColumn id="20" xr3:uid="{00000000-0010-0000-0800-000014000000}" name="Andere opti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Tabel17269159101110104" displayName="Tabel17269159101110104" ref="A1:X36" totalsRowShown="0">
  <tableColumns count="24">
    <tableColumn id="1" xr3:uid="{00000000-0010-0000-0900-000001000000}" name="Uniek vraagnummer"/>
    <tableColumn id="2" xr3:uid="{00000000-0010-0000-0900-000002000000}" name="Vraagnummer"/>
    <tableColumn id="3" xr3:uid="{00000000-0010-0000-0900-000003000000}" name="Onderdeel"/>
    <tableColumn id="4" xr3:uid="{00000000-0010-0000-0900-000004000000}" name="Conditie 1: Volwassen/kind/beide"/>
    <tableColumn id="5" xr3:uid="{00000000-0010-0000-0900-000005000000}" name="Conditie 2: Sex M/F"/>
    <tableColumn id="6" xr3:uid="{00000000-0010-0000-0900-000006000000}" name="Conditie 3: categorie per leeftijd (alle, &gt;16, 12-16, = &gt; 12, &lt;12, &lt;1)"/>
    <tableColumn id="7" xr3:uid="{00000000-0010-0000-0900-000007000000}" name="Conditie 4: Label"/>
    <tableColumn id="21" xr3:uid="{9720D5A6-6D9B-4B37-A9AA-6B89D6EFAC30}" name="Question" dataDxfId="3">
      <calculatedColumnFormula>A2&amp;"_"&amp;$H$1</calculatedColumnFormula>
    </tableColumn>
    <tableColumn id="8" xr3:uid="{00000000-0010-0000-0900-000008000000}" name="Vraagstelling"/>
    <tableColumn id="22" xr3:uid="{A2A5F2F1-A0C8-43AD-840F-83DB9EAF33AD}" name="QuestionPar" dataDxfId="2">
      <calculatedColumnFormula>A2&amp;"_"&amp;$J$1</calculatedColumnFormula>
    </tableColumn>
    <tableColumn id="9" xr3:uid="{00000000-0010-0000-0900-000009000000}" name="Vraagstelling ouder/verzorger"/>
    <tableColumn id="10" xr3:uid="{00000000-0010-0000-0900-00000A000000}" name="Verkorte vraagstelling vpk "/>
    <tableColumn id="23" xr3:uid="{A6D24DEA-02A0-41C7-9372-FF05D4AFD654}" name="ExtraInfo" dataDxfId="1">
      <calculatedColumnFormula>A2&amp;"_"&amp;$M$1</calculatedColumnFormula>
    </tableColumn>
    <tableColumn id="11" xr3:uid="{00000000-0010-0000-0900-00000B000000}" name="Extra informatie/uitleg vraag/voorbeelden"/>
    <tableColumn id="12" xr3:uid="{00000000-0010-0000-0900-00000C000000}" name="Afbeelding bij vraag"/>
    <tableColumn id="13" xr3:uid="{00000000-0010-0000-0900-00000D000000}" name="Urgentie/Red flag"/>
    <tableColumn id="14" xr3:uid="{00000000-0010-0000-0900-00000E000000}" name="Type vraag"/>
    <tableColumn id="15" xr3:uid="{00000000-0010-0000-0900-00000F000000}" name="Vraag verplicht"/>
    <tableColumn id="24" xr3:uid="{058E84DA-188E-464D-8D9C-927AC8782054}" name="Answer" dataDxfId="0"/>
    <tableColumn id="16" xr3:uid="{00000000-0010-0000-0900-000010000000}" name="Antwoorden"/>
    <tableColumn id="17" xr3:uid="{00000000-0010-0000-0900-000011000000}" name="Antwoord optie: weet ik niet"/>
    <tableColumn id="18" xr3:uid="{00000000-0010-0000-0900-000012000000}" name="Antwoorden in medische overdracht "/>
    <tableColumn id="19" xr3:uid="{00000000-0010-0000-0900-000013000000}" name="Vervolg"/>
    <tableColumn id="20" xr3:uid="{00000000-0010-0000-0900-000014000000}" name="Andere opti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1322" displayName="Tabel1322" ref="A1:X11" totalsRowShown="0" headerRowDxfId="108" dataDxfId="107">
  <autoFilter ref="A1:X11" xr:uid="{00000000-0009-0000-0100-000001000000}"/>
  <tableColumns count="24">
    <tableColumn id="1" xr3:uid="{00000000-0010-0000-0100-000001000000}" name="Uniek vraagnummer" dataDxfId="106"/>
    <tableColumn id="2" xr3:uid="{00000000-0010-0000-0100-000002000000}" name="Vraagnummer" dataDxfId="105"/>
    <tableColumn id="3" xr3:uid="{00000000-0010-0000-0100-000003000000}" name="Onderdeel" dataDxfId="104"/>
    <tableColumn id="4" xr3:uid="{00000000-0010-0000-0100-000004000000}" name="Conditie 1: Volwassen/kind/beide" dataDxfId="103"/>
    <tableColumn id="5" xr3:uid="{00000000-0010-0000-0100-000005000000}" name="Conditie 2: Sex M/F" dataDxfId="102"/>
    <tableColumn id="6" xr3:uid="{00000000-0010-0000-0100-000006000000}" name="Conditie 3: categorie per leeftijd (alle, &gt;16, 12-16, &gt; 12, &lt;12, &lt;1)" dataDxfId="101"/>
    <tableColumn id="7" xr3:uid="{00000000-0010-0000-0100-000007000000}" name="Conditie 4: Label" dataDxfId="100"/>
    <tableColumn id="21" xr3:uid="{922B66DB-25D4-4B4B-B2A6-B712FB9E2B75}" name="Question" dataDxfId="99">
      <calculatedColumnFormula>A2&amp;"_"&amp;$H$1</calculatedColumnFormula>
    </tableColumn>
    <tableColumn id="8" xr3:uid="{00000000-0010-0000-0100-000008000000}" name="Vraagstelling" dataDxfId="98"/>
    <tableColumn id="22" xr3:uid="{97A11665-CC05-4AA3-BBC5-DE46A9D64286}" name="QuestionPar" dataDxfId="97">
      <calculatedColumnFormula>A2&amp;"_"&amp;$J$1</calculatedColumnFormula>
    </tableColumn>
    <tableColumn id="9" xr3:uid="{00000000-0010-0000-0100-000009000000}" name="Vraagstelling ouder/verzorger" dataDxfId="96"/>
    <tableColumn id="10" xr3:uid="{00000000-0010-0000-0100-00000A000000}" name="Verkorte vraagstelling vpk?" dataDxfId="95"/>
    <tableColumn id="23" xr3:uid="{462C7CA0-2F12-4F57-994A-A86FAA8F569B}" name="ExtraInfo" dataDxfId="94">
      <calculatedColumnFormula>A2&amp;"_"&amp;$M$1</calculatedColumnFormula>
    </tableColumn>
    <tableColumn id="11" xr3:uid="{00000000-0010-0000-0100-00000B000000}" name="Extra informatie/uitleg vraag/voorbeelden" dataDxfId="93"/>
    <tableColumn id="12" xr3:uid="{00000000-0010-0000-0100-00000C000000}" name="Afbeelding bij de vraag " dataDxfId="92"/>
    <tableColumn id="13" xr3:uid="{00000000-0010-0000-0100-00000D000000}" name="Urgentie/red flag" dataDxfId="91"/>
    <tableColumn id="14" xr3:uid="{00000000-0010-0000-0100-00000E000000}" name="Type vraag" dataDxfId="90"/>
    <tableColumn id="15" xr3:uid="{00000000-0010-0000-0100-00000F000000}" name="Vraag verplicht" dataDxfId="89"/>
    <tableColumn id="24" xr3:uid="{BB39083B-E933-4F80-BE26-6CBC4556AE3A}" name="Answer" dataDxfId="88"/>
    <tableColumn id="16" xr3:uid="{00000000-0010-0000-0100-000010000000}" name="Antwoorden" dataDxfId="87"/>
    <tableColumn id="17" xr3:uid="{00000000-0010-0000-0100-000011000000}" name="Antwoord: weet ik niet" dataDxfId="86"/>
    <tableColumn id="18" xr3:uid="{00000000-0010-0000-0100-000012000000}" name="Antwoorden in medische overdracht " dataDxfId="85"/>
    <tableColumn id="19" xr3:uid="{00000000-0010-0000-0100-000013000000}" name="Vervolg" dataDxfId="84"/>
    <tableColumn id="20" xr3:uid="{00000000-0010-0000-0100-000014000000}" name="Andere opties" dataDxfId="8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1342" displayName="Tabel1342" ref="A1:X8" totalsRowShown="0">
  <autoFilter ref="A1:X8" xr:uid="{00000000-0009-0000-0100-000002000000}"/>
  <tableColumns count="24">
    <tableColumn id="1" xr3:uid="{00000000-0010-0000-0200-000001000000}" name="Uniek vraagnummer"/>
    <tableColumn id="2" xr3:uid="{00000000-0010-0000-0200-000002000000}" name="Vraagnummer"/>
    <tableColumn id="3" xr3:uid="{00000000-0010-0000-0200-000003000000}" name="Onderdeel"/>
    <tableColumn id="4" xr3:uid="{00000000-0010-0000-0200-000004000000}" name="Conditie 1: Volwassen/kind/beide"/>
    <tableColumn id="5" xr3:uid="{00000000-0010-0000-0200-000005000000}" name="Conditie 2: Sex M/F"/>
    <tableColumn id="6" xr3:uid="{00000000-0010-0000-0200-000006000000}" name="Conditie 3: categorie per leeftijd (alle, &gt;16, 12-16, &gt;12, &lt;12, &lt;1)"/>
    <tableColumn id="7" xr3:uid="{00000000-0010-0000-0200-000007000000}" name="Conditie 4: Label"/>
    <tableColumn id="21" xr3:uid="{324AFB42-D4FD-4C0E-AEBB-45BECFBEDC7E}" name="Question" dataDxfId="82" dataCellStyle="Normal 2">
      <calculatedColumnFormula>A2&amp;"_"&amp;$H$1</calculatedColumnFormula>
    </tableColumn>
    <tableColumn id="8" xr3:uid="{00000000-0010-0000-0200-000008000000}" name="Vraagstelling"/>
    <tableColumn id="22" xr3:uid="{5848B0FC-06E1-4141-8F1E-EA92936CE611}" name="QuestionPar" dataDxfId="81" dataCellStyle="Normal 2">
      <calculatedColumnFormula>A2&amp;"_"&amp;$J$1</calculatedColumnFormula>
    </tableColumn>
    <tableColumn id="9" xr3:uid="{00000000-0010-0000-0200-000009000000}" name="Vraagstelling ouder/verzorger"/>
    <tableColumn id="10" xr3:uid="{00000000-0010-0000-0200-00000A000000}" name="Verkorte vraagstelling vpk"/>
    <tableColumn id="23" xr3:uid="{96193137-EBAF-4D9C-A272-F6AAAC09D89D}" name="ExtraInfo" dataDxfId="80" dataCellStyle="Normal 2">
      <calculatedColumnFormula>A2&amp;"_"&amp;$M$1</calculatedColumnFormula>
    </tableColumn>
    <tableColumn id="11" xr3:uid="{00000000-0010-0000-0200-00000B000000}" name="Extra informatie/uitleg vraag/voorbeelden"/>
    <tableColumn id="12" xr3:uid="{00000000-0010-0000-0200-00000C000000}" name="Afbeelding bij vraag"/>
    <tableColumn id="13" xr3:uid="{00000000-0010-0000-0200-00000D000000}" name="Urgentie/Red flag"/>
    <tableColumn id="14" xr3:uid="{00000000-0010-0000-0200-00000E000000}" name="Type vraag"/>
    <tableColumn id="15" xr3:uid="{00000000-0010-0000-0200-00000F000000}" name="Vraag verplicht"/>
    <tableColumn id="24" xr3:uid="{08D12DA1-D278-460D-BB7B-635EA68DDD2C}" name="Answer" dataDxfId="79" dataCellStyle="Normal 2"/>
    <tableColumn id="16" xr3:uid="{00000000-0010-0000-0200-000010000000}" name="Antwoorden"/>
    <tableColumn id="17" xr3:uid="{00000000-0010-0000-0200-000011000000}" name="Antwoord optie: weet ik niet"/>
    <tableColumn id="18" xr3:uid="{00000000-0010-0000-0200-000012000000}" name="Afwijkend antwoord"/>
    <tableColumn id="19" xr3:uid="{00000000-0010-0000-0200-000013000000}" name="Vervolg"/>
    <tableColumn id="20" xr3:uid="{00000000-0010-0000-0200-000014000000}" name="Andere opti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1726915131425" displayName="Tabel1726915131425" ref="A1:X41" totalsRowShown="0">
  <tableColumns count="24">
    <tableColumn id="1" xr3:uid="{00000000-0010-0000-0300-000001000000}" name="Uniek vraagnummer"/>
    <tableColumn id="2" xr3:uid="{00000000-0010-0000-0300-000002000000}" name="Vraagnummer"/>
    <tableColumn id="3" xr3:uid="{00000000-0010-0000-0300-000003000000}" name="Onderdeel"/>
    <tableColumn id="4" xr3:uid="{00000000-0010-0000-0300-000004000000}" name="Conditie 1: Volwassen/kind/beide"/>
    <tableColumn id="5" xr3:uid="{00000000-0010-0000-0300-000005000000}" name="Conditie 2: Sex M/F"/>
    <tableColumn id="6" xr3:uid="{00000000-0010-0000-0300-000006000000}" name="Conditie 3: categorie per leeftijd (alle, &gt;16, 12-16, &gt;=12, &lt;12, &lt;1)"/>
    <tableColumn id="7" xr3:uid="{00000000-0010-0000-0300-000007000000}" name="Conditie 4: Label"/>
    <tableColumn id="21" xr3:uid="{164E1BFD-42F8-41AC-9E44-D558B5218046}" name="Question" dataDxfId="78">
      <calculatedColumnFormula>A2&amp;"_"&amp;$H$1</calculatedColumnFormula>
    </tableColumn>
    <tableColumn id="8" xr3:uid="{00000000-0010-0000-0300-000008000000}" name="Vraagstelling"/>
    <tableColumn id="22" xr3:uid="{B844087A-5F5D-4B92-84C0-0D07852249E6}" name="QuestionPar" dataDxfId="77">
      <calculatedColumnFormula>A2&amp;"_"&amp;$J$1</calculatedColumnFormula>
    </tableColumn>
    <tableColumn id="9" xr3:uid="{00000000-0010-0000-0300-000009000000}" name="Vraagstelling ouder/verzorger"/>
    <tableColumn id="10" xr3:uid="{00000000-0010-0000-0300-00000A000000}" name="Verkorte vraagstelling vpk "/>
    <tableColumn id="23" xr3:uid="{D0E5CC79-77D4-40CA-AA68-34E43855E14F}" name="ExtraInfo" dataDxfId="76">
      <calculatedColumnFormula>A2&amp;"_"&amp;$M$1</calculatedColumnFormula>
    </tableColumn>
    <tableColumn id="11" xr3:uid="{00000000-0010-0000-0300-00000B000000}" name="Extra informatie/uitleg vraag/voorbeelden"/>
    <tableColumn id="12" xr3:uid="{00000000-0010-0000-0300-00000C000000}" name="Afbeelding bij vraag"/>
    <tableColumn id="13" xr3:uid="{00000000-0010-0000-0300-00000D000000}" name="Urgentie/Red flag"/>
    <tableColumn id="14" xr3:uid="{00000000-0010-0000-0300-00000E000000}" name="Type vraag"/>
    <tableColumn id="15" xr3:uid="{00000000-0010-0000-0300-00000F000000}" name="Vraag verplicht"/>
    <tableColumn id="24" xr3:uid="{1E3C9C5A-E28D-4B07-833B-F389FE428259}" name="Answer" dataDxfId="75"/>
    <tableColumn id="16" xr3:uid="{00000000-0010-0000-0300-000010000000}" name="Antwoorden"/>
    <tableColumn id="17" xr3:uid="{00000000-0010-0000-0300-000011000000}" name="Antwoord optie: weet ik niet"/>
    <tableColumn id="18" xr3:uid="{00000000-0010-0000-0300-000012000000}" name="Antwoorden in medische overdracht"/>
    <tableColumn id="19" xr3:uid="{00000000-0010-0000-0300-000013000000}" name="Vervolg"/>
    <tableColumn id="20" xr3:uid="{00000000-0010-0000-0300-000014000000}" name="Andere opti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9E2D87C-ACC3-4084-9273-ADF1A79BFBF4}" name="Tabel17269151314212" displayName="Tabel17269151314212" ref="A1:X41" totalsRowShown="0">
  <autoFilter ref="A1:X41" xr:uid="{00000000-0009-0000-0100-000003000000}"/>
  <tableColumns count="24">
    <tableColumn id="1" xr3:uid="{5FE85692-7D25-485F-B8F5-02CC4C390FE4}" name="Uniek vraagnummer" dataDxfId="74"/>
    <tableColumn id="2" xr3:uid="{102BBF59-C963-4E40-95BD-638ADF2B787B}" name="Vraagnummer"/>
    <tableColumn id="3" xr3:uid="{1D944D2B-E5D7-4824-9546-AC47D86F8DDD}" name="Onderdeel"/>
    <tableColumn id="4" xr3:uid="{98D37016-B147-403B-8A11-D75E557434A9}" name="Conditie 1: Volwassen/kind/beide"/>
    <tableColumn id="5" xr3:uid="{DC71B1FD-151E-45FE-8CD2-CC4BA8EE0014}" name="Conditie 2: Sex M/F"/>
    <tableColumn id="6" xr3:uid="{5B4B3436-9FEB-4BB0-B68B-6D5781626CFE}" name="Conditie 3: categorie per leeftijd (alle, &gt;16, 12-16, &gt;=12, &lt;12, &lt;1)"/>
    <tableColumn id="7" xr3:uid="{85600F76-95BA-48A6-A4CB-E83BA057AFDD}" name="Conditie 4: Label"/>
    <tableColumn id="21" xr3:uid="{B1B74878-1DED-45C0-BE6C-E356237504F5}" name="Question" dataDxfId="73">
      <calculatedColumnFormula>A2&amp;"_"&amp;$H$1</calculatedColumnFormula>
    </tableColumn>
    <tableColumn id="8" xr3:uid="{D4E79EE0-5DC1-4F0C-8D2F-4AC00743605C}" name="Vraagstelling" dataDxfId="72"/>
    <tableColumn id="22" xr3:uid="{25ACE52C-BFE8-438E-A0AB-7E09127FC5EB}" name="QuestionPar" dataDxfId="71">
      <calculatedColumnFormula>A2&amp;"_"&amp;$J$1</calculatedColumnFormula>
    </tableColumn>
    <tableColumn id="9" xr3:uid="{B37EACE2-F51E-4D0C-878A-01AC14B92E88}" name="Vraagstelling ouder/verzorger" dataDxfId="70"/>
    <tableColumn id="10" xr3:uid="{4876C9C4-787A-4B95-9F4E-194EDFA87A5A}" name="Verkorte vraagstelling vpk "/>
    <tableColumn id="23" xr3:uid="{7645F8A9-6AEC-4128-B95B-DAC9825FAE9C}" name="ExtraInfo" dataDxfId="69">
      <calculatedColumnFormula>A2&amp;"_"&amp;$M$1</calculatedColumnFormula>
    </tableColumn>
    <tableColumn id="11" xr3:uid="{19D3D02C-A4C9-4DFF-A74E-4457B6349016}" name="Extra informatie/uitleg vraag/voorbeelden"/>
    <tableColumn id="12" xr3:uid="{BEF228AE-FB18-45E7-B04B-6502F04035CF}" name="Afbeelding bij vraag" dataDxfId="68" dataCellStyle="Normal 2"/>
    <tableColumn id="13" xr3:uid="{79607E38-6711-464F-A433-6A40681AFE48}" name="Urgentie/Red flag" dataDxfId="67" dataCellStyle="Normal 2"/>
    <tableColumn id="14" xr3:uid="{BE137A9D-11D4-4E7B-A9FD-071D96F492E1}" name="Type vraag" dataDxfId="66"/>
    <tableColumn id="15" xr3:uid="{6973E0DC-BE36-4429-AFFA-DC7C2C3B1DF6}" name="Vraag verplicht"/>
    <tableColumn id="24" xr3:uid="{48677DCA-95E8-4DB9-9739-6253B246FC88}" name="Answer" dataDxfId="65"/>
    <tableColumn id="16" xr3:uid="{C00ECB62-2DE3-4FF5-90AF-085A4DB42E7A}" name="Antwoorden" dataDxfId="64"/>
    <tableColumn id="17" xr3:uid="{5D738A78-5CFA-4309-8421-FD95798DD420}" name="Antwoord optie: weet ik niet"/>
    <tableColumn id="18" xr3:uid="{154FF5B6-02BD-4C10-B115-CF307E3974D2}" name="Antwoorden in medische overdracht"/>
    <tableColumn id="19" xr3:uid="{F2E86A06-8E3B-4360-81DA-248B091DA222}" name="Vervolg" dataDxfId="63" dataCellStyle="Normal 2"/>
    <tableColumn id="20" xr3:uid="{1F106CA7-6267-431C-A5FA-846A415CDB62}" name="Andere opti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1081175-C862-432F-9AD2-55A64C5C5B06}" name="Tabel17269151314217" displayName="Tabel17269151314217" ref="A1:X36" totalsRowShown="0">
  <autoFilter ref="A1:X36" xr:uid="{00000000-0009-0000-0100-000003000000}"/>
  <tableColumns count="24">
    <tableColumn id="1" xr3:uid="{6334FADF-1832-4004-99F6-F07F061F0AA2}" name="Uniek vraagnummer"/>
    <tableColumn id="2" xr3:uid="{2B6149D8-EED8-4EEF-9F41-645C4C90AF80}" name="Vraagnummer"/>
    <tableColumn id="3" xr3:uid="{52A91643-F0CC-477C-BE07-C2AB49ED475A}" name="Onderdeel"/>
    <tableColumn id="4" xr3:uid="{70137619-2C9F-4F40-AB81-FEA755D3D088}" name="Conditie 1: Volwassen/kind/beide"/>
    <tableColumn id="5" xr3:uid="{45FB936B-CAD9-4194-AC67-2DB2F3D35C32}" name="Conditie 2: Sex M/F"/>
    <tableColumn id="6" xr3:uid="{BE75E8B3-0E6C-4EBF-B103-A2057B8DCDD9}" name="Conditie 3: categorie per leeftijd (alle, &gt;16, 12-16, &gt;=12, &lt;12, &lt;1)"/>
    <tableColumn id="7" xr3:uid="{33F91F56-5C07-40B3-B8A7-2D8BF82FA7B3}" name="Conditie 4: Label"/>
    <tableColumn id="21" xr3:uid="{84EC0522-2450-415D-BD2C-E68538A45105}" name="Question" dataDxfId="62" dataCellStyle="Normal 2 2">
      <calculatedColumnFormula>A2&amp;"_"&amp;$H$1</calculatedColumnFormula>
    </tableColumn>
    <tableColumn id="8" xr3:uid="{E90B0B10-184A-4957-86A6-0F007893B5FC}" name="Vraagstelling"/>
    <tableColumn id="22" xr3:uid="{4E5BD0F3-05C3-46FE-BC9C-60986C22E5A1}" name="QuestionPar" dataDxfId="61">
      <calculatedColumnFormula>A2&amp;"_"&amp;$J$1</calculatedColumnFormula>
    </tableColumn>
    <tableColumn id="9" xr3:uid="{F4AFE369-8C15-474C-B0A3-F51828401BFC}" name="Vraagstelling ouder/verzorger"/>
    <tableColumn id="10" xr3:uid="{12D1E1C6-61C7-47D8-BEAC-CAE3D190A83E}" name="Verkorte vraagstelling vpk " dataDxfId="60"/>
    <tableColumn id="23" xr3:uid="{69E7D4AC-FDEC-4345-8F6E-83DEB0BDB11B}" name="ExtraInfo" dataDxfId="59">
      <calculatedColumnFormula>A2&amp;"_"&amp;$M$1</calculatedColumnFormula>
    </tableColumn>
    <tableColumn id="11" xr3:uid="{FE4C4673-03ED-4643-B1CF-F93EDECD15C3}" name="Extra informatie/uitleg vraag/voorbeelden"/>
    <tableColumn id="12" xr3:uid="{6626FA9C-C4F5-4B20-A4C2-E5E556B49546}" name="Afbeelding bij vraag" dataDxfId="58" dataCellStyle="Normal 2"/>
    <tableColumn id="13" xr3:uid="{A418A321-4128-41B8-8669-C830C94103D0}" name="Urgentie/Red flag" dataDxfId="57" dataCellStyle="Normal 2"/>
    <tableColumn id="14" xr3:uid="{EFE4CB6F-A9CA-431D-AE88-D17219EAB384}" name="Type vraag" dataDxfId="56"/>
    <tableColumn id="15" xr3:uid="{06939116-1EEC-45F1-81FA-A8979E887684}" name="Vraag verplicht"/>
    <tableColumn id="24" xr3:uid="{92E98C09-1D35-452E-9627-927CA85C1334}" name="Answer" dataDxfId="55"/>
    <tableColumn id="16" xr3:uid="{AC2737EC-27C6-43B3-9554-76E3F599879E}" name="Antwoorden" dataDxfId="54"/>
    <tableColumn id="17" xr3:uid="{3F4BFC2E-9B41-41A1-ACB3-9270A2C170E7}" name="Antwoord optie: weet ik niet" dataDxfId="53"/>
    <tableColumn id="18" xr3:uid="{DF7876FE-9EA2-47C5-8CBE-20BD9F23A3F0}" name="Antwoorden in medische overdracht"/>
    <tableColumn id="19" xr3:uid="{B8EFACC7-35E1-4EB3-93B7-C01FB3CDC0E8}" name="Vervolg"/>
    <tableColumn id="20" xr3:uid="{7E4C6CC8-92F0-4591-9EE9-011176DF4DAC}" name="Andere optie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172691513142" displayName="Tabel172691513142" ref="A1:X31" totalsRowShown="0">
  <autoFilter ref="A1:X31" xr:uid="{00000000-0009-0000-0100-000003000000}"/>
  <tableColumns count="24">
    <tableColumn id="1" xr3:uid="{00000000-0010-0000-0400-000001000000}" name="Uniek vraagnummer"/>
    <tableColumn id="2" xr3:uid="{00000000-0010-0000-0400-000002000000}" name="Vraagnummer"/>
    <tableColumn id="3" xr3:uid="{00000000-0010-0000-0400-000003000000}" name="Onderdeel"/>
    <tableColumn id="4" xr3:uid="{00000000-0010-0000-0400-000004000000}" name="Conditie 1: Volwassen/kind/beide"/>
    <tableColumn id="5" xr3:uid="{00000000-0010-0000-0400-000005000000}" name="Conditie 2: Sex M/F"/>
    <tableColumn id="6" xr3:uid="{00000000-0010-0000-0400-000006000000}" name="Conditie 3: categorie per leeftijd (alle, &gt;16, 12-16, &gt;=12, &lt;12, &lt;1)"/>
    <tableColumn id="7" xr3:uid="{00000000-0010-0000-0400-000007000000}" name="Conditie 4: Label"/>
    <tableColumn id="21" xr3:uid="{96B3415F-D323-4440-ABF4-791D106AE95C}" name="Question" dataDxfId="52">
      <calculatedColumnFormula>A2&amp;"_"&amp;$H$1</calculatedColumnFormula>
    </tableColumn>
    <tableColumn id="8" xr3:uid="{00000000-0010-0000-0400-000008000000}" name="Vraagstelling"/>
    <tableColumn id="22" xr3:uid="{C25589FE-E23B-412C-A164-0DB877C21738}" name="QuestionPar" dataDxfId="51">
      <calculatedColumnFormula>A2&amp;"_"&amp;$J$1</calculatedColumnFormula>
    </tableColumn>
    <tableColumn id="9" xr3:uid="{00000000-0010-0000-0400-000009000000}" name="Vraagstelling ouder/verzorger"/>
    <tableColumn id="10" xr3:uid="{00000000-0010-0000-0400-00000A000000}" name="Verkorte vraagstelling vpk "/>
    <tableColumn id="23" xr3:uid="{B7E5511B-1FAC-45C2-B29F-6A14F9B0A3FB}" name="ExtraInfo" dataDxfId="50">
      <calculatedColumnFormula>A2&amp;"_"&amp;$M$1</calculatedColumnFormula>
    </tableColumn>
    <tableColumn id="11" xr3:uid="{00000000-0010-0000-0400-00000B000000}" name="Extra informatie/uitleg vraag/voorbeelden"/>
    <tableColumn id="12" xr3:uid="{00000000-0010-0000-0400-00000C000000}" name="Afbeelding bij vraag"/>
    <tableColumn id="13" xr3:uid="{00000000-0010-0000-0400-00000D000000}" name="Urgentie/Red flag"/>
    <tableColumn id="14" xr3:uid="{00000000-0010-0000-0400-00000E000000}" name="Type vraag"/>
    <tableColumn id="15" xr3:uid="{00000000-0010-0000-0400-00000F000000}" name="Vraag verplicht"/>
    <tableColumn id="24" xr3:uid="{E0C246EC-3B0B-4B2D-9B15-D1A2E72D0EAD}" name="Answer" dataDxfId="49"/>
    <tableColumn id="16" xr3:uid="{00000000-0010-0000-0400-000010000000}" name="Antwoorden"/>
    <tableColumn id="17" xr3:uid="{00000000-0010-0000-0400-000011000000}" name="Antwoord optie: weet ik niet"/>
    <tableColumn id="18" xr3:uid="{00000000-0010-0000-0400-000012000000}" name="Antwoorden in medische overdracht"/>
    <tableColumn id="19" xr3:uid="{00000000-0010-0000-0400-000013000000}" name="Vervolg"/>
    <tableColumn id="20" xr3:uid="{00000000-0010-0000-0400-000014000000}" name="Andere optie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03424CB-9CBF-4863-8438-D645B78F26B9}" name="Tabel1726915910111010416" displayName="Tabel1726915910111010416" ref="A1:X40" totalsRowShown="0">
  <tableColumns count="24">
    <tableColumn id="1" xr3:uid="{C2F5843C-885E-430E-8CE9-E59FEE933961}" name="Uniek vraagnummer"/>
    <tableColumn id="2" xr3:uid="{BB4F55EC-4F14-4554-A228-17BACEC166C4}" name="Vraagnummer"/>
    <tableColumn id="3" xr3:uid="{E03D9C76-3376-431C-8E5D-22E75DC8F9B2}" name="Onderdeel"/>
    <tableColumn id="4" xr3:uid="{8A171AA5-292B-4FD5-8161-B9A5633C1A95}" name="Conditie 1: Volwassen/kind/beide"/>
    <tableColumn id="5" xr3:uid="{00F275F3-29D2-4865-B3BA-20F83CD5A274}" name="Conditie 2: Sex M/F"/>
    <tableColumn id="6" xr3:uid="{5B35C870-5BF9-44B2-AEB6-1C977DDE61EF}" name="Conditie 3: categorie per leeftijd (alle, &gt;16, 12-16, = &gt; 12, &lt;12, &lt;1)"/>
    <tableColumn id="7" xr3:uid="{763416C1-3F2B-4901-A5A0-C67304593413}" name="Conditie 4: Label"/>
    <tableColumn id="21" xr3:uid="{69415B41-1E69-48AC-A31E-7C67788EB1DD}" name="Question" dataDxfId="48" dataCellStyle="Normal 2 2">
      <calculatedColumnFormula>A2&amp;"_"&amp;$H$1</calculatedColumnFormula>
    </tableColumn>
    <tableColumn id="8" xr3:uid="{44F02758-3A78-4B9A-BCFD-C5C50ADAC10C}" name="Vraagstelling"/>
    <tableColumn id="22" xr3:uid="{F39DEF71-F0C1-4F65-AF02-4AFA972F682E}" name="QuestionPar" dataDxfId="47">
      <calculatedColumnFormula>A2&amp;"_"&amp;$J$1</calculatedColumnFormula>
    </tableColumn>
    <tableColumn id="9" xr3:uid="{9225EB68-4734-4992-AA06-67C846A10B7C}" name="Vraagstelling ouder/verzorger"/>
    <tableColumn id="10" xr3:uid="{0EFA66DD-7A98-4F36-90E0-9375080819DF}" name="Verkorte vraagstelling vpk "/>
    <tableColumn id="23" xr3:uid="{6752CAEE-3733-464C-876C-A3007AD145FA}" name="ExtraInfo" dataDxfId="46">
      <calculatedColumnFormula>A2&amp;"_"&amp;$M$1</calculatedColumnFormula>
    </tableColumn>
    <tableColumn id="11" xr3:uid="{B6B40F47-9F4A-42AC-A36E-C5DE9A164830}" name="Extra informatie/uitleg vraag/voorbeelden"/>
    <tableColumn id="12" xr3:uid="{15945180-3F01-432E-9AB7-412FD1B73679}" name="Afbeelding bij vraag"/>
    <tableColumn id="13" xr3:uid="{DA80F52F-62E0-402E-BB19-6B827CB95C51}" name="Urgentie/Red flag" dataDxfId="45" dataCellStyle="Normal 2"/>
    <tableColumn id="14" xr3:uid="{DCC32F09-4123-4A0D-BE85-B21D9FA754FE}" name="Type vraag"/>
    <tableColumn id="15" xr3:uid="{A9D4225A-4A22-4E32-822A-FA589D57CA76}" name="Vraag verplicht"/>
    <tableColumn id="24" xr3:uid="{830D1066-960A-493D-9317-68B0CE2162E7}" name="Answer" dataDxfId="44"/>
    <tableColumn id="16" xr3:uid="{C8FB64B0-8C3C-41F4-BF87-29C8B752B9FF}" name="Antwoorden"/>
    <tableColumn id="17" xr3:uid="{86941BB9-F624-4407-87DD-07B3B4F2CA57}" name="Antwoord optie: weet ik niet"/>
    <tableColumn id="18" xr3:uid="{FE90D553-F9C1-4393-A081-9D717698C4A5}" name="Antwoorden in medische overdracht "/>
    <tableColumn id="19" xr3:uid="{AE68BA92-683C-43EF-A379-BC13AFD0F9D0}" name="Vervolg"/>
    <tableColumn id="20" xr3:uid="{3C918C01-F16D-46EA-9510-595E658824D1}" name="Andere opti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FD1DB68-E18D-4748-BDA1-D0761162D421}" name="Tabel17269159101110814" displayName="Tabel17269159101110814" ref="A1:X32" totalsRowShown="0">
  <tableColumns count="24">
    <tableColumn id="1" xr3:uid="{49BE4373-5904-4BEF-9FF1-181086254052}" name="Uniek vraagnummer"/>
    <tableColumn id="2" xr3:uid="{8BF08FD5-AFDC-42C1-92C3-C86269181784}" name="Vraagnummer"/>
    <tableColumn id="3" xr3:uid="{EAA677C6-E828-49EE-87CE-4AF40B0D93FF}" name="Onderdeel"/>
    <tableColumn id="4" xr3:uid="{DFB4B4C9-F0FC-4BAF-BC1D-A790DAC88BB9}" name="Conditie 1: Volwassen/kind/beide"/>
    <tableColumn id="5" xr3:uid="{C9FD5D3C-CE50-4861-B8C7-91C6809AB8A6}" name="Conditie 2: Sex M/F"/>
    <tableColumn id="6" xr3:uid="{E906B4C1-F648-470E-A017-8E9AE7313D26}" name="Conditie 3: categorie per leeftijd (alle, &gt;16, 12-16, = &gt; 12, &lt;12, &lt;1)"/>
    <tableColumn id="7" xr3:uid="{D8873FBC-E6CD-4A35-9DE0-37EC2CED1149}" name="Conditie 4: Label"/>
    <tableColumn id="21" xr3:uid="{67F04DF9-3A4F-4C5E-8E13-B168E9F12023}" name="Question" dataDxfId="43">
      <calculatedColumnFormula>A2&amp;"_"&amp;$H$1</calculatedColumnFormula>
    </tableColumn>
    <tableColumn id="8" xr3:uid="{248E6C45-0139-457B-B1CC-37F3F2BEA529}" name="Vraagstelling"/>
    <tableColumn id="22" xr3:uid="{818DA5C6-9FD9-4D09-BBFB-9A4301C8CAB6}" name="QuestionPar" dataDxfId="42">
      <calculatedColumnFormula>A2&amp;"_"&amp;$J$1</calculatedColumnFormula>
    </tableColumn>
    <tableColumn id="9" xr3:uid="{3BD698CB-4A9E-4D8A-A128-1612AD65849C}" name="Vraagstelling ouder/verzorger"/>
    <tableColumn id="10" xr3:uid="{8F8B4D8D-3E1A-4A83-9105-5B83FA633C2C}" name="Verkorte vraagstelling vpk "/>
    <tableColumn id="23" xr3:uid="{F6EF7100-982C-4AA0-9767-5354F6C93416}" name="ExtraInfo" dataDxfId="41">
      <calculatedColumnFormula>A2&amp;"_"&amp;$M$1</calculatedColumnFormula>
    </tableColumn>
    <tableColumn id="11" xr3:uid="{9DC42CC4-EC00-4138-AC32-854ECDF8EA6A}" name="Extra informatie/uitleg vraag/voorbeelden"/>
    <tableColumn id="12" xr3:uid="{7AAC9255-50DF-4FC5-A343-2C981C1C1EC6}" name="Afbeelding bij vraag"/>
    <tableColumn id="13" xr3:uid="{6C9115E3-8A78-4DAA-947A-F9CD92EF9A90}" name="Urgentie/Red flag"/>
    <tableColumn id="14" xr3:uid="{9FFA30CE-A355-4C13-9723-540B84C88432}" name="Type vraag"/>
    <tableColumn id="15" xr3:uid="{3D8F2D14-01AF-4B66-BC8E-C7DB3AE971B5}" name="Vraag verplicht"/>
    <tableColumn id="24" xr3:uid="{4FAF484B-8E2F-4492-903B-CC91CC7CFC4F}" name="Answer" dataDxfId="40"/>
    <tableColumn id="16" xr3:uid="{DBC317C7-F5BC-452A-A086-D99B25C4568A}" name="Antwoorden"/>
    <tableColumn id="17" xr3:uid="{F33AF90C-FD51-410A-A6EB-3B749DB97526}" name="Antwoord optie: weet ik niet"/>
    <tableColumn id="18" xr3:uid="{95C5D4BE-26D5-42B9-A655-1B80DCC9145B}" name="Antwoorden in medische overdracht "/>
    <tableColumn id="19" xr3:uid="{DAC0AAB8-E80E-4B1E-9F68-230738B05EE7}" name="Vervolg"/>
    <tableColumn id="20" xr3:uid="{EAC64BDB-50E6-43C9-811C-A93241F60683}" name="Andere opti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6" dT="2022-12-05T12:51:03.73" personId="{A88C67DD-B142-4DA7-B566-98430793C8F4}" id="{6666ADFF-59E3-4613-A485-F79D25318018}">
    <text xml:space="preserve">@Steven van Kemenade wil je hier deze (iets specifiekere) vraag behouden of de alg vraag naar (chronische) aandoeningen? </text>
    <mentions>
      <mention mentionpersonId="{6BE9EBE3-4714-4FBE-B4C8-3DDE6253942F}" mentionId="{5AE339DB-2A5D-4D97-8F10-FFE557EF5E07}" startIndex="0" length="20"/>
    </mentions>
  </threadedComment>
</ThreadedComments>
</file>

<file path=xl/worksheets/_rels/sheet1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hyperlink" Target="https://encyclopedie.medicinfo.nl/media/auokakwk/huidu4.jpg"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hyperlink" Target="https://mi-umbraco-prd.azurewebsites.net/media/un5ddbnx/brand3.pn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encyclopedie.medicinfo.nl/media/auokakwk/huidu4.jpg"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s://encyclopedie.medicinfo.nl/media/rxtjnbwq/urine3.jpg" TargetMode="External"/><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encyclopedie.medicinfo.nl/media/we2peaqc/vlekken-op-been.png" TargetMode="External"/></Relationships>
</file>

<file path=xl/worksheets/_rels/sheet2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3.xml"/><Relationship Id="rId1" Type="http://schemas.openxmlformats.org/officeDocument/2006/relationships/vmlDrawing" Target="../drawings/vmlDrawing6.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encyclopedie.medicinfo.nl/media/auokakwk/huidu4.jpg"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encyclopedie.medicinfo.nl/media/auokakwk/huidu4.jpg" TargetMode="External"/></Relationships>
</file>

<file path=xl/worksheets/_rels/sheet2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cinfo-triage-parser-dev.eba-y2ehfixt.eu-central-1.elasticbeanstalk.com/" TargetMode="External"/></Relationships>
</file>

<file path=xl/worksheets/_rels/sheet3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https://cdn.medicinfo.nl/media/f5qj2mkx/koort1.png" TargetMode="External"/><Relationship Id="rId1" Type="http://schemas.openxmlformats.org/officeDocument/2006/relationships/hyperlink" Target="https://encyclopedie.medicinfo.nl/media/we2peaqc/vlekken-op-been.png" TargetMode="External"/><Relationship Id="rId4" Type="http://schemas.openxmlformats.org/officeDocument/2006/relationships/comments" Target="../comments12.x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6.xml.rels><?xml version="1.0" encoding="UTF-8" standalone="yes"?>
<Relationships xmlns="http://schemas.openxmlformats.org/package/2006/relationships"><Relationship Id="rId3" Type="http://schemas.openxmlformats.org/officeDocument/2006/relationships/hyperlink" Target="https://mi-umbraco-prd.azurewebsites.net/media/r3xjpuis/pij1.png" TargetMode="External"/><Relationship Id="rId2" Type="http://schemas.openxmlformats.org/officeDocument/2006/relationships/hyperlink" Target="https://encyclopedie.medicinfo.nl/media/qh2nigpb/oogk9.jpg" TargetMode="External"/><Relationship Id="rId1" Type="http://schemas.openxmlformats.org/officeDocument/2006/relationships/hyperlink" Target="https://encyclopedie.medicinfo.nl/media/2cbnpwpu/oogk5-2.jp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1.xml.rels><?xml version="1.0" encoding="UTF-8" standalone="yes"?>
<Relationships xmlns="http://schemas.openxmlformats.org/package/2006/relationships"><Relationship Id="rId1" Type="http://schemas.openxmlformats.org/officeDocument/2006/relationships/hyperlink" Target="https://encyclopedie.medicinfo.nl/media/rxtjnbwq/urine3.jpg" TargetMode="External"/></Relationships>
</file>

<file path=xl/worksheets/_rels/sheet4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hyperlink" Target="https://encyclopedie.medicinfo.nl/media/auokakwk/huidu4.jpg" TargetMode="External"/></Relationships>
</file>

<file path=xl/worksheets/_rels/sheet4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s://mi-umbraco-prd.azurewebsites.net/media/r3xjpuis/pij1.png"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EB8E-9C30-4B30-B548-F374963B6658}">
  <dimension ref="A1:B3840"/>
  <sheetViews>
    <sheetView topLeftCell="A181" workbookViewId="0">
      <selection activeCell="B3633" sqref="B3633"/>
    </sheetView>
  </sheetViews>
  <sheetFormatPr defaultColWidth="8.85546875" defaultRowHeight="15"/>
  <cols>
    <col min="1" max="1" width="40.28515625" bestFit="1" customWidth="1"/>
    <col min="2" max="2" width="255.85546875" bestFit="1" customWidth="1"/>
  </cols>
  <sheetData>
    <row r="1" spans="1:2" ht="15.75">
      <c r="A1" s="517" t="s">
        <v>0</v>
      </c>
      <c r="B1" s="517" t="s">
        <v>1</v>
      </c>
    </row>
    <row r="2" spans="1:2" ht="15.75">
      <c r="A2" s="517" t="s">
        <v>2</v>
      </c>
      <c r="B2" s="517" t="s">
        <v>3</v>
      </c>
    </row>
    <row r="3" spans="1:2" ht="15.75">
      <c r="A3" s="517" t="s">
        <v>4</v>
      </c>
      <c r="B3" s="517" t="s">
        <v>5</v>
      </c>
    </row>
    <row r="4" spans="1:2" ht="15.75">
      <c r="A4" s="517" t="s">
        <v>6</v>
      </c>
      <c r="B4" s="517" t="s">
        <v>7</v>
      </c>
    </row>
    <row r="5" spans="1:2" ht="15.75">
      <c r="A5" s="517" t="s">
        <v>8</v>
      </c>
      <c r="B5" s="517" t="s">
        <v>9</v>
      </c>
    </row>
    <row r="6" spans="1:2" ht="15.75">
      <c r="A6" s="517" t="s">
        <v>10</v>
      </c>
      <c r="B6" s="517" t="s">
        <v>7</v>
      </c>
    </row>
    <row r="7" spans="1:2" ht="15.75">
      <c r="A7" s="517" t="s">
        <v>11</v>
      </c>
      <c r="B7" s="517" t="s">
        <v>12</v>
      </c>
    </row>
    <row r="8" spans="1:2" ht="15.75">
      <c r="A8" s="517" t="s">
        <v>13</v>
      </c>
      <c r="B8" s="517" t="s">
        <v>14</v>
      </c>
    </row>
    <row r="9" spans="1:2" ht="15.75">
      <c r="A9" s="517" t="s">
        <v>15</v>
      </c>
      <c r="B9" s="517" t="s">
        <v>14</v>
      </c>
    </row>
    <row r="10" spans="1:2" ht="15.75">
      <c r="A10" s="517" t="s">
        <v>16</v>
      </c>
      <c r="B10" s="517" t="s">
        <v>17</v>
      </c>
    </row>
    <row r="11" spans="1:2" ht="15.75">
      <c r="A11" s="517" t="s">
        <v>18</v>
      </c>
      <c r="B11" s="517" t="s">
        <v>19</v>
      </c>
    </row>
    <row r="12" spans="1:2" ht="15.75">
      <c r="A12" s="517" t="s">
        <v>20</v>
      </c>
      <c r="B12" s="517" t="s">
        <v>21</v>
      </c>
    </row>
    <row r="13" spans="1:2" ht="15.75">
      <c r="A13" s="517" t="s">
        <v>22</v>
      </c>
      <c r="B13" s="517" t="s">
        <v>21</v>
      </c>
    </row>
    <row r="14" spans="1:2" ht="15.75">
      <c r="A14" s="517" t="s">
        <v>23</v>
      </c>
      <c r="B14" s="517" t="s">
        <v>24</v>
      </c>
    </row>
    <row r="15" spans="1:2" ht="15.75">
      <c r="A15" s="517" t="s">
        <v>25</v>
      </c>
      <c r="B15" s="517" t="s">
        <v>24</v>
      </c>
    </row>
    <row r="16" spans="1:2" ht="15.75">
      <c r="A16" s="517" t="s">
        <v>26</v>
      </c>
      <c r="B16" s="517" t="s">
        <v>27</v>
      </c>
    </row>
    <row r="17" spans="1:2" ht="15.75">
      <c r="A17" s="517" t="s">
        <v>28</v>
      </c>
      <c r="B17" s="517" t="s">
        <v>29</v>
      </c>
    </row>
    <row r="18" spans="1:2" ht="15.75">
      <c r="A18" s="517" t="s">
        <v>30</v>
      </c>
      <c r="B18" s="517" t="s">
        <v>31</v>
      </c>
    </row>
    <row r="19" spans="1:2" ht="15.75">
      <c r="A19" s="517" t="s">
        <v>32</v>
      </c>
      <c r="B19" s="517" t="s">
        <v>33</v>
      </c>
    </row>
    <row r="20" spans="1:2" ht="15.75">
      <c r="A20" s="517" t="s">
        <v>34</v>
      </c>
      <c r="B20" s="517" t="s">
        <v>35</v>
      </c>
    </row>
    <row r="21" spans="1:2" ht="15.75">
      <c r="A21" s="517" t="s">
        <v>36</v>
      </c>
      <c r="B21" s="517" t="s">
        <v>35</v>
      </c>
    </row>
    <row r="22" spans="1:2" ht="15.75">
      <c r="A22" s="517" t="s">
        <v>37</v>
      </c>
      <c r="B22" s="517" t="s">
        <v>38</v>
      </c>
    </row>
    <row r="23" spans="1:2" ht="15.75">
      <c r="A23" s="517" t="s">
        <v>39</v>
      </c>
      <c r="B23" s="517" t="s">
        <v>40</v>
      </c>
    </row>
    <row r="24" spans="1:2" ht="15.75">
      <c r="A24" s="517" t="s">
        <v>41</v>
      </c>
      <c r="B24" s="517" t="s">
        <v>40</v>
      </c>
    </row>
    <row r="25" spans="1:2" ht="15.75">
      <c r="A25" s="517" t="s">
        <v>42</v>
      </c>
      <c r="B25" s="517" t="s">
        <v>43</v>
      </c>
    </row>
    <row r="26" spans="1:2" ht="15.75">
      <c r="A26" s="517" t="s">
        <v>44</v>
      </c>
      <c r="B26" s="517" t="s">
        <v>43</v>
      </c>
    </row>
    <row r="27" spans="1:2" ht="15.75">
      <c r="A27" s="517" t="s">
        <v>45</v>
      </c>
      <c r="B27" s="517" t="s">
        <v>46</v>
      </c>
    </row>
    <row r="28" spans="1:2" ht="15.75">
      <c r="A28" s="517" t="s">
        <v>47</v>
      </c>
      <c r="B28" s="517" t="s">
        <v>48</v>
      </c>
    </row>
    <row r="29" spans="1:2" ht="15.75">
      <c r="A29" s="517" t="s">
        <v>49</v>
      </c>
      <c r="B29" s="517" t="s">
        <v>50</v>
      </c>
    </row>
    <row r="30" spans="1:2" ht="15.75">
      <c r="A30" s="517" t="s">
        <v>51</v>
      </c>
      <c r="B30" s="517" t="s">
        <v>50</v>
      </c>
    </row>
    <row r="31" spans="1:2" ht="15.75">
      <c r="A31" s="517" t="s">
        <v>52</v>
      </c>
      <c r="B31" s="517" t="s">
        <v>53</v>
      </c>
    </row>
    <row r="32" spans="1:2" ht="15.75">
      <c r="A32" s="517" t="s">
        <v>54</v>
      </c>
      <c r="B32" s="517" t="s">
        <v>53</v>
      </c>
    </row>
    <row r="33" spans="1:2" ht="15.75">
      <c r="A33" s="517" t="s">
        <v>55</v>
      </c>
      <c r="B33" s="517" t="s">
        <v>56</v>
      </c>
    </row>
    <row r="34" spans="1:2" ht="15.75">
      <c r="A34" s="517" t="s">
        <v>57</v>
      </c>
      <c r="B34" s="517" t="s">
        <v>58</v>
      </c>
    </row>
    <row r="35" spans="1:2" ht="15.75">
      <c r="A35" s="517" t="s">
        <v>59</v>
      </c>
      <c r="B35" s="517" t="s">
        <v>60</v>
      </c>
    </row>
    <row r="36" spans="1:2" ht="15.75">
      <c r="A36" s="517" t="s">
        <v>61</v>
      </c>
      <c r="B36" s="517" t="s">
        <v>62</v>
      </c>
    </row>
    <row r="37" spans="1:2" ht="15.75">
      <c r="A37" s="517" t="s">
        <v>63</v>
      </c>
      <c r="B37" s="517" t="s">
        <v>63</v>
      </c>
    </row>
    <row r="38" spans="1:2" ht="15.75">
      <c r="A38" s="517" t="s">
        <v>64</v>
      </c>
      <c r="B38" s="517" t="s">
        <v>64</v>
      </c>
    </row>
    <row r="39" spans="1:2" ht="15.75">
      <c r="A39" s="517" t="s">
        <v>65</v>
      </c>
      <c r="B39" s="517" t="s">
        <v>65</v>
      </c>
    </row>
    <row r="40" spans="1:2" ht="15.75">
      <c r="A40" s="517" t="s">
        <v>66</v>
      </c>
      <c r="B40" s="517" t="s">
        <v>66</v>
      </c>
    </row>
    <row r="41" spans="1:2" ht="15.75">
      <c r="A41" s="517" t="s">
        <v>67</v>
      </c>
      <c r="B41" s="517" t="s">
        <v>67</v>
      </c>
    </row>
    <row r="42" spans="1:2" ht="15.75">
      <c r="A42" s="517" t="s">
        <v>68</v>
      </c>
      <c r="B42" s="517" t="s">
        <v>68</v>
      </c>
    </row>
    <row r="43" spans="1:2" ht="15.75">
      <c r="A43" s="517" t="s">
        <v>69</v>
      </c>
      <c r="B43" s="517" t="s">
        <v>69</v>
      </c>
    </row>
    <row r="44" spans="1:2" ht="15.75">
      <c r="A44" s="517" t="s">
        <v>70</v>
      </c>
      <c r="B44" s="517" t="s">
        <v>70</v>
      </c>
    </row>
    <row r="45" spans="1:2" ht="15.75">
      <c r="A45" s="517" t="s">
        <v>71</v>
      </c>
      <c r="B45" s="517" t="s">
        <v>71</v>
      </c>
    </row>
    <row r="46" spans="1:2" ht="15.75">
      <c r="A46" s="517" t="s">
        <v>72</v>
      </c>
      <c r="B46" s="517" t="s">
        <v>72</v>
      </c>
    </row>
    <row r="47" spans="1:2" ht="15.75">
      <c r="A47" s="517" t="s">
        <v>73</v>
      </c>
      <c r="B47" s="517" t="s">
        <v>73</v>
      </c>
    </row>
    <row r="48" spans="1:2" ht="15.75">
      <c r="A48" s="517" t="s">
        <v>74</v>
      </c>
      <c r="B48" s="517" t="s">
        <v>74</v>
      </c>
    </row>
    <row r="49" spans="1:2" ht="15.75">
      <c r="A49" s="517" t="s">
        <v>74</v>
      </c>
      <c r="B49" s="517" t="s">
        <v>74</v>
      </c>
    </row>
    <row r="50" spans="1:2" ht="15.75">
      <c r="A50" s="517" t="s">
        <v>75</v>
      </c>
      <c r="B50" s="517" t="s">
        <v>75</v>
      </c>
    </row>
    <row r="51" spans="1:2" ht="15.75">
      <c r="A51" s="517" t="s">
        <v>76</v>
      </c>
      <c r="B51" s="517" t="s">
        <v>76</v>
      </c>
    </row>
    <row r="52" spans="1:2" ht="15.75">
      <c r="A52" s="517" t="s">
        <v>77</v>
      </c>
      <c r="B52" s="517" t="s">
        <v>77</v>
      </c>
    </row>
    <row r="53" spans="1:2" ht="15.75">
      <c r="A53" s="517" t="s">
        <v>78</v>
      </c>
      <c r="B53" s="517" t="s">
        <v>78</v>
      </c>
    </row>
    <row r="54" spans="1:2" ht="15.75">
      <c r="A54" s="517" t="s">
        <v>79</v>
      </c>
      <c r="B54" s="517" t="s">
        <v>79</v>
      </c>
    </row>
    <row r="55" spans="1:2" ht="15.75">
      <c r="A55" s="517" t="s">
        <v>80</v>
      </c>
      <c r="B55" s="517" t="s">
        <v>80</v>
      </c>
    </row>
    <row r="56" spans="1:2" ht="15.75">
      <c r="A56" s="517" t="s">
        <v>81</v>
      </c>
      <c r="B56" s="517" t="s">
        <v>81</v>
      </c>
    </row>
    <row r="57" spans="1:2" ht="15.75">
      <c r="A57" s="517" t="s">
        <v>82</v>
      </c>
      <c r="B57" s="517" t="s">
        <v>82</v>
      </c>
    </row>
    <row r="58" spans="1:2" ht="15.75">
      <c r="A58" s="517" t="s">
        <v>83</v>
      </c>
      <c r="B58" s="517" t="s">
        <v>83</v>
      </c>
    </row>
    <row r="59" spans="1:2" ht="15.75">
      <c r="A59" s="517" t="s">
        <v>84</v>
      </c>
      <c r="B59" s="517" t="s">
        <v>84</v>
      </c>
    </row>
    <row r="60" spans="1:2" ht="15.75">
      <c r="A60" s="517" t="s">
        <v>85</v>
      </c>
      <c r="B60" s="517" t="s">
        <v>85</v>
      </c>
    </row>
    <row r="61" spans="1:2" ht="15.75">
      <c r="A61" s="517" t="s">
        <v>86</v>
      </c>
      <c r="B61" s="517" t="s">
        <v>86</v>
      </c>
    </row>
    <row r="62" spans="1:2" ht="15.75">
      <c r="A62" s="517" t="s">
        <v>87</v>
      </c>
      <c r="B62" s="517" t="s">
        <v>87</v>
      </c>
    </row>
    <row r="63" spans="1:2" ht="15.75">
      <c r="A63" s="517" t="s">
        <v>88</v>
      </c>
      <c r="B63" s="517" t="s">
        <v>88</v>
      </c>
    </row>
    <row r="64" spans="1:2" ht="15.75">
      <c r="A64" s="517" t="s">
        <v>89</v>
      </c>
      <c r="B64" s="517" t="s">
        <v>89</v>
      </c>
    </row>
    <row r="65" spans="1:2" ht="15.75">
      <c r="A65" s="517" t="s">
        <v>90</v>
      </c>
      <c r="B65" s="517" t="s">
        <v>90</v>
      </c>
    </row>
    <row r="66" spans="1:2" ht="15.75">
      <c r="A66" s="517" t="s">
        <v>91</v>
      </c>
      <c r="B66" s="517" t="s">
        <v>91</v>
      </c>
    </row>
    <row r="67" spans="1:2" ht="15.75">
      <c r="A67" s="517" t="s">
        <v>92</v>
      </c>
      <c r="B67" s="517" t="s">
        <v>92</v>
      </c>
    </row>
    <row r="68" spans="1:2" ht="15.75">
      <c r="A68" s="517" t="s">
        <v>93</v>
      </c>
      <c r="B68" s="517" t="s">
        <v>93</v>
      </c>
    </row>
    <row r="69" spans="1:2" ht="15.75">
      <c r="A69" s="517" t="s">
        <v>94</v>
      </c>
      <c r="B69" s="517" t="s">
        <v>94</v>
      </c>
    </row>
    <row r="70" spans="1:2" ht="15.75">
      <c r="A70" s="517" t="s">
        <v>95</v>
      </c>
      <c r="B70" s="517" t="s">
        <v>95</v>
      </c>
    </row>
    <row r="71" spans="1:2" ht="15.75">
      <c r="A71" s="517" t="s">
        <v>96</v>
      </c>
      <c r="B71" s="517" t="s">
        <v>96</v>
      </c>
    </row>
    <row r="72" spans="1:2" ht="15.75">
      <c r="A72" s="517" t="s">
        <v>97</v>
      </c>
      <c r="B72" s="517" t="s">
        <v>97</v>
      </c>
    </row>
    <row r="73" spans="1:2" ht="15.75">
      <c r="A73" s="517" t="s">
        <v>98</v>
      </c>
      <c r="B73" s="517" t="s">
        <v>98</v>
      </c>
    </row>
    <row r="74" spans="1:2" ht="15.75">
      <c r="A74" s="517" t="s">
        <v>99</v>
      </c>
      <c r="B74" s="517" t="s">
        <v>99</v>
      </c>
    </row>
    <row r="75" spans="1:2" ht="15.75">
      <c r="A75" s="517" t="s">
        <v>100</v>
      </c>
      <c r="B75" s="517" t="s">
        <v>100</v>
      </c>
    </row>
    <row r="76" spans="1:2" ht="15.75">
      <c r="A76" s="517" t="s">
        <v>101</v>
      </c>
      <c r="B76" s="517" t="s">
        <v>101</v>
      </c>
    </row>
    <row r="77" spans="1:2" ht="15.75">
      <c r="A77" s="517" t="s">
        <v>102</v>
      </c>
      <c r="B77" s="517" t="s">
        <v>103</v>
      </c>
    </row>
    <row r="78" spans="1:2" ht="15.75">
      <c r="A78" s="517" t="s">
        <v>104</v>
      </c>
      <c r="B78" s="517" t="s">
        <v>105</v>
      </c>
    </row>
    <row r="79" spans="1:2" ht="15.75">
      <c r="A79" s="517" t="s">
        <v>106</v>
      </c>
      <c r="B79" s="517" t="s">
        <v>107</v>
      </c>
    </row>
    <row r="80" spans="1:2" ht="15.75">
      <c r="A80" s="517" t="s">
        <v>108</v>
      </c>
      <c r="B80" s="517" t="s">
        <v>109</v>
      </c>
    </row>
    <row r="81" spans="1:2" ht="15.75">
      <c r="A81" s="517" t="s">
        <v>110</v>
      </c>
      <c r="B81" s="517" t="s">
        <v>111</v>
      </c>
    </row>
    <row r="82" spans="1:2" ht="15.75">
      <c r="A82" s="517" t="s">
        <v>112</v>
      </c>
      <c r="B82" s="517" t="s">
        <v>113</v>
      </c>
    </row>
    <row r="83" spans="1:2" ht="15.75">
      <c r="A83" s="517" t="s">
        <v>114</v>
      </c>
      <c r="B83" s="517" t="s">
        <v>115</v>
      </c>
    </row>
    <row r="84" spans="1:2" ht="15.75">
      <c r="A84" s="517" t="s">
        <v>116</v>
      </c>
      <c r="B84" s="517" t="s">
        <v>117</v>
      </c>
    </row>
    <row r="85" spans="1:2" ht="15.75">
      <c r="A85" s="517" t="s">
        <v>118</v>
      </c>
      <c r="B85" s="517" t="s">
        <v>119</v>
      </c>
    </row>
    <row r="86" spans="1:2" ht="15.75">
      <c r="A86" s="517" t="s">
        <v>120</v>
      </c>
      <c r="B86" s="517" t="s">
        <v>121</v>
      </c>
    </row>
    <row r="87" spans="1:2" ht="15.75">
      <c r="A87" s="517" t="s">
        <v>122</v>
      </c>
      <c r="B87" s="517" t="s">
        <v>123</v>
      </c>
    </row>
    <row r="88" spans="1:2" ht="15.75">
      <c r="A88" s="517" t="s">
        <v>124</v>
      </c>
      <c r="B88" s="517" t="s">
        <v>125</v>
      </c>
    </row>
    <row r="89" spans="1:2" ht="15.75">
      <c r="A89" s="517" t="s">
        <v>126</v>
      </c>
      <c r="B89" s="517" t="s">
        <v>127</v>
      </c>
    </row>
    <row r="90" spans="1:2" ht="15.75">
      <c r="A90" s="517" t="s">
        <v>128</v>
      </c>
      <c r="B90" s="517" t="s">
        <v>129</v>
      </c>
    </row>
    <row r="91" spans="1:2" ht="15.75">
      <c r="A91" s="517" t="s">
        <v>130</v>
      </c>
      <c r="B91" s="517" t="s">
        <v>131</v>
      </c>
    </row>
    <row r="92" spans="1:2" ht="15.75">
      <c r="A92" s="517" t="s">
        <v>132</v>
      </c>
      <c r="B92" s="517" t="s">
        <v>133</v>
      </c>
    </row>
    <row r="93" spans="1:2" ht="15.75">
      <c r="A93" s="517" t="s">
        <v>134</v>
      </c>
      <c r="B93" s="517" t="s">
        <v>135</v>
      </c>
    </row>
    <row r="94" spans="1:2" ht="15.75">
      <c r="A94" s="517" t="s">
        <v>136</v>
      </c>
      <c r="B94" s="517" t="s">
        <v>137</v>
      </c>
    </row>
    <row r="95" spans="1:2" ht="15.75">
      <c r="A95" s="517" t="s">
        <v>138</v>
      </c>
      <c r="B95" s="517" t="s">
        <v>139</v>
      </c>
    </row>
    <row r="96" spans="1:2" ht="15.75">
      <c r="A96" s="517" t="s">
        <v>140</v>
      </c>
      <c r="B96" s="517" t="s">
        <v>141</v>
      </c>
    </row>
    <row r="97" spans="1:2" ht="15.75">
      <c r="A97" s="517" t="s">
        <v>142</v>
      </c>
      <c r="B97" s="517" t="s">
        <v>143</v>
      </c>
    </row>
    <row r="98" spans="1:2" ht="15.75">
      <c r="A98" s="517" t="s">
        <v>144</v>
      </c>
      <c r="B98" s="517" t="s">
        <v>145</v>
      </c>
    </row>
    <row r="99" spans="1:2" ht="15.75">
      <c r="A99" s="517" t="s">
        <v>146</v>
      </c>
      <c r="B99" s="517" t="s">
        <v>147</v>
      </c>
    </row>
    <row r="100" spans="1:2" ht="15.75">
      <c r="A100" s="517" t="s">
        <v>148</v>
      </c>
      <c r="B100" s="517" t="s">
        <v>149</v>
      </c>
    </row>
    <row r="101" spans="1:2" ht="15.75">
      <c r="A101" s="517" t="s">
        <v>150</v>
      </c>
      <c r="B101" s="517" t="s">
        <v>151</v>
      </c>
    </row>
    <row r="102" spans="1:2" ht="15.75">
      <c r="A102" s="517" t="s">
        <v>152</v>
      </c>
      <c r="B102" s="517" t="s">
        <v>153</v>
      </c>
    </row>
    <row r="103" spans="1:2" ht="15.75">
      <c r="A103" s="517" t="s">
        <v>154</v>
      </c>
      <c r="B103" s="517" t="s">
        <v>155</v>
      </c>
    </row>
    <row r="104" spans="1:2" ht="15.75">
      <c r="A104" s="517" t="s">
        <v>156</v>
      </c>
      <c r="B104" s="517" t="s">
        <v>157</v>
      </c>
    </row>
    <row r="105" spans="1:2" ht="15.75">
      <c r="A105" s="517" t="s">
        <v>158</v>
      </c>
      <c r="B105" s="517" t="s">
        <v>159</v>
      </c>
    </row>
    <row r="106" spans="1:2" ht="15.75">
      <c r="A106" s="517" t="s">
        <v>160</v>
      </c>
      <c r="B106" s="517" t="s">
        <v>161</v>
      </c>
    </row>
    <row r="107" spans="1:2" ht="15.75">
      <c r="A107" s="517" t="s">
        <v>162</v>
      </c>
      <c r="B107" s="517" t="s">
        <v>163</v>
      </c>
    </row>
    <row r="108" spans="1:2" ht="15.75">
      <c r="A108" s="517" t="s">
        <v>164</v>
      </c>
      <c r="B108" s="517" t="s">
        <v>165</v>
      </c>
    </row>
    <row r="109" spans="1:2" ht="15.75">
      <c r="A109" s="517" t="s">
        <v>166</v>
      </c>
      <c r="B109" s="517" t="s">
        <v>167</v>
      </c>
    </row>
    <row r="110" spans="1:2" ht="15.75">
      <c r="A110" s="517" t="s">
        <v>168</v>
      </c>
      <c r="B110" s="517" t="s">
        <v>169</v>
      </c>
    </row>
    <row r="111" spans="1:2" ht="15.75">
      <c r="A111" s="517" t="s">
        <v>170</v>
      </c>
      <c r="B111" s="517" t="s">
        <v>171</v>
      </c>
    </row>
    <row r="112" spans="1:2" ht="15.75">
      <c r="A112" s="517" t="s">
        <v>172</v>
      </c>
      <c r="B112" s="517" t="s">
        <v>173</v>
      </c>
    </row>
    <row r="113" spans="1:2" ht="15.75">
      <c r="A113" s="517" t="s">
        <v>174</v>
      </c>
      <c r="B113" s="517" t="s">
        <v>175</v>
      </c>
    </row>
    <row r="114" spans="1:2" ht="15.75">
      <c r="A114" s="517" t="s">
        <v>176</v>
      </c>
      <c r="B114" s="517" t="s">
        <v>177</v>
      </c>
    </row>
    <row r="115" spans="1:2" ht="15.75">
      <c r="A115" s="517" t="s">
        <v>178</v>
      </c>
      <c r="B115" s="517" t="s">
        <v>179</v>
      </c>
    </row>
    <row r="116" spans="1:2" ht="15.75">
      <c r="A116" s="517" t="s">
        <v>180</v>
      </c>
      <c r="B116" s="517" t="s">
        <v>181</v>
      </c>
    </row>
    <row r="117" spans="1:2" ht="15.75">
      <c r="A117" s="517" t="s">
        <v>182</v>
      </c>
      <c r="B117" s="517" t="s">
        <v>183</v>
      </c>
    </row>
    <row r="118" spans="1:2" ht="15.75">
      <c r="A118" s="517" t="s">
        <v>184</v>
      </c>
      <c r="B118" s="517" t="s">
        <v>185</v>
      </c>
    </row>
    <row r="119" spans="1:2" ht="15.75">
      <c r="A119" s="517" t="s">
        <v>186</v>
      </c>
      <c r="B119" s="517" t="s">
        <v>187</v>
      </c>
    </row>
    <row r="120" spans="1:2" ht="15.75">
      <c r="A120" s="517" t="s">
        <v>188</v>
      </c>
      <c r="B120" s="517" t="s">
        <v>189</v>
      </c>
    </row>
    <row r="121" spans="1:2" ht="15.75">
      <c r="A121" s="517" t="s">
        <v>190</v>
      </c>
      <c r="B121" s="517" t="s">
        <v>191</v>
      </c>
    </row>
    <row r="122" spans="1:2" ht="15.75">
      <c r="A122" s="517" t="s">
        <v>192</v>
      </c>
      <c r="B122" s="517" t="s">
        <v>193</v>
      </c>
    </row>
    <row r="123" spans="1:2" ht="15.75">
      <c r="A123" s="517" t="s">
        <v>194</v>
      </c>
      <c r="B123" s="517" t="s">
        <v>195</v>
      </c>
    </row>
    <row r="124" spans="1:2" ht="15.75">
      <c r="A124" s="517" t="s">
        <v>196</v>
      </c>
      <c r="B124" s="517" t="s">
        <v>197</v>
      </c>
    </row>
    <row r="125" spans="1:2" ht="15.75">
      <c r="A125" s="517" t="s">
        <v>198</v>
      </c>
      <c r="B125" s="517" t="s">
        <v>199</v>
      </c>
    </row>
    <row r="126" spans="1:2" ht="15.75">
      <c r="A126" s="517" t="s">
        <v>200</v>
      </c>
      <c r="B126" s="517" t="s">
        <v>201</v>
      </c>
    </row>
    <row r="127" spans="1:2" ht="15.75">
      <c r="A127" s="517" t="s">
        <v>202</v>
      </c>
      <c r="B127" s="517" t="s">
        <v>203</v>
      </c>
    </row>
    <row r="128" spans="1:2" ht="15.75">
      <c r="A128" s="517" t="s">
        <v>204</v>
      </c>
      <c r="B128" s="517" t="s">
        <v>205</v>
      </c>
    </row>
    <row r="129" spans="1:2" ht="15.75">
      <c r="A129" s="517" t="s">
        <v>206</v>
      </c>
      <c r="B129" s="517" t="s">
        <v>207</v>
      </c>
    </row>
    <row r="130" spans="1:2" ht="15.75">
      <c r="A130" s="517" t="s">
        <v>208</v>
      </c>
      <c r="B130" s="517" t="s">
        <v>209</v>
      </c>
    </row>
    <row r="131" spans="1:2" ht="15.75">
      <c r="A131" s="517" t="s">
        <v>210</v>
      </c>
      <c r="B131" s="517" t="s">
        <v>211</v>
      </c>
    </row>
    <row r="132" spans="1:2" ht="15.75">
      <c r="A132" s="517" t="s">
        <v>212</v>
      </c>
      <c r="B132" s="517" t="s">
        <v>213</v>
      </c>
    </row>
    <row r="133" spans="1:2" ht="15.75">
      <c r="A133" s="517" t="s">
        <v>214</v>
      </c>
      <c r="B133" s="517" t="s">
        <v>215</v>
      </c>
    </row>
    <row r="134" spans="1:2" ht="15.75">
      <c r="A134" s="517" t="s">
        <v>216</v>
      </c>
      <c r="B134" s="517" t="s">
        <v>217</v>
      </c>
    </row>
    <row r="135" spans="1:2" ht="15.75">
      <c r="A135" s="517" t="s">
        <v>218</v>
      </c>
      <c r="B135" s="517" t="s">
        <v>219</v>
      </c>
    </row>
    <row r="136" spans="1:2" ht="15.75">
      <c r="A136" s="517" t="s">
        <v>220</v>
      </c>
      <c r="B136" s="517" t="s">
        <v>221</v>
      </c>
    </row>
    <row r="137" spans="1:2" ht="15.75">
      <c r="A137" s="517" t="s">
        <v>222</v>
      </c>
      <c r="B137" s="517" t="s">
        <v>223</v>
      </c>
    </row>
    <row r="138" spans="1:2" ht="15.75">
      <c r="A138" s="517" t="s">
        <v>224</v>
      </c>
      <c r="B138" s="517" t="s">
        <v>225</v>
      </c>
    </row>
    <row r="139" spans="1:2" ht="15.75">
      <c r="A139" s="517" t="s">
        <v>226</v>
      </c>
      <c r="B139" s="517" t="s">
        <v>225</v>
      </c>
    </row>
    <row r="140" spans="1:2" ht="15.75">
      <c r="A140" s="517" t="s">
        <v>227</v>
      </c>
      <c r="B140" s="517" t="s">
        <v>228</v>
      </c>
    </row>
    <row r="141" spans="1:2" ht="15.75">
      <c r="A141" s="517" t="s">
        <v>229</v>
      </c>
      <c r="B141" s="517" t="s">
        <v>230</v>
      </c>
    </row>
    <row r="142" spans="1:2" ht="15.75">
      <c r="A142" s="517" t="s">
        <v>231</v>
      </c>
      <c r="B142" s="517" t="s">
        <v>232</v>
      </c>
    </row>
    <row r="143" spans="1:2" ht="15.75">
      <c r="A143" s="517" t="s">
        <v>233</v>
      </c>
      <c r="B143" s="517" t="s">
        <v>234</v>
      </c>
    </row>
    <row r="144" spans="1:2" ht="15.75">
      <c r="A144" s="517" t="s">
        <v>235</v>
      </c>
      <c r="B144" s="517" t="s">
        <v>234</v>
      </c>
    </row>
    <row r="145" spans="1:2" ht="15.75">
      <c r="A145" s="517" t="s">
        <v>236</v>
      </c>
      <c r="B145" s="517" t="s">
        <v>237</v>
      </c>
    </row>
    <row r="146" spans="1:2" ht="15.75">
      <c r="A146" s="517" t="s">
        <v>238</v>
      </c>
      <c r="B146" s="517" t="s">
        <v>239</v>
      </c>
    </row>
    <row r="147" spans="1:2" ht="15.75">
      <c r="A147" s="517" t="s">
        <v>240</v>
      </c>
      <c r="B147" s="517" t="s">
        <v>241</v>
      </c>
    </row>
    <row r="148" spans="1:2" ht="15.75">
      <c r="A148" s="517" t="s">
        <v>242</v>
      </c>
      <c r="B148" s="517" t="s">
        <v>243</v>
      </c>
    </row>
    <row r="149" spans="1:2" ht="15.75">
      <c r="A149" s="517" t="s">
        <v>244</v>
      </c>
      <c r="B149" s="517" t="s">
        <v>245</v>
      </c>
    </row>
    <row r="150" spans="1:2" ht="15.75">
      <c r="A150" s="517" t="s">
        <v>246</v>
      </c>
      <c r="B150" s="517" t="s">
        <v>245</v>
      </c>
    </row>
    <row r="151" spans="1:2" ht="15.75">
      <c r="A151" s="517" t="s">
        <v>247</v>
      </c>
      <c r="B151" s="517" t="s">
        <v>248</v>
      </c>
    </row>
    <row r="152" spans="1:2" ht="15.75">
      <c r="A152" s="517" t="s">
        <v>249</v>
      </c>
      <c r="B152" s="517" t="s">
        <v>250</v>
      </c>
    </row>
    <row r="153" spans="1:2" ht="15.75">
      <c r="A153" s="517" t="s">
        <v>251</v>
      </c>
      <c r="B153" s="517" t="s">
        <v>252</v>
      </c>
    </row>
    <row r="154" spans="1:2" ht="15.75">
      <c r="A154" s="517" t="s">
        <v>253</v>
      </c>
      <c r="B154" s="517" t="s">
        <v>254</v>
      </c>
    </row>
    <row r="155" spans="1:2" ht="15.75">
      <c r="A155" s="517" t="s">
        <v>255</v>
      </c>
      <c r="B155" s="517" t="s">
        <v>256</v>
      </c>
    </row>
    <row r="156" spans="1:2" ht="15.75">
      <c r="A156" s="517" t="s">
        <v>257</v>
      </c>
      <c r="B156" s="517" t="s">
        <v>258</v>
      </c>
    </row>
    <row r="157" spans="1:2" ht="15.75">
      <c r="A157" s="517" t="s">
        <v>259</v>
      </c>
      <c r="B157" s="517" t="s">
        <v>260</v>
      </c>
    </row>
    <row r="158" spans="1:2" ht="15.75">
      <c r="A158" s="517" t="s">
        <v>261</v>
      </c>
      <c r="B158" s="517" t="s">
        <v>262</v>
      </c>
    </row>
    <row r="159" spans="1:2" ht="15.75">
      <c r="A159" s="517" t="s">
        <v>263</v>
      </c>
      <c r="B159" s="517" t="s">
        <v>264</v>
      </c>
    </row>
    <row r="160" spans="1:2" ht="15.75">
      <c r="A160" s="517" t="s">
        <v>265</v>
      </c>
      <c r="B160" s="517" t="s">
        <v>264</v>
      </c>
    </row>
    <row r="161" spans="1:2" ht="15.75">
      <c r="A161" s="517" t="s">
        <v>266</v>
      </c>
      <c r="B161" s="517" t="s">
        <v>267</v>
      </c>
    </row>
    <row r="162" spans="1:2" ht="15.75">
      <c r="A162" s="517" t="s">
        <v>268</v>
      </c>
      <c r="B162" s="517" t="s">
        <v>269</v>
      </c>
    </row>
    <row r="163" spans="1:2" ht="15.75">
      <c r="A163" s="517" t="s">
        <v>270</v>
      </c>
      <c r="B163" s="517" t="s">
        <v>271</v>
      </c>
    </row>
    <row r="164" spans="1:2" ht="15.75">
      <c r="A164" s="517" t="s">
        <v>272</v>
      </c>
      <c r="B164" s="517" t="s">
        <v>273</v>
      </c>
    </row>
    <row r="165" spans="1:2" ht="15.75">
      <c r="A165" s="517" t="s">
        <v>274</v>
      </c>
      <c r="B165" s="517" t="s">
        <v>275</v>
      </c>
    </row>
    <row r="166" spans="1:2" ht="15.75">
      <c r="A166" s="517" t="s">
        <v>276</v>
      </c>
      <c r="B166" s="517" t="s">
        <v>277</v>
      </c>
    </row>
    <row r="167" spans="1:2" ht="15.75">
      <c r="A167" s="517" t="s">
        <v>278</v>
      </c>
      <c r="B167" s="517" t="s">
        <v>279</v>
      </c>
    </row>
    <row r="168" spans="1:2" ht="15.75">
      <c r="A168" s="517" t="s">
        <v>280</v>
      </c>
      <c r="B168" s="517" t="s">
        <v>281</v>
      </c>
    </row>
    <row r="169" spans="1:2" ht="15.75">
      <c r="A169" s="517" t="s">
        <v>282</v>
      </c>
      <c r="B169" s="517" t="s">
        <v>283</v>
      </c>
    </row>
    <row r="170" spans="1:2" ht="15.75">
      <c r="A170" s="517" t="s">
        <v>284</v>
      </c>
      <c r="B170" s="517">
        <v>35</v>
      </c>
    </row>
    <row r="171" spans="1:2" ht="15.75">
      <c r="A171" s="517" t="s">
        <v>285</v>
      </c>
      <c r="B171" s="517" t="s">
        <v>286</v>
      </c>
    </row>
    <row r="172" spans="1:2" ht="15.75">
      <c r="A172" s="517" t="s">
        <v>287</v>
      </c>
      <c r="B172" s="517">
        <v>36</v>
      </c>
    </row>
    <row r="173" spans="1:2" ht="15.75">
      <c r="A173" s="517" t="s">
        <v>288</v>
      </c>
      <c r="B173" s="517" t="s">
        <v>289</v>
      </c>
    </row>
    <row r="174" spans="1:2" ht="15.75">
      <c r="A174" s="517" t="s">
        <v>290</v>
      </c>
      <c r="B174" s="517">
        <v>37</v>
      </c>
    </row>
    <row r="175" spans="1:2" ht="15.75">
      <c r="A175" s="517" t="s">
        <v>291</v>
      </c>
      <c r="B175" s="517" t="s">
        <v>292</v>
      </c>
    </row>
    <row r="176" spans="1:2" ht="15.75">
      <c r="A176" s="517" t="s">
        <v>293</v>
      </c>
      <c r="B176" s="517">
        <v>38</v>
      </c>
    </row>
    <row r="177" spans="1:2" ht="15.75">
      <c r="A177" s="517" t="s">
        <v>294</v>
      </c>
      <c r="B177" s="517" t="s">
        <v>295</v>
      </c>
    </row>
    <row r="178" spans="1:2" ht="15.75">
      <c r="A178" s="517" t="s">
        <v>296</v>
      </c>
      <c r="B178" s="517">
        <v>39</v>
      </c>
    </row>
    <row r="179" spans="1:2" ht="15.75">
      <c r="A179" s="517" t="s">
        <v>297</v>
      </c>
      <c r="B179" s="517" t="s">
        <v>298</v>
      </c>
    </row>
    <row r="180" spans="1:2" ht="15.75">
      <c r="A180" s="517" t="s">
        <v>299</v>
      </c>
      <c r="B180" s="517">
        <v>40</v>
      </c>
    </row>
    <row r="181" spans="1:2" ht="15.75">
      <c r="A181" s="517" t="s">
        <v>300</v>
      </c>
      <c r="B181" s="517" t="s">
        <v>301</v>
      </c>
    </row>
    <row r="182" spans="1:2" ht="15.75">
      <c r="A182" s="517" t="s">
        <v>302</v>
      </c>
      <c r="B182" s="517">
        <v>41</v>
      </c>
    </row>
    <row r="183" spans="1:2" ht="15.75">
      <c r="A183" s="517" t="s">
        <v>303</v>
      </c>
      <c r="B183" s="517" t="s">
        <v>304</v>
      </c>
    </row>
    <row r="184" spans="1:2" ht="15.75">
      <c r="A184" s="517" t="s">
        <v>305</v>
      </c>
      <c r="B184" s="517" t="s">
        <v>306</v>
      </c>
    </row>
    <row r="185" spans="1:2" ht="15.75">
      <c r="A185" s="517" t="s">
        <v>307</v>
      </c>
      <c r="B185" s="517" t="s">
        <v>308</v>
      </c>
    </row>
    <row r="186" spans="1:2" ht="15.75">
      <c r="A186" s="517" t="s">
        <v>309</v>
      </c>
      <c r="B186" s="517" t="s">
        <v>310</v>
      </c>
    </row>
    <row r="187" spans="1:2" ht="15.75">
      <c r="A187" s="517" t="s">
        <v>311</v>
      </c>
      <c r="B187" s="517" t="s">
        <v>312</v>
      </c>
    </row>
    <row r="188" spans="1:2" ht="15.75">
      <c r="A188" s="517" t="s">
        <v>313</v>
      </c>
      <c r="B188" s="517" t="s">
        <v>314</v>
      </c>
    </row>
    <row r="189" spans="1:2" ht="15.75">
      <c r="A189" s="517" t="s">
        <v>315</v>
      </c>
      <c r="B189" s="517" t="s">
        <v>316</v>
      </c>
    </row>
    <row r="190" spans="1:2" ht="15.75">
      <c r="A190" s="517" t="s">
        <v>317</v>
      </c>
      <c r="B190" s="517" t="s">
        <v>318</v>
      </c>
    </row>
    <row r="191" spans="1:2" ht="15.75">
      <c r="A191" s="517" t="s">
        <v>319</v>
      </c>
      <c r="B191" s="517" t="s">
        <v>320</v>
      </c>
    </row>
    <row r="192" spans="1:2" ht="15.75">
      <c r="A192" s="517" t="s">
        <v>321</v>
      </c>
      <c r="B192" s="517" t="s">
        <v>322</v>
      </c>
    </row>
    <row r="193" spans="1:2" ht="15.75">
      <c r="A193" s="517" t="s">
        <v>323</v>
      </c>
      <c r="B193" s="517" t="s">
        <v>324</v>
      </c>
    </row>
    <row r="194" spans="1:2" ht="15.75">
      <c r="A194" s="517" t="s">
        <v>325</v>
      </c>
      <c r="B194" s="517" t="s">
        <v>326</v>
      </c>
    </row>
    <row r="195" spans="1:2" ht="15.75">
      <c r="A195" s="517" t="s">
        <v>327</v>
      </c>
      <c r="B195" s="517" t="s">
        <v>328</v>
      </c>
    </row>
    <row r="196" spans="1:2" ht="15.75">
      <c r="A196" s="517" t="s">
        <v>329</v>
      </c>
      <c r="B196" s="517" t="s">
        <v>324</v>
      </c>
    </row>
    <row r="197" spans="1:2" ht="15.75">
      <c r="A197" s="517" t="s">
        <v>330</v>
      </c>
      <c r="B197" s="517" t="s">
        <v>326</v>
      </c>
    </row>
    <row r="198" spans="1:2" ht="15.75">
      <c r="A198" s="517" t="s">
        <v>331</v>
      </c>
      <c r="B198" s="517" t="s">
        <v>332</v>
      </c>
    </row>
    <row r="199" spans="1:2" ht="15.75">
      <c r="A199" s="517" t="s">
        <v>333</v>
      </c>
      <c r="B199" s="517" t="s">
        <v>334</v>
      </c>
    </row>
    <row r="200" spans="1:2" ht="15.75">
      <c r="A200" s="517" t="s">
        <v>335</v>
      </c>
      <c r="B200" s="517" t="s">
        <v>336</v>
      </c>
    </row>
    <row r="201" spans="1:2" ht="15.75">
      <c r="A201" s="517" t="s">
        <v>337</v>
      </c>
      <c r="B201" s="517" t="s">
        <v>338</v>
      </c>
    </row>
    <row r="202" spans="1:2" ht="15.75">
      <c r="A202" s="517" t="s">
        <v>339</v>
      </c>
      <c r="B202" s="517" t="s">
        <v>340</v>
      </c>
    </row>
    <row r="203" spans="1:2" ht="15.75">
      <c r="A203" s="517" t="s">
        <v>341</v>
      </c>
      <c r="B203" s="517" t="s">
        <v>342</v>
      </c>
    </row>
    <row r="204" spans="1:2" ht="15.75">
      <c r="A204" s="517" t="s">
        <v>343</v>
      </c>
      <c r="B204" s="517" t="s">
        <v>344</v>
      </c>
    </row>
    <row r="205" spans="1:2" ht="15.75">
      <c r="A205" s="517" t="s">
        <v>345</v>
      </c>
      <c r="B205" s="517" t="s">
        <v>346</v>
      </c>
    </row>
    <row r="206" spans="1:2" ht="15.75">
      <c r="A206" s="517" t="s">
        <v>347</v>
      </c>
      <c r="B206" s="517" t="s">
        <v>348</v>
      </c>
    </row>
    <row r="207" spans="1:2" ht="15.75">
      <c r="A207" s="517" t="s">
        <v>349</v>
      </c>
      <c r="B207" s="517" t="s">
        <v>350</v>
      </c>
    </row>
    <row r="208" spans="1:2" ht="15.75">
      <c r="A208" s="517" t="s">
        <v>351</v>
      </c>
      <c r="B208" s="517" t="s">
        <v>350</v>
      </c>
    </row>
    <row r="209" spans="1:2" ht="15.75">
      <c r="A209" s="517" t="s">
        <v>352</v>
      </c>
      <c r="B209" s="517" t="s">
        <v>353</v>
      </c>
    </row>
    <row r="210" spans="1:2" ht="15.75">
      <c r="A210" s="517" t="s">
        <v>354</v>
      </c>
      <c r="B210" s="517" t="s">
        <v>353</v>
      </c>
    </row>
    <row r="211" spans="1:2" ht="15.75">
      <c r="A211" s="517" t="s">
        <v>355</v>
      </c>
      <c r="B211" s="517" t="s">
        <v>356</v>
      </c>
    </row>
    <row r="212" spans="1:2" ht="15.75">
      <c r="A212" s="517" t="s">
        <v>357</v>
      </c>
      <c r="B212" s="517" t="s">
        <v>356</v>
      </c>
    </row>
    <row r="213" spans="1:2" ht="15.75">
      <c r="A213" s="517" t="s">
        <v>358</v>
      </c>
      <c r="B213" s="517" t="s">
        <v>359</v>
      </c>
    </row>
    <row r="214" spans="1:2" ht="15.75">
      <c r="A214" s="517" t="s">
        <v>360</v>
      </c>
      <c r="B214" s="517" t="s">
        <v>361</v>
      </c>
    </row>
    <row r="215" spans="1:2" ht="15.75">
      <c r="A215" s="517" t="s">
        <v>362</v>
      </c>
      <c r="B215" s="517" t="s">
        <v>363</v>
      </c>
    </row>
    <row r="216" spans="1:2" ht="15.75">
      <c r="A216" s="517" t="s">
        <v>364</v>
      </c>
      <c r="B216" s="517" t="s">
        <v>365</v>
      </c>
    </row>
    <row r="217" spans="1:2" ht="15.75">
      <c r="A217" s="517" t="s">
        <v>366</v>
      </c>
      <c r="B217" s="517" t="s">
        <v>367</v>
      </c>
    </row>
    <row r="218" spans="1:2" ht="15.75">
      <c r="A218" s="517" t="s">
        <v>368</v>
      </c>
      <c r="B218" s="517" t="s">
        <v>369</v>
      </c>
    </row>
    <row r="219" spans="1:2" ht="15.75">
      <c r="A219" s="517" t="s">
        <v>370</v>
      </c>
      <c r="B219" s="517" t="s">
        <v>371</v>
      </c>
    </row>
    <row r="220" spans="1:2" ht="15.75">
      <c r="A220" s="517" t="s">
        <v>372</v>
      </c>
      <c r="B220" s="517" t="s">
        <v>373</v>
      </c>
    </row>
    <row r="221" spans="1:2" ht="15.75">
      <c r="A221" s="517" t="s">
        <v>374</v>
      </c>
      <c r="B221" s="517" t="s">
        <v>375</v>
      </c>
    </row>
    <row r="222" spans="1:2" ht="15.75">
      <c r="A222" s="517" t="s">
        <v>376</v>
      </c>
      <c r="B222" s="517" t="s">
        <v>377</v>
      </c>
    </row>
    <row r="223" spans="1:2" ht="15.75">
      <c r="A223" s="517" t="s">
        <v>378</v>
      </c>
      <c r="B223" s="517" t="s">
        <v>379</v>
      </c>
    </row>
    <row r="224" spans="1:2" ht="15.75">
      <c r="A224" s="517" t="s">
        <v>380</v>
      </c>
      <c r="B224" s="517" t="s">
        <v>381</v>
      </c>
    </row>
    <row r="225" spans="1:2" ht="15.75">
      <c r="A225" s="517" t="s">
        <v>382</v>
      </c>
      <c r="B225" s="517" t="s">
        <v>383</v>
      </c>
    </row>
    <row r="226" spans="1:2" ht="15.75">
      <c r="A226" s="517" t="s">
        <v>384</v>
      </c>
      <c r="B226" s="517" t="s">
        <v>385</v>
      </c>
    </row>
    <row r="227" spans="1:2" ht="15.75">
      <c r="A227" s="517" t="s">
        <v>386</v>
      </c>
      <c r="B227" s="517">
        <v>0</v>
      </c>
    </row>
    <row r="228" spans="1:2" ht="15.75">
      <c r="A228" s="517" t="s">
        <v>387</v>
      </c>
      <c r="B228" s="517">
        <v>1</v>
      </c>
    </row>
    <row r="229" spans="1:2" ht="15.75">
      <c r="A229" s="517" t="s">
        <v>388</v>
      </c>
      <c r="B229" s="517">
        <v>2</v>
      </c>
    </row>
    <row r="230" spans="1:2" ht="15.75">
      <c r="A230" s="517" t="s">
        <v>389</v>
      </c>
      <c r="B230" s="517">
        <v>3</v>
      </c>
    </row>
    <row r="231" spans="1:2" ht="15.75">
      <c r="A231" s="517" t="s">
        <v>390</v>
      </c>
      <c r="B231" s="517">
        <v>4</v>
      </c>
    </row>
    <row r="232" spans="1:2" ht="15.75">
      <c r="A232" s="517" t="s">
        <v>391</v>
      </c>
      <c r="B232" s="517">
        <v>5</v>
      </c>
    </row>
    <row r="233" spans="1:2" ht="15.75">
      <c r="A233" s="517" t="s">
        <v>392</v>
      </c>
      <c r="B233" s="517">
        <v>6</v>
      </c>
    </row>
    <row r="234" spans="1:2" ht="15.75">
      <c r="A234" s="517" t="s">
        <v>393</v>
      </c>
      <c r="B234" s="517">
        <v>7</v>
      </c>
    </row>
    <row r="235" spans="1:2" ht="15.75">
      <c r="A235" s="517" t="s">
        <v>394</v>
      </c>
      <c r="B235" s="517">
        <v>8</v>
      </c>
    </row>
    <row r="236" spans="1:2" ht="15.75">
      <c r="A236" s="517" t="s">
        <v>395</v>
      </c>
      <c r="B236" s="517">
        <v>9</v>
      </c>
    </row>
    <row r="237" spans="1:2" ht="15.75">
      <c r="A237" s="517" t="s">
        <v>396</v>
      </c>
      <c r="B237" s="517">
        <v>10</v>
      </c>
    </row>
    <row r="238" spans="1:2" ht="15.75">
      <c r="A238" s="517" t="s">
        <v>397</v>
      </c>
      <c r="B238" s="517" t="s">
        <v>398</v>
      </c>
    </row>
    <row r="239" spans="1:2" ht="15.75">
      <c r="A239" s="517" t="s">
        <v>399</v>
      </c>
      <c r="B239" s="517" t="s">
        <v>400</v>
      </c>
    </row>
    <row r="240" spans="1:2" ht="15.75">
      <c r="A240" s="517" t="s">
        <v>401</v>
      </c>
      <c r="B240" s="517" t="s">
        <v>402</v>
      </c>
    </row>
    <row r="241" spans="1:2" ht="15.75">
      <c r="A241" s="517" t="s">
        <v>403</v>
      </c>
      <c r="B241" s="517" t="s">
        <v>404</v>
      </c>
    </row>
    <row r="242" spans="1:2" ht="15.75">
      <c r="A242" s="517" t="s">
        <v>405</v>
      </c>
      <c r="B242" s="517" t="s">
        <v>406</v>
      </c>
    </row>
    <row r="243" spans="1:2" ht="15.75">
      <c r="A243" s="517" t="s">
        <v>407</v>
      </c>
      <c r="B243" s="517" t="s">
        <v>408</v>
      </c>
    </row>
    <row r="244" spans="1:2" ht="15.75">
      <c r="A244" s="517" t="s">
        <v>409</v>
      </c>
      <c r="B244" s="517" t="s">
        <v>410</v>
      </c>
    </row>
    <row r="245" spans="1:2" ht="15.75">
      <c r="A245" s="517" t="s">
        <v>411</v>
      </c>
      <c r="B245" s="517" t="s">
        <v>412</v>
      </c>
    </row>
    <row r="246" spans="1:2" ht="15.75">
      <c r="A246" s="517" t="s">
        <v>413</v>
      </c>
      <c r="B246" s="517" t="s">
        <v>414</v>
      </c>
    </row>
    <row r="247" spans="1:2" ht="15.75">
      <c r="A247" s="517" t="s">
        <v>415</v>
      </c>
      <c r="B247" s="517" t="s">
        <v>414</v>
      </c>
    </row>
    <row r="248" spans="1:2" ht="15.75">
      <c r="A248" s="517" t="s">
        <v>416</v>
      </c>
      <c r="B248" s="517" t="s">
        <v>417</v>
      </c>
    </row>
    <row r="249" spans="1:2" ht="15.75">
      <c r="A249" s="517" t="s">
        <v>418</v>
      </c>
      <c r="B249" s="517" t="s">
        <v>419</v>
      </c>
    </row>
    <row r="250" spans="1:2" ht="15.75">
      <c r="A250" s="517" t="s">
        <v>420</v>
      </c>
      <c r="B250" s="517" t="s">
        <v>421</v>
      </c>
    </row>
    <row r="251" spans="1:2" ht="15.75">
      <c r="A251" s="517" t="s">
        <v>422</v>
      </c>
      <c r="B251" s="517" t="s">
        <v>423</v>
      </c>
    </row>
    <row r="252" spans="1:2" ht="15.75">
      <c r="A252" s="517" t="s">
        <v>424</v>
      </c>
      <c r="B252" s="517" t="s">
        <v>425</v>
      </c>
    </row>
    <row r="253" spans="1:2" ht="15.75">
      <c r="A253" s="517" t="s">
        <v>426</v>
      </c>
      <c r="B253" s="517" t="s">
        <v>427</v>
      </c>
    </row>
    <row r="254" spans="1:2" ht="15.75">
      <c r="A254" s="517" t="s">
        <v>428</v>
      </c>
      <c r="B254" s="517" t="s">
        <v>429</v>
      </c>
    </row>
    <row r="255" spans="1:2" ht="15.75">
      <c r="A255" s="517" t="s">
        <v>430</v>
      </c>
      <c r="B255" s="517" t="s">
        <v>431</v>
      </c>
    </row>
    <row r="256" spans="1:2" ht="15.75">
      <c r="A256" s="517" t="s">
        <v>432</v>
      </c>
      <c r="B256" s="517" t="s">
        <v>433</v>
      </c>
    </row>
    <row r="257" spans="1:2" ht="15.75">
      <c r="A257" s="517" t="s">
        <v>434</v>
      </c>
      <c r="B257" s="517" t="s">
        <v>435</v>
      </c>
    </row>
    <row r="258" spans="1:2" ht="15.75">
      <c r="A258" s="517" t="s">
        <v>436</v>
      </c>
      <c r="B258" s="517" t="s">
        <v>437</v>
      </c>
    </row>
    <row r="259" spans="1:2" ht="15.75">
      <c r="A259" s="517" t="s">
        <v>438</v>
      </c>
      <c r="B259" s="517" t="s">
        <v>439</v>
      </c>
    </row>
    <row r="260" spans="1:2" ht="15.75">
      <c r="A260" s="517" t="s">
        <v>440</v>
      </c>
      <c r="B260" s="517" t="s">
        <v>441</v>
      </c>
    </row>
    <row r="261" spans="1:2" ht="15.75">
      <c r="A261" s="517" t="s">
        <v>442</v>
      </c>
      <c r="B261" s="517" t="s">
        <v>443</v>
      </c>
    </row>
    <row r="262" spans="1:2" ht="15.75">
      <c r="A262" s="517" t="s">
        <v>444</v>
      </c>
      <c r="B262" s="517" t="s">
        <v>445</v>
      </c>
    </row>
    <row r="263" spans="1:2" ht="15.75">
      <c r="A263" s="517" t="s">
        <v>446</v>
      </c>
      <c r="B263" s="517" t="s">
        <v>445</v>
      </c>
    </row>
    <row r="264" spans="1:2" ht="15.75">
      <c r="A264" s="517" t="s">
        <v>447</v>
      </c>
      <c r="B264" s="517" t="s">
        <v>448</v>
      </c>
    </row>
    <row r="265" spans="1:2" ht="15.75">
      <c r="A265" s="517" t="s">
        <v>449</v>
      </c>
      <c r="B265" s="517" t="s">
        <v>448</v>
      </c>
    </row>
    <row r="266" spans="1:2" ht="15.75">
      <c r="A266" s="517" t="s">
        <v>450</v>
      </c>
      <c r="B266" s="517" t="s">
        <v>451</v>
      </c>
    </row>
    <row r="267" spans="1:2" ht="15.75">
      <c r="A267" s="517" t="s">
        <v>452</v>
      </c>
      <c r="B267" s="517" t="s">
        <v>453</v>
      </c>
    </row>
    <row r="268" spans="1:2" ht="15.75">
      <c r="A268" s="517" t="s">
        <v>454</v>
      </c>
      <c r="B268" s="517" t="s">
        <v>455</v>
      </c>
    </row>
    <row r="269" spans="1:2" ht="15.75">
      <c r="A269" s="517" t="s">
        <v>456</v>
      </c>
      <c r="B269" s="517" t="s">
        <v>457</v>
      </c>
    </row>
    <row r="270" spans="1:2" ht="15.75">
      <c r="A270" s="517" t="s">
        <v>458</v>
      </c>
      <c r="B270" s="517" t="s">
        <v>459</v>
      </c>
    </row>
    <row r="271" spans="1:2" ht="15.75">
      <c r="A271" s="517" t="s">
        <v>460</v>
      </c>
      <c r="B271" s="517" t="s">
        <v>5</v>
      </c>
    </row>
    <row r="272" spans="1:2" ht="15.75">
      <c r="A272" s="517" t="s">
        <v>461</v>
      </c>
      <c r="B272" s="517" t="s">
        <v>462</v>
      </c>
    </row>
    <row r="273" spans="1:2" ht="15.75">
      <c r="A273" s="517" t="s">
        <v>463</v>
      </c>
      <c r="B273" s="517" t="s">
        <v>462</v>
      </c>
    </row>
    <row r="274" spans="1:2" ht="15.75">
      <c r="A274" s="517" t="s">
        <v>464</v>
      </c>
      <c r="B274" s="517" t="s">
        <v>465</v>
      </c>
    </row>
    <row r="275" spans="1:2" ht="15.75">
      <c r="A275" s="517" t="s">
        <v>466</v>
      </c>
      <c r="B275" s="517" t="s">
        <v>467</v>
      </c>
    </row>
    <row r="276" spans="1:2" ht="15.75">
      <c r="A276" s="517" t="s">
        <v>468</v>
      </c>
      <c r="B276" s="517" t="s">
        <v>469</v>
      </c>
    </row>
    <row r="277" spans="1:2" ht="15.75">
      <c r="A277" s="517" t="s">
        <v>470</v>
      </c>
      <c r="B277" s="517" t="s">
        <v>471</v>
      </c>
    </row>
    <row r="278" spans="1:2" ht="15.75">
      <c r="A278" s="517" t="s">
        <v>472</v>
      </c>
      <c r="B278" s="517" t="s">
        <v>471</v>
      </c>
    </row>
    <row r="279" spans="1:2" ht="15.75">
      <c r="A279" s="517" t="s">
        <v>473</v>
      </c>
      <c r="B279" s="517" t="s">
        <v>474</v>
      </c>
    </row>
    <row r="280" spans="1:2" ht="15.75">
      <c r="A280" s="517" t="s">
        <v>475</v>
      </c>
      <c r="B280" s="517" t="s">
        <v>476</v>
      </c>
    </row>
    <row r="281" spans="1:2" ht="15.75">
      <c r="A281" s="517" t="s">
        <v>477</v>
      </c>
      <c r="B281" s="517" t="s">
        <v>478</v>
      </c>
    </row>
    <row r="282" spans="1:2" ht="15.75">
      <c r="A282" s="517" t="s">
        <v>479</v>
      </c>
      <c r="B282" s="517" t="s">
        <v>480</v>
      </c>
    </row>
    <row r="283" spans="1:2" ht="15.75">
      <c r="A283" s="517" t="s">
        <v>481</v>
      </c>
      <c r="B283" s="517" t="s">
        <v>482</v>
      </c>
    </row>
    <row r="284" spans="1:2" ht="15.75">
      <c r="A284" s="517" t="s">
        <v>483</v>
      </c>
      <c r="B284" s="517" t="s">
        <v>484</v>
      </c>
    </row>
    <row r="285" spans="1:2" ht="15.75">
      <c r="A285" s="517" t="s">
        <v>485</v>
      </c>
      <c r="B285" s="517" t="s">
        <v>484</v>
      </c>
    </row>
    <row r="286" spans="1:2" ht="15.75">
      <c r="A286" s="517" t="s">
        <v>486</v>
      </c>
      <c r="B286" s="517" t="s">
        <v>487</v>
      </c>
    </row>
    <row r="287" spans="1:2" ht="15.75">
      <c r="A287" s="517" t="s">
        <v>488</v>
      </c>
      <c r="B287" s="517" t="s">
        <v>489</v>
      </c>
    </row>
    <row r="288" spans="1:2" ht="15.75">
      <c r="A288" s="517" t="s">
        <v>490</v>
      </c>
      <c r="B288" s="517" t="s">
        <v>491</v>
      </c>
    </row>
    <row r="289" spans="1:2" ht="15.75">
      <c r="A289" s="517" t="s">
        <v>492</v>
      </c>
      <c r="B289" s="517" t="s">
        <v>493</v>
      </c>
    </row>
    <row r="290" spans="1:2" ht="15.75">
      <c r="A290" s="517" t="s">
        <v>494</v>
      </c>
      <c r="B290" s="517" t="s">
        <v>495</v>
      </c>
    </row>
    <row r="291" spans="1:2" ht="15.75">
      <c r="A291" s="517" t="s">
        <v>496</v>
      </c>
      <c r="B291" s="517" t="s">
        <v>497</v>
      </c>
    </row>
    <row r="292" spans="1:2" ht="15.75">
      <c r="A292" s="517" t="s">
        <v>498</v>
      </c>
      <c r="B292" s="517" t="s">
        <v>499</v>
      </c>
    </row>
    <row r="293" spans="1:2" ht="15.75">
      <c r="A293" s="517" t="s">
        <v>500</v>
      </c>
      <c r="B293" s="517" t="s">
        <v>501</v>
      </c>
    </row>
    <row r="294" spans="1:2" ht="15.75">
      <c r="A294" s="517" t="s">
        <v>502</v>
      </c>
      <c r="B294" s="517" t="s">
        <v>503</v>
      </c>
    </row>
    <row r="295" spans="1:2" ht="15.75">
      <c r="A295" s="517" t="s">
        <v>504</v>
      </c>
      <c r="B295" s="517" t="s">
        <v>505</v>
      </c>
    </row>
    <row r="296" spans="1:2" ht="15.75">
      <c r="A296" s="517" t="s">
        <v>506</v>
      </c>
      <c r="B296" s="517" t="s">
        <v>412</v>
      </c>
    </row>
    <row r="297" spans="1:2" ht="15.75">
      <c r="A297" s="517" t="s">
        <v>507</v>
      </c>
      <c r="B297" s="517" t="s">
        <v>508</v>
      </c>
    </row>
    <row r="298" spans="1:2" ht="15.75">
      <c r="A298" s="517" t="s">
        <v>509</v>
      </c>
      <c r="B298" s="517" t="s">
        <v>510</v>
      </c>
    </row>
    <row r="299" spans="1:2" ht="15.75">
      <c r="A299" s="517" t="s">
        <v>511</v>
      </c>
      <c r="B299" s="517" t="s">
        <v>512</v>
      </c>
    </row>
    <row r="300" spans="1:2" ht="15.75">
      <c r="A300" s="517" t="s">
        <v>513</v>
      </c>
      <c r="B300" s="517" t="s">
        <v>514</v>
      </c>
    </row>
    <row r="301" spans="1:2" ht="15.75">
      <c r="A301" s="517" t="s">
        <v>515</v>
      </c>
      <c r="B301" s="517" t="s">
        <v>516</v>
      </c>
    </row>
    <row r="302" spans="1:2" ht="15.75">
      <c r="A302" s="517" t="s">
        <v>517</v>
      </c>
      <c r="B302" s="517" t="s">
        <v>518</v>
      </c>
    </row>
    <row r="303" spans="1:2" ht="15.75">
      <c r="A303" s="517" t="s">
        <v>519</v>
      </c>
      <c r="B303" s="517" t="s">
        <v>520</v>
      </c>
    </row>
    <row r="304" spans="1:2" ht="15.75">
      <c r="A304" s="517" t="s">
        <v>521</v>
      </c>
      <c r="B304" s="517" t="s">
        <v>522</v>
      </c>
    </row>
    <row r="305" spans="1:2" ht="15.75">
      <c r="A305" s="517" t="s">
        <v>523</v>
      </c>
      <c r="B305" s="517" t="s">
        <v>524</v>
      </c>
    </row>
    <row r="306" spans="1:2" ht="15.75">
      <c r="A306" s="517" t="s">
        <v>525</v>
      </c>
      <c r="B306" s="517" t="s">
        <v>526</v>
      </c>
    </row>
    <row r="307" spans="1:2" ht="15.75">
      <c r="A307" s="517" t="s">
        <v>527</v>
      </c>
      <c r="B307" s="517" t="s">
        <v>508</v>
      </c>
    </row>
    <row r="308" spans="1:2" ht="15.75">
      <c r="A308" s="517" t="s">
        <v>528</v>
      </c>
      <c r="B308" s="517" t="s">
        <v>529</v>
      </c>
    </row>
    <row r="309" spans="1:2" ht="15.75">
      <c r="A309" s="517" t="s">
        <v>530</v>
      </c>
      <c r="B309" s="517" t="s">
        <v>531</v>
      </c>
    </row>
    <row r="310" spans="1:2" ht="15.75">
      <c r="A310" s="517" t="s">
        <v>532</v>
      </c>
      <c r="B310" s="517" t="s">
        <v>514</v>
      </c>
    </row>
    <row r="311" spans="1:2" ht="15.75">
      <c r="A311" s="517" t="s">
        <v>533</v>
      </c>
      <c r="B311" s="517" t="s">
        <v>518</v>
      </c>
    </row>
    <row r="312" spans="1:2" ht="15.75">
      <c r="A312" s="517" t="s">
        <v>534</v>
      </c>
      <c r="B312" s="517" t="s">
        <v>520</v>
      </c>
    </row>
    <row r="313" spans="1:2" ht="15.75">
      <c r="A313" s="517" t="s">
        <v>535</v>
      </c>
      <c r="B313" s="517" t="s">
        <v>524</v>
      </c>
    </row>
    <row r="314" spans="1:2" ht="15.75">
      <c r="A314" s="517" t="s">
        <v>536</v>
      </c>
      <c r="B314" s="517" t="s">
        <v>526</v>
      </c>
    </row>
    <row r="315" spans="1:2" ht="15.75">
      <c r="A315" s="517" t="s">
        <v>537</v>
      </c>
      <c r="B315" s="517" t="s">
        <v>538</v>
      </c>
    </row>
    <row r="316" spans="1:2" ht="15.75">
      <c r="A316" s="517" t="s">
        <v>539</v>
      </c>
      <c r="B316" s="517" t="s">
        <v>540</v>
      </c>
    </row>
    <row r="317" spans="1:2" ht="15.75">
      <c r="A317" s="517" t="s">
        <v>541</v>
      </c>
      <c r="B317" s="517" t="s">
        <v>542</v>
      </c>
    </row>
    <row r="318" spans="1:2" ht="15.75">
      <c r="A318" s="517" t="s">
        <v>543</v>
      </c>
      <c r="B318" s="517" t="s">
        <v>538</v>
      </c>
    </row>
    <row r="319" spans="1:2" ht="15.75">
      <c r="A319" s="517" t="s">
        <v>544</v>
      </c>
      <c r="B319" s="517" t="s">
        <v>545</v>
      </c>
    </row>
    <row r="320" spans="1:2" ht="15.75">
      <c r="A320" s="517" t="s">
        <v>546</v>
      </c>
      <c r="B320" s="517" t="s">
        <v>547</v>
      </c>
    </row>
    <row r="321" spans="1:2" ht="15.75">
      <c r="A321" s="517" t="s">
        <v>548</v>
      </c>
      <c r="B321" s="517" t="s">
        <v>549</v>
      </c>
    </row>
    <row r="322" spans="1:2" ht="15.75">
      <c r="A322" s="517" t="s">
        <v>550</v>
      </c>
      <c r="B322" s="517" t="s">
        <v>551</v>
      </c>
    </row>
    <row r="323" spans="1:2" ht="15.75">
      <c r="A323" s="517" t="s">
        <v>552</v>
      </c>
      <c r="B323" s="517" t="s">
        <v>553</v>
      </c>
    </row>
    <row r="324" spans="1:2" ht="15.75">
      <c r="A324" s="517" t="s">
        <v>554</v>
      </c>
      <c r="B324" s="517" t="s">
        <v>555</v>
      </c>
    </row>
    <row r="325" spans="1:2" ht="15.75">
      <c r="A325" s="517" t="s">
        <v>556</v>
      </c>
      <c r="B325" s="517" t="s">
        <v>557</v>
      </c>
    </row>
    <row r="326" spans="1:2" ht="15.75">
      <c r="A326" s="517" t="s">
        <v>558</v>
      </c>
      <c r="B326" s="517" t="s">
        <v>559</v>
      </c>
    </row>
    <row r="327" spans="1:2" ht="15.75">
      <c r="A327" s="517" t="s">
        <v>560</v>
      </c>
      <c r="B327" s="517" t="s">
        <v>526</v>
      </c>
    </row>
    <row r="328" spans="1:2" ht="15.75">
      <c r="A328" s="517" t="s">
        <v>561</v>
      </c>
      <c r="B328" s="517" t="s">
        <v>549</v>
      </c>
    </row>
    <row r="329" spans="1:2" ht="15.75">
      <c r="A329" s="517" t="s">
        <v>562</v>
      </c>
      <c r="B329" s="517" t="s">
        <v>563</v>
      </c>
    </row>
    <row r="330" spans="1:2" ht="15.75">
      <c r="A330" s="517" t="s">
        <v>564</v>
      </c>
      <c r="B330" s="517" t="s">
        <v>565</v>
      </c>
    </row>
    <row r="331" spans="1:2" ht="15.75">
      <c r="A331" s="517" t="s">
        <v>566</v>
      </c>
      <c r="B331" s="517" t="s">
        <v>567</v>
      </c>
    </row>
    <row r="332" spans="1:2" ht="15.75">
      <c r="A332" s="517" t="s">
        <v>568</v>
      </c>
      <c r="B332" s="517" t="s">
        <v>569</v>
      </c>
    </row>
    <row r="333" spans="1:2" ht="15.75">
      <c r="A333" s="517" t="s">
        <v>570</v>
      </c>
      <c r="B333" s="517" t="s">
        <v>526</v>
      </c>
    </row>
    <row r="334" spans="1:2" ht="15.75">
      <c r="A334" s="517" t="s">
        <v>571</v>
      </c>
      <c r="B334" s="517" t="s">
        <v>572</v>
      </c>
    </row>
    <row r="335" spans="1:2" ht="15.75">
      <c r="A335" s="517" t="s">
        <v>573</v>
      </c>
      <c r="B335" s="517" t="s">
        <v>574</v>
      </c>
    </row>
    <row r="336" spans="1:2" ht="15.75">
      <c r="A336" s="517" t="s">
        <v>575</v>
      </c>
      <c r="B336" s="517" t="s">
        <v>576</v>
      </c>
    </row>
    <row r="337" spans="1:2" ht="15.75">
      <c r="A337" s="517" t="s">
        <v>577</v>
      </c>
      <c r="B337" s="517" t="s">
        <v>578</v>
      </c>
    </row>
    <row r="338" spans="1:2" ht="15.75">
      <c r="A338" s="517" t="s">
        <v>579</v>
      </c>
      <c r="B338" s="517" t="s">
        <v>580</v>
      </c>
    </row>
    <row r="339" spans="1:2" ht="15.75">
      <c r="A339" s="517" t="s">
        <v>581</v>
      </c>
      <c r="B339" s="517" t="s">
        <v>526</v>
      </c>
    </row>
    <row r="340" spans="1:2" ht="15.75">
      <c r="A340" s="517" t="s">
        <v>582</v>
      </c>
      <c r="B340" s="517" t="s">
        <v>583</v>
      </c>
    </row>
    <row r="341" spans="1:2" ht="15.75">
      <c r="A341" s="517" t="s">
        <v>584</v>
      </c>
      <c r="B341" s="517" t="s">
        <v>585</v>
      </c>
    </row>
    <row r="342" spans="1:2" ht="15.75">
      <c r="A342" s="517" t="s">
        <v>586</v>
      </c>
      <c r="B342" s="517" t="s">
        <v>587</v>
      </c>
    </row>
    <row r="343" spans="1:2" ht="15.75">
      <c r="A343" s="517" t="s">
        <v>588</v>
      </c>
      <c r="B343" s="517" t="s">
        <v>589</v>
      </c>
    </row>
    <row r="344" spans="1:2" ht="15.75">
      <c r="A344" s="517" t="s">
        <v>590</v>
      </c>
      <c r="B344" s="517" t="s">
        <v>5</v>
      </c>
    </row>
    <row r="345" spans="1:2" ht="15.75">
      <c r="A345" s="517" t="s">
        <v>591</v>
      </c>
      <c r="B345" s="517" t="s">
        <v>592</v>
      </c>
    </row>
    <row r="346" spans="1:2" ht="15.75">
      <c r="A346" s="517" t="s">
        <v>593</v>
      </c>
      <c r="B346" s="517" t="s">
        <v>594</v>
      </c>
    </row>
    <row r="347" spans="1:2" ht="15.75">
      <c r="A347" s="517" t="s">
        <v>595</v>
      </c>
      <c r="B347" s="517" t="s">
        <v>596</v>
      </c>
    </row>
    <row r="348" spans="1:2" ht="15.75">
      <c r="A348" s="517" t="s">
        <v>597</v>
      </c>
      <c r="B348" s="517" t="s">
        <v>598</v>
      </c>
    </row>
    <row r="349" spans="1:2" ht="15.75">
      <c r="A349" s="517" t="s">
        <v>599</v>
      </c>
      <c r="B349" s="517" t="s">
        <v>600</v>
      </c>
    </row>
    <row r="350" spans="1:2" ht="15.75">
      <c r="A350" s="517" t="s">
        <v>601</v>
      </c>
      <c r="B350" s="517" t="s">
        <v>526</v>
      </c>
    </row>
    <row r="351" spans="1:2" ht="15.75">
      <c r="A351" s="517" t="s">
        <v>602</v>
      </c>
      <c r="B351" s="517" t="s">
        <v>603</v>
      </c>
    </row>
    <row r="352" spans="1:2" ht="15.75">
      <c r="A352" s="517" t="s">
        <v>604</v>
      </c>
      <c r="B352" s="517" t="s">
        <v>3</v>
      </c>
    </row>
    <row r="353" spans="1:2" ht="15.75">
      <c r="A353" s="517" t="s">
        <v>605</v>
      </c>
      <c r="B353" s="517" t="s">
        <v>606</v>
      </c>
    </row>
    <row r="354" spans="1:2" ht="15.75">
      <c r="A354" s="517" t="s">
        <v>607</v>
      </c>
      <c r="B354" s="517" t="s">
        <v>608</v>
      </c>
    </row>
    <row r="355" spans="1:2" ht="15.75">
      <c r="A355" s="517" t="s">
        <v>609</v>
      </c>
      <c r="B355" s="517" t="s">
        <v>610</v>
      </c>
    </row>
    <row r="356" spans="1:2" ht="15.75">
      <c r="A356" s="517" t="s">
        <v>611</v>
      </c>
      <c r="B356" s="517" t="s">
        <v>612</v>
      </c>
    </row>
    <row r="357" spans="1:2" ht="15.75">
      <c r="A357" s="517" t="s">
        <v>613</v>
      </c>
      <c r="B357" s="517" t="s">
        <v>614</v>
      </c>
    </row>
    <row r="358" spans="1:2" ht="15.75">
      <c r="A358" s="517" t="s">
        <v>615</v>
      </c>
      <c r="B358" s="517" t="s">
        <v>616</v>
      </c>
    </row>
    <row r="359" spans="1:2" ht="15.75">
      <c r="A359" s="517" t="s">
        <v>617</v>
      </c>
      <c r="B359" s="517" t="s">
        <v>618</v>
      </c>
    </row>
    <row r="360" spans="1:2" ht="15.75">
      <c r="A360" s="517" t="s">
        <v>619</v>
      </c>
      <c r="B360" s="517" t="s">
        <v>620</v>
      </c>
    </row>
    <row r="361" spans="1:2" ht="15.75">
      <c r="A361" s="517" t="s">
        <v>621</v>
      </c>
      <c r="B361" s="517" t="s">
        <v>622</v>
      </c>
    </row>
    <row r="362" spans="1:2" ht="15.75">
      <c r="A362" s="517" t="s">
        <v>623</v>
      </c>
      <c r="B362" s="517" t="s">
        <v>624</v>
      </c>
    </row>
    <row r="363" spans="1:2" ht="15.75">
      <c r="A363" s="517" t="s">
        <v>625</v>
      </c>
      <c r="B363" s="517" t="s">
        <v>626</v>
      </c>
    </row>
    <row r="364" spans="1:2" ht="15.75">
      <c r="A364" s="517" t="s">
        <v>627</v>
      </c>
      <c r="B364" s="517" t="s">
        <v>628</v>
      </c>
    </row>
    <row r="365" spans="1:2" ht="15.75">
      <c r="A365" s="517" t="s">
        <v>629</v>
      </c>
      <c r="B365" s="517" t="s">
        <v>630</v>
      </c>
    </row>
    <row r="366" spans="1:2" ht="15.75">
      <c r="A366" s="517" t="s">
        <v>631</v>
      </c>
      <c r="B366" s="517" t="s">
        <v>632</v>
      </c>
    </row>
    <row r="367" spans="1:2" ht="15.75">
      <c r="A367" s="517" t="s">
        <v>633</v>
      </c>
      <c r="B367" s="517" t="s">
        <v>634</v>
      </c>
    </row>
    <row r="368" spans="1:2" ht="15.75">
      <c r="A368" s="517" t="s">
        <v>635</v>
      </c>
      <c r="B368" s="517" t="s">
        <v>636</v>
      </c>
    </row>
    <row r="369" spans="1:2" ht="15.75">
      <c r="A369" s="517" t="s">
        <v>637</v>
      </c>
      <c r="B369" s="517" t="s">
        <v>638</v>
      </c>
    </row>
    <row r="370" spans="1:2" ht="15.75">
      <c r="A370" s="517" t="s">
        <v>639</v>
      </c>
      <c r="B370" s="517" t="s">
        <v>640</v>
      </c>
    </row>
    <row r="371" spans="1:2" ht="15.75">
      <c r="A371" s="517" t="s">
        <v>641</v>
      </c>
      <c r="B371" s="517" t="s">
        <v>642</v>
      </c>
    </row>
    <row r="372" spans="1:2" ht="15.75">
      <c r="A372" s="517" t="s">
        <v>643</v>
      </c>
      <c r="B372" s="517" t="s">
        <v>644</v>
      </c>
    </row>
    <row r="373" spans="1:2" ht="15.75">
      <c r="A373" s="517" t="s">
        <v>645</v>
      </c>
      <c r="B373" s="517" t="s">
        <v>646</v>
      </c>
    </row>
    <row r="374" spans="1:2" ht="15.75">
      <c r="A374" s="517" t="s">
        <v>647</v>
      </c>
      <c r="B374" s="517" t="s">
        <v>648</v>
      </c>
    </row>
    <row r="375" spans="1:2" ht="15.75">
      <c r="A375" s="517" t="s">
        <v>649</v>
      </c>
      <c r="B375" s="517" t="s">
        <v>648</v>
      </c>
    </row>
    <row r="376" spans="1:2" ht="15.75">
      <c r="A376" s="517" t="s">
        <v>650</v>
      </c>
      <c r="B376" s="517" t="s">
        <v>651</v>
      </c>
    </row>
    <row r="377" spans="1:2" ht="15.75">
      <c r="A377" s="517" t="s">
        <v>652</v>
      </c>
      <c r="B377" s="517" t="s">
        <v>653</v>
      </c>
    </row>
    <row r="378" spans="1:2" ht="15.75">
      <c r="A378" s="517" t="s">
        <v>654</v>
      </c>
      <c r="B378" s="517" t="s">
        <v>655</v>
      </c>
    </row>
    <row r="379" spans="1:2" ht="15.75">
      <c r="A379" s="517" t="s">
        <v>656</v>
      </c>
      <c r="B379" s="517" t="s">
        <v>657</v>
      </c>
    </row>
    <row r="380" spans="1:2" ht="15.75">
      <c r="A380" s="517" t="s">
        <v>658</v>
      </c>
      <c r="B380" s="517" t="s">
        <v>659</v>
      </c>
    </row>
    <row r="381" spans="1:2" ht="15.75">
      <c r="A381" s="517" t="s">
        <v>660</v>
      </c>
      <c r="B381" s="517" t="s">
        <v>661</v>
      </c>
    </row>
    <row r="382" spans="1:2" ht="15.75">
      <c r="A382" s="517" t="s">
        <v>662</v>
      </c>
      <c r="B382" s="517" t="s">
        <v>663</v>
      </c>
    </row>
    <row r="383" spans="1:2" ht="15.75">
      <c r="A383" s="517" t="s">
        <v>664</v>
      </c>
      <c r="B383" s="517" t="s">
        <v>665</v>
      </c>
    </row>
    <row r="384" spans="1:2" ht="15.75">
      <c r="A384" s="517" t="s">
        <v>666</v>
      </c>
      <c r="B384" s="517" t="s">
        <v>667</v>
      </c>
    </row>
    <row r="385" spans="1:2" ht="15.75">
      <c r="A385" s="517" t="s">
        <v>668</v>
      </c>
      <c r="B385" s="517" t="s">
        <v>669</v>
      </c>
    </row>
    <row r="386" spans="1:2" ht="15.75">
      <c r="A386" s="517" t="s">
        <v>670</v>
      </c>
      <c r="B386" s="517" t="s">
        <v>671</v>
      </c>
    </row>
    <row r="387" spans="1:2" ht="15.75">
      <c r="A387" s="517" t="s">
        <v>672</v>
      </c>
      <c r="B387" s="517" t="s">
        <v>671</v>
      </c>
    </row>
    <row r="388" spans="1:2" ht="15.75">
      <c r="A388" s="517" t="s">
        <v>673</v>
      </c>
      <c r="B388" s="517" t="s">
        <v>674</v>
      </c>
    </row>
    <row r="389" spans="1:2" ht="15.75">
      <c r="A389" s="517" t="s">
        <v>675</v>
      </c>
      <c r="B389" s="517" t="s">
        <v>676</v>
      </c>
    </row>
    <row r="390" spans="1:2" ht="15.75">
      <c r="A390" s="517" t="s">
        <v>677</v>
      </c>
      <c r="B390" s="517" t="s">
        <v>678</v>
      </c>
    </row>
    <row r="391" spans="1:2" ht="15.75">
      <c r="A391" s="517" t="s">
        <v>679</v>
      </c>
      <c r="B391" s="517" t="s">
        <v>680</v>
      </c>
    </row>
    <row r="392" spans="1:2" ht="15.75">
      <c r="A392" s="517" t="s">
        <v>681</v>
      </c>
      <c r="B392" s="517" t="s">
        <v>682</v>
      </c>
    </row>
    <row r="393" spans="1:2" ht="15.75">
      <c r="A393" s="517" t="s">
        <v>683</v>
      </c>
      <c r="B393" s="517" t="s">
        <v>684</v>
      </c>
    </row>
    <row r="394" spans="1:2" ht="15.75">
      <c r="A394" s="517" t="s">
        <v>685</v>
      </c>
      <c r="B394" s="517" t="s">
        <v>686</v>
      </c>
    </row>
    <row r="395" spans="1:2" ht="15.75">
      <c r="A395" s="517" t="s">
        <v>687</v>
      </c>
      <c r="B395" s="517" t="s">
        <v>688</v>
      </c>
    </row>
    <row r="396" spans="1:2" ht="15.75">
      <c r="A396" s="517" t="s">
        <v>689</v>
      </c>
      <c r="B396" s="517" t="s">
        <v>690</v>
      </c>
    </row>
    <row r="397" spans="1:2" ht="15.75">
      <c r="A397" s="517" t="s">
        <v>691</v>
      </c>
      <c r="B397" s="517" t="s">
        <v>692</v>
      </c>
    </row>
    <row r="398" spans="1:2" ht="15.75">
      <c r="A398" s="517" t="s">
        <v>693</v>
      </c>
      <c r="B398" s="517" t="s">
        <v>694</v>
      </c>
    </row>
    <row r="399" spans="1:2" ht="15.75">
      <c r="A399" s="517" t="s">
        <v>695</v>
      </c>
      <c r="B399" s="517" t="s">
        <v>696</v>
      </c>
    </row>
    <row r="400" spans="1:2" ht="15.75">
      <c r="A400" s="517" t="s">
        <v>697</v>
      </c>
      <c r="B400" s="517" t="s">
        <v>698</v>
      </c>
    </row>
    <row r="401" spans="1:2" ht="15.75">
      <c r="A401" s="517" t="s">
        <v>699</v>
      </c>
      <c r="B401" s="517" t="s">
        <v>698</v>
      </c>
    </row>
    <row r="402" spans="1:2" ht="15.75">
      <c r="A402" s="517" t="s">
        <v>700</v>
      </c>
      <c r="B402" s="517" t="s">
        <v>701</v>
      </c>
    </row>
    <row r="403" spans="1:2" ht="15.75">
      <c r="A403" s="517" t="s">
        <v>702</v>
      </c>
      <c r="B403" s="517" t="s">
        <v>703</v>
      </c>
    </row>
    <row r="404" spans="1:2" ht="15.75">
      <c r="A404" s="517" t="s">
        <v>704</v>
      </c>
      <c r="B404" s="517" t="s">
        <v>705</v>
      </c>
    </row>
    <row r="405" spans="1:2" ht="15.75">
      <c r="A405" s="517" t="s">
        <v>706</v>
      </c>
      <c r="B405" s="517" t="s">
        <v>707</v>
      </c>
    </row>
    <row r="406" spans="1:2" ht="15.75">
      <c r="A406" s="517" t="s">
        <v>708</v>
      </c>
      <c r="B406" s="517" t="s">
        <v>709</v>
      </c>
    </row>
    <row r="407" spans="1:2" ht="15.75">
      <c r="A407" s="517" t="s">
        <v>710</v>
      </c>
      <c r="B407" s="517" t="s">
        <v>711</v>
      </c>
    </row>
    <row r="408" spans="1:2" ht="15.75">
      <c r="A408" s="517" t="s">
        <v>712</v>
      </c>
      <c r="B408" s="517" t="s">
        <v>713</v>
      </c>
    </row>
    <row r="409" spans="1:2" ht="15.75">
      <c r="A409" s="517" t="s">
        <v>714</v>
      </c>
      <c r="B409" s="517" t="s">
        <v>715</v>
      </c>
    </row>
    <row r="410" spans="1:2" ht="15.75">
      <c r="A410" s="517" t="s">
        <v>716</v>
      </c>
      <c r="B410" s="517" t="s">
        <v>717</v>
      </c>
    </row>
    <row r="411" spans="1:2" ht="15.75">
      <c r="A411" s="517" t="s">
        <v>718</v>
      </c>
      <c r="B411" s="517" t="s">
        <v>719</v>
      </c>
    </row>
    <row r="412" spans="1:2" ht="15.75">
      <c r="A412" s="517" t="s">
        <v>720</v>
      </c>
      <c r="B412" s="517" t="s">
        <v>721</v>
      </c>
    </row>
    <row r="413" spans="1:2" ht="15.75">
      <c r="A413" s="517" t="s">
        <v>722</v>
      </c>
      <c r="B413" s="517" t="s">
        <v>723</v>
      </c>
    </row>
    <row r="414" spans="1:2" ht="15.75">
      <c r="A414" s="517" t="s">
        <v>724</v>
      </c>
      <c r="B414" s="517" t="s">
        <v>279</v>
      </c>
    </row>
    <row r="415" spans="1:2" ht="15.75">
      <c r="A415" s="517" t="s">
        <v>725</v>
      </c>
      <c r="B415" s="517" t="s">
        <v>281</v>
      </c>
    </row>
    <row r="416" spans="1:2" ht="15.75">
      <c r="A416" s="517" t="s">
        <v>726</v>
      </c>
      <c r="B416" s="517" t="s">
        <v>283</v>
      </c>
    </row>
    <row r="417" spans="1:2" ht="15.75">
      <c r="A417" s="517" t="s">
        <v>727</v>
      </c>
      <c r="B417" s="517">
        <v>35</v>
      </c>
    </row>
    <row r="418" spans="1:2" ht="15.75">
      <c r="A418" s="517" t="s">
        <v>728</v>
      </c>
      <c r="B418" s="517" t="s">
        <v>286</v>
      </c>
    </row>
    <row r="419" spans="1:2" ht="15.75">
      <c r="A419" s="517" t="s">
        <v>729</v>
      </c>
      <c r="B419" s="517">
        <v>36</v>
      </c>
    </row>
    <row r="420" spans="1:2" ht="15.75">
      <c r="A420" s="517" t="s">
        <v>730</v>
      </c>
      <c r="B420" s="517" t="s">
        <v>289</v>
      </c>
    </row>
    <row r="421" spans="1:2" ht="15.75">
      <c r="A421" s="517" t="s">
        <v>731</v>
      </c>
      <c r="B421" s="517">
        <v>37</v>
      </c>
    </row>
    <row r="422" spans="1:2" ht="15.75">
      <c r="A422" s="517" t="s">
        <v>732</v>
      </c>
      <c r="B422" s="517" t="s">
        <v>292</v>
      </c>
    </row>
    <row r="423" spans="1:2" ht="15.75">
      <c r="A423" s="517" t="s">
        <v>733</v>
      </c>
      <c r="B423" s="517">
        <v>38</v>
      </c>
    </row>
    <row r="424" spans="1:2" ht="15.75">
      <c r="A424" s="517" t="s">
        <v>734</v>
      </c>
      <c r="B424" s="517" t="s">
        <v>295</v>
      </c>
    </row>
    <row r="425" spans="1:2" ht="15.75">
      <c r="A425" s="517" t="s">
        <v>735</v>
      </c>
      <c r="B425" s="517">
        <v>39</v>
      </c>
    </row>
    <row r="426" spans="1:2" ht="15.75">
      <c r="A426" s="517" t="s">
        <v>736</v>
      </c>
      <c r="B426" s="517" t="s">
        <v>298</v>
      </c>
    </row>
    <row r="427" spans="1:2" ht="15.75">
      <c r="A427" s="517" t="s">
        <v>737</v>
      </c>
      <c r="B427" s="517">
        <v>40</v>
      </c>
    </row>
    <row r="428" spans="1:2" ht="15.75">
      <c r="A428" s="517" t="s">
        <v>738</v>
      </c>
      <c r="B428" s="517" t="s">
        <v>301</v>
      </c>
    </row>
    <row r="429" spans="1:2" ht="15.75">
      <c r="A429" s="517" t="s">
        <v>739</v>
      </c>
      <c r="B429" s="517">
        <v>41</v>
      </c>
    </row>
    <row r="430" spans="1:2" ht="15.75">
      <c r="A430" s="517" t="s">
        <v>740</v>
      </c>
      <c r="B430" s="517" t="s">
        <v>508</v>
      </c>
    </row>
    <row r="431" spans="1:2" ht="15.75">
      <c r="A431" s="517" t="s">
        <v>741</v>
      </c>
      <c r="B431" s="517" t="s">
        <v>529</v>
      </c>
    </row>
    <row r="432" spans="1:2" ht="15.75">
      <c r="A432" s="517" t="s">
        <v>742</v>
      </c>
      <c r="B432" s="517" t="s">
        <v>743</v>
      </c>
    </row>
    <row r="433" spans="1:2" ht="15.75">
      <c r="A433" s="517" t="s">
        <v>744</v>
      </c>
      <c r="B433" s="517" t="s">
        <v>745</v>
      </c>
    </row>
    <row r="434" spans="1:2" ht="15.75">
      <c r="A434" s="517" t="s">
        <v>746</v>
      </c>
      <c r="B434" s="517" t="s">
        <v>747</v>
      </c>
    </row>
    <row r="435" spans="1:2" ht="15.75">
      <c r="A435" s="517" t="s">
        <v>748</v>
      </c>
      <c r="B435" s="517" t="s">
        <v>749</v>
      </c>
    </row>
    <row r="436" spans="1:2" ht="15.75">
      <c r="A436" s="517" t="s">
        <v>750</v>
      </c>
      <c r="B436" s="517" t="s">
        <v>751</v>
      </c>
    </row>
    <row r="437" spans="1:2" ht="15.75">
      <c r="A437" s="517" t="s">
        <v>752</v>
      </c>
      <c r="B437" s="517" t="s">
        <v>753</v>
      </c>
    </row>
    <row r="438" spans="1:2" ht="15.75">
      <c r="A438" s="517" t="s">
        <v>754</v>
      </c>
      <c r="B438" s="517" t="s">
        <v>755</v>
      </c>
    </row>
    <row r="439" spans="1:2" ht="15.75">
      <c r="A439" s="517" t="s">
        <v>756</v>
      </c>
      <c r="B439" s="517" t="s">
        <v>75</v>
      </c>
    </row>
    <row r="440" spans="1:2" ht="15.75">
      <c r="A440" s="517" t="s">
        <v>757</v>
      </c>
      <c r="B440" s="517" t="s">
        <v>758</v>
      </c>
    </row>
    <row r="441" spans="1:2" ht="15.75">
      <c r="A441" s="517" t="s">
        <v>759</v>
      </c>
      <c r="B441" s="517" t="s">
        <v>760</v>
      </c>
    </row>
    <row r="442" spans="1:2" ht="15.75">
      <c r="A442" s="517" t="s">
        <v>761</v>
      </c>
      <c r="B442" s="517" t="s">
        <v>33</v>
      </c>
    </row>
    <row r="443" spans="1:2" ht="15.75">
      <c r="A443" s="517" t="s">
        <v>762</v>
      </c>
      <c r="B443" s="517" t="s">
        <v>526</v>
      </c>
    </row>
    <row r="444" spans="1:2" ht="15.75">
      <c r="A444" s="517" t="s">
        <v>763</v>
      </c>
      <c r="B444" s="517" t="s">
        <v>764</v>
      </c>
    </row>
    <row r="445" spans="1:2" ht="15.75">
      <c r="A445" s="517" t="s">
        <v>765</v>
      </c>
      <c r="B445" s="517" t="s">
        <v>764</v>
      </c>
    </row>
    <row r="446" spans="1:2" ht="15.75">
      <c r="A446" s="517" t="s">
        <v>766</v>
      </c>
      <c r="B446" s="517" t="s">
        <v>767</v>
      </c>
    </row>
    <row r="447" spans="1:2" ht="15.75">
      <c r="A447" s="517" t="s">
        <v>768</v>
      </c>
      <c r="B447" s="517" t="s">
        <v>769</v>
      </c>
    </row>
    <row r="448" spans="1:2" ht="15.75">
      <c r="A448" s="517" t="s">
        <v>770</v>
      </c>
      <c r="B448" s="517" t="s">
        <v>771</v>
      </c>
    </row>
    <row r="449" spans="1:2" ht="15.75">
      <c r="A449" s="517" t="s">
        <v>772</v>
      </c>
      <c r="B449" s="517" t="s">
        <v>773</v>
      </c>
    </row>
    <row r="450" spans="1:2" ht="15.75">
      <c r="A450" s="517" t="s">
        <v>774</v>
      </c>
      <c r="B450" s="517" t="s">
        <v>773</v>
      </c>
    </row>
    <row r="451" spans="1:2" ht="15.75">
      <c r="A451" s="517" t="s">
        <v>775</v>
      </c>
      <c r="B451" s="517" t="s">
        <v>776</v>
      </c>
    </row>
    <row r="452" spans="1:2" ht="15.75">
      <c r="A452" s="517" t="s">
        <v>777</v>
      </c>
      <c r="B452" s="517" t="s">
        <v>778</v>
      </c>
    </row>
    <row r="453" spans="1:2" ht="15.75">
      <c r="A453" s="517" t="s">
        <v>779</v>
      </c>
      <c r="B453" s="517" t="s">
        <v>780</v>
      </c>
    </row>
    <row r="454" spans="1:2" ht="15.75">
      <c r="A454" s="517" t="s">
        <v>781</v>
      </c>
      <c r="B454" s="517" t="s">
        <v>782</v>
      </c>
    </row>
    <row r="455" spans="1:2" ht="15.75">
      <c r="A455" s="517" t="s">
        <v>783</v>
      </c>
      <c r="B455" s="517" t="s">
        <v>784</v>
      </c>
    </row>
    <row r="456" spans="1:2" ht="15.75">
      <c r="A456" s="517" t="s">
        <v>785</v>
      </c>
      <c r="B456" s="517" t="s">
        <v>786</v>
      </c>
    </row>
    <row r="457" spans="1:2" ht="15.75">
      <c r="A457" s="517" t="s">
        <v>787</v>
      </c>
      <c r="B457" s="517" t="s">
        <v>788</v>
      </c>
    </row>
    <row r="458" spans="1:2" ht="15.75">
      <c r="A458" s="517" t="s">
        <v>789</v>
      </c>
      <c r="B458" s="517" t="s">
        <v>790</v>
      </c>
    </row>
    <row r="459" spans="1:2" ht="15.75">
      <c r="A459" s="517" t="s">
        <v>791</v>
      </c>
      <c r="B459" s="517" t="s">
        <v>792</v>
      </c>
    </row>
    <row r="460" spans="1:2" ht="15.75">
      <c r="A460" s="517" t="s">
        <v>793</v>
      </c>
      <c r="B460" s="517" t="s">
        <v>794</v>
      </c>
    </row>
    <row r="461" spans="1:2" ht="15.75">
      <c r="A461" s="517" t="s">
        <v>795</v>
      </c>
      <c r="B461" s="517" t="s">
        <v>796</v>
      </c>
    </row>
    <row r="462" spans="1:2" ht="15.75">
      <c r="A462" s="517" t="s">
        <v>797</v>
      </c>
      <c r="B462" s="517" t="s">
        <v>798</v>
      </c>
    </row>
    <row r="463" spans="1:2" ht="15.75">
      <c r="A463" s="517" t="s">
        <v>799</v>
      </c>
      <c r="B463" s="517" t="s">
        <v>800</v>
      </c>
    </row>
    <row r="464" spans="1:2" ht="15.75">
      <c r="A464" s="517" t="s">
        <v>801</v>
      </c>
      <c r="B464" s="517" t="s">
        <v>802</v>
      </c>
    </row>
    <row r="465" spans="1:2" ht="15.75">
      <c r="A465" s="517" t="s">
        <v>803</v>
      </c>
      <c r="B465" s="517" t="s">
        <v>802</v>
      </c>
    </row>
    <row r="466" spans="1:2" ht="15.75">
      <c r="A466" s="517" t="s">
        <v>804</v>
      </c>
      <c r="B466" s="517" t="s">
        <v>805</v>
      </c>
    </row>
    <row r="467" spans="1:2" ht="15.75">
      <c r="A467" s="517" t="s">
        <v>806</v>
      </c>
      <c r="B467" s="517" t="s">
        <v>807</v>
      </c>
    </row>
    <row r="468" spans="1:2" ht="15.75">
      <c r="A468" s="517" t="s">
        <v>808</v>
      </c>
      <c r="B468" s="517" t="s">
        <v>809</v>
      </c>
    </row>
    <row r="469" spans="1:2" ht="15.75">
      <c r="A469" s="517" t="s">
        <v>810</v>
      </c>
      <c r="B469" s="517" t="s">
        <v>811</v>
      </c>
    </row>
    <row r="470" spans="1:2" ht="15.75">
      <c r="A470" s="517" t="s">
        <v>812</v>
      </c>
      <c r="B470" s="517" t="s">
        <v>813</v>
      </c>
    </row>
    <row r="471" spans="1:2" ht="15.75">
      <c r="A471" s="517" t="s">
        <v>814</v>
      </c>
      <c r="B471" s="517" t="s">
        <v>815</v>
      </c>
    </row>
    <row r="472" spans="1:2" ht="15.75">
      <c r="A472" s="517" t="s">
        <v>816</v>
      </c>
      <c r="B472" s="517" t="s">
        <v>817</v>
      </c>
    </row>
    <row r="473" spans="1:2" ht="15.75">
      <c r="A473" s="517" t="s">
        <v>818</v>
      </c>
      <c r="B473" s="517" t="s">
        <v>819</v>
      </c>
    </row>
    <row r="474" spans="1:2" ht="15.75">
      <c r="A474" s="517" t="s">
        <v>820</v>
      </c>
      <c r="B474" s="517" t="s">
        <v>821</v>
      </c>
    </row>
    <row r="475" spans="1:2" ht="15.75">
      <c r="A475" s="517" t="s">
        <v>822</v>
      </c>
      <c r="B475" s="517" t="s">
        <v>823</v>
      </c>
    </row>
    <row r="476" spans="1:2" ht="15.75">
      <c r="A476" s="517" t="s">
        <v>824</v>
      </c>
      <c r="B476" s="517" t="s">
        <v>825</v>
      </c>
    </row>
    <row r="477" spans="1:2" ht="15.75">
      <c r="A477" s="517" t="s">
        <v>826</v>
      </c>
      <c r="B477" s="517" t="s">
        <v>825</v>
      </c>
    </row>
    <row r="478" spans="1:2" ht="15.75">
      <c r="A478" s="517" t="s">
        <v>827</v>
      </c>
      <c r="B478" s="517" t="s">
        <v>828</v>
      </c>
    </row>
    <row r="479" spans="1:2" ht="15.75">
      <c r="A479" s="517" t="s">
        <v>829</v>
      </c>
      <c r="B479" s="517" t="s">
        <v>830</v>
      </c>
    </row>
    <row r="480" spans="1:2" ht="15.75">
      <c r="A480" s="517" t="s">
        <v>831</v>
      </c>
      <c r="B480" s="517" t="s">
        <v>832</v>
      </c>
    </row>
    <row r="481" spans="1:2" ht="15.75">
      <c r="A481" s="517" t="s">
        <v>833</v>
      </c>
      <c r="B481" s="517" t="s">
        <v>834</v>
      </c>
    </row>
    <row r="482" spans="1:2" ht="15.75">
      <c r="A482" s="517" t="s">
        <v>835</v>
      </c>
      <c r="B482" s="517" t="s">
        <v>836</v>
      </c>
    </row>
    <row r="483" spans="1:2" ht="15.75">
      <c r="A483" s="517" t="s">
        <v>837</v>
      </c>
      <c r="B483" s="517" t="s">
        <v>838</v>
      </c>
    </row>
    <row r="484" spans="1:2" ht="15.75">
      <c r="A484" s="517" t="s">
        <v>839</v>
      </c>
      <c r="B484" s="517" t="s">
        <v>840</v>
      </c>
    </row>
    <row r="485" spans="1:2" ht="15.75">
      <c r="A485" s="517" t="s">
        <v>841</v>
      </c>
      <c r="B485" s="517" t="s">
        <v>842</v>
      </c>
    </row>
    <row r="486" spans="1:2" ht="15.75">
      <c r="A486" s="517" t="s">
        <v>843</v>
      </c>
      <c r="B486" s="517" t="s">
        <v>844</v>
      </c>
    </row>
    <row r="487" spans="1:2" ht="15.75">
      <c r="A487" s="517" t="s">
        <v>845</v>
      </c>
      <c r="B487" s="517" t="s">
        <v>846</v>
      </c>
    </row>
    <row r="488" spans="1:2" ht="15.75">
      <c r="A488" s="517" t="s">
        <v>847</v>
      </c>
      <c r="B488" s="517" t="s">
        <v>848</v>
      </c>
    </row>
    <row r="489" spans="1:2" ht="15.75">
      <c r="A489" s="517" t="s">
        <v>849</v>
      </c>
      <c r="B489" s="517" t="s">
        <v>850</v>
      </c>
    </row>
    <row r="490" spans="1:2" ht="15.75">
      <c r="A490" s="517" t="s">
        <v>851</v>
      </c>
      <c r="B490" s="517" t="s">
        <v>852</v>
      </c>
    </row>
    <row r="491" spans="1:2" ht="15.75">
      <c r="A491" s="517" t="s">
        <v>853</v>
      </c>
      <c r="B491" s="517" t="s">
        <v>852</v>
      </c>
    </row>
    <row r="492" spans="1:2" ht="15.75">
      <c r="A492" s="517" t="s">
        <v>854</v>
      </c>
      <c r="B492" s="517" t="s">
        <v>855</v>
      </c>
    </row>
    <row r="493" spans="1:2" ht="15.75">
      <c r="A493" s="517" t="s">
        <v>856</v>
      </c>
      <c r="B493" s="517" t="s">
        <v>857</v>
      </c>
    </row>
    <row r="494" spans="1:2" ht="15.75">
      <c r="A494" s="517" t="s">
        <v>858</v>
      </c>
      <c r="B494" s="517" t="s">
        <v>859</v>
      </c>
    </row>
    <row r="495" spans="1:2" ht="15.75">
      <c r="A495" s="517" t="s">
        <v>860</v>
      </c>
      <c r="B495" s="517" t="s">
        <v>861</v>
      </c>
    </row>
    <row r="496" spans="1:2" ht="15.75">
      <c r="A496" s="517" t="s">
        <v>862</v>
      </c>
      <c r="B496" s="517" t="s">
        <v>863</v>
      </c>
    </row>
    <row r="497" spans="1:2" ht="15.75">
      <c r="A497" s="517" t="s">
        <v>864</v>
      </c>
      <c r="B497" s="517" t="s">
        <v>865</v>
      </c>
    </row>
    <row r="498" spans="1:2" ht="15.75">
      <c r="A498" s="517" t="s">
        <v>866</v>
      </c>
      <c r="B498" s="517" t="s">
        <v>867</v>
      </c>
    </row>
    <row r="499" spans="1:2" ht="15.75">
      <c r="A499" s="517" t="s">
        <v>868</v>
      </c>
      <c r="B499" s="517" t="s">
        <v>869</v>
      </c>
    </row>
    <row r="500" spans="1:2" ht="15.75">
      <c r="A500" s="517" t="s">
        <v>870</v>
      </c>
      <c r="B500" s="517" t="s">
        <v>871</v>
      </c>
    </row>
    <row r="501" spans="1:2" ht="15.75">
      <c r="A501" s="517" t="s">
        <v>872</v>
      </c>
      <c r="B501" s="517" t="s">
        <v>871</v>
      </c>
    </row>
    <row r="502" spans="1:2" ht="15.75">
      <c r="A502" s="517" t="s">
        <v>873</v>
      </c>
      <c r="B502" s="517" t="s">
        <v>874</v>
      </c>
    </row>
    <row r="503" spans="1:2" ht="15.75">
      <c r="A503" s="517" t="s">
        <v>875</v>
      </c>
      <c r="B503" s="517" t="s">
        <v>876</v>
      </c>
    </row>
    <row r="504" spans="1:2" ht="15.75">
      <c r="A504" s="517" t="s">
        <v>877</v>
      </c>
      <c r="B504" s="517" t="s">
        <v>876</v>
      </c>
    </row>
    <row r="505" spans="1:2" ht="15.75">
      <c r="A505" s="517" t="s">
        <v>878</v>
      </c>
      <c r="B505" s="517" t="s">
        <v>879</v>
      </c>
    </row>
    <row r="506" spans="1:2" ht="15.75">
      <c r="A506" s="517" t="s">
        <v>880</v>
      </c>
      <c r="B506" s="517" t="s">
        <v>881</v>
      </c>
    </row>
    <row r="507" spans="1:2" ht="15.75">
      <c r="A507" s="517" t="s">
        <v>882</v>
      </c>
      <c r="B507" s="517" t="s">
        <v>881</v>
      </c>
    </row>
    <row r="508" spans="1:2" ht="15.75">
      <c r="A508" s="517" t="s">
        <v>883</v>
      </c>
      <c r="B508" s="517" t="s">
        <v>884</v>
      </c>
    </row>
    <row r="509" spans="1:2" ht="15.75">
      <c r="A509" s="517" t="s">
        <v>885</v>
      </c>
      <c r="B509" s="517" t="s">
        <v>886</v>
      </c>
    </row>
    <row r="510" spans="1:2" ht="15.75">
      <c r="A510" s="517" t="s">
        <v>887</v>
      </c>
      <c r="B510" s="517" t="s">
        <v>888</v>
      </c>
    </row>
    <row r="511" spans="1:2" ht="15.75">
      <c r="A511" s="517" t="s">
        <v>889</v>
      </c>
      <c r="B511" s="517" t="s">
        <v>888</v>
      </c>
    </row>
    <row r="512" spans="1:2" ht="15.75">
      <c r="A512" s="517" t="s">
        <v>890</v>
      </c>
      <c r="B512" s="517" t="s">
        <v>891</v>
      </c>
    </row>
    <row r="513" spans="1:2" ht="15.75">
      <c r="A513" s="517" t="s">
        <v>892</v>
      </c>
      <c r="B513" s="517" t="s">
        <v>893</v>
      </c>
    </row>
    <row r="514" spans="1:2" ht="15.75">
      <c r="A514" s="517" t="s">
        <v>894</v>
      </c>
      <c r="B514" s="517" t="s">
        <v>895</v>
      </c>
    </row>
    <row r="515" spans="1:2" ht="15.75">
      <c r="A515" s="517" t="s">
        <v>896</v>
      </c>
      <c r="B515" s="517" t="s">
        <v>264</v>
      </c>
    </row>
    <row r="516" spans="1:2" ht="15.75">
      <c r="A516" s="517" t="s">
        <v>897</v>
      </c>
      <c r="B516" s="517" t="s">
        <v>264</v>
      </c>
    </row>
    <row r="517" spans="1:2" ht="15.75">
      <c r="A517" s="517" t="s">
        <v>898</v>
      </c>
      <c r="B517" s="517" t="s">
        <v>899</v>
      </c>
    </row>
    <row r="518" spans="1:2" ht="15.75">
      <c r="A518" s="517" t="s">
        <v>900</v>
      </c>
      <c r="B518" s="517" t="s">
        <v>901</v>
      </c>
    </row>
    <row r="519" spans="1:2" ht="15.75">
      <c r="A519" s="517" t="s">
        <v>902</v>
      </c>
      <c r="B519" s="517" t="s">
        <v>903</v>
      </c>
    </row>
    <row r="520" spans="1:2" ht="15.75">
      <c r="A520" s="517" t="s">
        <v>904</v>
      </c>
      <c r="B520" s="517" t="s">
        <v>905</v>
      </c>
    </row>
    <row r="521" spans="1:2" ht="15.75">
      <c r="A521" s="517" t="s">
        <v>906</v>
      </c>
      <c r="B521" s="517" t="s">
        <v>907</v>
      </c>
    </row>
    <row r="522" spans="1:2" ht="15.75">
      <c r="A522" s="517" t="s">
        <v>908</v>
      </c>
      <c r="B522" s="517" t="s">
        <v>909</v>
      </c>
    </row>
    <row r="523" spans="1:2" ht="15.75">
      <c r="A523" s="517" t="s">
        <v>910</v>
      </c>
      <c r="B523" s="517" t="s">
        <v>911</v>
      </c>
    </row>
    <row r="524" spans="1:2" ht="15.75">
      <c r="A524" s="517" t="s">
        <v>912</v>
      </c>
      <c r="B524" s="517" t="s">
        <v>913</v>
      </c>
    </row>
    <row r="525" spans="1:2" ht="15.75">
      <c r="A525" s="517" t="s">
        <v>914</v>
      </c>
      <c r="B525" s="517" t="s">
        <v>526</v>
      </c>
    </row>
    <row r="526" spans="1:2" ht="15.75">
      <c r="A526" s="517" t="s">
        <v>915</v>
      </c>
      <c r="B526" s="517" t="s">
        <v>916</v>
      </c>
    </row>
    <row r="527" spans="1:2" ht="15.75">
      <c r="A527" s="517" t="s">
        <v>917</v>
      </c>
      <c r="B527" s="517" t="s">
        <v>918</v>
      </c>
    </row>
    <row r="528" spans="1:2" ht="15.75">
      <c r="A528" s="517" t="s">
        <v>919</v>
      </c>
      <c r="B528" s="517" t="s">
        <v>920</v>
      </c>
    </row>
    <row r="529" spans="1:2" ht="15.75">
      <c r="A529" s="517" t="s">
        <v>921</v>
      </c>
      <c r="B529" s="517" t="s">
        <v>922</v>
      </c>
    </row>
    <row r="530" spans="1:2" ht="15.75">
      <c r="A530" s="517" t="s">
        <v>923</v>
      </c>
      <c r="B530" s="517" t="s">
        <v>924</v>
      </c>
    </row>
    <row r="531" spans="1:2" ht="15.75">
      <c r="A531" s="517" t="s">
        <v>925</v>
      </c>
      <c r="B531" s="517" t="s">
        <v>926</v>
      </c>
    </row>
    <row r="532" spans="1:2" ht="15.75">
      <c r="A532" s="517" t="s">
        <v>927</v>
      </c>
      <c r="B532" s="517" t="s">
        <v>928</v>
      </c>
    </row>
    <row r="533" spans="1:2" ht="15.75">
      <c r="A533" s="517" t="s">
        <v>929</v>
      </c>
      <c r="B533" s="517" t="s">
        <v>930</v>
      </c>
    </row>
    <row r="534" spans="1:2" ht="15.75">
      <c r="A534" s="517" t="s">
        <v>931</v>
      </c>
      <c r="B534" s="517" t="s">
        <v>932</v>
      </c>
    </row>
    <row r="535" spans="1:2" ht="15.75">
      <c r="A535" s="517" t="s">
        <v>933</v>
      </c>
      <c r="B535" s="517" t="s">
        <v>934</v>
      </c>
    </row>
    <row r="536" spans="1:2" ht="15.75">
      <c r="A536" s="517" t="s">
        <v>935</v>
      </c>
      <c r="B536" s="517" t="s">
        <v>936</v>
      </c>
    </row>
    <row r="537" spans="1:2" ht="15.75">
      <c r="A537" s="517" t="s">
        <v>937</v>
      </c>
      <c r="B537" s="517" t="s">
        <v>938</v>
      </c>
    </row>
    <row r="538" spans="1:2" ht="15.75">
      <c r="A538" s="517" t="s">
        <v>939</v>
      </c>
      <c r="B538" s="517" t="s">
        <v>940</v>
      </c>
    </row>
    <row r="539" spans="1:2" ht="15.75">
      <c r="A539" s="517" t="s">
        <v>941</v>
      </c>
      <c r="B539" s="517" t="s">
        <v>942</v>
      </c>
    </row>
    <row r="540" spans="1:2" ht="15.75">
      <c r="A540" s="517" t="s">
        <v>943</v>
      </c>
      <c r="B540" s="517" t="s">
        <v>944</v>
      </c>
    </row>
    <row r="541" spans="1:2" ht="15.75">
      <c r="A541" s="517" t="s">
        <v>945</v>
      </c>
      <c r="B541" s="517" t="s">
        <v>946</v>
      </c>
    </row>
    <row r="542" spans="1:2" ht="15.75">
      <c r="A542" s="517" t="s">
        <v>947</v>
      </c>
      <c r="B542" s="517" t="s">
        <v>948</v>
      </c>
    </row>
    <row r="543" spans="1:2" ht="15.75">
      <c r="A543" s="517" t="s">
        <v>949</v>
      </c>
      <c r="B543" s="517" t="s">
        <v>950</v>
      </c>
    </row>
    <row r="544" spans="1:2" ht="15.75">
      <c r="A544" s="517" t="s">
        <v>951</v>
      </c>
      <c r="B544" s="517" t="s">
        <v>526</v>
      </c>
    </row>
    <row r="545" spans="1:2" ht="15.75">
      <c r="A545" s="517" t="s">
        <v>952</v>
      </c>
      <c r="B545" s="517" t="s">
        <v>953</v>
      </c>
    </row>
    <row r="546" spans="1:2" ht="15.75">
      <c r="A546" s="517" t="s">
        <v>954</v>
      </c>
      <c r="B546" s="517" t="s">
        <v>953</v>
      </c>
    </row>
    <row r="547" spans="1:2" ht="15.75">
      <c r="A547" s="517" t="s">
        <v>955</v>
      </c>
      <c r="B547" s="517" t="s">
        <v>956</v>
      </c>
    </row>
    <row r="548" spans="1:2" ht="15.75">
      <c r="A548" s="517" t="s">
        <v>957</v>
      </c>
      <c r="B548" s="517" t="s">
        <v>958</v>
      </c>
    </row>
    <row r="549" spans="1:2" ht="15.75">
      <c r="A549" s="517" t="s">
        <v>959</v>
      </c>
      <c r="B549" s="517" t="s">
        <v>958</v>
      </c>
    </row>
    <row r="550" spans="1:2" ht="15.75">
      <c r="A550" s="517" t="s">
        <v>960</v>
      </c>
      <c r="B550" s="517" t="s">
        <v>961</v>
      </c>
    </row>
    <row r="551" spans="1:2" ht="15.75">
      <c r="A551" s="517" t="s">
        <v>962</v>
      </c>
      <c r="B551" s="517" t="s">
        <v>963</v>
      </c>
    </row>
    <row r="552" spans="1:2" ht="15.75">
      <c r="A552" s="517" t="s">
        <v>964</v>
      </c>
      <c r="B552" s="517" t="s">
        <v>965</v>
      </c>
    </row>
    <row r="553" spans="1:2" ht="15.75">
      <c r="A553" s="517" t="s">
        <v>966</v>
      </c>
      <c r="B553" s="517" t="s">
        <v>967</v>
      </c>
    </row>
    <row r="554" spans="1:2" ht="15.75">
      <c r="A554" s="517" t="s">
        <v>968</v>
      </c>
      <c r="B554" s="517" t="s">
        <v>969</v>
      </c>
    </row>
    <row r="555" spans="1:2" ht="15.75">
      <c r="A555" s="517" t="s">
        <v>970</v>
      </c>
      <c r="B555" s="517" t="s">
        <v>971</v>
      </c>
    </row>
    <row r="556" spans="1:2" ht="15.75">
      <c r="A556" s="517" t="s">
        <v>972</v>
      </c>
      <c r="B556" s="517" t="s">
        <v>973</v>
      </c>
    </row>
    <row r="557" spans="1:2" ht="15.75">
      <c r="A557" s="517" t="s">
        <v>974</v>
      </c>
      <c r="B557" s="517" t="s">
        <v>975</v>
      </c>
    </row>
    <row r="558" spans="1:2" ht="15.75">
      <c r="A558" s="517" t="s">
        <v>976</v>
      </c>
      <c r="B558" s="517" t="s">
        <v>977</v>
      </c>
    </row>
    <row r="559" spans="1:2" ht="15.75">
      <c r="A559" s="517" t="s">
        <v>978</v>
      </c>
      <c r="B559" s="517" t="s">
        <v>979</v>
      </c>
    </row>
    <row r="560" spans="1:2" ht="15.75">
      <c r="A560" s="517" t="s">
        <v>980</v>
      </c>
      <c r="B560" s="517" t="s">
        <v>981</v>
      </c>
    </row>
    <row r="561" spans="1:2" ht="15.75">
      <c r="A561" s="517" t="s">
        <v>982</v>
      </c>
      <c r="B561" s="517" t="s">
        <v>983</v>
      </c>
    </row>
    <row r="562" spans="1:2" ht="15.75">
      <c r="A562" s="517" t="s">
        <v>984</v>
      </c>
      <c r="B562" s="517" t="s">
        <v>985</v>
      </c>
    </row>
    <row r="563" spans="1:2" ht="15.75">
      <c r="A563" s="517" t="s">
        <v>986</v>
      </c>
      <c r="B563" s="517" t="s">
        <v>987</v>
      </c>
    </row>
    <row r="564" spans="1:2" ht="15.75">
      <c r="A564" s="517" t="s">
        <v>988</v>
      </c>
      <c r="B564" s="517" t="s">
        <v>989</v>
      </c>
    </row>
    <row r="565" spans="1:2" ht="15.75">
      <c r="A565" s="517" t="s">
        <v>990</v>
      </c>
      <c r="B565" s="517" t="s">
        <v>991</v>
      </c>
    </row>
    <row r="566" spans="1:2" ht="15.75">
      <c r="A566" s="517" t="s">
        <v>992</v>
      </c>
      <c r="B566" s="517" t="s">
        <v>993</v>
      </c>
    </row>
    <row r="567" spans="1:2" ht="15.75">
      <c r="A567" s="517" t="s">
        <v>994</v>
      </c>
      <c r="B567" s="517" t="s">
        <v>995</v>
      </c>
    </row>
    <row r="568" spans="1:2" ht="15.75">
      <c r="A568" s="517" t="s">
        <v>996</v>
      </c>
      <c r="B568" s="517" t="s">
        <v>747</v>
      </c>
    </row>
    <row r="569" spans="1:2" ht="15.75">
      <c r="A569" s="517" t="s">
        <v>997</v>
      </c>
      <c r="B569" s="517" t="s">
        <v>998</v>
      </c>
    </row>
    <row r="570" spans="1:2" ht="15.75">
      <c r="A570" s="517" t="s">
        <v>999</v>
      </c>
      <c r="B570" s="517" t="s">
        <v>1000</v>
      </c>
    </row>
    <row r="571" spans="1:2" ht="15.75">
      <c r="A571" s="517" t="s">
        <v>1001</v>
      </c>
      <c r="B571" s="517" t="s">
        <v>1002</v>
      </c>
    </row>
    <row r="572" spans="1:2" ht="15.75">
      <c r="A572" s="517" t="s">
        <v>1003</v>
      </c>
      <c r="B572" s="517" t="s">
        <v>1004</v>
      </c>
    </row>
    <row r="573" spans="1:2" ht="15.75">
      <c r="A573" s="517" t="s">
        <v>1005</v>
      </c>
      <c r="B573" s="517" t="s">
        <v>1006</v>
      </c>
    </row>
    <row r="574" spans="1:2" ht="15.75">
      <c r="A574" s="517" t="s">
        <v>1007</v>
      </c>
      <c r="B574" s="517" t="s">
        <v>526</v>
      </c>
    </row>
    <row r="575" spans="1:2" ht="15.75">
      <c r="A575" s="517" t="s">
        <v>1008</v>
      </c>
      <c r="B575" s="517" t="s">
        <v>1009</v>
      </c>
    </row>
    <row r="576" spans="1:2" ht="15.75">
      <c r="A576" s="517" t="s">
        <v>1010</v>
      </c>
      <c r="B576" s="517" t="s">
        <v>1009</v>
      </c>
    </row>
    <row r="577" spans="1:2" ht="15.75">
      <c r="A577" s="517" t="s">
        <v>1011</v>
      </c>
      <c r="B577" s="517" t="s">
        <v>1012</v>
      </c>
    </row>
    <row r="578" spans="1:2" ht="15.75">
      <c r="A578" s="517" t="s">
        <v>1013</v>
      </c>
      <c r="B578" s="517" t="s">
        <v>1014</v>
      </c>
    </row>
    <row r="579" spans="1:2" ht="15.75">
      <c r="A579" s="517" t="s">
        <v>1015</v>
      </c>
      <c r="B579" s="517" t="s">
        <v>1014</v>
      </c>
    </row>
    <row r="580" spans="1:2" ht="15.75">
      <c r="A580" s="517" t="s">
        <v>1016</v>
      </c>
      <c r="B580" s="517" t="s">
        <v>1017</v>
      </c>
    </row>
    <row r="581" spans="1:2" ht="15.75">
      <c r="A581" s="517" t="s">
        <v>1018</v>
      </c>
      <c r="B581" s="517" t="s">
        <v>1019</v>
      </c>
    </row>
    <row r="582" spans="1:2" ht="15.75">
      <c r="A582" s="517" t="s">
        <v>1020</v>
      </c>
      <c r="B582" s="517" t="s">
        <v>1021</v>
      </c>
    </row>
    <row r="583" spans="1:2" ht="15.75">
      <c r="A583" s="517" t="s">
        <v>1022</v>
      </c>
      <c r="B583" s="517" t="s">
        <v>1023</v>
      </c>
    </row>
    <row r="584" spans="1:2" ht="15.75">
      <c r="A584" s="517" t="s">
        <v>1024</v>
      </c>
      <c r="B584" s="517" t="s">
        <v>484</v>
      </c>
    </row>
    <row r="585" spans="1:2" ht="15.75">
      <c r="A585" s="517" t="s">
        <v>1025</v>
      </c>
      <c r="B585" s="517" t="s">
        <v>484</v>
      </c>
    </row>
    <row r="586" spans="1:2" ht="15.75">
      <c r="A586" s="517" t="s">
        <v>1026</v>
      </c>
      <c r="B586" s="517" t="s">
        <v>1027</v>
      </c>
    </row>
    <row r="587" spans="1:2" ht="15.75">
      <c r="A587" s="517" t="s">
        <v>1028</v>
      </c>
      <c r="B587" s="517" t="s">
        <v>1029</v>
      </c>
    </row>
    <row r="588" spans="1:2" ht="15.75">
      <c r="A588" s="517" t="s">
        <v>1030</v>
      </c>
      <c r="B588" s="517" t="s">
        <v>903</v>
      </c>
    </row>
    <row r="589" spans="1:2" ht="15.75">
      <c r="A589" s="517" t="s">
        <v>1031</v>
      </c>
      <c r="B589" s="517" t="s">
        <v>1032</v>
      </c>
    </row>
    <row r="590" spans="1:2" ht="15.75">
      <c r="A590" s="517" t="s">
        <v>1033</v>
      </c>
      <c r="B590" s="517" t="s">
        <v>1034</v>
      </c>
    </row>
    <row r="591" spans="1:2" ht="15.75">
      <c r="A591" s="517" t="s">
        <v>1035</v>
      </c>
      <c r="B591" s="517" t="s">
        <v>905</v>
      </c>
    </row>
    <row r="592" spans="1:2" ht="15.75">
      <c r="A592" s="517" t="s">
        <v>1036</v>
      </c>
      <c r="B592" s="517" t="s">
        <v>1037</v>
      </c>
    </row>
    <row r="593" spans="1:2" ht="15.75">
      <c r="A593" s="517" t="s">
        <v>1038</v>
      </c>
      <c r="B593" s="517" t="s">
        <v>1039</v>
      </c>
    </row>
    <row r="594" spans="1:2" ht="15.75">
      <c r="A594" s="517" t="s">
        <v>1040</v>
      </c>
      <c r="B594" s="517" t="s">
        <v>1041</v>
      </c>
    </row>
    <row r="595" spans="1:2" ht="15.75">
      <c r="A595" s="517" t="s">
        <v>1042</v>
      </c>
      <c r="B595" s="517" t="s">
        <v>1043</v>
      </c>
    </row>
    <row r="596" spans="1:2" ht="15.75">
      <c r="A596" s="517" t="s">
        <v>1044</v>
      </c>
      <c r="B596" s="517" t="s">
        <v>1045</v>
      </c>
    </row>
    <row r="597" spans="1:2" ht="15.75">
      <c r="A597" s="517" t="s">
        <v>1046</v>
      </c>
      <c r="B597" s="517" t="s">
        <v>1047</v>
      </c>
    </row>
    <row r="598" spans="1:2" ht="15.75">
      <c r="A598" s="517" t="s">
        <v>1048</v>
      </c>
      <c r="B598" s="517" t="s">
        <v>1049</v>
      </c>
    </row>
    <row r="599" spans="1:2" ht="15.75">
      <c r="A599" s="517" t="s">
        <v>1050</v>
      </c>
      <c r="B599" s="517" t="s">
        <v>526</v>
      </c>
    </row>
    <row r="600" spans="1:2" ht="15.75">
      <c r="A600" s="517" t="s">
        <v>1051</v>
      </c>
      <c r="B600" s="517" t="s">
        <v>1052</v>
      </c>
    </row>
    <row r="601" spans="1:2" ht="15.75">
      <c r="A601" s="517" t="s">
        <v>1053</v>
      </c>
      <c r="B601" s="517" t="s">
        <v>1054</v>
      </c>
    </row>
    <row r="602" spans="1:2" ht="15.75">
      <c r="A602" s="517" t="s">
        <v>1055</v>
      </c>
      <c r="B602" s="517" t="s">
        <v>936</v>
      </c>
    </row>
    <row r="603" spans="1:2" ht="15.75">
      <c r="A603" s="517" t="s">
        <v>1056</v>
      </c>
      <c r="B603" s="517" t="s">
        <v>1057</v>
      </c>
    </row>
    <row r="604" spans="1:2" ht="15.75">
      <c r="A604" s="517" t="s">
        <v>1058</v>
      </c>
      <c r="B604" s="517" t="s">
        <v>1059</v>
      </c>
    </row>
    <row r="605" spans="1:2" ht="15.75">
      <c r="A605" s="517" t="s">
        <v>1060</v>
      </c>
      <c r="B605" s="517" t="s">
        <v>942</v>
      </c>
    </row>
    <row r="606" spans="1:2" ht="15.75">
      <c r="A606" s="517" t="s">
        <v>1061</v>
      </c>
      <c r="B606" s="517" t="s">
        <v>1062</v>
      </c>
    </row>
    <row r="607" spans="1:2" ht="15.75">
      <c r="A607" s="517" t="s">
        <v>1063</v>
      </c>
      <c r="B607" s="517" t="s">
        <v>1064</v>
      </c>
    </row>
    <row r="608" spans="1:2" ht="15.75">
      <c r="A608" s="517" t="s">
        <v>1065</v>
      </c>
      <c r="B608" s="517" t="s">
        <v>950</v>
      </c>
    </row>
    <row r="609" spans="1:2" ht="15.75">
      <c r="A609" s="517" t="s">
        <v>1066</v>
      </c>
      <c r="B609" s="517" t="s">
        <v>1067</v>
      </c>
    </row>
    <row r="610" spans="1:2" ht="15.75">
      <c r="A610" s="517" t="s">
        <v>1068</v>
      </c>
      <c r="B610" s="517" t="s">
        <v>526</v>
      </c>
    </row>
    <row r="611" spans="1:2" ht="15.75">
      <c r="A611" s="517" t="s">
        <v>1069</v>
      </c>
      <c r="B611" s="517" t="s">
        <v>1070</v>
      </c>
    </row>
    <row r="612" spans="1:2" ht="15.75">
      <c r="A612" s="517" t="s">
        <v>1071</v>
      </c>
      <c r="B612" s="517" t="s">
        <v>1070</v>
      </c>
    </row>
    <row r="613" spans="1:2" ht="15.75">
      <c r="A613" s="517" t="s">
        <v>1072</v>
      </c>
      <c r="B613" s="517" t="s">
        <v>1073</v>
      </c>
    </row>
    <row r="614" spans="1:2" ht="15.75">
      <c r="A614" s="517" t="s">
        <v>1074</v>
      </c>
      <c r="B614" s="517" t="s">
        <v>1075</v>
      </c>
    </row>
    <row r="615" spans="1:2" ht="15.75">
      <c r="A615" s="517" t="s">
        <v>1076</v>
      </c>
      <c r="B615" s="517" t="s">
        <v>1077</v>
      </c>
    </row>
    <row r="616" spans="1:2" ht="15.75">
      <c r="A616" s="517" t="s">
        <v>1078</v>
      </c>
      <c r="B616" s="517" t="s">
        <v>1079</v>
      </c>
    </row>
    <row r="617" spans="1:2" ht="15.75">
      <c r="A617" s="517" t="s">
        <v>1080</v>
      </c>
      <c r="B617" s="517" t="s">
        <v>1081</v>
      </c>
    </row>
    <row r="618" spans="1:2" ht="15.75">
      <c r="A618" s="517" t="s">
        <v>1082</v>
      </c>
      <c r="B618" s="517" t="s">
        <v>1083</v>
      </c>
    </row>
    <row r="619" spans="1:2" ht="15.75">
      <c r="A619" s="517" t="s">
        <v>1084</v>
      </c>
      <c r="B619" s="517" t="s">
        <v>1085</v>
      </c>
    </row>
    <row r="620" spans="1:2" ht="15.75">
      <c r="A620" s="517" t="s">
        <v>1086</v>
      </c>
      <c r="B620" s="517" t="s">
        <v>1087</v>
      </c>
    </row>
    <row r="621" spans="1:2" ht="15.75">
      <c r="A621" s="517" t="s">
        <v>1088</v>
      </c>
      <c r="B621" s="517" t="s">
        <v>1089</v>
      </c>
    </row>
    <row r="622" spans="1:2" ht="15.75">
      <c r="A622" s="517" t="s">
        <v>1090</v>
      </c>
      <c r="B622" s="517" t="s">
        <v>1091</v>
      </c>
    </row>
    <row r="623" spans="1:2" ht="15.75">
      <c r="A623" s="517" t="s">
        <v>1092</v>
      </c>
      <c r="B623" s="517" t="s">
        <v>1093</v>
      </c>
    </row>
    <row r="624" spans="1:2" ht="15.75">
      <c r="A624" s="517" t="s">
        <v>1094</v>
      </c>
      <c r="B624" s="517" t="s">
        <v>1095</v>
      </c>
    </row>
    <row r="625" spans="1:2" ht="15.75">
      <c r="A625" s="517" t="s">
        <v>1096</v>
      </c>
      <c r="B625" s="517" t="s">
        <v>1097</v>
      </c>
    </row>
    <row r="626" spans="1:2" ht="15.75">
      <c r="A626" s="517" t="s">
        <v>1098</v>
      </c>
      <c r="B626" s="517" t="s">
        <v>1099</v>
      </c>
    </row>
    <row r="627" spans="1:2" ht="15.75">
      <c r="A627" s="517" t="s">
        <v>1100</v>
      </c>
      <c r="B627" s="517" t="s">
        <v>1101</v>
      </c>
    </row>
    <row r="628" spans="1:2" ht="15.75">
      <c r="A628" s="517" t="s">
        <v>1102</v>
      </c>
      <c r="B628" s="517" t="s">
        <v>1103</v>
      </c>
    </row>
    <row r="629" spans="1:2" ht="15.75">
      <c r="A629" s="517" t="s">
        <v>1104</v>
      </c>
      <c r="B629" s="517" t="s">
        <v>1105</v>
      </c>
    </row>
    <row r="630" spans="1:2" ht="15.75">
      <c r="A630" s="517" t="s">
        <v>1106</v>
      </c>
      <c r="B630" s="517" t="s">
        <v>745</v>
      </c>
    </row>
    <row r="631" spans="1:2" ht="15.75">
      <c r="A631" s="517" t="s">
        <v>1107</v>
      </c>
      <c r="B631" s="517" t="s">
        <v>991</v>
      </c>
    </row>
    <row r="632" spans="1:2" ht="15.75">
      <c r="A632" s="517" t="s">
        <v>1108</v>
      </c>
      <c r="B632" s="517" t="s">
        <v>1109</v>
      </c>
    </row>
    <row r="633" spans="1:2" ht="15.75">
      <c r="A633" s="517" t="s">
        <v>1110</v>
      </c>
      <c r="B633" s="517" t="s">
        <v>755</v>
      </c>
    </row>
    <row r="634" spans="1:2" ht="15.75">
      <c r="A634" s="517" t="s">
        <v>1111</v>
      </c>
      <c r="B634" s="517" t="s">
        <v>998</v>
      </c>
    </row>
    <row r="635" spans="1:2" ht="15.75">
      <c r="A635" s="517" t="s">
        <v>1112</v>
      </c>
      <c r="B635" s="517" t="s">
        <v>1113</v>
      </c>
    </row>
    <row r="636" spans="1:2" ht="15.75">
      <c r="A636" s="517" t="s">
        <v>1114</v>
      </c>
      <c r="B636" s="517" t="s">
        <v>1115</v>
      </c>
    </row>
    <row r="637" spans="1:2" ht="15.75">
      <c r="A637" s="517" t="s">
        <v>1116</v>
      </c>
      <c r="B637" s="517" t="s">
        <v>526</v>
      </c>
    </row>
    <row r="638" spans="1:2" ht="15.75">
      <c r="A638" s="517" t="s">
        <v>1117</v>
      </c>
      <c r="B638" s="517" t="s">
        <v>1118</v>
      </c>
    </row>
    <row r="639" spans="1:2" ht="15.75">
      <c r="A639" s="517" t="s">
        <v>1119</v>
      </c>
      <c r="B639" s="517" t="s">
        <v>1120</v>
      </c>
    </row>
    <row r="640" spans="1:2" ht="15.75">
      <c r="A640" s="517" t="s">
        <v>1121</v>
      </c>
      <c r="B640" s="517" t="s">
        <v>1122</v>
      </c>
    </row>
    <row r="641" spans="1:2" ht="15.75">
      <c r="A641" s="517" t="s">
        <v>1123</v>
      </c>
      <c r="B641" s="517" t="s">
        <v>1124</v>
      </c>
    </row>
    <row r="642" spans="1:2" ht="15.75">
      <c r="A642" s="517" t="s">
        <v>1125</v>
      </c>
      <c r="B642" s="517" t="s">
        <v>1126</v>
      </c>
    </row>
    <row r="643" spans="1:2" ht="15.75">
      <c r="A643" s="517" t="s">
        <v>1127</v>
      </c>
      <c r="B643" s="517" t="s">
        <v>1128</v>
      </c>
    </row>
    <row r="644" spans="1:2" ht="15.75">
      <c r="A644" s="517" t="s">
        <v>1129</v>
      </c>
      <c r="B644" s="517" t="s">
        <v>1130</v>
      </c>
    </row>
    <row r="645" spans="1:2" ht="15.75">
      <c r="A645" s="517" t="s">
        <v>1131</v>
      </c>
      <c r="B645" s="517" t="s">
        <v>1132</v>
      </c>
    </row>
    <row r="646" spans="1:2" ht="15.75">
      <c r="A646" s="517" t="s">
        <v>1133</v>
      </c>
      <c r="B646" s="517" t="s">
        <v>1134</v>
      </c>
    </row>
    <row r="647" spans="1:2" ht="15.75">
      <c r="A647" s="517" t="s">
        <v>1135</v>
      </c>
      <c r="B647" s="517" t="s">
        <v>1136</v>
      </c>
    </row>
    <row r="648" spans="1:2" ht="15.75">
      <c r="A648" s="517" t="s">
        <v>1137</v>
      </c>
      <c r="B648" s="517" t="s">
        <v>1138</v>
      </c>
    </row>
    <row r="649" spans="1:2" ht="15.75">
      <c r="A649" s="517" t="s">
        <v>1139</v>
      </c>
      <c r="B649" s="517" t="s">
        <v>1140</v>
      </c>
    </row>
    <row r="650" spans="1:2" ht="15.75">
      <c r="A650" s="517" t="s">
        <v>1141</v>
      </c>
      <c r="B650" s="517" t="s">
        <v>1142</v>
      </c>
    </row>
    <row r="651" spans="1:2" ht="15.75">
      <c r="A651" s="517" t="s">
        <v>1143</v>
      </c>
      <c r="B651" s="517" t="s">
        <v>1144</v>
      </c>
    </row>
    <row r="652" spans="1:2" ht="15.75">
      <c r="A652" s="517" t="s">
        <v>1145</v>
      </c>
      <c r="B652" s="517" t="s">
        <v>1146</v>
      </c>
    </row>
    <row r="653" spans="1:2" ht="15.75">
      <c r="A653" s="517" t="s">
        <v>1147</v>
      </c>
      <c r="B653" s="517" t="s">
        <v>1014</v>
      </c>
    </row>
    <row r="654" spans="1:2" ht="15.75">
      <c r="A654" s="517" t="s">
        <v>1148</v>
      </c>
      <c r="B654" s="517" t="s">
        <v>1014</v>
      </c>
    </row>
    <row r="655" spans="1:2" ht="15.75">
      <c r="A655" s="517" t="s">
        <v>1149</v>
      </c>
      <c r="B655" s="517" t="s">
        <v>1150</v>
      </c>
    </row>
    <row r="656" spans="1:2" ht="15.75">
      <c r="A656" s="517" t="s">
        <v>1151</v>
      </c>
      <c r="B656" s="517" t="s">
        <v>1152</v>
      </c>
    </row>
    <row r="657" spans="1:2" ht="15.75">
      <c r="A657" s="517" t="s">
        <v>1153</v>
      </c>
      <c r="B657" s="517" t="s">
        <v>1154</v>
      </c>
    </row>
    <row r="658" spans="1:2" ht="15.75">
      <c r="A658" s="517" t="s">
        <v>1155</v>
      </c>
      <c r="B658" s="517" t="s">
        <v>1156</v>
      </c>
    </row>
    <row r="659" spans="1:2" ht="15.75">
      <c r="A659" s="517" t="s">
        <v>1157</v>
      </c>
      <c r="B659" s="517" t="s">
        <v>484</v>
      </c>
    </row>
    <row r="660" spans="1:2" ht="15.75">
      <c r="A660" s="517" t="s">
        <v>1158</v>
      </c>
      <c r="B660" s="517" t="s">
        <v>484</v>
      </c>
    </row>
    <row r="661" spans="1:2" ht="15.75">
      <c r="A661" s="517" t="s">
        <v>1159</v>
      </c>
      <c r="B661" s="517" t="s">
        <v>1160</v>
      </c>
    </row>
    <row r="662" spans="1:2" ht="15.75">
      <c r="A662" s="517" t="s">
        <v>1161</v>
      </c>
      <c r="B662" s="517" t="s">
        <v>1162</v>
      </c>
    </row>
    <row r="663" spans="1:2" ht="15.75">
      <c r="A663" s="517" t="s">
        <v>1163</v>
      </c>
      <c r="B663" s="517" t="s">
        <v>1164</v>
      </c>
    </row>
    <row r="664" spans="1:2" ht="15.75">
      <c r="A664" s="517" t="s">
        <v>1165</v>
      </c>
      <c r="B664" s="517" t="s">
        <v>1166</v>
      </c>
    </row>
    <row r="665" spans="1:2" ht="15.75">
      <c r="A665" s="517" t="s">
        <v>1167</v>
      </c>
      <c r="B665" s="517" t="s">
        <v>1168</v>
      </c>
    </row>
    <row r="666" spans="1:2" ht="15.75">
      <c r="A666" s="517" t="s">
        <v>1169</v>
      </c>
      <c r="B666" s="517" t="s">
        <v>1170</v>
      </c>
    </row>
    <row r="667" spans="1:2" ht="15.75">
      <c r="A667" s="517" t="s">
        <v>1171</v>
      </c>
      <c r="B667" s="517" t="s">
        <v>1172</v>
      </c>
    </row>
    <row r="668" spans="1:2" ht="15.75">
      <c r="A668" s="517" t="s">
        <v>1173</v>
      </c>
      <c r="B668" s="517" t="s">
        <v>1174</v>
      </c>
    </row>
    <row r="669" spans="1:2" ht="15.75">
      <c r="A669" s="517" t="s">
        <v>1175</v>
      </c>
      <c r="B669" s="517" t="s">
        <v>719</v>
      </c>
    </row>
    <row r="670" spans="1:2" ht="15.75">
      <c r="A670" s="517" t="s">
        <v>1176</v>
      </c>
      <c r="B670" s="517" t="s">
        <v>948</v>
      </c>
    </row>
    <row r="671" spans="1:2" ht="15.75">
      <c r="A671" s="517" t="s">
        <v>1177</v>
      </c>
      <c r="B671" s="517" t="s">
        <v>950</v>
      </c>
    </row>
    <row r="672" spans="1:2" ht="15.75">
      <c r="A672" s="517" t="s">
        <v>1178</v>
      </c>
      <c r="B672" s="517" t="s">
        <v>526</v>
      </c>
    </row>
    <row r="673" spans="1:2" ht="15.75">
      <c r="A673" s="517" t="s">
        <v>1179</v>
      </c>
      <c r="B673" s="517" t="s">
        <v>1180</v>
      </c>
    </row>
    <row r="674" spans="1:2" ht="15.75">
      <c r="A674" s="517" t="s">
        <v>1181</v>
      </c>
      <c r="B674" s="517" t="s">
        <v>1180</v>
      </c>
    </row>
    <row r="675" spans="1:2" ht="15.75">
      <c r="A675" s="517" t="s">
        <v>1182</v>
      </c>
      <c r="B675" s="517" t="s">
        <v>1183</v>
      </c>
    </row>
    <row r="676" spans="1:2" ht="15.75">
      <c r="A676" s="517" t="s">
        <v>1184</v>
      </c>
      <c r="B676" s="517" t="s">
        <v>1185</v>
      </c>
    </row>
    <row r="677" spans="1:2" ht="15.75">
      <c r="A677" s="517" t="s">
        <v>1186</v>
      </c>
      <c r="B677" s="517" t="s">
        <v>1187</v>
      </c>
    </row>
    <row r="678" spans="1:2" ht="15.75">
      <c r="A678" s="517" t="s">
        <v>1188</v>
      </c>
      <c r="B678" s="517" t="s">
        <v>1189</v>
      </c>
    </row>
    <row r="679" spans="1:2" ht="15.75">
      <c r="A679" s="517" t="s">
        <v>1190</v>
      </c>
      <c r="B679" s="517" t="s">
        <v>1191</v>
      </c>
    </row>
    <row r="680" spans="1:2" ht="15.75">
      <c r="A680" s="517" t="s">
        <v>1192</v>
      </c>
      <c r="B680" s="517" t="s">
        <v>1193</v>
      </c>
    </row>
    <row r="681" spans="1:2" ht="15.75">
      <c r="A681" s="517" t="s">
        <v>1194</v>
      </c>
      <c r="B681" s="517" t="s">
        <v>1195</v>
      </c>
    </row>
    <row r="682" spans="1:2" ht="15.75">
      <c r="A682" s="517" t="s">
        <v>1196</v>
      </c>
      <c r="B682" s="517" t="s">
        <v>1197</v>
      </c>
    </row>
    <row r="683" spans="1:2" ht="15.75">
      <c r="A683" s="517" t="s">
        <v>1198</v>
      </c>
      <c r="B683" s="517" t="s">
        <v>1197</v>
      </c>
    </row>
    <row r="684" spans="1:2" ht="15.75">
      <c r="A684" s="517" t="s">
        <v>1199</v>
      </c>
      <c r="B684" s="517" t="s">
        <v>1200</v>
      </c>
    </row>
    <row r="685" spans="1:2" ht="15.75">
      <c r="A685" s="517" t="s">
        <v>1201</v>
      </c>
      <c r="B685" s="517" t="s">
        <v>1202</v>
      </c>
    </row>
    <row r="686" spans="1:2" ht="15.75">
      <c r="A686" s="517" t="s">
        <v>1203</v>
      </c>
      <c r="B686" s="517" t="s">
        <v>1204</v>
      </c>
    </row>
    <row r="687" spans="1:2" ht="15.75">
      <c r="A687" s="517" t="s">
        <v>1205</v>
      </c>
      <c r="B687" s="517" t="s">
        <v>1206</v>
      </c>
    </row>
    <row r="688" spans="1:2" ht="15.75">
      <c r="A688" s="517" t="s">
        <v>1207</v>
      </c>
      <c r="B688" s="517" t="s">
        <v>64</v>
      </c>
    </row>
    <row r="689" spans="1:2" ht="15.75">
      <c r="A689" s="517" t="s">
        <v>1208</v>
      </c>
      <c r="B689" s="517" t="s">
        <v>1209</v>
      </c>
    </row>
    <row r="690" spans="1:2" ht="15.75">
      <c r="A690" s="517" t="s">
        <v>1210</v>
      </c>
      <c r="B690" s="517" t="s">
        <v>81</v>
      </c>
    </row>
    <row r="691" spans="1:2" ht="15.75">
      <c r="A691" s="517" t="s">
        <v>1211</v>
      </c>
      <c r="B691" s="517" t="s">
        <v>1212</v>
      </c>
    </row>
    <row r="692" spans="1:2" ht="15.75">
      <c r="A692" s="517" t="s">
        <v>1213</v>
      </c>
      <c r="B692" s="517" t="s">
        <v>1214</v>
      </c>
    </row>
    <row r="693" spans="1:2" ht="15.75">
      <c r="A693" s="517" t="s">
        <v>1215</v>
      </c>
      <c r="B693" s="517" t="s">
        <v>526</v>
      </c>
    </row>
    <row r="694" spans="1:2" ht="15.75">
      <c r="A694" s="517" t="s">
        <v>1216</v>
      </c>
      <c r="B694" s="517" t="s">
        <v>1217</v>
      </c>
    </row>
    <row r="695" spans="1:2" ht="15.75">
      <c r="A695" s="517" t="s">
        <v>1218</v>
      </c>
      <c r="B695" s="517" t="s">
        <v>1219</v>
      </c>
    </row>
    <row r="696" spans="1:2" ht="15.75">
      <c r="A696" s="517" t="s">
        <v>1220</v>
      </c>
      <c r="B696" s="517" t="s">
        <v>1221</v>
      </c>
    </row>
    <row r="697" spans="1:2" ht="15.75">
      <c r="A697" s="517" t="s">
        <v>1222</v>
      </c>
      <c r="B697" s="517" t="s">
        <v>1223</v>
      </c>
    </row>
    <row r="698" spans="1:2" ht="15.75">
      <c r="A698" s="517" t="s">
        <v>1224</v>
      </c>
      <c r="B698" s="517" t="s">
        <v>1225</v>
      </c>
    </row>
    <row r="699" spans="1:2" ht="15.75">
      <c r="A699" s="517" t="s">
        <v>1226</v>
      </c>
      <c r="B699" s="517" t="s">
        <v>1227</v>
      </c>
    </row>
    <row r="700" spans="1:2" ht="15.75">
      <c r="A700" s="517" t="s">
        <v>1228</v>
      </c>
      <c r="B700" s="517" t="s">
        <v>1229</v>
      </c>
    </row>
    <row r="701" spans="1:2" ht="15.75">
      <c r="A701" s="517" t="s">
        <v>1230</v>
      </c>
      <c r="B701" s="517" t="s">
        <v>1231</v>
      </c>
    </row>
    <row r="702" spans="1:2" ht="15.75">
      <c r="A702" s="517" t="s">
        <v>1232</v>
      </c>
      <c r="B702" s="517" t="s">
        <v>1233</v>
      </c>
    </row>
    <row r="703" spans="1:2" ht="15.75">
      <c r="A703" s="517" t="s">
        <v>1234</v>
      </c>
      <c r="B703" s="517" t="s">
        <v>1235</v>
      </c>
    </row>
    <row r="704" spans="1:2" ht="15.75">
      <c r="A704" s="517" t="s">
        <v>1236</v>
      </c>
      <c r="B704" s="517" t="s">
        <v>1237</v>
      </c>
    </row>
    <row r="705" spans="1:2" ht="15.75">
      <c r="A705" s="517" t="s">
        <v>1238</v>
      </c>
      <c r="B705" s="517" t="s">
        <v>1239</v>
      </c>
    </row>
    <row r="706" spans="1:2" ht="15.75">
      <c r="A706" s="517" t="s">
        <v>1240</v>
      </c>
      <c r="B706" s="517" t="s">
        <v>526</v>
      </c>
    </row>
    <row r="707" spans="1:2" ht="15.75">
      <c r="A707" s="517" t="s">
        <v>1241</v>
      </c>
      <c r="B707" s="517" t="s">
        <v>1242</v>
      </c>
    </row>
    <row r="708" spans="1:2" ht="15.75">
      <c r="A708" s="517" t="s">
        <v>1243</v>
      </c>
      <c r="B708" s="517" t="s">
        <v>1244</v>
      </c>
    </row>
    <row r="709" spans="1:2" ht="15.75">
      <c r="A709" s="517" t="s">
        <v>1245</v>
      </c>
      <c r="B709" s="517" t="s">
        <v>1246</v>
      </c>
    </row>
    <row r="710" spans="1:2" ht="15.75">
      <c r="A710" s="517" t="s">
        <v>1247</v>
      </c>
      <c r="B710" s="517" t="s">
        <v>1248</v>
      </c>
    </row>
    <row r="711" spans="1:2" ht="15.75">
      <c r="A711" s="517" t="s">
        <v>1249</v>
      </c>
      <c r="B711" s="517" t="s">
        <v>1250</v>
      </c>
    </row>
    <row r="712" spans="1:2" ht="15.75">
      <c r="A712" s="517" t="s">
        <v>1251</v>
      </c>
      <c r="B712" s="517" t="s">
        <v>1252</v>
      </c>
    </row>
    <row r="713" spans="1:2" ht="15.75">
      <c r="A713" s="517" t="s">
        <v>1253</v>
      </c>
      <c r="B713" s="517" t="s">
        <v>1254</v>
      </c>
    </row>
    <row r="714" spans="1:2" ht="15.75">
      <c r="A714" s="517" t="s">
        <v>1255</v>
      </c>
      <c r="B714" s="517" t="s">
        <v>1256</v>
      </c>
    </row>
    <row r="715" spans="1:2" ht="15.75">
      <c r="A715" s="517" t="s">
        <v>1257</v>
      </c>
      <c r="B715" s="517" t="s">
        <v>1258</v>
      </c>
    </row>
    <row r="716" spans="1:2" ht="15.75">
      <c r="A716" s="517" t="s">
        <v>1259</v>
      </c>
      <c r="B716" s="517" t="s">
        <v>1260</v>
      </c>
    </row>
    <row r="717" spans="1:2" ht="15.75">
      <c r="A717" s="517" t="s">
        <v>1261</v>
      </c>
      <c r="B717" s="517" t="s">
        <v>1262</v>
      </c>
    </row>
    <row r="718" spans="1:2" ht="15.75">
      <c r="A718" s="517" t="s">
        <v>1263</v>
      </c>
      <c r="B718" s="517" t="s">
        <v>1264</v>
      </c>
    </row>
    <row r="719" spans="1:2" ht="15.75">
      <c r="A719" s="517" t="s">
        <v>1265</v>
      </c>
      <c r="B719" s="517" t="s">
        <v>526</v>
      </c>
    </row>
    <row r="720" spans="1:2" ht="15.75">
      <c r="A720" s="517" t="s">
        <v>1266</v>
      </c>
      <c r="B720" s="517" t="s">
        <v>1267</v>
      </c>
    </row>
    <row r="721" spans="1:2" ht="15.75">
      <c r="A721" s="517" t="s">
        <v>1268</v>
      </c>
      <c r="B721" s="517" t="s">
        <v>1267</v>
      </c>
    </row>
    <row r="722" spans="1:2" ht="15.75">
      <c r="A722" s="517" t="s">
        <v>1269</v>
      </c>
      <c r="B722" s="517" t="s">
        <v>1270</v>
      </c>
    </row>
    <row r="723" spans="1:2" ht="15.75">
      <c r="A723" s="517" t="s">
        <v>1271</v>
      </c>
      <c r="B723" s="517" t="s">
        <v>1272</v>
      </c>
    </row>
    <row r="724" spans="1:2" ht="15.75">
      <c r="A724" s="517" t="s">
        <v>1273</v>
      </c>
      <c r="B724" s="517" t="s">
        <v>1274</v>
      </c>
    </row>
    <row r="725" spans="1:2" ht="15.75">
      <c r="A725" s="517" t="s">
        <v>1275</v>
      </c>
      <c r="B725" s="517" t="s">
        <v>1276</v>
      </c>
    </row>
    <row r="726" spans="1:2" ht="15.75">
      <c r="A726" s="517" t="s">
        <v>1277</v>
      </c>
      <c r="B726" s="517" t="s">
        <v>1276</v>
      </c>
    </row>
    <row r="727" spans="1:2" ht="15.75">
      <c r="A727" s="517" t="s">
        <v>1278</v>
      </c>
      <c r="B727" s="517" t="s">
        <v>638</v>
      </c>
    </row>
    <row r="728" spans="1:2" ht="15.75">
      <c r="A728" s="517" t="s">
        <v>1279</v>
      </c>
      <c r="B728" s="517" t="s">
        <v>640</v>
      </c>
    </row>
    <row r="729" spans="1:2" ht="15.75">
      <c r="A729" s="517" t="s">
        <v>1280</v>
      </c>
      <c r="B729" s="517" t="s">
        <v>1281</v>
      </c>
    </row>
    <row r="730" spans="1:2" ht="15.75">
      <c r="A730" s="517" t="s">
        <v>1282</v>
      </c>
      <c r="B730" s="517" t="s">
        <v>1283</v>
      </c>
    </row>
    <row r="731" spans="1:2" ht="15.75">
      <c r="A731" s="517" t="s">
        <v>1284</v>
      </c>
      <c r="B731" s="517" t="s">
        <v>1283</v>
      </c>
    </row>
    <row r="732" spans="1:2" ht="15.75">
      <c r="A732" s="517" t="s">
        <v>1285</v>
      </c>
      <c r="B732" s="517" t="s">
        <v>1286</v>
      </c>
    </row>
    <row r="733" spans="1:2" ht="15.75">
      <c r="A733" s="517" t="s">
        <v>1287</v>
      </c>
      <c r="B733" s="517" t="s">
        <v>1288</v>
      </c>
    </row>
    <row r="734" spans="1:2" ht="15.75">
      <c r="A734" s="517" t="s">
        <v>1289</v>
      </c>
      <c r="B734" s="517" t="s">
        <v>1290</v>
      </c>
    </row>
    <row r="735" spans="1:2" ht="15.75">
      <c r="A735" s="517" t="s">
        <v>1291</v>
      </c>
      <c r="B735" s="517" t="s">
        <v>1292</v>
      </c>
    </row>
    <row r="736" spans="1:2" ht="15.75">
      <c r="A736" s="517" t="s">
        <v>1293</v>
      </c>
      <c r="B736" s="517" t="s">
        <v>1294</v>
      </c>
    </row>
    <row r="737" spans="1:2" ht="15.75">
      <c r="A737" s="517" t="s">
        <v>1295</v>
      </c>
      <c r="B737" s="517" t="s">
        <v>1296</v>
      </c>
    </row>
    <row r="738" spans="1:2" ht="15.75">
      <c r="A738" s="517" t="s">
        <v>1297</v>
      </c>
      <c r="B738" s="517" t="s">
        <v>1298</v>
      </c>
    </row>
    <row r="739" spans="1:2" ht="15.75">
      <c r="A739" s="517" t="s">
        <v>1299</v>
      </c>
      <c r="B739" s="517" t="s">
        <v>1298</v>
      </c>
    </row>
    <row r="740" spans="1:2" ht="15.75">
      <c r="A740" s="517" t="s">
        <v>1300</v>
      </c>
      <c r="B740" s="517" t="s">
        <v>1301</v>
      </c>
    </row>
    <row r="741" spans="1:2" ht="15.75">
      <c r="A741" s="517" t="s">
        <v>1302</v>
      </c>
      <c r="B741" s="517" t="s">
        <v>1303</v>
      </c>
    </row>
    <row r="742" spans="1:2" ht="15.75">
      <c r="A742" s="517" t="s">
        <v>1304</v>
      </c>
      <c r="B742" s="517" t="s">
        <v>1305</v>
      </c>
    </row>
    <row r="743" spans="1:2" ht="15.75">
      <c r="A743" s="517" t="s">
        <v>1306</v>
      </c>
      <c r="B743" s="517" t="s">
        <v>1307</v>
      </c>
    </row>
    <row r="744" spans="1:2" ht="15.75">
      <c r="A744" s="517" t="s">
        <v>1308</v>
      </c>
      <c r="B744" s="517" t="s">
        <v>1309</v>
      </c>
    </row>
    <row r="745" spans="1:2" ht="15.75">
      <c r="A745" s="517" t="s">
        <v>1310</v>
      </c>
      <c r="B745" s="517" t="s">
        <v>1311</v>
      </c>
    </row>
    <row r="746" spans="1:2" ht="15.75">
      <c r="A746" s="517" t="s">
        <v>1312</v>
      </c>
      <c r="B746" s="517" t="s">
        <v>1313</v>
      </c>
    </row>
    <row r="747" spans="1:2" ht="15.75">
      <c r="A747" s="517" t="s">
        <v>1314</v>
      </c>
      <c r="B747" s="517" t="s">
        <v>526</v>
      </c>
    </row>
    <row r="748" spans="1:2" ht="15.75">
      <c r="A748" s="517" t="s">
        <v>1315</v>
      </c>
      <c r="B748" s="517" t="s">
        <v>1298</v>
      </c>
    </row>
    <row r="749" spans="1:2" ht="15.75">
      <c r="A749" s="517" t="s">
        <v>1316</v>
      </c>
      <c r="B749" s="517" t="s">
        <v>1298</v>
      </c>
    </row>
    <row r="750" spans="1:2" ht="15.75">
      <c r="A750" s="517" t="s">
        <v>1317</v>
      </c>
      <c r="B750" s="517" t="s">
        <v>1318</v>
      </c>
    </row>
    <row r="751" spans="1:2" ht="15.75">
      <c r="A751" s="517" t="s">
        <v>1319</v>
      </c>
      <c r="B751" s="517" t="s">
        <v>359</v>
      </c>
    </row>
    <row r="752" spans="1:2" ht="15.75">
      <c r="A752" s="517" t="s">
        <v>1320</v>
      </c>
      <c r="B752" s="517" t="s">
        <v>361</v>
      </c>
    </row>
    <row r="753" spans="1:2" ht="15.75">
      <c r="A753" s="517" t="s">
        <v>1321</v>
      </c>
      <c r="B753" s="517" t="s">
        <v>1322</v>
      </c>
    </row>
    <row r="754" spans="1:2" ht="15.75">
      <c r="A754" s="517" t="s">
        <v>1323</v>
      </c>
      <c r="B754" s="517" t="s">
        <v>1324</v>
      </c>
    </row>
    <row r="755" spans="1:2" ht="15.75">
      <c r="A755" s="517" t="s">
        <v>1325</v>
      </c>
      <c r="B755" s="517" t="s">
        <v>1326</v>
      </c>
    </row>
    <row r="756" spans="1:2" ht="15.75">
      <c r="A756" s="517" t="s">
        <v>1327</v>
      </c>
      <c r="B756" s="517" t="s">
        <v>745</v>
      </c>
    </row>
    <row r="757" spans="1:2" ht="15.75">
      <c r="A757" s="517" t="s">
        <v>1328</v>
      </c>
      <c r="B757" s="517" t="s">
        <v>91</v>
      </c>
    </row>
    <row r="758" spans="1:2" ht="15.75">
      <c r="A758" s="517" t="s">
        <v>1329</v>
      </c>
      <c r="B758" s="517" t="s">
        <v>1330</v>
      </c>
    </row>
    <row r="759" spans="1:2" ht="15.75">
      <c r="A759" s="517" t="s">
        <v>1331</v>
      </c>
      <c r="B759" s="517" t="s">
        <v>1332</v>
      </c>
    </row>
    <row r="760" spans="1:2" ht="15.75">
      <c r="A760" s="517" t="s">
        <v>1333</v>
      </c>
      <c r="B760" s="517" t="s">
        <v>1334</v>
      </c>
    </row>
    <row r="761" spans="1:2" ht="15.75">
      <c r="A761" s="517" t="s">
        <v>1335</v>
      </c>
      <c r="B761" s="517" t="s">
        <v>1336</v>
      </c>
    </row>
    <row r="762" spans="1:2" ht="15.75">
      <c r="A762" s="517" t="s">
        <v>1337</v>
      </c>
      <c r="B762" s="517" t="s">
        <v>755</v>
      </c>
    </row>
    <row r="763" spans="1:2" ht="15.75">
      <c r="A763" s="517" t="s">
        <v>1338</v>
      </c>
      <c r="B763" s="517" t="s">
        <v>1339</v>
      </c>
    </row>
    <row r="764" spans="1:2" ht="15.75">
      <c r="A764" s="517" t="s">
        <v>1340</v>
      </c>
      <c r="B764" s="517" t="s">
        <v>526</v>
      </c>
    </row>
    <row r="765" spans="1:2" ht="15.75">
      <c r="A765" s="517" t="s">
        <v>1341</v>
      </c>
      <c r="B765" s="517" t="s">
        <v>1342</v>
      </c>
    </row>
    <row r="766" spans="1:2" ht="15.75">
      <c r="A766" s="517" t="s">
        <v>1343</v>
      </c>
      <c r="B766" s="517" t="s">
        <v>1344</v>
      </c>
    </row>
    <row r="767" spans="1:2" ht="15.75">
      <c r="A767" s="517" t="s">
        <v>1345</v>
      </c>
      <c r="B767" s="517" t="s">
        <v>1346</v>
      </c>
    </row>
    <row r="768" spans="1:2" ht="15.75">
      <c r="A768" s="517" t="s">
        <v>1347</v>
      </c>
      <c r="B768" s="517" t="s">
        <v>1348</v>
      </c>
    </row>
    <row r="769" spans="1:2" ht="15.75">
      <c r="A769" s="517" t="s">
        <v>1349</v>
      </c>
      <c r="B769" s="517" t="s">
        <v>1350</v>
      </c>
    </row>
    <row r="770" spans="1:2" ht="15.75">
      <c r="A770" s="517" t="s">
        <v>1351</v>
      </c>
      <c r="B770" s="517" t="s">
        <v>1352</v>
      </c>
    </row>
    <row r="771" spans="1:2" ht="15.75">
      <c r="A771" s="517" t="s">
        <v>1353</v>
      </c>
      <c r="B771" s="517" t="s">
        <v>1354</v>
      </c>
    </row>
    <row r="772" spans="1:2" ht="15.75">
      <c r="A772" s="517" t="s">
        <v>1355</v>
      </c>
      <c r="B772" s="517" t="s">
        <v>1356</v>
      </c>
    </row>
    <row r="773" spans="1:2" ht="15.75">
      <c r="A773" s="517" t="s">
        <v>1357</v>
      </c>
      <c r="B773" s="517" t="s">
        <v>1358</v>
      </c>
    </row>
    <row r="774" spans="1:2" ht="15.75">
      <c r="A774" s="517" t="s">
        <v>1359</v>
      </c>
      <c r="B774" s="517" t="s">
        <v>1360</v>
      </c>
    </row>
    <row r="775" spans="1:2" ht="15.75">
      <c r="A775" s="517" t="s">
        <v>1361</v>
      </c>
      <c r="B775" s="517" t="s">
        <v>1362</v>
      </c>
    </row>
    <row r="776" spans="1:2" ht="15.75">
      <c r="A776" s="517" t="s">
        <v>1363</v>
      </c>
      <c r="B776" s="517" t="s">
        <v>1364</v>
      </c>
    </row>
    <row r="777" spans="1:2" ht="15.75">
      <c r="A777" s="517" t="s">
        <v>1365</v>
      </c>
      <c r="B777" s="517" t="s">
        <v>526</v>
      </c>
    </row>
    <row r="778" spans="1:2" ht="15.75">
      <c r="A778" s="517" t="s">
        <v>1366</v>
      </c>
      <c r="B778" s="517" t="s">
        <v>1367</v>
      </c>
    </row>
    <row r="779" spans="1:2" ht="15.75">
      <c r="A779" s="517" t="s">
        <v>1368</v>
      </c>
      <c r="B779" s="517" t="s">
        <v>1367</v>
      </c>
    </row>
    <row r="780" spans="1:2" ht="15.75">
      <c r="A780" s="517" t="s">
        <v>1369</v>
      </c>
      <c r="B780" s="517" t="s">
        <v>1370</v>
      </c>
    </row>
    <row r="781" spans="1:2" ht="15.75">
      <c r="A781" s="517" t="s">
        <v>1371</v>
      </c>
      <c r="B781" s="517" t="s">
        <v>1185</v>
      </c>
    </row>
    <row r="782" spans="1:2" ht="15.75">
      <c r="A782" s="517" t="s">
        <v>1372</v>
      </c>
      <c r="B782" s="517" t="s">
        <v>1187</v>
      </c>
    </row>
    <row r="783" spans="1:2" ht="15.75">
      <c r="A783" s="517" t="s">
        <v>1373</v>
      </c>
      <c r="B783" s="517" t="s">
        <v>1189</v>
      </c>
    </row>
    <row r="784" spans="1:2" ht="15.75">
      <c r="A784" s="517" t="s">
        <v>1374</v>
      </c>
      <c r="B784" s="517" t="s">
        <v>1375</v>
      </c>
    </row>
    <row r="785" spans="1:2" ht="15.75">
      <c r="A785" s="517" t="s">
        <v>1376</v>
      </c>
      <c r="B785" s="517" t="s">
        <v>1377</v>
      </c>
    </row>
    <row r="786" spans="1:2" ht="15.75">
      <c r="A786" s="517" t="s">
        <v>1378</v>
      </c>
      <c r="B786" s="517" t="s">
        <v>1379</v>
      </c>
    </row>
    <row r="787" spans="1:2" ht="15.75">
      <c r="A787" s="517" t="s">
        <v>1380</v>
      </c>
      <c r="B787" s="517" t="s">
        <v>1381</v>
      </c>
    </row>
    <row r="788" spans="1:2" ht="15.75">
      <c r="A788" s="517" t="s">
        <v>1382</v>
      </c>
      <c r="B788" s="517" t="s">
        <v>1193</v>
      </c>
    </row>
    <row r="789" spans="1:2" ht="15.75">
      <c r="A789" s="517" t="s">
        <v>1383</v>
      </c>
      <c r="B789" s="517" t="s">
        <v>1384</v>
      </c>
    </row>
    <row r="790" spans="1:2" ht="15.75">
      <c r="A790" s="517" t="s">
        <v>1385</v>
      </c>
      <c r="B790" s="517" t="s">
        <v>1384</v>
      </c>
    </row>
    <row r="791" spans="1:2" ht="15.75">
      <c r="A791" s="517" t="s">
        <v>1386</v>
      </c>
      <c r="B791" s="517" t="s">
        <v>1387</v>
      </c>
    </row>
    <row r="792" spans="1:2" ht="15.75">
      <c r="A792" s="517" t="s">
        <v>1388</v>
      </c>
      <c r="B792" s="517" t="s">
        <v>1389</v>
      </c>
    </row>
    <row r="793" spans="1:2" ht="15.75">
      <c r="A793" s="517" t="s">
        <v>1390</v>
      </c>
      <c r="B793" s="517" t="s">
        <v>1391</v>
      </c>
    </row>
    <row r="794" spans="1:2" ht="15.75">
      <c r="A794" s="517" t="s">
        <v>1392</v>
      </c>
      <c r="B794" s="517" t="s">
        <v>1393</v>
      </c>
    </row>
    <row r="795" spans="1:2" ht="15.75">
      <c r="A795" s="517" t="s">
        <v>1394</v>
      </c>
      <c r="B795" s="517" t="s">
        <v>1395</v>
      </c>
    </row>
    <row r="796" spans="1:2" ht="15.75">
      <c r="A796" s="517" t="s">
        <v>1396</v>
      </c>
      <c r="B796" s="517" t="s">
        <v>1397</v>
      </c>
    </row>
    <row r="797" spans="1:2" ht="15.75">
      <c r="A797" s="517" t="s">
        <v>1398</v>
      </c>
      <c r="B797" s="517" t="s">
        <v>1399</v>
      </c>
    </row>
    <row r="798" spans="1:2" ht="15.75">
      <c r="A798" s="517" t="s">
        <v>1400</v>
      </c>
      <c r="B798" s="517" t="s">
        <v>1399</v>
      </c>
    </row>
    <row r="799" spans="1:2" ht="15.75">
      <c r="A799" s="517" t="s">
        <v>1401</v>
      </c>
      <c r="B799" s="517" t="s">
        <v>1402</v>
      </c>
    </row>
    <row r="800" spans="1:2" ht="15.75">
      <c r="A800" s="517" t="s">
        <v>1403</v>
      </c>
      <c r="B800" s="517" t="s">
        <v>1404</v>
      </c>
    </row>
    <row r="801" spans="1:2" ht="15.75">
      <c r="A801" s="517" t="s">
        <v>1405</v>
      </c>
      <c r="B801" s="517" t="s">
        <v>1404</v>
      </c>
    </row>
    <row r="802" spans="1:2" ht="15.75">
      <c r="A802" s="517" t="s">
        <v>1406</v>
      </c>
      <c r="B802" s="517" t="s">
        <v>1407</v>
      </c>
    </row>
    <row r="803" spans="1:2" ht="15.75">
      <c r="A803" s="517" t="s">
        <v>1408</v>
      </c>
      <c r="B803" s="517" t="s">
        <v>1409</v>
      </c>
    </row>
    <row r="804" spans="1:2" ht="15.75">
      <c r="A804" s="517" t="s">
        <v>1410</v>
      </c>
      <c r="B804" s="517" t="s">
        <v>1411</v>
      </c>
    </row>
    <row r="805" spans="1:2" ht="15.75">
      <c r="A805" s="517" t="s">
        <v>1412</v>
      </c>
      <c r="B805" s="517" t="s">
        <v>1413</v>
      </c>
    </row>
    <row r="806" spans="1:2" ht="15.75">
      <c r="A806" s="517" t="s">
        <v>1414</v>
      </c>
      <c r="B806" s="517" t="s">
        <v>1415</v>
      </c>
    </row>
    <row r="807" spans="1:2" ht="15.75">
      <c r="A807" s="517" t="s">
        <v>1416</v>
      </c>
      <c r="B807" s="517" t="s">
        <v>1417</v>
      </c>
    </row>
    <row r="808" spans="1:2" ht="15.75">
      <c r="A808" s="517" t="s">
        <v>1418</v>
      </c>
      <c r="B808" s="517" t="s">
        <v>1419</v>
      </c>
    </row>
    <row r="809" spans="1:2" ht="15.75">
      <c r="A809" s="517" t="s">
        <v>1420</v>
      </c>
      <c r="B809" s="517" t="s">
        <v>1421</v>
      </c>
    </row>
    <row r="810" spans="1:2" ht="15.75">
      <c r="A810" s="517" t="s">
        <v>1422</v>
      </c>
      <c r="B810" s="517" t="s">
        <v>1421</v>
      </c>
    </row>
    <row r="811" spans="1:2" ht="15.75">
      <c r="A811" s="517" t="s">
        <v>1423</v>
      </c>
      <c r="B811" s="517" t="s">
        <v>1424</v>
      </c>
    </row>
    <row r="812" spans="1:2" ht="15.75">
      <c r="A812" s="517" t="s">
        <v>1425</v>
      </c>
      <c r="B812" s="517" t="s">
        <v>1424</v>
      </c>
    </row>
    <row r="813" spans="1:2" ht="15.75">
      <c r="A813" s="517" t="s">
        <v>1426</v>
      </c>
      <c r="B813" s="517" t="s">
        <v>1427</v>
      </c>
    </row>
    <row r="814" spans="1:2" ht="15.75">
      <c r="A814" s="517" t="s">
        <v>1428</v>
      </c>
      <c r="B814" s="517" t="s">
        <v>1429</v>
      </c>
    </row>
    <row r="815" spans="1:2" ht="15.75">
      <c r="A815" s="517" t="s">
        <v>1430</v>
      </c>
      <c r="B815" s="517" t="s">
        <v>1431</v>
      </c>
    </row>
    <row r="816" spans="1:2" ht="15.75">
      <c r="A816" s="517" t="s">
        <v>1432</v>
      </c>
      <c r="B816" s="517" t="s">
        <v>1433</v>
      </c>
    </row>
    <row r="817" spans="1:2" ht="15.75">
      <c r="A817" s="517" t="s">
        <v>1434</v>
      </c>
      <c r="B817" s="517" t="s">
        <v>1435</v>
      </c>
    </row>
    <row r="818" spans="1:2" ht="15.75">
      <c r="A818" s="517" t="s">
        <v>1436</v>
      </c>
      <c r="B818" s="517" t="s">
        <v>1437</v>
      </c>
    </row>
    <row r="819" spans="1:2" ht="15.75">
      <c r="A819" s="517" t="s">
        <v>1438</v>
      </c>
      <c r="B819" s="517" t="s">
        <v>350</v>
      </c>
    </row>
    <row r="820" spans="1:2" ht="15.75">
      <c r="A820" s="517" t="s">
        <v>1439</v>
      </c>
      <c r="B820" s="517" t="s">
        <v>350</v>
      </c>
    </row>
    <row r="821" spans="1:2" ht="15.75">
      <c r="A821" s="517" t="s">
        <v>1440</v>
      </c>
      <c r="B821" s="517" t="s">
        <v>1441</v>
      </c>
    </row>
    <row r="822" spans="1:2" ht="15.75">
      <c r="A822" s="517" t="s">
        <v>1442</v>
      </c>
      <c r="B822" s="517" t="s">
        <v>1441</v>
      </c>
    </row>
    <row r="823" spans="1:2" ht="15.75">
      <c r="A823" s="517" t="s">
        <v>1443</v>
      </c>
      <c r="B823" s="517" t="s">
        <v>1444</v>
      </c>
    </row>
    <row r="824" spans="1:2" ht="15.75">
      <c r="A824" s="517" t="s">
        <v>1445</v>
      </c>
      <c r="B824" s="517" t="s">
        <v>1446</v>
      </c>
    </row>
    <row r="825" spans="1:2" ht="15.75">
      <c r="A825" s="517" t="s">
        <v>1447</v>
      </c>
      <c r="B825" s="517" t="s">
        <v>1448</v>
      </c>
    </row>
    <row r="826" spans="1:2" ht="15.75">
      <c r="A826" s="517" t="s">
        <v>1449</v>
      </c>
      <c r="B826" s="517" t="s">
        <v>1450</v>
      </c>
    </row>
    <row r="827" spans="1:2" ht="15.75">
      <c r="A827" s="517" t="s">
        <v>1451</v>
      </c>
      <c r="B827" s="517" t="s">
        <v>1452</v>
      </c>
    </row>
    <row r="828" spans="1:2" ht="15.75">
      <c r="A828" s="517" t="s">
        <v>1453</v>
      </c>
      <c r="B828" s="517" t="s">
        <v>1454</v>
      </c>
    </row>
    <row r="829" spans="1:2" ht="15.75">
      <c r="A829" s="517" t="s">
        <v>1455</v>
      </c>
      <c r="B829" s="517" t="s">
        <v>526</v>
      </c>
    </row>
    <row r="830" spans="1:2" ht="15.75">
      <c r="A830" s="517" t="s">
        <v>1456</v>
      </c>
      <c r="B830" s="517" t="s">
        <v>1457</v>
      </c>
    </row>
    <row r="831" spans="1:2" ht="15.75">
      <c r="A831" s="517" t="s">
        <v>1458</v>
      </c>
      <c r="B831" s="517" t="s">
        <v>1459</v>
      </c>
    </row>
    <row r="832" spans="1:2" ht="15.75">
      <c r="A832" s="517" t="s">
        <v>1460</v>
      </c>
      <c r="B832" s="517" t="s">
        <v>1461</v>
      </c>
    </row>
    <row r="833" spans="1:2" ht="15.75">
      <c r="A833" s="517" t="s">
        <v>1462</v>
      </c>
      <c r="B833" s="517" t="s">
        <v>1334</v>
      </c>
    </row>
    <row r="834" spans="1:2" ht="15.75">
      <c r="A834" s="517" t="s">
        <v>1463</v>
      </c>
      <c r="B834" s="517" t="s">
        <v>91</v>
      </c>
    </row>
    <row r="835" spans="1:2" ht="15.75">
      <c r="A835" s="517" t="s">
        <v>1464</v>
      </c>
      <c r="B835" s="517" t="s">
        <v>1330</v>
      </c>
    </row>
    <row r="836" spans="1:2" ht="15.75">
      <c r="A836" s="517" t="s">
        <v>1465</v>
      </c>
      <c r="B836" s="517" t="s">
        <v>79</v>
      </c>
    </row>
    <row r="837" spans="1:2" ht="15.75">
      <c r="A837" s="517" t="s">
        <v>1466</v>
      </c>
      <c r="B837" s="517" t="s">
        <v>1332</v>
      </c>
    </row>
    <row r="838" spans="1:2" ht="15.75">
      <c r="A838" s="517" t="s">
        <v>1467</v>
      </c>
      <c r="B838" s="517" t="s">
        <v>77</v>
      </c>
    </row>
    <row r="839" spans="1:2" ht="15.75">
      <c r="A839" s="517" t="s">
        <v>1468</v>
      </c>
      <c r="B839" s="517" t="s">
        <v>1469</v>
      </c>
    </row>
    <row r="840" spans="1:2" ht="15.75">
      <c r="A840" s="517" t="s">
        <v>1470</v>
      </c>
      <c r="B840" s="517" t="s">
        <v>526</v>
      </c>
    </row>
    <row r="841" spans="1:2" ht="15.75">
      <c r="A841" s="517" t="s">
        <v>1471</v>
      </c>
      <c r="B841" s="517" t="s">
        <v>359</v>
      </c>
    </row>
    <row r="842" spans="1:2" ht="15.75">
      <c r="A842" s="517" t="s">
        <v>1472</v>
      </c>
      <c r="B842" s="517" t="s">
        <v>361</v>
      </c>
    </row>
    <row r="843" spans="1:2" ht="15.75">
      <c r="A843" s="517" t="s">
        <v>1473</v>
      </c>
      <c r="B843" s="517" t="s">
        <v>1474</v>
      </c>
    </row>
    <row r="844" spans="1:2" ht="15.75">
      <c r="A844" s="517" t="s">
        <v>1475</v>
      </c>
      <c r="B844" s="517" t="s">
        <v>1476</v>
      </c>
    </row>
    <row r="845" spans="1:2" ht="15.75">
      <c r="A845" s="517" t="s">
        <v>1477</v>
      </c>
      <c r="B845" s="517" t="s">
        <v>1478</v>
      </c>
    </row>
    <row r="846" spans="1:2" ht="15.75">
      <c r="A846" s="517" t="s">
        <v>1479</v>
      </c>
      <c r="B846" s="517" t="s">
        <v>1480</v>
      </c>
    </row>
    <row r="847" spans="1:2" ht="15.75">
      <c r="A847" s="517" t="s">
        <v>1481</v>
      </c>
      <c r="B847" s="517" t="s">
        <v>1482</v>
      </c>
    </row>
    <row r="848" spans="1:2" ht="15.75">
      <c r="A848" s="517" t="s">
        <v>1483</v>
      </c>
      <c r="B848" s="517" t="s">
        <v>1484</v>
      </c>
    </row>
    <row r="849" spans="1:2" ht="15.75">
      <c r="A849" s="517" t="s">
        <v>1485</v>
      </c>
      <c r="B849" s="517" t="s">
        <v>1486</v>
      </c>
    </row>
    <row r="850" spans="1:2" ht="15.75">
      <c r="A850" s="517" t="s">
        <v>1487</v>
      </c>
      <c r="B850" s="517" t="s">
        <v>1488</v>
      </c>
    </row>
    <row r="851" spans="1:2" ht="15.75">
      <c r="A851" s="517" t="s">
        <v>1489</v>
      </c>
      <c r="B851" s="517" t="s">
        <v>1490</v>
      </c>
    </row>
    <row r="852" spans="1:2" ht="15.75">
      <c r="A852" s="517" t="s">
        <v>1491</v>
      </c>
      <c r="B852" s="517" t="s">
        <v>1492</v>
      </c>
    </row>
    <row r="853" spans="1:2" ht="15.75">
      <c r="A853" s="517" t="s">
        <v>1493</v>
      </c>
      <c r="B853" s="517" t="s">
        <v>1494</v>
      </c>
    </row>
    <row r="854" spans="1:2" ht="15.75">
      <c r="A854" s="517" t="s">
        <v>1495</v>
      </c>
      <c r="B854" s="517" t="s">
        <v>1496</v>
      </c>
    </row>
    <row r="855" spans="1:2" ht="15.75">
      <c r="A855" s="517" t="s">
        <v>1497</v>
      </c>
      <c r="B855" s="517" t="s">
        <v>1498</v>
      </c>
    </row>
    <row r="856" spans="1:2" ht="15.75">
      <c r="A856" s="517" t="s">
        <v>1499</v>
      </c>
      <c r="B856" s="517" t="s">
        <v>1500</v>
      </c>
    </row>
    <row r="857" spans="1:2" ht="15.75">
      <c r="A857" s="517" t="s">
        <v>1501</v>
      </c>
      <c r="B857" s="517" t="s">
        <v>1502</v>
      </c>
    </row>
    <row r="858" spans="1:2" ht="15.75">
      <c r="A858" s="517" t="s">
        <v>1503</v>
      </c>
      <c r="B858" s="517" t="s">
        <v>1504</v>
      </c>
    </row>
    <row r="859" spans="1:2" ht="15.75">
      <c r="A859" s="517" t="s">
        <v>1505</v>
      </c>
      <c r="B859" s="517" t="s">
        <v>1506</v>
      </c>
    </row>
    <row r="860" spans="1:2" ht="15.75">
      <c r="A860" s="517" t="s">
        <v>1507</v>
      </c>
      <c r="B860" s="517" t="s">
        <v>1508</v>
      </c>
    </row>
    <row r="861" spans="1:2" ht="15.75">
      <c r="A861" s="517" t="s">
        <v>1509</v>
      </c>
      <c r="B861" s="517" t="s">
        <v>1510</v>
      </c>
    </row>
    <row r="862" spans="1:2" ht="15.75">
      <c r="A862" s="517" t="s">
        <v>1511</v>
      </c>
      <c r="B862" s="517" t="s">
        <v>1512</v>
      </c>
    </row>
    <row r="863" spans="1:2" ht="15.75">
      <c r="A863" s="517" t="s">
        <v>1513</v>
      </c>
      <c r="B863" s="517" t="s">
        <v>1514</v>
      </c>
    </row>
    <row r="864" spans="1:2" ht="15.75">
      <c r="A864" s="517" t="s">
        <v>1515</v>
      </c>
      <c r="B864" s="517" t="s">
        <v>717</v>
      </c>
    </row>
    <row r="865" spans="1:2" ht="15.75">
      <c r="A865" s="517" t="s">
        <v>1516</v>
      </c>
      <c r="B865" s="517" t="s">
        <v>948</v>
      </c>
    </row>
    <row r="866" spans="1:2" ht="15.75">
      <c r="A866" s="517" t="s">
        <v>1517</v>
      </c>
      <c r="B866" s="517" t="s">
        <v>950</v>
      </c>
    </row>
    <row r="867" spans="1:2" ht="15.75">
      <c r="A867" s="517" t="s">
        <v>1518</v>
      </c>
      <c r="B867" s="517" t="s">
        <v>526</v>
      </c>
    </row>
    <row r="868" spans="1:2" ht="15.75">
      <c r="A868" s="517" t="s">
        <v>1519</v>
      </c>
      <c r="B868" s="517" t="s">
        <v>1490</v>
      </c>
    </row>
    <row r="869" spans="1:2" ht="15.75">
      <c r="A869" s="517" t="s">
        <v>1520</v>
      </c>
      <c r="B869" s="517" t="s">
        <v>1492</v>
      </c>
    </row>
    <row r="870" spans="1:2" ht="15.75">
      <c r="A870" s="517" t="s">
        <v>1521</v>
      </c>
      <c r="B870" s="517" t="s">
        <v>1494</v>
      </c>
    </row>
    <row r="871" spans="1:2" ht="15.75">
      <c r="A871" s="517" t="s">
        <v>1522</v>
      </c>
      <c r="B871" s="517" t="s">
        <v>1496</v>
      </c>
    </row>
    <row r="872" spans="1:2" ht="15.75">
      <c r="A872" s="517" t="s">
        <v>1523</v>
      </c>
      <c r="B872" s="517" t="s">
        <v>1498</v>
      </c>
    </row>
    <row r="873" spans="1:2" ht="15.75">
      <c r="A873" s="517" t="s">
        <v>1524</v>
      </c>
      <c r="B873" s="517" t="s">
        <v>1500</v>
      </c>
    </row>
    <row r="874" spans="1:2" ht="15.75">
      <c r="A874" s="517" t="s">
        <v>1525</v>
      </c>
      <c r="B874" s="517" t="s">
        <v>1502</v>
      </c>
    </row>
    <row r="875" spans="1:2" ht="15.75">
      <c r="A875" s="517" t="s">
        <v>1526</v>
      </c>
      <c r="B875" s="517" t="s">
        <v>1504</v>
      </c>
    </row>
    <row r="876" spans="1:2" ht="15.75">
      <c r="A876" s="517" t="s">
        <v>1527</v>
      </c>
      <c r="B876" s="517" t="s">
        <v>1528</v>
      </c>
    </row>
    <row r="877" spans="1:2" ht="15.75">
      <c r="A877" s="517" t="s">
        <v>1529</v>
      </c>
      <c r="B877" s="517" t="s">
        <v>1530</v>
      </c>
    </row>
    <row r="878" spans="1:2" ht="15.75">
      <c r="A878" s="517" t="s">
        <v>1531</v>
      </c>
      <c r="B878" s="517" t="s">
        <v>1510</v>
      </c>
    </row>
    <row r="879" spans="1:2" ht="15.75">
      <c r="A879" s="517" t="s">
        <v>1532</v>
      </c>
      <c r="B879" s="517" t="s">
        <v>1512</v>
      </c>
    </row>
    <row r="880" spans="1:2" ht="15.75">
      <c r="A880" s="517" t="s">
        <v>1533</v>
      </c>
      <c r="B880" s="517" t="s">
        <v>717</v>
      </c>
    </row>
    <row r="881" spans="1:2" ht="15.75">
      <c r="A881" s="517" t="s">
        <v>1534</v>
      </c>
      <c r="B881" s="517" t="s">
        <v>948</v>
      </c>
    </row>
    <row r="882" spans="1:2" ht="15.75">
      <c r="A882" s="517" t="s">
        <v>1535</v>
      </c>
      <c r="B882" s="517" t="s">
        <v>950</v>
      </c>
    </row>
    <row r="883" spans="1:2" ht="15.75">
      <c r="A883" s="517" t="s">
        <v>1536</v>
      </c>
      <c r="B883" s="517" t="s">
        <v>526</v>
      </c>
    </row>
    <row r="884" spans="1:2" ht="15.75">
      <c r="A884" s="517" t="s">
        <v>1537</v>
      </c>
      <c r="B884" s="517" t="s">
        <v>1490</v>
      </c>
    </row>
    <row r="885" spans="1:2" ht="15.75">
      <c r="A885" s="517" t="s">
        <v>1538</v>
      </c>
      <c r="B885" s="517" t="s">
        <v>1539</v>
      </c>
    </row>
    <row r="886" spans="1:2" ht="15.75">
      <c r="A886" s="517" t="s">
        <v>1540</v>
      </c>
      <c r="B886" s="517" t="s">
        <v>1541</v>
      </c>
    </row>
    <row r="887" spans="1:2" ht="15.75">
      <c r="A887" s="517" t="s">
        <v>1542</v>
      </c>
      <c r="B887" s="517" t="s">
        <v>1496</v>
      </c>
    </row>
    <row r="888" spans="1:2" ht="15.75">
      <c r="A888" s="517" t="s">
        <v>1543</v>
      </c>
      <c r="B888" s="517" t="s">
        <v>1544</v>
      </c>
    </row>
    <row r="889" spans="1:2" ht="15.75">
      <c r="A889" s="517" t="s">
        <v>1545</v>
      </c>
      <c r="B889" s="517" t="s">
        <v>1364</v>
      </c>
    </row>
    <row r="890" spans="1:2" ht="15.75">
      <c r="A890" s="517" t="s">
        <v>1546</v>
      </c>
      <c r="B890" s="517" t="s">
        <v>1500</v>
      </c>
    </row>
    <row r="891" spans="1:2" ht="15.75">
      <c r="A891" s="517" t="s">
        <v>1547</v>
      </c>
      <c r="B891" s="517" t="s">
        <v>1548</v>
      </c>
    </row>
    <row r="892" spans="1:2" ht="15.75">
      <c r="A892" s="517" t="s">
        <v>1549</v>
      </c>
      <c r="B892" s="517" t="s">
        <v>1508</v>
      </c>
    </row>
    <row r="893" spans="1:2" ht="15.75">
      <c r="A893" s="517" t="s">
        <v>1550</v>
      </c>
      <c r="B893" s="517" t="s">
        <v>1510</v>
      </c>
    </row>
    <row r="894" spans="1:2" ht="15.75">
      <c r="A894" s="517" t="s">
        <v>1551</v>
      </c>
      <c r="B894" s="517" t="s">
        <v>1552</v>
      </c>
    </row>
    <row r="895" spans="1:2" ht="15.75">
      <c r="A895" s="517" t="s">
        <v>1553</v>
      </c>
      <c r="B895" s="517" t="s">
        <v>717</v>
      </c>
    </row>
    <row r="896" spans="1:2" ht="15.75">
      <c r="A896" s="517" t="s">
        <v>1554</v>
      </c>
      <c r="B896" s="517" t="s">
        <v>948</v>
      </c>
    </row>
    <row r="897" spans="1:2" ht="15.75">
      <c r="A897" s="517" t="s">
        <v>1555</v>
      </c>
      <c r="B897" s="517" t="s">
        <v>950</v>
      </c>
    </row>
    <row r="898" spans="1:2" ht="15.75">
      <c r="A898" s="517" t="s">
        <v>1556</v>
      </c>
      <c r="B898" s="517" t="s">
        <v>526</v>
      </c>
    </row>
    <row r="899" spans="1:2" ht="15.75">
      <c r="A899" s="517" t="s">
        <v>1557</v>
      </c>
      <c r="B899" s="517" t="s">
        <v>1558</v>
      </c>
    </row>
    <row r="900" spans="1:2" ht="15.75">
      <c r="A900" s="517" t="s">
        <v>1559</v>
      </c>
      <c r="B900" s="517" t="s">
        <v>1558</v>
      </c>
    </row>
    <row r="901" spans="1:2" ht="15.75">
      <c r="A901" s="517" t="s">
        <v>1560</v>
      </c>
      <c r="B901" s="517" t="s">
        <v>1561</v>
      </c>
    </row>
    <row r="902" spans="1:2" ht="15.75">
      <c r="A902" s="517" t="s">
        <v>1562</v>
      </c>
      <c r="B902" s="517" t="s">
        <v>1563</v>
      </c>
    </row>
    <row r="903" spans="1:2" ht="15.75">
      <c r="A903" s="517" t="s">
        <v>1564</v>
      </c>
      <c r="B903" s="517" t="s">
        <v>1565</v>
      </c>
    </row>
    <row r="904" spans="1:2" ht="15.75">
      <c r="A904" s="517" t="s">
        <v>1566</v>
      </c>
      <c r="B904" s="517" t="s">
        <v>1227</v>
      </c>
    </row>
    <row r="905" spans="1:2" ht="15.75">
      <c r="A905" s="517" t="s">
        <v>1567</v>
      </c>
      <c r="B905" s="517" t="s">
        <v>1229</v>
      </c>
    </row>
    <row r="906" spans="1:2" ht="15.75">
      <c r="A906" s="517" t="s">
        <v>1568</v>
      </c>
      <c r="B906" s="517" t="s">
        <v>1231</v>
      </c>
    </row>
    <row r="907" spans="1:2" ht="15.75">
      <c r="A907" s="517" t="s">
        <v>1569</v>
      </c>
      <c r="B907" s="517" t="s">
        <v>1570</v>
      </c>
    </row>
    <row r="908" spans="1:2" ht="15.75">
      <c r="A908" s="517" t="s">
        <v>1571</v>
      </c>
      <c r="B908" s="517" t="s">
        <v>526</v>
      </c>
    </row>
    <row r="909" spans="1:2" ht="15.75">
      <c r="A909" s="517" t="s">
        <v>1572</v>
      </c>
      <c r="B909" s="517" t="s">
        <v>1573</v>
      </c>
    </row>
    <row r="910" spans="1:2" ht="15.75">
      <c r="A910" s="517" t="s">
        <v>1574</v>
      </c>
      <c r="B910" s="517" t="s">
        <v>1573</v>
      </c>
    </row>
    <row r="911" spans="1:2" ht="15.75">
      <c r="A911" s="517" t="s">
        <v>1575</v>
      </c>
      <c r="B911" s="517" t="s">
        <v>1576</v>
      </c>
    </row>
    <row r="912" spans="1:2" ht="15.75">
      <c r="A912" s="517" t="s">
        <v>1577</v>
      </c>
      <c r="B912" s="517" t="s">
        <v>1578</v>
      </c>
    </row>
    <row r="913" spans="1:2" ht="15.75">
      <c r="A913" s="517" t="s">
        <v>1579</v>
      </c>
      <c r="B913" s="517" t="s">
        <v>1580</v>
      </c>
    </row>
    <row r="914" spans="1:2" ht="15.75">
      <c r="A914" s="517" t="s">
        <v>1581</v>
      </c>
      <c r="B914" s="517" t="s">
        <v>1582</v>
      </c>
    </row>
    <row r="915" spans="1:2" ht="15.75">
      <c r="A915" s="517" t="s">
        <v>1583</v>
      </c>
      <c r="B915" s="517" t="s">
        <v>1584</v>
      </c>
    </row>
    <row r="916" spans="1:2" ht="15.75">
      <c r="A916" s="517" t="s">
        <v>1585</v>
      </c>
      <c r="B916" s="517" t="s">
        <v>1586</v>
      </c>
    </row>
    <row r="917" spans="1:2" ht="15.75">
      <c r="A917" s="517" t="s">
        <v>1587</v>
      </c>
      <c r="B917" s="517" t="s">
        <v>1588</v>
      </c>
    </row>
    <row r="918" spans="1:2" ht="15.75">
      <c r="A918" s="517" t="s">
        <v>1589</v>
      </c>
      <c r="B918" s="517" t="s">
        <v>1590</v>
      </c>
    </row>
    <row r="919" spans="1:2" ht="15.75">
      <c r="A919" s="517" t="s">
        <v>1591</v>
      </c>
      <c r="B919" s="517" t="s">
        <v>1592</v>
      </c>
    </row>
    <row r="920" spans="1:2" ht="15.75">
      <c r="A920" s="517" t="s">
        <v>1593</v>
      </c>
      <c r="B920" s="517" t="s">
        <v>1594</v>
      </c>
    </row>
    <row r="921" spans="1:2" ht="15.75">
      <c r="A921" s="517" t="s">
        <v>1595</v>
      </c>
      <c r="B921" s="517" t="s">
        <v>1596</v>
      </c>
    </row>
    <row r="922" spans="1:2" ht="15.75">
      <c r="A922" s="517" t="s">
        <v>1597</v>
      </c>
      <c r="B922" s="517" t="s">
        <v>1598</v>
      </c>
    </row>
    <row r="923" spans="1:2" ht="15.75">
      <c r="A923" s="517" t="s">
        <v>1599</v>
      </c>
      <c r="B923" s="517" t="s">
        <v>1600</v>
      </c>
    </row>
    <row r="924" spans="1:2" ht="15.75">
      <c r="A924" s="517" t="s">
        <v>1601</v>
      </c>
      <c r="B924" s="517" t="s">
        <v>1602</v>
      </c>
    </row>
    <row r="925" spans="1:2" ht="15.75">
      <c r="A925" s="517" t="s">
        <v>1603</v>
      </c>
      <c r="B925" s="517" t="s">
        <v>33</v>
      </c>
    </row>
    <row r="926" spans="1:2" ht="15.75">
      <c r="A926" s="517" t="s">
        <v>1604</v>
      </c>
      <c r="B926" s="517" t="s">
        <v>526</v>
      </c>
    </row>
    <row r="927" spans="1:2" ht="15.75">
      <c r="A927" s="517" t="s">
        <v>1605</v>
      </c>
      <c r="B927" s="517" t="s">
        <v>1606</v>
      </c>
    </row>
    <row r="928" spans="1:2" ht="15.75">
      <c r="A928" s="517" t="s">
        <v>1607</v>
      </c>
      <c r="B928" s="517" t="s">
        <v>1608</v>
      </c>
    </row>
    <row r="929" spans="1:2" ht="15.75">
      <c r="A929" s="517" t="s">
        <v>1609</v>
      </c>
      <c r="B929" s="517" t="s">
        <v>1610</v>
      </c>
    </row>
    <row r="930" spans="1:2" ht="15.75">
      <c r="A930" s="517" t="s">
        <v>1611</v>
      </c>
      <c r="B930" s="517" t="s">
        <v>1612</v>
      </c>
    </row>
    <row r="931" spans="1:2" ht="15.75">
      <c r="A931" s="517" t="s">
        <v>1613</v>
      </c>
      <c r="B931" s="517" t="s">
        <v>1415</v>
      </c>
    </row>
    <row r="932" spans="1:2" ht="15.75">
      <c r="A932" s="517" t="s">
        <v>1614</v>
      </c>
      <c r="B932" s="517" t="s">
        <v>1615</v>
      </c>
    </row>
    <row r="933" spans="1:2" ht="15.75">
      <c r="A933" s="517" t="s">
        <v>1616</v>
      </c>
      <c r="B933" s="517" t="s">
        <v>1617</v>
      </c>
    </row>
    <row r="934" spans="1:2" ht="15.75">
      <c r="A934" s="517" t="s">
        <v>1618</v>
      </c>
      <c r="B934" s="517" t="s">
        <v>1619</v>
      </c>
    </row>
    <row r="935" spans="1:2" ht="15.75">
      <c r="A935" s="517" t="s">
        <v>1620</v>
      </c>
      <c r="B935" s="517" t="s">
        <v>1413</v>
      </c>
    </row>
    <row r="936" spans="1:2" ht="15.75">
      <c r="A936" s="517" t="s">
        <v>1621</v>
      </c>
      <c r="B936" s="517" t="s">
        <v>1622</v>
      </c>
    </row>
    <row r="937" spans="1:2" ht="15.75">
      <c r="A937" s="517" t="s">
        <v>1623</v>
      </c>
      <c r="B937" s="517" t="s">
        <v>1624</v>
      </c>
    </row>
    <row r="938" spans="1:2" ht="15.75">
      <c r="A938" s="517" t="s">
        <v>1625</v>
      </c>
      <c r="B938" s="517" t="s">
        <v>1626</v>
      </c>
    </row>
    <row r="939" spans="1:2" ht="15.75">
      <c r="A939" s="517" t="s">
        <v>1627</v>
      </c>
      <c r="B939" s="517" t="s">
        <v>1628</v>
      </c>
    </row>
    <row r="940" spans="1:2" ht="15.75">
      <c r="A940" s="517" t="s">
        <v>1629</v>
      </c>
      <c r="B940" s="517" t="s">
        <v>1628</v>
      </c>
    </row>
    <row r="941" spans="1:2" ht="15.75">
      <c r="A941" s="517" t="s">
        <v>1630</v>
      </c>
      <c r="B941" s="517" t="s">
        <v>1631</v>
      </c>
    </row>
    <row r="942" spans="1:2" ht="15.75">
      <c r="A942" s="517" t="s">
        <v>1632</v>
      </c>
      <c r="B942" s="517" t="s">
        <v>1633</v>
      </c>
    </row>
    <row r="943" spans="1:2" ht="15.75">
      <c r="A943" s="517" t="s">
        <v>1634</v>
      </c>
      <c r="B943" s="517" t="s">
        <v>1635</v>
      </c>
    </row>
    <row r="944" spans="1:2" ht="15.75">
      <c r="A944" s="517" t="s">
        <v>1636</v>
      </c>
      <c r="B944" s="517" t="s">
        <v>1637</v>
      </c>
    </row>
    <row r="945" spans="1:2" ht="15.75">
      <c r="A945" s="517" t="s">
        <v>1638</v>
      </c>
      <c r="B945" s="517" t="s">
        <v>1639</v>
      </c>
    </row>
    <row r="946" spans="1:2" ht="15.75">
      <c r="A946" s="517" t="s">
        <v>1640</v>
      </c>
      <c r="B946" s="517" t="s">
        <v>1641</v>
      </c>
    </row>
    <row r="947" spans="1:2" ht="15.75">
      <c r="A947" s="517" t="s">
        <v>1642</v>
      </c>
      <c r="B947" s="517" t="s">
        <v>1643</v>
      </c>
    </row>
    <row r="948" spans="1:2" ht="15.75">
      <c r="A948" s="517" t="s">
        <v>1644</v>
      </c>
      <c r="B948" s="517" t="s">
        <v>1645</v>
      </c>
    </row>
    <row r="949" spans="1:2" ht="15.75">
      <c r="A949" s="517" t="s">
        <v>1646</v>
      </c>
      <c r="B949" s="517" t="s">
        <v>1647</v>
      </c>
    </row>
    <row r="950" spans="1:2" ht="15.75">
      <c r="A950" s="517" t="s">
        <v>1648</v>
      </c>
      <c r="B950" s="517" t="s">
        <v>1649</v>
      </c>
    </row>
    <row r="951" spans="1:2" ht="15.75">
      <c r="A951" s="517" t="s">
        <v>1650</v>
      </c>
      <c r="B951" s="517" t="s">
        <v>1651</v>
      </c>
    </row>
    <row r="952" spans="1:2" ht="15.75">
      <c r="A952" s="517" t="s">
        <v>1652</v>
      </c>
      <c r="B952" s="517" t="s">
        <v>1653</v>
      </c>
    </row>
    <row r="953" spans="1:2" ht="15.75">
      <c r="A953" s="517" t="s">
        <v>1654</v>
      </c>
      <c r="B953" s="517" t="s">
        <v>1655</v>
      </c>
    </row>
    <row r="954" spans="1:2" ht="15.75">
      <c r="A954" s="517" t="s">
        <v>1656</v>
      </c>
      <c r="B954" s="517" t="s">
        <v>1657</v>
      </c>
    </row>
    <row r="955" spans="1:2" ht="15.75">
      <c r="A955" s="517" t="s">
        <v>1658</v>
      </c>
      <c r="B955" s="517" t="s">
        <v>1657</v>
      </c>
    </row>
    <row r="956" spans="1:2" ht="15.75">
      <c r="A956" s="517" t="s">
        <v>1659</v>
      </c>
      <c r="B956" s="517" t="s">
        <v>1660</v>
      </c>
    </row>
    <row r="957" spans="1:2" ht="15.75">
      <c r="A957" s="517" t="s">
        <v>1661</v>
      </c>
      <c r="B957" s="517" t="s">
        <v>1662</v>
      </c>
    </row>
    <row r="958" spans="1:2" ht="15.75">
      <c r="A958" s="517" t="s">
        <v>1663</v>
      </c>
      <c r="B958" s="517" t="s">
        <v>1664</v>
      </c>
    </row>
    <row r="959" spans="1:2" ht="15.75">
      <c r="A959" s="517" t="s">
        <v>1665</v>
      </c>
      <c r="B959" s="517" t="s">
        <v>1666</v>
      </c>
    </row>
    <row r="960" spans="1:2" ht="15.75">
      <c r="A960" s="517" t="s">
        <v>1667</v>
      </c>
      <c r="B960" s="517" t="s">
        <v>1668</v>
      </c>
    </row>
    <row r="961" spans="1:2" ht="15.75">
      <c r="A961" s="517" t="s">
        <v>1669</v>
      </c>
      <c r="B961" s="517" t="s">
        <v>1670</v>
      </c>
    </row>
    <row r="962" spans="1:2" ht="15.75">
      <c r="A962" s="517" t="s">
        <v>1671</v>
      </c>
      <c r="B962" s="517" t="s">
        <v>1672</v>
      </c>
    </row>
    <row r="963" spans="1:2" ht="15.75">
      <c r="A963" s="517" t="s">
        <v>1673</v>
      </c>
      <c r="B963" s="517" t="s">
        <v>1674</v>
      </c>
    </row>
    <row r="964" spans="1:2" ht="15.75">
      <c r="A964" s="517" t="s">
        <v>1675</v>
      </c>
      <c r="B964" s="517" t="s">
        <v>1676</v>
      </c>
    </row>
    <row r="965" spans="1:2" ht="15.75">
      <c r="A965" s="517" t="s">
        <v>1677</v>
      </c>
      <c r="B965" s="517" t="s">
        <v>1678</v>
      </c>
    </row>
    <row r="966" spans="1:2" ht="15.75">
      <c r="A966" s="517" t="s">
        <v>1679</v>
      </c>
      <c r="B966" s="517" t="s">
        <v>1680</v>
      </c>
    </row>
    <row r="967" spans="1:2" ht="15.75">
      <c r="A967" s="517" t="s">
        <v>1681</v>
      </c>
      <c r="B967" s="517" t="s">
        <v>1682</v>
      </c>
    </row>
    <row r="968" spans="1:2" ht="15.75">
      <c r="A968" s="517" t="s">
        <v>1683</v>
      </c>
      <c r="B968" s="517" t="s">
        <v>1684</v>
      </c>
    </row>
    <row r="969" spans="1:2" ht="15.75">
      <c r="A969" s="517" t="s">
        <v>1685</v>
      </c>
      <c r="B969" s="517" t="s">
        <v>526</v>
      </c>
    </row>
    <row r="970" spans="1:2" ht="15.75">
      <c r="A970" s="517" t="s">
        <v>1686</v>
      </c>
      <c r="B970" s="517" t="s">
        <v>1687</v>
      </c>
    </row>
    <row r="971" spans="1:2" ht="15.75">
      <c r="A971" s="517" t="s">
        <v>1688</v>
      </c>
      <c r="B971" s="517" t="s">
        <v>1689</v>
      </c>
    </row>
    <row r="972" spans="1:2" ht="15.75">
      <c r="A972" s="517" t="s">
        <v>1690</v>
      </c>
      <c r="B972" s="517" t="s">
        <v>1691</v>
      </c>
    </row>
    <row r="973" spans="1:2" ht="15.75">
      <c r="A973" s="517" t="s">
        <v>1692</v>
      </c>
      <c r="B973" s="517" t="s">
        <v>1693</v>
      </c>
    </row>
    <row r="974" spans="1:2" ht="15.75">
      <c r="A974" s="517" t="s">
        <v>1694</v>
      </c>
      <c r="B974" s="517" t="s">
        <v>1693</v>
      </c>
    </row>
    <row r="975" spans="1:2" ht="15.75">
      <c r="A975" s="517" t="s">
        <v>1695</v>
      </c>
      <c r="B975" s="517" t="s">
        <v>1696</v>
      </c>
    </row>
    <row r="976" spans="1:2" ht="15.75">
      <c r="A976" s="517" t="s">
        <v>1697</v>
      </c>
      <c r="B976" s="517" t="s">
        <v>1698</v>
      </c>
    </row>
    <row r="977" spans="1:2" ht="15.75">
      <c r="A977" s="517" t="s">
        <v>1699</v>
      </c>
      <c r="B977" s="517" t="s">
        <v>1700</v>
      </c>
    </row>
    <row r="978" spans="1:2" ht="15.75">
      <c r="A978" s="517" t="s">
        <v>1701</v>
      </c>
      <c r="B978" s="517" t="s">
        <v>1702</v>
      </c>
    </row>
    <row r="979" spans="1:2" ht="15.75">
      <c r="A979" s="517" t="s">
        <v>1703</v>
      </c>
      <c r="B979" s="517" t="s">
        <v>1704</v>
      </c>
    </row>
    <row r="980" spans="1:2" ht="15.75">
      <c r="A980" s="517" t="s">
        <v>1705</v>
      </c>
      <c r="B980" s="517" t="s">
        <v>1706</v>
      </c>
    </row>
    <row r="981" spans="1:2" ht="15.75">
      <c r="A981" s="517" t="s">
        <v>1707</v>
      </c>
      <c r="B981" s="517" t="s">
        <v>1708</v>
      </c>
    </row>
    <row r="982" spans="1:2" ht="15.75">
      <c r="A982" s="517" t="s">
        <v>1709</v>
      </c>
      <c r="B982" s="517" t="s">
        <v>1710</v>
      </c>
    </row>
    <row r="983" spans="1:2" ht="15.75">
      <c r="A983" s="517" t="s">
        <v>1711</v>
      </c>
      <c r="B983" s="517" t="s">
        <v>1712</v>
      </c>
    </row>
    <row r="984" spans="1:2" ht="15.75">
      <c r="A984" s="517" t="s">
        <v>1713</v>
      </c>
      <c r="B984" s="517" t="s">
        <v>1714</v>
      </c>
    </row>
    <row r="985" spans="1:2" ht="15.75">
      <c r="A985" s="517" t="s">
        <v>1715</v>
      </c>
      <c r="B985" s="517" t="s">
        <v>526</v>
      </c>
    </row>
    <row r="986" spans="1:2" ht="15.75">
      <c r="A986" s="517" t="s">
        <v>1716</v>
      </c>
      <c r="B986" s="517" t="s">
        <v>1717</v>
      </c>
    </row>
    <row r="987" spans="1:2" ht="15.75">
      <c r="A987" s="517" t="s">
        <v>1718</v>
      </c>
      <c r="B987" s="517" t="s">
        <v>1717</v>
      </c>
    </row>
    <row r="988" spans="1:2" ht="15.75">
      <c r="A988" s="517" t="s">
        <v>1719</v>
      </c>
      <c r="B988" s="517" t="s">
        <v>1720</v>
      </c>
    </row>
    <row r="989" spans="1:2" ht="15.75">
      <c r="A989" s="517" t="s">
        <v>1721</v>
      </c>
      <c r="B989" s="517" t="s">
        <v>1722</v>
      </c>
    </row>
    <row r="990" spans="1:2" ht="15.75">
      <c r="A990" s="517" t="s">
        <v>1723</v>
      </c>
      <c r="B990" s="517" t="s">
        <v>1724</v>
      </c>
    </row>
    <row r="991" spans="1:2" ht="15.75">
      <c r="A991" s="517" t="s">
        <v>1725</v>
      </c>
      <c r="B991" s="517" t="s">
        <v>1726</v>
      </c>
    </row>
    <row r="992" spans="1:2" ht="15.75">
      <c r="A992" s="517" t="s">
        <v>1727</v>
      </c>
      <c r="B992" s="517" t="s">
        <v>1728</v>
      </c>
    </row>
    <row r="993" spans="1:2" ht="15.75">
      <c r="A993" s="517" t="s">
        <v>1729</v>
      </c>
      <c r="B993" s="517" t="s">
        <v>1730</v>
      </c>
    </row>
    <row r="994" spans="1:2" ht="15.75">
      <c r="A994" s="517" t="s">
        <v>1731</v>
      </c>
      <c r="B994" s="517" t="s">
        <v>1732</v>
      </c>
    </row>
    <row r="995" spans="1:2" ht="15.75">
      <c r="A995" s="517" t="s">
        <v>1733</v>
      </c>
      <c r="B995" s="517" t="s">
        <v>1734</v>
      </c>
    </row>
    <row r="996" spans="1:2" ht="15.75">
      <c r="A996" s="517" t="s">
        <v>1735</v>
      </c>
      <c r="B996" s="517" t="s">
        <v>1736</v>
      </c>
    </row>
    <row r="997" spans="1:2" ht="15.75">
      <c r="A997" s="517" t="s">
        <v>1737</v>
      </c>
      <c r="B997" s="517" t="s">
        <v>948</v>
      </c>
    </row>
    <row r="998" spans="1:2" ht="15.75">
      <c r="A998" s="517" t="s">
        <v>1738</v>
      </c>
      <c r="B998" s="517" t="s">
        <v>950</v>
      </c>
    </row>
    <row r="999" spans="1:2" ht="15.75">
      <c r="A999" s="517" t="s">
        <v>1739</v>
      </c>
      <c r="B999" s="517" t="s">
        <v>526</v>
      </c>
    </row>
    <row r="1000" spans="1:2" ht="15.75">
      <c r="A1000" s="517" t="s">
        <v>1740</v>
      </c>
      <c r="B1000" s="517" t="s">
        <v>1722</v>
      </c>
    </row>
    <row r="1001" spans="1:2" ht="15.75">
      <c r="A1001" s="517" t="s">
        <v>1741</v>
      </c>
      <c r="B1001" s="517" t="s">
        <v>1724</v>
      </c>
    </row>
    <row r="1002" spans="1:2" ht="15.75">
      <c r="A1002" s="517" t="s">
        <v>1742</v>
      </c>
      <c r="B1002" s="517" t="s">
        <v>1743</v>
      </c>
    </row>
    <row r="1003" spans="1:2" ht="15.75">
      <c r="A1003" s="517" t="s">
        <v>1744</v>
      </c>
      <c r="B1003" s="517" t="s">
        <v>1728</v>
      </c>
    </row>
    <row r="1004" spans="1:2" ht="15.75">
      <c r="A1004" s="517" t="s">
        <v>1745</v>
      </c>
      <c r="B1004" s="517" t="s">
        <v>1730</v>
      </c>
    </row>
    <row r="1005" spans="1:2" ht="15.75">
      <c r="A1005" s="517" t="s">
        <v>1746</v>
      </c>
      <c r="B1005" s="517" t="s">
        <v>1732</v>
      </c>
    </row>
    <row r="1006" spans="1:2" ht="15.75">
      <c r="A1006" s="517" t="s">
        <v>1747</v>
      </c>
      <c r="B1006" s="517" t="s">
        <v>1734</v>
      </c>
    </row>
    <row r="1007" spans="1:2" ht="15.75">
      <c r="A1007" s="517" t="s">
        <v>1748</v>
      </c>
      <c r="B1007" s="517" t="s">
        <v>1736</v>
      </c>
    </row>
    <row r="1008" spans="1:2" ht="15.75">
      <c r="A1008" s="517" t="s">
        <v>1749</v>
      </c>
      <c r="B1008" s="517" t="s">
        <v>948</v>
      </c>
    </row>
    <row r="1009" spans="1:2" ht="15.75">
      <c r="A1009" s="517" t="s">
        <v>1750</v>
      </c>
      <c r="B1009" s="517" t="s">
        <v>950</v>
      </c>
    </row>
    <row r="1010" spans="1:2" ht="15.75">
      <c r="A1010" s="517" t="s">
        <v>1751</v>
      </c>
      <c r="B1010" s="517" t="s">
        <v>526</v>
      </c>
    </row>
    <row r="1011" spans="1:2" ht="15.75">
      <c r="A1011" s="517" t="s">
        <v>1752</v>
      </c>
      <c r="B1011" s="517" t="s">
        <v>1753</v>
      </c>
    </row>
    <row r="1012" spans="1:2" ht="15.75">
      <c r="A1012" s="517" t="s">
        <v>1754</v>
      </c>
      <c r="B1012" s="517" t="s">
        <v>1755</v>
      </c>
    </row>
    <row r="1013" spans="1:2" ht="15.75">
      <c r="A1013" s="517" t="s">
        <v>1756</v>
      </c>
      <c r="B1013" s="517" t="s">
        <v>1757</v>
      </c>
    </row>
    <row r="1014" spans="1:2" ht="15.75">
      <c r="A1014" s="517" t="s">
        <v>1758</v>
      </c>
      <c r="B1014" s="517" t="s">
        <v>1759</v>
      </c>
    </row>
    <row r="1015" spans="1:2" ht="15.75">
      <c r="A1015" s="517" t="s">
        <v>1760</v>
      </c>
      <c r="B1015" s="517" t="s">
        <v>1761</v>
      </c>
    </row>
    <row r="1016" spans="1:2" ht="15.75">
      <c r="A1016" s="517" t="s">
        <v>1762</v>
      </c>
      <c r="B1016" s="517" t="s">
        <v>1763</v>
      </c>
    </row>
    <row r="1017" spans="1:2" ht="15.75">
      <c r="A1017" s="517" t="s">
        <v>1764</v>
      </c>
      <c r="B1017" s="517" t="s">
        <v>1765</v>
      </c>
    </row>
    <row r="1018" spans="1:2" ht="15.75">
      <c r="A1018" s="517" t="s">
        <v>1766</v>
      </c>
      <c r="B1018" s="517" t="s">
        <v>1767</v>
      </c>
    </row>
    <row r="1019" spans="1:2" ht="15.75">
      <c r="A1019" s="517" t="s">
        <v>1768</v>
      </c>
      <c r="B1019" s="517" t="s">
        <v>1769</v>
      </c>
    </row>
    <row r="1020" spans="1:2" ht="15.75">
      <c r="A1020" s="517" t="s">
        <v>1770</v>
      </c>
      <c r="B1020" s="517" t="s">
        <v>1771</v>
      </c>
    </row>
    <row r="1021" spans="1:2" ht="15.75">
      <c r="A1021" s="517" t="s">
        <v>1772</v>
      </c>
      <c r="B1021" s="517" t="s">
        <v>1773</v>
      </c>
    </row>
    <row r="1022" spans="1:2" ht="15.75">
      <c r="A1022" s="517" t="s">
        <v>1774</v>
      </c>
      <c r="B1022" s="517" t="s">
        <v>1775</v>
      </c>
    </row>
    <row r="1023" spans="1:2" ht="15.75">
      <c r="A1023" s="517" t="s">
        <v>1776</v>
      </c>
      <c r="B1023" s="517" t="s">
        <v>1777</v>
      </c>
    </row>
    <row r="1024" spans="1:2" ht="15.75">
      <c r="A1024" s="517" t="s">
        <v>1778</v>
      </c>
      <c r="B1024" s="517" t="s">
        <v>1779</v>
      </c>
    </row>
    <row r="1025" spans="1:2" ht="15.75">
      <c r="A1025" s="517" t="s">
        <v>1780</v>
      </c>
      <c r="B1025" s="517" t="s">
        <v>1781</v>
      </c>
    </row>
    <row r="1026" spans="1:2" ht="15.75">
      <c r="A1026" s="517" t="s">
        <v>1782</v>
      </c>
      <c r="B1026" s="517" t="s">
        <v>1783</v>
      </c>
    </row>
    <row r="1027" spans="1:2" ht="15.75">
      <c r="A1027" s="517" t="s">
        <v>1784</v>
      </c>
      <c r="B1027" s="517" t="s">
        <v>1785</v>
      </c>
    </row>
    <row r="1028" spans="1:2" ht="15.75">
      <c r="A1028" s="517" t="s">
        <v>1786</v>
      </c>
      <c r="B1028" s="517" t="s">
        <v>69</v>
      </c>
    </row>
    <row r="1029" spans="1:2" ht="15.75">
      <c r="A1029" s="517" t="s">
        <v>1787</v>
      </c>
      <c r="B1029" s="517" t="s">
        <v>1788</v>
      </c>
    </row>
    <row r="1030" spans="1:2" ht="15.75">
      <c r="A1030" s="517" t="s">
        <v>1789</v>
      </c>
      <c r="B1030" s="517" t="s">
        <v>1790</v>
      </c>
    </row>
    <row r="1031" spans="1:2" ht="15.75">
      <c r="A1031" s="517" t="s">
        <v>1791</v>
      </c>
      <c r="B1031" s="517" t="s">
        <v>1792</v>
      </c>
    </row>
    <row r="1032" spans="1:2" ht="15.75">
      <c r="A1032" s="517" t="s">
        <v>1793</v>
      </c>
      <c r="B1032" s="517" t="s">
        <v>526</v>
      </c>
    </row>
    <row r="1033" spans="1:2" ht="15.75">
      <c r="A1033" s="517" t="s">
        <v>1794</v>
      </c>
      <c r="B1033" s="517" t="s">
        <v>1795</v>
      </c>
    </row>
    <row r="1034" spans="1:2" ht="15.75">
      <c r="A1034" s="517" t="s">
        <v>1796</v>
      </c>
      <c r="B1034" s="517" t="s">
        <v>1797</v>
      </c>
    </row>
    <row r="1035" spans="1:2" ht="15.75">
      <c r="A1035" s="517" t="s">
        <v>1798</v>
      </c>
      <c r="B1035" s="517" t="s">
        <v>1771</v>
      </c>
    </row>
    <row r="1036" spans="1:2" ht="15.75">
      <c r="A1036" s="517" t="s">
        <v>1799</v>
      </c>
      <c r="B1036" s="517" t="s">
        <v>1773</v>
      </c>
    </row>
    <row r="1037" spans="1:2" ht="15.75">
      <c r="A1037" s="517" t="s">
        <v>1800</v>
      </c>
      <c r="B1037" s="517" t="s">
        <v>1775</v>
      </c>
    </row>
    <row r="1038" spans="1:2" ht="15.75">
      <c r="A1038" s="517" t="s">
        <v>1801</v>
      </c>
      <c r="B1038" s="517" t="s">
        <v>1802</v>
      </c>
    </row>
    <row r="1039" spans="1:2" ht="15.75">
      <c r="A1039" s="517" t="s">
        <v>1803</v>
      </c>
      <c r="B1039" s="517" t="s">
        <v>1804</v>
      </c>
    </row>
    <row r="1040" spans="1:2" ht="15.75">
      <c r="A1040" s="517" t="s">
        <v>1805</v>
      </c>
      <c r="B1040" s="517" t="s">
        <v>1804</v>
      </c>
    </row>
    <row r="1041" spans="1:2" ht="15.75">
      <c r="A1041" s="517" t="s">
        <v>1806</v>
      </c>
      <c r="B1041" s="517" t="s">
        <v>1807</v>
      </c>
    </row>
    <row r="1042" spans="1:2" ht="15.75">
      <c r="A1042" s="517" t="s">
        <v>1808</v>
      </c>
      <c r="B1042" s="517" t="s">
        <v>1809</v>
      </c>
    </row>
    <row r="1043" spans="1:2" ht="15.75">
      <c r="A1043" s="517" t="s">
        <v>1810</v>
      </c>
      <c r="B1043" s="517" t="s">
        <v>1811</v>
      </c>
    </row>
    <row r="1044" spans="1:2" ht="15.75">
      <c r="A1044" s="517" t="s">
        <v>1812</v>
      </c>
      <c r="B1044" s="517" t="s">
        <v>1813</v>
      </c>
    </row>
    <row r="1045" spans="1:2" ht="15.75">
      <c r="A1045" s="517" t="s">
        <v>1814</v>
      </c>
      <c r="B1045" s="517" t="s">
        <v>1815</v>
      </c>
    </row>
    <row r="1046" spans="1:2" ht="15.75">
      <c r="A1046" s="517" t="s">
        <v>1816</v>
      </c>
      <c r="B1046" s="517" t="s">
        <v>1817</v>
      </c>
    </row>
    <row r="1047" spans="1:2" ht="15.75">
      <c r="A1047" s="517" t="s">
        <v>1818</v>
      </c>
      <c r="B1047" s="517" t="s">
        <v>1819</v>
      </c>
    </row>
    <row r="1048" spans="1:2" ht="15.75">
      <c r="A1048" s="517" t="s">
        <v>1820</v>
      </c>
      <c r="B1048" s="517" t="s">
        <v>1821</v>
      </c>
    </row>
    <row r="1049" spans="1:2" ht="15.75">
      <c r="A1049" s="517" t="s">
        <v>1822</v>
      </c>
      <c r="B1049" s="517" t="s">
        <v>1823</v>
      </c>
    </row>
    <row r="1050" spans="1:2" ht="15.75">
      <c r="A1050" s="517" t="s">
        <v>1824</v>
      </c>
      <c r="B1050" s="517" t="s">
        <v>1825</v>
      </c>
    </row>
    <row r="1051" spans="1:2" ht="15.75">
      <c r="A1051" s="517" t="s">
        <v>1826</v>
      </c>
      <c r="B1051" s="517" t="s">
        <v>1827</v>
      </c>
    </row>
    <row r="1052" spans="1:2" ht="15.75">
      <c r="A1052" s="517" t="s">
        <v>1828</v>
      </c>
      <c r="B1052" s="517" t="s">
        <v>1502</v>
      </c>
    </row>
    <row r="1053" spans="1:2" ht="15.75">
      <c r="A1053" s="517" t="s">
        <v>1829</v>
      </c>
      <c r="B1053" s="517" t="s">
        <v>1830</v>
      </c>
    </row>
    <row r="1054" spans="1:2" ht="15.75">
      <c r="A1054" s="517" t="s">
        <v>1831</v>
      </c>
      <c r="B1054" s="517" t="s">
        <v>1832</v>
      </c>
    </row>
    <row r="1055" spans="1:2" ht="15.75">
      <c r="A1055" s="517" t="s">
        <v>1833</v>
      </c>
      <c r="B1055" s="517" t="s">
        <v>1834</v>
      </c>
    </row>
    <row r="1056" spans="1:2" ht="15.75">
      <c r="A1056" s="517" t="s">
        <v>1835</v>
      </c>
      <c r="B1056" s="517" t="s">
        <v>1836</v>
      </c>
    </row>
    <row r="1057" spans="1:2" ht="15.75">
      <c r="A1057" s="517" t="s">
        <v>1837</v>
      </c>
      <c r="B1057" s="517" t="s">
        <v>1838</v>
      </c>
    </row>
    <row r="1058" spans="1:2" ht="15.75">
      <c r="A1058" s="517" t="s">
        <v>1839</v>
      </c>
      <c r="B1058" s="517" t="s">
        <v>1840</v>
      </c>
    </row>
    <row r="1059" spans="1:2" ht="15.75">
      <c r="A1059" s="517" t="s">
        <v>1841</v>
      </c>
      <c r="B1059" s="517" t="s">
        <v>1842</v>
      </c>
    </row>
    <row r="1060" spans="1:2" ht="15.75">
      <c r="A1060" s="517" t="s">
        <v>1843</v>
      </c>
      <c r="B1060" s="517" t="s">
        <v>1844</v>
      </c>
    </row>
    <row r="1061" spans="1:2" ht="15.75">
      <c r="A1061" s="517" t="s">
        <v>1845</v>
      </c>
      <c r="B1061" s="517" t="s">
        <v>1846</v>
      </c>
    </row>
    <row r="1062" spans="1:2" ht="15.75">
      <c r="A1062" s="517" t="s">
        <v>1847</v>
      </c>
      <c r="B1062" s="517" t="s">
        <v>1848</v>
      </c>
    </row>
    <row r="1063" spans="1:2" ht="15.75">
      <c r="A1063" s="517" t="s">
        <v>1849</v>
      </c>
      <c r="B1063" s="517" t="s">
        <v>1850</v>
      </c>
    </row>
    <row r="1064" spans="1:2" ht="15.75">
      <c r="A1064" s="517" t="s">
        <v>1851</v>
      </c>
      <c r="B1064" s="517" t="s">
        <v>1852</v>
      </c>
    </row>
    <row r="1065" spans="1:2" ht="15.75">
      <c r="A1065" s="517" t="s">
        <v>1853</v>
      </c>
      <c r="B1065" s="517" t="s">
        <v>948</v>
      </c>
    </row>
    <row r="1066" spans="1:2" ht="15.75">
      <c r="A1066" s="517" t="s">
        <v>1854</v>
      </c>
      <c r="B1066" s="517" t="s">
        <v>950</v>
      </c>
    </row>
    <row r="1067" spans="1:2" ht="15.75">
      <c r="A1067" s="517" t="s">
        <v>1855</v>
      </c>
      <c r="B1067" s="517" t="s">
        <v>723</v>
      </c>
    </row>
    <row r="1068" spans="1:2" ht="15.75">
      <c r="A1068" s="517" t="s">
        <v>1856</v>
      </c>
      <c r="B1068" s="517" t="s">
        <v>1857</v>
      </c>
    </row>
    <row r="1069" spans="1:2" ht="15.75">
      <c r="A1069" s="517" t="s">
        <v>1858</v>
      </c>
      <c r="B1069" s="517" t="s">
        <v>1859</v>
      </c>
    </row>
    <row r="1070" spans="1:2" ht="15.75">
      <c r="A1070" s="517" t="s">
        <v>1860</v>
      </c>
      <c r="B1070" s="517" t="s">
        <v>1861</v>
      </c>
    </row>
    <row r="1071" spans="1:2" ht="15.75">
      <c r="A1071" s="517" t="s">
        <v>1862</v>
      </c>
      <c r="B1071" s="517" t="s">
        <v>1863</v>
      </c>
    </row>
    <row r="1072" spans="1:2" ht="15.75">
      <c r="A1072" s="517" t="s">
        <v>1864</v>
      </c>
      <c r="B1072" s="517" t="s">
        <v>1865</v>
      </c>
    </row>
    <row r="1073" spans="1:2" ht="15.75">
      <c r="A1073" s="517" t="s">
        <v>1866</v>
      </c>
      <c r="B1073" s="517" t="s">
        <v>5</v>
      </c>
    </row>
    <row r="1074" spans="1:2" ht="15.75">
      <c r="A1074" s="517" t="s">
        <v>1867</v>
      </c>
      <c r="B1074" s="517" t="s">
        <v>1868</v>
      </c>
    </row>
    <row r="1075" spans="1:2" ht="15.75">
      <c r="A1075" s="517" t="s">
        <v>1869</v>
      </c>
      <c r="B1075" s="517" t="s">
        <v>1870</v>
      </c>
    </row>
    <row r="1076" spans="1:2" ht="15.75">
      <c r="A1076" s="517" t="s">
        <v>1871</v>
      </c>
      <c r="B1076" s="517" t="s">
        <v>91</v>
      </c>
    </row>
    <row r="1077" spans="1:2" ht="15.75">
      <c r="A1077" s="517" t="s">
        <v>1872</v>
      </c>
      <c r="B1077" s="517" t="s">
        <v>1330</v>
      </c>
    </row>
    <row r="1078" spans="1:2" ht="15.75">
      <c r="A1078" s="517" t="s">
        <v>1873</v>
      </c>
      <c r="B1078" s="517" t="s">
        <v>1874</v>
      </c>
    </row>
    <row r="1079" spans="1:2" ht="15.75">
      <c r="A1079" s="517" t="s">
        <v>1875</v>
      </c>
      <c r="B1079" s="517" t="s">
        <v>1876</v>
      </c>
    </row>
    <row r="1080" spans="1:2" ht="15.75">
      <c r="A1080" s="517" t="s">
        <v>1877</v>
      </c>
      <c r="B1080" s="517" t="s">
        <v>1878</v>
      </c>
    </row>
    <row r="1081" spans="1:2" ht="15.75">
      <c r="A1081" s="517" t="s">
        <v>1879</v>
      </c>
      <c r="B1081" s="517" t="s">
        <v>1880</v>
      </c>
    </row>
    <row r="1082" spans="1:2" ht="15.75">
      <c r="A1082" s="517" t="s">
        <v>1881</v>
      </c>
      <c r="B1082" s="517" t="s">
        <v>1882</v>
      </c>
    </row>
    <row r="1083" spans="1:2" ht="15.75">
      <c r="A1083" s="517" t="s">
        <v>1883</v>
      </c>
      <c r="B1083" s="517" t="s">
        <v>1884</v>
      </c>
    </row>
    <row r="1084" spans="1:2" ht="15.75">
      <c r="A1084" s="517" t="s">
        <v>1885</v>
      </c>
      <c r="B1084" s="517" t="s">
        <v>1886</v>
      </c>
    </row>
    <row r="1085" spans="1:2" ht="15.75">
      <c r="A1085" s="517" t="s">
        <v>1887</v>
      </c>
      <c r="B1085" s="517" t="s">
        <v>1888</v>
      </c>
    </row>
    <row r="1086" spans="1:2" ht="15.75">
      <c r="A1086" s="517" t="s">
        <v>1889</v>
      </c>
      <c r="B1086" s="517" t="s">
        <v>79</v>
      </c>
    </row>
    <row r="1087" spans="1:2" ht="15.75">
      <c r="A1087" s="517" t="s">
        <v>1890</v>
      </c>
      <c r="B1087" s="517" t="s">
        <v>33</v>
      </c>
    </row>
    <row r="1088" spans="1:2" ht="15.75">
      <c r="A1088" s="517" t="s">
        <v>1891</v>
      </c>
      <c r="B1088" s="517" t="s">
        <v>526</v>
      </c>
    </row>
    <row r="1089" spans="1:2" ht="15.75">
      <c r="A1089" s="517" t="s">
        <v>1892</v>
      </c>
      <c r="B1089" s="517" t="s">
        <v>1893</v>
      </c>
    </row>
    <row r="1090" spans="1:2" ht="15.75">
      <c r="A1090" s="517" t="s">
        <v>1894</v>
      </c>
      <c r="B1090" s="517" t="s">
        <v>1895</v>
      </c>
    </row>
    <row r="1091" spans="1:2" ht="15.75">
      <c r="A1091" s="517" t="s">
        <v>1896</v>
      </c>
      <c r="B1091" s="517" t="s">
        <v>1897</v>
      </c>
    </row>
    <row r="1092" spans="1:2" ht="15.75">
      <c r="A1092" s="517" t="s">
        <v>1898</v>
      </c>
      <c r="B1092" s="517" t="s">
        <v>1899</v>
      </c>
    </row>
    <row r="1093" spans="1:2" ht="15.75">
      <c r="A1093" s="517" t="s">
        <v>1900</v>
      </c>
      <c r="B1093" s="517" t="s">
        <v>1901</v>
      </c>
    </row>
    <row r="1094" spans="1:2" ht="15.75">
      <c r="A1094" s="517" t="s">
        <v>1902</v>
      </c>
      <c r="B1094" s="517" t="s">
        <v>1903</v>
      </c>
    </row>
    <row r="1095" spans="1:2" ht="15.75">
      <c r="A1095" s="517" t="s">
        <v>1904</v>
      </c>
      <c r="B1095" s="517" t="s">
        <v>1905</v>
      </c>
    </row>
    <row r="1096" spans="1:2" ht="15.75">
      <c r="A1096" s="517" t="s">
        <v>1906</v>
      </c>
      <c r="B1096" s="517" t="s">
        <v>1905</v>
      </c>
    </row>
    <row r="1097" spans="1:2" ht="15.75">
      <c r="A1097" s="517" t="s">
        <v>1907</v>
      </c>
      <c r="B1097" s="517" t="s">
        <v>1908</v>
      </c>
    </row>
    <row r="1098" spans="1:2" ht="15.75">
      <c r="A1098" s="517" t="s">
        <v>1909</v>
      </c>
      <c r="B1098" s="517" t="s">
        <v>1910</v>
      </c>
    </row>
    <row r="1099" spans="1:2" ht="15.75">
      <c r="A1099" s="517" t="s">
        <v>1911</v>
      </c>
      <c r="B1099" s="517" t="s">
        <v>1912</v>
      </c>
    </row>
    <row r="1100" spans="1:2" ht="15.75">
      <c r="A1100" s="517" t="s">
        <v>1913</v>
      </c>
      <c r="B1100" s="517" t="s">
        <v>1914</v>
      </c>
    </row>
    <row r="1101" spans="1:2" ht="15.75">
      <c r="A1101" s="517" t="s">
        <v>1915</v>
      </c>
      <c r="B1101" s="517" t="s">
        <v>1914</v>
      </c>
    </row>
    <row r="1102" spans="1:2" ht="15.75">
      <c r="A1102" s="517" t="s">
        <v>1916</v>
      </c>
      <c r="B1102" s="517" t="s">
        <v>1917</v>
      </c>
    </row>
    <row r="1103" spans="1:2" ht="15.75">
      <c r="A1103" s="517" t="s">
        <v>1918</v>
      </c>
      <c r="B1103" s="517" t="s">
        <v>1919</v>
      </c>
    </row>
    <row r="1104" spans="1:2" ht="15.75">
      <c r="A1104" s="517" t="s">
        <v>1920</v>
      </c>
      <c r="B1104" s="517" t="s">
        <v>1919</v>
      </c>
    </row>
    <row r="1105" spans="1:2" ht="15.75">
      <c r="A1105" s="517" t="s">
        <v>1921</v>
      </c>
      <c r="B1105" s="517" t="s">
        <v>1922</v>
      </c>
    </row>
    <row r="1106" spans="1:2" ht="15.75">
      <c r="A1106" s="517" t="s">
        <v>1923</v>
      </c>
      <c r="B1106" s="517" t="s">
        <v>1924</v>
      </c>
    </row>
    <row r="1107" spans="1:2" ht="15.75">
      <c r="A1107" s="517" t="s">
        <v>1925</v>
      </c>
      <c r="B1107" s="517" t="s">
        <v>1926</v>
      </c>
    </row>
    <row r="1108" spans="1:2" ht="15.75">
      <c r="A1108" s="517" t="s">
        <v>1927</v>
      </c>
      <c r="B1108" s="517" t="s">
        <v>1928</v>
      </c>
    </row>
    <row r="1109" spans="1:2" ht="15.75">
      <c r="A1109" s="517" t="s">
        <v>1929</v>
      </c>
      <c r="B1109" s="517" t="s">
        <v>1930</v>
      </c>
    </row>
    <row r="1110" spans="1:2" ht="15.75">
      <c r="A1110" s="517" t="s">
        <v>1931</v>
      </c>
      <c r="B1110" s="517" t="s">
        <v>1932</v>
      </c>
    </row>
    <row r="1111" spans="1:2" ht="15.75">
      <c r="A1111" s="517" t="s">
        <v>1933</v>
      </c>
      <c r="B1111" s="517" t="s">
        <v>1934</v>
      </c>
    </row>
    <row r="1112" spans="1:2" ht="15.75">
      <c r="A1112" s="517" t="s">
        <v>1935</v>
      </c>
      <c r="B1112" s="517" t="s">
        <v>33</v>
      </c>
    </row>
    <row r="1113" spans="1:2" ht="15.75">
      <c r="A1113" s="517" t="s">
        <v>1936</v>
      </c>
      <c r="B1113" s="517" t="s">
        <v>1937</v>
      </c>
    </row>
    <row r="1114" spans="1:2" ht="15.75">
      <c r="A1114" s="517" t="s">
        <v>1938</v>
      </c>
      <c r="B1114" s="517" t="s">
        <v>1937</v>
      </c>
    </row>
    <row r="1115" spans="1:2" ht="15.75">
      <c r="A1115" s="517" t="s">
        <v>1939</v>
      </c>
      <c r="B1115" s="517" t="s">
        <v>1940</v>
      </c>
    </row>
    <row r="1116" spans="1:2" ht="15.75">
      <c r="A1116" s="517" t="s">
        <v>1941</v>
      </c>
      <c r="B1116" s="517" t="s">
        <v>1940</v>
      </c>
    </row>
    <row r="1117" spans="1:2" ht="15.75">
      <c r="A1117" s="517" t="s">
        <v>1942</v>
      </c>
      <c r="B1117" s="517" t="s">
        <v>1943</v>
      </c>
    </row>
    <row r="1118" spans="1:2" ht="15.75">
      <c r="A1118" s="517" t="s">
        <v>1944</v>
      </c>
      <c r="B1118" s="517" t="s">
        <v>1945</v>
      </c>
    </row>
    <row r="1119" spans="1:2" ht="15.75">
      <c r="A1119" s="517" t="s">
        <v>1946</v>
      </c>
      <c r="B1119" s="517" t="s">
        <v>1947</v>
      </c>
    </row>
    <row r="1120" spans="1:2" ht="15.75">
      <c r="A1120" s="517" t="s">
        <v>1948</v>
      </c>
      <c r="B1120" s="517" t="s">
        <v>1949</v>
      </c>
    </row>
    <row r="1121" spans="1:2" ht="15.75">
      <c r="A1121" s="517" t="s">
        <v>1950</v>
      </c>
      <c r="B1121" s="517" t="s">
        <v>1951</v>
      </c>
    </row>
    <row r="1122" spans="1:2" ht="15.75">
      <c r="A1122" s="517" t="s">
        <v>1952</v>
      </c>
      <c r="B1122" s="517" t="s">
        <v>1953</v>
      </c>
    </row>
    <row r="1123" spans="1:2" ht="15.75">
      <c r="A1123" s="517" t="s">
        <v>1954</v>
      </c>
      <c r="B1123" s="517" t="s">
        <v>213</v>
      </c>
    </row>
    <row r="1124" spans="1:2" ht="15.75">
      <c r="A1124" s="517" t="s">
        <v>1955</v>
      </c>
      <c r="B1124" s="517" t="s">
        <v>1956</v>
      </c>
    </row>
    <row r="1125" spans="1:2" ht="15.75">
      <c r="A1125" s="517" t="s">
        <v>1957</v>
      </c>
      <c r="B1125" s="517" t="s">
        <v>1958</v>
      </c>
    </row>
    <row r="1126" spans="1:2" ht="15.75">
      <c r="A1126" s="517" t="s">
        <v>1959</v>
      </c>
      <c r="B1126" s="517" t="s">
        <v>1878</v>
      </c>
    </row>
    <row r="1127" spans="1:2" ht="15.75">
      <c r="A1127" s="517" t="s">
        <v>1960</v>
      </c>
      <c r="B1127" s="517" t="s">
        <v>1961</v>
      </c>
    </row>
    <row r="1128" spans="1:2" ht="15.75">
      <c r="A1128" s="517" t="s">
        <v>1962</v>
      </c>
      <c r="B1128" s="517" t="s">
        <v>1963</v>
      </c>
    </row>
    <row r="1129" spans="1:2" ht="15.75">
      <c r="A1129" s="517" t="s">
        <v>1964</v>
      </c>
      <c r="B1129" s="517" t="s">
        <v>1965</v>
      </c>
    </row>
    <row r="1130" spans="1:2" ht="15.75">
      <c r="A1130" s="517" t="s">
        <v>1966</v>
      </c>
      <c r="B1130" s="517" t="s">
        <v>1967</v>
      </c>
    </row>
    <row r="1131" spans="1:2" ht="15.75">
      <c r="A1131" s="517" t="s">
        <v>1968</v>
      </c>
      <c r="B1131" s="517" t="s">
        <v>1969</v>
      </c>
    </row>
    <row r="1132" spans="1:2" ht="15.75">
      <c r="A1132" s="517" t="s">
        <v>1970</v>
      </c>
      <c r="B1132" s="517" t="s">
        <v>1971</v>
      </c>
    </row>
    <row r="1133" spans="1:2" ht="15.75">
      <c r="A1133" s="517" t="s">
        <v>1972</v>
      </c>
      <c r="B1133" s="517" t="s">
        <v>526</v>
      </c>
    </row>
    <row r="1134" spans="1:2" ht="15.75">
      <c r="A1134" s="517" t="s">
        <v>1973</v>
      </c>
      <c r="B1134" s="517" t="s">
        <v>1974</v>
      </c>
    </row>
    <row r="1135" spans="1:2" ht="15.75">
      <c r="A1135" s="517" t="s">
        <v>1975</v>
      </c>
      <c r="B1135" s="517" t="s">
        <v>1976</v>
      </c>
    </row>
    <row r="1136" spans="1:2" ht="15.75">
      <c r="A1136" s="517" t="s">
        <v>1977</v>
      </c>
      <c r="B1136" s="517" t="s">
        <v>1978</v>
      </c>
    </row>
    <row r="1137" spans="1:2" ht="15.75">
      <c r="A1137" s="517" t="s">
        <v>1979</v>
      </c>
      <c r="B1137" s="517" t="s">
        <v>901</v>
      </c>
    </row>
    <row r="1138" spans="1:2" ht="15.75">
      <c r="A1138" s="517" t="s">
        <v>1980</v>
      </c>
      <c r="B1138" s="517" t="s">
        <v>903</v>
      </c>
    </row>
    <row r="1139" spans="1:2" ht="15.75">
      <c r="A1139" s="517" t="s">
        <v>1981</v>
      </c>
      <c r="B1139" s="517" t="s">
        <v>1982</v>
      </c>
    </row>
    <row r="1140" spans="1:2" ht="15.75">
      <c r="A1140" s="517" t="s">
        <v>1983</v>
      </c>
      <c r="B1140" s="517" t="s">
        <v>1984</v>
      </c>
    </row>
    <row r="1141" spans="1:2" ht="15.75">
      <c r="A1141" s="517" t="s">
        <v>1985</v>
      </c>
      <c r="B1141" s="517" t="s">
        <v>905</v>
      </c>
    </row>
    <row r="1142" spans="1:2" ht="15.75">
      <c r="A1142" s="517" t="s">
        <v>1986</v>
      </c>
      <c r="B1142" s="517" t="s">
        <v>1987</v>
      </c>
    </row>
    <row r="1143" spans="1:2" ht="15.75">
      <c r="A1143" s="517" t="s">
        <v>1988</v>
      </c>
      <c r="B1143" s="517" t="s">
        <v>1989</v>
      </c>
    </row>
    <row r="1144" spans="1:2" ht="15.75">
      <c r="A1144" s="517" t="s">
        <v>1990</v>
      </c>
      <c r="B1144" s="517" t="s">
        <v>1991</v>
      </c>
    </row>
    <row r="1145" spans="1:2" ht="15.75">
      <c r="A1145" s="517" t="s">
        <v>1992</v>
      </c>
      <c r="B1145" s="517" t="s">
        <v>1993</v>
      </c>
    </row>
    <row r="1146" spans="1:2" ht="15.75">
      <c r="A1146" s="517" t="s">
        <v>1994</v>
      </c>
      <c r="B1146" s="517" t="s">
        <v>1995</v>
      </c>
    </row>
    <row r="1147" spans="1:2" ht="15.75">
      <c r="A1147" s="517" t="s">
        <v>1996</v>
      </c>
      <c r="B1147" s="517" t="s">
        <v>526</v>
      </c>
    </row>
    <row r="1148" spans="1:2" ht="15.75">
      <c r="A1148" s="517" t="s">
        <v>1997</v>
      </c>
      <c r="B1148" s="517" t="s">
        <v>1998</v>
      </c>
    </row>
    <row r="1149" spans="1:2" ht="15.75">
      <c r="A1149" s="517" t="s">
        <v>1999</v>
      </c>
      <c r="B1149" s="517" t="s">
        <v>1998</v>
      </c>
    </row>
    <row r="1150" spans="1:2" ht="15.75">
      <c r="A1150" s="517" t="s">
        <v>2000</v>
      </c>
      <c r="B1150" s="517" t="s">
        <v>2001</v>
      </c>
    </row>
    <row r="1151" spans="1:2" ht="15.75">
      <c r="A1151" s="517" t="s">
        <v>2002</v>
      </c>
      <c r="B1151" s="517" t="s">
        <v>2003</v>
      </c>
    </row>
    <row r="1152" spans="1:2" ht="15.75">
      <c r="A1152" s="517" t="s">
        <v>2004</v>
      </c>
      <c r="B1152" s="517" t="s">
        <v>2003</v>
      </c>
    </row>
    <row r="1153" spans="1:2" ht="15.75">
      <c r="A1153" s="517" t="s">
        <v>2005</v>
      </c>
      <c r="B1153" s="517" t="s">
        <v>2006</v>
      </c>
    </row>
    <row r="1154" spans="1:2" ht="15.75">
      <c r="A1154" s="517" t="s">
        <v>2007</v>
      </c>
      <c r="B1154" s="517" t="s">
        <v>2008</v>
      </c>
    </row>
    <row r="1155" spans="1:2" ht="15.75">
      <c r="A1155" s="517" t="s">
        <v>2009</v>
      </c>
      <c r="B1155" s="517" t="s">
        <v>2010</v>
      </c>
    </row>
    <row r="1156" spans="1:2" ht="15.75">
      <c r="A1156" s="517" t="s">
        <v>2011</v>
      </c>
      <c r="B1156" s="517" t="s">
        <v>987</v>
      </c>
    </row>
    <row r="1157" spans="1:2" ht="15.75">
      <c r="A1157" s="517" t="s">
        <v>2012</v>
      </c>
      <c r="B1157" s="517" t="s">
        <v>989</v>
      </c>
    </row>
    <row r="1158" spans="1:2" ht="15.75">
      <c r="A1158" s="517" t="s">
        <v>2013</v>
      </c>
      <c r="B1158" s="517" t="s">
        <v>991</v>
      </c>
    </row>
    <row r="1159" spans="1:2" ht="15.75">
      <c r="A1159" s="517" t="s">
        <v>2014</v>
      </c>
      <c r="B1159" s="517" t="s">
        <v>1109</v>
      </c>
    </row>
    <row r="1160" spans="1:2" ht="15.75">
      <c r="A1160" s="517" t="s">
        <v>2015</v>
      </c>
      <c r="B1160" s="517" t="s">
        <v>2016</v>
      </c>
    </row>
    <row r="1161" spans="1:2" ht="15.75">
      <c r="A1161" s="517" t="s">
        <v>2017</v>
      </c>
      <c r="B1161" s="517" t="s">
        <v>998</v>
      </c>
    </row>
    <row r="1162" spans="1:2" ht="15.75">
      <c r="A1162" s="517" t="s">
        <v>2018</v>
      </c>
      <c r="B1162" s="517" t="s">
        <v>2019</v>
      </c>
    </row>
    <row r="1163" spans="1:2" ht="15.75">
      <c r="A1163" s="517" t="s">
        <v>2020</v>
      </c>
      <c r="B1163" s="517" t="s">
        <v>2021</v>
      </c>
    </row>
    <row r="1164" spans="1:2" ht="15.75">
      <c r="A1164" s="517" t="s">
        <v>2022</v>
      </c>
      <c r="B1164" s="517" t="s">
        <v>526</v>
      </c>
    </row>
    <row r="1165" spans="1:2" ht="15.75">
      <c r="A1165" s="517" t="s">
        <v>2023</v>
      </c>
      <c r="B1165" s="517" t="s">
        <v>2024</v>
      </c>
    </row>
    <row r="1166" spans="1:2" ht="15.75">
      <c r="A1166" s="517" t="s">
        <v>2025</v>
      </c>
      <c r="B1166" s="517" t="s">
        <v>2024</v>
      </c>
    </row>
    <row r="1167" spans="1:2" ht="15.75">
      <c r="A1167" s="517" t="s">
        <v>2026</v>
      </c>
      <c r="B1167" s="517" t="s">
        <v>2027</v>
      </c>
    </row>
    <row r="1168" spans="1:2" ht="15.75">
      <c r="A1168" s="517" t="s">
        <v>2028</v>
      </c>
      <c r="B1168" s="517" t="s">
        <v>2029</v>
      </c>
    </row>
    <row r="1169" spans="1:2" ht="15.75">
      <c r="A1169" s="517" t="s">
        <v>2030</v>
      </c>
      <c r="B1169" s="517" t="s">
        <v>2031</v>
      </c>
    </row>
    <row r="1170" spans="1:2" ht="15.75">
      <c r="A1170" s="517" t="s">
        <v>2032</v>
      </c>
      <c r="B1170" s="517" t="s">
        <v>2033</v>
      </c>
    </row>
    <row r="1171" spans="1:2" ht="15.75">
      <c r="A1171" s="517" t="s">
        <v>2034</v>
      </c>
      <c r="B1171" s="517" t="s">
        <v>2035</v>
      </c>
    </row>
    <row r="1172" spans="1:2" ht="15.75">
      <c r="A1172" s="517" t="s">
        <v>2036</v>
      </c>
      <c r="B1172" s="517" t="s">
        <v>2037</v>
      </c>
    </row>
    <row r="1173" spans="1:2" ht="15.75">
      <c r="A1173" s="517" t="s">
        <v>2038</v>
      </c>
      <c r="B1173" s="517" t="s">
        <v>2039</v>
      </c>
    </row>
    <row r="1174" spans="1:2" ht="15.75">
      <c r="A1174" s="517" t="s">
        <v>2040</v>
      </c>
      <c r="B1174" s="517" t="s">
        <v>2041</v>
      </c>
    </row>
    <row r="1175" spans="1:2" ht="15.75">
      <c r="A1175" s="517" t="s">
        <v>2042</v>
      </c>
      <c r="B1175" s="517" t="s">
        <v>2043</v>
      </c>
    </row>
    <row r="1176" spans="1:2" ht="15.75">
      <c r="A1176" s="517" t="s">
        <v>2044</v>
      </c>
      <c r="B1176" s="517" t="s">
        <v>2045</v>
      </c>
    </row>
    <row r="1177" spans="1:2" ht="15.75">
      <c r="A1177" s="517" t="s">
        <v>2046</v>
      </c>
      <c r="B1177" s="517" t="s">
        <v>1023</v>
      </c>
    </row>
    <row r="1178" spans="1:2" ht="15.75">
      <c r="A1178" s="517" t="s">
        <v>2047</v>
      </c>
      <c r="B1178" s="517" t="s">
        <v>484</v>
      </c>
    </row>
    <row r="1179" spans="1:2" ht="15.75">
      <c r="A1179" s="517" t="s">
        <v>2048</v>
      </c>
      <c r="B1179" s="517" t="s">
        <v>484</v>
      </c>
    </row>
    <row r="1180" spans="1:2" ht="15.75">
      <c r="A1180" s="517" t="s">
        <v>2049</v>
      </c>
      <c r="B1180" s="517" t="s">
        <v>487</v>
      </c>
    </row>
    <row r="1181" spans="1:2" ht="15.75">
      <c r="A1181" s="517" t="s">
        <v>2050</v>
      </c>
      <c r="B1181" s="517" t="s">
        <v>2051</v>
      </c>
    </row>
    <row r="1182" spans="1:2" ht="15.75">
      <c r="A1182" s="517" t="s">
        <v>2052</v>
      </c>
      <c r="B1182" s="517" t="s">
        <v>2053</v>
      </c>
    </row>
    <row r="1183" spans="1:2" ht="15.75">
      <c r="A1183" s="517" t="s">
        <v>2054</v>
      </c>
      <c r="B1183" s="517" t="s">
        <v>2055</v>
      </c>
    </row>
    <row r="1184" spans="1:2" ht="15.75">
      <c r="A1184" s="517" t="s">
        <v>2056</v>
      </c>
      <c r="B1184" s="517" t="s">
        <v>2057</v>
      </c>
    </row>
    <row r="1185" spans="1:2" ht="15.75">
      <c r="A1185" s="517" t="s">
        <v>2058</v>
      </c>
      <c r="B1185" s="517" t="s">
        <v>2059</v>
      </c>
    </row>
    <row r="1186" spans="1:2" ht="15.75">
      <c r="A1186" s="517" t="s">
        <v>2060</v>
      </c>
      <c r="B1186" s="517" t="s">
        <v>1834</v>
      </c>
    </row>
    <row r="1187" spans="1:2" ht="15.75">
      <c r="A1187" s="517" t="s">
        <v>2061</v>
      </c>
      <c r="B1187" s="517" t="s">
        <v>2062</v>
      </c>
    </row>
    <row r="1188" spans="1:2" ht="15.75">
      <c r="A1188" s="517" t="s">
        <v>2063</v>
      </c>
      <c r="B1188" s="517" t="s">
        <v>2064</v>
      </c>
    </row>
    <row r="1189" spans="1:2" ht="15.75">
      <c r="A1189" s="517" t="s">
        <v>2065</v>
      </c>
      <c r="B1189" s="517" t="s">
        <v>1842</v>
      </c>
    </row>
    <row r="1190" spans="1:2" ht="15.75">
      <c r="A1190" s="517" t="s">
        <v>2066</v>
      </c>
      <c r="B1190" s="517" t="s">
        <v>2067</v>
      </c>
    </row>
    <row r="1191" spans="1:2" ht="15.75">
      <c r="A1191" s="517" t="s">
        <v>2068</v>
      </c>
      <c r="B1191" s="517" t="s">
        <v>2069</v>
      </c>
    </row>
    <row r="1192" spans="1:2" ht="15.75">
      <c r="A1192" s="517" t="s">
        <v>2070</v>
      </c>
      <c r="B1192" s="517" t="s">
        <v>2071</v>
      </c>
    </row>
    <row r="1193" spans="1:2" ht="15.75">
      <c r="A1193" s="517" t="s">
        <v>2072</v>
      </c>
      <c r="B1193" s="517" t="s">
        <v>2073</v>
      </c>
    </row>
    <row r="1194" spans="1:2" ht="15.75">
      <c r="A1194" s="517" t="s">
        <v>2074</v>
      </c>
      <c r="B1194" s="517" t="s">
        <v>2075</v>
      </c>
    </row>
    <row r="1195" spans="1:2" ht="15.75">
      <c r="A1195" s="517" t="s">
        <v>2076</v>
      </c>
      <c r="B1195" s="517" t="s">
        <v>2077</v>
      </c>
    </row>
    <row r="1196" spans="1:2" ht="15.75">
      <c r="A1196" s="517" t="s">
        <v>2078</v>
      </c>
      <c r="B1196" s="517" t="s">
        <v>2079</v>
      </c>
    </row>
    <row r="1197" spans="1:2" ht="15.75">
      <c r="A1197" s="517" t="s">
        <v>2080</v>
      </c>
      <c r="B1197" s="517" t="s">
        <v>717</v>
      </c>
    </row>
    <row r="1198" spans="1:2" ht="15.75">
      <c r="A1198" s="517" t="s">
        <v>2081</v>
      </c>
      <c r="B1198" s="517" t="s">
        <v>948</v>
      </c>
    </row>
    <row r="1199" spans="1:2" ht="15.75">
      <c r="A1199" s="517" t="s">
        <v>2082</v>
      </c>
      <c r="B1199" s="517" t="s">
        <v>950</v>
      </c>
    </row>
    <row r="1200" spans="1:2" ht="15.75">
      <c r="A1200" s="517" t="s">
        <v>2083</v>
      </c>
      <c r="B1200" s="517" t="s">
        <v>723</v>
      </c>
    </row>
    <row r="1201" spans="1:2" ht="15.75">
      <c r="A1201" s="517" t="s">
        <v>2084</v>
      </c>
      <c r="B1201" s="517" t="s">
        <v>2051</v>
      </c>
    </row>
    <row r="1202" spans="1:2" ht="15.75">
      <c r="A1202" s="517" t="s">
        <v>2085</v>
      </c>
      <c r="B1202" s="517" t="s">
        <v>2053</v>
      </c>
    </row>
    <row r="1203" spans="1:2" ht="15.75">
      <c r="A1203" s="517" t="s">
        <v>2086</v>
      </c>
      <c r="B1203" s="517" t="s">
        <v>2087</v>
      </c>
    </row>
    <row r="1204" spans="1:2" ht="15.75">
      <c r="A1204" s="517" t="s">
        <v>2088</v>
      </c>
      <c r="B1204" s="517" t="s">
        <v>2057</v>
      </c>
    </row>
    <row r="1205" spans="1:2" ht="15.75">
      <c r="A1205" s="517" t="s">
        <v>2089</v>
      </c>
      <c r="B1205" s="517" t="s">
        <v>2059</v>
      </c>
    </row>
    <row r="1206" spans="1:2" ht="15.75">
      <c r="A1206" s="517" t="s">
        <v>2090</v>
      </c>
      <c r="B1206" s="517" t="s">
        <v>1834</v>
      </c>
    </row>
    <row r="1207" spans="1:2" ht="15.75">
      <c r="A1207" s="517" t="s">
        <v>2091</v>
      </c>
      <c r="B1207" s="517" t="s">
        <v>2064</v>
      </c>
    </row>
    <row r="1208" spans="1:2" ht="15.75">
      <c r="A1208" s="517" t="s">
        <v>2092</v>
      </c>
      <c r="B1208" s="517" t="s">
        <v>1842</v>
      </c>
    </row>
    <row r="1209" spans="1:2" ht="15.75">
      <c r="A1209" s="517" t="s">
        <v>2093</v>
      </c>
      <c r="B1209" s="517" t="s">
        <v>2094</v>
      </c>
    </row>
    <row r="1210" spans="1:2" ht="15.75">
      <c r="A1210" s="517" t="s">
        <v>2095</v>
      </c>
      <c r="B1210" s="517" t="s">
        <v>2096</v>
      </c>
    </row>
    <row r="1211" spans="1:2" ht="15.75">
      <c r="A1211" s="517" t="s">
        <v>2097</v>
      </c>
      <c r="B1211" s="517" t="s">
        <v>2071</v>
      </c>
    </row>
    <row r="1212" spans="1:2" ht="15.75">
      <c r="A1212" s="517" t="s">
        <v>2098</v>
      </c>
      <c r="B1212" s="517" t="s">
        <v>2073</v>
      </c>
    </row>
    <row r="1213" spans="1:2" ht="15.75">
      <c r="A1213" s="517" t="s">
        <v>2099</v>
      </c>
      <c r="B1213" s="517" t="s">
        <v>2100</v>
      </c>
    </row>
    <row r="1214" spans="1:2" ht="15.75">
      <c r="A1214" s="517" t="s">
        <v>2101</v>
      </c>
      <c r="B1214" s="517" t="s">
        <v>717</v>
      </c>
    </row>
    <row r="1215" spans="1:2" ht="15.75">
      <c r="A1215" s="517" t="s">
        <v>2102</v>
      </c>
      <c r="B1215" s="517" t="s">
        <v>948</v>
      </c>
    </row>
    <row r="1216" spans="1:2" ht="15.75">
      <c r="A1216" s="517" t="s">
        <v>2103</v>
      </c>
      <c r="B1216" s="517" t="s">
        <v>950</v>
      </c>
    </row>
    <row r="1217" spans="1:2" ht="15.75">
      <c r="A1217" s="517" t="s">
        <v>2104</v>
      </c>
      <c r="B1217" s="517" t="s">
        <v>723</v>
      </c>
    </row>
    <row r="1218" spans="1:2" ht="15.75">
      <c r="A1218" s="517" t="s">
        <v>2105</v>
      </c>
      <c r="B1218" s="517" t="s">
        <v>2106</v>
      </c>
    </row>
    <row r="1219" spans="1:2" ht="15.75">
      <c r="A1219" s="517" t="s">
        <v>2107</v>
      </c>
      <c r="B1219" s="517" t="s">
        <v>2108</v>
      </c>
    </row>
    <row r="1220" spans="1:2" ht="15.75">
      <c r="A1220" s="517" t="s">
        <v>2109</v>
      </c>
      <c r="B1220" s="517" t="s">
        <v>2110</v>
      </c>
    </row>
    <row r="1221" spans="1:2" ht="15.75">
      <c r="A1221" s="517" t="s">
        <v>2111</v>
      </c>
      <c r="B1221" s="517" t="s">
        <v>2112</v>
      </c>
    </row>
    <row r="1222" spans="1:2" ht="15.75">
      <c r="A1222" s="517" t="s">
        <v>2113</v>
      </c>
      <c r="B1222" s="517" t="s">
        <v>2114</v>
      </c>
    </row>
    <row r="1223" spans="1:2" ht="15.75">
      <c r="A1223" s="517" t="s">
        <v>2115</v>
      </c>
      <c r="B1223" s="517" t="s">
        <v>2116</v>
      </c>
    </row>
    <row r="1224" spans="1:2" ht="15.75">
      <c r="A1224" s="517" t="s">
        <v>2117</v>
      </c>
      <c r="B1224" s="517" t="s">
        <v>91</v>
      </c>
    </row>
    <row r="1225" spans="1:2" ht="15.75">
      <c r="A1225" s="517" t="s">
        <v>2118</v>
      </c>
      <c r="B1225" s="517" t="s">
        <v>78</v>
      </c>
    </row>
    <row r="1226" spans="1:2" ht="15.75">
      <c r="A1226" s="517" t="s">
        <v>2119</v>
      </c>
      <c r="B1226" s="517" t="s">
        <v>2120</v>
      </c>
    </row>
    <row r="1227" spans="1:2" ht="15.75">
      <c r="A1227" s="517" t="s">
        <v>2121</v>
      </c>
      <c r="B1227" s="517" t="s">
        <v>2122</v>
      </c>
    </row>
    <row r="1228" spans="1:2" ht="15.75">
      <c r="A1228" s="517" t="s">
        <v>2123</v>
      </c>
      <c r="B1228" s="517" t="s">
        <v>2124</v>
      </c>
    </row>
    <row r="1229" spans="1:2" ht="15.75">
      <c r="A1229" s="517" t="s">
        <v>2125</v>
      </c>
      <c r="B1229" s="517" t="s">
        <v>2126</v>
      </c>
    </row>
    <row r="1230" spans="1:2" ht="15.75">
      <c r="A1230" s="517" t="s">
        <v>2127</v>
      </c>
      <c r="B1230" s="517" t="s">
        <v>2128</v>
      </c>
    </row>
    <row r="1231" spans="1:2" ht="15.75">
      <c r="A1231" s="517" t="s">
        <v>2129</v>
      </c>
      <c r="B1231" s="517" t="s">
        <v>2130</v>
      </c>
    </row>
    <row r="1232" spans="1:2" ht="15.75">
      <c r="A1232" s="517" t="s">
        <v>2131</v>
      </c>
      <c r="B1232" s="517" t="s">
        <v>2132</v>
      </c>
    </row>
    <row r="1233" spans="1:2" ht="15.75">
      <c r="A1233" s="517" t="s">
        <v>2133</v>
      </c>
      <c r="B1233" s="517" t="s">
        <v>2134</v>
      </c>
    </row>
    <row r="1234" spans="1:2" ht="15.75">
      <c r="A1234" s="517" t="s">
        <v>2135</v>
      </c>
      <c r="B1234" s="517" t="s">
        <v>2136</v>
      </c>
    </row>
    <row r="1235" spans="1:2" ht="15.75">
      <c r="A1235" s="517" t="s">
        <v>2137</v>
      </c>
      <c r="B1235" s="517" t="s">
        <v>33</v>
      </c>
    </row>
    <row r="1236" spans="1:2" ht="15.75">
      <c r="A1236" s="517" t="s">
        <v>2138</v>
      </c>
      <c r="B1236" s="517" t="s">
        <v>2139</v>
      </c>
    </row>
    <row r="1237" spans="1:2" ht="15.75">
      <c r="A1237" s="517" t="s">
        <v>2140</v>
      </c>
      <c r="B1237" s="517" t="s">
        <v>2139</v>
      </c>
    </row>
    <row r="1238" spans="1:2" ht="15.75">
      <c r="A1238" s="517" t="s">
        <v>2141</v>
      </c>
      <c r="B1238" s="517" t="s">
        <v>2142</v>
      </c>
    </row>
    <row r="1239" spans="1:2" ht="15.75">
      <c r="A1239" s="517" t="s">
        <v>2143</v>
      </c>
      <c r="B1239" s="517" t="s">
        <v>2144</v>
      </c>
    </row>
    <row r="1240" spans="1:2" ht="15.75">
      <c r="A1240" s="517" t="s">
        <v>2145</v>
      </c>
      <c r="B1240" s="517" t="s">
        <v>2146</v>
      </c>
    </row>
    <row r="1241" spans="1:2" ht="15.75">
      <c r="A1241" s="517" t="s">
        <v>2147</v>
      </c>
      <c r="B1241" s="517" t="s">
        <v>71</v>
      </c>
    </row>
    <row r="1242" spans="1:2" ht="15.75">
      <c r="A1242" s="517" t="s">
        <v>2148</v>
      </c>
      <c r="B1242" s="517" t="s">
        <v>1888</v>
      </c>
    </row>
    <row r="1243" spans="1:2" ht="15.75">
      <c r="A1243" s="517" t="s">
        <v>2149</v>
      </c>
      <c r="B1243" s="517" t="s">
        <v>2150</v>
      </c>
    </row>
    <row r="1244" spans="1:2" ht="15.75">
      <c r="A1244" s="517" t="s">
        <v>2151</v>
      </c>
      <c r="B1244" s="517" t="s">
        <v>2152</v>
      </c>
    </row>
    <row r="1245" spans="1:2" ht="15.75">
      <c r="A1245" s="517" t="s">
        <v>2153</v>
      </c>
      <c r="B1245" s="517" t="s">
        <v>77</v>
      </c>
    </row>
    <row r="1246" spans="1:2" ht="15.75">
      <c r="A1246" s="517" t="s">
        <v>2154</v>
      </c>
      <c r="B1246" s="517" t="s">
        <v>2155</v>
      </c>
    </row>
    <row r="1247" spans="1:2" ht="15.75">
      <c r="A1247" s="517" t="s">
        <v>2156</v>
      </c>
      <c r="B1247" s="517" t="s">
        <v>1880</v>
      </c>
    </row>
    <row r="1248" spans="1:2" ht="15.75">
      <c r="A1248" s="517" t="s">
        <v>2157</v>
      </c>
      <c r="B1248" s="517" t="s">
        <v>2158</v>
      </c>
    </row>
    <row r="1249" spans="1:2" ht="15.75">
      <c r="A1249" s="517" t="s">
        <v>2159</v>
      </c>
      <c r="B1249" s="517" t="s">
        <v>33</v>
      </c>
    </row>
    <row r="1250" spans="1:2" ht="15.75">
      <c r="A1250" s="517" t="s">
        <v>2160</v>
      </c>
      <c r="B1250" s="517" t="s">
        <v>2161</v>
      </c>
    </row>
    <row r="1251" spans="1:2" ht="15.75">
      <c r="A1251" s="517" t="s">
        <v>2162</v>
      </c>
      <c r="B1251" s="517" t="s">
        <v>1899</v>
      </c>
    </row>
    <row r="1252" spans="1:2" ht="15.75">
      <c r="A1252" s="517" t="s">
        <v>2163</v>
      </c>
      <c r="B1252" s="517" t="s">
        <v>1901</v>
      </c>
    </row>
    <row r="1253" spans="1:2" ht="15.75">
      <c r="A1253" s="517" t="s">
        <v>2164</v>
      </c>
      <c r="B1253" s="517" t="s">
        <v>2165</v>
      </c>
    </row>
    <row r="1254" spans="1:2" ht="15.75">
      <c r="A1254" s="517" t="s">
        <v>2166</v>
      </c>
      <c r="B1254" s="517" t="s">
        <v>2142</v>
      </c>
    </row>
    <row r="1255" spans="1:2" ht="15.75">
      <c r="A1255" s="517" t="s">
        <v>2167</v>
      </c>
      <c r="B1255" s="517" t="s">
        <v>2144</v>
      </c>
    </row>
    <row r="1256" spans="1:2" ht="15.75">
      <c r="A1256" s="517" t="s">
        <v>2168</v>
      </c>
      <c r="B1256" s="517" t="s">
        <v>2169</v>
      </c>
    </row>
    <row r="1257" spans="1:2" ht="15.75">
      <c r="A1257" s="517" t="s">
        <v>2170</v>
      </c>
      <c r="B1257" s="517" t="s">
        <v>2171</v>
      </c>
    </row>
    <row r="1258" spans="1:2" ht="15.75">
      <c r="A1258" s="517" t="s">
        <v>2172</v>
      </c>
      <c r="B1258" s="517" t="s">
        <v>2173</v>
      </c>
    </row>
    <row r="1259" spans="1:2" ht="15.75">
      <c r="A1259" s="517" t="s">
        <v>2174</v>
      </c>
      <c r="B1259" s="517" t="s">
        <v>2175</v>
      </c>
    </row>
    <row r="1260" spans="1:2" ht="15.75">
      <c r="A1260" s="517" t="s">
        <v>2176</v>
      </c>
      <c r="B1260" s="517" t="s">
        <v>2177</v>
      </c>
    </row>
    <row r="1261" spans="1:2" ht="15.75">
      <c r="A1261" s="517" t="s">
        <v>2178</v>
      </c>
      <c r="B1261" s="517" t="s">
        <v>2179</v>
      </c>
    </row>
    <row r="1262" spans="1:2" ht="15.75">
      <c r="A1262" s="517" t="s">
        <v>2180</v>
      </c>
      <c r="B1262" s="517" t="s">
        <v>2181</v>
      </c>
    </row>
    <row r="1263" spans="1:2" ht="15.75">
      <c r="A1263" s="517" t="s">
        <v>2182</v>
      </c>
      <c r="B1263" s="517" t="s">
        <v>33</v>
      </c>
    </row>
    <row r="1264" spans="1:2" ht="15.75">
      <c r="A1264" s="517" t="s">
        <v>2183</v>
      </c>
      <c r="B1264" s="517" t="s">
        <v>2184</v>
      </c>
    </row>
    <row r="1265" spans="1:2" ht="15.75">
      <c r="A1265" s="517" t="s">
        <v>2185</v>
      </c>
      <c r="B1265" s="517" t="s">
        <v>2186</v>
      </c>
    </row>
    <row r="1266" spans="1:2" ht="15.75">
      <c r="A1266" s="517" t="s">
        <v>2187</v>
      </c>
      <c r="B1266" s="517" t="s">
        <v>2188</v>
      </c>
    </row>
    <row r="1267" spans="1:2" ht="15.75">
      <c r="A1267" s="517" t="s">
        <v>2189</v>
      </c>
      <c r="B1267" s="517" t="s">
        <v>2190</v>
      </c>
    </row>
    <row r="1268" spans="1:2" ht="15.75">
      <c r="A1268" s="517" t="s">
        <v>2191</v>
      </c>
      <c r="B1268" s="517" t="s">
        <v>2192</v>
      </c>
    </row>
    <row r="1269" spans="1:2" ht="15.75">
      <c r="A1269" s="517" t="s">
        <v>2193</v>
      </c>
      <c r="B1269" s="517" t="s">
        <v>2194</v>
      </c>
    </row>
    <row r="1270" spans="1:2" ht="15.75">
      <c r="A1270" s="517" t="s">
        <v>2195</v>
      </c>
      <c r="B1270" s="517" t="s">
        <v>2196</v>
      </c>
    </row>
    <row r="1271" spans="1:2" ht="15.75">
      <c r="A1271" s="517" t="s">
        <v>2197</v>
      </c>
      <c r="B1271" s="517" t="s">
        <v>646</v>
      </c>
    </row>
    <row r="1272" spans="1:2" ht="15.75">
      <c r="A1272" s="517" t="s">
        <v>2198</v>
      </c>
      <c r="B1272" s="517" t="s">
        <v>2199</v>
      </c>
    </row>
    <row r="1273" spans="1:2" ht="15.75">
      <c r="A1273" s="517" t="s">
        <v>2200</v>
      </c>
      <c r="B1273" s="517" t="s">
        <v>2199</v>
      </c>
    </row>
    <row r="1274" spans="1:2" ht="15.75">
      <c r="A1274" s="517" t="s">
        <v>2201</v>
      </c>
      <c r="B1274" s="517" t="s">
        <v>2202</v>
      </c>
    </row>
    <row r="1275" spans="1:2" ht="15.75">
      <c r="A1275" s="517" t="s">
        <v>2203</v>
      </c>
      <c r="B1275" s="517" t="s">
        <v>2204</v>
      </c>
    </row>
    <row r="1276" spans="1:2" ht="15.75">
      <c r="A1276" s="517" t="s">
        <v>2205</v>
      </c>
      <c r="B1276" s="517" t="s">
        <v>2206</v>
      </c>
    </row>
    <row r="1277" spans="1:2" ht="15.75">
      <c r="A1277" s="517" t="s">
        <v>2207</v>
      </c>
      <c r="B1277" s="517" t="s">
        <v>2208</v>
      </c>
    </row>
    <row r="1278" spans="1:2" ht="15.75">
      <c r="A1278" s="517" t="s">
        <v>2209</v>
      </c>
      <c r="B1278" s="517" t="s">
        <v>2210</v>
      </c>
    </row>
    <row r="1279" spans="1:2" ht="15.75">
      <c r="A1279" s="517" t="s">
        <v>2211</v>
      </c>
      <c r="B1279" s="517" t="s">
        <v>2212</v>
      </c>
    </row>
    <row r="1280" spans="1:2" ht="15.75">
      <c r="A1280" s="517" t="s">
        <v>2213</v>
      </c>
      <c r="B1280" s="517" t="s">
        <v>2214</v>
      </c>
    </row>
    <row r="1281" spans="1:2" ht="15.75">
      <c r="A1281" s="517" t="s">
        <v>2215</v>
      </c>
      <c r="B1281" s="517" t="s">
        <v>2216</v>
      </c>
    </row>
    <row r="1282" spans="1:2" ht="15.75">
      <c r="A1282" s="517" t="s">
        <v>2217</v>
      </c>
      <c r="B1282" s="517" t="s">
        <v>2218</v>
      </c>
    </row>
    <row r="1283" spans="1:2" ht="15.75">
      <c r="A1283" s="517" t="s">
        <v>2219</v>
      </c>
      <c r="B1283" s="517" t="s">
        <v>2220</v>
      </c>
    </row>
    <row r="1284" spans="1:2" ht="15.75">
      <c r="A1284" s="517" t="s">
        <v>2221</v>
      </c>
      <c r="B1284" s="517" t="s">
        <v>2222</v>
      </c>
    </row>
    <row r="1285" spans="1:2" ht="15.75">
      <c r="A1285" s="517" t="s">
        <v>2223</v>
      </c>
      <c r="B1285" s="517" t="s">
        <v>723</v>
      </c>
    </row>
    <row r="1286" spans="1:2" ht="15.75">
      <c r="A1286" s="517" t="s">
        <v>2224</v>
      </c>
      <c r="B1286" s="517" t="s">
        <v>33</v>
      </c>
    </row>
    <row r="1287" spans="1:2" ht="15.75">
      <c r="A1287" s="517" t="s">
        <v>2225</v>
      </c>
      <c r="B1287" s="517" t="s">
        <v>2199</v>
      </c>
    </row>
    <row r="1288" spans="1:2" ht="15.75">
      <c r="A1288" s="517" t="s">
        <v>2226</v>
      </c>
      <c r="B1288" s="517" t="s">
        <v>2199</v>
      </c>
    </row>
    <row r="1289" spans="1:2" ht="15.75">
      <c r="A1289" s="517" t="s">
        <v>2227</v>
      </c>
      <c r="B1289" s="517" t="s">
        <v>2228</v>
      </c>
    </row>
    <row r="1290" spans="1:2" ht="15.75">
      <c r="A1290" s="517" t="s">
        <v>2229</v>
      </c>
      <c r="B1290" s="517" t="s">
        <v>2230</v>
      </c>
    </row>
    <row r="1291" spans="1:2" ht="15.75">
      <c r="A1291" s="517" t="s">
        <v>2231</v>
      </c>
      <c r="B1291" s="517" t="s">
        <v>2232</v>
      </c>
    </row>
    <row r="1292" spans="1:2" ht="15.75">
      <c r="A1292" s="517" t="s">
        <v>2233</v>
      </c>
      <c r="B1292" s="517" t="s">
        <v>1945</v>
      </c>
    </row>
    <row r="1293" spans="1:2" ht="15.75">
      <c r="A1293" s="517" t="s">
        <v>2234</v>
      </c>
      <c r="B1293" s="517" t="s">
        <v>1947</v>
      </c>
    </row>
    <row r="1294" spans="1:2" ht="15.75">
      <c r="A1294" s="517" t="s">
        <v>2235</v>
      </c>
      <c r="B1294" s="517" t="s">
        <v>2236</v>
      </c>
    </row>
    <row r="1295" spans="1:2" ht="15.75">
      <c r="A1295" s="517" t="s">
        <v>2237</v>
      </c>
      <c r="B1295" s="517" t="s">
        <v>1949</v>
      </c>
    </row>
    <row r="1296" spans="1:2" ht="15.75">
      <c r="A1296" s="517" t="s">
        <v>2238</v>
      </c>
      <c r="B1296" s="517" t="s">
        <v>1951</v>
      </c>
    </row>
    <row r="1297" spans="1:2" ht="15.75">
      <c r="A1297" s="517" t="s">
        <v>2239</v>
      </c>
      <c r="B1297" s="517" t="s">
        <v>1953</v>
      </c>
    </row>
    <row r="1298" spans="1:2" ht="15.75">
      <c r="A1298" s="517" t="s">
        <v>2240</v>
      </c>
      <c r="B1298" s="517" t="s">
        <v>2241</v>
      </c>
    </row>
    <row r="1299" spans="1:2" ht="15.75">
      <c r="A1299" s="517" t="s">
        <v>2242</v>
      </c>
      <c r="B1299" s="517" t="s">
        <v>2243</v>
      </c>
    </row>
    <row r="1300" spans="1:2" ht="15.75">
      <c r="A1300" s="517" t="s">
        <v>2244</v>
      </c>
      <c r="B1300" s="517" t="s">
        <v>2245</v>
      </c>
    </row>
    <row r="1301" spans="1:2" ht="15.75">
      <c r="A1301" s="517" t="s">
        <v>2246</v>
      </c>
      <c r="B1301" s="517" t="s">
        <v>1878</v>
      </c>
    </row>
    <row r="1302" spans="1:2" ht="15.75">
      <c r="A1302" s="517" t="s">
        <v>2247</v>
      </c>
      <c r="B1302" s="517" t="s">
        <v>2248</v>
      </c>
    </row>
    <row r="1303" spans="1:2" ht="15.75">
      <c r="A1303" s="517" t="s">
        <v>2249</v>
      </c>
      <c r="B1303" s="517" t="s">
        <v>1963</v>
      </c>
    </row>
    <row r="1304" spans="1:2" ht="15.75">
      <c r="A1304" s="517" t="s">
        <v>2250</v>
      </c>
      <c r="B1304" s="517" t="s">
        <v>1965</v>
      </c>
    </row>
    <row r="1305" spans="1:2" ht="15.75">
      <c r="A1305" s="517" t="s">
        <v>2251</v>
      </c>
      <c r="B1305" s="517" t="s">
        <v>2252</v>
      </c>
    </row>
    <row r="1306" spans="1:2" ht="15.75">
      <c r="A1306" s="517" t="s">
        <v>2253</v>
      </c>
      <c r="B1306" s="517" t="s">
        <v>1969</v>
      </c>
    </row>
    <row r="1307" spans="1:2" ht="15.75">
      <c r="A1307" s="517" t="s">
        <v>2254</v>
      </c>
      <c r="B1307" s="517" t="s">
        <v>526</v>
      </c>
    </row>
    <row r="1308" spans="1:2" ht="15.75">
      <c r="A1308" s="517" t="s">
        <v>2255</v>
      </c>
      <c r="B1308" s="517" t="s">
        <v>2256</v>
      </c>
    </row>
    <row r="1309" spans="1:2" ht="15.75">
      <c r="A1309" s="517" t="s">
        <v>2257</v>
      </c>
      <c r="B1309" s="517" t="s">
        <v>2256</v>
      </c>
    </row>
    <row r="1310" spans="1:2" ht="15.75">
      <c r="A1310" s="517" t="s">
        <v>2258</v>
      </c>
      <c r="B1310" s="517" t="s">
        <v>2259</v>
      </c>
    </row>
    <row r="1311" spans="1:2" ht="15.75">
      <c r="A1311" s="517" t="s">
        <v>2260</v>
      </c>
      <c r="B1311" s="517" t="s">
        <v>2261</v>
      </c>
    </row>
    <row r="1312" spans="1:2" ht="15.75">
      <c r="A1312" s="517" t="s">
        <v>2262</v>
      </c>
      <c r="B1312" s="517" t="s">
        <v>2261</v>
      </c>
    </row>
    <row r="1313" spans="1:2" ht="15.75">
      <c r="A1313" s="517" t="s">
        <v>2263</v>
      </c>
      <c r="B1313" s="517" t="s">
        <v>698</v>
      </c>
    </row>
    <row r="1314" spans="1:2" ht="15.75">
      <c r="A1314" s="517" t="s">
        <v>2264</v>
      </c>
      <c r="B1314" s="517" t="s">
        <v>2265</v>
      </c>
    </row>
    <row r="1315" spans="1:2" ht="15.75">
      <c r="A1315" s="517" t="s">
        <v>2266</v>
      </c>
      <c r="B1315" s="517" t="s">
        <v>2267</v>
      </c>
    </row>
    <row r="1316" spans="1:2" ht="15.75">
      <c r="A1316" s="517" t="s">
        <v>2268</v>
      </c>
      <c r="B1316" s="517" t="s">
        <v>2269</v>
      </c>
    </row>
    <row r="1317" spans="1:2" ht="15.75">
      <c r="A1317" s="517" t="s">
        <v>2270</v>
      </c>
      <c r="B1317" s="517" t="s">
        <v>2271</v>
      </c>
    </row>
    <row r="1318" spans="1:2" ht="15.75">
      <c r="A1318" s="517" t="s">
        <v>2272</v>
      </c>
      <c r="B1318" s="517" t="s">
        <v>2273</v>
      </c>
    </row>
    <row r="1319" spans="1:2" ht="15.75">
      <c r="A1319" s="517" t="s">
        <v>2274</v>
      </c>
      <c r="B1319" s="517" t="s">
        <v>2275</v>
      </c>
    </row>
    <row r="1320" spans="1:2" ht="15.75">
      <c r="A1320" s="517" t="s">
        <v>2276</v>
      </c>
      <c r="B1320" s="517" t="s">
        <v>2277</v>
      </c>
    </row>
    <row r="1321" spans="1:2" ht="15.75">
      <c r="A1321" s="517" t="s">
        <v>2278</v>
      </c>
      <c r="B1321" s="517" t="s">
        <v>2279</v>
      </c>
    </row>
    <row r="1322" spans="1:2" ht="15.75">
      <c r="A1322" s="517" t="s">
        <v>2280</v>
      </c>
      <c r="B1322" s="517" t="s">
        <v>2281</v>
      </c>
    </row>
    <row r="1323" spans="1:2" ht="15.75">
      <c r="A1323" s="517" t="s">
        <v>2282</v>
      </c>
      <c r="B1323" s="517" t="s">
        <v>948</v>
      </c>
    </row>
    <row r="1324" spans="1:2" ht="15.75">
      <c r="A1324" s="517" t="s">
        <v>2283</v>
      </c>
      <c r="B1324" s="517" t="s">
        <v>950</v>
      </c>
    </row>
    <row r="1325" spans="1:2" ht="15.75">
      <c r="A1325" s="517" t="s">
        <v>2284</v>
      </c>
      <c r="B1325" s="517" t="s">
        <v>723</v>
      </c>
    </row>
    <row r="1326" spans="1:2" ht="15.75">
      <c r="A1326" s="517" t="s">
        <v>2285</v>
      </c>
      <c r="B1326" s="517" t="s">
        <v>2286</v>
      </c>
    </row>
    <row r="1327" spans="1:2" ht="15.75">
      <c r="A1327" s="517" t="s">
        <v>2287</v>
      </c>
      <c r="B1327" s="517" t="s">
        <v>2288</v>
      </c>
    </row>
    <row r="1328" spans="1:2" ht="15.75">
      <c r="A1328" s="517" t="s">
        <v>2289</v>
      </c>
      <c r="B1328" s="517" t="s">
        <v>2290</v>
      </c>
    </row>
    <row r="1329" spans="1:2" ht="15.75">
      <c r="A1329" s="517" t="s">
        <v>2291</v>
      </c>
      <c r="B1329" s="517" t="s">
        <v>2292</v>
      </c>
    </row>
    <row r="1330" spans="1:2" ht="15.75">
      <c r="A1330" s="517" t="s">
        <v>2293</v>
      </c>
      <c r="B1330" s="517" t="s">
        <v>2294</v>
      </c>
    </row>
    <row r="1331" spans="1:2" ht="15.75">
      <c r="A1331" s="517" t="s">
        <v>2295</v>
      </c>
      <c r="B1331" s="517" t="s">
        <v>2296</v>
      </c>
    </row>
    <row r="1332" spans="1:2" ht="15.75">
      <c r="A1332" s="517" t="s">
        <v>2297</v>
      </c>
      <c r="B1332" s="517" t="s">
        <v>2298</v>
      </c>
    </row>
    <row r="1333" spans="1:2" ht="15.75">
      <c r="A1333" s="517" t="s">
        <v>2299</v>
      </c>
      <c r="B1333" s="517" t="s">
        <v>2300</v>
      </c>
    </row>
    <row r="1334" spans="1:2" ht="15.75">
      <c r="A1334" s="517" t="s">
        <v>2301</v>
      </c>
      <c r="B1334" s="517" t="s">
        <v>2302</v>
      </c>
    </row>
    <row r="1335" spans="1:2" ht="15.75">
      <c r="A1335" s="517" t="s">
        <v>2303</v>
      </c>
      <c r="B1335" s="517" t="s">
        <v>2304</v>
      </c>
    </row>
    <row r="1336" spans="1:2" ht="15.75">
      <c r="A1336" s="517" t="s">
        <v>2305</v>
      </c>
      <c r="B1336" s="517" t="s">
        <v>2306</v>
      </c>
    </row>
    <row r="1337" spans="1:2" ht="15.75">
      <c r="A1337" s="517" t="s">
        <v>2307</v>
      </c>
      <c r="B1337" s="517" t="s">
        <v>2308</v>
      </c>
    </row>
    <row r="1338" spans="1:2" ht="15.75">
      <c r="A1338" s="517" t="s">
        <v>2309</v>
      </c>
      <c r="B1338" s="517" t="s">
        <v>526</v>
      </c>
    </row>
    <row r="1339" spans="1:2" ht="15.75">
      <c r="A1339" s="517" t="s">
        <v>2310</v>
      </c>
      <c r="B1339" s="517" t="s">
        <v>2311</v>
      </c>
    </row>
    <row r="1340" spans="1:2" ht="15.75">
      <c r="A1340" s="517" t="s">
        <v>2312</v>
      </c>
      <c r="B1340" s="517" t="s">
        <v>2311</v>
      </c>
    </row>
    <row r="1341" spans="1:2" ht="15.75">
      <c r="A1341" s="517" t="s">
        <v>2313</v>
      </c>
      <c r="B1341" s="517" t="s">
        <v>2314</v>
      </c>
    </row>
    <row r="1342" spans="1:2" ht="15.75">
      <c r="A1342" s="517" t="s">
        <v>2315</v>
      </c>
      <c r="B1342" s="517" t="s">
        <v>2316</v>
      </c>
    </row>
    <row r="1343" spans="1:2" ht="15.75">
      <c r="A1343" s="517" t="s">
        <v>2317</v>
      </c>
      <c r="B1343" s="517" t="s">
        <v>2318</v>
      </c>
    </row>
    <row r="1344" spans="1:2" ht="15.75">
      <c r="A1344" s="517" t="s">
        <v>2319</v>
      </c>
      <c r="B1344" s="517" t="s">
        <v>2320</v>
      </c>
    </row>
    <row r="1345" spans="1:2" ht="15.75">
      <c r="A1345" s="517" t="s">
        <v>2321</v>
      </c>
      <c r="B1345" s="517" t="s">
        <v>2322</v>
      </c>
    </row>
    <row r="1346" spans="1:2" ht="15.75">
      <c r="A1346" s="517" t="s">
        <v>2323</v>
      </c>
      <c r="B1346" s="517" t="s">
        <v>2324</v>
      </c>
    </row>
    <row r="1347" spans="1:2" ht="15.75">
      <c r="A1347" s="517" t="s">
        <v>2325</v>
      </c>
      <c r="B1347" s="517" t="s">
        <v>2326</v>
      </c>
    </row>
    <row r="1348" spans="1:2" ht="15.75">
      <c r="A1348" s="517" t="s">
        <v>2327</v>
      </c>
      <c r="B1348" s="517" t="s">
        <v>2314</v>
      </c>
    </row>
    <row r="1349" spans="1:2" ht="15.75">
      <c r="A1349" s="517" t="s">
        <v>2328</v>
      </c>
      <c r="B1349" s="517" t="s">
        <v>2316</v>
      </c>
    </row>
    <row r="1350" spans="1:2" ht="15.75">
      <c r="A1350" s="517" t="s">
        <v>2329</v>
      </c>
      <c r="B1350" s="517" t="s">
        <v>2330</v>
      </c>
    </row>
    <row r="1351" spans="1:2" ht="15.75">
      <c r="A1351" s="517" t="s">
        <v>2331</v>
      </c>
      <c r="B1351" s="517" t="s">
        <v>2332</v>
      </c>
    </row>
    <row r="1352" spans="1:2" ht="15.75">
      <c r="A1352" s="517" t="s">
        <v>2333</v>
      </c>
      <c r="B1352" s="517" t="s">
        <v>2334</v>
      </c>
    </row>
    <row r="1353" spans="1:2" ht="15.75">
      <c r="A1353" s="517" t="s">
        <v>2335</v>
      </c>
      <c r="B1353" s="517" t="s">
        <v>2336</v>
      </c>
    </row>
    <row r="1354" spans="1:2" ht="15.75">
      <c r="A1354" s="517" t="s">
        <v>2337</v>
      </c>
      <c r="B1354" s="517" t="s">
        <v>33</v>
      </c>
    </row>
    <row r="1355" spans="1:2" ht="15.75">
      <c r="A1355" s="517" t="s">
        <v>2338</v>
      </c>
      <c r="B1355" s="517" t="s">
        <v>2339</v>
      </c>
    </row>
    <row r="1356" spans="1:2" ht="15.75">
      <c r="A1356" s="517" t="s">
        <v>2340</v>
      </c>
      <c r="B1356" s="517" t="s">
        <v>2341</v>
      </c>
    </row>
    <row r="1357" spans="1:2" ht="15.75">
      <c r="A1357" s="517" t="s">
        <v>2342</v>
      </c>
      <c r="B1357" s="517" t="s">
        <v>2343</v>
      </c>
    </row>
    <row r="1358" spans="1:2" ht="15.75">
      <c r="A1358" s="517" t="s">
        <v>2344</v>
      </c>
      <c r="B1358" s="517" t="s">
        <v>2345</v>
      </c>
    </row>
    <row r="1359" spans="1:2" ht="15.75">
      <c r="A1359" s="517" t="s">
        <v>2346</v>
      </c>
      <c r="B1359" s="517" t="s">
        <v>2347</v>
      </c>
    </row>
    <row r="1360" spans="1:2" ht="15.75">
      <c r="A1360" s="517" t="s">
        <v>2348</v>
      </c>
      <c r="B1360" s="517" t="s">
        <v>2349</v>
      </c>
    </row>
    <row r="1361" spans="1:2" ht="15.75">
      <c r="A1361" s="517" t="s">
        <v>2350</v>
      </c>
      <c r="B1361" s="517" t="s">
        <v>2351</v>
      </c>
    </row>
    <row r="1362" spans="1:2" ht="15.75">
      <c r="A1362" s="517" t="s">
        <v>2352</v>
      </c>
      <c r="B1362" s="517" t="s">
        <v>2353</v>
      </c>
    </row>
    <row r="1363" spans="1:2" ht="15.75">
      <c r="A1363" s="517" t="s">
        <v>2354</v>
      </c>
      <c r="B1363" s="517" t="s">
        <v>2355</v>
      </c>
    </row>
    <row r="1364" spans="1:2" ht="15.75">
      <c r="A1364" s="517" t="s">
        <v>2356</v>
      </c>
      <c r="B1364" s="517" t="s">
        <v>2357</v>
      </c>
    </row>
    <row r="1365" spans="1:2" ht="15.75">
      <c r="A1365" s="517" t="s">
        <v>2358</v>
      </c>
      <c r="B1365" s="517" t="s">
        <v>2359</v>
      </c>
    </row>
    <row r="1366" spans="1:2" ht="15.75">
      <c r="A1366" s="517" t="s">
        <v>2360</v>
      </c>
      <c r="B1366" s="517" t="s">
        <v>2361</v>
      </c>
    </row>
    <row r="1367" spans="1:2" ht="15.75">
      <c r="A1367" s="517" t="s">
        <v>2362</v>
      </c>
      <c r="B1367" s="517" t="s">
        <v>2363</v>
      </c>
    </row>
    <row r="1368" spans="1:2" ht="15.75">
      <c r="A1368" s="517" t="s">
        <v>2364</v>
      </c>
      <c r="B1368" s="517" t="s">
        <v>33</v>
      </c>
    </row>
    <row r="1369" spans="1:2" ht="15.75">
      <c r="A1369" s="517" t="s">
        <v>2365</v>
      </c>
      <c r="B1369" s="517" t="s">
        <v>2366</v>
      </c>
    </row>
    <row r="1370" spans="1:2" ht="15.75">
      <c r="A1370" s="517" t="s">
        <v>2367</v>
      </c>
      <c r="B1370" s="517" t="s">
        <v>2368</v>
      </c>
    </row>
    <row r="1371" spans="1:2" ht="15.75">
      <c r="A1371" s="517" t="s">
        <v>2369</v>
      </c>
      <c r="B1371" s="517" t="s">
        <v>2370</v>
      </c>
    </row>
    <row r="1372" spans="1:2" ht="15.75">
      <c r="A1372" s="517" t="s">
        <v>2371</v>
      </c>
      <c r="B1372" s="517" t="s">
        <v>2372</v>
      </c>
    </row>
    <row r="1373" spans="1:2" ht="15.75">
      <c r="A1373" s="517" t="s">
        <v>2373</v>
      </c>
      <c r="B1373" s="517" t="s">
        <v>2374</v>
      </c>
    </row>
    <row r="1374" spans="1:2" ht="15.75">
      <c r="A1374" s="517" t="s">
        <v>2375</v>
      </c>
      <c r="B1374" s="517" t="s">
        <v>2376</v>
      </c>
    </row>
    <row r="1375" spans="1:2" ht="15.75">
      <c r="A1375" s="517" t="s">
        <v>2377</v>
      </c>
      <c r="B1375" s="517" t="s">
        <v>2378</v>
      </c>
    </row>
    <row r="1376" spans="1:2" ht="15.75">
      <c r="A1376" s="517" t="s">
        <v>2379</v>
      </c>
      <c r="B1376" s="517" t="s">
        <v>2380</v>
      </c>
    </row>
    <row r="1377" spans="1:2" ht="15.75">
      <c r="A1377" s="517" t="s">
        <v>2381</v>
      </c>
      <c r="B1377" s="517" t="s">
        <v>901</v>
      </c>
    </row>
    <row r="1378" spans="1:2" ht="15.75">
      <c r="A1378" s="517" t="s">
        <v>2382</v>
      </c>
      <c r="B1378" s="517" t="s">
        <v>903</v>
      </c>
    </row>
    <row r="1379" spans="1:2" ht="15.75">
      <c r="A1379" s="517" t="s">
        <v>2383</v>
      </c>
      <c r="B1379" s="517" t="s">
        <v>2384</v>
      </c>
    </row>
    <row r="1380" spans="1:2" ht="15.75">
      <c r="A1380" s="517" t="s">
        <v>2385</v>
      </c>
      <c r="B1380" s="517" t="s">
        <v>2386</v>
      </c>
    </row>
    <row r="1381" spans="1:2" ht="15.75">
      <c r="A1381" s="517" t="s">
        <v>2387</v>
      </c>
      <c r="B1381" s="517" t="s">
        <v>2388</v>
      </c>
    </row>
    <row r="1382" spans="1:2" ht="15.75">
      <c r="A1382" s="517" t="s">
        <v>2389</v>
      </c>
      <c r="B1382" s="517" t="s">
        <v>2390</v>
      </c>
    </row>
    <row r="1383" spans="1:2" ht="15.75">
      <c r="A1383" s="517" t="s">
        <v>2391</v>
      </c>
      <c r="B1383" s="517" t="s">
        <v>2392</v>
      </c>
    </row>
    <row r="1384" spans="1:2" ht="15.75">
      <c r="A1384" s="517" t="s">
        <v>2393</v>
      </c>
      <c r="B1384" s="517" t="s">
        <v>2394</v>
      </c>
    </row>
    <row r="1385" spans="1:2" ht="15.75">
      <c r="A1385" s="517" t="s">
        <v>2395</v>
      </c>
      <c r="B1385" s="517" t="s">
        <v>2396</v>
      </c>
    </row>
    <row r="1386" spans="1:2" ht="15.75">
      <c r="A1386" s="517" t="s">
        <v>2397</v>
      </c>
      <c r="B1386" s="517" t="s">
        <v>2398</v>
      </c>
    </row>
    <row r="1387" spans="1:2" ht="15.75">
      <c r="A1387" s="517" t="s">
        <v>2399</v>
      </c>
      <c r="B1387" s="517" t="s">
        <v>2400</v>
      </c>
    </row>
    <row r="1388" spans="1:2" ht="15.75">
      <c r="A1388" s="517" t="s">
        <v>2401</v>
      </c>
      <c r="B1388" s="517" t="s">
        <v>948</v>
      </c>
    </row>
    <row r="1389" spans="1:2" ht="15.75">
      <c r="A1389" s="517" t="s">
        <v>2402</v>
      </c>
      <c r="B1389" s="517" t="s">
        <v>950</v>
      </c>
    </row>
    <row r="1390" spans="1:2" ht="15.75">
      <c r="A1390" s="517" t="s">
        <v>2403</v>
      </c>
      <c r="B1390" s="517" t="s">
        <v>723</v>
      </c>
    </row>
    <row r="1391" spans="1:2" ht="15.75">
      <c r="A1391" s="517" t="s">
        <v>2404</v>
      </c>
      <c r="B1391" s="517" t="s">
        <v>1945</v>
      </c>
    </row>
    <row r="1392" spans="1:2" ht="15.75">
      <c r="A1392" s="517" t="s">
        <v>2405</v>
      </c>
      <c r="B1392" s="517" t="s">
        <v>1947</v>
      </c>
    </row>
    <row r="1393" spans="1:2" ht="15.75">
      <c r="A1393" s="517" t="s">
        <v>2406</v>
      </c>
      <c r="B1393" s="517" t="s">
        <v>2407</v>
      </c>
    </row>
    <row r="1394" spans="1:2" ht="15.75">
      <c r="A1394" s="517" t="s">
        <v>2408</v>
      </c>
      <c r="B1394" s="517" t="s">
        <v>2409</v>
      </c>
    </row>
    <row r="1395" spans="1:2" ht="15.75">
      <c r="A1395" s="517" t="s">
        <v>2410</v>
      </c>
      <c r="B1395" s="517" t="s">
        <v>2411</v>
      </c>
    </row>
    <row r="1396" spans="1:2" ht="15.75">
      <c r="A1396" s="517" t="s">
        <v>2412</v>
      </c>
      <c r="B1396" s="517" t="s">
        <v>2413</v>
      </c>
    </row>
    <row r="1397" spans="1:2" ht="15.75">
      <c r="A1397" s="517" t="s">
        <v>2414</v>
      </c>
      <c r="B1397" s="517" t="s">
        <v>755</v>
      </c>
    </row>
    <row r="1398" spans="1:2" ht="15.75">
      <c r="A1398" s="517" t="s">
        <v>2415</v>
      </c>
      <c r="B1398" s="517" t="s">
        <v>2416</v>
      </c>
    </row>
    <row r="1399" spans="1:2" ht="15.75">
      <c r="A1399" s="517" t="s">
        <v>2417</v>
      </c>
      <c r="B1399" s="517" t="s">
        <v>2418</v>
      </c>
    </row>
    <row r="1400" spans="1:2" ht="15.75">
      <c r="A1400" s="517" t="s">
        <v>2419</v>
      </c>
      <c r="B1400" s="517" t="s">
        <v>2420</v>
      </c>
    </row>
    <row r="1401" spans="1:2" ht="15.75">
      <c r="A1401" s="517" t="s">
        <v>2421</v>
      </c>
      <c r="B1401" s="517" t="s">
        <v>88</v>
      </c>
    </row>
    <row r="1402" spans="1:2" ht="15.75">
      <c r="A1402" s="517" t="s">
        <v>2422</v>
      </c>
      <c r="B1402" s="517" t="s">
        <v>33</v>
      </c>
    </row>
    <row r="1403" spans="1:2" ht="15.75">
      <c r="A1403" s="517" t="s">
        <v>2423</v>
      </c>
      <c r="B1403" s="517" t="s">
        <v>2424</v>
      </c>
    </row>
    <row r="1404" spans="1:2" ht="15.75">
      <c r="A1404" s="517" t="s">
        <v>2425</v>
      </c>
      <c r="B1404" s="517" t="s">
        <v>2426</v>
      </c>
    </row>
    <row r="1405" spans="1:2" ht="15.75">
      <c r="A1405" s="517" t="s">
        <v>2427</v>
      </c>
      <c r="B1405" s="517" t="s">
        <v>2428</v>
      </c>
    </row>
    <row r="1406" spans="1:2" ht="15.75">
      <c r="A1406" s="517" t="s">
        <v>2429</v>
      </c>
      <c r="B1406" s="517" t="s">
        <v>2430</v>
      </c>
    </row>
    <row r="1407" spans="1:2" ht="15.75">
      <c r="A1407" s="517" t="s">
        <v>2431</v>
      </c>
      <c r="B1407" s="517" t="s">
        <v>2432</v>
      </c>
    </row>
    <row r="1408" spans="1:2" ht="15.75">
      <c r="A1408" s="517" t="s">
        <v>2433</v>
      </c>
      <c r="B1408" s="517" t="s">
        <v>2434</v>
      </c>
    </row>
    <row r="1409" spans="1:2" ht="15.75">
      <c r="A1409" s="517" t="s">
        <v>2435</v>
      </c>
      <c r="B1409" s="517" t="s">
        <v>2436</v>
      </c>
    </row>
    <row r="1410" spans="1:2" ht="15.75">
      <c r="A1410" s="517" t="s">
        <v>2437</v>
      </c>
      <c r="B1410" s="517" t="s">
        <v>2438</v>
      </c>
    </row>
    <row r="1411" spans="1:2" ht="15.75">
      <c r="A1411" s="517" t="s">
        <v>2439</v>
      </c>
      <c r="B1411" s="517" t="s">
        <v>2440</v>
      </c>
    </row>
    <row r="1412" spans="1:2" ht="15.75">
      <c r="A1412" s="517" t="s">
        <v>2441</v>
      </c>
      <c r="B1412" s="517" t="s">
        <v>2442</v>
      </c>
    </row>
    <row r="1413" spans="1:2" ht="15.75">
      <c r="A1413" s="517" t="s">
        <v>2443</v>
      </c>
      <c r="B1413" s="517" t="s">
        <v>2444</v>
      </c>
    </row>
    <row r="1414" spans="1:2" ht="15.75">
      <c r="A1414" s="517" t="s">
        <v>2445</v>
      </c>
      <c r="B1414" s="517" t="s">
        <v>2446</v>
      </c>
    </row>
    <row r="1415" spans="1:2" ht="15.75">
      <c r="A1415" s="517" t="s">
        <v>2447</v>
      </c>
      <c r="B1415" s="517" t="s">
        <v>769</v>
      </c>
    </row>
    <row r="1416" spans="1:2" ht="15.75">
      <c r="A1416" s="517" t="s">
        <v>2448</v>
      </c>
      <c r="B1416" s="517" t="s">
        <v>771</v>
      </c>
    </row>
    <row r="1417" spans="1:2" ht="15.75">
      <c r="A1417" s="517" t="s">
        <v>2449</v>
      </c>
      <c r="B1417" s="517" t="s">
        <v>2450</v>
      </c>
    </row>
    <row r="1418" spans="1:2" ht="15.75">
      <c r="A1418" s="517" t="s">
        <v>2451</v>
      </c>
      <c r="B1418" s="517" t="s">
        <v>2452</v>
      </c>
    </row>
    <row r="1419" spans="1:2" ht="15.75">
      <c r="A1419" s="517" t="s">
        <v>2453</v>
      </c>
      <c r="B1419" s="517" t="s">
        <v>2454</v>
      </c>
    </row>
    <row r="1420" spans="1:2" ht="15.75">
      <c r="A1420" s="517" t="s">
        <v>2455</v>
      </c>
      <c r="B1420" s="517" t="s">
        <v>2456</v>
      </c>
    </row>
    <row r="1421" spans="1:2" ht="15.75">
      <c r="A1421" s="517" t="s">
        <v>2457</v>
      </c>
      <c r="B1421" s="517" t="s">
        <v>2458</v>
      </c>
    </row>
    <row r="1422" spans="1:2" ht="15.75">
      <c r="A1422" s="517" t="s">
        <v>2459</v>
      </c>
      <c r="B1422" s="517" t="s">
        <v>2460</v>
      </c>
    </row>
    <row r="1423" spans="1:2" ht="15.75">
      <c r="A1423" s="517" t="s">
        <v>2461</v>
      </c>
      <c r="B1423" s="517" t="s">
        <v>2462</v>
      </c>
    </row>
    <row r="1424" spans="1:2" ht="15.75">
      <c r="A1424" s="517" t="s">
        <v>2463</v>
      </c>
      <c r="B1424" s="517" t="s">
        <v>2464</v>
      </c>
    </row>
    <row r="1425" spans="1:2" ht="15.75">
      <c r="A1425" s="517" t="s">
        <v>2465</v>
      </c>
      <c r="B1425" s="517" t="s">
        <v>2466</v>
      </c>
    </row>
    <row r="1426" spans="1:2" ht="15.75">
      <c r="A1426" s="517" t="s">
        <v>2467</v>
      </c>
      <c r="B1426" s="517" t="s">
        <v>2468</v>
      </c>
    </row>
    <row r="1427" spans="1:2" ht="15.75">
      <c r="A1427" s="517" t="s">
        <v>2469</v>
      </c>
      <c r="B1427" s="517" t="s">
        <v>2470</v>
      </c>
    </row>
    <row r="1428" spans="1:2" ht="15.75">
      <c r="A1428" s="517" t="s">
        <v>2471</v>
      </c>
      <c r="B1428" s="517" t="s">
        <v>2472</v>
      </c>
    </row>
    <row r="1429" spans="1:2" ht="15.75">
      <c r="A1429" s="517" t="s">
        <v>2473</v>
      </c>
      <c r="B1429" s="517" t="s">
        <v>33</v>
      </c>
    </row>
    <row r="1430" spans="1:2" ht="15.75">
      <c r="A1430" s="517" t="s">
        <v>2474</v>
      </c>
      <c r="B1430" s="517" t="s">
        <v>2450</v>
      </c>
    </row>
    <row r="1431" spans="1:2" ht="15.75">
      <c r="A1431" s="517" t="s">
        <v>2475</v>
      </c>
      <c r="B1431" s="517" t="s">
        <v>2452</v>
      </c>
    </row>
    <row r="1432" spans="1:2" ht="15.75">
      <c r="A1432" s="517" t="s">
        <v>2476</v>
      </c>
      <c r="B1432" s="517" t="s">
        <v>237</v>
      </c>
    </row>
    <row r="1433" spans="1:2" ht="15.75">
      <c r="A1433" s="517" t="s">
        <v>2477</v>
      </c>
      <c r="B1433" s="517" t="s">
        <v>2478</v>
      </c>
    </row>
    <row r="1434" spans="1:2" ht="15.75">
      <c r="A1434" s="517" t="s">
        <v>2479</v>
      </c>
      <c r="B1434" s="517" t="s">
        <v>2480</v>
      </c>
    </row>
    <row r="1435" spans="1:2" ht="15.75">
      <c r="A1435" s="517" t="s">
        <v>2481</v>
      </c>
      <c r="B1435" s="517" t="s">
        <v>2482</v>
      </c>
    </row>
    <row r="1436" spans="1:2" ht="15.75">
      <c r="A1436" s="517" t="s">
        <v>2483</v>
      </c>
      <c r="B1436" s="517" t="s">
        <v>2484</v>
      </c>
    </row>
    <row r="1437" spans="1:2" ht="15.75">
      <c r="A1437" s="517" t="s">
        <v>2485</v>
      </c>
      <c r="B1437" s="517" t="s">
        <v>2486</v>
      </c>
    </row>
    <row r="1438" spans="1:2" ht="15.75">
      <c r="A1438" s="517" t="s">
        <v>2487</v>
      </c>
      <c r="B1438" s="517" t="s">
        <v>2488</v>
      </c>
    </row>
    <row r="1439" spans="1:2" ht="15.75">
      <c r="A1439" s="517" t="s">
        <v>2489</v>
      </c>
      <c r="B1439" s="517" t="s">
        <v>1450</v>
      </c>
    </row>
    <row r="1440" spans="1:2" ht="15.75">
      <c r="A1440" s="517" t="s">
        <v>2490</v>
      </c>
      <c r="B1440" s="517" t="s">
        <v>1446</v>
      </c>
    </row>
    <row r="1441" spans="1:2" ht="15.75">
      <c r="A1441" s="517" t="s">
        <v>2491</v>
      </c>
      <c r="B1441" s="517" t="s">
        <v>2492</v>
      </c>
    </row>
    <row r="1442" spans="1:2" ht="15.75">
      <c r="A1442" s="517" t="s">
        <v>2493</v>
      </c>
      <c r="B1442" s="517" t="s">
        <v>2494</v>
      </c>
    </row>
    <row r="1443" spans="1:2" ht="15.75">
      <c r="A1443" s="517" t="s">
        <v>2495</v>
      </c>
      <c r="B1443" s="517" t="s">
        <v>2496</v>
      </c>
    </row>
    <row r="1444" spans="1:2" ht="15.75">
      <c r="A1444" s="517" t="s">
        <v>2497</v>
      </c>
      <c r="B1444" s="517" t="s">
        <v>33</v>
      </c>
    </row>
    <row r="1445" spans="1:2" ht="15.75">
      <c r="A1445" s="517" t="s">
        <v>2498</v>
      </c>
      <c r="B1445" s="517" t="s">
        <v>2499</v>
      </c>
    </row>
    <row r="1446" spans="1:2" ht="15.75">
      <c r="A1446" s="517" t="s">
        <v>2500</v>
      </c>
      <c r="B1446" s="517" t="s">
        <v>2501</v>
      </c>
    </row>
    <row r="1447" spans="1:2" ht="15.75">
      <c r="A1447" s="517" t="s">
        <v>2502</v>
      </c>
      <c r="B1447" s="517" t="s">
        <v>2501</v>
      </c>
    </row>
    <row r="1448" spans="1:2" ht="15.75">
      <c r="A1448" s="517" t="s">
        <v>2503</v>
      </c>
      <c r="B1448" s="517" t="s">
        <v>1413</v>
      </c>
    </row>
    <row r="1449" spans="1:2" ht="15.75">
      <c r="A1449" s="517" t="s">
        <v>2504</v>
      </c>
      <c r="B1449" s="517" t="s">
        <v>1619</v>
      </c>
    </row>
    <row r="1450" spans="1:2" ht="15.75">
      <c r="A1450" s="517" t="s">
        <v>2505</v>
      </c>
      <c r="B1450" s="517" t="s">
        <v>1617</v>
      </c>
    </row>
    <row r="1451" spans="1:2" ht="15.75">
      <c r="A1451" s="517" t="s">
        <v>2506</v>
      </c>
      <c r="B1451" s="517" t="s">
        <v>1417</v>
      </c>
    </row>
    <row r="1452" spans="1:2" ht="15.75">
      <c r="A1452" s="517" t="s">
        <v>2507</v>
      </c>
      <c r="B1452" s="517" t="s">
        <v>2508</v>
      </c>
    </row>
    <row r="1453" spans="1:2" ht="15.75">
      <c r="A1453" s="517" t="s">
        <v>2509</v>
      </c>
      <c r="B1453" s="517" t="s">
        <v>2510</v>
      </c>
    </row>
    <row r="1454" spans="1:2" ht="15.75">
      <c r="A1454" s="517" t="s">
        <v>2511</v>
      </c>
      <c r="B1454" s="517" t="s">
        <v>2512</v>
      </c>
    </row>
    <row r="1455" spans="1:2" ht="15.75">
      <c r="A1455" s="517" t="s">
        <v>2513</v>
      </c>
      <c r="B1455" s="517" t="s">
        <v>2514</v>
      </c>
    </row>
    <row r="1456" spans="1:2" ht="15.75">
      <c r="A1456" s="517" t="s">
        <v>2515</v>
      </c>
      <c r="B1456" s="517" t="s">
        <v>2516</v>
      </c>
    </row>
    <row r="1457" spans="1:2" ht="15.75">
      <c r="A1457" s="517" t="s">
        <v>2517</v>
      </c>
      <c r="B1457" s="517" t="s">
        <v>2518</v>
      </c>
    </row>
    <row r="1458" spans="1:2" ht="15.75">
      <c r="A1458" s="517" t="s">
        <v>2519</v>
      </c>
      <c r="B1458" s="517" t="s">
        <v>2520</v>
      </c>
    </row>
    <row r="1459" spans="1:2" ht="15.75">
      <c r="A1459" s="517" t="s">
        <v>2521</v>
      </c>
      <c r="B1459" s="517" t="s">
        <v>2522</v>
      </c>
    </row>
    <row r="1460" spans="1:2" ht="15.75">
      <c r="A1460" s="517" t="s">
        <v>2523</v>
      </c>
      <c r="B1460" s="517" t="s">
        <v>2524</v>
      </c>
    </row>
    <row r="1461" spans="1:2" ht="15.75">
      <c r="A1461" s="517" t="s">
        <v>2525</v>
      </c>
      <c r="B1461" s="517" t="s">
        <v>2526</v>
      </c>
    </row>
    <row r="1462" spans="1:2" ht="15.75">
      <c r="A1462" s="517" t="s">
        <v>2527</v>
      </c>
      <c r="B1462" s="517" t="s">
        <v>2528</v>
      </c>
    </row>
    <row r="1463" spans="1:2" ht="15.75">
      <c r="A1463" s="517" t="s">
        <v>2529</v>
      </c>
      <c r="B1463" s="517" t="s">
        <v>2530</v>
      </c>
    </row>
    <row r="1464" spans="1:2" ht="15.75">
      <c r="A1464" s="517" t="s">
        <v>2531</v>
      </c>
      <c r="B1464" s="517" t="s">
        <v>2532</v>
      </c>
    </row>
    <row r="1465" spans="1:2" ht="15.75">
      <c r="A1465" s="517" t="s">
        <v>2533</v>
      </c>
      <c r="B1465" s="517" t="s">
        <v>2534</v>
      </c>
    </row>
    <row r="1466" spans="1:2" ht="15.75">
      <c r="A1466" s="517" t="s">
        <v>2535</v>
      </c>
      <c r="B1466" s="517" t="s">
        <v>2536</v>
      </c>
    </row>
    <row r="1467" spans="1:2" ht="15.75">
      <c r="A1467" s="517" t="s">
        <v>2537</v>
      </c>
      <c r="B1467" s="517" t="s">
        <v>2538</v>
      </c>
    </row>
    <row r="1468" spans="1:2" ht="15.75">
      <c r="A1468" s="517" t="s">
        <v>2539</v>
      </c>
      <c r="B1468" s="517" t="s">
        <v>2540</v>
      </c>
    </row>
    <row r="1469" spans="1:2" ht="15.75">
      <c r="A1469" s="517" t="s">
        <v>2541</v>
      </c>
      <c r="B1469" s="517" t="s">
        <v>2542</v>
      </c>
    </row>
    <row r="1470" spans="1:2" ht="15.75">
      <c r="A1470" s="517" t="s">
        <v>2543</v>
      </c>
      <c r="B1470" s="517" t="s">
        <v>2544</v>
      </c>
    </row>
    <row r="1471" spans="1:2" ht="15.75">
      <c r="A1471" s="517" t="s">
        <v>2545</v>
      </c>
      <c r="B1471" s="517" t="s">
        <v>2546</v>
      </c>
    </row>
    <row r="1472" spans="1:2" ht="15.75">
      <c r="A1472" s="517" t="s">
        <v>2547</v>
      </c>
      <c r="B1472" s="517" t="s">
        <v>2548</v>
      </c>
    </row>
    <row r="1473" spans="1:2" ht="15.75">
      <c r="A1473" s="517" t="s">
        <v>2549</v>
      </c>
      <c r="B1473" s="517" t="s">
        <v>2550</v>
      </c>
    </row>
    <row r="1474" spans="1:2" ht="15.75">
      <c r="A1474" s="517" t="s">
        <v>2551</v>
      </c>
      <c r="B1474" s="517" t="s">
        <v>2552</v>
      </c>
    </row>
    <row r="1475" spans="1:2" ht="15.75">
      <c r="A1475" s="517" t="s">
        <v>2553</v>
      </c>
      <c r="B1475" s="517" t="s">
        <v>2554</v>
      </c>
    </row>
    <row r="1476" spans="1:2" ht="15.75">
      <c r="A1476" s="517" t="s">
        <v>2555</v>
      </c>
      <c r="B1476" s="517" t="s">
        <v>2556</v>
      </c>
    </row>
    <row r="1477" spans="1:2" ht="15.75">
      <c r="A1477" s="517" t="s">
        <v>2557</v>
      </c>
      <c r="B1477" s="517" t="s">
        <v>2558</v>
      </c>
    </row>
    <row r="1478" spans="1:2" ht="15.75">
      <c r="A1478" s="517" t="s">
        <v>2559</v>
      </c>
      <c r="B1478" s="517" t="s">
        <v>205</v>
      </c>
    </row>
    <row r="1479" spans="1:2" ht="15.75">
      <c r="A1479" s="517" t="s">
        <v>2560</v>
      </c>
      <c r="B1479" s="517" t="s">
        <v>526</v>
      </c>
    </row>
    <row r="1480" spans="1:2" ht="15.75">
      <c r="A1480" s="517" t="s">
        <v>2561</v>
      </c>
      <c r="B1480" s="517" t="s">
        <v>2562</v>
      </c>
    </row>
    <row r="1481" spans="1:2" ht="15.75">
      <c r="A1481" s="517" t="s">
        <v>2563</v>
      </c>
      <c r="B1481" s="517" t="s">
        <v>2564</v>
      </c>
    </row>
    <row r="1482" spans="1:2" ht="15.75">
      <c r="A1482" s="517" t="s">
        <v>2565</v>
      </c>
      <c r="B1482" s="517" t="s">
        <v>2566</v>
      </c>
    </row>
    <row r="1483" spans="1:2" ht="15.75">
      <c r="A1483" s="517" t="s">
        <v>2567</v>
      </c>
      <c r="B1483" s="517" t="s">
        <v>2386</v>
      </c>
    </row>
    <row r="1484" spans="1:2" ht="15.75">
      <c r="A1484" s="517" t="s">
        <v>2568</v>
      </c>
      <c r="B1484" s="517" t="s">
        <v>2394</v>
      </c>
    </row>
    <row r="1485" spans="1:2" ht="15.75">
      <c r="A1485" s="517" t="s">
        <v>2569</v>
      </c>
      <c r="B1485" s="517" t="s">
        <v>2570</v>
      </c>
    </row>
    <row r="1486" spans="1:2" ht="15.75">
      <c r="A1486" s="517" t="s">
        <v>2571</v>
      </c>
      <c r="B1486" s="517" t="s">
        <v>2400</v>
      </c>
    </row>
    <row r="1487" spans="1:2" ht="15.75">
      <c r="A1487" s="517" t="s">
        <v>2572</v>
      </c>
      <c r="B1487" s="517" t="s">
        <v>2398</v>
      </c>
    </row>
    <row r="1488" spans="1:2" ht="15.75">
      <c r="A1488" s="517" t="s">
        <v>2573</v>
      </c>
      <c r="B1488" s="517" t="s">
        <v>2396</v>
      </c>
    </row>
    <row r="1489" spans="1:2" ht="15.75">
      <c r="A1489" s="517" t="s">
        <v>2574</v>
      </c>
      <c r="B1489" s="517" t="s">
        <v>948</v>
      </c>
    </row>
    <row r="1490" spans="1:2" ht="15.75">
      <c r="A1490" s="517" t="s">
        <v>2575</v>
      </c>
      <c r="B1490" s="517" t="s">
        <v>950</v>
      </c>
    </row>
    <row r="1491" spans="1:2" ht="15.75">
      <c r="A1491" s="517" t="s">
        <v>2576</v>
      </c>
      <c r="B1491" s="517" t="s">
        <v>723</v>
      </c>
    </row>
    <row r="1492" spans="1:2" ht="15.75">
      <c r="A1492" s="517" t="s">
        <v>2577</v>
      </c>
      <c r="B1492" s="517" t="s">
        <v>1945</v>
      </c>
    </row>
    <row r="1493" spans="1:2" ht="15.75">
      <c r="A1493" s="517" t="s">
        <v>2578</v>
      </c>
      <c r="B1493" s="517" t="s">
        <v>1947</v>
      </c>
    </row>
    <row r="1494" spans="1:2" ht="15.75">
      <c r="A1494" s="517" t="s">
        <v>2579</v>
      </c>
      <c r="B1494" s="517" t="s">
        <v>2580</v>
      </c>
    </row>
    <row r="1495" spans="1:2" ht="15.75">
      <c r="A1495" s="517" t="s">
        <v>2581</v>
      </c>
      <c r="B1495" s="517" t="s">
        <v>2582</v>
      </c>
    </row>
    <row r="1496" spans="1:2" ht="15.75">
      <c r="A1496" s="517" t="s">
        <v>2583</v>
      </c>
      <c r="B1496" s="517" t="s">
        <v>2584</v>
      </c>
    </row>
    <row r="1497" spans="1:2" ht="15.75">
      <c r="A1497" s="517" t="s">
        <v>2585</v>
      </c>
      <c r="B1497" s="517" t="s">
        <v>2586</v>
      </c>
    </row>
    <row r="1498" spans="1:2" ht="15.75">
      <c r="A1498" s="517" t="s">
        <v>2587</v>
      </c>
      <c r="B1498" s="517" t="s">
        <v>2416</v>
      </c>
    </row>
    <row r="1499" spans="1:2" ht="15.75">
      <c r="A1499" s="517" t="s">
        <v>2588</v>
      </c>
      <c r="B1499" s="517" t="s">
        <v>755</v>
      </c>
    </row>
    <row r="1500" spans="1:2" ht="15.75">
      <c r="A1500" s="517" t="s">
        <v>2589</v>
      </c>
      <c r="B1500" s="517" t="s">
        <v>2590</v>
      </c>
    </row>
    <row r="1501" spans="1:2" ht="15.75">
      <c r="A1501" s="517" t="s">
        <v>2591</v>
      </c>
      <c r="B1501" s="517" t="s">
        <v>1790</v>
      </c>
    </row>
    <row r="1502" spans="1:2" ht="15.75">
      <c r="A1502" s="517" t="s">
        <v>2592</v>
      </c>
      <c r="B1502" s="517" t="s">
        <v>2593</v>
      </c>
    </row>
    <row r="1503" spans="1:2" ht="15.75">
      <c r="A1503" s="517" t="s">
        <v>2594</v>
      </c>
      <c r="B1503" s="517" t="s">
        <v>88</v>
      </c>
    </row>
    <row r="1504" spans="1:2" ht="15.75">
      <c r="A1504" s="517" t="s">
        <v>2595</v>
      </c>
      <c r="B1504" s="517" t="s">
        <v>2596</v>
      </c>
    </row>
    <row r="1505" spans="1:2" ht="15.75">
      <c r="A1505" s="517" t="s">
        <v>2597</v>
      </c>
      <c r="B1505" s="517" t="s">
        <v>2598</v>
      </c>
    </row>
    <row r="1506" spans="1:2" ht="15.75">
      <c r="A1506" s="517" t="s">
        <v>2599</v>
      </c>
      <c r="B1506" s="517" t="s">
        <v>33</v>
      </c>
    </row>
    <row r="1507" spans="1:2" ht="15.75">
      <c r="A1507" s="517" t="s">
        <v>2600</v>
      </c>
      <c r="B1507" s="517" t="s">
        <v>2424</v>
      </c>
    </row>
    <row r="1508" spans="1:2" ht="15.75">
      <c r="A1508" s="517" t="s">
        <v>2601</v>
      </c>
      <c r="B1508" s="517" t="s">
        <v>2426</v>
      </c>
    </row>
    <row r="1509" spans="1:2" ht="15.75">
      <c r="A1509" s="517" t="s">
        <v>2602</v>
      </c>
      <c r="B1509" s="517" t="s">
        <v>2428</v>
      </c>
    </row>
    <row r="1510" spans="1:2" ht="15.75">
      <c r="A1510" s="517" t="s">
        <v>2603</v>
      </c>
      <c r="B1510" s="517" t="s">
        <v>2430</v>
      </c>
    </row>
    <row r="1511" spans="1:2" ht="15.75">
      <c r="A1511" s="517" t="s">
        <v>2604</v>
      </c>
      <c r="B1511" s="517" t="s">
        <v>2432</v>
      </c>
    </row>
    <row r="1512" spans="1:2" ht="15.75">
      <c r="A1512" s="517" t="s">
        <v>2605</v>
      </c>
      <c r="B1512" s="517" t="s">
        <v>2434</v>
      </c>
    </row>
    <row r="1513" spans="1:2" ht="15.75">
      <c r="A1513" s="517" t="s">
        <v>2606</v>
      </c>
      <c r="B1513" s="517" t="s">
        <v>2607</v>
      </c>
    </row>
    <row r="1514" spans="1:2" ht="15.75">
      <c r="A1514" s="517" t="s">
        <v>2608</v>
      </c>
      <c r="B1514" s="517" t="s">
        <v>2442</v>
      </c>
    </row>
    <row r="1515" spans="1:2" ht="15.75">
      <c r="A1515" s="517" t="s">
        <v>2609</v>
      </c>
      <c r="B1515" s="517" t="s">
        <v>2610</v>
      </c>
    </row>
    <row r="1516" spans="1:2" ht="15.75">
      <c r="A1516" s="517" t="s">
        <v>2611</v>
      </c>
      <c r="B1516" s="517" t="s">
        <v>2446</v>
      </c>
    </row>
    <row r="1517" spans="1:2" ht="15.75">
      <c r="A1517" s="517" t="s">
        <v>2612</v>
      </c>
      <c r="B1517" s="517" t="s">
        <v>769</v>
      </c>
    </row>
    <row r="1518" spans="1:2" ht="15.75">
      <c r="A1518" s="517" t="s">
        <v>2613</v>
      </c>
      <c r="B1518" s="517" t="s">
        <v>771</v>
      </c>
    </row>
    <row r="1519" spans="1:2" ht="15.75">
      <c r="A1519" s="517" t="s">
        <v>2614</v>
      </c>
      <c r="B1519" s="517" t="s">
        <v>2615</v>
      </c>
    </row>
    <row r="1520" spans="1:2" ht="15.75">
      <c r="A1520" s="517" t="s">
        <v>2616</v>
      </c>
      <c r="B1520" s="517" t="s">
        <v>2617</v>
      </c>
    </row>
    <row r="1521" spans="1:2" ht="15.75">
      <c r="A1521" s="517" t="s">
        <v>2618</v>
      </c>
      <c r="B1521" s="517" t="s">
        <v>2619</v>
      </c>
    </row>
    <row r="1522" spans="1:2" ht="15.75">
      <c r="A1522" s="517" t="s">
        <v>2620</v>
      </c>
      <c r="B1522" s="517" t="s">
        <v>2484</v>
      </c>
    </row>
    <row r="1523" spans="1:2" ht="15.75">
      <c r="A1523" s="517" t="s">
        <v>2621</v>
      </c>
      <c r="B1523" s="517" t="s">
        <v>2486</v>
      </c>
    </row>
    <row r="1524" spans="1:2" ht="15.75">
      <c r="A1524" s="517" t="s">
        <v>2622</v>
      </c>
      <c r="B1524" s="517" t="s">
        <v>2488</v>
      </c>
    </row>
    <row r="1525" spans="1:2" ht="15.75">
      <c r="A1525" s="517" t="s">
        <v>2623</v>
      </c>
      <c r="B1525" s="517" t="s">
        <v>1450</v>
      </c>
    </row>
    <row r="1526" spans="1:2" ht="15.75">
      <c r="A1526" s="517" t="s">
        <v>2624</v>
      </c>
      <c r="B1526" s="517" t="s">
        <v>1446</v>
      </c>
    </row>
    <row r="1527" spans="1:2" ht="15.75">
      <c r="A1527" s="517" t="s">
        <v>2625</v>
      </c>
      <c r="B1527" s="517" t="s">
        <v>2492</v>
      </c>
    </row>
    <row r="1528" spans="1:2" ht="15.75">
      <c r="A1528" s="517" t="s">
        <v>2626</v>
      </c>
      <c r="B1528" s="517" t="s">
        <v>2496</v>
      </c>
    </row>
    <row r="1529" spans="1:2" ht="15.75">
      <c r="A1529" s="517" t="s">
        <v>2627</v>
      </c>
      <c r="B1529" s="517" t="s">
        <v>33</v>
      </c>
    </row>
    <row r="1530" spans="1:2" ht="15.75">
      <c r="A1530" s="517" t="s">
        <v>2628</v>
      </c>
      <c r="B1530" s="517" t="s">
        <v>2629</v>
      </c>
    </row>
    <row r="1531" spans="1:2" ht="15.75">
      <c r="A1531" s="517" t="s">
        <v>2630</v>
      </c>
      <c r="B1531" s="517" t="s">
        <v>2501</v>
      </c>
    </row>
    <row r="1532" spans="1:2" ht="15.75">
      <c r="A1532" s="517" t="s">
        <v>2631</v>
      </c>
      <c r="B1532" s="517" t="s">
        <v>2501</v>
      </c>
    </row>
    <row r="1533" spans="1:2" ht="15.75">
      <c r="A1533" s="517" t="s">
        <v>2632</v>
      </c>
      <c r="B1533" s="517" t="s">
        <v>1413</v>
      </c>
    </row>
    <row r="1534" spans="1:2" ht="15.75">
      <c r="A1534" s="517" t="s">
        <v>2633</v>
      </c>
      <c r="B1534" s="517" t="s">
        <v>1619</v>
      </c>
    </row>
    <row r="1535" spans="1:2" ht="15.75">
      <c r="A1535" s="517" t="s">
        <v>2634</v>
      </c>
      <c r="B1535" s="517" t="s">
        <v>1617</v>
      </c>
    </row>
    <row r="1536" spans="1:2" ht="15.75">
      <c r="A1536" s="517" t="s">
        <v>2635</v>
      </c>
      <c r="B1536" s="517" t="s">
        <v>1417</v>
      </c>
    </row>
    <row r="1537" spans="1:2" ht="15.75">
      <c r="A1537" s="517" t="s">
        <v>2636</v>
      </c>
      <c r="B1537" s="517" t="s">
        <v>2508</v>
      </c>
    </row>
    <row r="1538" spans="1:2" ht="15.75">
      <c r="A1538" s="517" t="s">
        <v>2637</v>
      </c>
      <c r="B1538" s="517" t="s">
        <v>2510</v>
      </c>
    </row>
    <row r="1539" spans="1:2" ht="15.75">
      <c r="A1539" s="517" t="s">
        <v>2638</v>
      </c>
      <c r="B1539" s="517" t="s">
        <v>2639</v>
      </c>
    </row>
    <row r="1540" spans="1:2" ht="15.75">
      <c r="A1540" s="517" t="s">
        <v>2640</v>
      </c>
      <c r="B1540" s="517" t="s">
        <v>2641</v>
      </c>
    </row>
    <row r="1541" spans="1:2" ht="15.75">
      <c r="A1541" s="517" t="s">
        <v>2642</v>
      </c>
      <c r="B1541" s="517" t="s">
        <v>2514</v>
      </c>
    </row>
    <row r="1542" spans="1:2" ht="15.75">
      <c r="A1542" s="517" t="s">
        <v>2643</v>
      </c>
      <c r="B1542" s="517" t="s">
        <v>33</v>
      </c>
    </row>
    <row r="1543" spans="1:2" ht="15.75">
      <c r="A1543" s="517" t="s">
        <v>2644</v>
      </c>
      <c r="B1543" s="517" t="s">
        <v>2516</v>
      </c>
    </row>
    <row r="1544" spans="1:2" ht="15.75">
      <c r="A1544" s="517" t="s">
        <v>2645</v>
      </c>
      <c r="B1544" s="517" t="s">
        <v>2518</v>
      </c>
    </row>
    <row r="1545" spans="1:2" ht="15.75">
      <c r="A1545" s="517" t="s">
        <v>2646</v>
      </c>
      <c r="B1545" s="517" t="s">
        <v>2647</v>
      </c>
    </row>
    <row r="1546" spans="1:2" ht="15.75">
      <c r="A1546" s="517" t="s">
        <v>2648</v>
      </c>
      <c r="B1546" s="517" t="s">
        <v>2522</v>
      </c>
    </row>
    <row r="1547" spans="1:2" ht="15.75">
      <c r="A1547" s="517" t="s">
        <v>2649</v>
      </c>
      <c r="B1547" s="517" t="s">
        <v>2650</v>
      </c>
    </row>
    <row r="1548" spans="1:2" ht="15.75">
      <c r="A1548" s="517" t="s">
        <v>2651</v>
      </c>
      <c r="B1548" s="517" t="s">
        <v>2652</v>
      </c>
    </row>
    <row r="1549" spans="1:2" ht="15.75">
      <c r="A1549" s="517" t="s">
        <v>2653</v>
      </c>
      <c r="B1549" s="517" t="s">
        <v>2528</v>
      </c>
    </row>
    <row r="1550" spans="1:2" ht="15.75">
      <c r="A1550" s="517" t="s">
        <v>2654</v>
      </c>
      <c r="B1550" s="517" t="s">
        <v>2530</v>
      </c>
    </row>
    <row r="1551" spans="1:2" ht="15.75">
      <c r="A1551" s="517" t="s">
        <v>2655</v>
      </c>
      <c r="B1551" s="517" t="s">
        <v>2532</v>
      </c>
    </row>
    <row r="1552" spans="1:2" ht="15.75">
      <c r="A1552" s="517" t="s">
        <v>2656</v>
      </c>
      <c r="B1552" s="517" t="s">
        <v>2534</v>
      </c>
    </row>
    <row r="1553" spans="1:2" ht="15.75">
      <c r="A1553" s="517" t="s">
        <v>2657</v>
      </c>
      <c r="B1553" s="517" t="s">
        <v>2536</v>
      </c>
    </row>
    <row r="1554" spans="1:2" ht="15.75">
      <c r="A1554" s="517" t="s">
        <v>2658</v>
      </c>
      <c r="B1554" s="517" t="s">
        <v>2538</v>
      </c>
    </row>
    <row r="1555" spans="1:2" ht="15.75">
      <c r="A1555" s="517" t="s">
        <v>2659</v>
      </c>
      <c r="B1555" s="517" t="s">
        <v>2540</v>
      </c>
    </row>
    <row r="1556" spans="1:2" ht="15.75">
      <c r="A1556" s="517" t="s">
        <v>2660</v>
      </c>
      <c r="B1556" s="517" t="s">
        <v>2542</v>
      </c>
    </row>
    <row r="1557" spans="1:2" ht="15.75">
      <c r="A1557" s="517" t="s">
        <v>2661</v>
      </c>
      <c r="B1557" s="517" t="s">
        <v>2544</v>
      </c>
    </row>
    <row r="1558" spans="1:2" ht="15.75">
      <c r="A1558" s="517" t="s">
        <v>2662</v>
      </c>
      <c r="B1558" s="517" t="s">
        <v>2663</v>
      </c>
    </row>
    <row r="1559" spans="1:2" ht="15.75">
      <c r="A1559" s="517" t="s">
        <v>2664</v>
      </c>
      <c r="B1559" s="517" t="s">
        <v>2665</v>
      </c>
    </row>
    <row r="1560" spans="1:2" ht="15.75">
      <c r="A1560" s="517" t="s">
        <v>2666</v>
      </c>
      <c r="B1560" s="517" t="s">
        <v>2667</v>
      </c>
    </row>
    <row r="1561" spans="1:2" ht="15.75">
      <c r="A1561" s="517" t="s">
        <v>2668</v>
      </c>
      <c r="B1561" s="517" t="s">
        <v>2669</v>
      </c>
    </row>
    <row r="1562" spans="1:2" ht="15.75">
      <c r="A1562" s="517" t="s">
        <v>2670</v>
      </c>
      <c r="B1562" s="517" t="s">
        <v>2671</v>
      </c>
    </row>
    <row r="1563" spans="1:2" ht="15.75">
      <c r="A1563" s="517" t="s">
        <v>2672</v>
      </c>
      <c r="B1563" s="517" t="s">
        <v>2673</v>
      </c>
    </row>
    <row r="1564" spans="1:2" ht="15.75">
      <c r="A1564" s="517" t="s">
        <v>2674</v>
      </c>
      <c r="B1564" s="517" t="s">
        <v>2675</v>
      </c>
    </row>
    <row r="1565" spans="1:2" ht="15.75">
      <c r="A1565" s="517" t="s">
        <v>2676</v>
      </c>
      <c r="B1565" s="517" t="s">
        <v>526</v>
      </c>
    </row>
    <row r="1566" spans="1:2" ht="15.75">
      <c r="A1566" s="517" t="s">
        <v>2677</v>
      </c>
      <c r="B1566" s="517" t="s">
        <v>2678</v>
      </c>
    </row>
    <row r="1567" spans="1:2" ht="15.75">
      <c r="A1567" s="517" t="s">
        <v>2679</v>
      </c>
      <c r="B1567" s="517" t="s">
        <v>2680</v>
      </c>
    </row>
    <row r="1568" spans="1:2" ht="15.75">
      <c r="A1568" s="517" t="s">
        <v>2681</v>
      </c>
      <c r="B1568" s="517" t="s">
        <v>2682</v>
      </c>
    </row>
    <row r="1569" spans="1:2" ht="15.75">
      <c r="A1569" s="517" t="s">
        <v>2683</v>
      </c>
      <c r="B1569" s="517" t="s">
        <v>2684</v>
      </c>
    </row>
    <row r="1570" spans="1:2" ht="15.75">
      <c r="A1570" s="517" t="s">
        <v>2685</v>
      </c>
      <c r="B1570" s="517" t="s">
        <v>2686</v>
      </c>
    </row>
    <row r="1571" spans="1:2" ht="15.75">
      <c r="A1571" s="517" t="s">
        <v>2687</v>
      </c>
      <c r="B1571" s="517" t="s">
        <v>2688</v>
      </c>
    </row>
    <row r="1572" spans="1:2" ht="15.75">
      <c r="A1572" s="517" t="s">
        <v>2689</v>
      </c>
      <c r="B1572" s="517" t="s">
        <v>2690</v>
      </c>
    </row>
    <row r="1573" spans="1:2" ht="15.75">
      <c r="A1573" s="517" t="s">
        <v>2691</v>
      </c>
      <c r="B1573" s="517" t="s">
        <v>2692</v>
      </c>
    </row>
    <row r="1574" spans="1:2" ht="15.75">
      <c r="A1574" s="517" t="s">
        <v>2693</v>
      </c>
      <c r="B1574" s="517" t="s">
        <v>2694</v>
      </c>
    </row>
    <row r="1575" spans="1:2" ht="15.75">
      <c r="A1575" s="517" t="s">
        <v>2695</v>
      </c>
      <c r="B1575" s="517" t="s">
        <v>2696</v>
      </c>
    </row>
    <row r="1576" spans="1:2" ht="15.75">
      <c r="A1576" s="517" t="s">
        <v>2697</v>
      </c>
      <c r="B1576" s="517" t="s">
        <v>526</v>
      </c>
    </row>
    <row r="1577" spans="1:2" ht="15.75">
      <c r="A1577" s="517" t="s">
        <v>2698</v>
      </c>
      <c r="B1577" s="517" t="s">
        <v>698</v>
      </c>
    </row>
    <row r="1578" spans="1:2" ht="15.75">
      <c r="A1578" s="517" t="s">
        <v>2699</v>
      </c>
      <c r="B1578" s="517" t="s">
        <v>2265</v>
      </c>
    </row>
    <row r="1579" spans="1:2" ht="15.75">
      <c r="A1579" s="517" t="s">
        <v>2700</v>
      </c>
      <c r="B1579" s="517" t="s">
        <v>2701</v>
      </c>
    </row>
    <row r="1580" spans="1:2" ht="15.75">
      <c r="A1580" s="517" t="s">
        <v>2702</v>
      </c>
      <c r="B1580" s="517" t="s">
        <v>2703</v>
      </c>
    </row>
    <row r="1581" spans="1:2" ht="15.75">
      <c r="A1581" s="517" t="s">
        <v>2704</v>
      </c>
      <c r="B1581" s="517" t="s">
        <v>2705</v>
      </c>
    </row>
    <row r="1582" spans="1:2" ht="15.75">
      <c r="A1582" s="517" t="s">
        <v>2706</v>
      </c>
      <c r="B1582" s="517" t="s">
        <v>2707</v>
      </c>
    </row>
    <row r="1583" spans="1:2" ht="15.75">
      <c r="A1583" s="517" t="s">
        <v>2708</v>
      </c>
      <c r="B1583" s="517" t="s">
        <v>1842</v>
      </c>
    </row>
    <row r="1584" spans="1:2" ht="15.75">
      <c r="A1584" s="517" t="s">
        <v>2709</v>
      </c>
      <c r="B1584" s="517" t="s">
        <v>2710</v>
      </c>
    </row>
    <row r="1585" spans="1:2" ht="15.75">
      <c r="A1585" s="517" t="s">
        <v>2711</v>
      </c>
      <c r="B1585" s="517" t="s">
        <v>2712</v>
      </c>
    </row>
    <row r="1586" spans="1:2" ht="15.75">
      <c r="A1586" s="517" t="s">
        <v>2713</v>
      </c>
      <c r="B1586" s="517" t="s">
        <v>2714</v>
      </c>
    </row>
    <row r="1587" spans="1:2" ht="15.75">
      <c r="A1587" s="517" t="s">
        <v>2715</v>
      </c>
      <c r="B1587" s="517" t="s">
        <v>2716</v>
      </c>
    </row>
    <row r="1588" spans="1:2" ht="15.75">
      <c r="A1588" s="517" t="s">
        <v>2717</v>
      </c>
      <c r="B1588" s="517" t="s">
        <v>2718</v>
      </c>
    </row>
    <row r="1589" spans="1:2" ht="15.75">
      <c r="A1589" s="517" t="s">
        <v>2719</v>
      </c>
      <c r="B1589" s="517" t="s">
        <v>1838</v>
      </c>
    </row>
    <row r="1590" spans="1:2" ht="15.75">
      <c r="A1590" s="517" t="s">
        <v>2720</v>
      </c>
      <c r="B1590" s="517" t="s">
        <v>1736</v>
      </c>
    </row>
    <row r="1591" spans="1:2" ht="15.75">
      <c r="A1591" s="517" t="s">
        <v>2721</v>
      </c>
      <c r="B1591" s="517" t="s">
        <v>948</v>
      </c>
    </row>
    <row r="1592" spans="1:2" ht="15.75">
      <c r="A1592" s="517" t="s">
        <v>2722</v>
      </c>
      <c r="B1592" s="517" t="s">
        <v>950</v>
      </c>
    </row>
    <row r="1593" spans="1:2" ht="15.75">
      <c r="A1593" s="517" t="s">
        <v>2723</v>
      </c>
      <c r="B1593" s="517" t="s">
        <v>723</v>
      </c>
    </row>
    <row r="1594" spans="1:2" ht="15.75">
      <c r="A1594" s="517" t="s">
        <v>2724</v>
      </c>
      <c r="B1594" s="517" t="s">
        <v>698</v>
      </c>
    </row>
    <row r="1595" spans="1:2" ht="15.75">
      <c r="A1595" s="517" t="s">
        <v>2725</v>
      </c>
      <c r="B1595" s="517" t="s">
        <v>2265</v>
      </c>
    </row>
    <row r="1596" spans="1:2" ht="15.75">
      <c r="A1596" s="517" t="s">
        <v>2726</v>
      </c>
      <c r="B1596" s="517" t="s">
        <v>2727</v>
      </c>
    </row>
    <row r="1597" spans="1:2" ht="15.75">
      <c r="A1597" s="517" t="s">
        <v>2728</v>
      </c>
      <c r="B1597" s="517" t="s">
        <v>2729</v>
      </c>
    </row>
    <row r="1598" spans="1:2" ht="15.75">
      <c r="A1598" s="517" t="s">
        <v>2730</v>
      </c>
      <c r="B1598" s="517" t="s">
        <v>2718</v>
      </c>
    </row>
    <row r="1599" spans="1:2" ht="15.75">
      <c r="A1599" s="517" t="s">
        <v>2731</v>
      </c>
      <c r="B1599" s="517" t="s">
        <v>2732</v>
      </c>
    </row>
    <row r="1600" spans="1:2" ht="15.75">
      <c r="A1600" s="517" t="s">
        <v>2733</v>
      </c>
      <c r="B1600" s="517" t="s">
        <v>2734</v>
      </c>
    </row>
    <row r="1601" spans="1:2" ht="15.75">
      <c r="A1601" s="517" t="s">
        <v>2735</v>
      </c>
      <c r="B1601" s="517" t="s">
        <v>2736</v>
      </c>
    </row>
    <row r="1602" spans="1:2" ht="15.75">
      <c r="A1602" s="517" t="s">
        <v>2737</v>
      </c>
      <c r="B1602" s="517" t="s">
        <v>2738</v>
      </c>
    </row>
    <row r="1603" spans="1:2" ht="15.75">
      <c r="A1603" s="517" t="s">
        <v>2739</v>
      </c>
      <c r="B1603" s="517" t="s">
        <v>2740</v>
      </c>
    </row>
    <row r="1604" spans="1:2" ht="15.75">
      <c r="A1604" s="517" t="s">
        <v>2741</v>
      </c>
      <c r="B1604" s="517" t="s">
        <v>1838</v>
      </c>
    </row>
    <row r="1605" spans="1:2" ht="15.75">
      <c r="A1605" s="517" t="s">
        <v>2742</v>
      </c>
      <c r="B1605" s="517" t="s">
        <v>1736</v>
      </c>
    </row>
    <row r="1606" spans="1:2" ht="15.75">
      <c r="A1606" s="517" t="s">
        <v>2743</v>
      </c>
      <c r="B1606" s="517" t="s">
        <v>948</v>
      </c>
    </row>
    <row r="1607" spans="1:2" ht="15.75">
      <c r="A1607" s="517" t="s">
        <v>2744</v>
      </c>
      <c r="B1607" s="517" t="s">
        <v>950</v>
      </c>
    </row>
    <row r="1608" spans="1:2" ht="15.75">
      <c r="A1608" s="517" t="s">
        <v>2745</v>
      </c>
      <c r="B1608" s="517" t="s">
        <v>723</v>
      </c>
    </row>
    <row r="1609" spans="1:2" ht="15.75">
      <c r="A1609" s="517" t="s">
        <v>2746</v>
      </c>
      <c r="B1609" s="517" t="s">
        <v>1563</v>
      </c>
    </row>
    <row r="1610" spans="1:2" ht="15.75">
      <c r="A1610" s="517" t="s">
        <v>2747</v>
      </c>
      <c r="B1610" s="517" t="s">
        <v>1565</v>
      </c>
    </row>
    <row r="1611" spans="1:2" ht="15.75">
      <c r="A1611" s="517" t="s">
        <v>2748</v>
      </c>
      <c r="B1611" s="517" t="s">
        <v>2749</v>
      </c>
    </row>
    <row r="1612" spans="1:2" ht="15.75">
      <c r="A1612" s="517" t="s">
        <v>2750</v>
      </c>
      <c r="B1612" s="517" t="s">
        <v>2751</v>
      </c>
    </row>
    <row r="1613" spans="1:2" ht="15.75">
      <c r="A1613" s="517" t="s">
        <v>2752</v>
      </c>
      <c r="B1613" s="517" t="s">
        <v>1231</v>
      </c>
    </row>
    <row r="1614" spans="1:2" ht="15.75">
      <c r="A1614" s="517" t="s">
        <v>2753</v>
      </c>
      <c r="B1614" s="517" t="s">
        <v>2754</v>
      </c>
    </row>
    <row r="1615" spans="1:2" ht="15.75">
      <c r="A1615" s="517" t="s">
        <v>2755</v>
      </c>
      <c r="B1615" s="517" t="s">
        <v>2756</v>
      </c>
    </row>
    <row r="1616" spans="1:2" ht="15.75">
      <c r="A1616" s="517" t="s">
        <v>2757</v>
      </c>
      <c r="B1616" s="517" t="s">
        <v>2758</v>
      </c>
    </row>
    <row r="1617" spans="1:2" ht="15.75">
      <c r="A1617" s="517" t="s">
        <v>2759</v>
      </c>
      <c r="B1617" s="517" t="s">
        <v>526</v>
      </c>
    </row>
    <row r="1618" spans="1:2" ht="15.75">
      <c r="A1618" s="517" t="s">
        <v>2760</v>
      </c>
      <c r="B1618" s="517" t="s">
        <v>764</v>
      </c>
    </row>
    <row r="1619" spans="1:2" ht="15.75">
      <c r="A1619" s="517" t="s">
        <v>2761</v>
      </c>
      <c r="B1619" s="517" t="s">
        <v>764</v>
      </c>
    </row>
    <row r="1620" spans="1:2" ht="15.75">
      <c r="A1620" s="517" t="s">
        <v>2762</v>
      </c>
      <c r="B1620" s="517" t="s">
        <v>2763</v>
      </c>
    </row>
    <row r="1621" spans="1:2" ht="15.75">
      <c r="A1621" s="517" t="s">
        <v>2764</v>
      </c>
      <c r="B1621" s="517" t="s">
        <v>2765</v>
      </c>
    </row>
    <row r="1622" spans="1:2" ht="15.75">
      <c r="A1622" s="517" t="s">
        <v>2766</v>
      </c>
      <c r="B1622" s="517" t="s">
        <v>2765</v>
      </c>
    </row>
    <row r="1623" spans="1:2" ht="15.75">
      <c r="A1623" s="517" t="s">
        <v>2767</v>
      </c>
      <c r="B1623" s="517" t="s">
        <v>698</v>
      </c>
    </row>
    <row r="1624" spans="1:2" ht="15.75">
      <c r="A1624" s="517" t="s">
        <v>2768</v>
      </c>
      <c r="B1624" s="517" t="s">
        <v>2265</v>
      </c>
    </row>
    <row r="1625" spans="1:2" ht="15.75">
      <c r="A1625" s="517" t="s">
        <v>2769</v>
      </c>
      <c r="B1625" s="517" t="s">
        <v>2770</v>
      </c>
    </row>
    <row r="1626" spans="1:2" ht="15.75">
      <c r="A1626" s="517" t="s">
        <v>2771</v>
      </c>
      <c r="B1626" s="517" t="s">
        <v>2772</v>
      </c>
    </row>
    <row r="1627" spans="1:2" ht="15.75">
      <c r="A1627" s="517" t="s">
        <v>2773</v>
      </c>
      <c r="B1627" s="517" t="s">
        <v>2774</v>
      </c>
    </row>
    <row r="1628" spans="1:2" ht="15.75">
      <c r="A1628" s="517" t="s">
        <v>2775</v>
      </c>
      <c r="B1628" s="517" t="s">
        <v>2776</v>
      </c>
    </row>
    <row r="1629" spans="1:2" ht="15.75">
      <c r="A1629" s="517" t="s">
        <v>2777</v>
      </c>
      <c r="B1629" s="517" t="s">
        <v>2778</v>
      </c>
    </row>
    <row r="1630" spans="1:2" ht="15.75">
      <c r="A1630" s="517" t="s">
        <v>2779</v>
      </c>
      <c r="B1630" s="517" t="s">
        <v>69</v>
      </c>
    </row>
    <row r="1631" spans="1:2" ht="15.75">
      <c r="A1631" s="517" t="s">
        <v>2780</v>
      </c>
      <c r="B1631" s="517" t="s">
        <v>2781</v>
      </c>
    </row>
    <row r="1632" spans="1:2" ht="15.75">
      <c r="A1632" s="517" t="s">
        <v>2782</v>
      </c>
      <c r="B1632" s="517" t="s">
        <v>70</v>
      </c>
    </row>
    <row r="1633" spans="1:2" ht="15.75">
      <c r="A1633" s="517" t="s">
        <v>2783</v>
      </c>
      <c r="B1633" s="517" t="s">
        <v>2784</v>
      </c>
    </row>
    <row r="1634" spans="1:2" ht="15.75">
      <c r="A1634" s="517" t="s">
        <v>2785</v>
      </c>
      <c r="B1634" s="517" t="s">
        <v>79</v>
      </c>
    </row>
    <row r="1635" spans="1:2" ht="15.75">
      <c r="A1635" s="517" t="s">
        <v>2786</v>
      </c>
      <c r="B1635" s="517" t="s">
        <v>77</v>
      </c>
    </row>
    <row r="1636" spans="1:2" ht="15.75">
      <c r="A1636" s="517" t="s">
        <v>2787</v>
      </c>
      <c r="B1636" s="517" t="s">
        <v>2788</v>
      </c>
    </row>
    <row r="1637" spans="1:2" ht="15.75">
      <c r="A1637" s="517" t="s">
        <v>2789</v>
      </c>
      <c r="B1637" s="517" t="s">
        <v>2790</v>
      </c>
    </row>
    <row r="1638" spans="1:2" ht="15.75">
      <c r="A1638" s="517" t="s">
        <v>2791</v>
      </c>
      <c r="B1638" s="517" t="s">
        <v>526</v>
      </c>
    </row>
    <row r="1639" spans="1:2" ht="15.75">
      <c r="A1639" s="517" t="s">
        <v>2792</v>
      </c>
      <c r="B1639" s="517" t="s">
        <v>2793</v>
      </c>
    </row>
    <row r="1640" spans="1:2" ht="15.75">
      <c r="A1640" s="517" t="s">
        <v>2794</v>
      </c>
      <c r="B1640" s="517" t="s">
        <v>2793</v>
      </c>
    </row>
    <row r="1641" spans="1:2" ht="15.75">
      <c r="A1641" s="517" t="s">
        <v>2795</v>
      </c>
      <c r="B1641" s="517" t="s">
        <v>2796</v>
      </c>
    </row>
    <row r="1642" spans="1:2" ht="15.75">
      <c r="A1642" s="517" t="s">
        <v>2797</v>
      </c>
      <c r="B1642" s="517" t="s">
        <v>2798</v>
      </c>
    </row>
    <row r="1643" spans="1:2" ht="15.75">
      <c r="A1643" s="517" t="s">
        <v>2799</v>
      </c>
      <c r="B1643" s="517" t="s">
        <v>2798</v>
      </c>
    </row>
    <row r="1644" spans="1:2" ht="15.75">
      <c r="A1644" s="517" t="s">
        <v>2800</v>
      </c>
      <c r="B1644" s="517" t="s">
        <v>2801</v>
      </c>
    </row>
    <row r="1645" spans="1:2" ht="15.75">
      <c r="A1645" s="517" t="s">
        <v>2802</v>
      </c>
      <c r="B1645" s="517" t="s">
        <v>2803</v>
      </c>
    </row>
    <row r="1646" spans="1:2" ht="15.75">
      <c r="A1646" s="517" t="s">
        <v>2804</v>
      </c>
      <c r="B1646" s="517" t="s">
        <v>2803</v>
      </c>
    </row>
    <row r="1647" spans="1:2" ht="15.75">
      <c r="A1647" s="517" t="s">
        <v>2805</v>
      </c>
      <c r="B1647" s="517" t="s">
        <v>2806</v>
      </c>
    </row>
    <row r="1648" spans="1:2" ht="15.75">
      <c r="A1648" s="517" t="s">
        <v>2807</v>
      </c>
      <c r="B1648" s="517" t="s">
        <v>2808</v>
      </c>
    </row>
    <row r="1649" spans="1:2" ht="15.75">
      <c r="A1649" s="517" t="s">
        <v>2809</v>
      </c>
      <c r="B1649" s="517" t="s">
        <v>2808</v>
      </c>
    </row>
    <row r="1650" spans="1:2" ht="15.75">
      <c r="A1650" s="517" t="s">
        <v>2810</v>
      </c>
      <c r="B1650" s="517" t="s">
        <v>2811</v>
      </c>
    </row>
    <row r="1651" spans="1:2" ht="15.75">
      <c r="A1651" s="517" t="s">
        <v>2812</v>
      </c>
      <c r="B1651" s="517" t="s">
        <v>2813</v>
      </c>
    </row>
    <row r="1652" spans="1:2" ht="15.75">
      <c r="A1652" s="517" t="s">
        <v>2814</v>
      </c>
      <c r="B1652" s="517" t="s">
        <v>2815</v>
      </c>
    </row>
    <row r="1653" spans="1:2" ht="15.75">
      <c r="A1653" s="517" t="s">
        <v>2816</v>
      </c>
      <c r="B1653" s="517" t="s">
        <v>2817</v>
      </c>
    </row>
    <row r="1654" spans="1:2" ht="15.75">
      <c r="A1654" s="517" t="s">
        <v>2818</v>
      </c>
      <c r="B1654" s="517" t="s">
        <v>2819</v>
      </c>
    </row>
    <row r="1655" spans="1:2" ht="15.75">
      <c r="A1655" s="517" t="s">
        <v>2820</v>
      </c>
      <c r="B1655" s="517" t="s">
        <v>2821</v>
      </c>
    </row>
    <row r="1656" spans="1:2" ht="15.75">
      <c r="A1656" s="517" t="s">
        <v>2822</v>
      </c>
      <c r="B1656" s="517" t="s">
        <v>5</v>
      </c>
    </row>
    <row r="1657" spans="1:2" ht="15.75">
      <c r="A1657" s="517" t="s">
        <v>2823</v>
      </c>
      <c r="B1657" s="517" t="s">
        <v>2824</v>
      </c>
    </row>
    <row r="1658" spans="1:2" ht="15.75">
      <c r="A1658" s="517" t="s">
        <v>2825</v>
      </c>
      <c r="B1658" s="517" t="s">
        <v>2826</v>
      </c>
    </row>
    <row r="1659" spans="1:2" ht="15.75">
      <c r="A1659" s="517" t="s">
        <v>2827</v>
      </c>
      <c r="B1659" s="517" t="s">
        <v>2828</v>
      </c>
    </row>
    <row r="1660" spans="1:2" ht="15.75">
      <c r="A1660" s="517" t="s">
        <v>2829</v>
      </c>
      <c r="B1660" s="517" t="s">
        <v>2261</v>
      </c>
    </row>
    <row r="1661" spans="1:2" ht="15.75">
      <c r="A1661" s="517" t="s">
        <v>2830</v>
      </c>
      <c r="B1661" s="517" t="s">
        <v>2261</v>
      </c>
    </row>
    <row r="1662" spans="1:2" ht="15.75">
      <c r="A1662" s="517" t="s">
        <v>2831</v>
      </c>
      <c r="B1662" s="517" t="s">
        <v>901</v>
      </c>
    </row>
    <row r="1663" spans="1:2" ht="15.75">
      <c r="A1663" s="517" t="s">
        <v>2832</v>
      </c>
      <c r="B1663" s="517" t="s">
        <v>903</v>
      </c>
    </row>
    <row r="1664" spans="1:2" ht="15.75">
      <c r="A1664" s="517" t="s">
        <v>2833</v>
      </c>
      <c r="B1664" s="517" t="s">
        <v>1982</v>
      </c>
    </row>
    <row r="1665" spans="1:2" ht="15.75">
      <c r="A1665" s="517" t="s">
        <v>2834</v>
      </c>
      <c r="B1665" s="517" t="s">
        <v>2835</v>
      </c>
    </row>
    <row r="1666" spans="1:2" ht="15.75">
      <c r="A1666" s="517" t="s">
        <v>2836</v>
      </c>
      <c r="B1666" s="517" t="s">
        <v>905</v>
      </c>
    </row>
    <row r="1667" spans="1:2" ht="15.75">
      <c r="A1667" s="517" t="s">
        <v>2837</v>
      </c>
      <c r="B1667" s="517" t="s">
        <v>2838</v>
      </c>
    </row>
    <row r="1668" spans="1:2" ht="15.75">
      <c r="A1668" s="517" t="s">
        <v>2839</v>
      </c>
      <c r="B1668" s="517" t="s">
        <v>2840</v>
      </c>
    </row>
    <row r="1669" spans="1:2" ht="15.75">
      <c r="A1669" s="517" t="s">
        <v>2841</v>
      </c>
      <c r="B1669" s="517" t="s">
        <v>2842</v>
      </c>
    </row>
    <row r="1670" spans="1:2" ht="15.75">
      <c r="A1670" s="517" t="s">
        <v>2843</v>
      </c>
      <c r="B1670" s="517" t="s">
        <v>2844</v>
      </c>
    </row>
    <row r="1671" spans="1:2" ht="15.75">
      <c r="A1671" s="517" t="s">
        <v>2845</v>
      </c>
      <c r="B1671" s="517" t="s">
        <v>2846</v>
      </c>
    </row>
    <row r="1672" spans="1:2" ht="15.75">
      <c r="A1672" s="517" t="s">
        <v>2847</v>
      </c>
      <c r="B1672" s="517" t="s">
        <v>2848</v>
      </c>
    </row>
    <row r="1673" spans="1:2" ht="15.75">
      <c r="A1673" s="517" t="s">
        <v>2849</v>
      </c>
      <c r="B1673" s="517" t="s">
        <v>2850</v>
      </c>
    </row>
    <row r="1674" spans="1:2" ht="15.75">
      <c r="A1674" s="517" t="s">
        <v>2851</v>
      </c>
      <c r="B1674" s="517" t="s">
        <v>526</v>
      </c>
    </row>
    <row r="1675" spans="1:2" ht="15.75">
      <c r="A1675" s="517" t="s">
        <v>2852</v>
      </c>
      <c r="B1675" s="517" t="s">
        <v>1998</v>
      </c>
    </row>
    <row r="1676" spans="1:2" ht="15.75">
      <c r="A1676" s="517" t="s">
        <v>2853</v>
      </c>
      <c r="B1676" s="517" t="s">
        <v>1998</v>
      </c>
    </row>
    <row r="1677" spans="1:2" ht="15.75">
      <c r="A1677" s="517" t="s">
        <v>2854</v>
      </c>
      <c r="B1677" s="517" t="s">
        <v>2855</v>
      </c>
    </row>
    <row r="1678" spans="1:2" ht="15.75">
      <c r="A1678" s="517" t="s">
        <v>2856</v>
      </c>
      <c r="B1678" s="517" t="s">
        <v>2857</v>
      </c>
    </row>
    <row r="1679" spans="1:2" ht="15.75">
      <c r="A1679" s="517" t="s">
        <v>2858</v>
      </c>
      <c r="B1679" s="517" t="s">
        <v>2857</v>
      </c>
    </row>
    <row r="1680" spans="1:2" ht="15.75">
      <c r="A1680" s="517" t="s">
        <v>2859</v>
      </c>
      <c r="B1680" s="517" t="s">
        <v>2860</v>
      </c>
    </row>
    <row r="1681" spans="1:2" ht="15.75">
      <c r="A1681" s="517" t="s">
        <v>2861</v>
      </c>
      <c r="B1681" s="517" t="s">
        <v>2862</v>
      </c>
    </row>
    <row r="1682" spans="1:2" ht="15.75">
      <c r="A1682" s="517" t="s">
        <v>2863</v>
      </c>
      <c r="B1682" s="517" t="s">
        <v>2864</v>
      </c>
    </row>
    <row r="1683" spans="1:2" ht="15.75">
      <c r="A1683" s="517" t="s">
        <v>2865</v>
      </c>
      <c r="B1683" s="517" t="s">
        <v>2866</v>
      </c>
    </row>
    <row r="1684" spans="1:2" ht="15.75">
      <c r="A1684" s="517" t="s">
        <v>2867</v>
      </c>
      <c r="B1684" s="517" t="s">
        <v>2868</v>
      </c>
    </row>
    <row r="1685" spans="1:2" ht="15.75">
      <c r="A1685" s="517" t="s">
        <v>2869</v>
      </c>
      <c r="B1685" s="517" t="s">
        <v>2870</v>
      </c>
    </row>
    <row r="1686" spans="1:2" ht="15.75">
      <c r="A1686" s="517" t="s">
        <v>2871</v>
      </c>
      <c r="B1686" s="517" t="s">
        <v>2872</v>
      </c>
    </row>
    <row r="1687" spans="1:2" ht="15.75">
      <c r="A1687" s="517" t="s">
        <v>2873</v>
      </c>
      <c r="B1687" s="517" t="s">
        <v>2874</v>
      </c>
    </row>
    <row r="1688" spans="1:2" ht="15.75">
      <c r="A1688" s="517" t="s">
        <v>2875</v>
      </c>
      <c r="B1688" s="517" t="s">
        <v>2876</v>
      </c>
    </row>
    <row r="1689" spans="1:2" ht="15.75">
      <c r="A1689" s="517" t="s">
        <v>2877</v>
      </c>
      <c r="B1689" s="517" t="s">
        <v>2878</v>
      </c>
    </row>
    <row r="1690" spans="1:2" ht="15.75">
      <c r="A1690" s="517" t="s">
        <v>2879</v>
      </c>
      <c r="B1690" s="517" t="s">
        <v>2880</v>
      </c>
    </row>
    <row r="1691" spans="1:2" ht="15.75">
      <c r="A1691" s="517" t="s">
        <v>2881</v>
      </c>
      <c r="B1691" s="517" t="s">
        <v>2882</v>
      </c>
    </row>
    <row r="1692" spans="1:2" ht="15.75">
      <c r="A1692" s="517" t="s">
        <v>2883</v>
      </c>
      <c r="B1692" s="517" t="s">
        <v>2884</v>
      </c>
    </row>
    <row r="1693" spans="1:2" ht="15.75">
      <c r="A1693" s="517" t="s">
        <v>2885</v>
      </c>
      <c r="B1693" s="517" t="s">
        <v>2886</v>
      </c>
    </row>
    <row r="1694" spans="1:2" ht="15.75">
      <c r="A1694" s="517" t="s">
        <v>2887</v>
      </c>
      <c r="B1694" s="517" t="s">
        <v>2888</v>
      </c>
    </row>
    <row r="1695" spans="1:2" ht="15.75">
      <c r="A1695" s="517" t="s">
        <v>2889</v>
      </c>
      <c r="B1695" s="517" t="s">
        <v>526</v>
      </c>
    </row>
    <row r="1696" spans="1:2" ht="15.75">
      <c r="A1696" s="517" t="s">
        <v>2890</v>
      </c>
      <c r="B1696" s="517" t="s">
        <v>987</v>
      </c>
    </row>
    <row r="1697" spans="1:2" ht="15.75">
      <c r="A1697" s="517" t="s">
        <v>2891</v>
      </c>
      <c r="B1697" s="517" t="s">
        <v>989</v>
      </c>
    </row>
    <row r="1698" spans="1:2" ht="15.75">
      <c r="A1698" s="517" t="s">
        <v>2892</v>
      </c>
      <c r="B1698" s="517" t="s">
        <v>2893</v>
      </c>
    </row>
    <row r="1699" spans="1:2" ht="15.75">
      <c r="A1699" s="517" t="s">
        <v>2894</v>
      </c>
      <c r="B1699" s="517" t="s">
        <v>2895</v>
      </c>
    </row>
    <row r="1700" spans="1:2" ht="15.75">
      <c r="A1700" s="517" t="s">
        <v>2896</v>
      </c>
      <c r="B1700" s="517" t="s">
        <v>2897</v>
      </c>
    </row>
    <row r="1701" spans="1:2" ht="15.75">
      <c r="A1701" s="517" t="s">
        <v>2898</v>
      </c>
      <c r="B1701" s="517" t="s">
        <v>1109</v>
      </c>
    </row>
    <row r="1702" spans="1:2" ht="15.75">
      <c r="A1702" s="517" t="s">
        <v>2899</v>
      </c>
      <c r="B1702" s="517" t="s">
        <v>2016</v>
      </c>
    </row>
    <row r="1703" spans="1:2" ht="15.75">
      <c r="A1703" s="517" t="s">
        <v>2900</v>
      </c>
      <c r="B1703" s="517" t="s">
        <v>2901</v>
      </c>
    </row>
    <row r="1704" spans="1:2" ht="15.75">
      <c r="A1704" s="517" t="s">
        <v>2902</v>
      </c>
      <c r="B1704" s="517" t="s">
        <v>100</v>
      </c>
    </row>
    <row r="1705" spans="1:2" ht="15.75">
      <c r="A1705" s="517" t="s">
        <v>2903</v>
      </c>
      <c r="B1705" s="517" t="s">
        <v>2904</v>
      </c>
    </row>
    <row r="1706" spans="1:2" ht="15.75">
      <c r="A1706" s="517" t="s">
        <v>2905</v>
      </c>
      <c r="B1706" s="517" t="s">
        <v>2906</v>
      </c>
    </row>
    <row r="1707" spans="1:2" ht="15.75">
      <c r="A1707" s="517" t="s">
        <v>2907</v>
      </c>
      <c r="B1707" s="517" t="s">
        <v>526</v>
      </c>
    </row>
    <row r="1708" spans="1:2" ht="15.75">
      <c r="A1708" s="517" t="s">
        <v>2908</v>
      </c>
      <c r="B1708" s="517" t="s">
        <v>2909</v>
      </c>
    </row>
    <row r="1709" spans="1:2" ht="15.75">
      <c r="A1709" s="517" t="s">
        <v>2910</v>
      </c>
      <c r="B1709" s="517" t="s">
        <v>2911</v>
      </c>
    </row>
    <row r="1710" spans="1:2" ht="15.75">
      <c r="A1710" s="517" t="s">
        <v>2912</v>
      </c>
      <c r="B1710" s="517" t="s">
        <v>2913</v>
      </c>
    </row>
    <row r="1711" spans="1:2" ht="15.75">
      <c r="A1711" s="517" t="s">
        <v>2914</v>
      </c>
      <c r="B1711" s="517" t="s">
        <v>2913</v>
      </c>
    </row>
    <row r="1712" spans="1:2" ht="15.75">
      <c r="A1712" s="517" t="s">
        <v>2915</v>
      </c>
      <c r="B1712" s="517" t="s">
        <v>2916</v>
      </c>
    </row>
    <row r="1713" spans="1:2" ht="15.75">
      <c r="A1713" s="517" t="s">
        <v>2917</v>
      </c>
      <c r="B1713" s="517" t="s">
        <v>2918</v>
      </c>
    </row>
    <row r="1714" spans="1:2" ht="15.75">
      <c r="A1714" s="517" t="s">
        <v>2919</v>
      </c>
      <c r="B1714" s="517" t="s">
        <v>2920</v>
      </c>
    </row>
    <row r="1715" spans="1:2" ht="15.75">
      <c r="A1715" s="517" t="s">
        <v>2921</v>
      </c>
      <c r="B1715" s="517" t="s">
        <v>2922</v>
      </c>
    </row>
    <row r="1716" spans="1:2" ht="15.75">
      <c r="A1716" s="517" t="s">
        <v>2923</v>
      </c>
      <c r="B1716" s="517" t="s">
        <v>2924</v>
      </c>
    </row>
    <row r="1717" spans="1:2" ht="15.75">
      <c r="A1717" s="517" t="s">
        <v>2925</v>
      </c>
      <c r="B1717" s="517" t="s">
        <v>2926</v>
      </c>
    </row>
    <row r="1718" spans="1:2" ht="15.75">
      <c r="A1718" s="517" t="s">
        <v>2927</v>
      </c>
      <c r="B1718" s="517" t="s">
        <v>2928</v>
      </c>
    </row>
    <row r="1719" spans="1:2" ht="15.75">
      <c r="A1719" s="517" t="s">
        <v>2929</v>
      </c>
      <c r="B1719" s="517" t="s">
        <v>2930</v>
      </c>
    </row>
    <row r="1720" spans="1:2" ht="15.75">
      <c r="A1720" s="517" t="s">
        <v>2931</v>
      </c>
      <c r="B1720" s="517" t="s">
        <v>1014</v>
      </c>
    </row>
    <row r="1721" spans="1:2" ht="15.75">
      <c r="A1721" s="517" t="s">
        <v>2932</v>
      </c>
      <c r="B1721" s="517" t="s">
        <v>1014</v>
      </c>
    </row>
    <row r="1722" spans="1:2" ht="15.75">
      <c r="A1722" s="517" t="s">
        <v>2933</v>
      </c>
      <c r="B1722" s="517" t="s">
        <v>2934</v>
      </c>
    </row>
    <row r="1723" spans="1:2" ht="15.75">
      <c r="A1723" s="517" t="s">
        <v>2935</v>
      </c>
      <c r="B1723" s="517" t="s">
        <v>2936</v>
      </c>
    </row>
    <row r="1724" spans="1:2" ht="15.75">
      <c r="A1724" s="517" t="s">
        <v>2937</v>
      </c>
      <c r="B1724" s="517" t="s">
        <v>2938</v>
      </c>
    </row>
    <row r="1725" spans="1:2" ht="15.75">
      <c r="A1725" s="517" t="s">
        <v>2939</v>
      </c>
      <c r="B1725" s="517" t="s">
        <v>1023</v>
      </c>
    </row>
    <row r="1726" spans="1:2" ht="15.75">
      <c r="A1726" s="517" t="s">
        <v>2940</v>
      </c>
      <c r="B1726" s="517" t="s">
        <v>484</v>
      </c>
    </row>
    <row r="1727" spans="1:2" ht="15.75">
      <c r="A1727" s="517" t="s">
        <v>2941</v>
      </c>
      <c r="B1727" s="517" t="s">
        <v>484</v>
      </c>
    </row>
    <row r="1728" spans="1:2" ht="15.75">
      <c r="A1728" s="517" t="s">
        <v>2942</v>
      </c>
      <c r="B1728" s="517" t="s">
        <v>2943</v>
      </c>
    </row>
    <row r="1729" spans="1:2" ht="15.75">
      <c r="A1729" s="517" t="s">
        <v>2944</v>
      </c>
      <c r="B1729" s="517" t="s">
        <v>2945</v>
      </c>
    </row>
    <row r="1730" spans="1:2" ht="15.75">
      <c r="A1730" s="517" t="s">
        <v>2946</v>
      </c>
      <c r="B1730" s="517" t="s">
        <v>2947</v>
      </c>
    </row>
    <row r="1731" spans="1:2" ht="15.75">
      <c r="A1731" s="517" t="s">
        <v>2948</v>
      </c>
      <c r="B1731" s="517" t="s">
        <v>2949</v>
      </c>
    </row>
    <row r="1732" spans="1:2" ht="15.75">
      <c r="A1732" s="517" t="s">
        <v>2950</v>
      </c>
      <c r="B1732" s="517" t="s">
        <v>2400</v>
      </c>
    </row>
    <row r="1733" spans="1:2" ht="15.75">
      <c r="A1733" s="517" t="s">
        <v>2951</v>
      </c>
      <c r="B1733" s="517" t="s">
        <v>2952</v>
      </c>
    </row>
    <row r="1734" spans="1:2" ht="15.75">
      <c r="A1734" s="517" t="s">
        <v>2953</v>
      </c>
      <c r="B1734" s="517" t="s">
        <v>2954</v>
      </c>
    </row>
    <row r="1735" spans="1:2" ht="15.75">
      <c r="A1735" s="517" t="s">
        <v>2955</v>
      </c>
      <c r="B1735" s="517" t="s">
        <v>2956</v>
      </c>
    </row>
    <row r="1736" spans="1:2" ht="15.75">
      <c r="A1736" s="517" t="s">
        <v>2957</v>
      </c>
      <c r="B1736" s="517" t="s">
        <v>2958</v>
      </c>
    </row>
    <row r="1737" spans="1:2" ht="15.75">
      <c r="A1737" s="517" t="s">
        <v>2959</v>
      </c>
      <c r="B1737" s="517" t="s">
        <v>2960</v>
      </c>
    </row>
    <row r="1738" spans="1:2" ht="15.75">
      <c r="A1738" s="517" t="s">
        <v>2961</v>
      </c>
      <c r="B1738" s="517" t="s">
        <v>2962</v>
      </c>
    </row>
    <row r="1739" spans="1:2" ht="15.75">
      <c r="A1739" s="517" t="s">
        <v>2963</v>
      </c>
      <c r="B1739" s="517" t="s">
        <v>717</v>
      </c>
    </row>
    <row r="1740" spans="1:2" ht="15.75">
      <c r="A1740" s="517" t="s">
        <v>2964</v>
      </c>
      <c r="B1740" s="517" t="s">
        <v>948</v>
      </c>
    </row>
    <row r="1741" spans="1:2" ht="15.75">
      <c r="A1741" s="517" t="s">
        <v>2965</v>
      </c>
      <c r="B1741" s="517" t="s">
        <v>950</v>
      </c>
    </row>
    <row r="1742" spans="1:2" ht="15.75">
      <c r="A1742" s="517" t="s">
        <v>2966</v>
      </c>
      <c r="B1742" s="517" t="s">
        <v>723</v>
      </c>
    </row>
    <row r="1743" spans="1:2" ht="15.75">
      <c r="A1743" s="517" t="s">
        <v>2967</v>
      </c>
      <c r="B1743" s="517" t="s">
        <v>2968</v>
      </c>
    </row>
    <row r="1744" spans="1:2" ht="15.75">
      <c r="A1744" s="517" t="s">
        <v>2969</v>
      </c>
      <c r="B1744" s="517" t="s">
        <v>2968</v>
      </c>
    </row>
    <row r="1745" spans="1:2" ht="15.75">
      <c r="A1745" s="517" t="s">
        <v>2970</v>
      </c>
      <c r="B1745" s="517" t="s">
        <v>2971</v>
      </c>
    </row>
    <row r="1746" spans="1:2" ht="15.75">
      <c r="A1746" s="517" t="s">
        <v>2972</v>
      </c>
      <c r="B1746" s="517" t="s">
        <v>2973</v>
      </c>
    </row>
    <row r="1747" spans="1:2" ht="15.75">
      <c r="A1747" s="517" t="s">
        <v>2974</v>
      </c>
      <c r="B1747" s="517" t="s">
        <v>2975</v>
      </c>
    </row>
    <row r="1748" spans="1:2" ht="15.75">
      <c r="A1748" s="517" t="s">
        <v>2976</v>
      </c>
      <c r="B1748" s="517" t="s">
        <v>2977</v>
      </c>
    </row>
    <row r="1749" spans="1:2" ht="15.75">
      <c r="A1749" s="517" t="s">
        <v>2978</v>
      </c>
      <c r="B1749" s="517" t="s">
        <v>2979</v>
      </c>
    </row>
    <row r="1750" spans="1:2" ht="15.75">
      <c r="A1750" s="517" t="s">
        <v>2980</v>
      </c>
      <c r="B1750" s="517" t="s">
        <v>2981</v>
      </c>
    </row>
    <row r="1751" spans="1:2" ht="15.75">
      <c r="A1751" s="517" t="s">
        <v>2982</v>
      </c>
      <c r="B1751" s="517" t="s">
        <v>2983</v>
      </c>
    </row>
    <row r="1752" spans="1:2" ht="15.75">
      <c r="A1752" s="517" t="s">
        <v>2984</v>
      </c>
      <c r="B1752" s="517" t="s">
        <v>2985</v>
      </c>
    </row>
    <row r="1753" spans="1:2" ht="15.75">
      <c r="A1753" s="517" t="s">
        <v>2986</v>
      </c>
      <c r="B1753" s="517" t="s">
        <v>2987</v>
      </c>
    </row>
    <row r="1754" spans="1:2" ht="15.75">
      <c r="A1754" s="517" t="s">
        <v>2988</v>
      </c>
      <c r="B1754" s="517" t="s">
        <v>526</v>
      </c>
    </row>
    <row r="1755" spans="1:2" ht="15.75">
      <c r="A1755" s="517" t="s">
        <v>2989</v>
      </c>
      <c r="B1755" s="517" t="s">
        <v>1945</v>
      </c>
    </row>
    <row r="1756" spans="1:2" ht="15.75">
      <c r="A1756" s="517" t="s">
        <v>2990</v>
      </c>
      <c r="B1756" s="517" t="s">
        <v>1947</v>
      </c>
    </row>
    <row r="1757" spans="1:2" ht="15.75">
      <c r="A1757" s="517" t="s">
        <v>2991</v>
      </c>
      <c r="B1757" s="517" t="s">
        <v>2992</v>
      </c>
    </row>
    <row r="1758" spans="1:2" ht="15.75">
      <c r="A1758" s="517" t="s">
        <v>2993</v>
      </c>
      <c r="B1758" s="517" t="s">
        <v>2994</v>
      </c>
    </row>
    <row r="1759" spans="1:2" ht="15.75">
      <c r="A1759" s="517" t="s">
        <v>2995</v>
      </c>
      <c r="B1759" s="517" t="s">
        <v>2996</v>
      </c>
    </row>
    <row r="1760" spans="1:2" ht="15.75">
      <c r="A1760" s="517" t="s">
        <v>2997</v>
      </c>
      <c r="B1760" s="517" t="s">
        <v>2998</v>
      </c>
    </row>
    <row r="1761" spans="1:2" ht="15.75">
      <c r="A1761" s="517" t="s">
        <v>2999</v>
      </c>
      <c r="B1761" s="517" t="s">
        <v>3000</v>
      </c>
    </row>
    <row r="1762" spans="1:2" ht="15.75">
      <c r="A1762" s="517" t="s">
        <v>3001</v>
      </c>
      <c r="B1762" s="517" t="s">
        <v>3002</v>
      </c>
    </row>
    <row r="1763" spans="1:2" ht="15.75">
      <c r="A1763" s="517" t="s">
        <v>3003</v>
      </c>
      <c r="B1763" s="517" t="s">
        <v>79</v>
      </c>
    </row>
    <row r="1764" spans="1:2" ht="15.75">
      <c r="A1764" s="517" t="s">
        <v>3004</v>
      </c>
      <c r="B1764" s="517" t="s">
        <v>3005</v>
      </c>
    </row>
    <row r="1765" spans="1:2" ht="15.75">
      <c r="A1765" s="517" t="s">
        <v>3006</v>
      </c>
      <c r="B1765" s="517" t="s">
        <v>3007</v>
      </c>
    </row>
    <row r="1766" spans="1:2" ht="15.75">
      <c r="A1766" s="517" t="s">
        <v>3008</v>
      </c>
      <c r="B1766" s="517" t="s">
        <v>3009</v>
      </c>
    </row>
    <row r="1767" spans="1:2" ht="15.75">
      <c r="A1767" s="517" t="s">
        <v>3010</v>
      </c>
      <c r="B1767" s="517" t="s">
        <v>33</v>
      </c>
    </row>
    <row r="1768" spans="1:2" ht="15.75">
      <c r="A1768" s="517" t="s">
        <v>3011</v>
      </c>
      <c r="B1768" s="517" t="s">
        <v>3012</v>
      </c>
    </row>
    <row r="1769" spans="1:2" ht="15.75">
      <c r="A1769" s="517" t="s">
        <v>3013</v>
      </c>
      <c r="B1769" s="517" t="s">
        <v>3012</v>
      </c>
    </row>
    <row r="1770" spans="1:2" ht="15.75">
      <c r="A1770" s="517" t="s">
        <v>3014</v>
      </c>
      <c r="B1770" s="517" t="s">
        <v>1248</v>
      </c>
    </row>
    <row r="1771" spans="1:2" ht="15.75">
      <c r="A1771" s="517" t="s">
        <v>3015</v>
      </c>
      <c r="B1771" s="517" t="s">
        <v>1250</v>
      </c>
    </row>
    <row r="1772" spans="1:2" ht="15.75">
      <c r="A1772" s="517" t="s">
        <v>3016</v>
      </c>
      <c r="B1772" s="517" t="s">
        <v>3017</v>
      </c>
    </row>
    <row r="1773" spans="1:2" ht="15.75">
      <c r="A1773" s="517" t="s">
        <v>3018</v>
      </c>
      <c r="B1773" s="517" t="s">
        <v>3019</v>
      </c>
    </row>
    <row r="1774" spans="1:2" ht="15.75">
      <c r="A1774" s="517" t="s">
        <v>3020</v>
      </c>
      <c r="B1774" s="517" t="s">
        <v>3021</v>
      </c>
    </row>
    <row r="1775" spans="1:2" ht="15.75">
      <c r="A1775" s="517" t="s">
        <v>3022</v>
      </c>
      <c r="B1775" s="517" t="s">
        <v>3023</v>
      </c>
    </row>
    <row r="1776" spans="1:2" ht="15.75">
      <c r="A1776" s="517" t="s">
        <v>3024</v>
      </c>
      <c r="B1776" s="517" t="s">
        <v>207</v>
      </c>
    </row>
    <row r="1777" spans="1:2" ht="15.75">
      <c r="A1777" s="517" t="s">
        <v>3025</v>
      </c>
      <c r="B1777" s="517" t="s">
        <v>3026</v>
      </c>
    </row>
    <row r="1778" spans="1:2" ht="15.75">
      <c r="A1778" s="517" t="s">
        <v>3027</v>
      </c>
      <c r="B1778" s="517" t="s">
        <v>209</v>
      </c>
    </row>
    <row r="1779" spans="1:2" ht="15.75">
      <c r="A1779" s="517" t="s">
        <v>3028</v>
      </c>
      <c r="B1779" s="517" t="s">
        <v>3029</v>
      </c>
    </row>
    <row r="1780" spans="1:2" ht="15.75">
      <c r="A1780" s="517" t="s">
        <v>3030</v>
      </c>
      <c r="B1780" s="517" t="s">
        <v>197</v>
      </c>
    </row>
    <row r="1781" spans="1:2" ht="15.75">
      <c r="A1781" s="517" t="s">
        <v>3031</v>
      </c>
      <c r="B1781" s="517" t="s">
        <v>193</v>
      </c>
    </row>
    <row r="1782" spans="1:2" ht="15.75">
      <c r="A1782" s="517" t="s">
        <v>3032</v>
      </c>
      <c r="B1782" s="517" t="s">
        <v>199</v>
      </c>
    </row>
    <row r="1783" spans="1:2" ht="15.75">
      <c r="A1783" s="517" t="s">
        <v>3033</v>
      </c>
      <c r="B1783" s="517" t="s">
        <v>3034</v>
      </c>
    </row>
    <row r="1784" spans="1:2" ht="15.75">
      <c r="A1784" s="517" t="s">
        <v>3035</v>
      </c>
      <c r="B1784" s="517" t="s">
        <v>526</v>
      </c>
    </row>
    <row r="1785" spans="1:2" ht="15.75">
      <c r="A1785" s="517" t="s">
        <v>3036</v>
      </c>
      <c r="B1785" s="517" t="s">
        <v>3037</v>
      </c>
    </row>
    <row r="1786" spans="1:2" ht="15.75">
      <c r="A1786" s="517" t="s">
        <v>3038</v>
      </c>
      <c r="B1786" s="517" t="s">
        <v>3039</v>
      </c>
    </row>
    <row r="1787" spans="1:2" ht="15.75">
      <c r="A1787" s="517" t="s">
        <v>3040</v>
      </c>
      <c r="B1787" s="517" t="s">
        <v>1301</v>
      </c>
    </row>
    <row r="1788" spans="1:2" ht="15.75">
      <c r="A1788" s="517" t="s">
        <v>3041</v>
      </c>
      <c r="B1788" s="517" t="s">
        <v>3042</v>
      </c>
    </row>
    <row r="1789" spans="1:2" ht="15.75">
      <c r="A1789" s="517" t="s">
        <v>3043</v>
      </c>
      <c r="B1789" s="517" t="s">
        <v>1908</v>
      </c>
    </row>
    <row r="1790" spans="1:2" ht="15.75">
      <c r="A1790" s="517" t="s">
        <v>3044</v>
      </c>
      <c r="B1790" s="517" t="s">
        <v>3045</v>
      </c>
    </row>
    <row r="1791" spans="1:2" ht="15.75">
      <c r="A1791" s="517" t="s">
        <v>3046</v>
      </c>
      <c r="B1791" s="517" t="s">
        <v>3047</v>
      </c>
    </row>
    <row r="1792" spans="1:2" ht="15.75">
      <c r="A1792" s="517" t="s">
        <v>3048</v>
      </c>
      <c r="B1792" s="517" t="s">
        <v>3049</v>
      </c>
    </row>
    <row r="1793" spans="1:2" ht="15.75">
      <c r="A1793" s="517" t="s">
        <v>3050</v>
      </c>
      <c r="B1793" s="517" t="s">
        <v>3051</v>
      </c>
    </row>
    <row r="1794" spans="1:2" ht="15.75">
      <c r="A1794" s="517" t="s">
        <v>3052</v>
      </c>
      <c r="B1794" s="517" t="s">
        <v>526</v>
      </c>
    </row>
    <row r="1795" spans="1:2" ht="15.75">
      <c r="A1795" s="517" t="s">
        <v>3053</v>
      </c>
      <c r="B1795" s="517" t="s">
        <v>3054</v>
      </c>
    </row>
    <row r="1796" spans="1:2" ht="15.75">
      <c r="A1796" s="517" t="s">
        <v>3055</v>
      </c>
      <c r="B1796" s="517" t="s">
        <v>3054</v>
      </c>
    </row>
    <row r="1797" spans="1:2" ht="15.75">
      <c r="A1797" s="517" t="s">
        <v>3056</v>
      </c>
      <c r="B1797" s="517" t="s">
        <v>3057</v>
      </c>
    </row>
    <row r="1798" spans="1:2" ht="15.75">
      <c r="A1798" s="517" t="s">
        <v>3058</v>
      </c>
      <c r="B1798" s="517" t="s">
        <v>2544</v>
      </c>
    </row>
    <row r="1799" spans="1:2" ht="15.75">
      <c r="A1799" s="517" t="s">
        <v>3059</v>
      </c>
      <c r="B1799" s="517" t="s">
        <v>2546</v>
      </c>
    </row>
    <row r="1800" spans="1:2" ht="15.75">
      <c r="A1800" s="517" t="s">
        <v>3060</v>
      </c>
      <c r="B1800" s="517" t="s">
        <v>3061</v>
      </c>
    </row>
    <row r="1801" spans="1:2" ht="15.75">
      <c r="A1801" s="517" t="s">
        <v>3062</v>
      </c>
      <c r="B1801" s="517" t="s">
        <v>3063</v>
      </c>
    </row>
    <row r="1802" spans="1:2" ht="15.75">
      <c r="A1802" s="517" t="s">
        <v>3064</v>
      </c>
      <c r="B1802" s="517" t="s">
        <v>3065</v>
      </c>
    </row>
    <row r="1803" spans="1:2" ht="15.75">
      <c r="A1803" s="517" t="s">
        <v>3066</v>
      </c>
      <c r="B1803" s="517" t="s">
        <v>3067</v>
      </c>
    </row>
    <row r="1804" spans="1:2" ht="15.75">
      <c r="A1804" s="517" t="s">
        <v>3068</v>
      </c>
      <c r="B1804" s="517" t="s">
        <v>3069</v>
      </c>
    </row>
    <row r="1805" spans="1:2" ht="15.75">
      <c r="A1805" s="517" t="s">
        <v>3070</v>
      </c>
      <c r="B1805" s="517" t="s">
        <v>3071</v>
      </c>
    </row>
    <row r="1806" spans="1:2" ht="15.75">
      <c r="A1806" s="517" t="s">
        <v>3072</v>
      </c>
      <c r="B1806" s="517" t="s">
        <v>3073</v>
      </c>
    </row>
    <row r="1807" spans="1:2" ht="15.75">
      <c r="A1807" s="517" t="s">
        <v>3074</v>
      </c>
      <c r="B1807" s="517" t="s">
        <v>3075</v>
      </c>
    </row>
    <row r="1808" spans="1:2" ht="15.75">
      <c r="A1808" s="517" t="s">
        <v>3076</v>
      </c>
      <c r="B1808" s="517" t="s">
        <v>3077</v>
      </c>
    </row>
    <row r="1809" spans="1:2" ht="15.75">
      <c r="A1809" s="517" t="s">
        <v>3078</v>
      </c>
      <c r="B1809" s="517" t="s">
        <v>3079</v>
      </c>
    </row>
    <row r="1810" spans="1:2" ht="15.75">
      <c r="A1810" s="517" t="s">
        <v>3080</v>
      </c>
      <c r="B1810" s="517" t="s">
        <v>526</v>
      </c>
    </row>
    <row r="1811" spans="1:2" ht="15.75">
      <c r="A1811" s="517" t="s">
        <v>3081</v>
      </c>
      <c r="B1811" s="517" t="s">
        <v>2544</v>
      </c>
    </row>
    <row r="1812" spans="1:2" ht="15.75">
      <c r="A1812" s="517" t="s">
        <v>3082</v>
      </c>
      <c r="B1812" s="517" t="s">
        <v>2546</v>
      </c>
    </row>
    <row r="1813" spans="1:2" ht="15.75">
      <c r="A1813" s="517" t="s">
        <v>3083</v>
      </c>
      <c r="B1813" s="517" t="s">
        <v>3084</v>
      </c>
    </row>
    <row r="1814" spans="1:2" ht="15.75">
      <c r="A1814" s="517" t="s">
        <v>3085</v>
      </c>
      <c r="B1814" s="517" t="s">
        <v>3086</v>
      </c>
    </row>
    <row r="1815" spans="1:2" ht="15.75">
      <c r="A1815" s="517" t="s">
        <v>3087</v>
      </c>
      <c r="B1815" s="517" t="s">
        <v>3088</v>
      </c>
    </row>
    <row r="1816" spans="1:2" ht="15.75">
      <c r="A1816" s="517" t="s">
        <v>3089</v>
      </c>
      <c r="B1816" s="517" t="s">
        <v>3090</v>
      </c>
    </row>
    <row r="1817" spans="1:2" ht="15.75">
      <c r="A1817" s="517" t="s">
        <v>3091</v>
      </c>
      <c r="B1817" s="517" t="s">
        <v>3092</v>
      </c>
    </row>
    <row r="1818" spans="1:2" ht="15.75">
      <c r="A1818" s="517" t="s">
        <v>3093</v>
      </c>
      <c r="B1818" s="517" t="s">
        <v>3094</v>
      </c>
    </row>
    <row r="1819" spans="1:2" ht="15.75">
      <c r="A1819" s="517" t="s">
        <v>3095</v>
      </c>
      <c r="B1819" s="517" t="s">
        <v>3096</v>
      </c>
    </row>
    <row r="1820" spans="1:2" ht="15.75">
      <c r="A1820" s="517" t="s">
        <v>3097</v>
      </c>
      <c r="B1820" s="517" t="s">
        <v>3098</v>
      </c>
    </row>
    <row r="1821" spans="1:2" ht="15.75">
      <c r="A1821" s="517" t="s">
        <v>3099</v>
      </c>
      <c r="B1821" s="517" t="s">
        <v>526</v>
      </c>
    </row>
    <row r="1822" spans="1:2" ht="15.75">
      <c r="A1822" s="517" t="s">
        <v>3100</v>
      </c>
      <c r="B1822" s="517" t="s">
        <v>3101</v>
      </c>
    </row>
    <row r="1823" spans="1:2" ht="15.75">
      <c r="A1823" s="517" t="s">
        <v>3102</v>
      </c>
      <c r="B1823" s="517" t="s">
        <v>3103</v>
      </c>
    </row>
    <row r="1824" spans="1:2" ht="15.75">
      <c r="A1824" s="517" t="s">
        <v>3104</v>
      </c>
      <c r="B1824" s="517" t="s">
        <v>3105</v>
      </c>
    </row>
    <row r="1825" spans="1:2" ht="15.75">
      <c r="A1825" s="517" t="s">
        <v>3106</v>
      </c>
      <c r="B1825" s="517" t="s">
        <v>3107</v>
      </c>
    </row>
    <row r="1826" spans="1:2" ht="15.75">
      <c r="A1826" s="517" t="s">
        <v>3108</v>
      </c>
      <c r="B1826" s="517" t="s">
        <v>3109</v>
      </c>
    </row>
    <row r="1827" spans="1:2" ht="15.75">
      <c r="A1827" s="517" t="s">
        <v>3110</v>
      </c>
      <c r="B1827" s="517" t="s">
        <v>3111</v>
      </c>
    </row>
    <row r="1828" spans="1:2" ht="15.75">
      <c r="A1828" s="517" t="s">
        <v>3112</v>
      </c>
      <c r="B1828" s="517" t="s">
        <v>3113</v>
      </c>
    </row>
    <row r="1829" spans="1:2" ht="15.75">
      <c r="A1829" s="517" t="s">
        <v>3114</v>
      </c>
      <c r="B1829" s="517" t="s">
        <v>3115</v>
      </c>
    </row>
    <row r="1830" spans="1:2" ht="15.75">
      <c r="A1830" s="517" t="s">
        <v>3116</v>
      </c>
      <c r="B1830" s="517" t="s">
        <v>940</v>
      </c>
    </row>
    <row r="1831" spans="1:2" ht="15.75">
      <c r="A1831" s="517" t="s">
        <v>3117</v>
      </c>
      <c r="B1831" s="517" t="s">
        <v>3007</v>
      </c>
    </row>
    <row r="1832" spans="1:2" ht="15.75">
      <c r="A1832" s="517" t="s">
        <v>3118</v>
      </c>
      <c r="B1832" s="517" t="s">
        <v>3119</v>
      </c>
    </row>
    <row r="1833" spans="1:2" ht="15.75">
      <c r="A1833" s="517" t="s">
        <v>3120</v>
      </c>
      <c r="B1833" s="517" t="s">
        <v>3121</v>
      </c>
    </row>
    <row r="1834" spans="1:2" ht="15.75">
      <c r="A1834" s="517" t="s">
        <v>3122</v>
      </c>
      <c r="B1834" s="517" t="s">
        <v>948</v>
      </c>
    </row>
    <row r="1835" spans="1:2" ht="15.75">
      <c r="A1835" s="517" t="s">
        <v>3123</v>
      </c>
      <c r="B1835" s="517" t="s">
        <v>950</v>
      </c>
    </row>
    <row r="1836" spans="1:2" ht="15.75">
      <c r="A1836" s="517" t="s">
        <v>3124</v>
      </c>
      <c r="B1836" s="517" t="s">
        <v>526</v>
      </c>
    </row>
    <row r="1837" spans="1:2" ht="15.75">
      <c r="A1837" s="517" t="s">
        <v>3125</v>
      </c>
      <c r="B1837" s="517" t="s">
        <v>3107</v>
      </c>
    </row>
    <row r="1838" spans="1:2" ht="15.75">
      <c r="A1838" s="517" t="s">
        <v>3126</v>
      </c>
      <c r="B1838" s="517" t="s">
        <v>3109</v>
      </c>
    </row>
    <row r="1839" spans="1:2" ht="15.75">
      <c r="A1839" s="517" t="s">
        <v>3127</v>
      </c>
      <c r="B1839" s="517" t="s">
        <v>3128</v>
      </c>
    </row>
    <row r="1840" spans="1:2" ht="15.75">
      <c r="A1840" s="517" t="s">
        <v>3129</v>
      </c>
      <c r="B1840" s="517" t="s">
        <v>3130</v>
      </c>
    </row>
    <row r="1841" spans="1:2" ht="15.75">
      <c r="A1841" s="517" t="s">
        <v>3131</v>
      </c>
      <c r="B1841" s="517" t="s">
        <v>940</v>
      </c>
    </row>
    <row r="1842" spans="1:2" ht="15.75">
      <c r="A1842" s="517" t="s">
        <v>3132</v>
      </c>
      <c r="B1842" s="517" t="s">
        <v>3133</v>
      </c>
    </row>
    <row r="1843" spans="1:2" ht="15.75">
      <c r="A1843" s="517" t="s">
        <v>3134</v>
      </c>
      <c r="B1843" s="517" t="s">
        <v>3121</v>
      </c>
    </row>
    <row r="1844" spans="1:2" ht="15.75">
      <c r="A1844" s="517" t="s">
        <v>3135</v>
      </c>
      <c r="B1844" s="517" t="s">
        <v>948</v>
      </c>
    </row>
    <row r="1845" spans="1:2" ht="15.75">
      <c r="A1845" s="517" t="s">
        <v>3136</v>
      </c>
      <c r="B1845" s="517" t="s">
        <v>950</v>
      </c>
    </row>
    <row r="1846" spans="1:2" ht="15.75">
      <c r="A1846" s="517" t="s">
        <v>3137</v>
      </c>
      <c r="B1846" s="517" t="s">
        <v>526</v>
      </c>
    </row>
    <row r="1847" spans="1:2" ht="15.75">
      <c r="A1847" s="517" t="s">
        <v>3138</v>
      </c>
      <c r="B1847" s="517" t="s">
        <v>3139</v>
      </c>
    </row>
    <row r="1848" spans="1:2" ht="15.75">
      <c r="A1848" s="517" t="s">
        <v>3140</v>
      </c>
      <c r="B1848" s="517" t="s">
        <v>3141</v>
      </c>
    </row>
    <row r="1849" spans="1:2" ht="15.75">
      <c r="A1849" s="517" t="s">
        <v>3142</v>
      </c>
      <c r="B1849" s="517" t="s">
        <v>3143</v>
      </c>
    </row>
    <row r="1850" spans="1:2" ht="15.75">
      <c r="A1850" s="517" t="s">
        <v>3144</v>
      </c>
      <c r="B1850" s="517" t="s">
        <v>3145</v>
      </c>
    </row>
    <row r="1851" spans="1:2" ht="15.75">
      <c r="A1851" s="517" t="s">
        <v>3146</v>
      </c>
      <c r="B1851" s="517" t="s">
        <v>3147</v>
      </c>
    </row>
    <row r="1852" spans="1:2" ht="15.75">
      <c r="A1852" s="517" t="s">
        <v>3148</v>
      </c>
      <c r="B1852" s="517" t="s">
        <v>3149</v>
      </c>
    </row>
    <row r="1853" spans="1:2" ht="15.75">
      <c r="A1853" s="517" t="s">
        <v>3150</v>
      </c>
      <c r="B1853" s="517" t="s">
        <v>3151</v>
      </c>
    </row>
    <row r="1854" spans="1:2" ht="15.75">
      <c r="A1854" s="517" t="s">
        <v>3152</v>
      </c>
      <c r="B1854" s="517" t="s">
        <v>3153</v>
      </c>
    </row>
    <row r="1855" spans="1:2" ht="15.75">
      <c r="A1855" s="517" t="s">
        <v>3154</v>
      </c>
      <c r="B1855" s="517" t="s">
        <v>3155</v>
      </c>
    </row>
    <row r="1856" spans="1:2" ht="15.75">
      <c r="A1856" s="517" t="s">
        <v>3156</v>
      </c>
      <c r="B1856" s="517" t="s">
        <v>3157</v>
      </c>
    </row>
    <row r="1857" spans="1:2" ht="15.75">
      <c r="A1857" s="517" t="s">
        <v>3158</v>
      </c>
      <c r="B1857" s="517" t="s">
        <v>3159</v>
      </c>
    </row>
    <row r="1858" spans="1:2" ht="15.75">
      <c r="A1858" s="517" t="s">
        <v>3160</v>
      </c>
      <c r="B1858" s="517" t="s">
        <v>3161</v>
      </c>
    </row>
    <row r="1859" spans="1:2" ht="15.75">
      <c r="A1859" s="517" t="s">
        <v>3162</v>
      </c>
      <c r="B1859" s="517" t="s">
        <v>3163</v>
      </c>
    </row>
    <row r="1860" spans="1:2" ht="15.75">
      <c r="A1860" s="517" t="s">
        <v>3164</v>
      </c>
      <c r="B1860" s="517" t="s">
        <v>3165</v>
      </c>
    </row>
    <row r="1861" spans="1:2" ht="15.75">
      <c r="A1861" s="517" t="s">
        <v>3166</v>
      </c>
      <c r="B1861" s="517" t="s">
        <v>3167</v>
      </c>
    </row>
    <row r="1862" spans="1:2" ht="15.75">
      <c r="A1862" s="517" t="s">
        <v>3168</v>
      </c>
      <c r="B1862" s="517" t="s">
        <v>3169</v>
      </c>
    </row>
    <row r="1863" spans="1:2" ht="15.75">
      <c r="A1863" s="517" t="s">
        <v>3170</v>
      </c>
      <c r="B1863" s="517" t="s">
        <v>3171</v>
      </c>
    </row>
    <row r="1864" spans="1:2" ht="15.75">
      <c r="A1864" s="517" t="s">
        <v>3172</v>
      </c>
      <c r="B1864" s="517" t="s">
        <v>3173</v>
      </c>
    </row>
    <row r="1865" spans="1:2" ht="15.75">
      <c r="A1865" s="517" t="s">
        <v>3174</v>
      </c>
      <c r="B1865" s="517" t="s">
        <v>3173</v>
      </c>
    </row>
    <row r="1866" spans="1:2" ht="15.75">
      <c r="A1866" s="517" t="s">
        <v>3175</v>
      </c>
      <c r="B1866" s="517" t="s">
        <v>3176</v>
      </c>
    </row>
    <row r="1867" spans="1:2" ht="15.75">
      <c r="A1867" s="517" t="s">
        <v>3177</v>
      </c>
      <c r="B1867" s="517" t="s">
        <v>3178</v>
      </c>
    </row>
    <row r="1868" spans="1:2" ht="15.75">
      <c r="A1868" s="517" t="s">
        <v>3179</v>
      </c>
      <c r="B1868" s="517" t="s">
        <v>3180</v>
      </c>
    </row>
    <row r="1869" spans="1:2" ht="15.75">
      <c r="A1869" s="517" t="s">
        <v>3181</v>
      </c>
      <c r="B1869" s="517" t="s">
        <v>3182</v>
      </c>
    </row>
    <row r="1870" spans="1:2" ht="15.75">
      <c r="A1870" s="517" t="s">
        <v>3183</v>
      </c>
      <c r="B1870" s="517" t="s">
        <v>3184</v>
      </c>
    </row>
    <row r="1871" spans="1:2" ht="15.75">
      <c r="A1871" s="517" t="s">
        <v>3185</v>
      </c>
      <c r="B1871" s="517" t="s">
        <v>3186</v>
      </c>
    </row>
    <row r="1872" spans="1:2" ht="15.75">
      <c r="A1872" s="517" t="s">
        <v>3187</v>
      </c>
      <c r="B1872" s="517" t="s">
        <v>3188</v>
      </c>
    </row>
    <row r="1873" spans="1:2" ht="15.75">
      <c r="A1873" s="517" t="s">
        <v>3189</v>
      </c>
      <c r="B1873" s="517" t="s">
        <v>33</v>
      </c>
    </row>
    <row r="1874" spans="1:2" ht="15.75">
      <c r="A1874" s="517" t="s">
        <v>3190</v>
      </c>
      <c r="B1874" s="517" t="s">
        <v>3191</v>
      </c>
    </row>
    <row r="1875" spans="1:2" ht="15.75">
      <c r="A1875" s="517" t="s">
        <v>3192</v>
      </c>
      <c r="B1875" s="517" t="s">
        <v>3191</v>
      </c>
    </row>
    <row r="1876" spans="1:2" ht="15.75">
      <c r="A1876" s="517" t="s">
        <v>3193</v>
      </c>
      <c r="B1876" s="517" t="s">
        <v>3194</v>
      </c>
    </row>
    <row r="1877" spans="1:2" ht="15.75">
      <c r="A1877" s="517" t="s">
        <v>3195</v>
      </c>
      <c r="B1877" s="517" t="s">
        <v>3196</v>
      </c>
    </row>
    <row r="1878" spans="1:2" ht="15.75">
      <c r="A1878" s="517" t="s">
        <v>3197</v>
      </c>
      <c r="B1878" s="517" t="s">
        <v>3198</v>
      </c>
    </row>
    <row r="1879" spans="1:2" ht="15.75">
      <c r="A1879" s="517" t="s">
        <v>3199</v>
      </c>
      <c r="B1879" s="517" t="s">
        <v>3200</v>
      </c>
    </row>
    <row r="1880" spans="1:2" ht="15.75">
      <c r="A1880" s="517" t="s">
        <v>3201</v>
      </c>
      <c r="B1880" s="517" t="s">
        <v>3202</v>
      </c>
    </row>
    <row r="1881" spans="1:2" ht="15.75">
      <c r="A1881" s="517" t="s">
        <v>3203</v>
      </c>
      <c r="B1881" s="517" t="s">
        <v>3204</v>
      </c>
    </row>
    <row r="1882" spans="1:2" ht="15.75">
      <c r="A1882" s="517" t="s">
        <v>3205</v>
      </c>
      <c r="B1882" s="517" t="s">
        <v>3206</v>
      </c>
    </row>
    <row r="1883" spans="1:2" ht="15.75">
      <c r="A1883" s="517" t="s">
        <v>3207</v>
      </c>
      <c r="B1883" s="517" t="s">
        <v>3208</v>
      </c>
    </row>
    <row r="1884" spans="1:2" ht="15.75">
      <c r="A1884" s="517" t="s">
        <v>3209</v>
      </c>
      <c r="B1884" s="517" t="s">
        <v>3210</v>
      </c>
    </row>
    <row r="1885" spans="1:2" ht="15.75">
      <c r="A1885" s="517" t="s">
        <v>3211</v>
      </c>
      <c r="B1885" s="517" t="s">
        <v>3212</v>
      </c>
    </row>
    <row r="1886" spans="1:2" ht="15.75">
      <c r="A1886" s="517" t="s">
        <v>3213</v>
      </c>
      <c r="B1886" s="517" t="s">
        <v>3214</v>
      </c>
    </row>
    <row r="1887" spans="1:2" ht="15.75">
      <c r="A1887" s="517" t="s">
        <v>3215</v>
      </c>
      <c r="B1887" s="517" t="s">
        <v>3216</v>
      </c>
    </row>
    <row r="1888" spans="1:2" ht="15.75">
      <c r="A1888" s="517" t="s">
        <v>3217</v>
      </c>
      <c r="B1888" s="517" t="s">
        <v>3218</v>
      </c>
    </row>
    <row r="1889" spans="1:2" ht="15.75">
      <c r="A1889" s="517" t="s">
        <v>3219</v>
      </c>
      <c r="B1889" s="517" t="s">
        <v>526</v>
      </c>
    </row>
    <row r="1890" spans="1:2" ht="15.75">
      <c r="A1890" s="517" t="s">
        <v>3220</v>
      </c>
      <c r="B1890" s="517" t="s">
        <v>3221</v>
      </c>
    </row>
    <row r="1891" spans="1:2" ht="15.75">
      <c r="A1891" s="517" t="s">
        <v>3222</v>
      </c>
      <c r="B1891" s="517" t="s">
        <v>3223</v>
      </c>
    </row>
    <row r="1892" spans="1:2" ht="15.75">
      <c r="A1892" s="517" t="s">
        <v>3224</v>
      </c>
      <c r="B1892" s="517" t="s">
        <v>3225</v>
      </c>
    </row>
    <row r="1893" spans="1:2" ht="15.75">
      <c r="A1893" s="517" t="s">
        <v>3226</v>
      </c>
      <c r="B1893" s="517" t="s">
        <v>3227</v>
      </c>
    </row>
    <row r="1894" spans="1:2" ht="15.75">
      <c r="A1894" s="517" t="s">
        <v>3228</v>
      </c>
      <c r="B1894" s="517" t="s">
        <v>3227</v>
      </c>
    </row>
    <row r="1895" spans="1:2" ht="15.75">
      <c r="A1895" s="517" t="s">
        <v>3229</v>
      </c>
      <c r="B1895" s="517" t="s">
        <v>3230</v>
      </c>
    </row>
    <row r="1896" spans="1:2" ht="15.75">
      <c r="A1896" s="517" t="s">
        <v>3231</v>
      </c>
      <c r="B1896" s="517" t="s">
        <v>3232</v>
      </c>
    </row>
    <row r="1897" spans="1:2" ht="15.75">
      <c r="A1897" s="517" t="s">
        <v>3233</v>
      </c>
      <c r="B1897" s="517" t="s">
        <v>3234</v>
      </c>
    </row>
    <row r="1898" spans="1:2" ht="15.75">
      <c r="A1898" s="517" t="s">
        <v>3235</v>
      </c>
      <c r="B1898" s="517" t="s">
        <v>3236</v>
      </c>
    </row>
    <row r="1899" spans="1:2" ht="15.75">
      <c r="A1899" s="517" t="s">
        <v>3237</v>
      </c>
      <c r="B1899" s="517" t="s">
        <v>3238</v>
      </c>
    </row>
    <row r="1900" spans="1:2" ht="15.75">
      <c r="A1900" s="517" t="s">
        <v>3239</v>
      </c>
      <c r="B1900" s="517" t="s">
        <v>3240</v>
      </c>
    </row>
    <row r="1901" spans="1:2" ht="15.75">
      <c r="A1901" s="517" t="s">
        <v>3241</v>
      </c>
      <c r="B1901" s="517" t="s">
        <v>3240</v>
      </c>
    </row>
    <row r="1902" spans="1:2" ht="15.75">
      <c r="A1902" s="517" t="s">
        <v>3242</v>
      </c>
      <c r="B1902" s="517" t="s">
        <v>3243</v>
      </c>
    </row>
    <row r="1903" spans="1:2" ht="15.75">
      <c r="A1903" s="517" t="s">
        <v>3244</v>
      </c>
      <c r="B1903" s="517" t="s">
        <v>3245</v>
      </c>
    </row>
    <row r="1904" spans="1:2" ht="15.75">
      <c r="A1904" s="517" t="s">
        <v>3246</v>
      </c>
      <c r="B1904" s="517" t="s">
        <v>3247</v>
      </c>
    </row>
    <row r="1905" spans="1:2" ht="15.75">
      <c r="A1905" s="517" t="s">
        <v>3248</v>
      </c>
      <c r="B1905" s="517" t="s">
        <v>3249</v>
      </c>
    </row>
    <row r="1906" spans="1:2" ht="15.75">
      <c r="A1906" s="517" t="s">
        <v>3250</v>
      </c>
      <c r="B1906" s="517" t="s">
        <v>3251</v>
      </c>
    </row>
    <row r="1907" spans="1:2" ht="15.75">
      <c r="A1907" s="517" t="s">
        <v>3252</v>
      </c>
      <c r="B1907" s="517" t="s">
        <v>3253</v>
      </c>
    </row>
    <row r="1908" spans="1:2" ht="15.75">
      <c r="A1908" s="517" t="s">
        <v>3254</v>
      </c>
      <c r="B1908" s="517" t="s">
        <v>3255</v>
      </c>
    </row>
    <row r="1909" spans="1:2" ht="15.75">
      <c r="A1909" s="517" t="s">
        <v>3256</v>
      </c>
      <c r="B1909" s="517" t="s">
        <v>1838</v>
      </c>
    </row>
    <row r="1910" spans="1:2" ht="15.75">
      <c r="A1910" s="517" t="s">
        <v>3257</v>
      </c>
      <c r="B1910" s="517" t="s">
        <v>3258</v>
      </c>
    </row>
    <row r="1911" spans="1:2" ht="15.75">
      <c r="A1911" s="517" t="s">
        <v>3259</v>
      </c>
      <c r="B1911" s="517" t="s">
        <v>1830</v>
      </c>
    </row>
    <row r="1912" spans="1:2" ht="15.75">
      <c r="A1912" s="517" t="s">
        <v>3260</v>
      </c>
      <c r="B1912" s="517" t="s">
        <v>3261</v>
      </c>
    </row>
    <row r="1913" spans="1:2" ht="15.75">
      <c r="A1913" s="517" t="s">
        <v>3262</v>
      </c>
      <c r="B1913" s="517" t="s">
        <v>3263</v>
      </c>
    </row>
    <row r="1914" spans="1:2" ht="15.75">
      <c r="A1914" s="517" t="s">
        <v>3264</v>
      </c>
      <c r="B1914" s="517" t="s">
        <v>1736</v>
      </c>
    </row>
    <row r="1915" spans="1:2" ht="15.75">
      <c r="A1915" s="517" t="s">
        <v>3265</v>
      </c>
      <c r="B1915" s="517" t="s">
        <v>948</v>
      </c>
    </row>
    <row r="1916" spans="1:2" ht="15.75">
      <c r="A1916" s="517" t="s">
        <v>3266</v>
      </c>
      <c r="B1916" s="517" t="s">
        <v>950</v>
      </c>
    </row>
    <row r="1917" spans="1:2" ht="15.75">
      <c r="A1917" s="517" t="s">
        <v>3267</v>
      </c>
      <c r="B1917" s="517" t="s">
        <v>526</v>
      </c>
    </row>
    <row r="1918" spans="1:2" ht="15.75">
      <c r="A1918" s="517" t="s">
        <v>3268</v>
      </c>
      <c r="B1918" s="517" t="s">
        <v>3245</v>
      </c>
    </row>
    <row r="1919" spans="1:2" ht="15.75">
      <c r="A1919" s="517" t="s">
        <v>3269</v>
      </c>
      <c r="B1919" s="517" t="s">
        <v>3247</v>
      </c>
    </row>
    <row r="1920" spans="1:2" ht="15.75">
      <c r="A1920" s="517" t="s">
        <v>3270</v>
      </c>
      <c r="B1920" s="517" t="s">
        <v>3271</v>
      </c>
    </row>
    <row r="1921" spans="1:2" ht="15.75">
      <c r="A1921" s="517" t="s">
        <v>3272</v>
      </c>
      <c r="B1921" s="517" t="s">
        <v>3251</v>
      </c>
    </row>
    <row r="1922" spans="1:2" ht="15.75">
      <c r="A1922" s="517" t="s">
        <v>3273</v>
      </c>
      <c r="B1922" s="517" t="s">
        <v>3253</v>
      </c>
    </row>
    <row r="1923" spans="1:2" ht="15.75">
      <c r="A1923" s="517" t="s">
        <v>3274</v>
      </c>
      <c r="B1923" s="517" t="s">
        <v>3255</v>
      </c>
    </row>
    <row r="1924" spans="1:2" ht="15.75">
      <c r="A1924" s="517" t="s">
        <v>3275</v>
      </c>
      <c r="B1924" s="517" t="s">
        <v>1838</v>
      </c>
    </row>
    <row r="1925" spans="1:2" ht="15.75">
      <c r="A1925" s="517" t="s">
        <v>3276</v>
      </c>
      <c r="B1925" s="517" t="s">
        <v>3277</v>
      </c>
    </row>
    <row r="1926" spans="1:2" ht="15.75">
      <c r="A1926" s="517" t="s">
        <v>3278</v>
      </c>
      <c r="B1926" s="517" t="s">
        <v>1830</v>
      </c>
    </row>
    <row r="1927" spans="1:2" ht="15.75">
      <c r="A1927" s="517" t="s">
        <v>3279</v>
      </c>
      <c r="B1927" s="517" t="s">
        <v>3263</v>
      </c>
    </row>
    <row r="1928" spans="1:2" ht="15.75">
      <c r="A1928" s="517" t="s">
        <v>3280</v>
      </c>
      <c r="B1928" s="517" t="s">
        <v>3281</v>
      </c>
    </row>
    <row r="1929" spans="1:2" ht="15.75">
      <c r="A1929" s="517" t="s">
        <v>3282</v>
      </c>
      <c r="B1929" s="517" t="s">
        <v>1736</v>
      </c>
    </row>
    <row r="1930" spans="1:2" ht="15.75">
      <c r="A1930" s="517" t="s">
        <v>3283</v>
      </c>
      <c r="B1930" s="517" t="s">
        <v>948</v>
      </c>
    </row>
    <row r="1931" spans="1:2" ht="15.75">
      <c r="A1931" s="517" t="s">
        <v>3284</v>
      </c>
      <c r="B1931" s="517" t="s">
        <v>950</v>
      </c>
    </row>
    <row r="1932" spans="1:2" ht="15.75">
      <c r="A1932" s="517" t="s">
        <v>3285</v>
      </c>
      <c r="B1932" s="517" t="s">
        <v>526</v>
      </c>
    </row>
    <row r="1933" spans="1:2" ht="15.75">
      <c r="A1933" s="517" t="s">
        <v>3286</v>
      </c>
      <c r="B1933" s="517" t="s">
        <v>3287</v>
      </c>
    </row>
    <row r="1934" spans="1:2" ht="15.75">
      <c r="A1934" s="517" t="s">
        <v>3288</v>
      </c>
      <c r="B1934" s="517" t="s">
        <v>3289</v>
      </c>
    </row>
    <row r="1935" spans="1:2" ht="15.75">
      <c r="A1935" s="517" t="s">
        <v>3290</v>
      </c>
      <c r="B1935" s="517" t="s">
        <v>3291</v>
      </c>
    </row>
    <row r="1936" spans="1:2" ht="15.75">
      <c r="A1936" s="517" t="s">
        <v>3292</v>
      </c>
      <c r="B1936" s="517" t="s">
        <v>1502</v>
      </c>
    </row>
    <row r="1937" spans="1:2" ht="15.75">
      <c r="A1937" s="517" t="s">
        <v>3293</v>
      </c>
      <c r="B1937" s="517" t="s">
        <v>3294</v>
      </c>
    </row>
    <row r="1938" spans="1:2" ht="15.75">
      <c r="A1938" s="517" t="s">
        <v>3295</v>
      </c>
      <c r="B1938" s="517" t="s">
        <v>3296</v>
      </c>
    </row>
    <row r="1939" spans="1:2" ht="15.75">
      <c r="A1939" s="517" t="s">
        <v>3297</v>
      </c>
      <c r="B1939" s="517" t="s">
        <v>3298</v>
      </c>
    </row>
    <row r="1940" spans="1:2" ht="15.75">
      <c r="A1940" s="517" t="s">
        <v>3299</v>
      </c>
      <c r="B1940" s="517" t="s">
        <v>3300</v>
      </c>
    </row>
    <row r="1941" spans="1:2" ht="15.75">
      <c r="A1941" s="517" t="s">
        <v>3301</v>
      </c>
      <c r="B1941" s="517" t="s">
        <v>3302</v>
      </c>
    </row>
    <row r="1942" spans="1:2" ht="15.75">
      <c r="A1942" s="517" t="s">
        <v>3303</v>
      </c>
      <c r="B1942" s="517" t="s">
        <v>3304</v>
      </c>
    </row>
    <row r="1943" spans="1:2" ht="15.75">
      <c r="A1943" s="517" t="s">
        <v>3305</v>
      </c>
      <c r="B1943" s="517" t="s">
        <v>3306</v>
      </c>
    </row>
    <row r="1944" spans="1:2" ht="15.75">
      <c r="A1944" s="517" t="s">
        <v>3307</v>
      </c>
      <c r="B1944" s="517" t="s">
        <v>3308</v>
      </c>
    </row>
    <row r="1945" spans="1:2" ht="15.75">
      <c r="A1945" s="517" t="s">
        <v>3309</v>
      </c>
      <c r="B1945" s="517" t="s">
        <v>3310</v>
      </c>
    </row>
    <row r="1946" spans="1:2" ht="15.75">
      <c r="A1946" s="517" t="s">
        <v>3311</v>
      </c>
      <c r="B1946" s="517" t="s">
        <v>526</v>
      </c>
    </row>
    <row r="1947" spans="1:2" ht="15.75">
      <c r="A1947" s="517" t="s">
        <v>3312</v>
      </c>
      <c r="B1947" s="517" t="s">
        <v>1424</v>
      </c>
    </row>
    <row r="1948" spans="1:2" ht="15.75">
      <c r="A1948" s="517" t="s">
        <v>3313</v>
      </c>
      <c r="B1948" s="517" t="s">
        <v>3314</v>
      </c>
    </row>
    <row r="1949" spans="1:2" ht="15.75">
      <c r="A1949" s="517" t="s">
        <v>3315</v>
      </c>
      <c r="B1949" s="517" t="s">
        <v>3316</v>
      </c>
    </row>
    <row r="1950" spans="1:2" ht="15.75">
      <c r="A1950" s="517" t="s">
        <v>3317</v>
      </c>
      <c r="B1950" s="517" t="s">
        <v>3318</v>
      </c>
    </row>
    <row r="1951" spans="1:2" ht="15.75">
      <c r="A1951" s="517" t="s">
        <v>3319</v>
      </c>
      <c r="B1951" s="517" t="s">
        <v>3320</v>
      </c>
    </row>
    <row r="1952" spans="1:2" ht="15.75">
      <c r="A1952" s="517" t="s">
        <v>3321</v>
      </c>
      <c r="B1952" s="517" t="s">
        <v>3322</v>
      </c>
    </row>
    <row r="1953" spans="1:2" ht="15.75">
      <c r="A1953" s="517" t="s">
        <v>3323</v>
      </c>
      <c r="B1953" s="517" t="s">
        <v>3324</v>
      </c>
    </row>
    <row r="1954" spans="1:2" ht="15.75">
      <c r="A1954" s="517" t="s">
        <v>3325</v>
      </c>
      <c r="B1954" s="517" t="s">
        <v>3326</v>
      </c>
    </row>
    <row r="1955" spans="1:2" ht="15.75">
      <c r="A1955" s="517" t="s">
        <v>3327</v>
      </c>
      <c r="B1955" s="517" t="s">
        <v>1229</v>
      </c>
    </row>
    <row r="1956" spans="1:2" ht="15.75">
      <c r="A1956" s="517" t="s">
        <v>3328</v>
      </c>
      <c r="B1956" s="517" t="s">
        <v>1231</v>
      </c>
    </row>
    <row r="1957" spans="1:2" ht="15.75">
      <c r="A1957" s="517" t="s">
        <v>3329</v>
      </c>
      <c r="B1957" s="517" t="s">
        <v>3330</v>
      </c>
    </row>
    <row r="1958" spans="1:2" ht="15.75">
      <c r="A1958" s="517" t="s">
        <v>3331</v>
      </c>
      <c r="B1958" s="517" t="s">
        <v>3332</v>
      </c>
    </row>
    <row r="1959" spans="1:2" ht="15.75">
      <c r="A1959" s="517" t="s">
        <v>3333</v>
      </c>
      <c r="B1959" s="517" t="s">
        <v>3334</v>
      </c>
    </row>
    <row r="1960" spans="1:2" ht="15.75">
      <c r="A1960" s="517" t="s">
        <v>3335</v>
      </c>
      <c r="B1960" s="517" t="s">
        <v>3336</v>
      </c>
    </row>
    <row r="1961" spans="1:2" ht="15.75">
      <c r="A1961" s="517" t="s">
        <v>3337</v>
      </c>
      <c r="B1961" s="517" t="s">
        <v>3338</v>
      </c>
    </row>
    <row r="1962" spans="1:2" ht="15.75">
      <c r="A1962" s="517" t="s">
        <v>3339</v>
      </c>
      <c r="B1962" s="517" t="s">
        <v>3340</v>
      </c>
    </row>
    <row r="1963" spans="1:2" ht="15.75">
      <c r="A1963" s="517" t="s">
        <v>3341</v>
      </c>
      <c r="B1963" s="517" t="s">
        <v>3342</v>
      </c>
    </row>
    <row r="1964" spans="1:2" ht="15.75">
      <c r="A1964" s="517" t="s">
        <v>3343</v>
      </c>
      <c r="B1964" s="517" t="s">
        <v>3344</v>
      </c>
    </row>
    <row r="1965" spans="1:2" ht="15.75">
      <c r="A1965" s="517" t="s">
        <v>3345</v>
      </c>
      <c r="B1965" s="517" t="s">
        <v>3346</v>
      </c>
    </row>
    <row r="1966" spans="1:2" ht="15.75">
      <c r="A1966" s="517" t="s">
        <v>3347</v>
      </c>
      <c r="B1966" s="517" t="s">
        <v>3348</v>
      </c>
    </row>
    <row r="1967" spans="1:2" ht="15.75">
      <c r="A1967" s="517" t="s">
        <v>3349</v>
      </c>
      <c r="B1967" s="517" t="s">
        <v>3350</v>
      </c>
    </row>
    <row r="1968" spans="1:2" ht="15.75">
      <c r="A1968" s="517" t="s">
        <v>3351</v>
      </c>
      <c r="B1968" s="517" t="s">
        <v>526</v>
      </c>
    </row>
    <row r="1969" spans="1:2" ht="15.75">
      <c r="A1969" s="517" t="s">
        <v>3352</v>
      </c>
      <c r="B1969" s="517" t="s">
        <v>3353</v>
      </c>
    </row>
    <row r="1970" spans="1:2" ht="15.75">
      <c r="A1970" s="517" t="s">
        <v>3354</v>
      </c>
      <c r="B1970" s="517" t="s">
        <v>3355</v>
      </c>
    </row>
    <row r="1971" spans="1:2" ht="15.75">
      <c r="A1971" s="517" t="s">
        <v>3356</v>
      </c>
      <c r="B1971" s="517" t="s">
        <v>71</v>
      </c>
    </row>
    <row r="1972" spans="1:2" ht="15.75">
      <c r="A1972" s="517" t="s">
        <v>3357</v>
      </c>
      <c r="B1972" s="517" t="s">
        <v>3358</v>
      </c>
    </row>
    <row r="1973" spans="1:2" ht="15.75">
      <c r="A1973" s="517" t="s">
        <v>3359</v>
      </c>
      <c r="B1973" s="517" t="s">
        <v>3360</v>
      </c>
    </row>
    <row r="1974" spans="1:2" ht="15.75">
      <c r="A1974" s="517" t="s">
        <v>3361</v>
      </c>
      <c r="B1974" s="517" t="s">
        <v>3362</v>
      </c>
    </row>
    <row r="1975" spans="1:2" ht="15.75">
      <c r="A1975" s="517" t="s">
        <v>3363</v>
      </c>
      <c r="B1975" s="517" t="s">
        <v>3364</v>
      </c>
    </row>
    <row r="1976" spans="1:2" ht="15.75">
      <c r="A1976" s="517" t="s">
        <v>3365</v>
      </c>
      <c r="B1976" s="517" t="s">
        <v>526</v>
      </c>
    </row>
    <row r="1977" spans="1:2" ht="15.75">
      <c r="A1977" s="517" t="s">
        <v>3366</v>
      </c>
      <c r="B1977" s="517" t="s">
        <v>3367</v>
      </c>
    </row>
    <row r="1978" spans="1:2" ht="15.75">
      <c r="A1978" s="517" t="s">
        <v>3368</v>
      </c>
      <c r="B1978" s="517" t="s">
        <v>3369</v>
      </c>
    </row>
    <row r="1979" spans="1:2" ht="15.75">
      <c r="A1979" s="517" t="s">
        <v>3370</v>
      </c>
      <c r="B1979" s="517" t="s">
        <v>3371</v>
      </c>
    </row>
    <row r="1980" spans="1:2" ht="15.75">
      <c r="A1980" s="517" t="s">
        <v>3372</v>
      </c>
      <c r="B1980" s="517" t="s">
        <v>3373</v>
      </c>
    </row>
    <row r="1981" spans="1:2" ht="15.75">
      <c r="A1981" s="517" t="s">
        <v>3374</v>
      </c>
      <c r="B1981" s="517" t="s">
        <v>3375</v>
      </c>
    </row>
    <row r="1982" spans="1:2" ht="15.75">
      <c r="A1982" s="517" t="s">
        <v>3376</v>
      </c>
      <c r="B1982" s="517" t="s">
        <v>3377</v>
      </c>
    </row>
    <row r="1983" spans="1:2" ht="15.75">
      <c r="A1983" s="517" t="s">
        <v>3378</v>
      </c>
      <c r="B1983" s="517" t="s">
        <v>3379</v>
      </c>
    </row>
    <row r="1984" spans="1:2" ht="15.75">
      <c r="A1984" s="517" t="s">
        <v>3380</v>
      </c>
      <c r="B1984" s="517" t="s">
        <v>3381</v>
      </c>
    </row>
    <row r="1985" spans="1:2" ht="15.75">
      <c r="A1985" s="517" t="s">
        <v>3382</v>
      </c>
      <c r="B1985" s="517" t="s">
        <v>3383</v>
      </c>
    </row>
    <row r="1986" spans="1:2" ht="15.75">
      <c r="A1986" s="517" t="s">
        <v>3384</v>
      </c>
      <c r="B1986" s="517" t="s">
        <v>3385</v>
      </c>
    </row>
    <row r="1987" spans="1:2" ht="15.75">
      <c r="A1987" s="517" t="s">
        <v>3386</v>
      </c>
      <c r="B1987" s="517" t="s">
        <v>71</v>
      </c>
    </row>
    <row r="1988" spans="1:2" ht="15.75">
      <c r="A1988" s="517" t="s">
        <v>3387</v>
      </c>
      <c r="B1988" s="517" t="s">
        <v>3388</v>
      </c>
    </row>
    <row r="1989" spans="1:2" ht="15.75">
      <c r="A1989" s="517" t="s">
        <v>3389</v>
      </c>
      <c r="B1989" s="517" t="s">
        <v>526</v>
      </c>
    </row>
    <row r="1990" spans="1:2" ht="15.75">
      <c r="A1990" s="517" t="s">
        <v>3390</v>
      </c>
      <c r="B1990" s="517" t="s">
        <v>3391</v>
      </c>
    </row>
    <row r="1991" spans="1:2" ht="15.75">
      <c r="A1991" s="517" t="s">
        <v>3392</v>
      </c>
      <c r="B1991" s="517" t="s">
        <v>3391</v>
      </c>
    </row>
    <row r="1992" spans="1:2" ht="15.75">
      <c r="A1992" s="517" t="s">
        <v>3393</v>
      </c>
      <c r="B1992" s="517" t="s">
        <v>3394</v>
      </c>
    </row>
    <row r="1993" spans="1:2" ht="15.75">
      <c r="A1993" s="517" t="s">
        <v>3395</v>
      </c>
      <c r="B1993" s="517" t="s">
        <v>3396</v>
      </c>
    </row>
    <row r="1994" spans="1:2" ht="15.75">
      <c r="A1994" s="517" t="s">
        <v>3397</v>
      </c>
      <c r="B1994" s="517" t="s">
        <v>3398</v>
      </c>
    </row>
    <row r="1995" spans="1:2" ht="15.75">
      <c r="A1995" s="517" t="s">
        <v>3399</v>
      </c>
      <c r="B1995" s="517" t="s">
        <v>3400</v>
      </c>
    </row>
    <row r="1996" spans="1:2" ht="15.75">
      <c r="A1996" s="517" t="s">
        <v>3401</v>
      </c>
      <c r="B1996" s="517" t="s">
        <v>3402</v>
      </c>
    </row>
    <row r="1997" spans="1:2" ht="15.75">
      <c r="A1997" s="517" t="s">
        <v>3403</v>
      </c>
      <c r="B1997" s="517" t="s">
        <v>3404</v>
      </c>
    </row>
    <row r="1998" spans="1:2" ht="15.75">
      <c r="A1998" s="517" t="s">
        <v>3405</v>
      </c>
      <c r="B1998" s="517" t="s">
        <v>3406</v>
      </c>
    </row>
    <row r="1999" spans="1:2" ht="15.75">
      <c r="A1999" s="517" t="s">
        <v>3407</v>
      </c>
      <c r="B1999" s="517" t="s">
        <v>1912</v>
      </c>
    </row>
    <row r="2000" spans="1:2" ht="15.75">
      <c r="A2000" s="517" t="s">
        <v>3408</v>
      </c>
      <c r="B2000" s="517" t="s">
        <v>3409</v>
      </c>
    </row>
    <row r="2001" spans="1:2" ht="15.75">
      <c r="A2001" s="517" t="s">
        <v>3410</v>
      </c>
      <c r="B2001" s="517" t="s">
        <v>3411</v>
      </c>
    </row>
    <row r="2002" spans="1:2" ht="15.75">
      <c r="A2002" s="517" t="s">
        <v>3412</v>
      </c>
      <c r="B2002" s="517" t="s">
        <v>3413</v>
      </c>
    </row>
    <row r="2003" spans="1:2" ht="15.75">
      <c r="A2003" s="517" t="s">
        <v>3414</v>
      </c>
      <c r="B2003" s="517" t="s">
        <v>3415</v>
      </c>
    </row>
    <row r="2004" spans="1:2" ht="15.75">
      <c r="A2004" s="517" t="s">
        <v>3416</v>
      </c>
      <c r="B2004" s="517" t="s">
        <v>3417</v>
      </c>
    </row>
    <row r="2005" spans="1:2" ht="15.75">
      <c r="A2005" s="517" t="s">
        <v>3418</v>
      </c>
      <c r="B2005" s="517" t="s">
        <v>3419</v>
      </c>
    </row>
    <row r="2006" spans="1:2" ht="15.75">
      <c r="A2006" s="517" t="s">
        <v>3420</v>
      </c>
      <c r="B2006" s="517" t="s">
        <v>3421</v>
      </c>
    </row>
    <row r="2007" spans="1:2" ht="15.75">
      <c r="A2007" s="517" t="s">
        <v>3422</v>
      </c>
      <c r="B2007" s="517" t="s">
        <v>33</v>
      </c>
    </row>
    <row r="2008" spans="1:2" ht="15.75">
      <c r="A2008" s="517" t="s">
        <v>3423</v>
      </c>
      <c r="B2008" s="517" t="s">
        <v>3424</v>
      </c>
    </row>
    <row r="2009" spans="1:2" ht="15.75">
      <c r="A2009" s="517" t="s">
        <v>3425</v>
      </c>
      <c r="B2009" s="517" t="s">
        <v>3426</v>
      </c>
    </row>
    <row r="2010" spans="1:2" ht="15.75">
      <c r="A2010" s="517" t="s">
        <v>3427</v>
      </c>
      <c r="B2010" s="517" t="s">
        <v>3428</v>
      </c>
    </row>
    <row r="2011" spans="1:2" ht="15.75">
      <c r="A2011" s="517" t="s">
        <v>3429</v>
      </c>
      <c r="B2011" s="517" t="s">
        <v>3430</v>
      </c>
    </row>
    <row r="2012" spans="1:2" ht="15.75">
      <c r="A2012" s="517" t="s">
        <v>3431</v>
      </c>
      <c r="B2012" s="517" t="s">
        <v>3432</v>
      </c>
    </row>
    <row r="2013" spans="1:2" ht="15.75">
      <c r="A2013" s="517" t="s">
        <v>3433</v>
      </c>
      <c r="B2013" s="517" t="s">
        <v>3434</v>
      </c>
    </row>
    <row r="2014" spans="1:2" ht="15.75">
      <c r="A2014" s="517" t="s">
        <v>3435</v>
      </c>
      <c r="B2014" s="517" t="s">
        <v>3436</v>
      </c>
    </row>
    <row r="2015" spans="1:2" ht="15.75">
      <c r="A2015" s="517" t="s">
        <v>3437</v>
      </c>
      <c r="B2015" s="517" t="s">
        <v>3438</v>
      </c>
    </row>
    <row r="2016" spans="1:2" ht="15.75">
      <c r="A2016" s="517" t="s">
        <v>3439</v>
      </c>
      <c r="B2016" s="517" t="s">
        <v>3440</v>
      </c>
    </row>
    <row r="2017" spans="1:2" ht="15.75">
      <c r="A2017" s="517" t="s">
        <v>3441</v>
      </c>
      <c r="B2017" s="517" t="s">
        <v>197</v>
      </c>
    </row>
    <row r="2018" spans="1:2" ht="15.75">
      <c r="A2018" s="517" t="s">
        <v>3442</v>
      </c>
      <c r="B2018" s="517" t="s">
        <v>3443</v>
      </c>
    </row>
    <row r="2019" spans="1:2" ht="15.75">
      <c r="A2019" s="517" t="s">
        <v>3444</v>
      </c>
      <c r="B2019" s="517" t="s">
        <v>3445</v>
      </c>
    </row>
    <row r="2020" spans="1:2" ht="15.75">
      <c r="A2020" s="517" t="s">
        <v>3446</v>
      </c>
      <c r="B2020" s="517" t="s">
        <v>3447</v>
      </c>
    </row>
    <row r="2021" spans="1:2" ht="15.75">
      <c r="A2021" s="517" t="s">
        <v>3448</v>
      </c>
      <c r="B2021" s="517" t="s">
        <v>3449</v>
      </c>
    </row>
    <row r="2022" spans="1:2" ht="15.75">
      <c r="A2022" s="517" t="s">
        <v>3450</v>
      </c>
      <c r="B2022" s="517" t="s">
        <v>3451</v>
      </c>
    </row>
    <row r="2023" spans="1:2" ht="15.75">
      <c r="A2023" s="517" t="s">
        <v>3452</v>
      </c>
      <c r="B2023" s="517" t="s">
        <v>3453</v>
      </c>
    </row>
    <row r="2024" spans="1:2" ht="15.75">
      <c r="A2024" s="517" t="s">
        <v>3454</v>
      </c>
      <c r="B2024" s="517" t="s">
        <v>3455</v>
      </c>
    </row>
    <row r="2025" spans="1:2" ht="15.75">
      <c r="A2025" s="517" t="s">
        <v>3456</v>
      </c>
      <c r="B2025" s="517" t="s">
        <v>3457</v>
      </c>
    </row>
    <row r="2026" spans="1:2" ht="15.75">
      <c r="A2026" s="517" t="s">
        <v>3458</v>
      </c>
      <c r="B2026" s="517" t="s">
        <v>3459</v>
      </c>
    </row>
    <row r="2027" spans="1:2" ht="15.75">
      <c r="A2027" s="517" t="s">
        <v>3460</v>
      </c>
      <c r="B2027" s="517" t="s">
        <v>3461</v>
      </c>
    </row>
    <row r="2028" spans="1:2" ht="15.75">
      <c r="A2028" s="517" t="s">
        <v>3462</v>
      </c>
      <c r="B2028" s="517" t="s">
        <v>3461</v>
      </c>
    </row>
    <row r="2029" spans="1:2" ht="15.75">
      <c r="A2029" s="517" t="s">
        <v>3463</v>
      </c>
      <c r="B2029" s="517" t="s">
        <v>3464</v>
      </c>
    </row>
    <row r="2030" spans="1:2" ht="15.75">
      <c r="A2030" s="517" t="s">
        <v>3465</v>
      </c>
      <c r="B2030" s="517" t="s">
        <v>3466</v>
      </c>
    </row>
    <row r="2031" spans="1:2" ht="15.75">
      <c r="A2031" s="517" t="s">
        <v>3467</v>
      </c>
      <c r="B2031" s="517" t="s">
        <v>3468</v>
      </c>
    </row>
    <row r="2032" spans="1:2" ht="15.75">
      <c r="A2032" s="517" t="s">
        <v>3469</v>
      </c>
      <c r="B2032" s="517" t="s">
        <v>3470</v>
      </c>
    </row>
    <row r="2033" spans="1:2" ht="15.75">
      <c r="A2033" s="517" t="s">
        <v>3471</v>
      </c>
      <c r="B2033" s="517" t="s">
        <v>3472</v>
      </c>
    </row>
    <row r="2034" spans="1:2" ht="15.75">
      <c r="A2034" s="517" t="s">
        <v>3473</v>
      </c>
      <c r="B2034" s="517" t="s">
        <v>526</v>
      </c>
    </row>
    <row r="2035" spans="1:2" ht="15.75">
      <c r="A2035" s="517" t="s">
        <v>3474</v>
      </c>
      <c r="B2035" s="517" t="s">
        <v>3475</v>
      </c>
    </row>
    <row r="2036" spans="1:2" ht="15.75">
      <c r="A2036" s="517" t="s">
        <v>3476</v>
      </c>
      <c r="B2036" s="517" t="s">
        <v>3477</v>
      </c>
    </row>
    <row r="2037" spans="1:2" ht="15.75">
      <c r="A2037" s="517" t="s">
        <v>3478</v>
      </c>
      <c r="B2037" s="517" t="s">
        <v>3479</v>
      </c>
    </row>
    <row r="2038" spans="1:2" ht="15.75">
      <c r="A2038" s="517" t="s">
        <v>3480</v>
      </c>
      <c r="B2038" s="517" t="s">
        <v>3481</v>
      </c>
    </row>
    <row r="2039" spans="1:2" ht="15.75">
      <c r="A2039" s="517" t="s">
        <v>3482</v>
      </c>
      <c r="B2039" s="517" t="s">
        <v>1172</v>
      </c>
    </row>
    <row r="2040" spans="1:2" ht="15.75">
      <c r="A2040" s="517" t="s">
        <v>3483</v>
      </c>
      <c r="B2040" s="517" t="s">
        <v>3484</v>
      </c>
    </row>
    <row r="2041" spans="1:2" ht="15.75">
      <c r="A2041" s="517" t="s">
        <v>3485</v>
      </c>
      <c r="B2041" s="517" t="s">
        <v>719</v>
      </c>
    </row>
    <row r="2042" spans="1:2" ht="15.75">
      <c r="A2042" s="517" t="s">
        <v>3486</v>
      </c>
      <c r="B2042" s="517" t="s">
        <v>948</v>
      </c>
    </row>
    <row r="2043" spans="1:2" ht="15.75">
      <c r="A2043" s="517" t="s">
        <v>3487</v>
      </c>
      <c r="B2043" s="517" t="s">
        <v>950</v>
      </c>
    </row>
    <row r="2044" spans="1:2" ht="15.75">
      <c r="A2044" s="517" t="s">
        <v>3488</v>
      </c>
      <c r="B2044" s="517" t="s">
        <v>526</v>
      </c>
    </row>
    <row r="2045" spans="1:2" ht="15.75">
      <c r="A2045" s="517" t="s">
        <v>3489</v>
      </c>
      <c r="B2045" s="517" t="s">
        <v>3475</v>
      </c>
    </row>
    <row r="2046" spans="1:2" ht="15.75">
      <c r="A2046" s="517" t="s">
        <v>3490</v>
      </c>
      <c r="B2046" s="517" t="s">
        <v>3477</v>
      </c>
    </row>
    <row r="2047" spans="1:2" ht="15.75">
      <c r="A2047" s="517" t="s">
        <v>3491</v>
      </c>
      <c r="B2047" s="517" t="s">
        <v>3492</v>
      </c>
    </row>
    <row r="2048" spans="1:2" ht="15.75">
      <c r="A2048" s="517" t="s">
        <v>3493</v>
      </c>
      <c r="B2048" s="517" t="s">
        <v>1064</v>
      </c>
    </row>
    <row r="2049" spans="1:2" ht="15.75">
      <c r="A2049" s="517" t="s">
        <v>3494</v>
      </c>
      <c r="B2049" s="517" t="s">
        <v>3495</v>
      </c>
    </row>
    <row r="2050" spans="1:2" ht="15.75">
      <c r="A2050" s="517" t="s">
        <v>3496</v>
      </c>
      <c r="B2050" s="517" t="s">
        <v>3497</v>
      </c>
    </row>
    <row r="2051" spans="1:2" ht="15.75">
      <c r="A2051" s="517" t="s">
        <v>3498</v>
      </c>
      <c r="B2051" s="517" t="s">
        <v>1172</v>
      </c>
    </row>
    <row r="2052" spans="1:2" ht="15.75">
      <c r="A2052" s="517" t="s">
        <v>3499</v>
      </c>
      <c r="B2052" s="517" t="s">
        <v>3500</v>
      </c>
    </row>
    <row r="2053" spans="1:2" ht="15.75">
      <c r="A2053" s="517" t="s">
        <v>3501</v>
      </c>
      <c r="B2053" s="517" t="s">
        <v>3502</v>
      </c>
    </row>
    <row r="2054" spans="1:2" ht="15.75">
      <c r="A2054" s="517" t="s">
        <v>3503</v>
      </c>
      <c r="B2054" s="517" t="s">
        <v>3504</v>
      </c>
    </row>
    <row r="2055" spans="1:2" ht="15.75">
      <c r="A2055" s="517" t="s">
        <v>3505</v>
      </c>
      <c r="B2055" s="517" t="s">
        <v>719</v>
      </c>
    </row>
    <row r="2056" spans="1:2" ht="15.75">
      <c r="A2056" s="517" t="s">
        <v>3506</v>
      </c>
      <c r="B2056" s="517" t="s">
        <v>526</v>
      </c>
    </row>
    <row r="2057" spans="1:2" ht="15.75">
      <c r="A2057" s="517" t="s">
        <v>3507</v>
      </c>
      <c r="B2057" s="517" t="s">
        <v>3508</v>
      </c>
    </row>
    <row r="2058" spans="1:2" ht="15.75">
      <c r="A2058" s="517" t="s">
        <v>3509</v>
      </c>
      <c r="B2058" s="517" t="s">
        <v>3508</v>
      </c>
    </row>
    <row r="2059" spans="1:2" ht="15.75">
      <c r="A2059" s="517" t="s">
        <v>3510</v>
      </c>
      <c r="B2059" s="517" t="s">
        <v>3511</v>
      </c>
    </row>
    <row r="2060" spans="1:2" ht="15.75">
      <c r="A2060" s="517" t="s">
        <v>3512</v>
      </c>
      <c r="B2060" s="517" t="s">
        <v>3513</v>
      </c>
    </row>
    <row r="2061" spans="1:2" ht="15.75">
      <c r="A2061" s="517" t="s">
        <v>3514</v>
      </c>
      <c r="B2061" s="517" t="s">
        <v>3515</v>
      </c>
    </row>
    <row r="2062" spans="1:2" ht="15.75">
      <c r="A2062" s="517" t="s">
        <v>3516</v>
      </c>
      <c r="B2062" s="517" t="s">
        <v>3517</v>
      </c>
    </row>
    <row r="2063" spans="1:2" ht="15.75">
      <c r="A2063" s="517" t="s">
        <v>3518</v>
      </c>
      <c r="B2063" s="517" t="s">
        <v>1229</v>
      </c>
    </row>
    <row r="2064" spans="1:2" ht="15.75">
      <c r="A2064" s="517" t="s">
        <v>3519</v>
      </c>
      <c r="B2064" s="517" t="s">
        <v>1231</v>
      </c>
    </row>
    <row r="2065" spans="1:2" ht="15.75">
      <c r="A2065" s="517" t="s">
        <v>3520</v>
      </c>
      <c r="B2065" s="517" t="s">
        <v>3521</v>
      </c>
    </row>
    <row r="2066" spans="1:2" ht="15.75">
      <c r="A2066" s="517" t="s">
        <v>3522</v>
      </c>
      <c r="B2066" s="517" t="s">
        <v>3523</v>
      </c>
    </row>
    <row r="2067" spans="1:2" ht="15.75">
      <c r="A2067" s="517" t="s">
        <v>3524</v>
      </c>
      <c r="B2067" s="517" t="s">
        <v>526</v>
      </c>
    </row>
    <row r="2068" spans="1:2" ht="15.75">
      <c r="A2068" s="517" t="s">
        <v>3525</v>
      </c>
      <c r="B2068" s="517" t="s">
        <v>3526</v>
      </c>
    </row>
    <row r="2069" spans="1:2" ht="15.75">
      <c r="A2069" s="517" t="s">
        <v>3527</v>
      </c>
      <c r="B2069" s="517" t="s">
        <v>3526</v>
      </c>
    </row>
    <row r="2070" spans="1:2" ht="15.75">
      <c r="A2070" s="517" t="s">
        <v>3528</v>
      </c>
      <c r="B2070" s="517" t="s">
        <v>3529</v>
      </c>
    </row>
    <row r="2071" spans="1:2" ht="15.75">
      <c r="A2071" s="517" t="s">
        <v>3530</v>
      </c>
      <c r="B2071" s="517" t="s">
        <v>3531</v>
      </c>
    </row>
    <row r="2072" spans="1:2" ht="15.75">
      <c r="A2072" s="517" t="s">
        <v>3532</v>
      </c>
      <c r="B2072" s="517" t="s">
        <v>3531</v>
      </c>
    </row>
    <row r="2073" spans="1:2" ht="15.75">
      <c r="A2073" s="517" t="s">
        <v>3533</v>
      </c>
      <c r="B2073" s="517" t="s">
        <v>3534</v>
      </c>
    </row>
    <row r="2074" spans="1:2" ht="15.75">
      <c r="A2074" s="517" t="s">
        <v>3535</v>
      </c>
      <c r="B2074" s="517" t="s">
        <v>3536</v>
      </c>
    </row>
    <row r="2075" spans="1:2" ht="15.75">
      <c r="A2075" s="517" t="s">
        <v>3537</v>
      </c>
      <c r="B2075" s="517" t="s">
        <v>3538</v>
      </c>
    </row>
    <row r="2076" spans="1:2" ht="15.75">
      <c r="A2076" s="517" t="s">
        <v>3539</v>
      </c>
      <c r="B2076" s="517" t="s">
        <v>3540</v>
      </c>
    </row>
    <row r="2077" spans="1:2" ht="15.75">
      <c r="A2077" s="517" t="s">
        <v>3541</v>
      </c>
      <c r="B2077" s="517" t="s">
        <v>3542</v>
      </c>
    </row>
    <row r="2078" spans="1:2" ht="15.75">
      <c r="A2078" s="517" t="s">
        <v>3543</v>
      </c>
      <c r="B2078" s="517" t="s">
        <v>3544</v>
      </c>
    </row>
    <row r="2079" spans="1:2" ht="15.75">
      <c r="A2079" s="517" t="s">
        <v>3545</v>
      </c>
      <c r="B2079" s="517" t="s">
        <v>3546</v>
      </c>
    </row>
    <row r="2080" spans="1:2" ht="15.75">
      <c r="A2080" s="517" t="s">
        <v>3547</v>
      </c>
      <c r="B2080" s="517" t="s">
        <v>3548</v>
      </c>
    </row>
    <row r="2081" spans="1:2" ht="15.75">
      <c r="A2081" s="517" t="s">
        <v>3549</v>
      </c>
      <c r="B2081" s="517" t="s">
        <v>33</v>
      </c>
    </row>
    <row r="2082" spans="1:2" ht="15.75">
      <c r="A2082" s="517" t="s">
        <v>3550</v>
      </c>
      <c r="B2082" s="517" t="s">
        <v>3551</v>
      </c>
    </row>
    <row r="2083" spans="1:2" ht="15.75">
      <c r="A2083" s="517" t="s">
        <v>3552</v>
      </c>
      <c r="B2083" s="517" t="s">
        <v>3551</v>
      </c>
    </row>
    <row r="2084" spans="1:2" ht="15.75">
      <c r="A2084" s="517" t="s">
        <v>3553</v>
      </c>
      <c r="B2084" s="517" t="s">
        <v>3554</v>
      </c>
    </row>
    <row r="2085" spans="1:2" ht="15.75">
      <c r="A2085" s="517" t="s">
        <v>3555</v>
      </c>
      <c r="B2085" s="517" t="s">
        <v>3556</v>
      </c>
    </row>
    <row r="2086" spans="1:2" ht="15.75">
      <c r="A2086" s="517" t="s">
        <v>3557</v>
      </c>
      <c r="B2086" s="517" t="s">
        <v>3558</v>
      </c>
    </row>
    <row r="2087" spans="1:2" ht="15.75">
      <c r="A2087" s="517" t="s">
        <v>3559</v>
      </c>
      <c r="B2087" s="517" t="s">
        <v>3560</v>
      </c>
    </row>
    <row r="2088" spans="1:2" ht="15.75">
      <c r="A2088" s="517" t="s">
        <v>3561</v>
      </c>
      <c r="B2088" s="517" t="s">
        <v>3562</v>
      </c>
    </row>
    <row r="2089" spans="1:2" ht="15.75">
      <c r="A2089" s="517" t="s">
        <v>3563</v>
      </c>
      <c r="B2089" s="517" t="s">
        <v>3564</v>
      </c>
    </row>
    <row r="2090" spans="1:2" ht="15.75">
      <c r="A2090" s="517" t="s">
        <v>3565</v>
      </c>
      <c r="B2090" s="517" t="s">
        <v>3566</v>
      </c>
    </row>
    <row r="2091" spans="1:2" ht="15.75">
      <c r="A2091" s="517" t="s">
        <v>3567</v>
      </c>
      <c r="B2091" s="517" t="s">
        <v>3568</v>
      </c>
    </row>
    <row r="2092" spans="1:2" ht="15.75">
      <c r="A2092" s="517" t="s">
        <v>3569</v>
      </c>
      <c r="B2092" s="517" t="s">
        <v>3570</v>
      </c>
    </row>
    <row r="2093" spans="1:2" ht="15.75">
      <c r="A2093" s="517" t="s">
        <v>3571</v>
      </c>
      <c r="B2093" s="517" t="s">
        <v>3572</v>
      </c>
    </row>
    <row r="2094" spans="1:2" ht="15.75">
      <c r="A2094" s="517" t="s">
        <v>3573</v>
      </c>
      <c r="B2094" s="517" t="s">
        <v>3574</v>
      </c>
    </row>
    <row r="2095" spans="1:2" ht="15.75">
      <c r="A2095" s="517" t="s">
        <v>3575</v>
      </c>
      <c r="B2095" s="517" t="s">
        <v>3576</v>
      </c>
    </row>
    <row r="2096" spans="1:2" ht="15.75">
      <c r="A2096" s="517" t="s">
        <v>3577</v>
      </c>
      <c r="B2096" s="517" t="s">
        <v>33</v>
      </c>
    </row>
    <row r="2097" spans="1:2" ht="15.75">
      <c r="A2097" s="517" t="s">
        <v>3578</v>
      </c>
      <c r="B2097" s="517" t="s">
        <v>3579</v>
      </c>
    </row>
    <row r="2098" spans="1:2" ht="15.75">
      <c r="A2098" s="517" t="s">
        <v>3580</v>
      </c>
      <c r="B2098" s="517" t="s">
        <v>3581</v>
      </c>
    </row>
    <row r="2099" spans="1:2" ht="15.75">
      <c r="A2099" s="517" t="s">
        <v>3582</v>
      </c>
      <c r="B2099" s="517" t="s">
        <v>1252</v>
      </c>
    </row>
    <row r="2100" spans="1:2" ht="15.75">
      <c r="A2100" s="517" t="s">
        <v>3583</v>
      </c>
      <c r="B2100" s="517" t="s">
        <v>1254</v>
      </c>
    </row>
    <row r="2101" spans="1:2" ht="15.75">
      <c r="A2101" s="517" t="s">
        <v>3584</v>
      </c>
      <c r="B2101" s="517" t="s">
        <v>3585</v>
      </c>
    </row>
    <row r="2102" spans="1:2" ht="15.75">
      <c r="A2102" s="517" t="s">
        <v>3586</v>
      </c>
      <c r="B2102" s="517" t="s">
        <v>3587</v>
      </c>
    </row>
    <row r="2103" spans="1:2" ht="15.75">
      <c r="A2103" s="517" t="s">
        <v>3588</v>
      </c>
      <c r="B2103" s="517" t="s">
        <v>3589</v>
      </c>
    </row>
    <row r="2104" spans="1:2" ht="15.75">
      <c r="A2104" s="517" t="s">
        <v>3590</v>
      </c>
      <c r="B2104" s="517" t="s">
        <v>1258</v>
      </c>
    </row>
    <row r="2105" spans="1:2" ht="15.75">
      <c r="A2105" s="517" t="s">
        <v>3591</v>
      </c>
      <c r="B2105" s="517" t="s">
        <v>1256</v>
      </c>
    </row>
    <row r="2106" spans="1:2" ht="15.75">
      <c r="A2106" s="517" t="s">
        <v>3592</v>
      </c>
      <c r="B2106" s="517" t="s">
        <v>1264</v>
      </c>
    </row>
    <row r="2107" spans="1:2" ht="15.75">
      <c r="A2107" s="517" t="s">
        <v>3593</v>
      </c>
      <c r="B2107" s="517" t="s">
        <v>526</v>
      </c>
    </row>
    <row r="2108" spans="1:2" ht="15.75">
      <c r="A2108" s="517" t="s">
        <v>3594</v>
      </c>
      <c r="B2108" s="517" t="s">
        <v>3595</v>
      </c>
    </row>
    <row r="2109" spans="1:2" ht="15.75">
      <c r="A2109" s="517" t="s">
        <v>3596</v>
      </c>
      <c r="B2109" s="517" t="s">
        <v>3597</v>
      </c>
    </row>
    <row r="2110" spans="1:2" ht="15.75">
      <c r="A2110" s="517" t="s">
        <v>3598</v>
      </c>
      <c r="B2110" s="517" t="s">
        <v>755</v>
      </c>
    </row>
    <row r="2111" spans="1:2" ht="15.75">
      <c r="A2111" s="517" t="s">
        <v>3599</v>
      </c>
      <c r="B2111" s="517" t="s">
        <v>2430</v>
      </c>
    </row>
    <row r="2112" spans="1:2" ht="15.75">
      <c r="A2112" s="517" t="s">
        <v>3600</v>
      </c>
      <c r="B2112" s="517" t="s">
        <v>3601</v>
      </c>
    </row>
    <row r="2113" spans="1:2" ht="15.75">
      <c r="A2113" s="517" t="s">
        <v>3602</v>
      </c>
      <c r="B2113" s="517" t="s">
        <v>3603</v>
      </c>
    </row>
    <row r="2114" spans="1:2" ht="15.75">
      <c r="A2114" s="517" t="s">
        <v>3604</v>
      </c>
      <c r="B2114" s="517" t="s">
        <v>3605</v>
      </c>
    </row>
    <row r="2115" spans="1:2" ht="15.75">
      <c r="A2115" s="517" t="s">
        <v>3606</v>
      </c>
      <c r="B2115" s="517" t="s">
        <v>75</v>
      </c>
    </row>
    <row r="2116" spans="1:2" ht="15.75">
      <c r="A2116" s="517" t="s">
        <v>3607</v>
      </c>
      <c r="B2116" s="517" t="s">
        <v>526</v>
      </c>
    </row>
    <row r="2117" spans="1:2" ht="15.75">
      <c r="A2117" s="517" t="s">
        <v>3608</v>
      </c>
      <c r="B2117" s="517" t="s">
        <v>3609</v>
      </c>
    </row>
    <row r="2118" spans="1:2" ht="15.75">
      <c r="A2118" s="517" t="s">
        <v>3610</v>
      </c>
      <c r="B2118" s="517" t="s">
        <v>3609</v>
      </c>
    </row>
    <row r="2119" spans="1:2" ht="15.75">
      <c r="A2119" s="517" t="s">
        <v>3611</v>
      </c>
      <c r="B2119" s="517" t="s">
        <v>3149</v>
      </c>
    </row>
    <row r="2120" spans="1:2" ht="15.75">
      <c r="A2120" s="517" t="s">
        <v>3612</v>
      </c>
      <c r="B2120" s="517" t="s">
        <v>3147</v>
      </c>
    </row>
    <row r="2121" spans="1:2" ht="15.75">
      <c r="A2121" s="517" t="s">
        <v>3613</v>
      </c>
      <c r="B2121" s="517" t="s">
        <v>3145</v>
      </c>
    </row>
    <row r="2122" spans="1:2" ht="15.75">
      <c r="A2122" s="517" t="s">
        <v>3614</v>
      </c>
      <c r="B2122" s="517" t="s">
        <v>3615</v>
      </c>
    </row>
    <row r="2123" spans="1:2" ht="15.75">
      <c r="A2123" s="517" t="s">
        <v>3616</v>
      </c>
      <c r="B2123" s="517" t="s">
        <v>3617</v>
      </c>
    </row>
    <row r="2124" spans="1:2" ht="15.75">
      <c r="A2124" s="517" t="s">
        <v>3618</v>
      </c>
      <c r="B2124" s="517" t="s">
        <v>3617</v>
      </c>
    </row>
    <row r="2125" spans="1:2" ht="15.75">
      <c r="A2125" s="517" t="s">
        <v>3619</v>
      </c>
      <c r="B2125" s="517" t="s">
        <v>3620</v>
      </c>
    </row>
    <row r="2126" spans="1:2" ht="15.75">
      <c r="A2126" s="517" t="s">
        <v>3621</v>
      </c>
      <c r="B2126" s="517" t="s">
        <v>3622</v>
      </c>
    </row>
    <row r="2127" spans="1:2" ht="15.75">
      <c r="A2127" s="517" t="s">
        <v>3623</v>
      </c>
      <c r="B2127" s="517" t="s">
        <v>3624</v>
      </c>
    </row>
    <row r="2128" spans="1:2" ht="15.75">
      <c r="A2128" s="517" t="s">
        <v>3625</v>
      </c>
      <c r="B2128" s="517" t="s">
        <v>3626</v>
      </c>
    </row>
    <row r="2129" spans="1:2" ht="15.75">
      <c r="A2129" s="517" t="s">
        <v>3627</v>
      </c>
      <c r="B2129" s="517" t="s">
        <v>5</v>
      </c>
    </row>
    <row r="2130" spans="1:2" ht="15.75">
      <c r="A2130" s="517" t="s">
        <v>3628</v>
      </c>
      <c r="B2130" s="517" t="s">
        <v>3629</v>
      </c>
    </row>
    <row r="2131" spans="1:2" ht="15.75">
      <c r="A2131" s="517" t="s">
        <v>3630</v>
      </c>
      <c r="B2131" s="517" t="s">
        <v>3631</v>
      </c>
    </row>
    <row r="2132" spans="1:2" ht="15.75">
      <c r="A2132" s="517" t="s">
        <v>3632</v>
      </c>
      <c r="B2132" s="517" t="s">
        <v>3633</v>
      </c>
    </row>
    <row r="2133" spans="1:2" ht="15.75">
      <c r="A2133" s="517" t="s">
        <v>3634</v>
      </c>
      <c r="B2133" s="517" t="s">
        <v>3635</v>
      </c>
    </row>
    <row r="2134" spans="1:2" ht="15.75">
      <c r="A2134" s="517" t="s">
        <v>3636</v>
      </c>
      <c r="B2134" s="517" t="s">
        <v>3635</v>
      </c>
    </row>
    <row r="2135" spans="1:2" ht="15.75">
      <c r="A2135" s="517" t="s">
        <v>3637</v>
      </c>
      <c r="B2135" s="517" t="s">
        <v>3638</v>
      </c>
    </row>
    <row r="2136" spans="1:2" ht="15.75">
      <c r="A2136" s="517" t="s">
        <v>3639</v>
      </c>
      <c r="B2136" s="517" t="s">
        <v>3640</v>
      </c>
    </row>
    <row r="2137" spans="1:2" ht="15.75">
      <c r="A2137" s="517" t="s">
        <v>3641</v>
      </c>
      <c r="B2137" s="517" t="s">
        <v>3642</v>
      </c>
    </row>
    <row r="2138" spans="1:2" ht="15.75">
      <c r="A2138" s="517" t="s">
        <v>3643</v>
      </c>
      <c r="B2138" s="517" t="s">
        <v>3644</v>
      </c>
    </row>
    <row r="2139" spans="1:2" ht="15.75">
      <c r="A2139" s="517" t="s">
        <v>3645</v>
      </c>
      <c r="B2139" s="517" t="s">
        <v>3646</v>
      </c>
    </row>
    <row r="2140" spans="1:2" ht="15.75">
      <c r="A2140" s="517" t="s">
        <v>3647</v>
      </c>
      <c r="B2140" s="517" t="s">
        <v>3648</v>
      </c>
    </row>
    <row r="2141" spans="1:2" ht="15.75">
      <c r="A2141" s="517" t="s">
        <v>3649</v>
      </c>
      <c r="B2141" s="517" t="s">
        <v>3650</v>
      </c>
    </row>
    <row r="2142" spans="1:2" ht="15.75">
      <c r="A2142" s="517" t="s">
        <v>3651</v>
      </c>
      <c r="B2142" s="517" t="s">
        <v>3652</v>
      </c>
    </row>
    <row r="2143" spans="1:2" ht="15.75">
      <c r="A2143" s="517" t="s">
        <v>3653</v>
      </c>
      <c r="B2143" s="517" t="s">
        <v>526</v>
      </c>
    </row>
    <row r="2144" spans="1:2" ht="15.75">
      <c r="A2144" s="517" t="s">
        <v>3654</v>
      </c>
      <c r="B2144" s="517" t="s">
        <v>3655</v>
      </c>
    </row>
    <row r="2145" spans="1:2" ht="15.75">
      <c r="A2145" s="517" t="s">
        <v>3656</v>
      </c>
      <c r="B2145" s="517" t="s">
        <v>3657</v>
      </c>
    </row>
    <row r="2146" spans="1:2" ht="15.75">
      <c r="A2146" s="517" t="s">
        <v>3658</v>
      </c>
      <c r="B2146" s="517" t="s">
        <v>3659</v>
      </c>
    </row>
    <row r="2147" spans="1:2" ht="15.75">
      <c r="A2147" s="517" t="s">
        <v>3660</v>
      </c>
      <c r="B2147" s="517" t="s">
        <v>703</v>
      </c>
    </row>
    <row r="2148" spans="1:2" ht="15.75">
      <c r="A2148" s="517" t="s">
        <v>3661</v>
      </c>
      <c r="B2148" s="517" t="s">
        <v>3662</v>
      </c>
    </row>
    <row r="2149" spans="1:2" ht="15.75">
      <c r="A2149" s="517" t="s">
        <v>3663</v>
      </c>
      <c r="B2149" s="517" t="s">
        <v>707</v>
      </c>
    </row>
    <row r="2150" spans="1:2" ht="15.75">
      <c r="A2150" s="517" t="s">
        <v>3664</v>
      </c>
      <c r="B2150" s="517" t="s">
        <v>709</v>
      </c>
    </row>
    <row r="2151" spans="1:2" ht="15.75">
      <c r="A2151" s="517" t="s">
        <v>3665</v>
      </c>
      <c r="B2151" s="517" t="s">
        <v>3666</v>
      </c>
    </row>
    <row r="2152" spans="1:2" ht="15.75">
      <c r="A2152" s="517" t="s">
        <v>3667</v>
      </c>
      <c r="B2152" s="517" t="s">
        <v>3668</v>
      </c>
    </row>
    <row r="2153" spans="1:2" ht="15.75">
      <c r="A2153" s="517" t="s">
        <v>3669</v>
      </c>
      <c r="B2153" s="517" t="s">
        <v>719</v>
      </c>
    </row>
    <row r="2154" spans="1:2" ht="15.75">
      <c r="A2154" s="517" t="s">
        <v>3670</v>
      </c>
      <c r="B2154" s="517" t="s">
        <v>717</v>
      </c>
    </row>
    <row r="2155" spans="1:2" ht="15.75">
      <c r="A2155" s="517" t="s">
        <v>3671</v>
      </c>
      <c r="B2155" s="517" t="s">
        <v>3672</v>
      </c>
    </row>
    <row r="2156" spans="1:2" ht="15.75">
      <c r="A2156" s="517" t="s">
        <v>3673</v>
      </c>
      <c r="B2156" s="517" t="s">
        <v>3674</v>
      </c>
    </row>
    <row r="2157" spans="1:2" ht="15.75">
      <c r="A2157" s="517" t="s">
        <v>3675</v>
      </c>
      <c r="B2157" s="517" t="s">
        <v>723</v>
      </c>
    </row>
    <row r="2158" spans="1:2" ht="15.75">
      <c r="A2158" s="517" t="s">
        <v>3676</v>
      </c>
      <c r="B2158" s="517" t="s">
        <v>3677</v>
      </c>
    </row>
    <row r="2159" spans="1:2" ht="15.75">
      <c r="A2159" s="517" t="s">
        <v>3678</v>
      </c>
      <c r="B2159" s="517" t="s">
        <v>3679</v>
      </c>
    </row>
    <row r="2160" spans="1:2" ht="15.75">
      <c r="A2160" s="517" t="s">
        <v>3680</v>
      </c>
      <c r="B2160" s="517" t="s">
        <v>834</v>
      </c>
    </row>
    <row r="2161" spans="1:2" ht="15.75">
      <c r="A2161" s="517" t="s">
        <v>3681</v>
      </c>
      <c r="B2161" s="517" t="s">
        <v>836</v>
      </c>
    </row>
    <row r="2162" spans="1:2" ht="15.75">
      <c r="A2162" s="517" t="s">
        <v>3682</v>
      </c>
      <c r="B2162" s="517" t="s">
        <v>838</v>
      </c>
    </row>
    <row r="2163" spans="1:2" ht="15.75">
      <c r="A2163" s="517" t="s">
        <v>3683</v>
      </c>
      <c r="B2163" s="517" t="s">
        <v>840</v>
      </c>
    </row>
    <row r="2164" spans="1:2" ht="15.75">
      <c r="A2164" s="517" t="s">
        <v>3684</v>
      </c>
      <c r="B2164" s="517" t="s">
        <v>842</v>
      </c>
    </row>
    <row r="2165" spans="1:2" ht="15.75">
      <c r="A2165" s="517" t="s">
        <v>3685</v>
      </c>
      <c r="B2165" s="517" t="s">
        <v>844</v>
      </c>
    </row>
    <row r="2166" spans="1:2" ht="15.75">
      <c r="A2166" s="517" t="s">
        <v>3686</v>
      </c>
      <c r="B2166" s="517" t="s">
        <v>846</v>
      </c>
    </row>
    <row r="2167" spans="1:2" ht="15.75">
      <c r="A2167" s="517" t="s">
        <v>3687</v>
      </c>
      <c r="B2167" s="517" t="s">
        <v>848</v>
      </c>
    </row>
    <row r="2168" spans="1:2" ht="15.75">
      <c r="A2168" s="517" t="s">
        <v>3688</v>
      </c>
      <c r="B2168" s="517" t="s">
        <v>852</v>
      </c>
    </row>
    <row r="2169" spans="1:2" ht="15.75">
      <c r="A2169" s="517" t="s">
        <v>3689</v>
      </c>
      <c r="B2169" s="517" t="s">
        <v>852</v>
      </c>
    </row>
    <row r="2170" spans="1:2" ht="15.75">
      <c r="A2170" s="517" t="s">
        <v>3690</v>
      </c>
      <c r="B2170" s="517" t="s">
        <v>3691</v>
      </c>
    </row>
    <row r="2171" spans="1:2" ht="15.75">
      <c r="A2171" s="517" t="s">
        <v>3692</v>
      </c>
      <c r="B2171" s="517" t="s">
        <v>3693</v>
      </c>
    </row>
    <row r="2172" spans="1:2" ht="15.75">
      <c r="A2172" s="517" t="s">
        <v>3694</v>
      </c>
      <c r="B2172" s="517" t="s">
        <v>3695</v>
      </c>
    </row>
    <row r="2173" spans="1:2" ht="15.75">
      <c r="A2173" s="517" t="s">
        <v>3696</v>
      </c>
      <c r="B2173" s="517" t="s">
        <v>861</v>
      </c>
    </row>
    <row r="2174" spans="1:2" ht="15.75">
      <c r="A2174" s="517" t="s">
        <v>3697</v>
      </c>
      <c r="B2174" s="517" t="s">
        <v>863</v>
      </c>
    </row>
    <row r="2175" spans="1:2" ht="15.75">
      <c r="A2175" s="517" t="s">
        <v>3698</v>
      </c>
      <c r="B2175" s="517" t="s">
        <v>865</v>
      </c>
    </row>
    <row r="2176" spans="1:2" ht="15.75">
      <c r="A2176" s="517" t="s">
        <v>3699</v>
      </c>
      <c r="B2176" s="517" t="s">
        <v>867</v>
      </c>
    </row>
    <row r="2177" spans="1:2" ht="15.75">
      <c r="A2177" s="517" t="s">
        <v>3700</v>
      </c>
      <c r="B2177" s="517" t="s">
        <v>869</v>
      </c>
    </row>
    <row r="2178" spans="1:2" ht="15.75">
      <c r="A2178" s="517" t="s">
        <v>3701</v>
      </c>
      <c r="B2178" s="517" t="s">
        <v>871</v>
      </c>
    </row>
    <row r="2179" spans="1:2" ht="15.75">
      <c r="A2179" s="517" t="s">
        <v>3702</v>
      </c>
      <c r="B2179" s="517" t="s">
        <v>871</v>
      </c>
    </row>
    <row r="2180" spans="1:2" ht="15.75">
      <c r="A2180" s="517" t="s">
        <v>3703</v>
      </c>
      <c r="B2180" s="517" t="s">
        <v>3704</v>
      </c>
    </row>
    <row r="2181" spans="1:2" ht="15.75">
      <c r="A2181" s="517" t="s">
        <v>3705</v>
      </c>
      <c r="B2181" s="517" t="s">
        <v>3706</v>
      </c>
    </row>
    <row r="2182" spans="1:2" ht="15.75">
      <c r="A2182" s="517" t="s">
        <v>3707</v>
      </c>
      <c r="B2182" s="517" t="s">
        <v>3708</v>
      </c>
    </row>
    <row r="2183" spans="1:2" ht="15.75">
      <c r="A2183" s="517" t="s">
        <v>3709</v>
      </c>
      <c r="B2183" s="517" t="s">
        <v>745</v>
      </c>
    </row>
    <row r="2184" spans="1:2" ht="15.75">
      <c r="A2184" s="517" t="s">
        <v>3710</v>
      </c>
      <c r="B2184" s="517" t="s">
        <v>755</v>
      </c>
    </row>
    <row r="2185" spans="1:2" ht="15.75">
      <c r="A2185" s="517" t="s">
        <v>3711</v>
      </c>
      <c r="B2185" s="517" t="s">
        <v>3712</v>
      </c>
    </row>
    <row r="2186" spans="1:2" ht="15.75">
      <c r="A2186" s="517" t="s">
        <v>3713</v>
      </c>
      <c r="B2186" s="517" t="s">
        <v>3714</v>
      </c>
    </row>
    <row r="2187" spans="1:2" ht="15.75">
      <c r="A2187" s="517" t="s">
        <v>3715</v>
      </c>
      <c r="B2187" s="517" t="s">
        <v>75</v>
      </c>
    </row>
    <row r="2188" spans="1:2" ht="15.75">
      <c r="A2188" s="517" t="s">
        <v>3716</v>
      </c>
      <c r="B2188" s="517" t="s">
        <v>747</v>
      </c>
    </row>
    <row r="2189" spans="1:2" ht="15.75">
      <c r="A2189" s="517" t="s">
        <v>3717</v>
      </c>
      <c r="B2189" s="517" t="s">
        <v>526</v>
      </c>
    </row>
    <row r="2190" spans="1:2" ht="15.75">
      <c r="A2190" s="517" t="s">
        <v>3718</v>
      </c>
      <c r="B2190" s="517" t="s">
        <v>698</v>
      </c>
    </row>
    <row r="2191" spans="1:2" ht="15.75">
      <c r="A2191" s="517" t="s">
        <v>3719</v>
      </c>
      <c r="B2191" s="517" t="s">
        <v>2265</v>
      </c>
    </row>
    <row r="2192" spans="1:2" ht="15.75">
      <c r="A2192" s="517" t="s">
        <v>3720</v>
      </c>
      <c r="B2192" s="517" t="s">
        <v>3721</v>
      </c>
    </row>
    <row r="2193" spans="1:2" ht="15.75">
      <c r="A2193" s="517" t="s">
        <v>3722</v>
      </c>
      <c r="B2193" s="517" t="s">
        <v>3723</v>
      </c>
    </row>
    <row r="2194" spans="1:2" ht="15.75">
      <c r="A2194" s="517" t="s">
        <v>3724</v>
      </c>
      <c r="B2194" s="517" t="s">
        <v>2271</v>
      </c>
    </row>
    <row r="2195" spans="1:2" ht="15.75">
      <c r="A2195" s="517" t="s">
        <v>3725</v>
      </c>
      <c r="B2195" s="517" t="s">
        <v>3726</v>
      </c>
    </row>
    <row r="2196" spans="1:2" ht="15.75">
      <c r="A2196" s="517" t="s">
        <v>3727</v>
      </c>
      <c r="B2196" s="517" t="s">
        <v>3728</v>
      </c>
    </row>
    <row r="2197" spans="1:2" ht="15.75">
      <c r="A2197" s="517" t="s">
        <v>3729</v>
      </c>
      <c r="B2197" s="517" t="s">
        <v>1364</v>
      </c>
    </row>
    <row r="2198" spans="1:2" ht="15.75">
      <c r="A2198" s="517" t="s">
        <v>3730</v>
      </c>
      <c r="B2198" s="517" t="s">
        <v>3731</v>
      </c>
    </row>
    <row r="2199" spans="1:2" ht="15.75">
      <c r="A2199" s="517" t="s">
        <v>3732</v>
      </c>
      <c r="B2199" s="517" t="s">
        <v>3733</v>
      </c>
    </row>
    <row r="2200" spans="1:2" ht="15.75">
      <c r="A2200" s="517" t="s">
        <v>3734</v>
      </c>
      <c r="B2200" s="517" t="s">
        <v>723</v>
      </c>
    </row>
    <row r="2201" spans="1:2" ht="15.75">
      <c r="A2201" s="517" t="s">
        <v>3735</v>
      </c>
      <c r="B2201" s="517" t="s">
        <v>3736</v>
      </c>
    </row>
    <row r="2202" spans="1:2" ht="15.75">
      <c r="A2202" s="517" t="s">
        <v>3737</v>
      </c>
      <c r="B2202" s="517" t="s">
        <v>3738</v>
      </c>
    </row>
    <row r="2203" spans="1:2" ht="15.75">
      <c r="A2203" s="517" t="s">
        <v>3739</v>
      </c>
      <c r="B2203" s="517" t="s">
        <v>3740</v>
      </c>
    </row>
    <row r="2204" spans="1:2" ht="15.75">
      <c r="A2204" s="517" t="s">
        <v>3741</v>
      </c>
      <c r="B2204" s="517" t="s">
        <v>3742</v>
      </c>
    </row>
    <row r="2205" spans="1:2" ht="15.75">
      <c r="A2205" s="517" t="s">
        <v>3743</v>
      </c>
      <c r="B2205" s="517" t="s">
        <v>3744</v>
      </c>
    </row>
    <row r="2206" spans="1:2" ht="15.75">
      <c r="A2206" s="517" t="s">
        <v>3745</v>
      </c>
      <c r="B2206" s="517" t="s">
        <v>2895</v>
      </c>
    </row>
    <row r="2207" spans="1:2" ht="15.75">
      <c r="A2207" s="517" t="s">
        <v>3746</v>
      </c>
      <c r="B2207" s="517" t="s">
        <v>526</v>
      </c>
    </row>
    <row r="2208" spans="1:2" ht="15.75">
      <c r="A2208" s="517" t="s">
        <v>3747</v>
      </c>
      <c r="B2208" s="517" t="s">
        <v>3748</v>
      </c>
    </row>
    <row r="2209" spans="1:2" ht="15.75">
      <c r="A2209" s="517" t="s">
        <v>3749</v>
      </c>
      <c r="B2209" s="517" t="s">
        <v>3750</v>
      </c>
    </row>
    <row r="2210" spans="1:2" ht="15.75">
      <c r="A2210" s="517" t="s">
        <v>3751</v>
      </c>
      <c r="B2210" s="517" t="s">
        <v>3752</v>
      </c>
    </row>
    <row r="2211" spans="1:2" ht="15.75">
      <c r="A2211" s="517" t="s">
        <v>3753</v>
      </c>
      <c r="B2211" s="517" t="s">
        <v>3742</v>
      </c>
    </row>
    <row r="2212" spans="1:2" ht="15.75">
      <c r="A2212" s="517" t="s">
        <v>3754</v>
      </c>
      <c r="B2212" s="517" t="s">
        <v>3744</v>
      </c>
    </row>
    <row r="2213" spans="1:2" ht="15.75">
      <c r="A2213" s="517" t="s">
        <v>3755</v>
      </c>
      <c r="B2213" s="517" t="s">
        <v>2895</v>
      </c>
    </row>
    <row r="2214" spans="1:2" ht="15.75">
      <c r="A2214" s="517" t="s">
        <v>3756</v>
      </c>
      <c r="B2214" s="517" t="s">
        <v>526</v>
      </c>
    </row>
    <row r="2215" spans="1:2" ht="15.75">
      <c r="A2215" s="517" t="s">
        <v>3757</v>
      </c>
      <c r="B2215" s="517" t="s">
        <v>3758</v>
      </c>
    </row>
    <row r="2216" spans="1:2" ht="15.75">
      <c r="A2216" s="517" t="s">
        <v>3759</v>
      </c>
      <c r="B2216" s="517" t="s">
        <v>3760</v>
      </c>
    </row>
    <row r="2217" spans="1:2" ht="15.75">
      <c r="A2217" s="517" t="s">
        <v>3761</v>
      </c>
      <c r="B2217" s="517" t="s">
        <v>2290</v>
      </c>
    </row>
    <row r="2218" spans="1:2" ht="15.75">
      <c r="A2218" s="517" t="s">
        <v>3762</v>
      </c>
      <c r="B2218" s="517" t="s">
        <v>2294</v>
      </c>
    </row>
    <row r="2219" spans="1:2" ht="15.75">
      <c r="A2219" s="517" t="s">
        <v>3763</v>
      </c>
      <c r="B2219" s="517" t="s">
        <v>3764</v>
      </c>
    </row>
    <row r="2220" spans="1:2" ht="15.75">
      <c r="A2220" s="517" t="s">
        <v>3765</v>
      </c>
      <c r="B2220" s="517" t="s">
        <v>2304</v>
      </c>
    </row>
    <row r="2221" spans="1:2" ht="15.75">
      <c r="A2221" s="517" t="s">
        <v>3766</v>
      </c>
      <c r="B2221" s="517" t="s">
        <v>3198</v>
      </c>
    </row>
    <row r="2222" spans="1:2" ht="15.75">
      <c r="A2222" s="517" t="s">
        <v>3767</v>
      </c>
      <c r="B2222" s="517" t="s">
        <v>78</v>
      </c>
    </row>
    <row r="2223" spans="1:2" ht="15.75">
      <c r="A2223" s="517" t="s">
        <v>3768</v>
      </c>
      <c r="B2223" s="517" t="s">
        <v>3200</v>
      </c>
    </row>
    <row r="2224" spans="1:2" ht="15.75">
      <c r="A2224" s="517" t="s">
        <v>3769</v>
      </c>
      <c r="B2224" s="517" t="s">
        <v>526</v>
      </c>
    </row>
    <row r="2225" spans="1:2" ht="15.75">
      <c r="A2225" s="517" t="s">
        <v>3770</v>
      </c>
      <c r="B2225" s="517" t="s">
        <v>3771</v>
      </c>
    </row>
    <row r="2226" spans="1:2" ht="15.75">
      <c r="A2226" s="517" t="s">
        <v>3772</v>
      </c>
      <c r="B2226" s="517" t="s">
        <v>3773</v>
      </c>
    </row>
    <row r="2227" spans="1:2" ht="15.75">
      <c r="A2227" s="517" t="s">
        <v>3774</v>
      </c>
      <c r="B2227" s="517" t="s">
        <v>3775</v>
      </c>
    </row>
    <row r="2228" spans="1:2" ht="15.75">
      <c r="A2228" s="517" t="s">
        <v>3776</v>
      </c>
      <c r="B2228" s="517" t="s">
        <v>3777</v>
      </c>
    </row>
    <row r="2229" spans="1:2" ht="15.75">
      <c r="A2229" s="517" t="s">
        <v>3778</v>
      </c>
      <c r="B2229" s="517" t="s">
        <v>3779</v>
      </c>
    </row>
    <row r="2230" spans="1:2" ht="15.75">
      <c r="A2230" s="517" t="s">
        <v>3780</v>
      </c>
      <c r="B2230" s="517" t="s">
        <v>5</v>
      </c>
    </row>
    <row r="2231" spans="1:2" ht="15.75">
      <c r="A2231" s="517" t="s">
        <v>3781</v>
      </c>
      <c r="B2231" s="517" t="s">
        <v>3782</v>
      </c>
    </row>
    <row r="2232" spans="1:2" ht="15.75">
      <c r="A2232" s="517" t="s">
        <v>3783</v>
      </c>
      <c r="B2232" s="517" t="s">
        <v>3784</v>
      </c>
    </row>
    <row r="2233" spans="1:2" ht="15.75">
      <c r="A2233" s="517" t="s">
        <v>3785</v>
      </c>
      <c r="B2233" s="517" t="s">
        <v>3786</v>
      </c>
    </row>
    <row r="2234" spans="1:2" ht="15.75">
      <c r="A2234" s="517" t="s">
        <v>3787</v>
      </c>
      <c r="B2234" s="517" t="s">
        <v>3786</v>
      </c>
    </row>
    <row r="2235" spans="1:2" ht="15.75">
      <c r="A2235" s="517" t="s">
        <v>3788</v>
      </c>
      <c r="B2235" s="517" t="s">
        <v>3789</v>
      </c>
    </row>
    <row r="2236" spans="1:2" ht="15.75">
      <c r="A2236" s="517" t="s">
        <v>3790</v>
      </c>
      <c r="B2236" s="517" t="s">
        <v>3791</v>
      </c>
    </row>
    <row r="2237" spans="1:2" ht="15.75">
      <c r="A2237" s="517" t="s">
        <v>3792</v>
      </c>
      <c r="B2237" s="517" t="s">
        <v>3</v>
      </c>
    </row>
    <row r="2238" spans="1:2" ht="15.75">
      <c r="A2238" s="517" t="s">
        <v>3793</v>
      </c>
      <c r="B2238" s="517" t="s">
        <v>5</v>
      </c>
    </row>
    <row r="2239" spans="1:2" ht="15.75">
      <c r="A2239" s="517" t="s">
        <v>3794</v>
      </c>
      <c r="B2239" s="517" t="s">
        <v>3795</v>
      </c>
    </row>
    <row r="2240" spans="1:2" ht="15.75">
      <c r="A2240" s="517" t="s">
        <v>3796</v>
      </c>
      <c r="B2240" s="517" t="s">
        <v>3786</v>
      </c>
    </row>
    <row r="2241" spans="1:2" ht="15.75">
      <c r="A2241" s="517" t="s">
        <v>3797</v>
      </c>
      <c r="B2241" s="517" t="s">
        <v>3798</v>
      </c>
    </row>
    <row r="2242" spans="1:2" ht="15.75">
      <c r="A2242" s="517" t="s">
        <v>3799</v>
      </c>
      <c r="B2242" s="517" t="s">
        <v>3800</v>
      </c>
    </row>
    <row r="2243" spans="1:2" ht="15.75">
      <c r="A2243" s="517" t="s">
        <v>3801</v>
      </c>
      <c r="B2243" s="517" t="s">
        <v>3802</v>
      </c>
    </row>
    <row r="2244" spans="1:2" ht="15.75">
      <c r="A2244" s="517" t="s">
        <v>3803</v>
      </c>
      <c r="B2244" s="517" t="s">
        <v>3804</v>
      </c>
    </row>
    <row r="2245" spans="1:2" ht="15.75">
      <c r="A2245" s="517" t="s">
        <v>3805</v>
      </c>
      <c r="B2245" s="517" t="s">
        <v>3806</v>
      </c>
    </row>
    <row r="2246" spans="1:2" ht="15.75">
      <c r="A2246" s="517" t="s">
        <v>3807</v>
      </c>
      <c r="B2246" s="517" t="s">
        <v>3808</v>
      </c>
    </row>
    <row r="2247" spans="1:2" ht="15.75">
      <c r="A2247" s="517" t="s">
        <v>3809</v>
      </c>
      <c r="B2247" s="517" t="s">
        <v>3810</v>
      </c>
    </row>
    <row r="2248" spans="1:2" ht="15.75">
      <c r="A2248" s="517" t="s">
        <v>3811</v>
      </c>
      <c r="B2248" s="517" t="s">
        <v>3812</v>
      </c>
    </row>
    <row r="2249" spans="1:2" ht="15.75">
      <c r="A2249" s="517" t="s">
        <v>3813</v>
      </c>
      <c r="B2249" s="517" t="s">
        <v>3814</v>
      </c>
    </row>
    <row r="2250" spans="1:2" ht="15.75">
      <c r="A2250" s="517" t="s">
        <v>3815</v>
      </c>
      <c r="B2250" s="517" t="s">
        <v>3800</v>
      </c>
    </row>
    <row r="2251" spans="1:2" ht="15.75">
      <c r="A2251" s="517" t="s">
        <v>3816</v>
      </c>
      <c r="B2251" s="517" t="s">
        <v>3802</v>
      </c>
    </row>
    <row r="2252" spans="1:2" ht="15.75">
      <c r="A2252" s="517" t="s">
        <v>3817</v>
      </c>
      <c r="B2252" s="517" t="s">
        <v>3806</v>
      </c>
    </row>
    <row r="2253" spans="1:2" ht="15.75">
      <c r="A2253" s="517" t="s">
        <v>3818</v>
      </c>
      <c r="B2253" s="517" t="s">
        <v>3808</v>
      </c>
    </row>
    <row r="2254" spans="1:2" ht="15.75">
      <c r="A2254" s="517" t="s">
        <v>3819</v>
      </c>
      <c r="B2254" s="517" t="s">
        <v>3820</v>
      </c>
    </row>
    <row r="2255" spans="1:2" ht="15.75">
      <c r="A2255" s="517" t="s">
        <v>3821</v>
      </c>
      <c r="B2255" s="517" t="s">
        <v>3822</v>
      </c>
    </row>
    <row r="2256" spans="1:2" ht="15.75">
      <c r="A2256" s="517" t="s">
        <v>3823</v>
      </c>
      <c r="B2256" s="517" t="s">
        <v>3814</v>
      </c>
    </row>
    <row r="2257" spans="1:2" ht="15.75">
      <c r="A2257" s="517" t="s">
        <v>3824</v>
      </c>
      <c r="B2257" s="517" t="s">
        <v>3825</v>
      </c>
    </row>
    <row r="2258" spans="1:2" ht="15.75">
      <c r="A2258" s="517" t="s">
        <v>3826</v>
      </c>
      <c r="B2258" s="517" t="s">
        <v>3827</v>
      </c>
    </row>
    <row r="2259" spans="1:2" ht="15.75">
      <c r="A2259" s="517" t="s">
        <v>3828</v>
      </c>
      <c r="B2259" s="517" t="s">
        <v>936</v>
      </c>
    </row>
    <row r="2260" spans="1:2" ht="15.75">
      <c r="A2260" s="517" t="s">
        <v>3829</v>
      </c>
      <c r="B2260" s="517" t="s">
        <v>905</v>
      </c>
    </row>
    <row r="2261" spans="1:2" ht="15.75">
      <c r="A2261" s="517" t="s">
        <v>3830</v>
      </c>
      <c r="B2261" s="517" t="s">
        <v>3831</v>
      </c>
    </row>
    <row r="2262" spans="1:2" ht="15.75">
      <c r="A2262" s="517" t="s">
        <v>3832</v>
      </c>
      <c r="B2262" s="517" t="s">
        <v>3833</v>
      </c>
    </row>
    <row r="2263" spans="1:2" ht="15.75">
      <c r="A2263" s="517" t="s">
        <v>3834</v>
      </c>
      <c r="B2263" s="517" t="s">
        <v>3835</v>
      </c>
    </row>
    <row r="2264" spans="1:2" ht="15.75">
      <c r="A2264" s="517" t="s">
        <v>3836</v>
      </c>
      <c r="B2264" s="517" t="s">
        <v>3837</v>
      </c>
    </row>
    <row r="2265" spans="1:2" ht="15.75">
      <c r="A2265" s="517" t="s">
        <v>3838</v>
      </c>
      <c r="B2265" s="517" t="s">
        <v>3839</v>
      </c>
    </row>
    <row r="2266" spans="1:2" ht="15.75">
      <c r="A2266" s="517" t="s">
        <v>3840</v>
      </c>
      <c r="B2266" s="517" t="s">
        <v>948</v>
      </c>
    </row>
    <row r="2267" spans="1:2" ht="15.75">
      <c r="A2267" s="517" t="s">
        <v>3841</v>
      </c>
      <c r="B2267" s="517" t="s">
        <v>950</v>
      </c>
    </row>
    <row r="2268" spans="1:2" ht="15.75">
      <c r="A2268" s="517" t="s">
        <v>3842</v>
      </c>
      <c r="B2268" s="517" t="s">
        <v>526</v>
      </c>
    </row>
    <row r="2269" spans="1:2" ht="15.75">
      <c r="A2269" s="517" t="s">
        <v>3843</v>
      </c>
      <c r="B2269" s="517" t="s">
        <v>3844</v>
      </c>
    </row>
    <row r="2270" spans="1:2" ht="15.75">
      <c r="A2270" s="517" t="s">
        <v>3845</v>
      </c>
      <c r="B2270" s="517" t="s">
        <v>3844</v>
      </c>
    </row>
    <row r="2271" spans="1:2" ht="15.75">
      <c r="A2271" s="517" t="s">
        <v>3846</v>
      </c>
      <c r="B2271" s="517" t="s">
        <v>2001</v>
      </c>
    </row>
    <row r="2272" spans="1:2" ht="15.75">
      <c r="A2272" s="517" t="s">
        <v>3847</v>
      </c>
      <c r="B2272" s="517" t="s">
        <v>3848</v>
      </c>
    </row>
    <row r="2273" spans="1:2" ht="15.75">
      <c r="A2273" s="517" t="s">
        <v>3849</v>
      </c>
      <c r="B2273" s="517" t="s">
        <v>3850</v>
      </c>
    </row>
    <row r="2274" spans="1:2" ht="15.75">
      <c r="A2274" s="517" t="s">
        <v>3851</v>
      </c>
      <c r="B2274" s="517" t="s">
        <v>2428</v>
      </c>
    </row>
    <row r="2275" spans="1:2" ht="15.75">
      <c r="A2275" s="517" t="s">
        <v>3852</v>
      </c>
      <c r="B2275" s="517" t="s">
        <v>998</v>
      </c>
    </row>
    <row r="2276" spans="1:2" ht="15.75">
      <c r="A2276" s="517" t="s">
        <v>3853</v>
      </c>
      <c r="B2276" s="517" t="s">
        <v>3854</v>
      </c>
    </row>
    <row r="2277" spans="1:2" ht="15.75">
      <c r="A2277" s="517" t="s">
        <v>3855</v>
      </c>
      <c r="B2277" s="517" t="s">
        <v>3856</v>
      </c>
    </row>
    <row r="2278" spans="1:2" ht="15.75">
      <c r="A2278" s="517" t="s">
        <v>3857</v>
      </c>
      <c r="B2278" s="517" t="s">
        <v>3858</v>
      </c>
    </row>
    <row r="2279" spans="1:2" ht="15.75">
      <c r="A2279" s="517" t="s">
        <v>3859</v>
      </c>
      <c r="B2279" s="517" t="s">
        <v>3860</v>
      </c>
    </row>
    <row r="2280" spans="1:2" ht="15.75">
      <c r="A2280" s="517" t="s">
        <v>3861</v>
      </c>
      <c r="B2280" s="517" t="s">
        <v>3862</v>
      </c>
    </row>
    <row r="2281" spans="1:2" ht="15.75">
      <c r="A2281" s="517" t="s">
        <v>3863</v>
      </c>
      <c r="B2281" s="517" t="s">
        <v>3864</v>
      </c>
    </row>
    <row r="2282" spans="1:2" ht="15.75">
      <c r="A2282" s="517" t="s">
        <v>3865</v>
      </c>
      <c r="B2282" s="517" t="s">
        <v>526</v>
      </c>
    </row>
    <row r="2283" spans="1:2" ht="15.75">
      <c r="A2283" s="517" t="s">
        <v>3866</v>
      </c>
      <c r="B2283" s="517" t="s">
        <v>3867</v>
      </c>
    </row>
    <row r="2284" spans="1:2" ht="15.75">
      <c r="A2284" s="517" t="s">
        <v>3868</v>
      </c>
      <c r="B2284" s="517" t="s">
        <v>3867</v>
      </c>
    </row>
    <row r="2285" spans="1:2" ht="15.75">
      <c r="A2285" s="517" t="s">
        <v>3869</v>
      </c>
      <c r="B2285" s="517" t="s">
        <v>3870</v>
      </c>
    </row>
    <row r="2286" spans="1:2" ht="15.75">
      <c r="A2286" s="517" t="s">
        <v>3871</v>
      </c>
      <c r="B2286" s="517" t="s">
        <v>3872</v>
      </c>
    </row>
    <row r="2287" spans="1:2" ht="15.75">
      <c r="A2287" s="517" t="s">
        <v>3873</v>
      </c>
      <c r="B2287" s="517" t="s">
        <v>3874</v>
      </c>
    </row>
    <row r="2288" spans="1:2" ht="15.75">
      <c r="A2288" s="517" t="s">
        <v>3875</v>
      </c>
      <c r="B2288" s="517" t="s">
        <v>3876</v>
      </c>
    </row>
    <row r="2289" spans="1:2" ht="15.75">
      <c r="A2289" s="517" t="s">
        <v>3877</v>
      </c>
      <c r="B2289" s="517" t="s">
        <v>3878</v>
      </c>
    </row>
    <row r="2290" spans="1:2" ht="15.75">
      <c r="A2290" s="517" t="s">
        <v>3879</v>
      </c>
      <c r="B2290" s="517" t="s">
        <v>3880</v>
      </c>
    </row>
    <row r="2291" spans="1:2" ht="15.75">
      <c r="A2291" s="517" t="s">
        <v>3881</v>
      </c>
      <c r="B2291" s="517" t="s">
        <v>1124</v>
      </c>
    </row>
    <row r="2292" spans="1:2" ht="15.75">
      <c r="A2292" s="517" t="s">
        <v>3882</v>
      </c>
      <c r="B2292" s="517" t="s">
        <v>3883</v>
      </c>
    </row>
    <row r="2293" spans="1:2" ht="15.75">
      <c r="A2293" s="517" t="s">
        <v>3884</v>
      </c>
      <c r="B2293" s="517" t="s">
        <v>3885</v>
      </c>
    </row>
    <row r="2294" spans="1:2" ht="15.75">
      <c r="A2294" s="517" t="s">
        <v>3886</v>
      </c>
      <c r="B2294" s="517" t="s">
        <v>3887</v>
      </c>
    </row>
    <row r="2295" spans="1:2" ht="15.75">
      <c r="A2295" s="517" t="s">
        <v>3888</v>
      </c>
      <c r="B2295" s="517" t="s">
        <v>3889</v>
      </c>
    </row>
    <row r="2296" spans="1:2" ht="15.75">
      <c r="A2296" s="517" t="s">
        <v>3890</v>
      </c>
      <c r="B2296" s="517" t="s">
        <v>3891</v>
      </c>
    </row>
    <row r="2297" spans="1:2" ht="15.75">
      <c r="A2297" s="517" t="s">
        <v>3892</v>
      </c>
      <c r="B2297" s="517" t="s">
        <v>3893</v>
      </c>
    </row>
    <row r="2298" spans="1:2" ht="15.75">
      <c r="A2298" s="517" t="s">
        <v>3894</v>
      </c>
      <c r="B2298" s="517" t="s">
        <v>3895</v>
      </c>
    </row>
    <row r="2299" spans="1:2" ht="15.75">
      <c r="A2299" s="517" t="s">
        <v>3896</v>
      </c>
      <c r="B2299" s="517" t="s">
        <v>3897</v>
      </c>
    </row>
    <row r="2300" spans="1:2" ht="15.75">
      <c r="A2300" s="517" t="s">
        <v>3898</v>
      </c>
      <c r="B2300" s="517" t="s">
        <v>3897</v>
      </c>
    </row>
    <row r="2301" spans="1:2" ht="15.75">
      <c r="A2301" s="517" t="s">
        <v>3899</v>
      </c>
      <c r="B2301" s="517" t="s">
        <v>1150</v>
      </c>
    </row>
    <row r="2302" spans="1:2" ht="15.75">
      <c r="A2302" s="517" t="s">
        <v>3900</v>
      </c>
      <c r="B2302" s="517" t="s">
        <v>3901</v>
      </c>
    </row>
    <row r="2303" spans="1:2" ht="15.75">
      <c r="A2303" s="517" t="s">
        <v>3902</v>
      </c>
      <c r="B2303" s="517" t="s">
        <v>3903</v>
      </c>
    </row>
    <row r="2304" spans="1:2" ht="15.75">
      <c r="A2304" s="517" t="s">
        <v>3904</v>
      </c>
      <c r="B2304" s="517" t="s">
        <v>1023</v>
      </c>
    </row>
    <row r="2305" spans="1:2" ht="15.75">
      <c r="A2305" s="517" t="s">
        <v>3905</v>
      </c>
      <c r="B2305" s="517" t="s">
        <v>484</v>
      </c>
    </row>
    <row r="2306" spans="1:2" ht="15.75">
      <c r="A2306" s="517" t="s">
        <v>3906</v>
      </c>
      <c r="B2306" s="517" t="s">
        <v>484</v>
      </c>
    </row>
    <row r="2307" spans="1:2" ht="15.75">
      <c r="A2307" s="517" t="s">
        <v>3907</v>
      </c>
      <c r="B2307" s="517" t="s">
        <v>3908</v>
      </c>
    </row>
    <row r="2308" spans="1:2" ht="15.75">
      <c r="A2308" s="517" t="s">
        <v>3909</v>
      </c>
      <c r="B2308" s="517" t="s">
        <v>3910</v>
      </c>
    </row>
    <row r="2309" spans="1:2" ht="15.75">
      <c r="A2309" s="517" t="s">
        <v>3911</v>
      </c>
      <c r="B2309" s="517" t="s">
        <v>3912</v>
      </c>
    </row>
    <row r="2310" spans="1:2" ht="15.75">
      <c r="A2310" s="517" t="s">
        <v>3913</v>
      </c>
      <c r="B2310" s="517" t="s">
        <v>3914</v>
      </c>
    </row>
    <row r="2311" spans="1:2" ht="15.75">
      <c r="A2311" s="517" t="s">
        <v>3915</v>
      </c>
      <c r="B2311" s="517" t="s">
        <v>3916</v>
      </c>
    </row>
    <row r="2312" spans="1:2" ht="15.75">
      <c r="A2312" s="517" t="s">
        <v>3917</v>
      </c>
      <c r="B2312" s="517" t="s">
        <v>2703</v>
      </c>
    </row>
    <row r="2313" spans="1:2" ht="15.75">
      <c r="A2313" s="517" t="s">
        <v>3918</v>
      </c>
      <c r="B2313" s="517" t="s">
        <v>2705</v>
      </c>
    </row>
    <row r="2314" spans="1:2" ht="15.75">
      <c r="A2314" s="517" t="s">
        <v>3919</v>
      </c>
      <c r="B2314" s="517" t="s">
        <v>2707</v>
      </c>
    </row>
    <row r="2315" spans="1:2" ht="15.75">
      <c r="A2315" s="517" t="s">
        <v>3920</v>
      </c>
      <c r="B2315" s="517" t="s">
        <v>2718</v>
      </c>
    </row>
    <row r="2316" spans="1:2" ht="15.75">
      <c r="A2316" s="517" t="s">
        <v>3921</v>
      </c>
      <c r="B2316" s="517" t="s">
        <v>2710</v>
      </c>
    </row>
    <row r="2317" spans="1:2" ht="15.75">
      <c r="A2317" s="517" t="s">
        <v>3922</v>
      </c>
      <c r="B2317" s="517" t="s">
        <v>2960</v>
      </c>
    </row>
    <row r="2318" spans="1:2" ht="15.75">
      <c r="A2318" s="517" t="s">
        <v>3923</v>
      </c>
      <c r="B2318" s="517" t="s">
        <v>2714</v>
      </c>
    </row>
    <row r="2319" spans="1:2" ht="15.75">
      <c r="A2319" s="517" t="s">
        <v>3924</v>
      </c>
      <c r="B2319" s="517" t="s">
        <v>3925</v>
      </c>
    </row>
    <row r="2320" spans="1:2" ht="15.75">
      <c r="A2320" s="517" t="s">
        <v>3926</v>
      </c>
      <c r="B2320" s="517" t="s">
        <v>2716</v>
      </c>
    </row>
    <row r="2321" spans="1:2" ht="15.75">
      <c r="A2321" s="517" t="s">
        <v>3927</v>
      </c>
      <c r="B2321" s="517" t="s">
        <v>1736</v>
      </c>
    </row>
    <row r="2322" spans="1:2" ht="15.75">
      <c r="A2322" s="517" t="s">
        <v>3928</v>
      </c>
      <c r="B2322" s="517" t="s">
        <v>948</v>
      </c>
    </row>
    <row r="2323" spans="1:2" ht="15.75">
      <c r="A2323" s="517" t="s">
        <v>3929</v>
      </c>
      <c r="B2323" s="517" t="s">
        <v>950</v>
      </c>
    </row>
    <row r="2324" spans="1:2" ht="15.75">
      <c r="A2324" s="517" t="s">
        <v>3930</v>
      </c>
      <c r="B2324" s="517" t="s">
        <v>723</v>
      </c>
    </row>
    <row r="2325" spans="1:2" ht="15.75">
      <c r="A2325" s="517" t="s">
        <v>3931</v>
      </c>
      <c r="B2325" s="517" t="s">
        <v>698</v>
      </c>
    </row>
    <row r="2326" spans="1:2" ht="15.75">
      <c r="A2326" s="517" t="s">
        <v>3932</v>
      </c>
      <c r="B2326" s="517" t="s">
        <v>2265</v>
      </c>
    </row>
    <row r="2327" spans="1:2" ht="15.75">
      <c r="A2327" s="517" t="s">
        <v>3933</v>
      </c>
      <c r="B2327" s="517" t="s">
        <v>3934</v>
      </c>
    </row>
    <row r="2328" spans="1:2" ht="15.75">
      <c r="A2328" s="517" t="s">
        <v>3935</v>
      </c>
      <c r="B2328" s="517" t="s">
        <v>2729</v>
      </c>
    </row>
    <row r="2329" spans="1:2" ht="15.75">
      <c r="A2329" s="517" t="s">
        <v>3936</v>
      </c>
      <c r="B2329" s="517" t="s">
        <v>2718</v>
      </c>
    </row>
    <row r="2330" spans="1:2" ht="15.75">
      <c r="A2330" s="517" t="s">
        <v>3937</v>
      </c>
      <c r="B2330" s="517" t="s">
        <v>2732</v>
      </c>
    </row>
    <row r="2331" spans="1:2" ht="15.75">
      <c r="A2331" s="517" t="s">
        <v>3938</v>
      </c>
      <c r="B2331" s="517" t="s">
        <v>3939</v>
      </c>
    </row>
    <row r="2332" spans="1:2" ht="15.75">
      <c r="A2332" s="517" t="s">
        <v>3940</v>
      </c>
      <c r="B2332" s="517" t="s">
        <v>2736</v>
      </c>
    </row>
    <row r="2333" spans="1:2" ht="15.75">
      <c r="A2333" s="517" t="s">
        <v>3941</v>
      </c>
      <c r="B2333" s="517" t="s">
        <v>2738</v>
      </c>
    </row>
    <row r="2334" spans="1:2" ht="15.75">
      <c r="A2334" s="517" t="s">
        <v>3942</v>
      </c>
      <c r="B2334" s="517" t="s">
        <v>3943</v>
      </c>
    </row>
    <row r="2335" spans="1:2" ht="15.75">
      <c r="A2335" s="517" t="s">
        <v>3944</v>
      </c>
      <c r="B2335" s="517" t="s">
        <v>2740</v>
      </c>
    </row>
    <row r="2336" spans="1:2" ht="15.75">
      <c r="A2336" s="517" t="s">
        <v>3945</v>
      </c>
      <c r="B2336" s="517" t="s">
        <v>1736</v>
      </c>
    </row>
    <row r="2337" spans="1:2" ht="15.75">
      <c r="A2337" s="517" t="s">
        <v>3946</v>
      </c>
      <c r="B2337" s="517" t="s">
        <v>948</v>
      </c>
    </row>
    <row r="2338" spans="1:2" ht="15.75">
      <c r="A2338" s="517" t="s">
        <v>3947</v>
      </c>
      <c r="B2338" s="517" t="s">
        <v>950</v>
      </c>
    </row>
    <row r="2339" spans="1:2" ht="15.75">
      <c r="A2339" s="517" t="s">
        <v>3948</v>
      </c>
      <c r="B2339" s="517" t="s">
        <v>723</v>
      </c>
    </row>
    <row r="2340" spans="1:2" ht="15.75">
      <c r="A2340" s="517" t="s">
        <v>3949</v>
      </c>
      <c r="B2340" s="517" t="s">
        <v>1563</v>
      </c>
    </row>
    <row r="2341" spans="1:2" ht="15.75">
      <c r="A2341" s="517" t="s">
        <v>3950</v>
      </c>
      <c r="B2341" s="517" t="s">
        <v>1565</v>
      </c>
    </row>
    <row r="2342" spans="1:2" ht="15.75">
      <c r="A2342" s="517" t="s">
        <v>3951</v>
      </c>
      <c r="B2342" s="517" t="s">
        <v>1227</v>
      </c>
    </row>
    <row r="2343" spans="1:2" ht="15.75">
      <c r="A2343" s="517" t="s">
        <v>3952</v>
      </c>
      <c r="B2343" s="517" t="s">
        <v>2751</v>
      </c>
    </row>
    <row r="2344" spans="1:2" ht="15.75">
      <c r="A2344" s="517" t="s">
        <v>3953</v>
      </c>
      <c r="B2344" s="517" t="s">
        <v>1231</v>
      </c>
    </row>
    <row r="2345" spans="1:2" ht="15.75">
      <c r="A2345" s="517" t="s">
        <v>3954</v>
      </c>
      <c r="B2345" s="517" t="s">
        <v>2754</v>
      </c>
    </row>
    <row r="2346" spans="1:2" ht="15.75">
      <c r="A2346" s="517" t="s">
        <v>3955</v>
      </c>
      <c r="B2346" s="517" t="s">
        <v>2756</v>
      </c>
    </row>
    <row r="2347" spans="1:2" ht="15.75">
      <c r="A2347" s="517" t="s">
        <v>3956</v>
      </c>
      <c r="B2347" s="517" t="s">
        <v>2758</v>
      </c>
    </row>
    <row r="2348" spans="1:2" ht="15.75">
      <c r="A2348" s="517" t="s">
        <v>3957</v>
      </c>
      <c r="B2348" s="517" t="s">
        <v>526</v>
      </c>
    </row>
    <row r="2349" spans="1:2" ht="15.75">
      <c r="A2349" s="517" t="s">
        <v>3958</v>
      </c>
      <c r="B2349" s="517" t="s">
        <v>764</v>
      </c>
    </row>
    <row r="2350" spans="1:2" ht="15.75">
      <c r="A2350" s="517" t="s">
        <v>3959</v>
      </c>
      <c r="B2350" s="517" t="s">
        <v>764</v>
      </c>
    </row>
    <row r="2351" spans="1:2" ht="15.75">
      <c r="A2351" s="517" t="s">
        <v>3960</v>
      </c>
      <c r="B2351" s="517" t="s">
        <v>3961</v>
      </c>
    </row>
    <row r="2352" spans="1:2" ht="15.75">
      <c r="A2352" s="517" t="s">
        <v>3962</v>
      </c>
      <c r="B2352" s="517" t="s">
        <v>279</v>
      </c>
    </row>
    <row r="2353" spans="1:2" ht="15.75">
      <c r="A2353" s="517" t="s">
        <v>3963</v>
      </c>
      <c r="B2353" s="517" t="s">
        <v>281</v>
      </c>
    </row>
    <row r="2354" spans="1:2" ht="15.75">
      <c r="A2354" s="517" t="s">
        <v>3964</v>
      </c>
      <c r="B2354" s="517" t="s">
        <v>283</v>
      </c>
    </row>
    <row r="2355" spans="1:2" ht="15.75">
      <c r="A2355" s="517" t="s">
        <v>3965</v>
      </c>
      <c r="B2355" s="517">
        <v>35</v>
      </c>
    </row>
    <row r="2356" spans="1:2" ht="15.75">
      <c r="A2356" s="517" t="s">
        <v>3966</v>
      </c>
      <c r="B2356" s="517" t="s">
        <v>286</v>
      </c>
    </row>
    <row r="2357" spans="1:2" ht="15.75">
      <c r="A2357" s="517" t="s">
        <v>3967</v>
      </c>
      <c r="B2357" s="517">
        <v>36</v>
      </c>
    </row>
    <row r="2358" spans="1:2" ht="15.75">
      <c r="A2358" s="517" t="s">
        <v>3968</v>
      </c>
      <c r="B2358" s="517" t="s">
        <v>289</v>
      </c>
    </row>
    <row r="2359" spans="1:2" ht="15.75">
      <c r="A2359" s="517" t="s">
        <v>3969</v>
      </c>
      <c r="B2359" s="517">
        <v>37</v>
      </c>
    </row>
    <row r="2360" spans="1:2" ht="15.75">
      <c r="A2360" s="517" t="s">
        <v>3970</v>
      </c>
      <c r="B2360" s="517" t="s">
        <v>292</v>
      </c>
    </row>
    <row r="2361" spans="1:2" ht="15.75">
      <c r="A2361" s="517" t="s">
        <v>3971</v>
      </c>
      <c r="B2361" s="517">
        <v>38</v>
      </c>
    </row>
    <row r="2362" spans="1:2" ht="15.75">
      <c r="A2362" s="517" t="s">
        <v>3972</v>
      </c>
      <c r="B2362" s="517" t="s">
        <v>295</v>
      </c>
    </row>
    <row r="2363" spans="1:2" ht="15.75">
      <c r="A2363" s="517" t="s">
        <v>3973</v>
      </c>
      <c r="B2363" s="517">
        <v>39</v>
      </c>
    </row>
    <row r="2364" spans="1:2" ht="15.75">
      <c r="A2364" s="517" t="s">
        <v>3974</v>
      </c>
      <c r="B2364" s="517" t="s">
        <v>298</v>
      </c>
    </row>
    <row r="2365" spans="1:2" ht="15.75">
      <c r="A2365" s="517" t="s">
        <v>3975</v>
      </c>
      <c r="B2365" s="517">
        <v>40</v>
      </c>
    </row>
    <row r="2366" spans="1:2" ht="15.75">
      <c r="A2366" s="517" t="s">
        <v>3976</v>
      </c>
      <c r="B2366" s="517" t="s">
        <v>301</v>
      </c>
    </row>
    <row r="2367" spans="1:2" ht="15.75">
      <c r="A2367" s="517" t="s">
        <v>3977</v>
      </c>
      <c r="B2367" s="517">
        <v>41</v>
      </c>
    </row>
    <row r="2368" spans="1:2" ht="15.75">
      <c r="A2368" s="517" t="s">
        <v>3978</v>
      </c>
      <c r="B2368" s="517" t="s">
        <v>3979</v>
      </c>
    </row>
    <row r="2369" spans="1:2" ht="15.75">
      <c r="A2369" s="517" t="s">
        <v>3980</v>
      </c>
      <c r="B2369" s="517">
        <v>42</v>
      </c>
    </row>
    <row r="2370" spans="1:2" ht="15.75">
      <c r="A2370" s="517" t="s">
        <v>3981</v>
      </c>
      <c r="B2370" s="517" t="s">
        <v>3982</v>
      </c>
    </row>
    <row r="2371" spans="1:2" ht="15.75">
      <c r="A2371" s="517" t="s">
        <v>3983</v>
      </c>
      <c r="B2371" s="517" t="s">
        <v>3984</v>
      </c>
    </row>
    <row r="2372" spans="1:2" ht="15.75">
      <c r="A2372" s="517" t="s">
        <v>3985</v>
      </c>
      <c r="B2372" s="517" t="s">
        <v>3986</v>
      </c>
    </row>
    <row r="2373" spans="1:2" ht="15.75">
      <c r="A2373" s="517" t="s">
        <v>3987</v>
      </c>
      <c r="B2373" s="517" t="s">
        <v>3988</v>
      </c>
    </row>
    <row r="2374" spans="1:2" ht="15.75">
      <c r="A2374" s="517" t="s">
        <v>3989</v>
      </c>
      <c r="B2374" s="517" t="s">
        <v>2772</v>
      </c>
    </row>
    <row r="2375" spans="1:2" ht="15.75">
      <c r="A2375" s="517" t="s">
        <v>3990</v>
      </c>
      <c r="B2375" s="517" t="s">
        <v>2774</v>
      </c>
    </row>
    <row r="2376" spans="1:2" ht="15.75">
      <c r="A2376" s="517" t="s">
        <v>3991</v>
      </c>
      <c r="B2376" s="517" t="s">
        <v>3992</v>
      </c>
    </row>
    <row r="2377" spans="1:2" ht="15.75">
      <c r="A2377" s="517" t="s">
        <v>3993</v>
      </c>
      <c r="B2377" s="517" t="s">
        <v>2778</v>
      </c>
    </row>
    <row r="2378" spans="1:2" ht="15.75">
      <c r="A2378" s="517" t="s">
        <v>3994</v>
      </c>
      <c r="B2378" s="517" t="s">
        <v>69</v>
      </c>
    </row>
    <row r="2379" spans="1:2" ht="15.75">
      <c r="A2379" s="517" t="s">
        <v>3995</v>
      </c>
      <c r="B2379" s="517" t="s">
        <v>2781</v>
      </c>
    </row>
    <row r="2380" spans="1:2" ht="15.75">
      <c r="A2380" s="517" t="s">
        <v>3996</v>
      </c>
      <c r="B2380" s="517" t="s">
        <v>70</v>
      </c>
    </row>
    <row r="2381" spans="1:2" ht="15.75">
      <c r="A2381" s="517" t="s">
        <v>3997</v>
      </c>
      <c r="B2381" s="517" t="s">
        <v>3998</v>
      </c>
    </row>
    <row r="2382" spans="1:2" ht="15.75">
      <c r="A2382" s="517" t="s">
        <v>3999</v>
      </c>
      <c r="B2382" s="517" t="s">
        <v>79</v>
      </c>
    </row>
    <row r="2383" spans="1:2" ht="15.75">
      <c r="A2383" s="517" t="s">
        <v>4000</v>
      </c>
      <c r="B2383" s="517" t="s">
        <v>526</v>
      </c>
    </row>
    <row r="2384" spans="1:2" ht="15.75">
      <c r="A2384" s="517" t="s">
        <v>4001</v>
      </c>
      <c r="B2384" s="517" t="s">
        <v>2261</v>
      </c>
    </row>
    <row r="2385" spans="1:2" ht="15.75">
      <c r="A2385" s="517" t="s">
        <v>4002</v>
      </c>
      <c r="B2385" s="517" t="s">
        <v>2261</v>
      </c>
    </row>
    <row r="2386" spans="1:2" ht="15.75">
      <c r="A2386" s="517" t="s">
        <v>4003</v>
      </c>
      <c r="B2386" s="517" t="s">
        <v>901</v>
      </c>
    </row>
    <row r="2387" spans="1:2" ht="15.75">
      <c r="A2387" s="517" t="s">
        <v>4004</v>
      </c>
      <c r="B2387" s="517" t="s">
        <v>903</v>
      </c>
    </row>
    <row r="2388" spans="1:2" ht="15.75">
      <c r="A2388" s="517" t="s">
        <v>4005</v>
      </c>
      <c r="B2388" s="517" t="s">
        <v>4006</v>
      </c>
    </row>
    <row r="2389" spans="1:2" ht="15.75">
      <c r="A2389" s="517" t="s">
        <v>4007</v>
      </c>
      <c r="B2389" s="517" t="s">
        <v>4008</v>
      </c>
    </row>
    <row r="2390" spans="1:2" ht="15.75">
      <c r="A2390" s="517" t="s">
        <v>4009</v>
      </c>
      <c r="B2390" s="517" t="s">
        <v>905</v>
      </c>
    </row>
    <row r="2391" spans="1:2" ht="15.75">
      <c r="A2391" s="517" t="s">
        <v>4010</v>
      </c>
      <c r="B2391" s="517" t="s">
        <v>1987</v>
      </c>
    </row>
    <row r="2392" spans="1:2" ht="15.75">
      <c r="A2392" s="517" t="s">
        <v>4011</v>
      </c>
      <c r="B2392" s="517" t="s">
        <v>4012</v>
      </c>
    </row>
    <row r="2393" spans="1:2" ht="15.75">
      <c r="A2393" s="517" t="s">
        <v>4013</v>
      </c>
      <c r="B2393" s="517" t="s">
        <v>4014</v>
      </c>
    </row>
    <row r="2394" spans="1:2" ht="15.75">
      <c r="A2394" s="517" t="s">
        <v>4015</v>
      </c>
      <c r="B2394" s="517" t="s">
        <v>4016</v>
      </c>
    </row>
    <row r="2395" spans="1:2" ht="15.75">
      <c r="A2395" s="517" t="s">
        <v>4017</v>
      </c>
      <c r="B2395" s="517" t="s">
        <v>4018</v>
      </c>
    </row>
    <row r="2396" spans="1:2" ht="15.75">
      <c r="A2396" s="517" t="s">
        <v>4019</v>
      </c>
      <c r="B2396" s="517" t="s">
        <v>4020</v>
      </c>
    </row>
    <row r="2397" spans="1:2" ht="15.75">
      <c r="A2397" s="517" t="s">
        <v>4021</v>
      </c>
      <c r="B2397" s="517" t="s">
        <v>1995</v>
      </c>
    </row>
    <row r="2398" spans="1:2" ht="15.75">
      <c r="A2398" s="517" t="s">
        <v>4022</v>
      </c>
      <c r="B2398" s="517" t="s">
        <v>1838</v>
      </c>
    </row>
    <row r="2399" spans="1:2" ht="15.75">
      <c r="A2399" s="517" t="s">
        <v>4023</v>
      </c>
      <c r="B2399" s="517" t="s">
        <v>4024</v>
      </c>
    </row>
    <row r="2400" spans="1:2" ht="15.75">
      <c r="A2400" s="517" t="s">
        <v>4025</v>
      </c>
      <c r="B2400" s="517" t="s">
        <v>4026</v>
      </c>
    </row>
    <row r="2401" spans="1:2" ht="15.75">
      <c r="A2401" s="517" t="s">
        <v>4027</v>
      </c>
      <c r="B2401" s="517" t="s">
        <v>526</v>
      </c>
    </row>
    <row r="2402" spans="1:2" ht="15.75">
      <c r="A2402" s="517" t="s">
        <v>4028</v>
      </c>
      <c r="B2402" s="517" t="s">
        <v>1998</v>
      </c>
    </row>
    <row r="2403" spans="1:2" ht="15.75">
      <c r="A2403" s="517" t="s">
        <v>4029</v>
      </c>
      <c r="B2403" s="517" t="s">
        <v>1998</v>
      </c>
    </row>
    <row r="2404" spans="1:2" ht="15.75">
      <c r="A2404" s="517" t="s">
        <v>4030</v>
      </c>
      <c r="B2404" s="517" t="s">
        <v>4031</v>
      </c>
    </row>
    <row r="2405" spans="1:2" ht="15.75">
      <c r="A2405" s="517" t="s">
        <v>4032</v>
      </c>
      <c r="B2405" s="517" t="s">
        <v>4033</v>
      </c>
    </row>
    <row r="2406" spans="1:2" ht="15.75">
      <c r="A2406" s="517" t="s">
        <v>4034</v>
      </c>
      <c r="B2406" s="517" t="s">
        <v>4033</v>
      </c>
    </row>
    <row r="2407" spans="1:2" ht="15.75">
      <c r="A2407" s="517" t="s">
        <v>4035</v>
      </c>
      <c r="B2407" s="517" t="s">
        <v>4036</v>
      </c>
    </row>
    <row r="2408" spans="1:2" ht="15.75">
      <c r="A2408" s="517" t="s">
        <v>4037</v>
      </c>
      <c r="B2408" s="517" t="s">
        <v>971</v>
      </c>
    </row>
    <row r="2409" spans="1:2" ht="15.75">
      <c r="A2409" s="517" t="s">
        <v>4038</v>
      </c>
      <c r="B2409" s="517" t="s">
        <v>973</v>
      </c>
    </row>
    <row r="2410" spans="1:2" ht="15.75">
      <c r="A2410" s="517" t="s">
        <v>4039</v>
      </c>
      <c r="B2410" s="517" t="s">
        <v>975</v>
      </c>
    </row>
    <row r="2411" spans="1:2" ht="15.75">
      <c r="A2411" s="517" t="s">
        <v>4040</v>
      </c>
      <c r="B2411" s="517" t="s">
        <v>977</v>
      </c>
    </row>
    <row r="2412" spans="1:2" ht="15.75">
      <c r="A2412" s="517" t="s">
        <v>4041</v>
      </c>
      <c r="B2412" s="517" t="s">
        <v>979</v>
      </c>
    </row>
    <row r="2413" spans="1:2" ht="15.75">
      <c r="A2413" s="517" t="s">
        <v>4042</v>
      </c>
      <c r="B2413" s="517" t="s">
        <v>981</v>
      </c>
    </row>
    <row r="2414" spans="1:2" ht="15.75">
      <c r="A2414" s="517" t="s">
        <v>4043</v>
      </c>
      <c r="B2414" s="517" t="s">
        <v>983</v>
      </c>
    </row>
    <row r="2415" spans="1:2" ht="15.75">
      <c r="A2415" s="517" t="s">
        <v>4044</v>
      </c>
      <c r="B2415" s="517" t="s">
        <v>1083</v>
      </c>
    </row>
    <row r="2416" spans="1:2" ht="15.75">
      <c r="A2416" s="517" t="s">
        <v>4045</v>
      </c>
      <c r="B2416" s="517" t="s">
        <v>1085</v>
      </c>
    </row>
    <row r="2417" spans="1:2" ht="15.75">
      <c r="A2417" s="517" t="s">
        <v>4046</v>
      </c>
      <c r="B2417" s="517" t="s">
        <v>1087</v>
      </c>
    </row>
    <row r="2418" spans="1:2" ht="15.75">
      <c r="A2418" s="517" t="s">
        <v>4047</v>
      </c>
      <c r="B2418" s="517" t="s">
        <v>1089</v>
      </c>
    </row>
    <row r="2419" spans="1:2" ht="15.75">
      <c r="A2419" s="517" t="s">
        <v>4048</v>
      </c>
      <c r="B2419" s="517" t="s">
        <v>1095</v>
      </c>
    </row>
    <row r="2420" spans="1:2" ht="15.75">
      <c r="A2420" s="517" t="s">
        <v>4049</v>
      </c>
      <c r="B2420" s="517" t="s">
        <v>1097</v>
      </c>
    </row>
    <row r="2421" spans="1:2" ht="15.75">
      <c r="A2421" s="517" t="s">
        <v>4050</v>
      </c>
      <c r="B2421" s="517" t="s">
        <v>1099</v>
      </c>
    </row>
    <row r="2422" spans="1:2" ht="15.75">
      <c r="A2422" s="517" t="s">
        <v>4051</v>
      </c>
      <c r="B2422" s="517" t="s">
        <v>33</v>
      </c>
    </row>
    <row r="2423" spans="1:2" ht="15.75">
      <c r="A2423" s="517" t="s">
        <v>4052</v>
      </c>
      <c r="B2423" s="517" t="s">
        <v>4053</v>
      </c>
    </row>
    <row r="2424" spans="1:2" ht="15.75">
      <c r="A2424" s="517" t="s">
        <v>4054</v>
      </c>
      <c r="B2424" s="517" t="s">
        <v>4053</v>
      </c>
    </row>
    <row r="2425" spans="1:2" ht="15.75">
      <c r="A2425" s="517" t="s">
        <v>4055</v>
      </c>
      <c r="B2425" s="517" t="s">
        <v>4056</v>
      </c>
    </row>
    <row r="2426" spans="1:2" ht="15.75">
      <c r="A2426" s="517" t="s">
        <v>4057</v>
      </c>
      <c r="B2426" s="517" t="s">
        <v>4058</v>
      </c>
    </row>
    <row r="2427" spans="1:2" ht="15.75">
      <c r="A2427" s="517" t="s">
        <v>4059</v>
      </c>
      <c r="B2427" s="517" t="s">
        <v>4060</v>
      </c>
    </row>
    <row r="2428" spans="1:2" ht="15.75">
      <c r="A2428" s="517" t="s">
        <v>4061</v>
      </c>
      <c r="B2428" s="517" t="s">
        <v>4062</v>
      </c>
    </row>
    <row r="2429" spans="1:2" ht="15.75">
      <c r="A2429" s="517" t="s">
        <v>4063</v>
      </c>
      <c r="B2429" s="517" t="s">
        <v>4064</v>
      </c>
    </row>
    <row r="2430" spans="1:2" ht="15.75">
      <c r="A2430" s="517" t="s">
        <v>4065</v>
      </c>
      <c r="B2430" s="517" t="s">
        <v>4066</v>
      </c>
    </row>
    <row r="2431" spans="1:2" ht="15.75">
      <c r="A2431" s="517" t="s">
        <v>4067</v>
      </c>
      <c r="B2431" s="517" t="s">
        <v>526</v>
      </c>
    </row>
    <row r="2432" spans="1:2" ht="15.75">
      <c r="A2432" s="517" t="s">
        <v>4068</v>
      </c>
      <c r="B2432" s="517" t="s">
        <v>987</v>
      </c>
    </row>
    <row r="2433" spans="1:2" ht="15.75">
      <c r="A2433" s="517" t="s">
        <v>4069</v>
      </c>
      <c r="B2433" s="517" t="s">
        <v>989</v>
      </c>
    </row>
    <row r="2434" spans="1:2" ht="15.75">
      <c r="A2434" s="517" t="s">
        <v>4070</v>
      </c>
      <c r="B2434" s="517" t="s">
        <v>991</v>
      </c>
    </row>
    <row r="2435" spans="1:2" ht="15.75">
      <c r="A2435" s="517" t="s">
        <v>4071</v>
      </c>
      <c r="B2435" s="517" t="s">
        <v>4072</v>
      </c>
    </row>
    <row r="2436" spans="1:2" ht="15.75">
      <c r="A2436" s="517" t="s">
        <v>4073</v>
      </c>
      <c r="B2436" s="517" t="s">
        <v>4074</v>
      </c>
    </row>
    <row r="2437" spans="1:2" ht="15.75">
      <c r="A2437" s="517" t="s">
        <v>4075</v>
      </c>
      <c r="B2437" s="517" t="s">
        <v>2021</v>
      </c>
    </row>
    <row r="2438" spans="1:2" ht="15.75">
      <c r="A2438" s="517" t="s">
        <v>4076</v>
      </c>
      <c r="B2438" s="517" t="s">
        <v>2016</v>
      </c>
    </row>
    <row r="2439" spans="1:2" ht="15.75">
      <c r="A2439" s="517" t="s">
        <v>4077</v>
      </c>
      <c r="B2439" s="517" t="s">
        <v>2019</v>
      </c>
    </row>
    <row r="2440" spans="1:2" ht="15.75">
      <c r="A2440" s="517" t="s">
        <v>4078</v>
      </c>
      <c r="B2440" s="517" t="s">
        <v>4079</v>
      </c>
    </row>
    <row r="2441" spans="1:2" ht="15.75">
      <c r="A2441" s="517" t="s">
        <v>4080</v>
      </c>
      <c r="B2441" s="517" t="s">
        <v>998</v>
      </c>
    </row>
    <row r="2442" spans="1:2" ht="15.75">
      <c r="A2442" s="517" t="s">
        <v>4081</v>
      </c>
      <c r="B2442" s="517" t="s">
        <v>4082</v>
      </c>
    </row>
    <row r="2443" spans="1:2" ht="15.75">
      <c r="A2443" s="517" t="s">
        <v>4083</v>
      </c>
      <c r="B2443" s="517" t="s">
        <v>747</v>
      </c>
    </row>
    <row r="2444" spans="1:2" ht="15.75">
      <c r="A2444" s="517" t="s">
        <v>4084</v>
      </c>
      <c r="B2444" s="517" t="s">
        <v>4085</v>
      </c>
    </row>
    <row r="2445" spans="1:2" ht="15.75">
      <c r="A2445" s="517" t="s">
        <v>4086</v>
      </c>
      <c r="B2445" s="517" t="s">
        <v>4087</v>
      </c>
    </row>
    <row r="2446" spans="1:2" ht="15.75">
      <c r="A2446" s="517" t="s">
        <v>4088</v>
      </c>
      <c r="B2446" s="517" t="s">
        <v>33</v>
      </c>
    </row>
    <row r="2447" spans="1:2" ht="15.75">
      <c r="A2447" s="517" t="s">
        <v>4089</v>
      </c>
      <c r="B2447" s="517" t="s">
        <v>526</v>
      </c>
    </row>
    <row r="2448" spans="1:2" ht="15.75">
      <c r="A2448" s="517" t="s">
        <v>4090</v>
      </c>
      <c r="B2448" s="517" t="s">
        <v>4091</v>
      </c>
    </row>
    <row r="2449" spans="1:2" ht="15.75">
      <c r="A2449" s="517" t="s">
        <v>4092</v>
      </c>
      <c r="B2449" s="517" t="s">
        <v>4093</v>
      </c>
    </row>
    <row r="2450" spans="1:2" ht="15.75">
      <c r="A2450" s="517" t="s">
        <v>4094</v>
      </c>
      <c r="B2450" s="517" t="s">
        <v>2232</v>
      </c>
    </row>
    <row r="2451" spans="1:2" ht="15.75">
      <c r="A2451" s="517" t="s">
        <v>4095</v>
      </c>
      <c r="B2451" s="517" t="s">
        <v>4096</v>
      </c>
    </row>
    <row r="2452" spans="1:2" ht="15.75">
      <c r="A2452" s="517" t="s">
        <v>4097</v>
      </c>
      <c r="B2452" s="517" t="s">
        <v>4096</v>
      </c>
    </row>
    <row r="2453" spans="1:2" ht="15.75">
      <c r="A2453" s="517" t="s">
        <v>4098</v>
      </c>
      <c r="B2453" s="517" t="s">
        <v>4099</v>
      </c>
    </row>
    <row r="2454" spans="1:2" ht="15.75">
      <c r="A2454" s="517" t="s">
        <v>4100</v>
      </c>
      <c r="B2454" s="517" t="s">
        <v>2029</v>
      </c>
    </row>
    <row r="2455" spans="1:2" ht="15.75">
      <c r="A2455" s="517" t="s">
        <v>4101</v>
      </c>
      <c r="B2455" s="517" t="s">
        <v>4102</v>
      </c>
    </row>
    <row r="2456" spans="1:2" ht="15.75">
      <c r="A2456" s="517" t="s">
        <v>4103</v>
      </c>
      <c r="B2456" s="517" t="s">
        <v>4104</v>
      </c>
    </row>
    <row r="2457" spans="1:2" ht="15.75">
      <c r="A2457" s="517" t="s">
        <v>4105</v>
      </c>
      <c r="B2457" s="517" t="s">
        <v>4106</v>
      </c>
    </row>
    <row r="2458" spans="1:2" ht="15.75">
      <c r="A2458" s="517" t="s">
        <v>4107</v>
      </c>
      <c r="B2458" s="517" t="s">
        <v>4108</v>
      </c>
    </row>
    <row r="2459" spans="1:2" ht="15.75">
      <c r="A2459" s="517" t="s">
        <v>4109</v>
      </c>
      <c r="B2459" s="517" t="s">
        <v>4110</v>
      </c>
    </row>
    <row r="2460" spans="1:2" ht="15.75">
      <c r="A2460" s="517" t="s">
        <v>4111</v>
      </c>
      <c r="B2460" s="517" t="s">
        <v>4112</v>
      </c>
    </row>
    <row r="2461" spans="1:2" ht="15.75">
      <c r="A2461" s="517" t="s">
        <v>4113</v>
      </c>
      <c r="B2461" s="517" t="s">
        <v>4114</v>
      </c>
    </row>
    <row r="2462" spans="1:2" ht="15.75">
      <c r="A2462" s="517" t="s">
        <v>4115</v>
      </c>
      <c r="B2462" s="517" t="s">
        <v>4116</v>
      </c>
    </row>
    <row r="2463" spans="1:2" ht="15.75">
      <c r="A2463" s="517" t="s">
        <v>4117</v>
      </c>
      <c r="B2463" s="517" t="s">
        <v>4118</v>
      </c>
    </row>
    <row r="2464" spans="1:2" ht="15.75">
      <c r="A2464" s="517" t="s">
        <v>4119</v>
      </c>
      <c r="B2464" s="517" t="s">
        <v>703</v>
      </c>
    </row>
    <row r="2465" spans="1:2" ht="15.75">
      <c r="A2465" s="517" t="s">
        <v>4120</v>
      </c>
      <c r="B2465" s="517" t="s">
        <v>2400</v>
      </c>
    </row>
    <row r="2466" spans="1:2" ht="15.75">
      <c r="A2466" s="517" t="s">
        <v>4121</v>
      </c>
      <c r="B2466" s="517" t="s">
        <v>4122</v>
      </c>
    </row>
    <row r="2467" spans="1:2" ht="15.75">
      <c r="A2467" s="517" t="s">
        <v>4123</v>
      </c>
      <c r="B2467" s="517" t="s">
        <v>709</v>
      </c>
    </row>
    <row r="2468" spans="1:2" ht="15.75">
      <c r="A2468" s="517" t="s">
        <v>4124</v>
      </c>
      <c r="B2468" s="517" t="s">
        <v>2398</v>
      </c>
    </row>
    <row r="2469" spans="1:2" ht="15.75">
      <c r="A2469" s="517" t="s">
        <v>4125</v>
      </c>
      <c r="B2469" s="517" t="s">
        <v>4126</v>
      </c>
    </row>
    <row r="2470" spans="1:2" ht="15.75">
      <c r="A2470" s="517" t="s">
        <v>4127</v>
      </c>
      <c r="B2470" s="517" t="s">
        <v>719</v>
      </c>
    </row>
    <row r="2471" spans="1:2" ht="15.75">
      <c r="A2471" s="517" t="s">
        <v>4128</v>
      </c>
      <c r="B2471" s="517" t="s">
        <v>721</v>
      </c>
    </row>
    <row r="2472" spans="1:2" ht="15.75">
      <c r="A2472" s="517" t="s">
        <v>4129</v>
      </c>
      <c r="B2472" s="517" t="s">
        <v>4130</v>
      </c>
    </row>
    <row r="2473" spans="1:2" ht="15.75">
      <c r="A2473" s="517" t="s">
        <v>4131</v>
      </c>
      <c r="B2473" s="517" t="s">
        <v>948</v>
      </c>
    </row>
    <row r="2474" spans="1:2" ht="15.75">
      <c r="A2474" s="517" t="s">
        <v>4132</v>
      </c>
      <c r="B2474" s="517" t="s">
        <v>950</v>
      </c>
    </row>
    <row r="2475" spans="1:2" ht="15.75">
      <c r="A2475" s="517" t="s">
        <v>4133</v>
      </c>
      <c r="B2475" s="517" t="s">
        <v>723</v>
      </c>
    </row>
    <row r="2476" spans="1:2" ht="15.75">
      <c r="A2476" s="517" t="s">
        <v>4134</v>
      </c>
      <c r="B2476" s="517" t="s">
        <v>4135</v>
      </c>
    </row>
    <row r="2477" spans="1:2" ht="15.75">
      <c r="A2477" s="517" t="s">
        <v>4136</v>
      </c>
      <c r="B2477" s="517" t="s">
        <v>4137</v>
      </c>
    </row>
    <row r="2478" spans="1:2" ht="15.75">
      <c r="A2478" s="517" t="s">
        <v>4138</v>
      </c>
      <c r="B2478" s="517" t="s">
        <v>4139</v>
      </c>
    </row>
    <row r="2479" spans="1:2" ht="15.75">
      <c r="A2479" s="517" t="s">
        <v>4140</v>
      </c>
      <c r="B2479" s="517" t="s">
        <v>4141</v>
      </c>
    </row>
    <row r="2480" spans="1:2" ht="15.75">
      <c r="A2480" s="517" t="s">
        <v>4142</v>
      </c>
      <c r="B2480" s="517" t="s">
        <v>4143</v>
      </c>
    </row>
    <row r="2481" spans="1:2" ht="15.75">
      <c r="A2481" s="517" t="s">
        <v>4144</v>
      </c>
      <c r="B2481" s="517" t="s">
        <v>4145</v>
      </c>
    </row>
    <row r="2482" spans="1:2" ht="15.75">
      <c r="A2482" s="517" t="s">
        <v>4146</v>
      </c>
      <c r="B2482" s="517" t="s">
        <v>4147</v>
      </c>
    </row>
    <row r="2483" spans="1:2" ht="15.75">
      <c r="A2483" s="517" t="s">
        <v>4148</v>
      </c>
      <c r="B2483" s="517" t="s">
        <v>4149</v>
      </c>
    </row>
    <row r="2484" spans="1:2" ht="15.75">
      <c r="A2484" s="517" t="s">
        <v>4150</v>
      </c>
      <c r="B2484" s="517" t="s">
        <v>4151</v>
      </c>
    </row>
    <row r="2485" spans="1:2" ht="15.75">
      <c r="A2485" s="517" t="s">
        <v>4152</v>
      </c>
      <c r="B2485" s="517" t="s">
        <v>4153</v>
      </c>
    </row>
    <row r="2486" spans="1:2" ht="15.75">
      <c r="A2486" s="517" t="s">
        <v>4154</v>
      </c>
      <c r="B2486" s="517" t="s">
        <v>4155</v>
      </c>
    </row>
    <row r="2487" spans="1:2" ht="15.75">
      <c r="A2487" s="517" t="s">
        <v>4156</v>
      </c>
      <c r="B2487" s="517" t="s">
        <v>4157</v>
      </c>
    </row>
    <row r="2488" spans="1:2" ht="15.75">
      <c r="A2488" s="517" t="s">
        <v>4158</v>
      </c>
      <c r="B2488" s="517" t="s">
        <v>4159</v>
      </c>
    </row>
    <row r="2489" spans="1:2" ht="15.75">
      <c r="A2489" s="517" t="s">
        <v>4160</v>
      </c>
      <c r="B2489" s="517" t="s">
        <v>33</v>
      </c>
    </row>
    <row r="2490" spans="1:2" ht="15.75">
      <c r="A2490" s="517" t="s">
        <v>4161</v>
      </c>
      <c r="B2490" s="517" t="s">
        <v>4162</v>
      </c>
    </row>
    <row r="2491" spans="1:2" ht="15.75">
      <c r="A2491" s="517" t="s">
        <v>4163</v>
      </c>
      <c r="B2491" s="517" t="s">
        <v>4162</v>
      </c>
    </row>
    <row r="2492" spans="1:2" ht="15.75">
      <c r="A2492" s="517" t="s">
        <v>4164</v>
      </c>
      <c r="B2492" s="517" t="s">
        <v>4165</v>
      </c>
    </row>
    <row r="2493" spans="1:2" ht="15.75">
      <c r="A2493" s="517" t="s">
        <v>4166</v>
      </c>
      <c r="B2493" s="517" t="s">
        <v>4167</v>
      </c>
    </row>
    <row r="2494" spans="1:2" ht="15.75">
      <c r="A2494" s="517" t="s">
        <v>4168</v>
      </c>
      <c r="B2494" s="517" t="s">
        <v>4169</v>
      </c>
    </row>
    <row r="2495" spans="1:2" ht="15.75">
      <c r="A2495" s="517" t="s">
        <v>4170</v>
      </c>
      <c r="B2495" s="517" t="s">
        <v>4171</v>
      </c>
    </row>
    <row r="2496" spans="1:2" ht="15.75">
      <c r="A2496" s="517" t="s">
        <v>4172</v>
      </c>
      <c r="B2496" s="517" t="s">
        <v>4173</v>
      </c>
    </row>
    <row r="2497" spans="1:2" ht="15.75">
      <c r="A2497" s="517" t="s">
        <v>4174</v>
      </c>
      <c r="B2497" s="517" t="s">
        <v>4175</v>
      </c>
    </row>
    <row r="2498" spans="1:2" ht="15.75">
      <c r="A2498" s="517" t="s">
        <v>4176</v>
      </c>
      <c r="B2498" s="517" t="s">
        <v>4177</v>
      </c>
    </row>
    <row r="2499" spans="1:2" ht="15.75">
      <c r="A2499" s="517" t="s">
        <v>4178</v>
      </c>
      <c r="B2499" s="517" t="s">
        <v>4179</v>
      </c>
    </row>
    <row r="2500" spans="1:2" ht="15.75">
      <c r="A2500" s="517" t="s">
        <v>4180</v>
      </c>
      <c r="B2500" s="517" t="s">
        <v>4181</v>
      </c>
    </row>
    <row r="2501" spans="1:2" ht="15.75">
      <c r="A2501" s="517" t="s">
        <v>4182</v>
      </c>
      <c r="B2501" s="517" t="s">
        <v>4183</v>
      </c>
    </row>
    <row r="2502" spans="1:2" ht="15.75">
      <c r="A2502" s="517" t="s">
        <v>4184</v>
      </c>
      <c r="B2502" s="517" t="s">
        <v>4185</v>
      </c>
    </row>
    <row r="2503" spans="1:2" ht="15.75">
      <c r="A2503" s="517" t="s">
        <v>4186</v>
      </c>
      <c r="B2503" s="517" t="s">
        <v>245</v>
      </c>
    </row>
    <row r="2504" spans="1:2" ht="15.75">
      <c r="A2504" s="517" t="s">
        <v>4187</v>
      </c>
      <c r="B2504" s="517" t="s">
        <v>4188</v>
      </c>
    </row>
    <row r="2505" spans="1:2" ht="15.75">
      <c r="A2505" s="517" t="s">
        <v>4189</v>
      </c>
      <c r="B2505" s="517" t="s">
        <v>4190</v>
      </c>
    </row>
    <row r="2506" spans="1:2" ht="15.75">
      <c r="A2506" s="517" t="s">
        <v>4191</v>
      </c>
      <c r="B2506" s="517" t="s">
        <v>698</v>
      </c>
    </row>
    <row r="2507" spans="1:2" ht="15.75">
      <c r="A2507" s="517" t="s">
        <v>4192</v>
      </c>
      <c r="B2507" s="517" t="s">
        <v>2265</v>
      </c>
    </row>
    <row r="2508" spans="1:2" ht="15.75">
      <c r="A2508" s="517" t="s">
        <v>4193</v>
      </c>
      <c r="B2508" s="517" t="s">
        <v>4194</v>
      </c>
    </row>
    <row r="2509" spans="1:2" ht="15.75">
      <c r="A2509" s="517" t="s">
        <v>4195</v>
      </c>
      <c r="B2509" s="517" t="s">
        <v>4196</v>
      </c>
    </row>
    <row r="2510" spans="1:2" ht="15.75">
      <c r="A2510" s="517" t="s">
        <v>4197</v>
      </c>
      <c r="B2510" s="517" t="s">
        <v>4198</v>
      </c>
    </row>
    <row r="2511" spans="1:2" ht="15.75">
      <c r="A2511" s="517" t="s">
        <v>4199</v>
      </c>
      <c r="B2511" s="517" t="s">
        <v>2273</v>
      </c>
    </row>
    <row r="2512" spans="1:2" ht="15.75">
      <c r="A2512" s="517" t="s">
        <v>4200</v>
      </c>
      <c r="B2512" s="517" t="s">
        <v>4201</v>
      </c>
    </row>
    <row r="2513" spans="1:2" ht="15.75">
      <c r="A2513" s="517" t="s">
        <v>4202</v>
      </c>
      <c r="B2513" s="517" t="s">
        <v>4203</v>
      </c>
    </row>
    <row r="2514" spans="1:2" ht="15.75">
      <c r="A2514" s="517" t="s">
        <v>4204</v>
      </c>
      <c r="B2514" s="517" t="s">
        <v>2279</v>
      </c>
    </row>
    <row r="2515" spans="1:2" ht="15.75">
      <c r="A2515" s="517" t="s">
        <v>4205</v>
      </c>
      <c r="B2515" s="517" t="s">
        <v>2281</v>
      </c>
    </row>
    <row r="2516" spans="1:2" ht="15.75">
      <c r="A2516" s="517" t="s">
        <v>4206</v>
      </c>
      <c r="B2516" s="517" t="s">
        <v>4207</v>
      </c>
    </row>
    <row r="2517" spans="1:2" ht="15.75">
      <c r="A2517" s="517" t="s">
        <v>4208</v>
      </c>
      <c r="B2517" s="517" t="s">
        <v>948</v>
      </c>
    </row>
    <row r="2518" spans="1:2" ht="15.75">
      <c r="A2518" s="517" t="s">
        <v>4209</v>
      </c>
      <c r="B2518" s="517" t="s">
        <v>950</v>
      </c>
    </row>
    <row r="2519" spans="1:2" ht="15.75">
      <c r="A2519" s="517" t="s">
        <v>4210</v>
      </c>
      <c r="B2519" s="517" t="s">
        <v>723</v>
      </c>
    </row>
    <row r="2520" spans="1:2" ht="15.75">
      <c r="A2520" s="517" t="s">
        <v>4211</v>
      </c>
      <c r="B2520" s="517" t="s">
        <v>4212</v>
      </c>
    </row>
    <row r="2521" spans="1:2" ht="15.75">
      <c r="A2521" s="517" t="s">
        <v>4213</v>
      </c>
      <c r="B2521" s="517" t="s">
        <v>4212</v>
      </c>
    </row>
    <row r="2522" spans="1:2" ht="15.75">
      <c r="A2522" s="517" t="s">
        <v>4214</v>
      </c>
      <c r="B2522" s="517" t="s">
        <v>4215</v>
      </c>
    </row>
    <row r="2523" spans="1:2" ht="15.75">
      <c r="A2523" s="517" t="s">
        <v>4216</v>
      </c>
      <c r="B2523" s="517" t="s">
        <v>4217</v>
      </c>
    </row>
    <row r="2524" spans="1:2" ht="15.75">
      <c r="A2524" s="517" t="s">
        <v>4218</v>
      </c>
      <c r="B2524" s="517" t="s">
        <v>4219</v>
      </c>
    </row>
    <row r="2525" spans="1:2" ht="15.75">
      <c r="A2525" s="517" t="s">
        <v>4220</v>
      </c>
      <c r="B2525" s="517" t="s">
        <v>4221</v>
      </c>
    </row>
    <row r="2526" spans="1:2" ht="15.75">
      <c r="A2526" s="517" t="s">
        <v>4222</v>
      </c>
      <c r="B2526" s="517" t="s">
        <v>33</v>
      </c>
    </row>
    <row r="2527" spans="1:2" ht="15.75">
      <c r="A2527" s="517" t="s">
        <v>4223</v>
      </c>
      <c r="B2527" s="517" t="s">
        <v>4224</v>
      </c>
    </row>
    <row r="2528" spans="1:2" ht="15.75">
      <c r="A2528" s="517" t="s">
        <v>4225</v>
      </c>
      <c r="B2528" s="517" t="s">
        <v>4226</v>
      </c>
    </row>
    <row r="2529" spans="1:2" ht="15.75">
      <c r="A2529" s="517" t="s">
        <v>4227</v>
      </c>
      <c r="B2529" s="517" t="s">
        <v>4228</v>
      </c>
    </row>
    <row r="2530" spans="1:2" ht="15.75">
      <c r="A2530" s="517" t="s">
        <v>4229</v>
      </c>
      <c r="B2530" s="517" t="s">
        <v>4230</v>
      </c>
    </row>
    <row r="2531" spans="1:2" ht="15.75">
      <c r="A2531" s="517" t="s">
        <v>4231</v>
      </c>
      <c r="B2531" s="517" t="s">
        <v>4232</v>
      </c>
    </row>
    <row r="2532" spans="1:2" ht="15.75">
      <c r="A2532" s="517" t="s">
        <v>4233</v>
      </c>
      <c r="B2532" s="517" t="s">
        <v>4234</v>
      </c>
    </row>
    <row r="2533" spans="1:2" ht="15.75">
      <c r="A2533" s="517" t="s">
        <v>4235</v>
      </c>
      <c r="B2533" s="517" t="s">
        <v>4236</v>
      </c>
    </row>
    <row r="2534" spans="1:2" ht="15.75">
      <c r="A2534" s="517" t="s">
        <v>4237</v>
      </c>
      <c r="B2534" s="517" t="s">
        <v>2302</v>
      </c>
    </row>
    <row r="2535" spans="1:2" ht="15.75">
      <c r="A2535" s="517" t="s">
        <v>4238</v>
      </c>
      <c r="B2535" s="517" t="s">
        <v>4239</v>
      </c>
    </row>
    <row r="2536" spans="1:2" ht="15.75">
      <c r="A2536" s="517" t="s">
        <v>4240</v>
      </c>
      <c r="B2536" s="517" t="s">
        <v>4241</v>
      </c>
    </row>
    <row r="2537" spans="1:2" ht="15.75">
      <c r="A2537" s="517" t="s">
        <v>4242</v>
      </c>
      <c r="B2537" s="517" t="s">
        <v>4243</v>
      </c>
    </row>
    <row r="2538" spans="1:2" ht="15.75">
      <c r="A2538" s="517" t="s">
        <v>4244</v>
      </c>
      <c r="B2538" s="517" t="s">
        <v>3000</v>
      </c>
    </row>
    <row r="2539" spans="1:2" ht="15.75">
      <c r="A2539" s="517" t="s">
        <v>4245</v>
      </c>
      <c r="B2539" s="517" t="s">
        <v>2361</v>
      </c>
    </row>
    <row r="2540" spans="1:2" ht="15.75">
      <c r="A2540" s="517" t="s">
        <v>4246</v>
      </c>
      <c r="B2540" s="517" t="s">
        <v>4247</v>
      </c>
    </row>
    <row r="2541" spans="1:2" ht="15.75">
      <c r="A2541" s="517" t="s">
        <v>4248</v>
      </c>
      <c r="B2541" s="517" t="s">
        <v>2359</v>
      </c>
    </row>
    <row r="2542" spans="1:2" ht="15.75">
      <c r="A2542" s="517" t="s">
        <v>4249</v>
      </c>
      <c r="B2542" s="517" t="s">
        <v>33</v>
      </c>
    </row>
    <row r="2543" spans="1:2" ht="15.75">
      <c r="A2543" s="517" t="s">
        <v>4250</v>
      </c>
      <c r="B2543" s="517" t="s">
        <v>4251</v>
      </c>
    </row>
    <row r="2544" spans="1:2" ht="15.75">
      <c r="A2544" s="517" t="s">
        <v>4252</v>
      </c>
      <c r="B2544" s="517" t="s">
        <v>4251</v>
      </c>
    </row>
    <row r="2545" spans="1:2" ht="15.75">
      <c r="A2545" s="517" t="s">
        <v>4253</v>
      </c>
      <c r="B2545" s="517" t="s">
        <v>4254</v>
      </c>
    </row>
    <row r="2546" spans="1:2" ht="15.75">
      <c r="A2546" s="517" t="s">
        <v>4255</v>
      </c>
      <c r="B2546" s="517" t="s">
        <v>4256</v>
      </c>
    </row>
    <row r="2547" spans="1:2" ht="15.75">
      <c r="A2547" s="517" t="s">
        <v>4257</v>
      </c>
      <c r="B2547" s="517" t="s">
        <v>4258</v>
      </c>
    </row>
    <row r="2548" spans="1:2" ht="15.75">
      <c r="A2548" s="517" t="s">
        <v>4259</v>
      </c>
      <c r="B2548" s="517" t="s">
        <v>4260</v>
      </c>
    </row>
    <row r="2549" spans="1:2" ht="15.75">
      <c r="A2549" s="517" t="s">
        <v>4261</v>
      </c>
      <c r="B2549" s="517" t="s">
        <v>4262</v>
      </c>
    </row>
    <row r="2550" spans="1:2" ht="15.75">
      <c r="A2550" s="517" t="s">
        <v>4263</v>
      </c>
      <c r="B2550" s="517" t="s">
        <v>4264</v>
      </c>
    </row>
    <row r="2551" spans="1:2" ht="15.75">
      <c r="A2551" s="517" t="s">
        <v>4265</v>
      </c>
      <c r="B2551" s="517" t="s">
        <v>4266</v>
      </c>
    </row>
    <row r="2552" spans="1:2" ht="15.75">
      <c r="A2552" s="517" t="s">
        <v>4267</v>
      </c>
      <c r="B2552" s="517" t="s">
        <v>4268</v>
      </c>
    </row>
    <row r="2553" spans="1:2" ht="15.75">
      <c r="A2553" s="517" t="s">
        <v>4269</v>
      </c>
      <c r="B2553" s="517" t="s">
        <v>4270</v>
      </c>
    </row>
    <row r="2554" spans="1:2" ht="15.75">
      <c r="A2554" s="517" t="s">
        <v>4271</v>
      </c>
      <c r="B2554" s="517" t="s">
        <v>4272</v>
      </c>
    </row>
    <row r="2555" spans="1:2" ht="15.75">
      <c r="A2555" s="517" t="s">
        <v>4273</v>
      </c>
      <c r="B2555" s="517" t="s">
        <v>4274</v>
      </c>
    </row>
    <row r="2556" spans="1:2" ht="15.75">
      <c r="A2556" s="517" t="s">
        <v>4275</v>
      </c>
      <c r="B2556" s="517" t="s">
        <v>4276</v>
      </c>
    </row>
    <row r="2557" spans="1:2" ht="15.75">
      <c r="A2557" s="517" t="s">
        <v>4277</v>
      </c>
      <c r="B2557" s="517" t="s">
        <v>4278</v>
      </c>
    </row>
    <row r="2558" spans="1:2" ht="15.75">
      <c r="A2558" s="517" t="s">
        <v>4279</v>
      </c>
      <c r="B2558" s="517" t="s">
        <v>4280</v>
      </c>
    </row>
    <row r="2559" spans="1:2" ht="15.75">
      <c r="A2559" s="517" t="s">
        <v>4281</v>
      </c>
      <c r="B2559" s="517" t="s">
        <v>33</v>
      </c>
    </row>
    <row r="2560" spans="1:2" ht="15.75">
      <c r="A2560" s="517" t="s">
        <v>4282</v>
      </c>
      <c r="B2560" s="517" t="s">
        <v>4283</v>
      </c>
    </row>
    <row r="2561" spans="1:2" ht="15.75">
      <c r="A2561" s="517" t="s">
        <v>4284</v>
      </c>
      <c r="B2561" s="517" t="s">
        <v>4285</v>
      </c>
    </row>
    <row r="2562" spans="1:2" ht="15.75">
      <c r="A2562" s="517" t="s">
        <v>4286</v>
      </c>
      <c r="B2562" s="517" t="s">
        <v>4287</v>
      </c>
    </row>
    <row r="2563" spans="1:2" ht="15.75">
      <c r="A2563" s="517" t="s">
        <v>4288</v>
      </c>
      <c r="B2563" s="517" t="s">
        <v>1450</v>
      </c>
    </row>
    <row r="2564" spans="1:2" ht="15.75">
      <c r="A2564" s="517" t="s">
        <v>4289</v>
      </c>
      <c r="B2564" s="517" t="s">
        <v>4290</v>
      </c>
    </row>
    <row r="2565" spans="1:2" ht="15.75">
      <c r="A2565" s="517" t="s">
        <v>4291</v>
      </c>
      <c r="B2565" s="517" t="s">
        <v>4292</v>
      </c>
    </row>
    <row r="2566" spans="1:2" ht="15.75">
      <c r="A2566" s="517" t="s">
        <v>4293</v>
      </c>
      <c r="B2566" s="517" t="s">
        <v>4294</v>
      </c>
    </row>
    <row r="2567" spans="1:2" ht="15.75">
      <c r="A2567" s="517" t="s">
        <v>4295</v>
      </c>
      <c r="B2567" s="517" t="s">
        <v>4296</v>
      </c>
    </row>
    <row r="2568" spans="1:2" ht="15.75">
      <c r="A2568" s="517" t="s">
        <v>4297</v>
      </c>
      <c r="B2568" s="517" t="s">
        <v>1446</v>
      </c>
    </row>
    <row r="2569" spans="1:2" ht="15.75">
      <c r="A2569" s="517" t="s">
        <v>4298</v>
      </c>
      <c r="B2569" s="517" t="s">
        <v>33</v>
      </c>
    </row>
    <row r="2570" spans="1:2" ht="15.75">
      <c r="A2570" s="517" t="s">
        <v>4299</v>
      </c>
      <c r="B2570" s="517" t="s">
        <v>4300</v>
      </c>
    </row>
    <row r="2571" spans="1:2" ht="15.75">
      <c r="A2571" s="517" t="s">
        <v>4301</v>
      </c>
      <c r="B2571" s="517" t="s">
        <v>4302</v>
      </c>
    </row>
    <row r="2572" spans="1:2" ht="15.75">
      <c r="A2572" s="517" t="s">
        <v>4303</v>
      </c>
      <c r="B2572" s="517" t="s">
        <v>4304</v>
      </c>
    </row>
    <row r="2573" spans="1:2" ht="15.75">
      <c r="A2573" s="517" t="s">
        <v>4305</v>
      </c>
      <c r="B2573" s="517" t="s">
        <v>4306</v>
      </c>
    </row>
    <row r="2574" spans="1:2" ht="15.75">
      <c r="A2574" s="517" t="s">
        <v>4307</v>
      </c>
      <c r="B2574" s="517" t="s">
        <v>4306</v>
      </c>
    </row>
    <row r="2575" spans="1:2" ht="15.75">
      <c r="A2575" s="517" t="s">
        <v>4308</v>
      </c>
      <c r="B2575" s="517" t="s">
        <v>4309</v>
      </c>
    </row>
    <row r="2576" spans="1:2" ht="15.75">
      <c r="A2576" s="517" t="s">
        <v>4310</v>
      </c>
      <c r="B2576" s="517" t="s">
        <v>4311</v>
      </c>
    </row>
    <row r="2577" spans="1:2" ht="15.75">
      <c r="A2577" s="517" t="s">
        <v>4312</v>
      </c>
      <c r="B2577" s="517" t="s">
        <v>4313</v>
      </c>
    </row>
    <row r="2578" spans="1:2" ht="15.75">
      <c r="A2578" s="517" t="s">
        <v>4314</v>
      </c>
      <c r="B2578" s="517" t="s">
        <v>4234</v>
      </c>
    </row>
    <row r="2579" spans="1:2" ht="15.75">
      <c r="A2579" s="517" t="s">
        <v>4315</v>
      </c>
      <c r="B2579" s="517" t="s">
        <v>4316</v>
      </c>
    </row>
    <row r="2580" spans="1:2" ht="15.75">
      <c r="A2580" s="517" t="s">
        <v>4317</v>
      </c>
      <c r="B2580" s="517" t="s">
        <v>4318</v>
      </c>
    </row>
    <row r="2581" spans="1:2" ht="15.75">
      <c r="A2581" s="517" t="s">
        <v>4319</v>
      </c>
      <c r="B2581" s="517" t="s">
        <v>4320</v>
      </c>
    </row>
    <row r="2582" spans="1:2" ht="15.75">
      <c r="A2582" s="517" t="s">
        <v>4321</v>
      </c>
      <c r="B2582" s="517" t="s">
        <v>4322</v>
      </c>
    </row>
    <row r="2583" spans="1:2" ht="15.75">
      <c r="A2583" s="517" t="s">
        <v>4323</v>
      </c>
      <c r="B2583" s="517" t="s">
        <v>4324</v>
      </c>
    </row>
    <row r="2584" spans="1:2" ht="15.75">
      <c r="A2584" s="517" t="s">
        <v>4325</v>
      </c>
      <c r="B2584" s="517" t="s">
        <v>3601</v>
      </c>
    </row>
    <row r="2585" spans="1:2" ht="15.75">
      <c r="A2585" s="517" t="s">
        <v>4326</v>
      </c>
      <c r="B2585" s="517" t="s">
        <v>4327</v>
      </c>
    </row>
    <row r="2586" spans="1:2" ht="15.75">
      <c r="A2586" s="517" t="s">
        <v>4328</v>
      </c>
      <c r="B2586" s="517" t="s">
        <v>4329</v>
      </c>
    </row>
    <row r="2587" spans="1:2" ht="15.75">
      <c r="A2587" s="517" t="s">
        <v>4330</v>
      </c>
      <c r="B2587" s="517" t="s">
        <v>33</v>
      </c>
    </row>
    <row r="2588" spans="1:2" ht="15.75">
      <c r="A2588" s="517" t="s">
        <v>4331</v>
      </c>
      <c r="B2588" s="517" t="s">
        <v>4332</v>
      </c>
    </row>
    <row r="2589" spans="1:2" ht="15.75">
      <c r="A2589" s="517" t="s">
        <v>4333</v>
      </c>
      <c r="B2589" s="517" t="s">
        <v>4334</v>
      </c>
    </row>
    <row r="2590" spans="1:2" ht="15.75">
      <c r="A2590" s="517" t="s">
        <v>4335</v>
      </c>
      <c r="B2590" s="517" t="s">
        <v>4336</v>
      </c>
    </row>
    <row r="2591" spans="1:2" ht="15.75">
      <c r="A2591" s="517" t="s">
        <v>4337</v>
      </c>
      <c r="B2591" s="517" t="s">
        <v>4336</v>
      </c>
    </row>
    <row r="2592" spans="1:2" ht="15.75">
      <c r="A2592" s="517" t="s">
        <v>4338</v>
      </c>
      <c r="B2592" s="517" t="s">
        <v>4339</v>
      </c>
    </row>
    <row r="2593" spans="1:2" ht="15.75">
      <c r="A2593" s="517" t="s">
        <v>4340</v>
      </c>
      <c r="B2593" s="517" t="s">
        <v>4341</v>
      </c>
    </row>
    <row r="2594" spans="1:2" ht="15.75">
      <c r="A2594" s="517" t="s">
        <v>4342</v>
      </c>
      <c r="B2594" s="517" t="s">
        <v>4343</v>
      </c>
    </row>
    <row r="2595" spans="1:2" ht="15.75">
      <c r="A2595" s="517" t="s">
        <v>4344</v>
      </c>
      <c r="B2595" s="517" t="s">
        <v>4345</v>
      </c>
    </row>
    <row r="2596" spans="1:2" ht="15.75">
      <c r="A2596" s="517" t="s">
        <v>4346</v>
      </c>
      <c r="B2596" s="517" t="s">
        <v>4347</v>
      </c>
    </row>
    <row r="2597" spans="1:2" ht="15.75">
      <c r="A2597" s="517" t="s">
        <v>4348</v>
      </c>
      <c r="B2597" s="517" t="s">
        <v>4349</v>
      </c>
    </row>
    <row r="2598" spans="1:2" ht="15.75">
      <c r="A2598" s="517" t="s">
        <v>4350</v>
      </c>
      <c r="B2598" s="517" t="s">
        <v>4351</v>
      </c>
    </row>
    <row r="2599" spans="1:2" ht="15.75">
      <c r="A2599" s="517" t="s">
        <v>4352</v>
      </c>
      <c r="B2599" s="517" t="s">
        <v>4353</v>
      </c>
    </row>
    <row r="2600" spans="1:2" ht="15.75">
      <c r="A2600" s="517" t="s">
        <v>4354</v>
      </c>
      <c r="B2600" s="517" t="s">
        <v>4355</v>
      </c>
    </row>
    <row r="2601" spans="1:2" ht="15.75">
      <c r="A2601" s="517" t="s">
        <v>4356</v>
      </c>
      <c r="B2601" s="517" t="s">
        <v>4357</v>
      </c>
    </row>
    <row r="2602" spans="1:2" ht="15.75">
      <c r="A2602" s="517" t="s">
        <v>4358</v>
      </c>
      <c r="B2602" s="517" t="s">
        <v>4359</v>
      </c>
    </row>
    <row r="2603" spans="1:2" ht="15.75">
      <c r="A2603" s="517" t="s">
        <v>4360</v>
      </c>
      <c r="B2603" s="517" t="s">
        <v>4361</v>
      </c>
    </row>
    <row r="2604" spans="1:2" ht="15.75">
      <c r="A2604" s="517" t="s">
        <v>4362</v>
      </c>
      <c r="B2604" s="517" t="s">
        <v>1743</v>
      </c>
    </row>
    <row r="2605" spans="1:2" ht="15.75">
      <c r="A2605" s="517" t="s">
        <v>4363</v>
      </c>
      <c r="B2605" s="517" t="s">
        <v>1734</v>
      </c>
    </row>
    <row r="2606" spans="1:2" ht="15.75">
      <c r="A2606" s="517" t="s">
        <v>4364</v>
      </c>
      <c r="B2606" s="517" t="s">
        <v>1732</v>
      </c>
    </row>
    <row r="2607" spans="1:2" ht="15.75">
      <c r="A2607" s="517" t="s">
        <v>4365</v>
      </c>
      <c r="B2607" s="517" t="s">
        <v>1728</v>
      </c>
    </row>
    <row r="2608" spans="1:2" ht="15.75">
      <c r="A2608" s="517" t="s">
        <v>4366</v>
      </c>
      <c r="B2608" s="517" t="s">
        <v>1730</v>
      </c>
    </row>
    <row r="2609" spans="1:2" ht="15.75">
      <c r="A2609" s="517" t="s">
        <v>4367</v>
      </c>
      <c r="B2609" s="517" t="s">
        <v>4368</v>
      </c>
    </row>
    <row r="2610" spans="1:2" ht="15.75">
      <c r="A2610" s="517" t="s">
        <v>4369</v>
      </c>
      <c r="B2610" s="517" t="s">
        <v>948</v>
      </c>
    </row>
    <row r="2611" spans="1:2" ht="15.75">
      <c r="A2611" s="517" t="s">
        <v>4370</v>
      </c>
      <c r="B2611" s="517" t="s">
        <v>950</v>
      </c>
    </row>
    <row r="2612" spans="1:2" ht="15.75">
      <c r="A2612" s="517" t="s">
        <v>4371</v>
      </c>
      <c r="B2612" s="517" t="s">
        <v>526</v>
      </c>
    </row>
    <row r="2613" spans="1:2" ht="15.75">
      <c r="A2613" s="517" t="s">
        <v>4372</v>
      </c>
      <c r="B2613" s="517" t="s">
        <v>698</v>
      </c>
    </row>
    <row r="2614" spans="1:2" ht="15.75">
      <c r="A2614" s="517" t="s">
        <v>4373</v>
      </c>
      <c r="B2614" s="517" t="s">
        <v>2265</v>
      </c>
    </row>
    <row r="2615" spans="1:2" ht="15.75">
      <c r="A2615" s="517" t="s">
        <v>4374</v>
      </c>
      <c r="B2615" s="517" t="s">
        <v>4375</v>
      </c>
    </row>
    <row r="2616" spans="1:2" ht="15.75">
      <c r="A2616" s="517" t="s">
        <v>4376</v>
      </c>
      <c r="B2616" s="517" t="s">
        <v>1734</v>
      </c>
    </row>
    <row r="2617" spans="1:2" ht="15.75">
      <c r="A2617" s="517" t="s">
        <v>4377</v>
      </c>
      <c r="B2617" s="517" t="s">
        <v>1732</v>
      </c>
    </row>
    <row r="2618" spans="1:2" ht="15.75">
      <c r="A2618" s="517" t="s">
        <v>4378</v>
      </c>
      <c r="B2618" s="517" t="s">
        <v>1728</v>
      </c>
    </row>
    <row r="2619" spans="1:2" ht="15.75">
      <c r="A2619" s="517" t="s">
        <v>4379</v>
      </c>
      <c r="B2619" s="517" t="s">
        <v>1730</v>
      </c>
    </row>
    <row r="2620" spans="1:2" ht="15.75">
      <c r="A2620" s="517" t="s">
        <v>4380</v>
      </c>
      <c r="B2620" s="517" t="s">
        <v>4368</v>
      </c>
    </row>
    <row r="2621" spans="1:2" ht="15.75">
      <c r="A2621" s="517" t="s">
        <v>4381</v>
      </c>
      <c r="B2621" s="517" t="s">
        <v>948</v>
      </c>
    </row>
    <row r="2622" spans="1:2" ht="15.75">
      <c r="A2622" s="517" t="s">
        <v>4382</v>
      </c>
      <c r="B2622" s="517" t="s">
        <v>950</v>
      </c>
    </row>
    <row r="2623" spans="1:2" ht="15.75">
      <c r="A2623" s="517" t="s">
        <v>4383</v>
      </c>
      <c r="B2623" s="517" t="s">
        <v>526</v>
      </c>
    </row>
    <row r="2624" spans="1:2" ht="15.75">
      <c r="A2624" s="517" t="s">
        <v>4384</v>
      </c>
      <c r="B2624" s="517" t="s">
        <v>4385</v>
      </c>
    </row>
    <row r="2625" spans="1:2" ht="15.75">
      <c r="A2625" s="517" t="s">
        <v>4386</v>
      </c>
      <c r="B2625" s="517" t="s">
        <v>4387</v>
      </c>
    </row>
    <row r="2626" spans="1:2" ht="15.75">
      <c r="A2626" s="517" t="s">
        <v>4388</v>
      </c>
      <c r="B2626" s="517" t="s">
        <v>4389</v>
      </c>
    </row>
    <row r="2627" spans="1:2" ht="15.75">
      <c r="A2627" s="517" t="s">
        <v>4390</v>
      </c>
      <c r="B2627" s="517" t="s">
        <v>4391</v>
      </c>
    </row>
    <row r="2628" spans="1:2" ht="15.75">
      <c r="A2628" s="517" t="s">
        <v>4392</v>
      </c>
      <c r="B2628" s="517" t="s">
        <v>4393</v>
      </c>
    </row>
    <row r="2629" spans="1:2" ht="15.75">
      <c r="A2629" s="517" t="s">
        <v>4394</v>
      </c>
      <c r="B2629" s="517" t="s">
        <v>4395</v>
      </c>
    </row>
    <row r="2630" spans="1:2" ht="15.75">
      <c r="A2630" s="517" t="s">
        <v>4396</v>
      </c>
      <c r="B2630" s="517" t="s">
        <v>4397</v>
      </c>
    </row>
    <row r="2631" spans="1:2" ht="15.75">
      <c r="A2631" s="517" t="s">
        <v>4398</v>
      </c>
      <c r="B2631" s="517" t="s">
        <v>4399</v>
      </c>
    </row>
    <row r="2632" spans="1:2" ht="15.75">
      <c r="A2632" s="517" t="s">
        <v>4400</v>
      </c>
      <c r="B2632" s="517" t="s">
        <v>4401</v>
      </c>
    </row>
    <row r="2633" spans="1:2" ht="15.75">
      <c r="A2633" s="517" t="s">
        <v>4402</v>
      </c>
      <c r="B2633" s="517" t="s">
        <v>4403</v>
      </c>
    </row>
    <row r="2634" spans="1:2" ht="15.75">
      <c r="A2634" s="517" t="s">
        <v>4404</v>
      </c>
      <c r="B2634" s="517" t="s">
        <v>4405</v>
      </c>
    </row>
    <row r="2635" spans="1:2" ht="15.75">
      <c r="A2635" s="517" t="s">
        <v>4406</v>
      </c>
      <c r="B2635" s="517" t="s">
        <v>4407</v>
      </c>
    </row>
    <row r="2636" spans="1:2" ht="15.75">
      <c r="A2636" s="517" t="s">
        <v>4408</v>
      </c>
      <c r="B2636" s="517" t="s">
        <v>4409</v>
      </c>
    </row>
    <row r="2637" spans="1:2" ht="15.75">
      <c r="A2637" s="517" t="s">
        <v>4410</v>
      </c>
      <c r="B2637" s="517" t="s">
        <v>4411</v>
      </c>
    </row>
    <row r="2638" spans="1:2" ht="15.75">
      <c r="A2638" s="517" t="s">
        <v>4412</v>
      </c>
      <c r="B2638" s="517" t="s">
        <v>4399</v>
      </c>
    </row>
    <row r="2639" spans="1:2" ht="15.75">
      <c r="A2639" s="517" t="s">
        <v>4413</v>
      </c>
      <c r="B2639" s="517" t="s">
        <v>4401</v>
      </c>
    </row>
    <row r="2640" spans="1:2" ht="15.75">
      <c r="A2640" s="517" t="s">
        <v>4414</v>
      </c>
      <c r="B2640" s="517" t="s">
        <v>4403</v>
      </c>
    </row>
    <row r="2641" spans="1:2" ht="15.75">
      <c r="A2641" s="517" t="s">
        <v>4415</v>
      </c>
      <c r="B2641" s="517" t="s">
        <v>4405</v>
      </c>
    </row>
    <row r="2642" spans="1:2" ht="15.75">
      <c r="A2642" s="517" t="s">
        <v>4416</v>
      </c>
      <c r="B2642" s="517" t="s">
        <v>4407</v>
      </c>
    </row>
    <row r="2643" spans="1:2" ht="15.75">
      <c r="A2643" s="517" t="s">
        <v>4417</v>
      </c>
      <c r="B2643" s="517" t="s">
        <v>4418</v>
      </c>
    </row>
    <row r="2644" spans="1:2" ht="15.75">
      <c r="A2644" s="517" t="s">
        <v>4419</v>
      </c>
      <c r="B2644" s="517" t="s">
        <v>4420</v>
      </c>
    </row>
    <row r="2645" spans="1:2" ht="15.75">
      <c r="A2645" s="517" t="s">
        <v>4421</v>
      </c>
      <c r="B2645" s="517" t="s">
        <v>1781</v>
      </c>
    </row>
    <row r="2646" spans="1:2" ht="15.75">
      <c r="A2646" s="517" t="s">
        <v>4422</v>
      </c>
      <c r="B2646" s="517" t="s">
        <v>2150</v>
      </c>
    </row>
    <row r="2647" spans="1:2" ht="15.75">
      <c r="A2647" s="517" t="s">
        <v>4423</v>
      </c>
      <c r="B2647" s="517" t="s">
        <v>91</v>
      </c>
    </row>
    <row r="2648" spans="1:2" ht="15.75">
      <c r="A2648" s="517" t="s">
        <v>4424</v>
      </c>
      <c r="B2648" s="517" t="s">
        <v>1785</v>
      </c>
    </row>
    <row r="2649" spans="1:2" ht="15.75">
      <c r="A2649" s="517" t="s">
        <v>4425</v>
      </c>
      <c r="B2649" s="517" t="s">
        <v>69</v>
      </c>
    </row>
    <row r="2650" spans="1:2" ht="15.75">
      <c r="A2650" s="517" t="s">
        <v>4426</v>
      </c>
      <c r="B2650" s="517" t="s">
        <v>4427</v>
      </c>
    </row>
    <row r="2651" spans="1:2" ht="15.75">
      <c r="A2651" s="517" t="s">
        <v>4428</v>
      </c>
      <c r="B2651" s="517" t="s">
        <v>1788</v>
      </c>
    </row>
    <row r="2652" spans="1:2" ht="15.75">
      <c r="A2652" s="517" t="s">
        <v>4429</v>
      </c>
      <c r="B2652" s="517" t="s">
        <v>4430</v>
      </c>
    </row>
    <row r="2653" spans="1:2" ht="15.75">
      <c r="A2653" s="517" t="s">
        <v>4431</v>
      </c>
      <c r="B2653" s="517" t="s">
        <v>1790</v>
      </c>
    </row>
    <row r="2654" spans="1:2" ht="15.75">
      <c r="A2654" s="517" t="s">
        <v>4432</v>
      </c>
      <c r="B2654" s="517" t="s">
        <v>1792</v>
      </c>
    </row>
    <row r="2655" spans="1:2" ht="15.75">
      <c r="A2655" s="517" t="s">
        <v>4433</v>
      </c>
      <c r="B2655" s="517" t="s">
        <v>4434</v>
      </c>
    </row>
    <row r="2656" spans="1:2" ht="15.75">
      <c r="A2656" s="517" t="s">
        <v>4435</v>
      </c>
      <c r="B2656" s="517" t="s">
        <v>4436</v>
      </c>
    </row>
    <row r="2657" spans="1:2" ht="15.75">
      <c r="A2657" s="517" t="s">
        <v>4437</v>
      </c>
      <c r="B2657" s="517" t="s">
        <v>4438</v>
      </c>
    </row>
    <row r="2658" spans="1:2" ht="15.75">
      <c r="A2658" s="517" t="s">
        <v>4439</v>
      </c>
      <c r="B2658" s="517" t="s">
        <v>4440</v>
      </c>
    </row>
    <row r="2659" spans="1:2" ht="15.75">
      <c r="A2659" s="517" t="s">
        <v>4441</v>
      </c>
      <c r="B2659" s="517" t="s">
        <v>33</v>
      </c>
    </row>
    <row r="2660" spans="1:2" ht="15.75">
      <c r="A2660" s="517" t="s">
        <v>4442</v>
      </c>
      <c r="B2660" s="517" t="s">
        <v>526</v>
      </c>
    </row>
    <row r="2661" spans="1:2" ht="15.75">
      <c r="A2661" s="517" t="s">
        <v>4443</v>
      </c>
      <c r="B2661" s="517" t="s">
        <v>1795</v>
      </c>
    </row>
    <row r="2662" spans="1:2" ht="15.75">
      <c r="A2662" s="517" t="s">
        <v>4444</v>
      </c>
      <c r="B2662" s="517" t="s">
        <v>1797</v>
      </c>
    </row>
    <row r="2663" spans="1:2" ht="15.75">
      <c r="A2663" s="517" t="s">
        <v>4445</v>
      </c>
      <c r="B2663" s="517" t="s">
        <v>1771</v>
      </c>
    </row>
    <row r="2664" spans="1:2" ht="15.75">
      <c r="A2664" s="517" t="s">
        <v>4446</v>
      </c>
      <c r="B2664" s="517" t="s">
        <v>1773</v>
      </c>
    </row>
    <row r="2665" spans="1:2" ht="15.75">
      <c r="A2665" s="517" t="s">
        <v>4447</v>
      </c>
      <c r="B2665" s="517" t="s">
        <v>1775</v>
      </c>
    </row>
    <row r="2666" spans="1:2" ht="15.75">
      <c r="A2666" s="517" t="s">
        <v>4448</v>
      </c>
      <c r="B2666" s="517" t="s">
        <v>4449</v>
      </c>
    </row>
    <row r="2667" spans="1:2" ht="15.75">
      <c r="A2667" s="517" t="s">
        <v>4450</v>
      </c>
      <c r="B2667" s="517" t="s">
        <v>4451</v>
      </c>
    </row>
    <row r="2668" spans="1:2" ht="15.75">
      <c r="A2668" s="517" t="s">
        <v>4452</v>
      </c>
      <c r="B2668" s="517" t="s">
        <v>4453</v>
      </c>
    </row>
    <row r="2669" spans="1:2" ht="15.75">
      <c r="A2669" s="517" t="s">
        <v>4454</v>
      </c>
      <c r="B2669" s="517" t="s">
        <v>4453</v>
      </c>
    </row>
    <row r="2670" spans="1:2" ht="15.75">
      <c r="A2670" s="517" t="s">
        <v>4455</v>
      </c>
      <c r="B2670" s="517" t="s">
        <v>4456</v>
      </c>
    </row>
    <row r="2671" spans="1:2" ht="15.75">
      <c r="A2671" s="517" t="s">
        <v>4457</v>
      </c>
      <c r="B2671" s="517" t="s">
        <v>4458</v>
      </c>
    </row>
    <row r="2672" spans="1:2" ht="15.75">
      <c r="A2672" s="517" t="s">
        <v>4459</v>
      </c>
      <c r="B2672" s="517" t="s">
        <v>4460</v>
      </c>
    </row>
    <row r="2673" spans="1:2" ht="15.75">
      <c r="A2673" s="517" t="s">
        <v>4461</v>
      </c>
      <c r="B2673" s="517" t="s">
        <v>4462</v>
      </c>
    </row>
    <row r="2674" spans="1:2" ht="15.75">
      <c r="A2674" s="517" t="s">
        <v>4463</v>
      </c>
      <c r="B2674" s="517" t="s">
        <v>4464</v>
      </c>
    </row>
    <row r="2675" spans="1:2" ht="15.75">
      <c r="A2675" s="517" t="s">
        <v>4465</v>
      </c>
      <c r="B2675" s="517" t="s">
        <v>1945</v>
      </c>
    </row>
    <row r="2676" spans="1:2" ht="15.75">
      <c r="A2676" s="517" t="s">
        <v>4466</v>
      </c>
      <c r="B2676" s="517" t="s">
        <v>1947</v>
      </c>
    </row>
    <row r="2677" spans="1:2" ht="15.75">
      <c r="A2677" s="517" t="s">
        <v>4467</v>
      </c>
      <c r="B2677" s="517" t="s">
        <v>4468</v>
      </c>
    </row>
    <row r="2678" spans="1:2" ht="15.75">
      <c r="A2678" s="517" t="s">
        <v>4469</v>
      </c>
      <c r="B2678" s="517" t="s">
        <v>4470</v>
      </c>
    </row>
    <row r="2679" spans="1:2" ht="15.75">
      <c r="A2679" s="517" t="s">
        <v>4471</v>
      </c>
      <c r="B2679" s="517" t="s">
        <v>4472</v>
      </c>
    </row>
    <row r="2680" spans="1:2" ht="15.75">
      <c r="A2680" s="517" t="s">
        <v>4473</v>
      </c>
      <c r="B2680" s="517" t="s">
        <v>4474</v>
      </c>
    </row>
    <row r="2681" spans="1:2" ht="15.75">
      <c r="A2681" s="517" t="s">
        <v>4475</v>
      </c>
      <c r="B2681" s="517" t="s">
        <v>4476</v>
      </c>
    </row>
    <row r="2682" spans="1:2" ht="15.75">
      <c r="A2682" s="517" t="s">
        <v>4477</v>
      </c>
      <c r="B2682" s="517" t="s">
        <v>4478</v>
      </c>
    </row>
    <row r="2683" spans="1:2" ht="15.75">
      <c r="A2683" s="517" t="s">
        <v>4479</v>
      </c>
      <c r="B2683" s="517" t="s">
        <v>193</v>
      </c>
    </row>
    <row r="2684" spans="1:2" ht="15.75">
      <c r="A2684" s="517" t="s">
        <v>4480</v>
      </c>
      <c r="B2684" s="517" t="s">
        <v>4481</v>
      </c>
    </row>
    <row r="2685" spans="1:2" ht="15.75">
      <c r="A2685" s="517" t="s">
        <v>4482</v>
      </c>
      <c r="B2685" s="517" t="s">
        <v>4483</v>
      </c>
    </row>
    <row r="2686" spans="1:2" ht="15.75">
      <c r="A2686" s="517" t="s">
        <v>4484</v>
      </c>
      <c r="B2686" s="517" t="s">
        <v>526</v>
      </c>
    </row>
    <row r="2687" spans="1:2" ht="15.75">
      <c r="A2687" s="517" t="s">
        <v>4485</v>
      </c>
      <c r="B2687" s="517" t="s">
        <v>1813</v>
      </c>
    </row>
    <row r="2688" spans="1:2" ht="15.75">
      <c r="A2688" s="517" t="s">
        <v>4486</v>
      </c>
      <c r="B2688" s="517" t="s">
        <v>1815</v>
      </c>
    </row>
    <row r="2689" spans="1:2" ht="15.75">
      <c r="A2689" s="517" t="s">
        <v>4487</v>
      </c>
      <c r="B2689" s="517" t="s">
        <v>4488</v>
      </c>
    </row>
    <row r="2690" spans="1:2" ht="15.75">
      <c r="A2690" s="517" t="s">
        <v>4489</v>
      </c>
      <c r="B2690" s="517" t="s">
        <v>1819</v>
      </c>
    </row>
    <row r="2691" spans="1:2" ht="15.75">
      <c r="A2691" s="517" t="s">
        <v>4490</v>
      </c>
      <c r="B2691" s="517" t="s">
        <v>1821</v>
      </c>
    </row>
    <row r="2692" spans="1:2" ht="15.75">
      <c r="A2692" s="517" t="s">
        <v>4491</v>
      </c>
      <c r="B2692" s="517" t="s">
        <v>4492</v>
      </c>
    </row>
    <row r="2693" spans="1:2" ht="15.75">
      <c r="A2693" s="517" t="s">
        <v>4493</v>
      </c>
      <c r="B2693" s="517" t="s">
        <v>4494</v>
      </c>
    </row>
    <row r="2694" spans="1:2" ht="15.75">
      <c r="A2694" s="517" t="s">
        <v>4495</v>
      </c>
      <c r="B2694" s="517" t="s">
        <v>4496</v>
      </c>
    </row>
    <row r="2695" spans="1:2" ht="15.75">
      <c r="A2695" s="517" t="s">
        <v>4497</v>
      </c>
      <c r="B2695" s="517" t="s">
        <v>4498</v>
      </c>
    </row>
    <row r="2696" spans="1:2" ht="15.75">
      <c r="A2696" s="517" t="s">
        <v>4499</v>
      </c>
      <c r="B2696" s="517" t="s">
        <v>2077</v>
      </c>
    </row>
    <row r="2697" spans="1:2" ht="15.75">
      <c r="A2697" s="517" t="s">
        <v>4500</v>
      </c>
      <c r="B2697" s="517" t="s">
        <v>1783</v>
      </c>
    </row>
    <row r="2698" spans="1:2" ht="15.75">
      <c r="A2698" s="517" t="s">
        <v>4501</v>
      </c>
      <c r="B2698" s="517" t="s">
        <v>4502</v>
      </c>
    </row>
    <row r="2699" spans="1:2" ht="15.75">
      <c r="A2699" s="517" t="s">
        <v>4503</v>
      </c>
      <c r="B2699" s="517" t="s">
        <v>4504</v>
      </c>
    </row>
    <row r="2700" spans="1:2" ht="15.75">
      <c r="A2700" s="517" t="s">
        <v>4505</v>
      </c>
      <c r="B2700" s="517" t="s">
        <v>4506</v>
      </c>
    </row>
    <row r="2701" spans="1:2" ht="15.75">
      <c r="A2701" s="517" t="s">
        <v>4507</v>
      </c>
      <c r="B2701" s="517" t="s">
        <v>4508</v>
      </c>
    </row>
    <row r="2702" spans="1:2" ht="15.75">
      <c r="A2702" s="517" t="s">
        <v>4509</v>
      </c>
      <c r="B2702" s="517" t="s">
        <v>4510</v>
      </c>
    </row>
    <row r="2703" spans="1:2" ht="15.75">
      <c r="A2703" s="517" t="s">
        <v>4511</v>
      </c>
      <c r="B2703" s="517" t="s">
        <v>526</v>
      </c>
    </row>
    <row r="2704" spans="1:2" ht="15.75">
      <c r="A2704" s="517" t="s">
        <v>4512</v>
      </c>
      <c r="B2704" s="517" t="s">
        <v>4513</v>
      </c>
    </row>
    <row r="2705" spans="1:2" ht="15.75">
      <c r="A2705" s="517" t="s">
        <v>4514</v>
      </c>
      <c r="B2705" s="517" t="s">
        <v>4515</v>
      </c>
    </row>
    <row r="2706" spans="1:2" ht="15.75">
      <c r="A2706" s="517" t="s">
        <v>4516</v>
      </c>
      <c r="B2706" s="517" t="s">
        <v>4517</v>
      </c>
    </row>
    <row r="2707" spans="1:2" ht="15.75">
      <c r="A2707" s="517" t="s">
        <v>4518</v>
      </c>
      <c r="B2707" s="517" t="s">
        <v>4519</v>
      </c>
    </row>
    <row r="2708" spans="1:2" ht="15.75">
      <c r="A2708" s="517" t="s">
        <v>4520</v>
      </c>
      <c r="B2708" s="517" t="s">
        <v>4521</v>
      </c>
    </row>
    <row r="2709" spans="1:2" ht="15.75">
      <c r="A2709" s="517" t="s">
        <v>4522</v>
      </c>
      <c r="B2709" s="517" t="s">
        <v>4523</v>
      </c>
    </row>
    <row r="2710" spans="1:2" ht="15.75">
      <c r="A2710" s="517" t="s">
        <v>4524</v>
      </c>
      <c r="B2710" s="517" t="s">
        <v>2322</v>
      </c>
    </row>
    <row r="2711" spans="1:2" ht="15.75">
      <c r="A2711" s="517" t="s">
        <v>4525</v>
      </c>
      <c r="B2711" s="517" t="s">
        <v>4526</v>
      </c>
    </row>
    <row r="2712" spans="1:2" ht="15.75">
      <c r="A2712" s="517" t="s">
        <v>4527</v>
      </c>
      <c r="B2712" s="517" t="s">
        <v>4528</v>
      </c>
    </row>
    <row r="2713" spans="1:2" ht="15.75">
      <c r="A2713" s="517" t="s">
        <v>4529</v>
      </c>
      <c r="B2713" s="517" t="s">
        <v>4530</v>
      </c>
    </row>
    <row r="2714" spans="1:2" ht="15.75">
      <c r="A2714" s="517" t="s">
        <v>4531</v>
      </c>
      <c r="B2714" s="517" t="s">
        <v>4532</v>
      </c>
    </row>
    <row r="2715" spans="1:2" ht="15.75">
      <c r="A2715" s="517" t="s">
        <v>4533</v>
      </c>
      <c r="B2715" s="517">
        <v>0</v>
      </c>
    </row>
    <row r="2716" spans="1:2" ht="15.75">
      <c r="A2716" s="517" t="s">
        <v>4534</v>
      </c>
      <c r="B2716" s="517">
        <v>1</v>
      </c>
    </row>
    <row r="2717" spans="1:2" ht="15.75">
      <c r="A2717" s="517" t="s">
        <v>4535</v>
      </c>
      <c r="B2717" s="517">
        <v>2</v>
      </c>
    </row>
    <row r="2718" spans="1:2" ht="15.75">
      <c r="A2718" s="517" t="s">
        <v>4536</v>
      </c>
      <c r="B2718" s="517">
        <v>3</v>
      </c>
    </row>
    <row r="2719" spans="1:2" ht="15.75">
      <c r="A2719" s="517" t="s">
        <v>4537</v>
      </c>
      <c r="B2719" s="517">
        <v>4</v>
      </c>
    </row>
    <row r="2720" spans="1:2" ht="15.75">
      <c r="A2720" s="517" t="s">
        <v>4538</v>
      </c>
      <c r="B2720" s="517">
        <v>5</v>
      </c>
    </row>
    <row r="2721" spans="1:2" ht="15.75">
      <c r="A2721" s="517" t="s">
        <v>4539</v>
      </c>
      <c r="B2721" s="517">
        <v>6</v>
      </c>
    </row>
    <row r="2722" spans="1:2" ht="15.75">
      <c r="A2722" s="517" t="s">
        <v>4540</v>
      </c>
      <c r="B2722" s="517">
        <v>7</v>
      </c>
    </row>
    <row r="2723" spans="1:2" ht="15.75">
      <c r="A2723" s="517" t="s">
        <v>4541</v>
      </c>
      <c r="B2723" s="517">
        <v>8</v>
      </c>
    </row>
    <row r="2724" spans="1:2" ht="15.75">
      <c r="A2724" s="517" t="s">
        <v>4542</v>
      </c>
      <c r="B2724" s="517">
        <v>9</v>
      </c>
    </row>
    <row r="2725" spans="1:2" ht="15.75">
      <c r="A2725" s="517" t="s">
        <v>4543</v>
      </c>
      <c r="B2725" s="517">
        <v>10</v>
      </c>
    </row>
    <row r="2726" spans="1:2" ht="15.75">
      <c r="A2726" s="517" t="s">
        <v>4544</v>
      </c>
      <c r="B2726" s="517" t="s">
        <v>4545</v>
      </c>
    </row>
    <row r="2727" spans="1:2" ht="15.75">
      <c r="A2727" s="517" t="s">
        <v>4546</v>
      </c>
      <c r="B2727" s="517" t="s">
        <v>4547</v>
      </c>
    </row>
    <row r="2728" spans="1:2" ht="15.75">
      <c r="A2728" s="517" t="s">
        <v>4548</v>
      </c>
      <c r="B2728" s="517" t="s">
        <v>4549</v>
      </c>
    </row>
    <row r="2729" spans="1:2" ht="15.75">
      <c r="A2729" s="517" t="s">
        <v>4550</v>
      </c>
      <c r="B2729" s="517" t="s">
        <v>4551</v>
      </c>
    </row>
    <row r="2730" spans="1:2" ht="15.75">
      <c r="A2730" s="517" t="s">
        <v>4552</v>
      </c>
      <c r="B2730" s="517" t="s">
        <v>4553</v>
      </c>
    </row>
    <row r="2731" spans="1:2" ht="15.75">
      <c r="A2731" s="517" t="s">
        <v>4554</v>
      </c>
      <c r="B2731" s="517" t="s">
        <v>4555</v>
      </c>
    </row>
    <row r="2732" spans="1:2" ht="15.75">
      <c r="A2732" s="517" t="s">
        <v>4556</v>
      </c>
      <c r="B2732" s="517" t="s">
        <v>4557</v>
      </c>
    </row>
    <row r="2733" spans="1:2" ht="15.75">
      <c r="A2733" s="517" t="s">
        <v>4558</v>
      </c>
      <c r="B2733" s="517" t="s">
        <v>4559</v>
      </c>
    </row>
    <row r="2734" spans="1:2" ht="15.75">
      <c r="A2734" s="517" t="s">
        <v>4560</v>
      </c>
      <c r="B2734" s="517" t="s">
        <v>4561</v>
      </c>
    </row>
    <row r="2735" spans="1:2" ht="15.75">
      <c r="A2735" s="517" t="s">
        <v>4562</v>
      </c>
      <c r="B2735" s="517" t="s">
        <v>4563</v>
      </c>
    </row>
    <row r="2736" spans="1:2" ht="15.75">
      <c r="A2736" s="517" t="s">
        <v>4564</v>
      </c>
      <c r="B2736" s="517" t="s">
        <v>4565</v>
      </c>
    </row>
    <row r="2737" spans="1:2" ht="15.75">
      <c r="A2737" s="517" t="s">
        <v>4566</v>
      </c>
      <c r="B2737" s="517" t="s">
        <v>4567</v>
      </c>
    </row>
    <row r="2738" spans="1:2" ht="15.75">
      <c r="A2738" s="517" t="s">
        <v>4568</v>
      </c>
      <c r="B2738" s="517" t="s">
        <v>4569</v>
      </c>
    </row>
    <row r="2739" spans="1:2" ht="15.75">
      <c r="A2739" s="517" t="s">
        <v>4570</v>
      </c>
      <c r="B2739" s="517" t="s">
        <v>4571</v>
      </c>
    </row>
    <row r="2740" spans="1:2" ht="15.75">
      <c r="A2740" s="517" t="s">
        <v>4572</v>
      </c>
      <c r="B2740" s="517" t="s">
        <v>4573</v>
      </c>
    </row>
    <row r="2741" spans="1:2" ht="15.75">
      <c r="A2741" s="517" t="s">
        <v>4574</v>
      </c>
      <c r="B2741" s="517" t="s">
        <v>4575</v>
      </c>
    </row>
    <row r="2742" spans="1:2" ht="15.75">
      <c r="A2742" s="517" t="s">
        <v>4576</v>
      </c>
      <c r="B2742" s="517" t="s">
        <v>4577</v>
      </c>
    </row>
    <row r="2743" spans="1:2" ht="15.75">
      <c r="A2743" s="517" t="s">
        <v>4578</v>
      </c>
      <c r="B2743" s="517" t="s">
        <v>4579</v>
      </c>
    </row>
    <row r="2744" spans="1:2" ht="15.75">
      <c r="A2744" s="517" t="s">
        <v>4580</v>
      </c>
      <c r="B2744" s="517" t="s">
        <v>4581</v>
      </c>
    </row>
    <row r="2745" spans="1:2" ht="15.75">
      <c r="A2745" s="517" t="s">
        <v>4582</v>
      </c>
      <c r="B2745" s="517" t="s">
        <v>4583</v>
      </c>
    </row>
    <row r="2746" spans="1:2" ht="15.75">
      <c r="A2746" s="517" t="s">
        <v>4584</v>
      </c>
      <c r="B2746" s="517" t="s">
        <v>4585</v>
      </c>
    </row>
    <row r="2747" spans="1:2" ht="15.75">
      <c r="A2747" s="517" t="s">
        <v>4586</v>
      </c>
      <c r="B2747" s="517" t="s">
        <v>4587</v>
      </c>
    </row>
    <row r="2748" spans="1:2" ht="15.75">
      <c r="A2748" s="517" t="s">
        <v>4588</v>
      </c>
      <c r="B2748" s="517" t="s">
        <v>4589</v>
      </c>
    </row>
    <row r="2749" spans="1:2" ht="15.75">
      <c r="A2749" s="517" t="s">
        <v>4590</v>
      </c>
      <c r="B2749" s="517" t="s">
        <v>4591</v>
      </c>
    </row>
    <row r="2750" spans="1:2" ht="15.75">
      <c r="A2750" s="517" t="s">
        <v>4592</v>
      </c>
      <c r="B2750" s="517" t="s">
        <v>4593</v>
      </c>
    </row>
    <row r="2751" spans="1:2" ht="15.75">
      <c r="A2751" s="517" t="s">
        <v>4594</v>
      </c>
      <c r="B2751" s="517" t="s">
        <v>4595</v>
      </c>
    </row>
    <row r="2752" spans="1:2" ht="15.75">
      <c r="A2752" s="517" t="s">
        <v>4596</v>
      </c>
      <c r="B2752" s="517" t="s">
        <v>4597</v>
      </c>
    </row>
    <row r="2753" spans="1:2" ht="15.75">
      <c r="A2753" s="517" t="s">
        <v>4598</v>
      </c>
      <c r="B2753" s="517" t="s">
        <v>4597</v>
      </c>
    </row>
    <row r="2754" spans="1:2" ht="15.75">
      <c r="A2754" s="517" t="s">
        <v>4599</v>
      </c>
      <c r="B2754" s="517" t="s">
        <v>4600</v>
      </c>
    </row>
    <row r="2755" spans="1:2" ht="15.75">
      <c r="A2755" s="517" t="s">
        <v>4601</v>
      </c>
      <c r="B2755" s="517" t="s">
        <v>4602</v>
      </c>
    </row>
    <row r="2756" spans="1:2" ht="15.75">
      <c r="A2756" s="517" t="s">
        <v>4603</v>
      </c>
      <c r="B2756" s="517" t="s">
        <v>4604</v>
      </c>
    </row>
    <row r="2757" spans="1:2" ht="15.75">
      <c r="A2757" s="517" t="s">
        <v>4605</v>
      </c>
      <c r="B2757" s="517" t="s">
        <v>4606</v>
      </c>
    </row>
    <row r="2758" spans="1:2" ht="15.75">
      <c r="A2758" s="517" t="s">
        <v>4607</v>
      </c>
      <c r="B2758" s="517" t="s">
        <v>4608</v>
      </c>
    </row>
    <row r="2759" spans="1:2" ht="15.75">
      <c r="A2759" s="517" t="s">
        <v>4609</v>
      </c>
      <c r="B2759" s="517" t="s">
        <v>4610</v>
      </c>
    </row>
    <row r="2760" spans="1:2" ht="15.75">
      <c r="A2760" s="517" t="s">
        <v>4611</v>
      </c>
      <c r="B2760" s="517" t="s">
        <v>4612</v>
      </c>
    </row>
    <row r="2761" spans="1:2" ht="15.75">
      <c r="A2761" s="517" t="s">
        <v>4613</v>
      </c>
      <c r="B2761" s="517" t="s">
        <v>4614</v>
      </c>
    </row>
    <row r="2762" spans="1:2" ht="15.75">
      <c r="A2762" s="517" t="s">
        <v>4615</v>
      </c>
      <c r="B2762" s="517" t="s">
        <v>4616</v>
      </c>
    </row>
    <row r="2763" spans="1:2" ht="15.75">
      <c r="A2763" s="517" t="s">
        <v>4617</v>
      </c>
      <c r="B2763" s="517" t="s">
        <v>698</v>
      </c>
    </row>
    <row r="2764" spans="1:2" ht="15.75">
      <c r="A2764" s="517" t="s">
        <v>4618</v>
      </c>
      <c r="B2764" s="517" t="s">
        <v>2265</v>
      </c>
    </row>
    <row r="2765" spans="1:2" ht="15.75">
      <c r="A2765" s="517" t="s">
        <v>4619</v>
      </c>
      <c r="B2765" s="517" t="s">
        <v>755</v>
      </c>
    </row>
    <row r="2766" spans="1:2" ht="15.75">
      <c r="A2766" s="517" t="s">
        <v>4620</v>
      </c>
      <c r="B2766" s="517" t="s">
        <v>4621</v>
      </c>
    </row>
    <row r="2767" spans="1:2" ht="15.75">
      <c r="A2767" s="517" t="s">
        <v>4622</v>
      </c>
      <c r="B2767" s="517" t="s">
        <v>4623</v>
      </c>
    </row>
    <row r="2768" spans="1:2" ht="15.75">
      <c r="A2768" s="517" t="s">
        <v>4624</v>
      </c>
      <c r="B2768" s="517" t="s">
        <v>4625</v>
      </c>
    </row>
    <row r="2769" spans="1:2" ht="15.75">
      <c r="A2769" s="517" t="s">
        <v>4626</v>
      </c>
      <c r="B2769" s="517" t="s">
        <v>4627</v>
      </c>
    </row>
    <row r="2770" spans="1:2" ht="15.75">
      <c r="A2770" s="517" t="s">
        <v>4628</v>
      </c>
      <c r="B2770" s="517" t="s">
        <v>4629</v>
      </c>
    </row>
    <row r="2771" spans="1:2" ht="15.75">
      <c r="A2771" s="517" t="s">
        <v>4630</v>
      </c>
      <c r="B2771" s="517" t="s">
        <v>526</v>
      </c>
    </row>
    <row r="2772" spans="1:2" ht="15.75">
      <c r="A2772" s="517" t="s">
        <v>4631</v>
      </c>
      <c r="B2772" s="517" t="s">
        <v>4632</v>
      </c>
    </row>
    <row r="2773" spans="1:2" ht="15.75">
      <c r="A2773" s="517" t="s">
        <v>4633</v>
      </c>
      <c r="B2773" s="517" t="s">
        <v>4634</v>
      </c>
    </row>
    <row r="2774" spans="1:2" ht="15.75">
      <c r="A2774" s="517" t="s">
        <v>4635</v>
      </c>
      <c r="B2774" s="517" t="s">
        <v>4636</v>
      </c>
    </row>
    <row r="2775" spans="1:2" ht="15.75">
      <c r="A2775" s="517" t="s">
        <v>4637</v>
      </c>
      <c r="B2775" s="517" t="s">
        <v>4638</v>
      </c>
    </row>
    <row r="2776" spans="1:2" ht="15.75">
      <c r="A2776" s="517" t="s">
        <v>4639</v>
      </c>
      <c r="B2776" s="517" t="s">
        <v>4640</v>
      </c>
    </row>
    <row r="2777" spans="1:2" ht="15.75">
      <c r="A2777" s="517" t="s">
        <v>4641</v>
      </c>
      <c r="B2777" s="517" t="s">
        <v>4642</v>
      </c>
    </row>
    <row r="2778" spans="1:2" ht="15.75">
      <c r="A2778" s="517" t="s">
        <v>4643</v>
      </c>
      <c r="B2778" s="517" t="s">
        <v>4644</v>
      </c>
    </row>
    <row r="2779" spans="1:2" ht="15.75">
      <c r="A2779" s="517" t="s">
        <v>4645</v>
      </c>
      <c r="B2779" s="517" t="s">
        <v>5</v>
      </c>
    </row>
    <row r="2780" spans="1:2" ht="15.75">
      <c r="A2780" s="517" t="s">
        <v>4646</v>
      </c>
      <c r="B2780" s="517" t="s">
        <v>4647</v>
      </c>
    </row>
    <row r="2781" spans="1:2" ht="15.75">
      <c r="A2781" s="517" t="s">
        <v>4648</v>
      </c>
      <c r="B2781" s="517" t="s">
        <v>4649</v>
      </c>
    </row>
    <row r="2782" spans="1:2" ht="15.75">
      <c r="A2782" s="517" t="s">
        <v>4650</v>
      </c>
      <c r="B2782" s="517" t="s">
        <v>484</v>
      </c>
    </row>
    <row r="2783" spans="1:2" ht="15.75">
      <c r="A2783" s="517" t="s">
        <v>4651</v>
      </c>
      <c r="B2783" s="517" t="s">
        <v>484</v>
      </c>
    </row>
    <row r="2784" spans="1:2" ht="15.75">
      <c r="A2784" s="517" t="s">
        <v>4652</v>
      </c>
      <c r="B2784" s="517" t="s">
        <v>487</v>
      </c>
    </row>
    <row r="2785" spans="1:2" ht="15.75">
      <c r="A2785" s="517" t="s">
        <v>4653</v>
      </c>
      <c r="B2785" s="517" t="s">
        <v>4654</v>
      </c>
    </row>
    <row r="2786" spans="1:2" ht="15.75">
      <c r="A2786" s="517" t="s">
        <v>4655</v>
      </c>
      <c r="B2786" s="517" t="s">
        <v>4656</v>
      </c>
    </row>
    <row r="2787" spans="1:2" ht="15.75">
      <c r="A2787" s="517" t="s">
        <v>4657</v>
      </c>
      <c r="B2787" s="517" t="s">
        <v>4658</v>
      </c>
    </row>
    <row r="2788" spans="1:2" ht="15.75">
      <c r="A2788" s="517" t="s">
        <v>4659</v>
      </c>
      <c r="B2788" s="517" t="s">
        <v>4660</v>
      </c>
    </row>
    <row r="2789" spans="1:2" ht="15.75">
      <c r="A2789" s="517" t="s">
        <v>4661</v>
      </c>
      <c r="B2789" s="517" t="s">
        <v>5</v>
      </c>
    </row>
    <row r="2790" spans="1:2" ht="15.75">
      <c r="A2790" s="517" t="s">
        <v>4662</v>
      </c>
      <c r="B2790" s="517" t="s">
        <v>3748</v>
      </c>
    </row>
    <row r="2791" spans="1:2" ht="15.75">
      <c r="A2791" s="517" t="s">
        <v>4663</v>
      </c>
      <c r="B2791" s="517" t="s">
        <v>4664</v>
      </c>
    </row>
    <row r="2792" spans="1:2" ht="15.75">
      <c r="A2792" s="517" t="s">
        <v>4665</v>
      </c>
      <c r="B2792" s="517" t="s">
        <v>4666</v>
      </c>
    </row>
    <row r="2793" spans="1:2" ht="15.75">
      <c r="A2793" s="517" t="s">
        <v>4667</v>
      </c>
      <c r="B2793" s="517" t="s">
        <v>3742</v>
      </c>
    </row>
    <row r="2794" spans="1:2" ht="15.75">
      <c r="A2794" s="517" t="s">
        <v>4668</v>
      </c>
      <c r="B2794" s="517" t="s">
        <v>3744</v>
      </c>
    </row>
    <row r="2795" spans="1:2" ht="15.75">
      <c r="A2795" s="517" t="s">
        <v>4669</v>
      </c>
      <c r="B2795" s="517" t="s">
        <v>2895</v>
      </c>
    </row>
    <row r="2796" spans="1:2" ht="15.75">
      <c r="A2796" s="517" t="s">
        <v>4670</v>
      </c>
      <c r="B2796" s="517" t="s">
        <v>526</v>
      </c>
    </row>
    <row r="2797" spans="1:2" ht="15.75">
      <c r="A2797" s="517" t="s">
        <v>4671</v>
      </c>
      <c r="B2797" s="517" t="s">
        <v>4672</v>
      </c>
    </row>
    <row r="2798" spans="1:2" ht="15.75">
      <c r="A2798" s="517" t="s">
        <v>4673</v>
      </c>
      <c r="B2798" s="517" t="s">
        <v>4674</v>
      </c>
    </row>
    <row r="2799" spans="1:2" ht="15.75">
      <c r="A2799" s="517" t="s">
        <v>4675</v>
      </c>
      <c r="B2799" s="517" t="s">
        <v>4676</v>
      </c>
    </row>
    <row r="2800" spans="1:2" ht="15.75">
      <c r="A2800" s="517" t="s">
        <v>4677</v>
      </c>
      <c r="B2800" s="517" t="s">
        <v>4678</v>
      </c>
    </row>
    <row r="2801" spans="1:2" ht="15.75">
      <c r="A2801" s="517" t="s">
        <v>4679</v>
      </c>
      <c r="B2801" s="517" t="s">
        <v>4680</v>
      </c>
    </row>
    <row r="2802" spans="1:2" ht="15.75">
      <c r="A2802" s="517" t="s">
        <v>4681</v>
      </c>
      <c r="B2802" s="517" t="s">
        <v>4682</v>
      </c>
    </row>
    <row r="2803" spans="1:2" ht="15.75">
      <c r="A2803" s="517" t="s">
        <v>4683</v>
      </c>
      <c r="B2803" s="517" t="s">
        <v>4684</v>
      </c>
    </row>
    <row r="2804" spans="1:2" ht="15.75">
      <c r="A2804" s="517" t="s">
        <v>4685</v>
      </c>
      <c r="B2804" s="517" t="s">
        <v>4686</v>
      </c>
    </row>
    <row r="2805" spans="1:2" ht="15.75">
      <c r="A2805" s="517" t="s">
        <v>4687</v>
      </c>
      <c r="B2805" s="517" t="s">
        <v>4688</v>
      </c>
    </row>
    <row r="2806" spans="1:2" ht="15.75">
      <c r="A2806" s="517" t="s">
        <v>4689</v>
      </c>
      <c r="B2806" s="517" t="s">
        <v>4690</v>
      </c>
    </row>
    <row r="2807" spans="1:2" ht="15.75">
      <c r="A2807" s="517" t="s">
        <v>4691</v>
      </c>
      <c r="B2807" s="517" t="s">
        <v>4692</v>
      </c>
    </row>
    <row r="2808" spans="1:2" ht="15.75">
      <c r="A2808" s="517" t="s">
        <v>4693</v>
      </c>
      <c r="B2808" s="517" t="s">
        <v>4694</v>
      </c>
    </row>
    <row r="2809" spans="1:2" ht="15.75">
      <c r="A2809" s="517" t="s">
        <v>4695</v>
      </c>
      <c r="B2809" s="517" t="s">
        <v>4696</v>
      </c>
    </row>
    <row r="2810" spans="1:2" ht="15.75">
      <c r="A2810" s="517" t="s">
        <v>4697</v>
      </c>
      <c r="B2810" s="517" t="s">
        <v>4698</v>
      </c>
    </row>
    <row r="2811" spans="1:2" ht="15.75">
      <c r="A2811" s="517" t="s">
        <v>4699</v>
      </c>
      <c r="B2811" s="517">
        <v>0</v>
      </c>
    </row>
    <row r="2812" spans="1:2" ht="15.75">
      <c r="A2812" s="517" t="s">
        <v>4700</v>
      </c>
      <c r="B2812" s="517">
        <v>1</v>
      </c>
    </row>
    <row r="2813" spans="1:2" ht="15.75">
      <c r="A2813" s="517" t="s">
        <v>4701</v>
      </c>
      <c r="B2813" s="517">
        <v>2</v>
      </c>
    </row>
    <row r="2814" spans="1:2" ht="15.75">
      <c r="A2814" s="517" t="s">
        <v>4702</v>
      </c>
      <c r="B2814" s="517">
        <v>3</v>
      </c>
    </row>
    <row r="2815" spans="1:2" ht="15.75">
      <c r="A2815" s="517" t="s">
        <v>4703</v>
      </c>
      <c r="B2815" s="517">
        <v>4</v>
      </c>
    </row>
    <row r="2816" spans="1:2" ht="15.75">
      <c r="A2816" s="517" t="s">
        <v>4704</v>
      </c>
      <c r="B2816" s="517">
        <v>5</v>
      </c>
    </row>
    <row r="2817" spans="1:2" ht="15.75">
      <c r="A2817" s="517" t="s">
        <v>4705</v>
      </c>
      <c r="B2817" s="517">
        <v>6</v>
      </c>
    </row>
    <row r="2818" spans="1:2" ht="15.75">
      <c r="A2818" s="517" t="s">
        <v>4706</v>
      </c>
      <c r="B2818" s="517">
        <v>7</v>
      </c>
    </row>
    <row r="2819" spans="1:2" ht="15.75">
      <c r="A2819" s="517" t="s">
        <v>4707</v>
      </c>
      <c r="B2819" s="517">
        <v>8</v>
      </c>
    </row>
    <row r="2820" spans="1:2" ht="15.75">
      <c r="A2820" s="517" t="s">
        <v>4708</v>
      </c>
      <c r="B2820" s="517">
        <v>9</v>
      </c>
    </row>
    <row r="2821" spans="1:2" ht="15.75">
      <c r="A2821" s="517" t="s">
        <v>4709</v>
      </c>
      <c r="B2821" s="517">
        <v>10</v>
      </c>
    </row>
    <row r="2822" spans="1:2" ht="15.75">
      <c r="A2822" s="517" t="s">
        <v>4710</v>
      </c>
      <c r="B2822" s="517" t="s">
        <v>4711</v>
      </c>
    </row>
    <row r="2823" spans="1:2" ht="15.75">
      <c r="A2823" s="517" t="s">
        <v>4712</v>
      </c>
      <c r="B2823" s="517" t="s">
        <v>4713</v>
      </c>
    </row>
    <row r="2824" spans="1:2" ht="15.75">
      <c r="A2824" s="517" t="s">
        <v>4714</v>
      </c>
      <c r="B2824" s="517" t="s">
        <v>4715</v>
      </c>
    </row>
    <row r="2825" spans="1:2" ht="15.75">
      <c r="A2825" s="517" t="s">
        <v>4716</v>
      </c>
      <c r="B2825" s="517" t="s">
        <v>4717</v>
      </c>
    </row>
    <row r="2826" spans="1:2" ht="15.75">
      <c r="A2826" s="517" t="s">
        <v>4718</v>
      </c>
      <c r="B2826" s="517" t="s">
        <v>4719</v>
      </c>
    </row>
    <row r="2827" spans="1:2" ht="15.75">
      <c r="A2827" s="517" t="s">
        <v>4720</v>
      </c>
      <c r="B2827" s="517" t="s">
        <v>4721</v>
      </c>
    </row>
    <row r="2828" spans="1:2" ht="15.75">
      <c r="A2828" s="517" t="s">
        <v>4722</v>
      </c>
      <c r="B2828" s="517" t="s">
        <v>4721</v>
      </c>
    </row>
    <row r="2829" spans="1:2" ht="15.75">
      <c r="A2829" s="517" t="s">
        <v>4723</v>
      </c>
      <c r="B2829" s="517" t="s">
        <v>4724</v>
      </c>
    </row>
    <row r="2830" spans="1:2" ht="15.75">
      <c r="A2830" s="517" t="s">
        <v>4725</v>
      </c>
      <c r="B2830" s="517" t="s">
        <v>4726</v>
      </c>
    </row>
    <row r="2831" spans="1:2" ht="15.75">
      <c r="A2831" s="517" t="s">
        <v>4727</v>
      </c>
      <c r="B2831" s="517" t="s">
        <v>4726</v>
      </c>
    </row>
    <row r="2832" spans="1:2" ht="15.75">
      <c r="A2832" s="517" t="s">
        <v>4728</v>
      </c>
      <c r="B2832" s="517" t="s">
        <v>4729</v>
      </c>
    </row>
    <row r="2833" spans="1:2" ht="15.75">
      <c r="A2833" s="517" t="s">
        <v>4730</v>
      </c>
      <c r="B2833" s="517" t="s">
        <v>4731</v>
      </c>
    </row>
    <row r="2834" spans="1:2" ht="15.75">
      <c r="A2834" s="517" t="s">
        <v>4732</v>
      </c>
      <c r="B2834" s="517" t="s">
        <v>698</v>
      </c>
    </row>
    <row r="2835" spans="1:2" ht="15.75">
      <c r="A2835" s="517" t="s">
        <v>4733</v>
      </c>
      <c r="B2835" s="517" t="s">
        <v>2265</v>
      </c>
    </row>
    <row r="2836" spans="1:2" ht="15.75">
      <c r="A2836" s="517" t="s">
        <v>4734</v>
      </c>
      <c r="B2836" s="517" t="s">
        <v>4735</v>
      </c>
    </row>
    <row r="2837" spans="1:2" ht="15.75">
      <c r="A2837" s="517" t="s">
        <v>4736</v>
      </c>
      <c r="B2837" s="517" t="s">
        <v>2958</v>
      </c>
    </row>
    <row r="2838" spans="1:2" ht="15.75">
      <c r="A2838" s="517" t="s">
        <v>4737</v>
      </c>
      <c r="B2838" s="517" t="s">
        <v>71</v>
      </c>
    </row>
    <row r="2839" spans="1:2" ht="15.75">
      <c r="A2839" s="517" t="s">
        <v>4738</v>
      </c>
      <c r="B2839" s="517" t="s">
        <v>4739</v>
      </c>
    </row>
    <row r="2840" spans="1:2" ht="15.75">
      <c r="A2840" s="517" t="s">
        <v>4740</v>
      </c>
      <c r="B2840" s="517" t="s">
        <v>4741</v>
      </c>
    </row>
    <row r="2841" spans="1:2" ht="15.75">
      <c r="A2841" s="517" t="s">
        <v>4742</v>
      </c>
      <c r="B2841" s="517" t="s">
        <v>4743</v>
      </c>
    </row>
    <row r="2842" spans="1:2" ht="15.75">
      <c r="A2842" s="517" t="s">
        <v>4744</v>
      </c>
      <c r="B2842" s="517" t="s">
        <v>4745</v>
      </c>
    </row>
    <row r="2843" spans="1:2" ht="15.75">
      <c r="A2843" s="517" t="s">
        <v>4746</v>
      </c>
      <c r="B2843" s="517" t="s">
        <v>526</v>
      </c>
    </row>
    <row r="2844" spans="1:2" ht="15.75">
      <c r="A2844" s="517" t="s">
        <v>4747</v>
      </c>
      <c r="B2844" s="517" t="s">
        <v>4748</v>
      </c>
    </row>
    <row r="2845" spans="1:2" ht="15.75">
      <c r="A2845" s="517" t="s">
        <v>4749</v>
      </c>
      <c r="B2845" s="517" t="s">
        <v>4750</v>
      </c>
    </row>
    <row r="2846" spans="1:2" ht="15.75">
      <c r="A2846" s="517" t="s">
        <v>4751</v>
      </c>
      <c r="B2846" s="517" t="s">
        <v>3202</v>
      </c>
    </row>
    <row r="2847" spans="1:2" ht="15.75">
      <c r="A2847" s="517" t="s">
        <v>4752</v>
      </c>
      <c r="B2847" s="517" t="s">
        <v>78</v>
      </c>
    </row>
    <row r="2848" spans="1:2" ht="15.75">
      <c r="A2848" s="517" t="s">
        <v>4753</v>
      </c>
      <c r="B2848" s="517" t="s">
        <v>91</v>
      </c>
    </row>
    <row r="2849" spans="1:2" ht="15.75">
      <c r="A2849" s="517" t="s">
        <v>4754</v>
      </c>
      <c r="B2849" s="517" t="s">
        <v>70</v>
      </c>
    </row>
    <row r="2850" spans="1:2" ht="15.75">
      <c r="A2850" s="517" t="s">
        <v>4755</v>
      </c>
      <c r="B2850" s="517" t="s">
        <v>526</v>
      </c>
    </row>
    <row r="2851" spans="1:2" ht="15.75">
      <c r="A2851" s="517" t="s">
        <v>4756</v>
      </c>
      <c r="B2851" s="517" t="s">
        <v>4757</v>
      </c>
    </row>
    <row r="2852" spans="1:2" ht="15.75">
      <c r="A2852" s="517" t="s">
        <v>4758</v>
      </c>
      <c r="B2852" s="517" t="s">
        <v>4759</v>
      </c>
    </row>
    <row r="2853" spans="1:2" ht="15.75">
      <c r="A2853" s="517" t="s">
        <v>4760</v>
      </c>
      <c r="B2853" s="517" t="s">
        <v>4761</v>
      </c>
    </row>
    <row r="2854" spans="1:2" ht="15.75">
      <c r="A2854" s="517" t="s">
        <v>4762</v>
      </c>
      <c r="B2854" s="517" t="s">
        <v>4763</v>
      </c>
    </row>
    <row r="2855" spans="1:2" ht="15.75">
      <c r="A2855" s="517" t="s">
        <v>4764</v>
      </c>
      <c r="B2855" s="517" t="s">
        <v>4765</v>
      </c>
    </row>
    <row r="2856" spans="1:2" ht="15.75">
      <c r="A2856" s="517" t="s">
        <v>4766</v>
      </c>
      <c r="B2856" s="517" t="s">
        <v>4767</v>
      </c>
    </row>
    <row r="2857" spans="1:2" ht="15.75">
      <c r="A2857" s="517" t="s">
        <v>4768</v>
      </c>
      <c r="B2857" s="517" t="s">
        <v>4769</v>
      </c>
    </row>
    <row r="2858" spans="1:2" ht="15.75">
      <c r="A2858" s="517" t="s">
        <v>4770</v>
      </c>
      <c r="B2858" s="517" t="s">
        <v>1193</v>
      </c>
    </row>
    <row r="2859" spans="1:2" ht="15.75">
      <c r="A2859" s="517" t="s">
        <v>4771</v>
      </c>
      <c r="B2859" s="517" t="s">
        <v>1214</v>
      </c>
    </row>
    <row r="2860" spans="1:2" ht="15.75">
      <c r="A2860" s="517" t="s">
        <v>4772</v>
      </c>
      <c r="B2860" s="517" t="s">
        <v>4773</v>
      </c>
    </row>
    <row r="2861" spans="1:2" ht="15.75">
      <c r="A2861" s="517" t="s">
        <v>4774</v>
      </c>
      <c r="B2861" s="517" t="s">
        <v>4773</v>
      </c>
    </row>
    <row r="2862" spans="1:2" ht="15.75">
      <c r="A2862" s="517" t="s">
        <v>4775</v>
      </c>
      <c r="B2862" s="517" t="s">
        <v>4776</v>
      </c>
    </row>
    <row r="2863" spans="1:2" ht="15.75">
      <c r="A2863" s="517" t="s">
        <v>4777</v>
      </c>
      <c r="B2863" s="517" t="s">
        <v>4778</v>
      </c>
    </row>
    <row r="2864" spans="1:2" ht="15.75">
      <c r="A2864" s="517" t="s">
        <v>4779</v>
      </c>
      <c r="B2864" s="517" t="s">
        <v>4780</v>
      </c>
    </row>
    <row r="2865" spans="1:2" ht="15.75">
      <c r="A2865" s="517" t="s">
        <v>4781</v>
      </c>
      <c r="B2865" s="517" t="s">
        <v>4782</v>
      </c>
    </row>
    <row r="2866" spans="1:2" ht="15.75">
      <c r="A2866" s="517" t="s">
        <v>4783</v>
      </c>
      <c r="B2866" s="517" t="s">
        <v>484</v>
      </c>
    </row>
    <row r="2867" spans="1:2" ht="15.75">
      <c r="A2867" s="517" t="s">
        <v>4784</v>
      </c>
      <c r="B2867" s="517" t="s">
        <v>484</v>
      </c>
    </row>
    <row r="2868" spans="1:2" ht="15.75">
      <c r="A2868" s="517" t="s">
        <v>4785</v>
      </c>
      <c r="B2868" s="517" t="s">
        <v>487</v>
      </c>
    </row>
    <row r="2869" spans="1:2" ht="15.75">
      <c r="A2869" s="517" t="s">
        <v>4786</v>
      </c>
      <c r="B2869" s="517" t="s">
        <v>4787</v>
      </c>
    </row>
    <row r="2870" spans="1:2" ht="15.75">
      <c r="A2870" s="517" t="s">
        <v>4788</v>
      </c>
      <c r="B2870" s="517" t="s">
        <v>4789</v>
      </c>
    </row>
    <row r="2871" spans="1:2" ht="15.75">
      <c r="A2871" s="517" t="s">
        <v>4790</v>
      </c>
      <c r="B2871" s="517" t="s">
        <v>4791</v>
      </c>
    </row>
    <row r="2872" spans="1:2" ht="15.75">
      <c r="A2872" s="517" t="s">
        <v>4792</v>
      </c>
      <c r="B2872" s="517" t="s">
        <v>4793</v>
      </c>
    </row>
    <row r="2873" spans="1:2" ht="15.75">
      <c r="A2873" s="517" t="s">
        <v>4794</v>
      </c>
      <c r="B2873" s="517" t="s">
        <v>4795</v>
      </c>
    </row>
    <row r="2874" spans="1:2" ht="15.75">
      <c r="A2874" s="517" t="s">
        <v>4796</v>
      </c>
      <c r="B2874" s="517" t="s">
        <v>4797</v>
      </c>
    </row>
    <row r="2875" spans="1:2" ht="15.75">
      <c r="A2875" s="517" t="s">
        <v>4798</v>
      </c>
      <c r="B2875" s="517" t="s">
        <v>936</v>
      </c>
    </row>
    <row r="2876" spans="1:2" ht="15.75">
      <c r="A2876" s="517" t="s">
        <v>4799</v>
      </c>
      <c r="B2876" s="517" t="s">
        <v>1510</v>
      </c>
    </row>
    <row r="2877" spans="1:2" ht="15.75">
      <c r="A2877" s="517" t="s">
        <v>4800</v>
      </c>
      <c r="B2877" s="517" t="s">
        <v>555</v>
      </c>
    </row>
    <row r="2878" spans="1:2" ht="15.75">
      <c r="A2878" s="517" t="s">
        <v>4801</v>
      </c>
      <c r="B2878" s="517" t="s">
        <v>4802</v>
      </c>
    </row>
    <row r="2879" spans="1:2" ht="15.75">
      <c r="A2879" s="517" t="s">
        <v>4803</v>
      </c>
      <c r="B2879" s="517" t="s">
        <v>4804</v>
      </c>
    </row>
    <row r="2880" spans="1:2" ht="15.75">
      <c r="A2880" s="517" t="s">
        <v>4805</v>
      </c>
      <c r="B2880" s="517" t="s">
        <v>1734</v>
      </c>
    </row>
    <row r="2881" spans="1:2" ht="15.75">
      <c r="A2881" s="517" t="s">
        <v>4806</v>
      </c>
      <c r="B2881" s="517" t="s">
        <v>4807</v>
      </c>
    </row>
    <row r="2882" spans="1:2" ht="15.75">
      <c r="A2882" s="517" t="s">
        <v>4808</v>
      </c>
      <c r="B2882" s="517" t="s">
        <v>948</v>
      </c>
    </row>
    <row r="2883" spans="1:2" ht="15.75">
      <c r="A2883" s="517" t="s">
        <v>4809</v>
      </c>
      <c r="B2883" s="517" t="s">
        <v>950</v>
      </c>
    </row>
    <row r="2884" spans="1:2" ht="15.75">
      <c r="A2884" s="517" t="s">
        <v>4810</v>
      </c>
      <c r="B2884" s="517" t="s">
        <v>526</v>
      </c>
    </row>
    <row r="2885" spans="1:2" ht="15.75">
      <c r="A2885" s="517" t="s">
        <v>4811</v>
      </c>
      <c r="B2885" s="517" t="s">
        <v>4812</v>
      </c>
    </row>
    <row r="2886" spans="1:2" ht="15.75">
      <c r="A2886" s="517" t="s">
        <v>4813</v>
      </c>
      <c r="B2886" s="517" t="s">
        <v>4814</v>
      </c>
    </row>
    <row r="2887" spans="1:2" ht="15.75">
      <c r="A2887" s="517" t="s">
        <v>4815</v>
      </c>
      <c r="B2887" s="517" t="s">
        <v>4816</v>
      </c>
    </row>
    <row r="2888" spans="1:2" ht="15.75">
      <c r="A2888" s="517" t="s">
        <v>4817</v>
      </c>
      <c r="B2888" s="517" t="s">
        <v>3145</v>
      </c>
    </row>
    <row r="2889" spans="1:2" ht="15.75">
      <c r="A2889" s="517" t="s">
        <v>4818</v>
      </c>
      <c r="B2889" s="517" t="s">
        <v>3147</v>
      </c>
    </row>
    <row r="2890" spans="1:2" ht="15.75">
      <c r="A2890" s="517" t="s">
        <v>4819</v>
      </c>
      <c r="B2890" s="517" t="s">
        <v>3149</v>
      </c>
    </row>
    <row r="2891" spans="1:2" ht="15.75">
      <c r="A2891" s="517" t="s">
        <v>4820</v>
      </c>
      <c r="B2891" s="517" t="s">
        <v>4821</v>
      </c>
    </row>
    <row r="2892" spans="1:2" ht="15.75">
      <c r="A2892" s="517" t="s">
        <v>4822</v>
      </c>
      <c r="B2892" s="517" t="s">
        <v>4823</v>
      </c>
    </row>
    <row r="2893" spans="1:2" ht="15.75">
      <c r="A2893" s="517" t="s">
        <v>4824</v>
      </c>
      <c r="B2893" s="517" t="s">
        <v>4825</v>
      </c>
    </row>
    <row r="2894" spans="1:2" ht="15.75">
      <c r="A2894" s="517" t="s">
        <v>4826</v>
      </c>
      <c r="B2894" s="517" t="s">
        <v>2895</v>
      </c>
    </row>
    <row r="2895" spans="1:2" ht="15.75">
      <c r="A2895" s="517" t="s">
        <v>4827</v>
      </c>
      <c r="B2895" s="517" t="s">
        <v>2077</v>
      </c>
    </row>
    <row r="2896" spans="1:2" ht="15.75">
      <c r="A2896" s="517" t="s">
        <v>4828</v>
      </c>
      <c r="B2896" s="517" t="s">
        <v>4829</v>
      </c>
    </row>
    <row r="2897" spans="1:2" ht="15.75">
      <c r="A2897" s="517" t="s">
        <v>4830</v>
      </c>
      <c r="B2897" s="517" t="s">
        <v>3939</v>
      </c>
    </row>
    <row r="2898" spans="1:2" ht="15.75">
      <c r="A2898" s="517" t="s">
        <v>4831</v>
      </c>
      <c r="B2898" s="517" t="s">
        <v>4832</v>
      </c>
    </row>
    <row r="2899" spans="1:2" ht="15.75">
      <c r="A2899" s="517" t="s">
        <v>4833</v>
      </c>
      <c r="B2899" s="517" t="s">
        <v>526</v>
      </c>
    </row>
    <row r="2900" spans="1:2" ht="15.75">
      <c r="A2900" s="517" t="s">
        <v>4834</v>
      </c>
      <c r="B2900" s="517" t="s">
        <v>4835</v>
      </c>
    </row>
    <row r="2901" spans="1:2" ht="15.75">
      <c r="A2901" s="517" t="s">
        <v>4836</v>
      </c>
      <c r="B2901" s="517" t="s">
        <v>4837</v>
      </c>
    </row>
    <row r="2902" spans="1:2" ht="15.75">
      <c r="A2902" s="517" t="s">
        <v>4838</v>
      </c>
      <c r="B2902" s="517" t="s">
        <v>4839</v>
      </c>
    </row>
    <row r="2903" spans="1:2" ht="15.75">
      <c r="A2903" s="517" t="s">
        <v>4840</v>
      </c>
      <c r="B2903" s="517" t="s">
        <v>1771</v>
      </c>
    </row>
    <row r="2904" spans="1:2" ht="15.75">
      <c r="A2904" s="517" t="s">
        <v>4841</v>
      </c>
      <c r="B2904" s="517" t="s">
        <v>1773</v>
      </c>
    </row>
    <row r="2905" spans="1:2" ht="15.75">
      <c r="A2905" s="517" t="s">
        <v>4842</v>
      </c>
      <c r="B2905" s="517" t="s">
        <v>4843</v>
      </c>
    </row>
    <row r="2906" spans="1:2" ht="15.75">
      <c r="A2906" s="517" t="s">
        <v>4844</v>
      </c>
      <c r="B2906" s="517" t="s">
        <v>1502</v>
      </c>
    </row>
    <row r="2907" spans="1:2" ht="15.75">
      <c r="A2907" s="517" t="s">
        <v>4845</v>
      </c>
      <c r="B2907" s="517" t="s">
        <v>1802</v>
      </c>
    </row>
    <row r="2908" spans="1:2" ht="15.75">
      <c r="A2908" s="517" t="s">
        <v>4846</v>
      </c>
      <c r="B2908" s="517" t="s">
        <v>4847</v>
      </c>
    </row>
    <row r="2909" spans="1:2" ht="15.75">
      <c r="A2909" s="517" t="s">
        <v>4848</v>
      </c>
      <c r="B2909" s="517" t="s">
        <v>4849</v>
      </c>
    </row>
    <row r="2910" spans="1:2" ht="15.75">
      <c r="A2910" s="517" t="s">
        <v>4850</v>
      </c>
      <c r="B2910" s="517" t="s">
        <v>4851</v>
      </c>
    </row>
    <row r="2911" spans="1:2" ht="15.75">
      <c r="A2911" s="517" t="s">
        <v>4852</v>
      </c>
      <c r="B2911" s="517" t="s">
        <v>4853</v>
      </c>
    </row>
    <row r="2912" spans="1:2" ht="15.75">
      <c r="A2912" s="517" t="s">
        <v>4854</v>
      </c>
      <c r="B2912" s="517" t="s">
        <v>4855</v>
      </c>
    </row>
    <row r="2913" spans="1:2" ht="15.75">
      <c r="A2913" s="517" t="s">
        <v>4856</v>
      </c>
      <c r="B2913" s="517" t="s">
        <v>4857</v>
      </c>
    </row>
    <row r="2914" spans="1:2" ht="15.75">
      <c r="A2914" s="517" t="s">
        <v>4858</v>
      </c>
      <c r="B2914" s="517" t="s">
        <v>4859</v>
      </c>
    </row>
    <row r="2915" spans="1:2" ht="15.75">
      <c r="A2915" s="517" t="s">
        <v>4860</v>
      </c>
      <c r="B2915" s="517" t="s">
        <v>4861</v>
      </c>
    </row>
    <row r="2916" spans="1:2" ht="15.75">
      <c r="A2916" s="517" t="s">
        <v>4862</v>
      </c>
      <c r="B2916" s="517" t="s">
        <v>4863</v>
      </c>
    </row>
    <row r="2917" spans="1:2" ht="15.75">
      <c r="A2917" s="517" t="s">
        <v>4864</v>
      </c>
      <c r="B2917" s="517" t="s">
        <v>4865</v>
      </c>
    </row>
    <row r="2918" spans="1:2" ht="15.75">
      <c r="A2918" s="517" t="s">
        <v>4866</v>
      </c>
      <c r="B2918" s="517" t="s">
        <v>4867</v>
      </c>
    </row>
    <row r="2919" spans="1:2" ht="15.75">
      <c r="A2919" s="517" t="s">
        <v>4868</v>
      </c>
      <c r="B2919" s="517" t="s">
        <v>4869</v>
      </c>
    </row>
    <row r="2920" spans="1:2" ht="15.75">
      <c r="A2920" s="517" t="s">
        <v>4870</v>
      </c>
      <c r="B2920" s="517" t="s">
        <v>4871</v>
      </c>
    </row>
    <row r="2921" spans="1:2" ht="15.75">
      <c r="A2921" s="517" t="s">
        <v>4872</v>
      </c>
      <c r="B2921" s="517" t="s">
        <v>3212</v>
      </c>
    </row>
    <row r="2922" spans="1:2" ht="15.75">
      <c r="A2922" s="517" t="s">
        <v>4873</v>
      </c>
      <c r="B2922" s="517" t="s">
        <v>526</v>
      </c>
    </row>
    <row r="2923" spans="1:2" ht="15.75">
      <c r="A2923" s="517" t="s">
        <v>4874</v>
      </c>
      <c r="B2923" s="517" t="s">
        <v>4875</v>
      </c>
    </row>
    <row r="2924" spans="1:2" ht="15.75">
      <c r="A2924" s="517" t="s">
        <v>4876</v>
      </c>
      <c r="B2924" s="517" t="s">
        <v>4877</v>
      </c>
    </row>
    <row r="2925" spans="1:2" ht="15.75">
      <c r="A2925" s="517" t="s">
        <v>4878</v>
      </c>
      <c r="B2925" s="517" t="s">
        <v>4879</v>
      </c>
    </row>
    <row r="2926" spans="1:2" ht="15.75">
      <c r="A2926" s="517" t="s">
        <v>4880</v>
      </c>
      <c r="B2926" s="517" t="s">
        <v>4881</v>
      </c>
    </row>
    <row r="2927" spans="1:2" ht="15.75">
      <c r="A2927" s="517" t="s">
        <v>4882</v>
      </c>
      <c r="B2927" s="517" t="s">
        <v>4883</v>
      </c>
    </row>
    <row r="2928" spans="1:2" ht="15.75">
      <c r="A2928" s="517" t="s">
        <v>4884</v>
      </c>
      <c r="B2928" s="517" t="s">
        <v>4885</v>
      </c>
    </row>
    <row r="2929" spans="1:2" ht="15.75">
      <c r="A2929" s="517" t="s">
        <v>4886</v>
      </c>
      <c r="B2929" s="517" t="s">
        <v>4887</v>
      </c>
    </row>
    <row r="2930" spans="1:2" ht="15.75">
      <c r="A2930" s="517" t="s">
        <v>4888</v>
      </c>
      <c r="B2930" s="517" t="s">
        <v>4889</v>
      </c>
    </row>
    <row r="2931" spans="1:2" ht="15.75">
      <c r="A2931" s="517" t="s">
        <v>4890</v>
      </c>
      <c r="B2931" s="517" t="s">
        <v>4891</v>
      </c>
    </row>
    <row r="2932" spans="1:2" ht="15.75">
      <c r="A2932" s="517" t="s">
        <v>4892</v>
      </c>
      <c r="B2932" s="517" t="s">
        <v>4893</v>
      </c>
    </row>
    <row r="2933" spans="1:2" ht="15.75">
      <c r="A2933" s="517" t="s">
        <v>4894</v>
      </c>
      <c r="B2933" s="517" t="s">
        <v>4895</v>
      </c>
    </row>
    <row r="2934" spans="1:2" ht="15.75">
      <c r="A2934" s="517" t="s">
        <v>4896</v>
      </c>
      <c r="B2934" s="517" t="s">
        <v>4897</v>
      </c>
    </row>
    <row r="2935" spans="1:2" ht="15.75">
      <c r="A2935" s="517" t="s">
        <v>4898</v>
      </c>
      <c r="B2935" s="517" t="s">
        <v>4899</v>
      </c>
    </row>
    <row r="2936" spans="1:2" ht="15.75">
      <c r="A2936" s="517" t="s">
        <v>4900</v>
      </c>
      <c r="B2936" s="517" t="s">
        <v>526</v>
      </c>
    </row>
    <row r="2937" spans="1:2" ht="15.75">
      <c r="A2937" s="517" t="s">
        <v>4901</v>
      </c>
      <c r="B2937" s="517" t="s">
        <v>1813</v>
      </c>
    </row>
    <row r="2938" spans="1:2" ht="15.75">
      <c r="A2938" s="517" t="s">
        <v>4902</v>
      </c>
      <c r="B2938" s="517" t="s">
        <v>1815</v>
      </c>
    </row>
    <row r="2939" spans="1:2" ht="15.75">
      <c r="A2939" s="517" t="s">
        <v>4903</v>
      </c>
      <c r="B2939" s="517" t="s">
        <v>4904</v>
      </c>
    </row>
    <row r="2940" spans="1:2" ht="15.75">
      <c r="A2940" s="517" t="s">
        <v>4905</v>
      </c>
      <c r="B2940" s="517" t="s">
        <v>4906</v>
      </c>
    </row>
    <row r="2941" spans="1:2" ht="15.75">
      <c r="A2941" s="517" t="s">
        <v>4907</v>
      </c>
      <c r="B2941" s="517" t="s">
        <v>4908</v>
      </c>
    </row>
    <row r="2942" spans="1:2" ht="15.75">
      <c r="A2942" s="517" t="s">
        <v>4909</v>
      </c>
      <c r="B2942" s="517" t="s">
        <v>4910</v>
      </c>
    </row>
    <row r="2943" spans="1:2" ht="15.75">
      <c r="A2943" s="517" t="s">
        <v>4911</v>
      </c>
      <c r="B2943" s="517" t="s">
        <v>4912</v>
      </c>
    </row>
    <row r="2944" spans="1:2" ht="15.75">
      <c r="A2944" s="517" t="s">
        <v>4913</v>
      </c>
      <c r="B2944" s="517" t="s">
        <v>4914</v>
      </c>
    </row>
    <row r="2945" spans="1:2" ht="15.75">
      <c r="A2945" s="517" t="s">
        <v>4915</v>
      </c>
      <c r="B2945" s="517" t="s">
        <v>4916</v>
      </c>
    </row>
    <row r="2946" spans="1:2" ht="15.75">
      <c r="A2946" s="517" t="s">
        <v>4917</v>
      </c>
      <c r="B2946" s="517" t="s">
        <v>4918</v>
      </c>
    </row>
    <row r="2947" spans="1:2" ht="15.75">
      <c r="A2947" s="517" t="s">
        <v>4919</v>
      </c>
      <c r="B2947" s="517" t="s">
        <v>4920</v>
      </c>
    </row>
    <row r="2948" spans="1:2" ht="15.75">
      <c r="A2948" s="517" t="s">
        <v>4921</v>
      </c>
      <c r="B2948" s="517" t="s">
        <v>4922</v>
      </c>
    </row>
    <row r="2949" spans="1:2" ht="15.75">
      <c r="A2949" s="517" t="s">
        <v>4923</v>
      </c>
      <c r="B2949" s="517" t="s">
        <v>4924</v>
      </c>
    </row>
    <row r="2950" spans="1:2" ht="15.75">
      <c r="A2950" s="517" t="s">
        <v>4925</v>
      </c>
      <c r="B2950" s="517" t="s">
        <v>4926</v>
      </c>
    </row>
    <row r="2951" spans="1:2" ht="15.75">
      <c r="A2951" s="517" t="s">
        <v>4927</v>
      </c>
      <c r="B2951" s="517" t="s">
        <v>4928</v>
      </c>
    </row>
    <row r="2952" spans="1:2" ht="15.75">
      <c r="A2952" s="517" t="s">
        <v>4929</v>
      </c>
      <c r="B2952" s="517" t="s">
        <v>4930</v>
      </c>
    </row>
    <row r="2953" spans="1:2" ht="15.75">
      <c r="A2953" s="517" t="s">
        <v>4931</v>
      </c>
      <c r="B2953" s="517" t="s">
        <v>4932</v>
      </c>
    </row>
    <row r="2954" spans="1:2" ht="15.75">
      <c r="A2954" s="517" t="s">
        <v>4933</v>
      </c>
      <c r="B2954" s="517" t="s">
        <v>4934</v>
      </c>
    </row>
    <row r="2955" spans="1:2" ht="15.75">
      <c r="A2955" s="517" t="s">
        <v>4935</v>
      </c>
      <c r="B2955" s="517" t="s">
        <v>2386</v>
      </c>
    </row>
    <row r="2956" spans="1:2" ht="15.75">
      <c r="A2956" s="517" t="s">
        <v>4936</v>
      </c>
      <c r="B2956" s="517" t="s">
        <v>4937</v>
      </c>
    </row>
    <row r="2957" spans="1:2" ht="15.75">
      <c r="A2957" s="517" t="s">
        <v>4938</v>
      </c>
      <c r="B2957" s="517" t="s">
        <v>4939</v>
      </c>
    </row>
    <row r="2958" spans="1:2" ht="15.75">
      <c r="A2958" s="517" t="s">
        <v>4940</v>
      </c>
      <c r="B2958" s="517" t="s">
        <v>948</v>
      </c>
    </row>
    <row r="2959" spans="1:2" ht="15.75">
      <c r="A2959" s="517" t="s">
        <v>4941</v>
      </c>
      <c r="B2959" s="517" t="s">
        <v>950</v>
      </c>
    </row>
    <row r="2960" spans="1:2" ht="15.75">
      <c r="A2960" s="517" t="s">
        <v>4942</v>
      </c>
      <c r="B2960" s="517" t="s">
        <v>526</v>
      </c>
    </row>
    <row r="2961" spans="1:2" ht="15.75">
      <c r="A2961" s="517" t="s">
        <v>4943</v>
      </c>
      <c r="B2961" s="517" t="s">
        <v>698</v>
      </c>
    </row>
    <row r="2962" spans="1:2" ht="15.75">
      <c r="A2962" s="517" t="s">
        <v>4944</v>
      </c>
      <c r="B2962" s="517" t="s">
        <v>2265</v>
      </c>
    </row>
    <row r="2963" spans="1:2" ht="15.75">
      <c r="A2963" s="517" t="s">
        <v>4945</v>
      </c>
      <c r="B2963" s="517" t="s">
        <v>4946</v>
      </c>
    </row>
    <row r="2964" spans="1:2" ht="15.75">
      <c r="A2964" s="517" t="s">
        <v>4947</v>
      </c>
      <c r="B2964" s="517" t="s">
        <v>4948</v>
      </c>
    </row>
    <row r="2965" spans="1:2" ht="15.75">
      <c r="A2965" s="517" t="s">
        <v>4949</v>
      </c>
      <c r="B2965" s="517" t="s">
        <v>4950</v>
      </c>
    </row>
    <row r="2966" spans="1:2" ht="15.75">
      <c r="A2966" s="517" t="s">
        <v>4951</v>
      </c>
      <c r="B2966" s="517" t="s">
        <v>4952</v>
      </c>
    </row>
    <row r="2967" spans="1:2" ht="15.75">
      <c r="A2967" s="517" t="s">
        <v>4953</v>
      </c>
      <c r="B2967" s="517" t="s">
        <v>4954</v>
      </c>
    </row>
    <row r="2968" spans="1:2" ht="15.75">
      <c r="A2968" s="517" t="s">
        <v>4955</v>
      </c>
      <c r="B2968" s="517" t="s">
        <v>4956</v>
      </c>
    </row>
    <row r="2969" spans="1:2" ht="15.75">
      <c r="A2969" s="517" t="s">
        <v>4957</v>
      </c>
      <c r="B2969" s="517" t="s">
        <v>4958</v>
      </c>
    </row>
    <row r="2970" spans="1:2" ht="15.75">
      <c r="A2970" s="517" t="s">
        <v>4959</v>
      </c>
      <c r="B2970" s="517" t="s">
        <v>2436</v>
      </c>
    </row>
    <row r="2971" spans="1:2" ht="15.75">
      <c r="A2971" s="517" t="s">
        <v>4960</v>
      </c>
      <c r="B2971" s="517" t="s">
        <v>526</v>
      </c>
    </row>
    <row r="2972" spans="1:2" ht="15.75">
      <c r="A2972" s="517" t="s">
        <v>4961</v>
      </c>
      <c r="B2972" s="517" t="s">
        <v>4962</v>
      </c>
    </row>
    <row r="2973" spans="1:2" ht="15.75">
      <c r="A2973" s="517" t="s">
        <v>4963</v>
      </c>
      <c r="B2973" s="517" t="s">
        <v>4964</v>
      </c>
    </row>
    <row r="2974" spans="1:2" ht="15.75">
      <c r="A2974" s="517" t="s">
        <v>4965</v>
      </c>
      <c r="B2974" s="517" t="s">
        <v>1073</v>
      </c>
    </row>
    <row r="2975" spans="1:2" ht="15.75">
      <c r="A2975" s="517" t="s">
        <v>4966</v>
      </c>
      <c r="B2975" s="517" t="s">
        <v>1075</v>
      </c>
    </row>
    <row r="2976" spans="1:2" ht="15.75">
      <c r="A2976" s="517" t="s">
        <v>4967</v>
      </c>
      <c r="B2976" s="517" t="s">
        <v>4719</v>
      </c>
    </row>
    <row r="2977" spans="1:2" ht="15.75">
      <c r="A2977" s="517" t="s">
        <v>4968</v>
      </c>
      <c r="B2977" s="517" t="s">
        <v>4969</v>
      </c>
    </row>
    <row r="2978" spans="1:2" ht="15.75">
      <c r="A2978" s="517" t="s">
        <v>4970</v>
      </c>
      <c r="B2978" s="517" t="s">
        <v>4971</v>
      </c>
    </row>
    <row r="2979" spans="1:2" ht="15.75">
      <c r="A2979" s="517" t="s">
        <v>4972</v>
      </c>
      <c r="B2979" s="517" t="s">
        <v>4973</v>
      </c>
    </row>
    <row r="2980" spans="1:2" ht="15.75">
      <c r="A2980" s="517" t="s">
        <v>4974</v>
      </c>
      <c r="B2980" s="517" t="s">
        <v>4975</v>
      </c>
    </row>
    <row r="2981" spans="1:2" ht="15.75">
      <c r="A2981" s="517" t="s">
        <v>4976</v>
      </c>
      <c r="B2981" s="517" t="s">
        <v>4975</v>
      </c>
    </row>
    <row r="2982" spans="1:2" ht="15.75">
      <c r="A2982" s="517" t="s">
        <v>4977</v>
      </c>
      <c r="B2982" s="517" t="s">
        <v>4978</v>
      </c>
    </row>
    <row r="2983" spans="1:2" ht="15.75">
      <c r="A2983" s="517" t="s">
        <v>4979</v>
      </c>
      <c r="B2983" s="517" t="s">
        <v>4980</v>
      </c>
    </row>
    <row r="2984" spans="1:2" ht="15.75">
      <c r="A2984" s="517" t="s">
        <v>4981</v>
      </c>
      <c r="B2984" s="517" t="s">
        <v>4982</v>
      </c>
    </row>
    <row r="2985" spans="1:2" ht="15.75">
      <c r="A2985" s="517" t="s">
        <v>4983</v>
      </c>
      <c r="B2985" s="517" t="s">
        <v>4984</v>
      </c>
    </row>
    <row r="2986" spans="1:2" ht="15.75">
      <c r="A2986" s="517" t="s">
        <v>4985</v>
      </c>
      <c r="B2986" s="517" t="s">
        <v>4986</v>
      </c>
    </row>
    <row r="2987" spans="1:2" ht="15.75">
      <c r="A2987" s="517" t="s">
        <v>4987</v>
      </c>
      <c r="B2987" s="517" t="s">
        <v>1912</v>
      </c>
    </row>
    <row r="2988" spans="1:2" ht="15.75">
      <c r="A2988" s="517" t="s">
        <v>4988</v>
      </c>
      <c r="B2988" s="517" t="s">
        <v>4989</v>
      </c>
    </row>
    <row r="2989" spans="1:2" ht="15.75">
      <c r="A2989" s="517" t="s">
        <v>4990</v>
      </c>
      <c r="B2989" s="517" t="s">
        <v>4991</v>
      </c>
    </row>
    <row r="2990" spans="1:2" ht="15.75">
      <c r="A2990" s="517" t="s">
        <v>4992</v>
      </c>
      <c r="B2990" s="517" t="s">
        <v>4993</v>
      </c>
    </row>
    <row r="2991" spans="1:2" ht="15.75">
      <c r="A2991" s="517" t="s">
        <v>4994</v>
      </c>
      <c r="B2991" s="517" t="s">
        <v>4995</v>
      </c>
    </row>
    <row r="2992" spans="1:2" ht="15.75">
      <c r="A2992" s="517" t="s">
        <v>4996</v>
      </c>
      <c r="B2992" s="517" t="s">
        <v>1668</v>
      </c>
    </row>
    <row r="2993" spans="1:2" ht="15.75">
      <c r="A2993" s="517" t="s">
        <v>4997</v>
      </c>
      <c r="B2993" s="517" t="s">
        <v>4998</v>
      </c>
    </row>
    <row r="2994" spans="1:2" ht="15.75">
      <c r="A2994" s="517" t="s">
        <v>4999</v>
      </c>
      <c r="B2994" s="517" t="s">
        <v>5000</v>
      </c>
    </row>
    <row r="2995" spans="1:2" ht="15.75">
      <c r="A2995" s="517" t="s">
        <v>5001</v>
      </c>
      <c r="B2995" s="517" t="s">
        <v>526</v>
      </c>
    </row>
    <row r="2996" spans="1:2" ht="15.75">
      <c r="A2996" s="517" t="s">
        <v>5002</v>
      </c>
      <c r="B2996" s="517" t="s">
        <v>5003</v>
      </c>
    </row>
    <row r="2997" spans="1:2" ht="15.75">
      <c r="A2997" s="517" t="s">
        <v>5004</v>
      </c>
      <c r="B2997" s="517" t="s">
        <v>5005</v>
      </c>
    </row>
    <row r="2998" spans="1:2" ht="15.75">
      <c r="A2998" s="517" t="s">
        <v>5006</v>
      </c>
      <c r="B2998" s="517" t="s">
        <v>5007</v>
      </c>
    </row>
    <row r="2999" spans="1:2" ht="15.75">
      <c r="A2999" s="517" t="s">
        <v>5008</v>
      </c>
      <c r="B2999" s="517" t="s">
        <v>3897</v>
      </c>
    </row>
    <row r="3000" spans="1:2" ht="15.75">
      <c r="A3000" s="517" t="s">
        <v>5009</v>
      </c>
      <c r="B3000" s="517" t="s">
        <v>3897</v>
      </c>
    </row>
    <row r="3001" spans="1:2" ht="15.75">
      <c r="A3001" s="517" t="s">
        <v>5010</v>
      </c>
      <c r="B3001" s="517" t="s">
        <v>5011</v>
      </c>
    </row>
    <row r="3002" spans="1:2" ht="15.75">
      <c r="A3002" s="517" t="s">
        <v>5012</v>
      </c>
      <c r="B3002" s="517" t="s">
        <v>5013</v>
      </c>
    </row>
    <row r="3003" spans="1:2" ht="15.75">
      <c r="A3003" s="517" t="s">
        <v>5014</v>
      </c>
      <c r="B3003" s="517" t="s">
        <v>5015</v>
      </c>
    </row>
    <row r="3004" spans="1:2" ht="15.75">
      <c r="A3004" s="517" t="s">
        <v>5016</v>
      </c>
      <c r="B3004" s="517" t="s">
        <v>484</v>
      </c>
    </row>
    <row r="3005" spans="1:2" ht="15.75">
      <c r="A3005" s="517" t="s">
        <v>5017</v>
      </c>
      <c r="B3005" s="517" t="s">
        <v>484</v>
      </c>
    </row>
    <row r="3006" spans="1:2" ht="15.75">
      <c r="A3006" s="517" t="s">
        <v>5018</v>
      </c>
      <c r="B3006" s="517" t="s">
        <v>487</v>
      </c>
    </row>
    <row r="3007" spans="1:2" ht="15.75">
      <c r="A3007" s="517" t="s">
        <v>5019</v>
      </c>
      <c r="B3007" s="517" t="s">
        <v>698</v>
      </c>
    </row>
    <row r="3008" spans="1:2" ht="15.75">
      <c r="A3008" s="517" t="s">
        <v>5020</v>
      </c>
      <c r="B3008" s="517" t="s">
        <v>2265</v>
      </c>
    </row>
    <row r="3009" spans="1:2" ht="15.75">
      <c r="A3009" s="517" t="s">
        <v>5021</v>
      </c>
      <c r="B3009" s="517" t="s">
        <v>5022</v>
      </c>
    </row>
    <row r="3010" spans="1:2" ht="15.75">
      <c r="A3010" s="517" t="s">
        <v>5023</v>
      </c>
      <c r="B3010" s="517" t="s">
        <v>5024</v>
      </c>
    </row>
    <row r="3011" spans="1:2" ht="15.75">
      <c r="A3011" s="517" t="s">
        <v>5025</v>
      </c>
      <c r="B3011" s="517" t="s">
        <v>5026</v>
      </c>
    </row>
    <row r="3012" spans="1:2" ht="15.75">
      <c r="A3012" s="517" t="s">
        <v>5027</v>
      </c>
      <c r="B3012" s="517" t="s">
        <v>5028</v>
      </c>
    </row>
    <row r="3013" spans="1:2" ht="15.75">
      <c r="A3013" s="517" t="s">
        <v>5029</v>
      </c>
      <c r="B3013" s="517" t="s">
        <v>5030</v>
      </c>
    </row>
    <row r="3014" spans="1:2" ht="15.75">
      <c r="A3014" s="517" t="s">
        <v>5031</v>
      </c>
      <c r="B3014" s="517" t="s">
        <v>5032</v>
      </c>
    </row>
    <row r="3015" spans="1:2" ht="15.75">
      <c r="A3015" s="517" t="s">
        <v>5033</v>
      </c>
      <c r="B3015" s="517" t="s">
        <v>5034</v>
      </c>
    </row>
    <row r="3016" spans="1:2" ht="15.75">
      <c r="A3016" s="517" t="s">
        <v>5035</v>
      </c>
      <c r="B3016" s="517" t="s">
        <v>5036</v>
      </c>
    </row>
    <row r="3017" spans="1:2" ht="15.75">
      <c r="A3017" s="517" t="s">
        <v>5037</v>
      </c>
      <c r="B3017" s="517" t="s">
        <v>2740</v>
      </c>
    </row>
    <row r="3018" spans="1:2" ht="15.75">
      <c r="A3018" s="517" t="s">
        <v>5038</v>
      </c>
      <c r="B3018" s="517" t="s">
        <v>1736</v>
      </c>
    </row>
    <row r="3019" spans="1:2" ht="15.75">
      <c r="A3019" s="517" t="s">
        <v>5039</v>
      </c>
      <c r="B3019" s="517" t="s">
        <v>5040</v>
      </c>
    </row>
    <row r="3020" spans="1:2" ht="15.75">
      <c r="A3020" s="517" t="s">
        <v>5041</v>
      </c>
      <c r="B3020" s="517" t="s">
        <v>948</v>
      </c>
    </row>
    <row r="3021" spans="1:2" ht="15.75">
      <c r="A3021" s="517" t="s">
        <v>5042</v>
      </c>
      <c r="B3021" s="517" t="s">
        <v>950</v>
      </c>
    </row>
    <row r="3022" spans="1:2" ht="15.75">
      <c r="A3022" s="517" t="s">
        <v>5043</v>
      </c>
      <c r="B3022" s="517" t="s">
        <v>723</v>
      </c>
    </row>
    <row r="3023" spans="1:2" ht="15.75">
      <c r="A3023" s="517" t="s">
        <v>5044</v>
      </c>
      <c r="B3023" s="517" t="s">
        <v>1945</v>
      </c>
    </row>
    <row r="3024" spans="1:2" ht="15.75">
      <c r="A3024" s="517" t="s">
        <v>5045</v>
      </c>
      <c r="B3024" s="517" t="s">
        <v>1947</v>
      </c>
    </row>
    <row r="3025" spans="1:2" ht="15.75">
      <c r="A3025" s="517" t="s">
        <v>5046</v>
      </c>
      <c r="B3025" s="517" t="s">
        <v>5047</v>
      </c>
    </row>
    <row r="3026" spans="1:2" ht="15.75">
      <c r="A3026" s="517" t="s">
        <v>5048</v>
      </c>
      <c r="B3026" s="517" t="s">
        <v>5049</v>
      </c>
    </row>
    <row r="3027" spans="1:2" ht="15.75">
      <c r="A3027" s="517" t="s">
        <v>5050</v>
      </c>
      <c r="B3027" s="517" t="s">
        <v>5051</v>
      </c>
    </row>
    <row r="3028" spans="1:2" ht="15.75">
      <c r="A3028" s="517" t="s">
        <v>5052</v>
      </c>
      <c r="B3028" s="517" t="s">
        <v>5053</v>
      </c>
    </row>
    <row r="3029" spans="1:2" ht="15.75">
      <c r="A3029" s="517" t="s">
        <v>5054</v>
      </c>
      <c r="B3029" s="517" t="s">
        <v>5055</v>
      </c>
    </row>
    <row r="3030" spans="1:2" ht="15.75">
      <c r="A3030" s="517" t="s">
        <v>5056</v>
      </c>
      <c r="B3030" s="517" t="s">
        <v>5057</v>
      </c>
    </row>
    <row r="3031" spans="1:2" ht="15.75">
      <c r="A3031" s="517" t="s">
        <v>5058</v>
      </c>
      <c r="B3031" s="517" t="s">
        <v>5059</v>
      </c>
    </row>
    <row r="3032" spans="1:2" ht="15.75">
      <c r="A3032" s="517" t="s">
        <v>5060</v>
      </c>
      <c r="B3032" s="517" t="s">
        <v>5061</v>
      </c>
    </row>
    <row r="3033" spans="1:2" ht="15.75">
      <c r="A3033" s="517" t="s">
        <v>5062</v>
      </c>
      <c r="B3033" s="517" t="s">
        <v>5061</v>
      </c>
    </row>
    <row r="3034" spans="1:2" ht="15.75">
      <c r="A3034" s="517" t="s">
        <v>5063</v>
      </c>
      <c r="B3034" s="517" t="s">
        <v>1301</v>
      </c>
    </row>
    <row r="3035" spans="1:2" ht="15.75">
      <c r="A3035" s="517" t="s">
        <v>5064</v>
      </c>
      <c r="B3035" s="517" t="s">
        <v>5065</v>
      </c>
    </row>
    <row r="3036" spans="1:2" ht="15.75">
      <c r="A3036" s="517" t="s">
        <v>5066</v>
      </c>
      <c r="B3036" s="517" t="s">
        <v>5067</v>
      </c>
    </row>
    <row r="3037" spans="1:2" ht="15.75">
      <c r="A3037" s="517" t="s">
        <v>5068</v>
      </c>
      <c r="B3037" s="517" t="s">
        <v>5069</v>
      </c>
    </row>
    <row r="3038" spans="1:2" ht="15.75">
      <c r="A3038" s="517" t="s">
        <v>5070</v>
      </c>
      <c r="B3038" s="517" t="s">
        <v>33</v>
      </c>
    </row>
    <row r="3039" spans="1:2" ht="15.75">
      <c r="A3039" s="517" t="s">
        <v>5071</v>
      </c>
      <c r="B3039" s="517" t="s">
        <v>5072</v>
      </c>
    </row>
    <row r="3040" spans="1:2" ht="15.75">
      <c r="A3040" s="517" t="s">
        <v>5073</v>
      </c>
      <c r="B3040" s="517" t="s">
        <v>5074</v>
      </c>
    </row>
    <row r="3041" spans="1:2" ht="15.75">
      <c r="A3041" s="517" t="s">
        <v>5075</v>
      </c>
      <c r="B3041" s="517" t="s">
        <v>5076</v>
      </c>
    </row>
    <row r="3042" spans="1:2" ht="15.75">
      <c r="A3042" s="517" t="s">
        <v>5077</v>
      </c>
      <c r="B3042" s="517" t="s">
        <v>5078</v>
      </c>
    </row>
    <row r="3043" spans="1:2" ht="15.75">
      <c r="A3043" s="517" t="s">
        <v>5079</v>
      </c>
      <c r="B3043" s="517" t="s">
        <v>5080</v>
      </c>
    </row>
    <row r="3044" spans="1:2" ht="15.75">
      <c r="A3044" s="517" t="s">
        <v>5081</v>
      </c>
      <c r="B3044" s="517" t="s">
        <v>5082</v>
      </c>
    </row>
    <row r="3045" spans="1:2" ht="15.75">
      <c r="A3045" s="517" t="s">
        <v>5083</v>
      </c>
      <c r="B3045" s="517" t="s">
        <v>5084</v>
      </c>
    </row>
    <row r="3046" spans="1:2" ht="15.75">
      <c r="A3046" s="517" t="s">
        <v>5085</v>
      </c>
      <c r="B3046" s="517" t="s">
        <v>5086</v>
      </c>
    </row>
    <row r="3047" spans="1:2" ht="15.75">
      <c r="A3047" s="517" t="s">
        <v>5087</v>
      </c>
      <c r="B3047" s="517" t="s">
        <v>5088</v>
      </c>
    </row>
    <row r="3048" spans="1:2" ht="15.75">
      <c r="A3048" s="517" t="s">
        <v>5089</v>
      </c>
      <c r="B3048" s="517" t="s">
        <v>5090</v>
      </c>
    </row>
    <row r="3049" spans="1:2" ht="15.75">
      <c r="A3049" s="517" t="s">
        <v>5091</v>
      </c>
      <c r="B3049" s="517" t="s">
        <v>5092</v>
      </c>
    </row>
    <row r="3050" spans="1:2" ht="15.75">
      <c r="A3050" s="517" t="s">
        <v>5093</v>
      </c>
      <c r="B3050" s="517" t="s">
        <v>5094</v>
      </c>
    </row>
    <row r="3051" spans="1:2" ht="15.75">
      <c r="A3051" s="517" t="s">
        <v>5095</v>
      </c>
      <c r="B3051" s="517" t="s">
        <v>5096</v>
      </c>
    </row>
    <row r="3052" spans="1:2" ht="15.75">
      <c r="A3052" s="517" t="s">
        <v>5097</v>
      </c>
      <c r="B3052" s="517" t="s">
        <v>5098</v>
      </c>
    </row>
    <row r="3053" spans="1:2" ht="15.75">
      <c r="A3053" s="517" t="s">
        <v>5099</v>
      </c>
      <c r="B3053" s="517" t="s">
        <v>5100</v>
      </c>
    </row>
    <row r="3054" spans="1:2" ht="15.75">
      <c r="A3054" s="517" t="s">
        <v>5101</v>
      </c>
      <c r="B3054" s="517" t="s">
        <v>5102</v>
      </c>
    </row>
    <row r="3055" spans="1:2" ht="15.75">
      <c r="A3055" s="517" t="s">
        <v>5103</v>
      </c>
      <c r="B3055" s="517" t="s">
        <v>71</v>
      </c>
    </row>
    <row r="3056" spans="1:2" ht="15.75">
      <c r="A3056" s="517" t="s">
        <v>5104</v>
      </c>
      <c r="B3056" s="517" t="s">
        <v>5105</v>
      </c>
    </row>
    <row r="3057" spans="1:2" ht="15.75">
      <c r="A3057" s="517" t="s">
        <v>5106</v>
      </c>
      <c r="B3057" s="517" t="s">
        <v>79</v>
      </c>
    </row>
    <row r="3058" spans="1:2" ht="15.75">
      <c r="A3058" s="517" t="s">
        <v>5107</v>
      </c>
      <c r="B3058" s="517" t="s">
        <v>5108</v>
      </c>
    </row>
    <row r="3059" spans="1:2" ht="15.75">
      <c r="A3059" s="517" t="s">
        <v>5109</v>
      </c>
      <c r="B3059" s="517" t="s">
        <v>5110</v>
      </c>
    </row>
    <row r="3060" spans="1:2" ht="15.75">
      <c r="A3060" s="517" t="s">
        <v>5111</v>
      </c>
      <c r="B3060" s="517" t="s">
        <v>97</v>
      </c>
    </row>
    <row r="3061" spans="1:2" ht="15.75">
      <c r="A3061" s="517" t="s">
        <v>5112</v>
      </c>
      <c r="B3061" s="517" t="s">
        <v>5113</v>
      </c>
    </row>
    <row r="3062" spans="1:2" ht="15.75">
      <c r="A3062" s="517" t="s">
        <v>5114</v>
      </c>
      <c r="B3062" s="517" t="s">
        <v>5115</v>
      </c>
    </row>
    <row r="3063" spans="1:2" ht="15.75">
      <c r="A3063" s="517" t="s">
        <v>5116</v>
      </c>
      <c r="B3063" s="517" t="s">
        <v>5117</v>
      </c>
    </row>
    <row r="3064" spans="1:2" ht="15.75">
      <c r="A3064" s="517" t="s">
        <v>5118</v>
      </c>
      <c r="B3064" s="517" t="s">
        <v>5119</v>
      </c>
    </row>
    <row r="3065" spans="1:2" ht="15.75">
      <c r="A3065" s="517" t="s">
        <v>5120</v>
      </c>
      <c r="B3065" s="517" t="s">
        <v>5121</v>
      </c>
    </row>
    <row r="3066" spans="1:2" ht="15.75">
      <c r="A3066" s="517" t="s">
        <v>5122</v>
      </c>
      <c r="B3066" s="517" t="s">
        <v>70</v>
      </c>
    </row>
    <row r="3067" spans="1:2" ht="15.75">
      <c r="A3067" s="517" t="s">
        <v>5123</v>
      </c>
      <c r="B3067" s="517" t="s">
        <v>97</v>
      </c>
    </row>
    <row r="3068" spans="1:2" ht="15.75">
      <c r="A3068" s="517" t="s">
        <v>5124</v>
      </c>
      <c r="B3068" s="517" t="s">
        <v>5125</v>
      </c>
    </row>
    <row r="3069" spans="1:2" ht="15.75">
      <c r="A3069" s="517" t="s">
        <v>5126</v>
      </c>
      <c r="B3069" s="517" t="s">
        <v>5127</v>
      </c>
    </row>
    <row r="3070" spans="1:2" ht="15.75">
      <c r="A3070" s="517" t="s">
        <v>5128</v>
      </c>
      <c r="B3070" s="517" t="s">
        <v>73</v>
      </c>
    </row>
    <row r="3071" spans="1:2" ht="15.75">
      <c r="A3071" s="517" t="s">
        <v>5129</v>
      </c>
      <c r="B3071" s="517" t="s">
        <v>5130</v>
      </c>
    </row>
    <row r="3072" spans="1:2" ht="15.75">
      <c r="A3072" s="517" t="s">
        <v>5131</v>
      </c>
      <c r="B3072" s="517" t="s">
        <v>3364</v>
      </c>
    </row>
    <row r="3073" spans="1:2" ht="15.75">
      <c r="A3073" s="517" t="s">
        <v>5132</v>
      </c>
      <c r="B3073" s="517" t="s">
        <v>769</v>
      </c>
    </row>
    <row r="3074" spans="1:2" ht="15.75">
      <c r="A3074" s="517" t="s">
        <v>5133</v>
      </c>
      <c r="B3074" s="517" t="s">
        <v>5134</v>
      </c>
    </row>
    <row r="3075" spans="1:2" ht="15.75">
      <c r="A3075" s="517" t="s">
        <v>5135</v>
      </c>
      <c r="B3075" s="517" t="s">
        <v>5136</v>
      </c>
    </row>
    <row r="3076" spans="1:2" ht="15.75">
      <c r="A3076" s="517" t="s">
        <v>5137</v>
      </c>
      <c r="B3076" s="517" t="s">
        <v>5138</v>
      </c>
    </row>
    <row r="3077" spans="1:2" ht="15.75">
      <c r="A3077" s="517" t="s">
        <v>5139</v>
      </c>
      <c r="B3077" s="517" t="s">
        <v>1248</v>
      </c>
    </row>
    <row r="3078" spans="1:2" ht="15.75">
      <c r="A3078" s="517" t="s">
        <v>5140</v>
      </c>
      <c r="B3078" s="517" t="s">
        <v>1250</v>
      </c>
    </row>
    <row r="3079" spans="1:2" ht="15.75">
      <c r="A3079" s="517" t="s">
        <v>5141</v>
      </c>
      <c r="B3079" s="517" t="s">
        <v>3017</v>
      </c>
    </row>
    <row r="3080" spans="1:2" ht="15.75">
      <c r="A3080" s="517" t="s">
        <v>5142</v>
      </c>
      <c r="B3080" s="517" t="s">
        <v>3019</v>
      </c>
    </row>
    <row r="3081" spans="1:2" ht="15.75">
      <c r="A3081" s="517" t="s">
        <v>5143</v>
      </c>
      <c r="B3081" s="517" t="s">
        <v>3021</v>
      </c>
    </row>
    <row r="3082" spans="1:2" ht="15.75">
      <c r="A3082" s="517" t="s">
        <v>5144</v>
      </c>
      <c r="B3082" s="517" t="s">
        <v>197</v>
      </c>
    </row>
    <row r="3083" spans="1:2" ht="15.75">
      <c r="A3083" s="517" t="s">
        <v>5145</v>
      </c>
      <c r="B3083" s="517" t="s">
        <v>5146</v>
      </c>
    </row>
    <row r="3084" spans="1:2" ht="15.75">
      <c r="A3084" s="517" t="s">
        <v>5147</v>
      </c>
      <c r="B3084" s="517" t="s">
        <v>3026</v>
      </c>
    </row>
    <row r="3085" spans="1:2" ht="15.75">
      <c r="A3085" s="517" t="s">
        <v>5148</v>
      </c>
      <c r="B3085" s="517" t="s">
        <v>5149</v>
      </c>
    </row>
    <row r="3086" spans="1:2" ht="15.75">
      <c r="A3086" s="517" t="s">
        <v>5150</v>
      </c>
      <c r="B3086" s="517" t="s">
        <v>5151</v>
      </c>
    </row>
    <row r="3087" spans="1:2" ht="15.75">
      <c r="A3087" s="517" t="s">
        <v>5152</v>
      </c>
      <c r="B3087" s="517" t="s">
        <v>5153</v>
      </c>
    </row>
    <row r="3088" spans="1:2" ht="15.75">
      <c r="A3088" s="517" t="s">
        <v>5154</v>
      </c>
      <c r="B3088" s="517" t="s">
        <v>5155</v>
      </c>
    </row>
    <row r="3089" spans="1:2" ht="15.75">
      <c r="A3089" s="517" t="s">
        <v>5156</v>
      </c>
      <c r="B3089" s="517" t="s">
        <v>199</v>
      </c>
    </row>
    <row r="3090" spans="1:2" ht="15.75">
      <c r="A3090" s="517" t="s">
        <v>5157</v>
      </c>
      <c r="B3090" s="517" t="s">
        <v>3034</v>
      </c>
    </row>
    <row r="3091" spans="1:2" ht="15.75">
      <c r="A3091" s="517" t="s">
        <v>5158</v>
      </c>
      <c r="B3091" s="517" t="s">
        <v>526</v>
      </c>
    </row>
    <row r="3092" spans="1:2" ht="15.75">
      <c r="A3092" s="517" t="s">
        <v>5159</v>
      </c>
      <c r="B3092" s="517" t="s">
        <v>698</v>
      </c>
    </row>
    <row r="3093" spans="1:2" ht="15.75">
      <c r="A3093" s="517" t="s">
        <v>5160</v>
      </c>
      <c r="B3093" s="517" t="s">
        <v>2265</v>
      </c>
    </row>
    <row r="3094" spans="1:2" ht="15.75">
      <c r="A3094" s="517" t="s">
        <v>5161</v>
      </c>
      <c r="B3094" s="517" t="s">
        <v>5162</v>
      </c>
    </row>
    <row r="3095" spans="1:2" ht="15.75">
      <c r="A3095" s="517" t="s">
        <v>5163</v>
      </c>
      <c r="B3095" s="517" t="s">
        <v>2386</v>
      </c>
    </row>
    <row r="3096" spans="1:2" ht="15.75">
      <c r="A3096" s="517" t="s">
        <v>5164</v>
      </c>
      <c r="B3096" s="517" t="s">
        <v>3495</v>
      </c>
    </row>
    <row r="3097" spans="1:2" ht="15.75">
      <c r="A3097" s="517" t="s">
        <v>5165</v>
      </c>
      <c r="B3097" s="517" t="s">
        <v>5166</v>
      </c>
    </row>
    <row r="3098" spans="1:2" ht="15.75">
      <c r="A3098" s="517" t="s">
        <v>5167</v>
      </c>
      <c r="B3098" s="517" t="s">
        <v>1334</v>
      </c>
    </row>
    <row r="3099" spans="1:2" ht="15.75">
      <c r="A3099" s="517" t="s">
        <v>5168</v>
      </c>
      <c r="B3099" s="517" t="s">
        <v>5169</v>
      </c>
    </row>
    <row r="3100" spans="1:2" ht="15.75">
      <c r="A3100" s="517" t="s">
        <v>5170</v>
      </c>
      <c r="B3100" s="517" t="s">
        <v>1995</v>
      </c>
    </row>
    <row r="3101" spans="1:2" ht="15.75">
      <c r="A3101" s="517" t="s">
        <v>5171</v>
      </c>
      <c r="B3101" s="517" t="s">
        <v>3723</v>
      </c>
    </row>
    <row r="3102" spans="1:2" ht="15.75">
      <c r="A3102" s="517" t="s">
        <v>5172</v>
      </c>
      <c r="B3102" s="517" t="s">
        <v>5173</v>
      </c>
    </row>
    <row r="3103" spans="1:2" ht="15.75">
      <c r="A3103" s="517" t="s">
        <v>5174</v>
      </c>
      <c r="B3103" s="517" t="s">
        <v>948</v>
      </c>
    </row>
    <row r="3104" spans="1:2" ht="15.75">
      <c r="A3104" s="517" t="s">
        <v>5175</v>
      </c>
      <c r="B3104" s="517" t="s">
        <v>950</v>
      </c>
    </row>
    <row r="3105" spans="1:2" ht="15.75">
      <c r="A3105" s="517" t="s">
        <v>5176</v>
      </c>
      <c r="B3105" s="517" t="s">
        <v>526</v>
      </c>
    </row>
    <row r="3106" spans="1:2" ht="15.75">
      <c r="A3106" s="517" t="s">
        <v>5177</v>
      </c>
      <c r="B3106" s="517" t="s">
        <v>5178</v>
      </c>
    </row>
    <row r="3107" spans="1:2" ht="15.75">
      <c r="A3107" s="517" t="s">
        <v>5179</v>
      </c>
      <c r="B3107" s="517" t="s">
        <v>5180</v>
      </c>
    </row>
    <row r="3108" spans="1:2" ht="15.75">
      <c r="A3108" s="517" t="s">
        <v>5181</v>
      </c>
      <c r="B3108" s="517" t="s">
        <v>5182</v>
      </c>
    </row>
    <row r="3109" spans="1:2" ht="15.75">
      <c r="A3109" s="517" t="s">
        <v>5183</v>
      </c>
      <c r="B3109" s="517" t="s">
        <v>2416</v>
      </c>
    </row>
    <row r="3110" spans="1:2" ht="15.75">
      <c r="A3110" s="517" t="s">
        <v>5184</v>
      </c>
      <c r="B3110" s="517" t="s">
        <v>5185</v>
      </c>
    </row>
    <row r="3111" spans="1:2" ht="15.75">
      <c r="A3111" s="517" t="s">
        <v>5186</v>
      </c>
      <c r="B3111" s="517" t="s">
        <v>526</v>
      </c>
    </row>
    <row r="3112" spans="1:2" ht="15.75">
      <c r="A3112" s="517" t="s">
        <v>5187</v>
      </c>
      <c r="B3112" s="517" t="s">
        <v>3644</v>
      </c>
    </row>
    <row r="3113" spans="1:2" ht="15.75">
      <c r="A3113" s="517" t="s">
        <v>5188</v>
      </c>
      <c r="B3113" s="517" t="s">
        <v>3646</v>
      </c>
    </row>
    <row r="3114" spans="1:2" ht="15.75">
      <c r="A3114" s="517" t="s">
        <v>5189</v>
      </c>
      <c r="B3114" s="517" t="s">
        <v>5190</v>
      </c>
    </row>
    <row r="3115" spans="1:2" ht="15.75">
      <c r="A3115" s="517" t="s">
        <v>5191</v>
      </c>
      <c r="B3115" s="517" t="s">
        <v>5192</v>
      </c>
    </row>
    <row r="3116" spans="1:2" ht="15.75">
      <c r="A3116" s="517" t="s">
        <v>5193</v>
      </c>
      <c r="B3116" s="517" t="s">
        <v>5194</v>
      </c>
    </row>
    <row r="3117" spans="1:2" ht="15.75">
      <c r="A3117" s="517" t="s">
        <v>5195</v>
      </c>
      <c r="B3117" s="517" t="s">
        <v>5196</v>
      </c>
    </row>
    <row r="3118" spans="1:2" ht="15.75">
      <c r="A3118" s="517" t="s">
        <v>5197</v>
      </c>
      <c r="B3118" s="517" t="s">
        <v>5198</v>
      </c>
    </row>
    <row r="3119" spans="1:2" ht="15.75">
      <c r="A3119" s="517" t="s">
        <v>5199</v>
      </c>
      <c r="B3119" s="517" t="s">
        <v>193</v>
      </c>
    </row>
    <row r="3120" spans="1:2" ht="15.75">
      <c r="A3120" s="517" t="s">
        <v>5200</v>
      </c>
      <c r="B3120" s="517" t="s">
        <v>526</v>
      </c>
    </row>
    <row r="3121" spans="1:2" ht="15.75">
      <c r="A3121" s="517" t="s">
        <v>5201</v>
      </c>
      <c r="B3121" s="517" t="s">
        <v>3644</v>
      </c>
    </row>
    <row r="3122" spans="1:2" ht="15.75">
      <c r="A3122" s="517" t="s">
        <v>5202</v>
      </c>
      <c r="B3122" s="517" t="s">
        <v>3646</v>
      </c>
    </row>
    <row r="3123" spans="1:2" ht="15.75">
      <c r="A3123" s="517" t="s">
        <v>5203</v>
      </c>
      <c r="B3123" s="517" t="s">
        <v>5204</v>
      </c>
    </row>
    <row r="3124" spans="1:2" ht="15.75">
      <c r="A3124" s="517" t="s">
        <v>5205</v>
      </c>
      <c r="B3124" s="517" t="s">
        <v>5192</v>
      </c>
    </row>
    <row r="3125" spans="1:2" ht="15.75">
      <c r="A3125" s="517" t="s">
        <v>5206</v>
      </c>
      <c r="B3125" s="517" t="s">
        <v>5194</v>
      </c>
    </row>
    <row r="3126" spans="1:2" ht="15.75">
      <c r="A3126" s="517" t="s">
        <v>5207</v>
      </c>
      <c r="B3126" s="517" t="s">
        <v>5196</v>
      </c>
    </row>
    <row r="3127" spans="1:2" ht="15.75">
      <c r="A3127" s="517" t="s">
        <v>5208</v>
      </c>
      <c r="B3127" s="517" t="s">
        <v>5198</v>
      </c>
    </row>
    <row r="3128" spans="1:2" ht="15.75">
      <c r="A3128" s="517" t="s">
        <v>5209</v>
      </c>
      <c r="B3128" s="517" t="s">
        <v>193</v>
      </c>
    </row>
    <row r="3129" spans="1:2" ht="15.75">
      <c r="A3129" s="517" t="s">
        <v>5210</v>
      </c>
      <c r="B3129" s="517" t="s">
        <v>526</v>
      </c>
    </row>
    <row r="3130" spans="1:2" ht="15.75">
      <c r="A3130" s="517" t="s">
        <v>5211</v>
      </c>
      <c r="B3130" s="517" t="s">
        <v>5212</v>
      </c>
    </row>
    <row r="3131" spans="1:2" ht="15.75">
      <c r="A3131" s="517" t="s">
        <v>5213</v>
      </c>
      <c r="B3131" s="517" t="s">
        <v>5212</v>
      </c>
    </row>
    <row r="3132" spans="1:2" ht="15.75">
      <c r="A3132" s="517" t="s">
        <v>5214</v>
      </c>
      <c r="B3132" s="517" t="s">
        <v>5215</v>
      </c>
    </row>
    <row r="3133" spans="1:2" ht="15.75">
      <c r="A3133" s="517" t="s">
        <v>5216</v>
      </c>
      <c r="B3133" s="517" t="s">
        <v>5217</v>
      </c>
    </row>
    <row r="3134" spans="1:2" ht="15.75">
      <c r="A3134" s="517" t="s">
        <v>5218</v>
      </c>
      <c r="B3134" s="517" t="s">
        <v>5219</v>
      </c>
    </row>
    <row r="3135" spans="1:2" ht="15.75">
      <c r="A3135" s="517" t="s">
        <v>5220</v>
      </c>
      <c r="B3135" s="517" t="s">
        <v>745</v>
      </c>
    </row>
    <row r="3136" spans="1:2" ht="15.75">
      <c r="A3136" s="517" t="s">
        <v>5221</v>
      </c>
      <c r="B3136" s="517" t="s">
        <v>5222</v>
      </c>
    </row>
    <row r="3137" spans="1:2" ht="15.75">
      <c r="A3137" s="517" t="s">
        <v>5223</v>
      </c>
      <c r="B3137" s="517" t="s">
        <v>5224</v>
      </c>
    </row>
    <row r="3138" spans="1:2" ht="15.75">
      <c r="A3138" s="517" t="s">
        <v>5225</v>
      </c>
      <c r="B3138" s="517" t="s">
        <v>5226</v>
      </c>
    </row>
    <row r="3139" spans="1:2" ht="15.75">
      <c r="A3139" s="517" t="s">
        <v>5227</v>
      </c>
      <c r="B3139" s="517" t="s">
        <v>4623</v>
      </c>
    </row>
    <row r="3140" spans="1:2" ht="15.75">
      <c r="A3140" s="517" t="s">
        <v>5228</v>
      </c>
      <c r="B3140" s="517" t="s">
        <v>5229</v>
      </c>
    </row>
    <row r="3141" spans="1:2" ht="15.75">
      <c r="A3141" s="517" t="s">
        <v>5230</v>
      </c>
      <c r="B3141" s="517" t="s">
        <v>2514</v>
      </c>
    </row>
    <row r="3142" spans="1:2" ht="15.75">
      <c r="A3142" s="517" t="s">
        <v>5231</v>
      </c>
      <c r="B3142" s="517" t="s">
        <v>5232</v>
      </c>
    </row>
    <row r="3143" spans="1:2" ht="15.75">
      <c r="A3143" s="517" t="s">
        <v>5233</v>
      </c>
      <c r="B3143" s="517" t="s">
        <v>5234</v>
      </c>
    </row>
    <row r="3144" spans="1:2" ht="15.75">
      <c r="A3144" s="517" t="s">
        <v>5235</v>
      </c>
      <c r="B3144" s="517" t="s">
        <v>5236</v>
      </c>
    </row>
    <row r="3145" spans="1:2" ht="15.75">
      <c r="A3145" s="517" t="s">
        <v>5237</v>
      </c>
      <c r="B3145" s="517" t="s">
        <v>5236</v>
      </c>
    </row>
    <row r="3146" spans="1:2" ht="15.75">
      <c r="A3146" s="517" t="s">
        <v>5238</v>
      </c>
      <c r="B3146" s="517" t="s">
        <v>5239</v>
      </c>
    </row>
    <row r="3147" spans="1:2" ht="15.75">
      <c r="A3147" s="517" t="s">
        <v>5240</v>
      </c>
      <c r="B3147" s="517" t="s">
        <v>5241</v>
      </c>
    </row>
    <row r="3148" spans="1:2" ht="15.75">
      <c r="A3148" s="517" t="s">
        <v>5242</v>
      </c>
      <c r="B3148" s="517" t="s">
        <v>5243</v>
      </c>
    </row>
    <row r="3149" spans="1:2" ht="15.75">
      <c r="A3149" s="517" t="s">
        <v>5244</v>
      </c>
      <c r="B3149" s="517" t="s">
        <v>5245</v>
      </c>
    </row>
    <row r="3150" spans="1:2" ht="15.75">
      <c r="A3150" s="517" t="s">
        <v>5246</v>
      </c>
      <c r="B3150" s="517" t="s">
        <v>5247</v>
      </c>
    </row>
    <row r="3151" spans="1:2" ht="15.75">
      <c r="A3151" s="517" t="s">
        <v>5248</v>
      </c>
      <c r="B3151" s="517" t="s">
        <v>5249</v>
      </c>
    </row>
    <row r="3152" spans="1:2" ht="15.75">
      <c r="A3152" s="517" t="s">
        <v>5250</v>
      </c>
      <c r="B3152" s="517" t="s">
        <v>5251</v>
      </c>
    </row>
    <row r="3153" spans="1:2" ht="15.75">
      <c r="A3153" s="517" t="s">
        <v>5252</v>
      </c>
      <c r="B3153" s="517" t="s">
        <v>755</v>
      </c>
    </row>
    <row r="3154" spans="1:2" ht="15.75">
      <c r="A3154" s="517" t="s">
        <v>5253</v>
      </c>
      <c r="B3154" s="517" t="s">
        <v>5254</v>
      </c>
    </row>
    <row r="3155" spans="1:2" ht="15.75">
      <c r="A3155" s="517" t="s">
        <v>5255</v>
      </c>
      <c r="B3155" s="517" t="s">
        <v>5256</v>
      </c>
    </row>
    <row r="3156" spans="1:2" ht="15.75">
      <c r="A3156" s="517" t="s">
        <v>5257</v>
      </c>
      <c r="B3156" s="517" t="s">
        <v>526</v>
      </c>
    </row>
    <row r="3157" spans="1:2" ht="15.75">
      <c r="A3157" s="517" t="s">
        <v>5258</v>
      </c>
      <c r="B3157" s="517" t="s">
        <v>5249</v>
      </c>
    </row>
    <row r="3158" spans="1:2" ht="15.75">
      <c r="A3158" s="517" t="s">
        <v>5259</v>
      </c>
      <c r="B3158" s="517" t="s">
        <v>5251</v>
      </c>
    </row>
    <row r="3159" spans="1:2" ht="15.75">
      <c r="A3159" s="517" t="s">
        <v>5260</v>
      </c>
      <c r="B3159" s="517" t="s">
        <v>755</v>
      </c>
    </row>
    <row r="3160" spans="1:2" ht="15.75">
      <c r="A3160" s="517" t="s">
        <v>5261</v>
      </c>
      <c r="B3160" s="517" t="s">
        <v>5254</v>
      </c>
    </row>
    <row r="3161" spans="1:2" ht="15.75">
      <c r="A3161" s="517" t="s">
        <v>5262</v>
      </c>
      <c r="B3161" s="517" t="s">
        <v>5263</v>
      </c>
    </row>
    <row r="3162" spans="1:2" ht="15.75">
      <c r="A3162" s="517" t="s">
        <v>5264</v>
      </c>
      <c r="B3162" s="517" t="s">
        <v>526</v>
      </c>
    </row>
    <row r="3163" spans="1:2" ht="15.75">
      <c r="A3163" s="517" t="s">
        <v>5265</v>
      </c>
      <c r="B3163" s="517" t="s">
        <v>5266</v>
      </c>
    </row>
    <row r="3164" spans="1:2" ht="15.75">
      <c r="A3164" s="517" t="s">
        <v>5267</v>
      </c>
      <c r="B3164" s="517" t="s">
        <v>5268</v>
      </c>
    </row>
    <row r="3165" spans="1:2" ht="15.75">
      <c r="A3165" s="517" t="s">
        <v>5269</v>
      </c>
      <c r="B3165" s="517" t="s">
        <v>5270</v>
      </c>
    </row>
    <row r="3166" spans="1:2" ht="15.75">
      <c r="A3166" s="517" t="s">
        <v>5271</v>
      </c>
      <c r="B3166" s="517" t="s">
        <v>2386</v>
      </c>
    </row>
    <row r="3167" spans="1:2" ht="15.75">
      <c r="A3167" s="517" t="s">
        <v>5272</v>
      </c>
      <c r="B3167" s="517" t="s">
        <v>3495</v>
      </c>
    </row>
    <row r="3168" spans="1:2" ht="15.75">
      <c r="A3168" s="517" t="s">
        <v>5273</v>
      </c>
      <c r="B3168" s="517" t="s">
        <v>1995</v>
      </c>
    </row>
    <row r="3169" spans="1:2" ht="15.75">
      <c r="A3169" s="517" t="s">
        <v>5274</v>
      </c>
      <c r="B3169" s="517" t="s">
        <v>5275</v>
      </c>
    </row>
    <row r="3170" spans="1:2" ht="15.75">
      <c r="A3170" s="517" t="s">
        <v>5276</v>
      </c>
      <c r="B3170" s="517" t="s">
        <v>1736</v>
      </c>
    </row>
    <row r="3171" spans="1:2" ht="15.75">
      <c r="A3171" s="517" t="s">
        <v>5277</v>
      </c>
      <c r="B3171" s="517" t="s">
        <v>948</v>
      </c>
    </row>
    <row r="3172" spans="1:2" ht="15.75">
      <c r="A3172" s="517" t="s">
        <v>5278</v>
      </c>
      <c r="B3172" s="517" t="s">
        <v>950</v>
      </c>
    </row>
    <row r="3173" spans="1:2" ht="15.75">
      <c r="A3173" s="517" t="s">
        <v>5279</v>
      </c>
      <c r="B3173" s="517" t="s">
        <v>526</v>
      </c>
    </row>
    <row r="3174" spans="1:2" ht="15.75">
      <c r="A3174" s="517" t="s">
        <v>5280</v>
      </c>
      <c r="B3174" s="517" t="s">
        <v>5281</v>
      </c>
    </row>
    <row r="3175" spans="1:2" ht="15.75">
      <c r="A3175" s="517" t="s">
        <v>5282</v>
      </c>
      <c r="B3175" s="517" t="s">
        <v>5281</v>
      </c>
    </row>
    <row r="3176" spans="1:2" ht="15.75">
      <c r="A3176" s="517" t="s">
        <v>5283</v>
      </c>
      <c r="B3176" s="517" t="s">
        <v>5284</v>
      </c>
    </row>
    <row r="3177" spans="1:2" ht="15.75">
      <c r="A3177" s="517" t="s">
        <v>5285</v>
      </c>
      <c r="B3177" s="517" t="s">
        <v>3145</v>
      </c>
    </row>
    <row r="3178" spans="1:2" ht="15.75">
      <c r="A3178" s="517" t="s">
        <v>5286</v>
      </c>
      <c r="B3178" s="517" t="s">
        <v>3147</v>
      </c>
    </row>
    <row r="3179" spans="1:2" ht="15.75">
      <c r="A3179" s="517" t="s">
        <v>5287</v>
      </c>
      <c r="B3179" s="517" t="s">
        <v>3149</v>
      </c>
    </row>
    <row r="3180" spans="1:2" ht="15.75">
      <c r="A3180" s="517" t="s">
        <v>5288</v>
      </c>
      <c r="B3180" s="517" t="s">
        <v>5289</v>
      </c>
    </row>
    <row r="3181" spans="1:2" ht="15.75">
      <c r="A3181" s="517" t="s">
        <v>5290</v>
      </c>
      <c r="B3181" s="517" t="s">
        <v>5291</v>
      </c>
    </row>
    <row r="3182" spans="1:2" ht="15.75">
      <c r="A3182" s="517" t="s">
        <v>5292</v>
      </c>
      <c r="B3182" s="517" t="s">
        <v>5293</v>
      </c>
    </row>
    <row r="3183" spans="1:2" ht="15.75">
      <c r="A3183" s="517" t="s">
        <v>5294</v>
      </c>
      <c r="B3183" s="517" t="s">
        <v>69</v>
      </c>
    </row>
    <row r="3184" spans="1:2" ht="15.75">
      <c r="A3184" s="517" t="s">
        <v>5295</v>
      </c>
      <c r="B3184" s="517" t="s">
        <v>5263</v>
      </c>
    </row>
    <row r="3185" spans="1:2" ht="15.75">
      <c r="A3185" s="517" t="s">
        <v>5296</v>
      </c>
      <c r="B3185" s="517" t="s">
        <v>5297</v>
      </c>
    </row>
    <row r="3186" spans="1:2" ht="15.75">
      <c r="A3186" s="517" t="s">
        <v>5298</v>
      </c>
      <c r="B3186" s="517" t="s">
        <v>5299</v>
      </c>
    </row>
    <row r="3187" spans="1:2" ht="15.75">
      <c r="A3187" s="517" t="s">
        <v>5300</v>
      </c>
      <c r="B3187" s="517" t="s">
        <v>5301</v>
      </c>
    </row>
    <row r="3188" spans="1:2" ht="15.75">
      <c r="A3188" s="517" t="s">
        <v>5302</v>
      </c>
      <c r="B3188" s="517" t="s">
        <v>526</v>
      </c>
    </row>
    <row r="3189" spans="1:2" ht="15.75">
      <c r="A3189" s="517" t="s">
        <v>5303</v>
      </c>
      <c r="B3189" s="517" t="s">
        <v>4881</v>
      </c>
    </row>
    <row r="3190" spans="1:2" ht="15.75">
      <c r="A3190" s="517" t="s">
        <v>5304</v>
      </c>
      <c r="B3190" s="517" t="s">
        <v>5305</v>
      </c>
    </row>
    <row r="3191" spans="1:2" ht="15.75">
      <c r="A3191" s="517" t="s">
        <v>5306</v>
      </c>
      <c r="B3191" s="517" t="s">
        <v>5307</v>
      </c>
    </row>
    <row r="3192" spans="1:2" ht="15.75">
      <c r="A3192" s="517" t="s">
        <v>5308</v>
      </c>
      <c r="B3192" s="517" t="s">
        <v>5309</v>
      </c>
    </row>
    <row r="3193" spans="1:2" ht="15.75">
      <c r="A3193" s="517" t="s">
        <v>5310</v>
      </c>
      <c r="B3193" s="517" t="s">
        <v>5311</v>
      </c>
    </row>
    <row r="3194" spans="1:2" ht="15.75">
      <c r="A3194" s="517" t="s">
        <v>5312</v>
      </c>
      <c r="B3194" s="517" t="s">
        <v>5313</v>
      </c>
    </row>
    <row r="3195" spans="1:2" ht="15.75">
      <c r="A3195" s="517" t="s">
        <v>5314</v>
      </c>
      <c r="B3195" s="517" t="s">
        <v>5315</v>
      </c>
    </row>
    <row r="3196" spans="1:2" ht="15.75">
      <c r="A3196" s="517" t="s">
        <v>5316</v>
      </c>
      <c r="B3196" s="517" t="s">
        <v>5317</v>
      </c>
    </row>
    <row r="3197" spans="1:2" ht="15.75">
      <c r="A3197" s="517" t="s">
        <v>5318</v>
      </c>
      <c r="B3197" s="517" t="s">
        <v>5319</v>
      </c>
    </row>
    <row r="3198" spans="1:2" ht="15.75">
      <c r="A3198" s="517" t="s">
        <v>5320</v>
      </c>
      <c r="B3198" s="517" t="s">
        <v>526</v>
      </c>
    </row>
    <row r="3199" spans="1:2" ht="15.75">
      <c r="A3199" s="517" t="s">
        <v>5321</v>
      </c>
      <c r="B3199" s="517" t="s">
        <v>4881</v>
      </c>
    </row>
    <row r="3200" spans="1:2" ht="15.75">
      <c r="A3200" s="517" t="s">
        <v>5322</v>
      </c>
      <c r="B3200" s="517" t="s">
        <v>5305</v>
      </c>
    </row>
    <row r="3201" spans="1:2" ht="15.75">
      <c r="A3201" s="517" t="s">
        <v>5323</v>
      </c>
      <c r="B3201" s="517" t="s">
        <v>5324</v>
      </c>
    </row>
    <row r="3202" spans="1:2" ht="15.75">
      <c r="A3202" s="517" t="s">
        <v>5325</v>
      </c>
      <c r="B3202" s="517" t="s">
        <v>5309</v>
      </c>
    </row>
    <row r="3203" spans="1:2" ht="15.75">
      <c r="A3203" s="517" t="s">
        <v>5326</v>
      </c>
      <c r="B3203" s="517" t="s">
        <v>5311</v>
      </c>
    </row>
    <row r="3204" spans="1:2" ht="15.75">
      <c r="A3204" s="517" t="s">
        <v>5327</v>
      </c>
      <c r="B3204" s="517" t="s">
        <v>5313</v>
      </c>
    </row>
    <row r="3205" spans="1:2" ht="15.75">
      <c r="A3205" s="517" t="s">
        <v>5328</v>
      </c>
      <c r="B3205" s="517" t="s">
        <v>5315</v>
      </c>
    </row>
    <row r="3206" spans="1:2" ht="15.75">
      <c r="A3206" s="517" t="s">
        <v>5329</v>
      </c>
      <c r="B3206" s="517" t="s">
        <v>5330</v>
      </c>
    </row>
    <row r="3207" spans="1:2" ht="15.75">
      <c r="A3207" s="517" t="s">
        <v>5331</v>
      </c>
      <c r="B3207" s="517" t="s">
        <v>5332</v>
      </c>
    </row>
    <row r="3208" spans="1:2" ht="15.75">
      <c r="A3208" s="517" t="s">
        <v>5333</v>
      </c>
      <c r="B3208" s="517" t="s">
        <v>5317</v>
      </c>
    </row>
    <row r="3209" spans="1:2" ht="15.75">
      <c r="A3209" s="517" t="s">
        <v>5334</v>
      </c>
      <c r="B3209" s="517" t="s">
        <v>5319</v>
      </c>
    </row>
    <row r="3210" spans="1:2" ht="15.75">
      <c r="A3210" s="517" t="s">
        <v>5335</v>
      </c>
      <c r="B3210" s="517" t="s">
        <v>526</v>
      </c>
    </row>
    <row r="3211" spans="1:2" ht="15.75">
      <c r="A3211" s="517" t="s">
        <v>5336</v>
      </c>
      <c r="B3211" s="517" t="s">
        <v>2678</v>
      </c>
    </row>
    <row r="3212" spans="1:2" ht="15.75">
      <c r="A3212" s="517" t="s">
        <v>5337</v>
      </c>
      <c r="B3212" s="517" t="s">
        <v>2680</v>
      </c>
    </row>
    <row r="3213" spans="1:2" ht="15.75">
      <c r="A3213" s="517" t="s">
        <v>5338</v>
      </c>
      <c r="B3213" s="517" t="s">
        <v>2682</v>
      </c>
    </row>
    <row r="3214" spans="1:2" ht="15.75">
      <c r="A3214" s="517" t="s">
        <v>5339</v>
      </c>
      <c r="B3214" s="517" t="s">
        <v>2684</v>
      </c>
    </row>
    <row r="3215" spans="1:2" ht="15.75">
      <c r="A3215" s="517" t="s">
        <v>5340</v>
      </c>
      <c r="B3215" s="517" t="s">
        <v>5341</v>
      </c>
    </row>
    <row r="3216" spans="1:2" ht="15.75">
      <c r="A3216" s="517" t="s">
        <v>5342</v>
      </c>
      <c r="B3216" s="517" t="s">
        <v>2688</v>
      </c>
    </row>
    <row r="3217" spans="1:2" ht="15.75">
      <c r="A3217" s="517" t="s">
        <v>5343</v>
      </c>
      <c r="B3217" s="517" t="s">
        <v>5344</v>
      </c>
    </row>
    <row r="3218" spans="1:2" ht="15.75">
      <c r="A3218" s="517" t="s">
        <v>5345</v>
      </c>
      <c r="B3218" s="517" t="s">
        <v>2692</v>
      </c>
    </row>
    <row r="3219" spans="1:2" ht="15.75">
      <c r="A3219" s="517" t="s">
        <v>5346</v>
      </c>
      <c r="B3219" s="517" t="s">
        <v>2694</v>
      </c>
    </row>
    <row r="3220" spans="1:2" ht="15.75">
      <c r="A3220" s="517" t="s">
        <v>5347</v>
      </c>
      <c r="B3220" s="517" t="s">
        <v>2696</v>
      </c>
    </row>
    <row r="3221" spans="1:2" ht="15.75">
      <c r="A3221" s="517" t="s">
        <v>5348</v>
      </c>
      <c r="B3221" s="517" t="s">
        <v>526</v>
      </c>
    </row>
    <row r="3222" spans="1:2" ht="15.75">
      <c r="A3222" s="517" t="s">
        <v>5349</v>
      </c>
      <c r="B3222" s="517" t="s">
        <v>5350</v>
      </c>
    </row>
    <row r="3223" spans="1:2" ht="15.75">
      <c r="A3223" s="517" t="s">
        <v>5351</v>
      </c>
      <c r="B3223" s="517" t="s">
        <v>5352</v>
      </c>
    </row>
    <row r="3224" spans="1:2" ht="15.75">
      <c r="A3224" s="517" t="s">
        <v>5353</v>
      </c>
      <c r="B3224" s="517" t="s">
        <v>5354</v>
      </c>
    </row>
    <row r="3225" spans="1:2" ht="15.75">
      <c r="A3225" s="517" t="s">
        <v>5355</v>
      </c>
      <c r="B3225" s="517" t="s">
        <v>5356</v>
      </c>
    </row>
    <row r="3226" spans="1:2" ht="15.75">
      <c r="A3226" s="517" t="s">
        <v>5357</v>
      </c>
      <c r="B3226" s="517" t="s">
        <v>5358</v>
      </c>
    </row>
    <row r="3227" spans="1:2" ht="15.75">
      <c r="A3227" s="517" t="s">
        <v>5359</v>
      </c>
      <c r="B3227" s="517" t="s">
        <v>5360</v>
      </c>
    </row>
    <row r="3228" spans="1:2" ht="15.75">
      <c r="A3228" s="517" t="s">
        <v>5361</v>
      </c>
      <c r="B3228" s="517" t="s">
        <v>5360</v>
      </c>
    </row>
    <row r="3229" spans="1:2" ht="15.75">
      <c r="A3229" s="517" t="s">
        <v>5362</v>
      </c>
      <c r="B3229" s="517" t="s">
        <v>5363</v>
      </c>
    </row>
    <row r="3230" spans="1:2" ht="15.75">
      <c r="A3230" s="517" t="s">
        <v>5364</v>
      </c>
      <c r="B3230" s="517" t="s">
        <v>5365</v>
      </c>
    </row>
    <row r="3231" spans="1:2" ht="15.75">
      <c r="A3231" s="517" t="s">
        <v>5366</v>
      </c>
      <c r="B3231" s="517" t="s">
        <v>5367</v>
      </c>
    </row>
    <row r="3232" spans="1:2" ht="15.75">
      <c r="A3232" s="517" t="s">
        <v>5368</v>
      </c>
      <c r="B3232" s="517" t="s">
        <v>5369</v>
      </c>
    </row>
    <row r="3233" spans="1:2" ht="15.75">
      <c r="A3233" s="517" t="s">
        <v>5370</v>
      </c>
      <c r="B3233" s="517" t="s">
        <v>5371</v>
      </c>
    </row>
    <row r="3234" spans="1:2" ht="15.75">
      <c r="A3234" s="517" t="s">
        <v>5372</v>
      </c>
      <c r="B3234" s="517" t="s">
        <v>5373</v>
      </c>
    </row>
    <row r="3235" spans="1:2" ht="15.75">
      <c r="A3235" s="517" t="s">
        <v>5374</v>
      </c>
      <c r="B3235" s="517" t="s">
        <v>2386</v>
      </c>
    </row>
    <row r="3236" spans="1:2" ht="15.75">
      <c r="A3236" s="517" t="s">
        <v>5375</v>
      </c>
      <c r="B3236" s="517" t="s">
        <v>5376</v>
      </c>
    </row>
    <row r="3237" spans="1:2" ht="15.75">
      <c r="A3237" s="517" t="s">
        <v>5377</v>
      </c>
      <c r="B3237" s="517" t="s">
        <v>948</v>
      </c>
    </row>
    <row r="3238" spans="1:2" ht="15.75">
      <c r="A3238" s="517" t="s">
        <v>5378</v>
      </c>
      <c r="B3238" s="517" t="s">
        <v>950</v>
      </c>
    </row>
    <row r="3239" spans="1:2" ht="15.75">
      <c r="A3239" s="517" t="s">
        <v>5379</v>
      </c>
      <c r="B3239" s="517" t="s">
        <v>526</v>
      </c>
    </row>
    <row r="3240" spans="1:2" ht="15.75">
      <c r="A3240" s="517" t="s">
        <v>5380</v>
      </c>
      <c r="B3240" s="517" t="s">
        <v>5381</v>
      </c>
    </row>
    <row r="3241" spans="1:2" ht="15.75">
      <c r="A3241" s="517" t="s">
        <v>5382</v>
      </c>
      <c r="B3241" s="517" t="s">
        <v>5381</v>
      </c>
    </row>
    <row r="3242" spans="1:2" ht="15.75">
      <c r="A3242" s="517" t="s">
        <v>5383</v>
      </c>
      <c r="B3242" s="517" t="s">
        <v>5384</v>
      </c>
    </row>
    <row r="3243" spans="1:2" ht="15.75">
      <c r="A3243" s="517" t="s">
        <v>5385</v>
      </c>
      <c r="B3243" s="517" t="s">
        <v>5386</v>
      </c>
    </row>
    <row r="3244" spans="1:2" ht="15.75">
      <c r="A3244" s="517" t="s">
        <v>5387</v>
      </c>
      <c r="B3244" s="517" t="s">
        <v>5388</v>
      </c>
    </row>
    <row r="3245" spans="1:2" ht="15.75">
      <c r="A3245" s="517" t="s">
        <v>5389</v>
      </c>
      <c r="B3245" s="517" t="s">
        <v>2639</v>
      </c>
    </row>
    <row r="3246" spans="1:2" ht="15.75">
      <c r="A3246" s="517" t="s">
        <v>5390</v>
      </c>
      <c r="B3246" s="517" t="s">
        <v>5391</v>
      </c>
    </row>
    <row r="3247" spans="1:2" ht="15.75">
      <c r="A3247" s="517" t="s">
        <v>5392</v>
      </c>
      <c r="B3247" s="517" t="s">
        <v>5393</v>
      </c>
    </row>
    <row r="3248" spans="1:2" ht="15.75">
      <c r="A3248" s="517" t="s">
        <v>5394</v>
      </c>
      <c r="B3248" s="517" t="s">
        <v>5395</v>
      </c>
    </row>
    <row r="3249" spans="1:2" ht="15.75">
      <c r="A3249" s="517" t="s">
        <v>5396</v>
      </c>
      <c r="B3249" s="517" t="s">
        <v>5397</v>
      </c>
    </row>
    <row r="3250" spans="1:2" ht="15.75">
      <c r="A3250" s="517" t="s">
        <v>5398</v>
      </c>
      <c r="B3250" s="517" t="s">
        <v>5399</v>
      </c>
    </row>
    <row r="3251" spans="1:2" ht="15.75">
      <c r="A3251" s="517" t="s">
        <v>5400</v>
      </c>
      <c r="B3251" s="517" t="s">
        <v>69</v>
      </c>
    </row>
    <row r="3252" spans="1:2" ht="15.75">
      <c r="A3252" s="517" t="s">
        <v>5401</v>
      </c>
      <c r="B3252" s="517" t="s">
        <v>5263</v>
      </c>
    </row>
    <row r="3253" spans="1:2" ht="15.75">
      <c r="A3253" s="517" t="s">
        <v>5402</v>
      </c>
      <c r="B3253" s="517" t="s">
        <v>5403</v>
      </c>
    </row>
    <row r="3254" spans="1:2" ht="15.75">
      <c r="A3254" s="517" t="s">
        <v>5404</v>
      </c>
      <c r="B3254" s="517" t="s">
        <v>2598</v>
      </c>
    </row>
    <row r="3255" spans="1:2" ht="15.75">
      <c r="A3255" s="517" t="s">
        <v>5405</v>
      </c>
      <c r="B3255" s="517" t="s">
        <v>5406</v>
      </c>
    </row>
    <row r="3256" spans="1:2" ht="15.75">
      <c r="A3256" s="517" t="s">
        <v>5407</v>
      </c>
      <c r="B3256" s="517" t="s">
        <v>5408</v>
      </c>
    </row>
    <row r="3257" spans="1:2" ht="15.75">
      <c r="A3257" s="517" t="s">
        <v>5409</v>
      </c>
      <c r="B3257" s="517" t="s">
        <v>2784</v>
      </c>
    </row>
    <row r="3258" spans="1:2" ht="15.75">
      <c r="A3258" s="517" t="s">
        <v>5410</v>
      </c>
      <c r="B3258" s="517" t="s">
        <v>5411</v>
      </c>
    </row>
    <row r="3259" spans="1:2" ht="15.75">
      <c r="A3259" s="517" t="s">
        <v>5412</v>
      </c>
      <c r="B3259" s="517" t="s">
        <v>5413</v>
      </c>
    </row>
    <row r="3260" spans="1:2" ht="15.75">
      <c r="A3260" s="517" t="s">
        <v>5414</v>
      </c>
      <c r="B3260" s="517" t="s">
        <v>526</v>
      </c>
    </row>
    <row r="3261" spans="1:2" ht="15.75">
      <c r="A3261" s="517" t="s">
        <v>5415</v>
      </c>
      <c r="B3261" s="517" t="s">
        <v>5416</v>
      </c>
    </row>
    <row r="3262" spans="1:2" ht="15.75">
      <c r="A3262" s="517" t="s">
        <v>5417</v>
      </c>
      <c r="B3262" s="517" t="s">
        <v>5418</v>
      </c>
    </row>
    <row r="3263" spans="1:2" ht="15.75">
      <c r="A3263" s="517" t="s">
        <v>5419</v>
      </c>
      <c r="B3263" s="517" t="s">
        <v>1413</v>
      </c>
    </row>
    <row r="3264" spans="1:2" ht="15.75">
      <c r="A3264" s="517" t="s">
        <v>5420</v>
      </c>
      <c r="B3264" s="517" t="s">
        <v>1619</v>
      </c>
    </row>
    <row r="3265" spans="1:2" ht="15.75">
      <c r="A3265" s="517" t="s">
        <v>5421</v>
      </c>
      <c r="B3265" s="517" t="s">
        <v>1617</v>
      </c>
    </row>
    <row r="3266" spans="1:2" ht="15.75">
      <c r="A3266" s="517" t="s">
        <v>5422</v>
      </c>
      <c r="B3266" s="517" t="s">
        <v>1417</v>
      </c>
    </row>
    <row r="3267" spans="1:2" ht="15.75">
      <c r="A3267" s="517" t="s">
        <v>5423</v>
      </c>
      <c r="B3267" s="517" t="s">
        <v>2508</v>
      </c>
    </row>
    <row r="3268" spans="1:2" ht="15.75">
      <c r="A3268" s="517" t="s">
        <v>5424</v>
      </c>
      <c r="B3268" s="517" t="s">
        <v>2510</v>
      </c>
    </row>
    <row r="3269" spans="1:2" ht="15.75">
      <c r="A3269" s="517" t="s">
        <v>5425</v>
      </c>
      <c r="B3269" s="517" t="s">
        <v>2522</v>
      </c>
    </row>
    <row r="3270" spans="1:2" ht="15.75">
      <c r="A3270" s="517" t="s">
        <v>5426</v>
      </c>
      <c r="B3270" s="517" t="s">
        <v>2650</v>
      </c>
    </row>
    <row r="3271" spans="1:2" ht="15.75">
      <c r="A3271" s="517" t="s">
        <v>5427</v>
      </c>
      <c r="B3271" s="517" t="s">
        <v>5428</v>
      </c>
    </row>
    <row r="3272" spans="1:2" ht="15.75">
      <c r="A3272" s="517" t="s">
        <v>5429</v>
      </c>
      <c r="B3272" s="517" t="s">
        <v>2528</v>
      </c>
    </row>
    <row r="3273" spans="1:2" ht="15.75">
      <c r="A3273" s="517" t="s">
        <v>5430</v>
      </c>
      <c r="B3273" s="517" t="s">
        <v>2530</v>
      </c>
    </row>
    <row r="3274" spans="1:2" ht="15.75">
      <c r="A3274" s="517" t="s">
        <v>5431</v>
      </c>
      <c r="B3274" s="517" t="s">
        <v>2532</v>
      </c>
    </row>
    <row r="3275" spans="1:2" ht="15.75">
      <c r="A3275" s="517" t="s">
        <v>5432</v>
      </c>
      <c r="B3275" s="517" t="s">
        <v>2534</v>
      </c>
    </row>
    <row r="3276" spans="1:2" ht="15.75">
      <c r="A3276" s="517" t="s">
        <v>5433</v>
      </c>
      <c r="B3276" s="517" t="s">
        <v>2536</v>
      </c>
    </row>
    <row r="3277" spans="1:2" ht="15.75">
      <c r="A3277" s="517" t="s">
        <v>5434</v>
      </c>
      <c r="B3277" s="517" t="s">
        <v>2538</v>
      </c>
    </row>
    <row r="3278" spans="1:2" ht="15.75">
      <c r="A3278" s="517" t="s">
        <v>5435</v>
      </c>
      <c r="B3278" s="517" t="s">
        <v>2540</v>
      </c>
    </row>
    <row r="3279" spans="1:2" ht="15.75">
      <c r="A3279" s="517" t="s">
        <v>5436</v>
      </c>
      <c r="B3279" s="517" t="s">
        <v>2544</v>
      </c>
    </row>
    <row r="3280" spans="1:2" ht="15.75">
      <c r="A3280" s="517" t="s">
        <v>5437</v>
      </c>
      <c r="B3280" s="517" t="s">
        <v>2663</v>
      </c>
    </row>
    <row r="3281" spans="1:2" ht="15.75">
      <c r="A3281" s="517" t="s">
        <v>5438</v>
      </c>
      <c r="B3281" s="517" t="s">
        <v>5439</v>
      </c>
    </row>
    <row r="3282" spans="1:2" ht="15.75">
      <c r="A3282" s="517" t="s">
        <v>5440</v>
      </c>
      <c r="B3282" s="517" t="s">
        <v>2675</v>
      </c>
    </row>
    <row r="3283" spans="1:2" ht="15.75">
      <c r="A3283" s="517" t="s">
        <v>5441</v>
      </c>
      <c r="B3283" s="517" t="s">
        <v>2667</v>
      </c>
    </row>
    <row r="3284" spans="1:2" ht="15.75">
      <c r="A3284" s="517" t="s">
        <v>5442</v>
      </c>
      <c r="B3284" s="517" t="s">
        <v>2669</v>
      </c>
    </row>
    <row r="3285" spans="1:2" ht="15.75">
      <c r="A3285" s="517" t="s">
        <v>5443</v>
      </c>
      <c r="B3285" s="517" t="s">
        <v>2671</v>
      </c>
    </row>
    <row r="3286" spans="1:2" ht="15.75">
      <c r="A3286" s="517" t="s">
        <v>5444</v>
      </c>
      <c r="B3286" s="517" t="s">
        <v>5445</v>
      </c>
    </row>
    <row r="3287" spans="1:2" ht="15.75">
      <c r="A3287" s="517" t="s">
        <v>5446</v>
      </c>
      <c r="B3287" s="517" t="s">
        <v>5332</v>
      </c>
    </row>
    <row r="3288" spans="1:2" ht="15.75">
      <c r="A3288" s="517" t="s">
        <v>5447</v>
      </c>
      <c r="B3288" s="517" t="s">
        <v>526</v>
      </c>
    </row>
    <row r="3289" spans="1:2" ht="15.75">
      <c r="A3289" s="517" t="s">
        <v>5448</v>
      </c>
      <c r="B3289" s="517" t="s">
        <v>2678</v>
      </c>
    </row>
    <row r="3290" spans="1:2" ht="15.75">
      <c r="A3290" s="517" t="s">
        <v>5449</v>
      </c>
      <c r="B3290" s="517" t="s">
        <v>2680</v>
      </c>
    </row>
    <row r="3291" spans="1:2" ht="15.75">
      <c r="A3291" s="517" t="s">
        <v>5450</v>
      </c>
      <c r="B3291" s="517" t="s">
        <v>2682</v>
      </c>
    </row>
    <row r="3292" spans="1:2" ht="15.75">
      <c r="A3292" s="517" t="s">
        <v>5451</v>
      </c>
      <c r="B3292" s="517" t="s">
        <v>2684</v>
      </c>
    </row>
    <row r="3293" spans="1:2" ht="15.75">
      <c r="A3293" s="517" t="s">
        <v>5452</v>
      </c>
      <c r="B3293" s="517" t="s">
        <v>2686</v>
      </c>
    </row>
    <row r="3294" spans="1:2" ht="15.75">
      <c r="A3294" s="517" t="s">
        <v>5453</v>
      </c>
      <c r="B3294" s="517" t="s">
        <v>2688</v>
      </c>
    </row>
    <row r="3295" spans="1:2" ht="15.75">
      <c r="A3295" s="517" t="s">
        <v>5454</v>
      </c>
      <c r="B3295" s="517" t="s">
        <v>2690</v>
      </c>
    </row>
    <row r="3296" spans="1:2" ht="15.75">
      <c r="A3296" s="517" t="s">
        <v>5455</v>
      </c>
      <c r="B3296" s="517" t="s">
        <v>2692</v>
      </c>
    </row>
    <row r="3297" spans="1:2" ht="15.75">
      <c r="A3297" s="517" t="s">
        <v>5456</v>
      </c>
      <c r="B3297" s="517" t="s">
        <v>2694</v>
      </c>
    </row>
    <row r="3298" spans="1:2" ht="15.75">
      <c r="A3298" s="517" t="s">
        <v>5457</v>
      </c>
      <c r="B3298" s="517" t="s">
        <v>2696</v>
      </c>
    </row>
    <row r="3299" spans="1:2" ht="15.75">
      <c r="A3299" s="517" t="s">
        <v>5458</v>
      </c>
      <c r="B3299" s="517" t="s">
        <v>526</v>
      </c>
    </row>
    <row r="3300" spans="1:2" ht="15.75">
      <c r="A3300" s="517" t="s">
        <v>5459</v>
      </c>
      <c r="B3300" s="517" t="s">
        <v>5460</v>
      </c>
    </row>
    <row r="3301" spans="1:2" ht="15.75">
      <c r="A3301" s="517" t="s">
        <v>5461</v>
      </c>
      <c r="B3301" s="517" t="s">
        <v>5462</v>
      </c>
    </row>
    <row r="3302" spans="1:2" ht="15.75">
      <c r="A3302" s="517" t="s">
        <v>5463</v>
      </c>
      <c r="B3302" s="517" t="s">
        <v>5464</v>
      </c>
    </row>
    <row r="3303" spans="1:2" ht="15.75">
      <c r="A3303" s="517" t="s">
        <v>5465</v>
      </c>
      <c r="B3303" s="517" t="s">
        <v>5466</v>
      </c>
    </row>
    <row r="3304" spans="1:2" ht="15.75">
      <c r="A3304" s="517" t="s">
        <v>5467</v>
      </c>
      <c r="B3304" s="517" t="s">
        <v>5468</v>
      </c>
    </row>
    <row r="3305" spans="1:2" ht="15.75">
      <c r="A3305" s="517" t="s">
        <v>5469</v>
      </c>
      <c r="B3305" s="517" t="s">
        <v>4802</v>
      </c>
    </row>
    <row r="3306" spans="1:2" ht="15.75">
      <c r="A3306" s="517" t="s">
        <v>5470</v>
      </c>
      <c r="B3306" s="517" t="s">
        <v>5471</v>
      </c>
    </row>
    <row r="3307" spans="1:2" ht="15.75">
      <c r="A3307" s="517" t="s">
        <v>5472</v>
      </c>
      <c r="B3307" s="517" t="s">
        <v>2707</v>
      </c>
    </row>
    <row r="3308" spans="1:2" ht="15.75">
      <c r="A3308" s="517" t="s">
        <v>5473</v>
      </c>
      <c r="B3308" s="517" t="s">
        <v>5474</v>
      </c>
    </row>
    <row r="3309" spans="1:2" ht="15.75">
      <c r="A3309" s="517" t="s">
        <v>5475</v>
      </c>
      <c r="B3309" s="517" t="s">
        <v>5476</v>
      </c>
    </row>
    <row r="3310" spans="1:2" ht="15.75">
      <c r="A3310" s="517" t="s">
        <v>5477</v>
      </c>
      <c r="B3310" s="517" t="s">
        <v>3943</v>
      </c>
    </row>
    <row r="3311" spans="1:2" ht="15.75">
      <c r="A3311" s="517" t="s">
        <v>5478</v>
      </c>
      <c r="B3311" s="517" t="s">
        <v>948</v>
      </c>
    </row>
    <row r="3312" spans="1:2" ht="15.75">
      <c r="A3312" s="517" t="s">
        <v>5479</v>
      </c>
      <c r="B3312" s="517" t="s">
        <v>950</v>
      </c>
    </row>
    <row r="3313" spans="1:2" ht="15.75">
      <c r="A3313" s="517" t="s">
        <v>5480</v>
      </c>
      <c r="B3313" s="517" t="s">
        <v>723</v>
      </c>
    </row>
    <row r="3314" spans="1:2" ht="15.75">
      <c r="A3314" s="517" t="s">
        <v>5481</v>
      </c>
      <c r="B3314" s="517" t="s">
        <v>5482</v>
      </c>
    </row>
    <row r="3315" spans="1:2" ht="15.75">
      <c r="A3315" s="517" t="s">
        <v>5483</v>
      </c>
      <c r="B3315" s="517" t="s">
        <v>3324</v>
      </c>
    </row>
    <row r="3316" spans="1:2" ht="15.75">
      <c r="A3316" s="517" t="s">
        <v>5484</v>
      </c>
      <c r="B3316" s="517" t="s">
        <v>1227</v>
      </c>
    </row>
    <row r="3317" spans="1:2" ht="15.75">
      <c r="A3317" s="517" t="s">
        <v>5485</v>
      </c>
      <c r="B3317" s="517" t="s">
        <v>1229</v>
      </c>
    </row>
    <row r="3318" spans="1:2" ht="15.75">
      <c r="A3318" s="517" t="s">
        <v>5486</v>
      </c>
      <c r="B3318" s="517" t="s">
        <v>1231</v>
      </c>
    </row>
    <row r="3319" spans="1:2" ht="15.75">
      <c r="A3319" s="517" t="s">
        <v>5487</v>
      </c>
      <c r="B3319" s="517" t="s">
        <v>3330</v>
      </c>
    </row>
    <row r="3320" spans="1:2" ht="15.75">
      <c r="A3320" s="517" t="s">
        <v>5488</v>
      </c>
      <c r="B3320" s="517" t="s">
        <v>3332</v>
      </c>
    </row>
    <row r="3321" spans="1:2" ht="15.75">
      <c r="A3321" s="517" t="s">
        <v>5489</v>
      </c>
      <c r="B3321" s="517" t="s">
        <v>5490</v>
      </c>
    </row>
    <row r="3322" spans="1:2" ht="15.75">
      <c r="A3322" s="517" t="s">
        <v>5491</v>
      </c>
      <c r="B3322" s="517" t="s">
        <v>5492</v>
      </c>
    </row>
    <row r="3323" spans="1:2" ht="15.75">
      <c r="A3323" s="517" t="s">
        <v>5493</v>
      </c>
      <c r="B3323" s="517" t="s">
        <v>5494</v>
      </c>
    </row>
    <row r="3324" spans="1:2" ht="15.75">
      <c r="A3324" s="517" t="s">
        <v>5495</v>
      </c>
      <c r="B3324" s="517" t="s">
        <v>5496</v>
      </c>
    </row>
    <row r="3325" spans="1:2" ht="15.75">
      <c r="A3325" s="517" t="s">
        <v>5497</v>
      </c>
      <c r="B3325" s="517" t="s">
        <v>5100</v>
      </c>
    </row>
    <row r="3326" spans="1:2" ht="15.75">
      <c r="A3326" s="517" t="s">
        <v>5498</v>
      </c>
      <c r="B3326" s="517" t="s">
        <v>5499</v>
      </c>
    </row>
    <row r="3327" spans="1:2" ht="15.75">
      <c r="A3327" s="517" t="s">
        <v>5500</v>
      </c>
      <c r="B3327" s="517" t="s">
        <v>5501</v>
      </c>
    </row>
    <row r="3328" spans="1:2" ht="15.75">
      <c r="A3328" s="517" t="s">
        <v>5502</v>
      </c>
      <c r="B3328" s="517" t="s">
        <v>5503</v>
      </c>
    </row>
    <row r="3329" spans="1:2" ht="15.75">
      <c r="A3329" s="517" t="s">
        <v>5504</v>
      </c>
      <c r="B3329" s="517" t="s">
        <v>5505</v>
      </c>
    </row>
    <row r="3330" spans="1:2" ht="15.75">
      <c r="A3330" s="517" t="s">
        <v>5506</v>
      </c>
      <c r="B3330" s="517" t="s">
        <v>5507</v>
      </c>
    </row>
    <row r="3331" spans="1:2" ht="15.75">
      <c r="A3331" s="517" t="s">
        <v>5508</v>
      </c>
      <c r="B3331" s="517" t="s">
        <v>5509</v>
      </c>
    </row>
    <row r="3332" spans="1:2" ht="15.75">
      <c r="A3332" s="517" t="s">
        <v>5510</v>
      </c>
      <c r="B3332" s="517" t="s">
        <v>5511</v>
      </c>
    </row>
    <row r="3333" spans="1:2" ht="15.75">
      <c r="A3333" s="517" t="s">
        <v>5512</v>
      </c>
      <c r="B3333" s="517" t="s">
        <v>33</v>
      </c>
    </row>
    <row r="3334" spans="1:2" ht="15.75">
      <c r="A3334" s="517" t="s">
        <v>5513</v>
      </c>
      <c r="B3334" s="517" t="s">
        <v>5514</v>
      </c>
    </row>
    <row r="3335" spans="1:2" ht="15.75">
      <c r="A3335" s="517" t="s">
        <v>5515</v>
      </c>
      <c r="B3335" s="517" t="s">
        <v>5516</v>
      </c>
    </row>
    <row r="3336" spans="1:2" ht="15.75">
      <c r="A3336" s="517" t="s">
        <v>5517</v>
      </c>
      <c r="B3336" s="517" t="s">
        <v>5518</v>
      </c>
    </row>
    <row r="3337" spans="1:2" ht="15.75">
      <c r="A3337" s="517" t="s">
        <v>5519</v>
      </c>
      <c r="B3337" s="517" t="s">
        <v>5518</v>
      </c>
    </row>
    <row r="3338" spans="1:2" ht="15.75">
      <c r="A3338" s="517" t="s">
        <v>5520</v>
      </c>
      <c r="B3338" s="517" t="s">
        <v>5521</v>
      </c>
    </row>
    <row r="3339" spans="1:2" ht="15.75">
      <c r="A3339" s="517" t="s">
        <v>5522</v>
      </c>
      <c r="B3339" s="517" t="s">
        <v>5523</v>
      </c>
    </row>
    <row r="3340" spans="1:2" ht="15.75">
      <c r="A3340" s="517" t="s">
        <v>5524</v>
      </c>
      <c r="B3340" s="517" t="s">
        <v>5523</v>
      </c>
    </row>
    <row r="3341" spans="1:2" ht="15.75">
      <c r="A3341" s="517" t="s">
        <v>5525</v>
      </c>
      <c r="B3341" s="518" t="s">
        <v>5526</v>
      </c>
    </row>
    <row r="3342" spans="1:2" ht="15.75">
      <c r="A3342" s="517" t="s">
        <v>5527</v>
      </c>
      <c r="B3342" s="517" t="s">
        <v>5528</v>
      </c>
    </row>
    <row r="3343" spans="1:2" ht="15.75">
      <c r="A3343" s="517" t="s">
        <v>5529</v>
      </c>
      <c r="B3343" s="517" t="s">
        <v>5530</v>
      </c>
    </row>
    <row r="3344" spans="1:2" ht="15.75">
      <c r="A3344" s="517" t="s">
        <v>5531</v>
      </c>
      <c r="B3344" s="517" t="s">
        <v>5460</v>
      </c>
    </row>
    <row r="3345" spans="1:2" ht="15.75">
      <c r="A3345" s="517" t="s">
        <v>5532</v>
      </c>
      <c r="B3345" s="517" t="s">
        <v>5462</v>
      </c>
    </row>
    <row r="3346" spans="1:2" ht="15.75">
      <c r="A3346" s="517" t="s">
        <v>5533</v>
      </c>
      <c r="B3346" s="517" t="s">
        <v>79</v>
      </c>
    </row>
    <row r="3347" spans="1:2" ht="15.75">
      <c r="A3347" s="517" t="s">
        <v>5534</v>
      </c>
      <c r="B3347" s="517" t="s">
        <v>2322</v>
      </c>
    </row>
    <row r="3348" spans="1:2" ht="15.75">
      <c r="A3348" s="517" t="s">
        <v>5535</v>
      </c>
      <c r="B3348" s="517" t="s">
        <v>2772</v>
      </c>
    </row>
    <row r="3349" spans="1:2" ht="15.75">
      <c r="A3349" s="517" t="s">
        <v>5536</v>
      </c>
      <c r="B3349" s="517" t="s">
        <v>2774</v>
      </c>
    </row>
    <row r="3350" spans="1:2" ht="15.75">
      <c r="A3350" s="517" t="s">
        <v>5537</v>
      </c>
      <c r="B3350" s="517" t="s">
        <v>5538</v>
      </c>
    </row>
    <row r="3351" spans="1:2" ht="15.75">
      <c r="A3351" s="517" t="s">
        <v>5539</v>
      </c>
      <c r="B3351" s="517" t="s">
        <v>77</v>
      </c>
    </row>
    <row r="3352" spans="1:2" ht="15.75">
      <c r="A3352" s="517" t="s">
        <v>5540</v>
      </c>
      <c r="B3352" s="517" t="s">
        <v>5541</v>
      </c>
    </row>
    <row r="3353" spans="1:2" ht="15.75">
      <c r="A3353" s="517" t="s">
        <v>5542</v>
      </c>
      <c r="B3353" s="517" t="s">
        <v>2788</v>
      </c>
    </row>
    <row r="3354" spans="1:2" ht="15.75">
      <c r="A3354" s="517" t="s">
        <v>5543</v>
      </c>
      <c r="B3354" s="517" t="s">
        <v>5544</v>
      </c>
    </row>
    <row r="3355" spans="1:2" ht="15.75">
      <c r="A3355" s="517" t="s">
        <v>5545</v>
      </c>
      <c r="B3355" s="517" t="s">
        <v>526</v>
      </c>
    </row>
    <row r="3356" spans="1:2" ht="15.75">
      <c r="A3356" s="517" t="s">
        <v>5546</v>
      </c>
      <c r="B3356" s="517" t="s">
        <v>5547</v>
      </c>
    </row>
    <row r="3357" spans="1:2" ht="15.75">
      <c r="A3357" s="517" t="s">
        <v>5548</v>
      </c>
      <c r="B3357" s="517" t="s">
        <v>5549</v>
      </c>
    </row>
    <row r="3358" spans="1:2" ht="15.75">
      <c r="A3358" s="517" t="s">
        <v>5550</v>
      </c>
      <c r="B3358" s="517" t="s">
        <v>5551</v>
      </c>
    </row>
    <row r="3359" spans="1:2" ht="15.75">
      <c r="A3359" s="517" t="s">
        <v>5552</v>
      </c>
      <c r="B3359" s="517" t="s">
        <v>2544</v>
      </c>
    </row>
    <row r="3360" spans="1:2" ht="15.75">
      <c r="A3360" s="517" t="s">
        <v>5553</v>
      </c>
      <c r="B3360" s="517" t="s">
        <v>2546</v>
      </c>
    </row>
    <row r="3361" spans="1:2" ht="15.75">
      <c r="A3361" s="517" t="s">
        <v>5554</v>
      </c>
      <c r="B3361" s="517" t="s">
        <v>3061</v>
      </c>
    </row>
    <row r="3362" spans="1:2" ht="15.75">
      <c r="A3362" s="517" t="s">
        <v>5555</v>
      </c>
      <c r="B3362" s="517" t="s">
        <v>5556</v>
      </c>
    </row>
    <row r="3363" spans="1:2" ht="15.75">
      <c r="A3363" s="517" t="s">
        <v>5557</v>
      </c>
      <c r="B3363" s="517" t="s">
        <v>5558</v>
      </c>
    </row>
    <row r="3364" spans="1:2" ht="15.75">
      <c r="A3364" s="517" t="s">
        <v>5559</v>
      </c>
      <c r="B3364" s="517" t="s">
        <v>5151</v>
      </c>
    </row>
    <row r="3365" spans="1:2" ht="15.75">
      <c r="A3365" s="517" t="s">
        <v>5560</v>
      </c>
      <c r="B3365" s="517" t="s">
        <v>5561</v>
      </c>
    </row>
    <row r="3366" spans="1:2" ht="15.75">
      <c r="A3366" s="517" t="s">
        <v>5562</v>
      </c>
      <c r="B3366" s="517" t="s">
        <v>5563</v>
      </c>
    </row>
    <row r="3367" spans="1:2" ht="15.75">
      <c r="A3367" s="517" t="s">
        <v>5564</v>
      </c>
      <c r="B3367" s="517" t="s">
        <v>5565</v>
      </c>
    </row>
    <row r="3368" spans="1:2" ht="15.75">
      <c r="A3368" s="517" t="s">
        <v>5566</v>
      </c>
      <c r="B3368" s="517" t="s">
        <v>5567</v>
      </c>
    </row>
    <row r="3369" spans="1:2" ht="15.75">
      <c r="A3369" s="517" t="s">
        <v>5568</v>
      </c>
      <c r="B3369" s="517" t="s">
        <v>5569</v>
      </c>
    </row>
    <row r="3370" spans="1:2" ht="15.75">
      <c r="A3370" s="517" t="s">
        <v>5570</v>
      </c>
      <c r="B3370" s="517" t="s">
        <v>5571</v>
      </c>
    </row>
    <row r="3371" spans="1:2" ht="15.75">
      <c r="A3371" s="517" t="s">
        <v>5572</v>
      </c>
      <c r="B3371" s="517" t="s">
        <v>5573</v>
      </c>
    </row>
    <row r="3372" spans="1:2" ht="15.75">
      <c r="A3372" s="517" t="s">
        <v>5574</v>
      </c>
      <c r="B3372" s="517" t="s">
        <v>526</v>
      </c>
    </row>
    <row r="3373" spans="1:2" ht="15.75">
      <c r="A3373" s="517" t="s">
        <v>5575</v>
      </c>
      <c r="B3373" s="517" t="s">
        <v>2544</v>
      </c>
    </row>
    <row r="3374" spans="1:2" ht="15.75">
      <c r="A3374" s="517" t="s">
        <v>5576</v>
      </c>
      <c r="B3374" s="517" t="s">
        <v>2663</v>
      </c>
    </row>
    <row r="3375" spans="1:2" ht="15.75">
      <c r="A3375" s="517" t="s">
        <v>5577</v>
      </c>
      <c r="B3375" s="517" t="s">
        <v>5578</v>
      </c>
    </row>
    <row r="3376" spans="1:2" ht="15.75">
      <c r="A3376" s="517" t="s">
        <v>5579</v>
      </c>
      <c r="B3376" s="517" t="s">
        <v>5580</v>
      </c>
    </row>
    <row r="3377" spans="1:2" ht="15.75">
      <c r="A3377" s="517" t="s">
        <v>5581</v>
      </c>
      <c r="B3377" s="517" t="s">
        <v>5311</v>
      </c>
    </row>
    <row r="3378" spans="1:2" ht="15.75">
      <c r="A3378" s="517" t="s">
        <v>5582</v>
      </c>
      <c r="B3378" s="517" t="s">
        <v>5583</v>
      </c>
    </row>
    <row r="3379" spans="1:2" ht="15.75">
      <c r="A3379" s="517" t="s">
        <v>5584</v>
      </c>
      <c r="B3379" s="517" t="s">
        <v>2671</v>
      </c>
    </row>
    <row r="3380" spans="1:2" ht="15.75">
      <c r="A3380" s="517" t="s">
        <v>5585</v>
      </c>
      <c r="B3380" s="517" t="s">
        <v>526</v>
      </c>
    </row>
    <row r="3381" spans="1:2" ht="15.75">
      <c r="A3381" s="517" t="s">
        <v>5586</v>
      </c>
      <c r="B3381" s="517" t="s">
        <v>5587</v>
      </c>
    </row>
    <row r="3382" spans="1:2" ht="15.75">
      <c r="A3382" s="517" t="s">
        <v>5588</v>
      </c>
      <c r="B3382" s="517" t="s">
        <v>5589</v>
      </c>
    </row>
    <row r="3383" spans="1:2" ht="15.75">
      <c r="A3383" s="517" t="s">
        <v>5590</v>
      </c>
      <c r="B3383" s="517" t="s">
        <v>3073</v>
      </c>
    </row>
    <row r="3384" spans="1:2" ht="15.75">
      <c r="A3384" s="517" t="s">
        <v>5591</v>
      </c>
      <c r="B3384" s="517" t="s">
        <v>5592</v>
      </c>
    </row>
    <row r="3385" spans="1:2" ht="15.75">
      <c r="A3385" s="517" t="s">
        <v>5593</v>
      </c>
      <c r="B3385" s="517" t="s">
        <v>5594</v>
      </c>
    </row>
    <row r="3386" spans="1:2" ht="15.75">
      <c r="A3386" s="517" t="s">
        <v>5595</v>
      </c>
      <c r="B3386" s="517" t="s">
        <v>5596</v>
      </c>
    </row>
    <row r="3387" spans="1:2" ht="15.75">
      <c r="A3387" s="517" t="s">
        <v>5597</v>
      </c>
      <c r="B3387" s="517" t="s">
        <v>5499</v>
      </c>
    </row>
    <row r="3388" spans="1:2" ht="15.75">
      <c r="A3388" s="517" t="s">
        <v>5598</v>
      </c>
      <c r="B3388" s="517" t="s">
        <v>5599</v>
      </c>
    </row>
    <row r="3389" spans="1:2" ht="15.75">
      <c r="A3389" s="517" t="s">
        <v>5600</v>
      </c>
      <c r="B3389" s="517" t="s">
        <v>5601</v>
      </c>
    </row>
    <row r="3390" spans="1:2" ht="15.75">
      <c r="A3390" s="517" t="s">
        <v>5602</v>
      </c>
      <c r="B3390" s="517" t="s">
        <v>5603</v>
      </c>
    </row>
    <row r="3391" spans="1:2" ht="15.75">
      <c r="A3391" s="517" t="s">
        <v>5604</v>
      </c>
      <c r="B3391" s="517" t="s">
        <v>5605</v>
      </c>
    </row>
    <row r="3392" spans="1:2" ht="15.75">
      <c r="A3392" s="517" t="s">
        <v>5606</v>
      </c>
      <c r="B3392" s="517" t="s">
        <v>526</v>
      </c>
    </row>
    <row r="3393" spans="1:2" ht="15.75">
      <c r="A3393" s="517" t="s">
        <v>5607</v>
      </c>
      <c r="B3393" s="517" t="s">
        <v>5608</v>
      </c>
    </row>
    <row r="3394" spans="1:2" ht="15.75">
      <c r="A3394" s="517" t="s">
        <v>5609</v>
      </c>
      <c r="B3394" s="517" t="s">
        <v>5610</v>
      </c>
    </row>
    <row r="3395" spans="1:2" ht="15.75">
      <c r="A3395" s="517" t="s">
        <v>5611</v>
      </c>
      <c r="B3395" s="517" t="s">
        <v>5612</v>
      </c>
    </row>
    <row r="3396" spans="1:2" ht="15.75">
      <c r="A3396" s="517" t="s">
        <v>5613</v>
      </c>
      <c r="B3396" s="517" t="s">
        <v>5614</v>
      </c>
    </row>
    <row r="3397" spans="1:2" ht="15.75">
      <c r="A3397" s="517" t="s">
        <v>5615</v>
      </c>
      <c r="B3397" s="517" t="s">
        <v>5616</v>
      </c>
    </row>
    <row r="3398" spans="1:2" ht="15.75">
      <c r="A3398" s="517" t="s">
        <v>5617</v>
      </c>
      <c r="B3398" s="517" t="s">
        <v>5618</v>
      </c>
    </row>
    <row r="3399" spans="1:2" ht="15.75">
      <c r="A3399" s="517" t="s">
        <v>5619</v>
      </c>
      <c r="B3399" s="517" t="s">
        <v>5620</v>
      </c>
    </row>
    <row r="3400" spans="1:2" ht="15.75">
      <c r="A3400" s="517" t="s">
        <v>5621</v>
      </c>
      <c r="B3400" s="517" t="s">
        <v>5622</v>
      </c>
    </row>
    <row r="3401" spans="1:2" ht="15.75">
      <c r="A3401" s="517" t="s">
        <v>5623</v>
      </c>
      <c r="B3401" s="517" t="s">
        <v>5624</v>
      </c>
    </row>
    <row r="3402" spans="1:2" ht="15.75">
      <c r="A3402" s="517" t="s">
        <v>5625</v>
      </c>
      <c r="B3402" s="517" t="s">
        <v>5626</v>
      </c>
    </row>
    <row r="3403" spans="1:2" ht="15.75">
      <c r="A3403" s="517" t="s">
        <v>5627</v>
      </c>
      <c r="B3403" s="517" t="s">
        <v>5628</v>
      </c>
    </row>
    <row r="3404" spans="1:2" ht="15.75">
      <c r="A3404" s="517" t="s">
        <v>5629</v>
      </c>
      <c r="B3404" s="517" t="s">
        <v>5630</v>
      </c>
    </row>
    <row r="3405" spans="1:2" ht="15.75">
      <c r="A3405" s="517" t="s">
        <v>5631</v>
      </c>
      <c r="B3405" s="517" t="s">
        <v>4855</v>
      </c>
    </row>
    <row r="3406" spans="1:2" ht="15.75">
      <c r="A3406" s="517" t="s">
        <v>5632</v>
      </c>
      <c r="B3406" s="517" t="s">
        <v>5633</v>
      </c>
    </row>
    <row r="3407" spans="1:2" ht="15.75">
      <c r="A3407" s="517" t="s">
        <v>5634</v>
      </c>
      <c r="B3407" s="517" t="s">
        <v>5635</v>
      </c>
    </row>
    <row r="3408" spans="1:2" ht="15.75">
      <c r="A3408" s="517" t="s">
        <v>5636</v>
      </c>
      <c r="B3408" s="517" t="s">
        <v>5637</v>
      </c>
    </row>
    <row r="3409" spans="1:2" ht="15.75">
      <c r="A3409" s="517" t="s">
        <v>5638</v>
      </c>
      <c r="B3409" s="517" t="s">
        <v>5639</v>
      </c>
    </row>
    <row r="3410" spans="1:2" ht="15.75">
      <c r="A3410" s="517" t="s">
        <v>5640</v>
      </c>
      <c r="B3410" s="517" t="s">
        <v>5641</v>
      </c>
    </row>
    <row r="3411" spans="1:2" ht="15.75">
      <c r="A3411" s="517" t="s">
        <v>5642</v>
      </c>
      <c r="B3411" s="517" t="s">
        <v>5643</v>
      </c>
    </row>
    <row r="3412" spans="1:2" ht="15.75">
      <c r="A3412" s="517" t="s">
        <v>5644</v>
      </c>
      <c r="B3412" s="517" t="s">
        <v>3101</v>
      </c>
    </row>
    <row r="3413" spans="1:2" ht="15.75">
      <c r="A3413" s="517" t="s">
        <v>5645</v>
      </c>
      <c r="B3413" s="517" t="s">
        <v>3103</v>
      </c>
    </row>
    <row r="3414" spans="1:2" ht="15.75">
      <c r="A3414" s="517" t="s">
        <v>5646</v>
      </c>
      <c r="B3414" s="517" t="s">
        <v>5647</v>
      </c>
    </row>
    <row r="3415" spans="1:2" ht="15.75">
      <c r="A3415" s="517" t="s">
        <v>5648</v>
      </c>
      <c r="B3415" s="517" t="s">
        <v>5649</v>
      </c>
    </row>
    <row r="3416" spans="1:2" ht="15.75">
      <c r="A3416" s="517" t="s">
        <v>5650</v>
      </c>
      <c r="B3416" s="517" t="s">
        <v>5651</v>
      </c>
    </row>
    <row r="3417" spans="1:2" ht="15.75">
      <c r="A3417" s="517" t="s">
        <v>5652</v>
      </c>
      <c r="B3417" s="517" t="s">
        <v>5653</v>
      </c>
    </row>
    <row r="3418" spans="1:2" ht="15.75">
      <c r="A3418" s="517" t="s">
        <v>5654</v>
      </c>
      <c r="B3418" s="517" t="s">
        <v>3088</v>
      </c>
    </row>
    <row r="3419" spans="1:2" ht="15.75">
      <c r="A3419" s="517" t="s">
        <v>5655</v>
      </c>
      <c r="B3419" s="517" t="s">
        <v>3086</v>
      </c>
    </row>
    <row r="3420" spans="1:2" ht="15.75">
      <c r="A3420" s="517" t="s">
        <v>5656</v>
      </c>
      <c r="B3420" s="517" t="s">
        <v>5657</v>
      </c>
    </row>
    <row r="3421" spans="1:2" ht="15.75">
      <c r="A3421" s="517" t="s">
        <v>5658</v>
      </c>
      <c r="B3421" s="517" t="s">
        <v>5659</v>
      </c>
    </row>
    <row r="3422" spans="1:2" ht="15.75">
      <c r="A3422" s="517" t="s">
        <v>5660</v>
      </c>
      <c r="B3422" s="517" t="s">
        <v>5661</v>
      </c>
    </row>
    <row r="3423" spans="1:2" ht="15.75">
      <c r="A3423" s="517" t="s">
        <v>5662</v>
      </c>
      <c r="B3423" s="517" t="s">
        <v>5663</v>
      </c>
    </row>
    <row r="3424" spans="1:2" ht="15.75">
      <c r="A3424" s="517" t="s">
        <v>5664</v>
      </c>
      <c r="B3424" s="517" t="s">
        <v>3096</v>
      </c>
    </row>
    <row r="3425" spans="1:2" ht="15.75">
      <c r="A3425" s="517" t="s">
        <v>5665</v>
      </c>
      <c r="B3425" s="517" t="s">
        <v>3098</v>
      </c>
    </row>
    <row r="3426" spans="1:2" ht="15.75">
      <c r="A3426" s="517" t="s">
        <v>5666</v>
      </c>
      <c r="B3426" s="517" t="s">
        <v>5667</v>
      </c>
    </row>
    <row r="3427" spans="1:2" ht="15.75">
      <c r="A3427" s="517" t="s">
        <v>5668</v>
      </c>
      <c r="B3427" s="517" t="s">
        <v>526</v>
      </c>
    </row>
    <row r="3428" spans="1:2" ht="15.75">
      <c r="A3428" s="517" t="s">
        <v>5669</v>
      </c>
      <c r="B3428" s="517" t="s">
        <v>508</v>
      </c>
    </row>
    <row r="3429" spans="1:2" ht="15.75">
      <c r="A3429" s="517" t="s">
        <v>5670</v>
      </c>
      <c r="B3429" s="517" t="s">
        <v>529</v>
      </c>
    </row>
    <row r="3430" spans="1:2" ht="15.75">
      <c r="A3430" s="517" t="s">
        <v>5671</v>
      </c>
      <c r="B3430" s="517" t="s">
        <v>5672</v>
      </c>
    </row>
    <row r="3431" spans="1:2" ht="15.75">
      <c r="A3431" s="517" t="s">
        <v>5673</v>
      </c>
      <c r="B3431" s="517" t="s">
        <v>5674</v>
      </c>
    </row>
    <row r="3432" spans="1:2" ht="15.75">
      <c r="A3432" s="517" t="s">
        <v>5675</v>
      </c>
      <c r="B3432" s="517" t="s">
        <v>5676</v>
      </c>
    </row>
    <row r="3433" spans="1:2" ht="15.75">
      <c r="A3433" s="517" t="s">
        <v>5677</v>
      </c>
      <c r="B3433" s="517" t="s">
        <v>2838</v>
      </c>
    </row>
    <row r="3434" spans="1:2" ht="15.75">
      <c r="A3434" s="517" t="s">
        <v>5678</v>
      </c>
      <c r="B3434" s="517" t="s">
        <v>5679</v>
      </c>
    </row>
    <row r="3435" spans="1:2" ht="15.75">
      <c r="A3435" s="517" t="s">
        <v>5680</v>
      </c>
      <c r="B3435" s="517" t="s">
        <v>5681</v>
      </c>
    </row>
    <row r="3436" spans="1:2" ht="15.75">
      <c r="A3436" s="517" t="s">
        <v>5682</v>
      </c>
      <c r="B3436" s="517" t="s">
        <v>1360</v>
      </c>
    </row>
    <row r="3437" spans="1:2" ht="15.75">
      <c r="A3437" s="517" t="s">
        <v>5683</v>
      </c>
      <c r="B3437" s="517" t="s">
        <v>3723</v>
      </c>
    </row>
    <row r="3438" spans="1:2" ht="15.75">
      <c r="A3438" s="517" t="s">
        <v>5684</v>
      </c>
      <c r="B3438" s="517" t="s">
        <v>5685</v>
      </c>
    </row>
    <row r="3439" spans="1:2" ht="15.75">
      <c r="A3439" s="517" t="s">
        <v>5686</v>
      </c>
      <c r="B3439" s="517" t="s">
        <v>526</v>
      </c>
    </row>
    <row r="3440" spans="1:2" ht="15.75">
      <c r="A3440" s="517" t="s">
        <v>5687</v>
      </c>
      <c r="B3440" s="517" t="s">
        <v>1998</v>
      </c>
    </row>
    <row r="3441" spans="1:2" ht="15.75">
      <c r="A3441" s="517" t="s">
        <v>5688</v>
      </c>
      <c r="B3441" s="517" t="s">
        <v>1998</v>
      </c>
    </row>
    <row r="3442" spans="1:2" ht="15.75">
      <c r="A3442" s="517" t="s">
        <v>5689</v>
      </c>
      <c r="B3442" s="517" t="s">
        <v>5690</v>
      </c>
    </row>
    <row r="3443" spans="1:2" ht="15.75">
      <c r="A3443" s="517" t="s">
        <v>5691</v>
      </c>
      <c r="B3443" s="517" t="s">
        <v>5692</v>
      </c>
    </row>
    <row r="3444" spans="1:2" ht="15.75">
      <c r="A3444" s="517" t="s">
        <v>5693</v>
      </c>
      <c r="B3444" s="517" t="s">
        <v>5692</v>
      </c>
    </row>
    <row r="3445" spans="1:2" ht="15.75">
      <c r="A3445" s="517" t="s">
        <v>5694</v>
      </c>
      <c r="B3445" s="517" t="s">
        <v>5695</v>
      </c>
    </row>
    <row r="3446" spans="1:2" ht="15.75">
      <c r="A3446" s="517" t="s">
        <v>5696</v>
      </c>
      <c r="B3446" s="517" t="s">
        <v>5697</v>
      </c>
    </row>
    <row r="3447" spans="1:2" ht="15.75">
      <c r="A3447" s="517" t="s">
        <v>5698</v>
      </c>
      <c r="B3447" s="517" t="s">
        <v>5699</v>
      </c>
    </row>
    <row r="3448" spans="1:2" ht="15.75">
      <c r="A3448" s="517" t="s">
        <v>5700</v>
      </c>
      <c r="B3448" s="517" t="s">
        <v>5701</v>
      </c>
    </row>
    <row r="3449" spans="1:2" ht="15.75">
      <c r="A3449" s="517" t="s">
        <v>5702</v>
      </c>
      <c r="B3449" s="517" t="s">
        <v>5703</v>
      </c>
    </row>
    <row r="3450" spans="1:2" ht="15.75">
      <c r="A3450" s="517" t="s">
        <v>5704</v>
      </c>
      <c r="B3450" s="517" t="s">
        <v>2862</v>
      </c>
    </row>
    <row r="3451" spans="1:2" ht="15.75">
      <c r="A3451" s="517" t="s">
        <v>5705</v>
      </c>
      <c r="B3451" s="517" t="s">
        <v>2864</v>
      </c>
    </row>
    <row r="3452" spans="1:2" ht="15.75">
      <c r="A3452" s="517" t="s">
        <v>5706</v>
      </c>
      <c r="B3452" s="517" t="s">
        <v>2870</v>
      </c>
    </row>
    <row r="3453" spans="1:2" ht="15.75">
      <c r="A3453" s="517" t="s">
        <v>5707</v>
      </c>
      <c r="B3453" s="517" t="s">
        <v>2872</v>
      </c>
    </row>
    <row r="3454" spans="1:2" ht="15.75">
      <c r="A3454" s="517" t="s">
        <v>5708</v>
      </c>
      <c r="B3454" s="517" t="s">
        <v>2874</v>
      </c>
    </row>
    <row r="3455" spans="1:2" ht="15.75">
      <c r="A3455" s="517" t="s">
        <v>5709</v>
      </c>
      <c r="B3455" s="517" t="s">
        <v>2876</v>
      </c>
    </row>
    <row r="3456" spans="1:2" ht="15.75">
      <c r="A3456" s="517" t="s">
        <v>5710</v>
      </c>
      <c r="B3456" s="517" t="s">
        <v>2878</v>
      </c>
    </row>
    <row r="3457" spans="1:2" ht="15.75">
      <c r="A3457" s="517" t="s">
        <v>5711</v>
      </c>
      <c r="B3457" s="517" t="s">
        <v>2880</v>
      </c>
    </row>
    <row r="3458" spans="1:2" ht="15.75">
      <c r="A3458" s="517" t="s">
        <v>5712</v>
      </c>
      <c r="B3458" s="517" t="s">
        <v>2882</v>
      </c>
    </row>
    <row r="3459" spans="1:2" ht="15.75">
      <c r="A3459" s="517" t="s">
        <v>5713</v>
      </c>
      <c r="B3459" s="517" t="s">
        <v>2884</v>
      </c>
    </row>
    <row r="3460" spans="1:2" ht="15.75">
      <c r="A3460" s="517" t="s">
        <v>5714</v>
      </c>
      <c r="B3460" s="517" t="s">
        <v>2886</v>
      </c>
    </row>
    <row r="3461" spans="1:2" ht="15.75">
      <c r="A3461" s="517" t="s">
        <v>5715</v>
      </c>
      <c r="B3461" s="517" t="s">
        <v>2888</v>
      </c>
    </row>
    <row r="3462" spans="1:2" ht="15.75">
      <c r="A3462" s="517" t="s">
        <v>5716</v>
      </c>
      <c r="B3462" s="517" t="s">
        <v>5717</v>
      </c>
    </row>
    <row r="3463" spans="1:2" ht="15.75">
      <c r="A3463" s="517" t="s">
        <v>5718</v>
      </c>
      <c r="B3463" s="517" t="s">
        <v>526</v>
      </c>
    </row>
    <row r="3464" spans="1:2" ht="15.75">
      <c r="A3464" s="517" t="s">
        <v>5719</v>
      </c>
      <c r="B3464" s="517" t="s">
        <v>987</v>
      </c>
    </row>
    <row r="3465" spans="1:2" ht="15.75">
      <c r="A3465" s="517" t="s">
        <v>5720</v>
      </c>
      <c r="B3465" s="517" t="s">
        <v>989</v>
      </c>
    </row>
    <row r="3466" spans="1:2" ht="15.75">
      <c r="A3466" s="517" t="s">
        <v>5721</v>
      </c>
      <c r="B3466" s="517" t="s">
        <v>5722</v>
      </c>
    </row>
    <row r="3467" spans="1:2" ht="15.75">
      <c r="A3467" s="517" t="s">
        <v>5723</v>
      </c>
      <c r="B3467" s="517" t="s">
        <v>2895</v>
      </c>
    </row>
    <row r="3468" spans="1:2" ht="15.75">
      <c r="A3468" s="517" t="s">
        <v>5724</v>
      </c>
      <c r="B3468" s="517" t="s">
        <v>5725</v>
      </c>
    </row>
    <row r="3469" spans="1:2" ht="15.75">
      <c r="A3469" s="517" t="s">
        <v>5726</v>
      </c>
      <c r="B3469" s="517" t="s">
        <v>5727</v>
      </c>
    </row>
    <row r="3470" spans="1:2" ht="15.75">
      <c r="A3470" s="517" t="s">
        <v>5728</v>
      </c>
      <c r="B3470" s="517" t="s">
        <v>5729</v>
      </c>
    </row>
    <row r="3471" spans="1:2" ht="15.75">
      <c r="A3471" s="517" t="s">
        <v>5730</v>
      </c>
      <c r="B3471" s="517" t="s">
        <v>5731</v>
      </c>
    </row>
    <row r="3472" spans="1:2" ht="15.75">
      <c r="A3472" s="517" t="s">
        <v>5732</v>
      </c>
      <c r="B3472" s="517" t="s">
        <v>3856</v>
      </c>
    </row>
    <row r="3473" spans="1:2" ht="15.75">
      <c r="A3473" s="517" t="s">
        <v>5733</v>
      </c>
      <c r="B3473" s="517" t="s">
        <v>2901</v>
      </c>
    </row>
    <row r="3474" spans="1:2" ht="15.75">
      <c r="A3474" s="517" t="s">
        <v>5734</v>
      </c>
      <c r="B3474" s="517" t="s">
        <v>100</v>
      </c>
    </row>
    <row r="3475" spans="1:2" ht="15.75">
      <c r="A3475" s="517" t="s">
        <v>5735</v>
      </c>
      <c r="B3475" s="517" t="s">
        <v>2904</v>
      </c>
    </row>
    <row r="3476" spans="1:2" ht="15.75">
      <c r="A3476" s="517" t="s">
        <v>5736</v>
      </c>
      <c r="B3476" s="517" t="s">
        <v>5737</v>
      </c>
    </row>
    <row r="3477" spans="1:2" ht="15.75">
      <c r="A3477" s="517" t="s">
        <v>5738</v>
      </c>
      <c r="B3477" s="517" t="s">
        <v>526</v>
      </c>
    </row>
    <row r="3478" spans="1:2" ht="15.75">
      <c r="A3478" s="517" t="s">
        <v>5739</v>
      </c>
      <c r="B3478" s="517" t="s">
        <v>5740</v>
      </c>
    </row>
    <row r="3479" spans="1:2" ht="15.75">
      <c r="A3479" s="517" t="s">
        <v>5741</v>
      </c>
      <c r="B3479" s="517" t="s">
        <v>5742</v>
      </c>
    </row>
    <row r="3480" spans="1:2" ht="15.75">
      <c r="A3480" s="517" t="s">
        <v>5743</v>
      </c>
      <c r="B3480" s="517" t="s">
        <v>5744</v>
      </c>
    </row>
    <row r="3481" spans="1:2" ht="15.75">
      <c r="A3481" s="517" t="s">
        <v>5745</v>
      </c>
      <c r="B3481" s="517" t="s">
        <v>1576</v>
      </c>
    </row>
    <row r="3482" spans="1:2" ht="15.75">
      <c r="A3482" s="517" t="s">
        <v>5746</v>
      </c>
      <c r="B3482" s="517" t="s">
        <v>5747</v>
      </c>
    </row>
    <row r="3483" spans="1:2" ht="15.75">
      <c r="A3483" s="517" t="s">
        <v>5748</v>
      </c>
      <c r="B3483" s="517" t="s">
        <v>5749</v>
      </c>
    </row>
    <row r="3484" spans="1:2" ht="15.75">
      <c r="A3484" s="517" t="s">
        <v>5750</v>
      </c>
      <c r="B3484" s="517" t="s">
        <v>5751</v>
      </c>
    </row>
    <row r="3485" spans="1:2" ht="15.75">
      <c r="A3485" s="517" t="s">
        <v>5752</v>
      </c>
      <c r="B3485" s="517" t="s">
        <v>5753</v>
      </c>
    </row>
    <row r="3486" spans="1:2" ht="15.75">
      <c r="A3486" s="517" t="s">
        <v>5754</v>
      </c>
      <c r="B3486" s="517" t="s">
        <v>5755</v>
      </c>
    </row>
    <row r="3487" spans="1:2" ht="15.75">
      <c r="A3487" s="517" t="s">
        <v>5756</v>
      </c>
      <c r="B3487" s="517" t="s">
        <v>5757</v>
      </c>
    </row>
    <row r="3488" spans="1:2" ht="15.75">
      <c r="A3488" s="517" t="s">
        <v>5758</v>
      </c>
      <c r="B3488" s="517" t="s">
        <v>2936</v>
      </c>
    </row>
    <row r="3489" spans="1:2" ht="15.75">
      <c r="A3489" s="517" t="s">
        <v>5759</v>
      </c>
      <c r="B3489" s="517" t="s">
        <v>2938</v>
      </c>
    </row>
    <row r="3490" spans="1:2" ht="15.75">
      <c r="A3490" s="517" t="s">
        <v>5760</v>
      </c>
      <c r="B3490" s="517" t="s">
        <v>1023</v>
      </c>
    </row>
    <row r="3491" spans="1:2" ht="15.75">
      <c r="A3491" s="517" t="s">
        <v>5761</v>
      </c>
      <c r="B3491" s="517" t="s">
        <v>484</v>
      </c>
    </row>
    <row r="3492" spans="1:2" ht="15.75">
      <c r="A3492" s="517" t="s">
        <v>5762</v>
      </c>
      <c r="B3492" s="517" t="s">
        <v>484</v>
      </c>
    </row>
    <row r="3493" spans="1:2" ht="15.75">
      <c r="A3493" s="517" t="s">
        <v>5763</v>
      </c>
      <c r="B3493" s="517" t="s">
        <v>5764</v>
      </c>
    </row>
    <row r="3494" spans="1:2" ht="15.75">
      <c r="A3494" s="517" t="s">
        <v>5765</v>
      </c>
      <c r="B3494" s="517" t="s">
        <v>5766</v>
      </c>
    </row>
    <row r="3495" spans="1:2" ht="15.75">
      <c r="A3495" s="517" t="s">
        <v>5767</v>
      </c>
      <c r="B3495" s="517" t="s">
        <v>5768</v>
      </c>
    </row>
    <row r="3496" spans="1:2" ht="15.75">
      <c r="A3496" s="517" t="s">
        <v>5769</v>
      </c>
      <c r="B3496" s="517" t="s">
        <v>5770</v>
      </c>
    </row>
    <row r="3497" spans="1:2" ht="15.75">
      <c r="A3497" s="517" t="s">
        <v>5771</v>
      </c>
      <c r="B3497" s="517" t="s">
        <v>5772</v>
      </c>
    </row>
    <row r="3498" spans="1:2" ht="15.75">
      <c r="A3498" s="517" t="s">
        <v>5773</v>
      </c>
      <c r="B3498" s="517" t="s">
        <v>5774</v>
      </c>
    </row>
    <row r="3499" spans="1:2" ht="15.75">
      <c r="A3499" s="517" t="s">
        <v>5775</v>
      </c>
      <c r="B3499" s="517" t="s">
        <v>5776</v>
      </c>
    </row>
    <row r="3500" spans="1:2" ht="15.75">
      <c r="A3500" s="517" t="s">
        <v>5777</v>
      </c>
      <c r="B3500" s="517" t="s">
        <v>5778</v>
      </c>
    </row>
    <row r="3501" spans="1:2" ht="15.75">
      <c r="A3501" s="517" t="s">
        <v>5779</v>
      </c>
      <c r="B3501" s="517" t="s">
        <v>5780</v>
      </c>
    </row>
    <row r="3502" spans="1:2" ht="15.75">
      <c r="A3502" s="517" t="s">
        <v>5781</v>
      </c>
      <c r="B3502" s="517" t="s">
        <v>5782</v>
      </c>
    </row>
    <row r="3503" spans="1:2" ht="15.75">
      <c r="A3503" s="517" t="s">
        <v>5783</v>
      </c>
      <c r="B3503" s="517" t="s">
        <v>1995</v>
      </c>
    </row>
    <row r="3504" spans="1:2" ht="15.75">
      <c r="A3504" s="517" t="s">
        <v>5784</v>
      </c>
      <c r="B3504" s="517" t="s">
        <v>3723</v>
      </c>
    </row>
    <row r="3505" spans="1:2" ht="15.75">
      <c r="A3505" s="517" t="s">
        <v>5785</v>
      </c>
      <c r="B3505" s="517" t="s">
        <v>5786</v>
      </c>
    </row>
    <row r="3506" spans="1:2" ht="15.75">
      <c r="A3506" s="517" t="s">
        <v>5787</v>
      </c>
      <c r="B3506" s="517" t="s">
        <v>1736</v>
      </c>
    </row>
    <row r="3507" spans="1:2" ht="15.75">
      <c r="A3507" s="517" t="s">
        <v>5788</v>
      </c>
      <c r="B3507" s="517" t="s">
        <v>948</v>
      </c>
    </row>
    <row r="3508" spans="1:2" ht="15.75">
      <c r="A3508" s="517" t="s">
        <v>5789</v>
      </c>
      <c r="B3508" s="517" t="s">
        <v>950</v>
      </c>
    </row>
    <row r="3509" spans="1:2" ht="15.75">
      <c r="A3509" s="517" t="s">
        <v>5790</v>
      </c>
      <c r="B3509" s="517" t="s">
        <v>526</v>
      </c>
    </row>
    <row r="3510" spans="1:2" ht="15.75">
      <c r="A3510" s="517" t="s">
        <v>5791</v>
      </c>
      <c r="B3510" s="517" t="s">
        <v>5792</v>
      </c>
    </row>
    <row r="3511" spans="1:2" ht="15.75">
      <c r="A3511" s="517" t="s">
        <v>5793</v>
      </c>
      <c r="B3511" s="517" t="s">
        <v>5792</v>
      </c>
    </row>
    <row r="3512" spans="1:2" ht="15.75">
      <c r="A3512" s="517" t="s">
        <v>5794</v>
      </c>
      <c r="B3512" s="517" t="s">
        <v>5795</v>
      </c>
    </row>
    <row r="3513" spans="1:2" ht="15.75">
      <c r="A3513" s="517" t="s">
        <v>5796</v>
      </c>
      <c r="B3513" s="517" t="s">
        <v>5797</v>
      </c>
    </row>
    <row r="3514" spans="1:2" ht="15.75">
      <c r="A3514" s="517" t="s">
        <v>5798</v>
      </c>
      <c r="B3514" s="517" t="s">
        <v>5799</v>
      </c>
    </row>
    <row r="3515" spans="1:2" ht="15.75">
      <c r="A3515" s="517" t="s">
        <v>5800</v>
      </c>
      <c r="B3515" s="517" t="s">
        <v>5801</v>
      </c>
    </row>
    <row r="3516" spans="1:2" ht="15.75">
      <c r="A3516" s="517" t="s">
        <v>5802</v>
      </c>
      <c r="B3516" s="517" t="s">
        <v>5803</v>
      </c>
    </row>
    <row r="3517" spans="1:2" ht="15.75">
      <c r="A3517" s="517" t="s">
        <v>5804</v>
      </c>
      <c r="B3517" s="517" t="s">
        <v>5805</v>
      </c>
    </row>
    <row r="3518" spans="1:2" ht="15.75">
      <c r="A3518" s="517" t="s">
        <v>5806</v>
      </c>
      <c r="B3518" s="517" t="s">
        <v>5807</v>
      </c>
    </row>
    <row r="3519" spans="1:2" ht="15.75">
      <c r="A3519" s="517" t="s">
        <v>5808</v>
      </c>
      <c r="B3519" s="517" t="s">
        <v>68</v>
      </c>
    </row>
    <row r="3520" spans="1:2" ht="15.75">
      <c r="A3520" s="517" t="s">
        <v>5809</v>
      </c>
      <c r="B3520" s="517" t="s">
        <v>5810</v>
      </c>
    </row>
    <row r="3521" spans="1:2" ht="15.75">
      <c r="A3521" s="517" t="s">
        <v>5811</v>
      </c>
      <c r="B3521" s="517" t="s">
        <v>5812</v>
      </c>
    </row>
    <row r="3522" spans="1:2" ht="15.75">
      <c r="A3522" s="517" t="s">
        <v>5813</v>
      </c>
      <c r="B3522" s="517" t="s">
        <v>5814</v>
      </c>
    </row>
    <row r="3523" spans="1:2" ht="15.75">
      <c r="A3523" s="517" t="s">
        <v>5815</v>
      </c>
      <c r="B3523" s="517" t="s">
        <v>5816</v>
      </c>
    </row>
    <row r="3524" spans="1:2" ht="15.75">
      <c r="A3524" s="517" t="s">
        <v>5817</v>
      </c>
      <c r="B3524" s="517" t="s">
        <v>5818</v>
      </c>
    </row>
    <row r="3525" spans="1:2" ht="15.75">
      <c r="A3525" s="517" t="s">
        <v>5819</v>
      </c>
      <c r="B3525" s="517" t="s">
        <v>5820</v>
      </c>
    </row>
    <row r="3526" spans="1:2" ht="15.75">
      <c r="A3526" s="517" t="s">
        <v>5821</v>
      </c>
      <c r="B3526" s="517" t="s">
        <v>1998</v>
      </c>
    </row>
    <row r="3527" spans="1:2" ht="15.75">
      <c r="A3527" s="517" t="s">
        <v>5822</v>
      </c>
      <c r="B3527" s="517" t="s">
        <v>1998</v>
      </c>
    </row>
    <row r="3528" spans="1:2" ht="15.75">
      <c r="A3528" s="517" t="s">
        <v>5823</v>
      </c>
      <c r="B3528" s="517" t="s">
        <v>5824</v>
      </c>
    </row>
    <row r="3529" spans="1:2" ht="15.75">
      <c r="A3529" s="517" t="s">
        <v>5825</v>
      </c>
      <c r="B3529" s="517" t="s">
        <v>5826</v>
      </c>
    </row>
    <row r="3530" spans="1:2" ht="15.75">
      <c r="A3530" s="517" t="s">
        <v>5827</v>
      </c>
      <c r="B3530" s="517" t="s">
        <v>5826</v>
      </c>
    </row>
    <row r="3531" spans="1:2" ht="15.75">
      <c r="A3531" s="517" t="s">
        <v>5828</v>
      </c>
      <c r="B3531" s="517" t="s">
        <v>5829</v>
      </c>
    </row>
    <row r="3532" spans="1:2" ht="15.75">
      <c r="A3532" s="517" t="s">
        <v>5830</v>
      </c>
      <c r="B3532" s="517" t="s">
        <v>5831</v>
      </c>
    </row>
    <row r="3533" spans="1:2" ht="15.75">
      <c r="A3533" s="517" t="s">
        <v>5832</v>
      </c>
      <c r="B3533" s="517" t="s">
        <v>5833</v>
      </c>
    </row>
    <row r="3534" spans="1:2" ht="15.75">
      <c r="A3534" s="517" t="s">
        <v>5834</v>
      </c>
      <c r="B3534" s="517" t="s">
        <v>5835</v>
      </c>
    </row>
    <row r="3535" spans="1:2" ht="15.75">
      <c r="A3535" s="517" t="s">
        <v>5836</v>
      </c>
      <c r="B3535" s="517" t="s">
        <v>5837</v>
      </c>
    </row>
    <row r="3536" spans="1:2" ht="15.75">
      <c r="A3536" s="517" t="s">
        <v>5838</v>
      </c>
      <c r="B3536" s="517" t="s">
        <v>5837</v>
      </c>
    </row>
    <row r="3537" spans="1:2" ht="15.75">
      <c r="A3537" s="517" t="s">
        <v>5839</v>
      </c>
      <c r="B3537" s="517" t="s">
        <v>5840</v>
      </c>
    </row>
    <row r="3538" spans="1:2" ht="15.75">
      <c r="A3538" s="517" t="s">
        <v>5841</v>
      </c>
      <c r="B3538" s="517" t="s">
        <v>5842</v>
      </c>
    </row>
    <row r="3539" spans="1:2" ht="15.75">
      <c r="A3539" s="517" t="s">
        <v>5843</v>
      </c>
      <c r="B3539" s="517" t="s">
        <v>5844</v>
      </c>
    </row>
    <row r="3540" spans="1:2" ht="15.75">
      <c r="A3540" s="517" t="s">
        <v>5845</v>
      </c>
      <c r="B3540" s="517" t="s">
        <v>5846</v>
      </c>
    </row>
    <row r="3541" spans="1:2" ht="15.75">
      <c r="A3541" s="517" t="s">
        <v>5847</v>
      </c>
      <c r="B3541" s="517" t="s">
        <v>5846</v>
      </c>
    </row>
    <row r="3542" spans="1:2" ht="15.75">
      <c r="A3542" s="517" t="s">
        <v>5848</v>
      </c>
      <c r="B3542" s="517" t="s">
        <v>5849</v>
      </c>
    </row>
    <row r="3543" spans="1:2" ht="15.75">
      <c r="A3543" s="517" t="s">
        <v>5850</v>
      </c>
      <c r="B3543" s="517" t="s">
        <v>5851</v>
      </c>
    </row>
    <row r="3544" spans="1:2" ht="15.75">
      <c r="A3544" s="517" t="s">
        <v>5852</v>
      </c>
      <c r="B3544" s="517" t="s">
        <v>5853</v>
      </c>
    </row>
    <row r="3545" spans="1:2" ht="15.75">
      <c r="A3545" s="517" t="s">
        <v>5854</v>
      </c>
      <c r="B3545" s="517" t="s">
        <v>5855</v>
      </c>
    </row>
    <row r="3546" spans="1:2" ht="15.75">
      <c r="A3546" s="517" t="s">
        <v>5856</v>
      </c>
      <c r="B3546" s="517" t="s">
        <v>5857</v>
      </c>
    </row>
    <row r="3547" spans="1:2" ht="15.75">
      <c r="A3547" s="517" t="s">
        <v>5858</v>
      </c>
      <c r="B3547" s="517" t="s">
        <v>5859</v>
      </c>
    </row>
    <row r="3548" spans="1:2" ht="15.75">
      <c r="A3548" s="517" t="s">
        <v>5860</v>
      </c>
      <c r="B3548" s="517" t="s">
        <v>5861</v>
      </c>
    </row>
    <row r="3549" spans="1:2" ht="15.75">
      <c r="A3549" s="517" t="s">
        <v>5862</v>
      </c>
      <c r="B3549" s="517" t="s">
        <v>5863</v>
      </c>
    </row>
    <row r="3550" spans="1:2" ht="15.75">
      <c r="A3550" s="517" t="s">
        <v>5864</v>
      </c>
      <c r="B3550" s="517" t="s">
        <v>5865</v>
      </c>
    </row>
    <row r="3551" spans="1:2" ht="15.75">
      <c r="A3551" s="517" t="s">
        <v>5866</v>
      </c>
      <c r="B3551" s="517" t="s">
        <v>5867</v>
      </c>
    </row>
    <row r="3552" spans="1:2" ht="15.75">
      <c r="A3552" s="517" t="s">
        <v>5868</v>
      </c>
      <c r="B3552" s="517" t="s">
        <v>5869</v>
      </c>
    </row>
    <row r="3553" spans="1:2" ht="15.75">
      <c r="A3553" s="517" t="s">
        <v>5870</v>
      </c>
      <c r="B3553" s="517" t="s">
        <v>526</v>
      </c>
    </row>
    <row r="3554" spans="1:2" ht="15.75">
      <c r="A3554" s="517" t="s">
        <v>5871</v>
      </c>
      <c r="B3554" s="517" t="s">
        <v>5872</v>
      </c>
    </row>
    <row r="3555" spans="1:2" ht="15.75">
      <c r="A3555" s="517" t="s">
        <v>5873</v>
      </c>
      <c r="B3555" s="517" t="s">
        <v>5872</v>
      </c>
    </row>
    <row r="3556" spans="1:2" ht="15.75">
      <c r="A3556" s="517" t="s">
        <v>5874</v>
      </c>
      <c r="B3556" s="517" t="s">
        <v>5875</v>
      </c>
    </row>
    <row r="3557" spans="1:2" ht="15.75">
      <c r="A3557" s="517" t="s">
        <v>5876</v>
      </c>
      <c r="B3557" s="517" t="s">
        <v>5877</v>
      </c>
    </row>
    <row r="3558" spans="1:2" ht="15.75">
      <c r="A3558" s="517" t="s">
        <v>5878</v>
      </c>
      <c r="B3558" s="517" t="s">
        <v>5879</v>
      </c>
    </row>
    <row r="3559" spans="1:2" ht="15.75">
      <c r="A3559" s="517" t="s">
        <v>5880</v>
      </c>
      <c r="B3559" s="517" t="s">
        <v>5881</v>
      </c>
    </row>
    <row r="3560" spans="1:2" ht="15.75">
      <c r="A3560" s="517" t="s">
        <v>5882</v>
      </c>
      <c r="B3560" s="517" t="s">
        <v>5883</v>
      </c>
    </row>
    <row r="3561" spans="1:2" ht="15.75">
      <c r="A3561" s="517" t="s">
        <v>5884</v>
      </c>
      <c r="B3561" s="517" t="s">
        <v>5885</v>
      </c>
    </row>
    <row r="3562" spans="1:2" ht="15.75">
      <c r="A3562" s="517" t="s">
        <v>5886</v>
      </c>
      <c r="B3562" s="517" t="s">
        <v>350</v>
      </c>
    </row>
    <row r="3563" spans="1:2" ht="15.75">
      <c r="A3563" s="517" t="s">
        <v>5887</v>
      </c>
      <c r="B3563" s="517" t="s">
        <v>350</v>
      </c>
    </row>
    <row r="3564" spans="1:2" ht="15.75">
      <c r="A3564" s="517" t="s">
        <v>5888</v>
      </c>
      <c r="B3564" s="517" t="s">
        <v>359</v>
      </c>
    </row>
    <row r="3565" spans="1:2" ht="15.75">
      <c r="A3565" s="517" t="s">
        <v>5889</v>
      </c>
      <c r="B3565" s="517" t="s">
        <v>361</v>
      </c>
    </row>
    <row r="3566" spans="1:2" ht="15.75">
      <c r="A3566" s="517" t="s">
        <v>5890</v>
      </c>
      <c r="B3566" s="517" t="s">
        <v>5891</v>
      </c>
    </row>
    <row r="3567" spans="1:2" ht="15.75">
      <c r="A3567" s="517" t="s">
        <v>5892</v>
      </c>
      <c r="B3567" s="517" t="s">
        <v>5893</v>
      </c>
    </row>
    <row r="3568" spans="1:2" ht="15.75">
      <c r="A3568" s="517" t="s">
        <v>5894</v>
      </c>
      <c r="B3568" s="517" t="s">
        <v>5895</v>
      </c>
    </row>
    <row r="3569" spans="1:2" ht="15.75">
      <c r="A3569" s="517" t="s">
        <v>5896</v>
      </c>
      <c r="B3569" s="517" t="s">
        <v>1461</v>
      </c>
    </row>
    <row r="3570" spans="1:2" ht="15.75">
      <c r="A3570" s="517" t="s">
        <v>5897</v>
      </c>
      <c r="B3570" s="517" t="s">
        <v>1334</v>
      </c>
    </row>
    <row r="3571" spans="1:2" ht="15.75">
      <c r="A3571" s="517" t="s">
        <v>5898</v>
      </c>
      <c r="B3571" s="517" t="s">
        <v>91</v>
      </c>
    </row>
    <row r="3572" spans="1:2" ht="15.75">
      <c r="A3572" s="517" t="s">
        <v>5899</v>
      </c>
      <c r="B3572" s="517" t="s">
        <v>1330</v>
      </c>
    </row>
    <row r="3573" spans="1:2" ht="15.75">
      <c r="A3573" s="517" t="s">
        <v>5900</v>
      </c>
      <c r="B3573" s="517" t="s">
        <v>1332</v>
      </c>
    </row>
    <row r="3574" spans="1:2" ht="15.75">
      <c r="A3574" s="517" t="s">
        <v>5901</v>
      </c>
      <c r="B3574" s="517" t="s">
        <v>1336</v>
      </c>
    </row>
    <row r="3575" spans="1:2" ht="15.75">
      <c r="A3575" s="517" t="s">
        <v>5902</v>
      </c>
      <c r="B3575" s="517" t="s">
        <v>526</v>
      </c>
    </row>
    <row r="3576" spans="1:2" ht="15.75">
      <c r="A3576" s="517" t="s">
        <v>5903</v>
      </c>
      <c r="B3576" s="517" t="s">
        <v>1476</v>
      </c>
    </row>
    <row r="3577" spans="1:2" ht="15.75">
      <c r="A3577" s="517" t="s">
        <v>5904</v>
      </c>
      <c r="B3577" s="517" t="s">
        <v>1478</v>
      </c>
    </row>
    <row r="3578" spans="1:2" ht="15.75">
      <c r="A3578" s="517" t="s">
        <v>5905</v>
      </c>
      <c r="B3578" s="517" t="s">
        <v>5906</v>
      </c>
    </row>
    <row r="3579" spans="1:2" ht="15.75">
      <c r="A3579" s="517" t="s">
        <v>5907</v>
      </c>
      <c r="B3579" s="517" t="s">
        <v>1482</v>
      </c>
    </row>
    <row r="3580" spans="1:2" ht="15.75">
      <c r="A3580" s="517" t="s">
        <v>5908</v>
      </c>
      <c r="B3580" s="517" t="s">
        <v>1484</v>
      </c>
    </row>
    <row r="3581" spans="1:2" ht="15.75">
      <c r="A3581" s="517" t="s">
        <v>5909</v>
      </c>
      <c r="B3581" s="517" t="s">
        <v>1486</v>
      </c>
    </row>
    <row r="3582" spans="1:2" ht="15.75">
      <c r="A3582" s="517" t="s">
        <v>5910</v>
      </c>
      <c r="B3582" s="517" t="s">
        <v>1488</v>
      </c>
    </row>
    <row r="3583" spans="1:2" ht="15.75">
      <c r="A3583" s="517" t="s">
        <v>5911</v>
      </c>
      <c r="B3583" s="517" t="s">
        <v>538</v>
      </c>
    </row>
    <row r="3584" spans="1:2" ht="15.75">
      <c r="A3584" s="517" t="s">
        <v>5912</v>
      </c>
      <c r="B3584" s="517" t="s">
        <v>540</v>
      </c>
    </row>
    <row r="3585" spans="1:2" ht="15.75">
      <c r="A3585" s="517" t="s">
        <v>5913</v>
      </c>
      <c r="B3585" s="517" t="s">
        <v>542</v>
      </c>
    </row>
    <row r="3586" spans="1:2" ht="15.75">
      <c r="A3586" s="517" t="s">
        <v>5914</v>
      </c>
      <c r="B3586" s="517" t="s">
        <v>538</v>
      </c>
    </row>
    <row r="3587" spans="1:2" ht="15.75">
      <c r="A3587" s="517" t="s">
        <v>5915</v>
      </c>
      <c r="B3587" s="517" t="s">
        <v>545</v>
      </c>
    </row>
    <row r="3588" spans="1:2" ht="15.75">
      <c r="A3588" s="517" t="s">
        <v>5916</v>
      </c>
      <c r="B3588" s="517" t="s">
        <v>547</v>
      </c>
    </row>
    <row r="3589" spans="1:2" ht="15.75">
      <c r="A3589" s="517" t="s">
        <v>5917</v>
      </c>
      <c r="B3589" s="517" t="s">
        <v>549</v>
      </c>
    </row>
    <row r="3590" spans="1:2" ht="15.75">
      <c r="A3590" s="517" t="s">
        <v>5918</v>
      </c>
      <c r="B3590" s="517" t="s">
        <v>551</v>
      </c>
    </row>
    <row r="3591" spans="1:2" ht="15.75">
      <c r="A3591" s="517" t="s">
        <v>5919</v>
      </c>
      <c r="B3591" s="517" t="s">
        <v>553</v>
      </c>
    </row>
    <row r="3592" spans="1:2" ht="15.75">
      <c r="A3592" s="517" t="s">
        <v>5920</v>
      </c>
      <c r="B3592" s="517" t="s">
        <v>555</v>
      </c>
    </row>
    <row r="3593" spans="1:2" ht="15.75">
      <c r="A3593" s="517" t="s">
        <v>5921</v>
      </c>
      <c r="B3593" s="517" t="s">
        <v>557</v>
      </c>
    </row>
    <row r="3594" spans="1:2" ht="15.75">
      <c r="A3594" s="517" t="s">
        <v>5922</v>
      </c>
      <c r="B3594" s="517" t="s">
        <v>559</v>
      </c>
    </row>
    <row r="3595" spans="1:2" ht="15.75">
      <c r="A3595" s="517" t="s">
        <v>5923</v>
      </c>
      <c r="B3595" s="517" t="s">
        <v>526</v>
      </c>
    </row>
    <row r="3596" spans="1:2" ht="15.75">
      <c r="A3596" s="517" t="s">
        <v>5924</v>
      </c>
      <c r="B3596" s="517" t="s">
        <v>549</v>
      </c>
    </row>
    <row r="3597" spans="1:2" ht="15.75">
      <c r="A3597" s="517" t="s">
        <v>5925</v>
      </c>
      <c r="B3597" s="517" t="s">
        <v>563</v>
      </c>
    </row>
    <row r="3598" spans="1:2" ht="15.75">
      <c r="A3598" s="517" t="s">
        <v>5926</v>
      </c>
      <c r="B3598" s="517" t="s">
        <v>565</v>
      </c>
    </row>
    <row r="3599" spans="1:2" ht="15.75">
      <c r="A3599" s="517" t="s">
        <v>5927</v>
      </c>
      <c r="B3599" s="517" t="s">
        <v>567</v>
      </c>
    </row>
    <row r="3600" spans="1:2" ht="15.75">
      <c r="A3600" s="517" t="s">
        <v>5928</v>
      </c>
      <c r="B3600" s="517" t="s">
        <v>569</v>
      </c>
    </row>
    <row r="3601" spans="1:2" ht="15.75">
      <c r="A3601" s="517" t="s">
        <v>5929</v>
      </c>
      <c r="B3601" s="517" t="s">
        <v>526</v>
      </c>
    </row>
    <row r="3602" spans="1:2" ht="15.75">
      <c r="A3602" s="517" t="s">
        <v>5930</v>
      </c>
      <c r="B3602" s="517" t="s">
        <v>572</v>
      </c>
    </row>
    <row r="3603" spans="1:2" ht="15.75">
      <c r="A3603" s="517" t="s">
        <v>5931</v>
      </c>
      <c r="B3603" s="517" t="s">
        <v>574</v>
      </c>
    </row>
    <row r="3604" spans="1:2" ht="15.75">
      <c r="A3604" s="517" t="s">
        <v>5932</v>
      </c>
      <c r="B3604" s="517" t="s">
        <v>576</v>
      </c>
    </row>
    <row r="3605" spans="1:2" ht="15.75">
      <c r="A3605" s="517" t="s">
        <v>5933</v>
      </c>
      <c r="B3605" s="517" t="s">
        <v>578</v>
      </c>
    </row>
    <row r="3606" spans="1:2" ht="15.75">
      <c r="A3606" s="517" t="s">
        <v>5934</v>
      </c>
      <c r="B3606" s="517" t="s">
        <v>580</v>
      </c>
    </row>
    <row r="3607" spans="1:2" ht="15.75">
      <c r="A3607" s="517" t="s">
        <v>5935</v>
      </c>
      <c r="B3607" s="517" t="s">
        <v>526</v>
      </c>
    </row>
    <row r="3608" spans="1:2" ht="15.75">
      <c r="A3608" s="517" t="s">
        <v>5936</v>
      </c>
      <c r="B3608" s="517" t="s">
        <v>583</v>
      </c>
    </row>
    <row r="3609" spans="1:2" ht="15.75">
      <c r="A3609" s="517" t="s">
        <v>5937</v>
      </c>
      <c r="B3609" s="517" t="s">
        <v>585</v>
      </c>
    </row>
    <row r="3610" spans="1:2" ht="15.75">
      <c r="A3610" s="517" t="s">
        <v>5938</v>
      </c>
      <c r="B3610" s="517" t="s">
        <v>587</v>
      </c>
    </row>
    <row r="3611" spans="1:2" ht="15.75">
      <c r="A3611" s="517" t="s">
        <v>5939</v>
      </c>
      <c r="B3611" s="517" t="s">
        <v>589</v>
      </c>
    </row>
    <row r="3612" spans="1:2" ht="15.75">
      <c r="A3612" s="517" t="s">
        <v>5940</v>
      </c>
      <c r="B3612" s="517" t="s">
        <v>5</v>
      </c>
    </row>
    <row r="3613" spans="1:2" ht="15.75">
      <c r="A3613" s="517" t="s">
        <v>5941</v>
      </c>
      <c r="B3613" s="517" t="s">
        <v>592</v>
      </c>
    </row>
    <row r="3614" spans="1:2" ht="15.75">
      <c r="A3614" s="517" t="s">
        <v>5942</v>
      </c>
      <c r="B3614" s="517" t="s">
        <v>594</v>
      </c>
    </row>
    <row r="3615" spans="1:2" ht="15.75">
      <c r="A3615" s="517" t="s">
        <v>5943</v>
      </c>
      <c r="B3615" s="517" t="s">
        <v>596</v>
      </c>
    </row>
    <row r="3616" spans="1:2" ht="15.75">
      <c r="A3616" s="517" t="s">
        <v>5944</v>
      </c>
      <c r="B3616" s="517" t="s">
        <v>598</v>
      </c>
    </row>
    <row r="3617" spans="1:2" ht="15.75">
      <c r="A3617" s="517" t="s">
        <v>5945</v>
      </c>
      <c r="B3617" s="517" t="s">
        <v>600</v>
      </c>
    </row>
    <row r="3618" spans="1:2" ht="15.75">
      <c r="A3618" s="517" t="s">
        <v>5946</v>
      </c>
      <c r="B3618" s="517" t="s">
        <v>526</v>
      </c>
    </row>
    <row r="3619" spans="1:2" ht="15.75">
      <c r="A3619" s="517" t="s">
        <v>5947</v>
      </c>
      <c r="B3619" s="517" t="s">
        <v>5948</v>
      </c>
    </row>
    <row r="3620" spans="1:2" ht="15.75">
      <c r="A3620" s="517" t="s">
        <v>5949</v>
      </c>
      <c r="B3620" s="517" t="s">
        <v>60</v>
      </c>
    </row>
    <row r="3621" spans="1:2" ht="15.75">
      <c r="A3621" s="517" t="s">
        <v>5950</v>
      </c>
      <c r="B3621" s="517" t="s">
        <v>5951</v>
      </c>
    </row>
    <row r="3622" spans="1:2" ht="15.75">
      <c r="A3622" s="517" t="s">
        <v>5952</v>
      </c>
      <c r="B3622" s="517" t="s">
        <v>445</v>
      </c>
    </row>
    <row r="3623" spans="1:2" ht="15.75">
      <c r="A3623" s="517" t="s">
        <v>5953</v>
      </c>
      <c r="B3623" s="517" t="s">
        <v>445</v>
      </c>
    </row>
    <row r="3624" spans="1:2" ht="15.95">
      <c r="A3624" s="502" t="s">
        <v>5954</v>
      </c>
      <c r="B3624" s="502" t="s">
        <v>5954</v>
      </c>
    </row>
    <row r="3625" spans="1:2" ht="15.95">
      <c r="A3625" s="502"/>
      <c r="B3625" s="502"/>
    </row>
    <row r="3626" spans="1:2" ht="15.95">
      <c r="A3626" s="502"/>
      <c r="B3626" s="502"/>
    </row>
    <row r="3627" spans="1:2" ht="15.95">
      <c r="A3627" s="502"/>
      <c r="B3627" s="502"/>
    </row>
    <row r="3628" spans="1:2" ht="15.95">
      <c r="A3628" s="502"/>
      <c r="B3628" s="502"/>
    </row>
    <row r="3629" spans="1:2" ht="15.95">
      <c r="A3629" s="502"/>
      <c r="B3629" s="502"/>
    </row>
    <row r="3630" spans="1:2" ht="15.95">
      <c r="A3630" s="502"/>
      <c r="B3630" s="502"/>
    </row>
    <row r="3631" spans="1:2" ht="15.95">
      <c r="A3631" s="502"/>
      <c r="B3631" s="502"/>
    </row>
    <row r="3632" spans="1:2" ht="15.95">
      <c r="A3632" s="502"/>
      <c r="B3632" s="502"/>
    </row>
    <row r="3633" spans="1:2" ht="15.95">
      <c r="A3633" s="502"/>
      <c r="B3633" s="502"/>
    </row>
    <row r="3634" spans="1:2" ht="15.95">
      <c r="A3634" s="502"/>
      <c r="B3634" s="502"/>
    </row>
    <row r="3635" spans="1:2" ht="15.95">
      <c r="A3635" s="502"/>
      <c r="B3635" s="502"/>
    </row>
    <row r="3636" spans="1:2" ht="15.95">
      <c r="A3636" s="502"/>
      <c r="B3636" s="502"/>
    </row>
    <row r="3637" spans="1:2" ht="15.95">
      <c r="A3637" s="502"/>
      <c r="B3637" s="502"/>
    </row>
    <row r="3638" spans="1:2" ht="15.95">
      <c r="A3638" s="502"/>
      <c r="B3638" s="502"/>
    </row>
    <row r="3639" spans="1:2" ht="15.95">
      <c r="A3639" s="502"/>
      <c r="B3639" s="502"/>
    </row>
    <row r="3640" spans="1:2" ht="15.95">
      <c r="A3640" s="502"/>
      <c r="B3640" s="502"/>
    </row>
    <row r="3641" spans="1:2" ht="15.95">
      <c r="A3641" s="502"/>
      <c r="B3641" s="502"/>
    </row>
    <row r="3642" spans="1:2" ht="15.95">
      <c r="A3642" s="502"/>
      <c r="B3642" s="502"/>
    </row>
    <row r="3643" spans="1:2" ht="15.95">
      <c r="A3643" s="502"/>
      <c r="B3643" s="502"/>
    </row>
    <row r="3644" spans="1:2" ht="15.95">
      <c r="A3644" s="502"/>
      <c r="B3644" s="502"/>
    </row>
    <row r="3645" spans="1:2" ht="15.95">
      <c r="A3645" s="502"/>
      <c r="B3645" s="502"/>
    </row>
    <row r="3646" spans="1:2" ht="15.95">
      <c r="A3646" s="502"/>
      <c r="B3646" s="502"/>
    </row>
    <row r="3647" spans="1:2" ht="15.95">
      <c r="A3647" s="502"/>
      <c r="B3647" s="502"/>
    </row>
    <row r="3648" spans="1:2" ht="15.95">
      <c r="A3648" s="502"/>
      <c r="B3648" s="502"/>
    </row>
    <row r="3649" spans="1:2" ht="15.95">
      <c r="A3649" s="502"/>
      <c r="B3649" s="502"/>
    </row>
    <row r="3650" spans="1:2" ht="15.95">
      <c r="A3650" s="502"/>
      <c r="B3650" s="502"/>
    </row>
    <row r="3651" spans="1:2" ht="15.95">
      <c r="A3651" s="502"/>
      <c r="B3651" s="502"/>
    </row>
    <row r="3652" spans="1:2" ht="15.95">
      <c r="A3652" s="502"/>
      <c r="B3652" s="502"/>
    </row>
    <row r="3653" spans="1:2" ht="15.95">
      <c r="A3653" s="502"/>
      <c r="B3653" s="502"/>
    </row>
    <row r="3654" spans="1:2" ht="15.95">
      <c r="A3654" s="502"/>
      <c r="B3654" s="502"/>
    </row>
    <row r="3655" spans="1:2" ht="15.95">
      <c r="A3655" s="502"/>
      <c r="B3655" s="502"/>
    </row>
    <row r="3656" spans="1:2" ht="15.95">
      <c r="A3656" s="502"/>
      <c r="B3656" s="502"/>
    </row>
    <row r="3657" spans="1:2" ht="15.95">
      <c r="A3657" s="502"/>
      <c r="B3657" s="502"/>
    </row>
    <row r="3658" spans="1:2" ht="15.95">
      <c r="A3658" s="502"/>
      <c r="B3658" s="502"/>
    </row>
    <row r="3659" spans="1:2" ht="15.95">
      <c r="A3659" s="502"/>
      <c r="B3659" s="502"/>
    </row>
    <row r="3660" spans="1:2" ht="15.95">
      <c r="A3660" s="502"/>
      <c r="B3660" s="502"/>
    </row>
    <row r="3661" spans="1:2" ht="15.95">
      <c r="A3661" s="502"/>
      <c r="B3661" s="502"/>
    </row>
    <row r="3662" spans="1:2" ht="15.95">
      <c r="A3662" s="502"/>
      <c r="B3662" s="502"/>
    </row>
    <row r="3663" spans="1:2" ht="15.95">
      <c r="A3663" s="502"/>
      <c r="B3663" s="502"/>
    </row>
    <row r="3664" spans="1:2" ht="15.95">
      <c r="A3664" s="502"/>
      <c r="B3664" s="502"/>
    </row>
    <row r="3665" spans="1:2" ht="15.95">
      <c r="A3665" s="502"/>
      <c r="B3665" s="502"/>
    </row>
    <row r="3666" spans="1:2" ht="15.95">
      <c r="A3666" s="502"/>
      <c r="B3666" s="502"/>
    </row>
    <row r="3667" spans="1:2" ht="15.95">
      <c r="A3667" s="502"/>
      <c r="B3667" s="502"/>
    </row>
    <row r="3668" spans="1:2" ht="15.95">
      <c r="A3668" s="502"/>
      <c r="B3668" s="502"/>
    </row>
    <row r="3669" spans="1:2" ht="15.95">
      <c r="A3669" s="502"/>
      <c r="B3669" s="502"/>
    </row>
    <row r="3670" spans="1:2" ht="15.95">
      <c r="A3670" s="502"/>
      <c r="B3670" s="502"/>
    </row>
    <row r="3671" spans="1:2" ht="15.95">
      <c r="A3671" s="502"/>
      <c r="B3671" s="502"/>
    </row>
    <row r="3672" spans="1:2" ht="15.95">
      <c r="A3672" s="502"/>
      <c r="B3672" s="502"/>
    </row>
    <row r="3673" spans="1:2" ht="15.95">
      <c r="A3673" s="502"/>
      <c r="B3673" s="502"/>
    </row>
    <row r="3674" spans="1:2" ht="15.95">
      <c r="A3674" s="502"/>
      <c r="B3674" s="502"/>
    </row>
    <row r="3675" spans="1:2" ht="15.95">
      <c r="A3675" s="502"/>
      <c r="B3675" s="502"/>
    </row>
    <row r="3676" spans="1:2" ht="15.95">
      <c r="A3676" s="502"/>
      <c r="B3676" s="502"/>
    </row>
    <row r="3677" spans="1:2" ht="15.95">
      <c r="A3677" s="502"/>
      <c r="B3677" s="502"/>
    </row>
    <row r="3678" spans="1:2" ht="15.95">
      <c r="A3678" s="502"/>
      <c r="B3678" s="502"/>
    </row>
    <row r="3679" spans="1:2" ht="15.95">
      <c r="A3679" s="502"/>
      <c r="B3679" s="502"/>
    </row>
    <row r="3680" spans="1:2" ht="15.95">
      <c r="A3680" s="502"/>
      <c r="B3680" s="502"/>
    </row>
    <row r="3681" spans="1:2" ht="15.95">
      <c r="A3681" s="502"/>
      <c r="B3681" s="502"/>
    </row>
    <row r="3682" spans="1:2" ht="15.95">
      <c r="A3682" s="502"/>
      <c r="B3682" s="502"/>
    </row>
    <row r="3683" spans="1:2" ht="15.95">
      <c r="A3683" s="502"/>
      <c r="B3683" s="502"/>
    </row>
    <row r="3684" spans="1:2" ht="15.95">
      <c r="A3684" s="502"/>
      <c r="B3684" s="502"/>
    </row>
    <row r="3685" spans="1:2" ht="15.95">
      <c r="A3685" s="502"/>
      <c r="B3685" s="502"/>
    </row>
    <row r="3686" spans="1:2" ht="15.95">
      <c r="A3686" s="502"/>
      <c r="B3686" s="502"/>
    </row>
    <row r="3687" spans="1:2" ht="15.95">
      <c r="A3687" s="502"/>
      <c r="B3687" s="502"/>
    </row>
    <row r="3688" spans="1:2" ht="15.95">
      <c r="A3688" s="502"/>
      <c r="B3688" s="502"/>
    </row>
    <row r="3689" spans="1:2" ht="15.95">
      <c r="A3689" s="502"/>
      <c r="B3689" s="502"/>
    </row>
    <row r="3690" spans="1:2" ht="15.95">
      <c r="A3690" s="502"/>
      <c r="B3690" s="502"/>
    </row>
    <row r="3691" spans="1:2" ht="15.95">
      <c r="A3691" s="502"/>
      <c r="B3691" s="502"/>
    </row>
    <row r="3692" spans="1:2" ht="15.95">
      <c r="A3692" s="502"/>
      <c r="B3692" s="502"/>
    </row>
    <row r="3693" spans="1:2" ht="15.95">
      <c r="A3693" s="502"/>
      <c r="B3693" s="502"/>
    </row>
    <row r="3694" spans="1:2" ht="15.95">
      <c r="A3694" s="502"/>
      <c r="B3694" s="502"/>
    </row>
    <row r="3695" spans="1:2" ht="15.95">
      <c r="A3695" s="502"/>
      <c r="B3695" s="502"/>
    </row>
    <row r="3696" spans="1:2" ht="15.95">
      <c r="A3696" s="502"/>
      <c r="B3696" s="502"/>
    </row>
    <row r="3697" spans="1:2" ht="15.95">
      <c r="A3697" s="502"/>
      <c r="B3697" s="502"/>
    </row>
    <row r="3698" spans="1:2" ht="15.95">
      <c r="A3698" s="502"/>
      <c r="B3698" s="502"/>
    </row>
    <row r="3699" spans="1:2" ht="15.95">
      <c r="A3699" s="502"/>
      <c r="B3699" s="502"/>
    </row>
    <row r="3700" spans="1:2" ht="15.95">
      <c r="A3700" s="502"/>
      <c r="B3700" s="502"/>
    </row>
    <row r="3701" spans="1:2" ht="15.95">
      <c r="A3701" s="502"/>
      <c r="B3701" s="502"/>
    </row>
    <row r="3702" spans="1:2" ht="15.95">
      <c r="A3702" s="502"/>
      <c r="B3702" s="502"/>
    </row>
    <row r="3703" spans="1:2" ht="15.95">
      <c r="A3703" s="502"/>
      <c r="B3703" s="502"/>
    </row>
    <row r="3704" spans="1:2" ht="15.95">
      <c r="A3704" s="502"/>
      <c r="B3704" s="502"/>
    </row>
    <row r="3705" spans="1:2" ht="15.95">
      <c r="A3705" s="502"/>
      <c r="B3705" s="502"/>
    </row>
    <row r="3706" spans="1:2" ht="15.95">
      <c r="A3706" s="502"/>
      <c r="B3706" s="502"/>
    </row>
    <row r="3707" spans="1:2" ht="15.95">
      <c r="A3707" s="502"/>
      <c r="B3707" s="502"/>
    </row>
    <row r="3708" spans="1:2" ht="15.95">
      <c r="A3708" s="502"/>
      <c r="B3708" s="502"/>
    </row>
    <row r="3709" spans="1:2" ht="15.95">
      <c r="A3709" s="502"/>
      <c r="B3709" s="502"/>
    </row>
    <row r="3710" spans="1:2" ht="15.95">
      <c r="A3710" s="502"/>
      <c r="B3710" s="502"/>
    </row>
    <row r="3711" spans="1:2" ht="15.95">
      <c r="A3711" s="502"/>
      <c r="B3711" s="502"/>
    </row>
    <row r="3712" spans="1:2" ht="15.95">
      <c r="A3712" s="502"/>
      <c r="B3712" s="502"/>
    </row>
    <row r="3713" spans="1:2" ht="15.95">
      <c r="A3713" s="502"/>
      <c r="B3713" s="502"/>
    </row>
    <row r="3714" spans="1:2" ht="15.95">
      <c r="A3714" s="502"/>
      <c r="B3714" s="502"/>
    </row>
    <row r="3715" spans="1:2" ht="15.95">
      <c r="A3715" s="502"/>
      <c r="B3715" s="502"/>
    </row>
    <row r="3716" spans="1:2" ht="15.95">
      <c r="A3716" s="502"/>
      <c r="B3716" s="502"/>
    </row>
    <row r="3717" spans="1:2" ht="15.95">
      <c r="A3717" s="502"/>
      <c r="B3717" s="502"/>
    </row>
    <row r="3718" spans="1:2" ht="15.95">
      <c r="A3718" s="502"/>
      <c r="B3718" s="502"/>
    </row>
    <row r="3719" spans="1:2" ht="15.95">
      <c r="A3719" s="502"/>
      <c r="B3719" s="502"/>
    </row>
    <row r="3720" spans="1:2" ht="15.95">
      <c r="A3720" s="502"/>
      <c r="B3720" s="502"/>
    </row>
    <row r="3721" spans="1:2" ht="15.95">
      <c r="A3721" s="502"/>
      <c r="B3721" s="502"/>
    </row>
    <row r="3722" spans="1:2" ht="15.95">
      <c r="A3722" s="502"/>
      <c r="B3722" s="502"/>
    </row>
    <row r="3723" spans="1:2" ht="15.95">
      <c r="A3723" s="502"/>
      <c r="B3723" s="502"/>
    </row>
    <row r="3724" spans="1:2" ht="15.95">
      <c r="A3724" s="502"/>
      <c r="B3724" s="502"/>
    </row>
    <row r="3725" spans="1:2" ht="15.95">
      <c r="A3725" s="502"/>
      <c r="B3725" s="502"/>
    </row>
    <row r="3726" spans="1:2" ht="15.95">
      <c r="A3726" s="502"/>
      <c r="B3726" s="502"/>
    </row>
    <row r="3727" spans="1:2" ht="15.95">
      <c r="A3727" s="502"/>
      <c r="B3727" s="502"/>
    </row>
    <row r="3728" spans="1:2" ht="15.95">
      <c r="A3728" s="502"/>
      <c r="B3728" s="502"/>
    </row>
    <row r="3729" spans="1:2" ht="15.95">
      <c r="A3729" s="502"/>
      <c r="B3729" s="502"/>
    </row>
    <row r="3730" spans="1:2" ht="15.95">
      <c r="A3730" s="502"/>
      <c r="B3730" s="502"/>
    </row>
    <row r="3731" spans="1:2" ht="15.95">
      <c r="A3731" s="502"/>
      <c r="B3731" s="502"/>
    </row>
    <row r="3732" spans="1:2" ht="15.95">
      <c r="A3732" s="502"/>
      <c r="B3732" s="502"/>
    </row>
    <row r="3733" spans="1:2" ht="15.95">
      <c r="A3733" s="502"/>
      <c r="B3733" s="502"/>
    </row>
    <row r="3734" spans="1:2" ht="15.95">
      <c r="A3734" s="502"/>
      <c r="B3734" s="502"/>
    </row>
    <row r="3735" spans="1:2" ht="15.95">
      <c r="A3735" s="502"/>
      <c r="B3735" s="502"/>
    </row>
    <row r="3736" spans="1:2" ht="15.95">
      <c r="A3736" s="502"/>
      <c r="B3736" s="502"/>
    </row>
    <row r="3737" spans="1:2" ht="15.95">
      <c r="A3737" s="502"/>
      <c r="B3737" s="502"/>
    </row>
    <row r="3738" spans="1:2" ht="15.95">
      <c r="A3738" s="502"/>
      <c r="B3738" s="502"/>
    </row>
    <row r="3739" spans="1:2" ht="15.95">
      <c r="A3739" s="502"/>
      <c r="B3739" s="502"/>
    </row>
    <row r="3740" spans="1:2" ht="15.95">
      <c r="A3740" s="502"/>
      <c r="B3740" s="502"/>
    </row>
    <row r="3741" spans="1:2" ht="15.95">
      <c r="A3741" s="502"/>
      <c r="B3741" s="502"/>
    </row>
    <row r="3742" spans="1:2" ht="15.95">
      <c r="A3742" s="502"/>
      <c r="B3742" s="502"/>
    </row>
    <row r="3743" spans="1:2" ht="15.95">
      <c r="A3743" s="502"/>
      <c r="B3743" s="502"/>
    </row>
    <row r="3744" spans="1:2" ht="15.95">
      <c r="A3744" s="502"/>
      <c r="B3744" s="502"/>
    </row>
    <row r="3745" spans="1:2" ht="15.95">
      <c r="A3745" s="502"/>
      <c r="B3745" s="502"/>
    </row>
    <row r="3746" spans="1:2" ht="15.95">
      <c r="A3746" s="502"/>
      <c r="B3746" s="502"/>
    </row>
    <row r="3747" spans="1:2" ht="15.95">
      <c r="A3747" s="502"/>
      <c r="B3747" s="502"/>
    </row>
    <row r="3748" spans="1:2" ht="15.95">
      <c r="A3748" s="502"/>
      <c r="B3748" s="502"/>
    </row>
    <row r="3749" spans="1:2" ht="15.95">
      <c r="A3749" s="502"/>
      <c r="B3749" s="502"/>
    </row>
    <row r="3750" spans="1:2" ht="15.95">
      <c r="A3750" s="502"/>
      <c r="B3750" s="502"/>
    </row>
    <row r="3751" spans="1:2" ht="15.95">
      <c r="A3751" s="502"/>
      <c r="B3751" s="502"/>
    </row>
    <row r="3752" spans="1:2" ht="15.95">
      <c r="A3752" s="502"/>
      <c r="B3752" s="502"/>
    </row>
    <row r="3753" spans="1:2" ht="15.95">
      <c r="A3753" s="502"/>
      <c r="B3753" s="502"/>
    </row>
    <row r="3754" spans="1:2" ht="15.95">
      <c r="A3754" s="502"/>
      <c r="B3754" s="502"/>
    </row>
    <row r="3755" spans="1:2" ht="15.95">
      <c r="A3755" s="502"/>
      <c r="B3755" s="502"/>
    </row>
    <row r="3756" spans="1:2" ht="15.95">
      <c r="A3756" s="502"/>
      <c r="B3756" s="502"/>
    </row>
    <row r="3757" spans="1:2" ht="15.95">
      <c r="A3757" s="502"/>
      <c r="B3757" s="502"/>
    </row>
    <row r="3758" spans="1:2" ht="15.95">
      <c r="A3758" s="502"/>
      <c r="B3758" s="502"/>
    </row>
    <row r="3759" spans="1:2" ht="15.95">
      <c r="A3759" s="502"/>
      <c r="B3759" s="502"/>
    </row>
    <row r="3760" spans="1:2" ht="15.95">
      <c r="A3760" s="502"/>
      <c r="B3760" s="502"/>
    </row>
    <row r="3761" spans="1:2" ht="15.95">
      <c r="A3761" s="502"/>
      <c r="B3761" s="502"/>
    </row>
    <row r="3762" spans="1:2" ht="15.95">
      <c r="A3762" s="502"/>
      <c r="B3762" s="502"/>
    </row>
    <row r="3763" spans="1:2" ht="15.95">
      <c r="A3763" s="502"/>
      <c r="B3763" s="502"/>
    </row>
    <row r="3764" spans="1:2" ht="15.95">
      <c r="A3764" s="502"/>
      <c r="B3764" s="502"/>
    </row>
    <row r="3765" spans="1:2" ht="15.95">
      <c r="A3765" s="502"/>
      <c r="B3765" s="502"/>
    </row>
    <row r="3766" spans="1:2" ht="15.95">
      <c r="A3766" s="502"/>
      <c r="B3766" s="502"/>
    </row>
    <row r="3767" spans="1:2" ht="15.95">
      <c r="A3767" s="502"/>
      <c r="B3767" s="502"/>
    </row>
    <row r="3768" spans="1:2" ht="15.95">
      <c r="A3768" s="502"/>
      <c r="B3768" s="502"/>
    </row>
    <row r="3769" spans="1:2" ht="15.95">
      <c r="A3769" s="502"/>
      <c r="B3769" s="502"/>
    </row>
    <row r="3770" spans="1:2" ht="15.95">
      <c r="A3770" s="502"/>
      <c r="B3770" s="502"/>
    </row>
    <row r="3771" spans="1:2" ht="15.95">
      <c r="A3771" s="502"/>
      <c r="B3771" s="502"/>
    </row>
    <row r="3772" spans="1:2" ht="15.95">
      <c r="A3772" s="502"/>
      <c r="B3772" s="502"/>
    </row>
    <row r="3773" spans="1:2" ht="15.95">
      <c r="A3773" s="502"/>
      <c r="B3773" s="502"/>
    </row>
    <row r="3774" spans="1:2" ht="15.95">
      <c r="A3774" s="502"/>
      <c r="B3774" s="502"/>
    </row>
    <row r="3775" spans="1:2" ht="15.95">
      <c r="A3775" s="502"/>
      <c r="B3775" s="502"/>
    </row>
    <row r="3776" spans="1:2" ht="15.95">
      <c r="A3776" s="502"/>
      <c r="B3776" s="502"/>
    </row>
    <row r="3777" spans="1:2" ht="15.95">
      <c r="A3777" s="502"/>
      <c r="B3777" s="502"/>
    </row>
    <row r="3778" spans="1:2" ht="15.95">
      <c r="A3778" s="502"/>
      <c r="B3778" s="502"/>
    </row>
    <row r="3779" spans="1:2" ht="15.95">
      <c r="A3779" s="502"/>
      <c r="B3779" s="502"/>
    </row>
    <row r="3780" spans="1:2" ht="15.95">
      <c r="A3780" s="502"/>
      <c r="B3780" s="502"/>
    </row>
    <row r="3781" spans="1:2" ht="15.95">
      <c r="A3781" s="502"/>
      <c r="B3781" s="502"/>
    </row>
    <row r="3782" spans="1:2" ht="15.95">
      <c r="A3782" s="502"/>
      <c r="B3782" s="502"/>
    </row>
    <row r="3783" spans="1:2" ht="15.95">
      <c r="A3783" s="502"/>
      <c r="B3783" s="502"/>
    </row>
    <row r="3784" spans="1:2" ht="15.95">
      <c r="A3784" s="502"/>
      <c r="B3784" s="502"/>
    </row>
    <row r="3785" spans="1:2" ht="15.95">
      <c r="A3785" s="502"/>
      <c r="B3785" s="502"/>
    </row>
    <row r="3786" spans="1:2" ht="15.95">
      <c r="A3786" s="502"/>
      <c r="B3786" s="502"/>
    </row>
    <row r="3787" spans="1:2" ht="15.95">
      <c r="A3787" s="502"/>
      <c r="B3787" s="502"/>
    </row>
    <row r="3788" spans="1:2" ht="15.95">
      <c r="A3788" s="502"/>
      <c r="B3788" s="502"/>
    </row>
    <row r="3789" spans="1:2" ht="15.95">
      <c r="A3789" s="502"/>
      <c r="B3789" s="502"/>
    </row>
    <row r="3790" spans="1:2" ht="15.95">
      <c r="A3790" s="502"/>
      <c r="B3790" s="502"/>
    </row>
    <row r="3791" spans="1:2" ht="15.95">
      <c r="A3791" s="502"/>
      <c r="B3791" s="502"/>
    </row>
    <row r="3792" spans="1:2" ht="15.95">
      <c r="A3792" s="502"/>
      <c r="B3792" s="502"/>
    </row>
    <row r="3793" spans="1:2" ht="15.95">
      <c r="A3793" s="502"/>
      <c r="B3793" s="502"/>
    </row>
    <row r="3794" spans="1:2" ht="15.95">
      <c r="A3794" s="502"/>
      <c r="B3794" s="502"/>
    </row>
    <row r="3795" spans="1:2" ht="15.95">
      <c r="A3795" s="502"/>
      <c r="B3795" s="502"/>
    </row>
    <row r="3796" spans="1:2" ht="15.95">
      <c r="A3796" s="502"/>
      <c r="B3796" s="502"/>
    </row>
    <row r="3797" spans="1:2" ht="15.95">
      <c r="A3797" s="502"/>
      <c r="B3797" s="502"/>
    </row>
    <row r="3798" spans="1:2" ht="15.95">
      <c r="A3798" s="502"/>
      <c r="B3798" s="502"/>
    </row>
    <row r="3799" spans="1:2" ht="15.95">
      <c r="A3799" s="502"/>
      <c r="B3799" s="502"/>
    </row>
    <row r="3800" spans="1:2" ht="15.95">
      <c r="A3800" s="502"/>
      <c r="B3800" s="502"/>
    </row>
    <row r="3801" spans="1:2" ht="15.95">
      <c r="A3801" s="502"/>
      <c r="B3801" s="502"/>
    </row>
    <row r="3802" spans="1:2" ht="15.95">
      <c r="A3802" s="502"/>
      <c r="B3802" s="502"/>
    </row>
    <row r="3803" spans="1:2" ht="15.95">
      <c r="A3803" s="502"/>
      <c r="B3803" s="502"/>
    </row>
    <row r="3804" spans="1:2" ht="15.95">
      <c r="A3804" s="502"/>
      <c r="B3804" s="502"/>
    </row>
    <row r="3805" spans="1:2" ht="15.95">
      <c r="A3805" s="502"/>
      <c r="B3805" s="502"/>
    </row>
    <row r="3806" spans="1:2" ht="15.95">
      <c r="A3806" s="502"/>
      <c r="B3806" s="502"/>
    </row>
    <row r="3807" spans="1:2" ht="15.95">
      <c r="A3807" s="502"/>
      <c r="B3807" s="502"/>
    </row>
    <row r="3808" spans="1:2" ht="15.95">
      <c r="A3808" s="502"/>
      <c r="B3808" s="502"/>
    </row>
    <row r="3809" spans="1:2" ht="15.95">
      <c r="A3809" s="502"/>
      <c r="B3809" s="502"/>
    </row>
    <row r="3810" spans="1:2" ht="15.95">
      <c r="A3810" s="502"/>
      <c r="B3810" s="502"/>
    </row>
    <row r="3811" spans="1:2" ht="15.95">
      <c r="A3811" s="502"/>
      <c r="B3811" s="502"/>
    </row>
    <row r="3812" spans="1:2" ht="15.95">
      <c r="A3812" s="502"/>
      <c r="B3812" s="502"/>
    </row>
    <row r="3813" spans="1:2" ht="15.95">
      <c r="A3813" s="502"/>
      <c r="B3813" s="502"/>
    </row>
    <row r="3814" spans="1:2" ht="15.95">
      <c r="A3814" s="502"/>
      <c r="B3814" s="502"/>
    </row>
    <row r="3815" spans="1:2" ht="15.95">
      <c r="A3815" s="502"/>
      <c r="B3815" s="502"/>
    </row>
    <row r="3816" spans="1:2" ht="15.95">
      <c r="A3816" s="502"/>
      <c r="B3816" s="502"/>
    </row>
    <row r="3817" spans="1:2" ht="15.95">
      <c r="A3817" s="502"/>
      <c r="B3817" s="502"/>
    </row>
    <row r="3818" spans="1:2" ht="15.95">
      <c r="A3818" s="502"/>
      <c r="B3818" s="502"/>
    </row>
    <row r="3819" spans="1:2" ht="15.95">
      <c r="A3819" s="502"/>
      <c r="B3819" s="502"/>
    </row>
    <row r="3820" spans="1:2" ht="15.95">
      <c r="A3820" s="502"/>
      <c r="B3820" s="502"/>
    </row>
    <row r="3821" spans="1:2" ht="15.95">
      <c r="A3821" s="502"/>
      <c r="B3821" s="502"/>
    </row>
    <row r="3822" spans="1:2" ht="15.95">
      <c r="A3822" s="502"/>
      <c r="B3822" s="502"/>
    </row>
    <row r="3823" spans="1:2" ht="15.95">
      <c r="A3823" s="502"/>
      <c r="B3823" s="502"/>
    </row>
    <row r="3824" spans="1:2" ht="15.95">
      <c r="A3824" s="502"/>
      <c r="B3824" s="502"/>
    </row>
    <row r="3825" spans="1:2" ht="15.95">
      <c r="A3825" s="502"/>
      <c r="B3825" s="502"/>
    </row>
    <row r="3826" spans="1:2" ht="15.95">
      <c r="A3826" s="502"/>
      <c r="B3826" s="502"/>
    </row>
    <row r="3827" spans="1:2" ht="15.95">
      <c r="A3827" s="502"/>
      <c r="B3827" s="502"/>
    </row>
    <row r="3828" spans="1:2" ht="15.95">
      <c r="A3828" s="502"/>
      <c r="B3828" s="502"/>
    </row>
    <row r="3829" spans="1:2" ht="15.95">
      <c r="A3829" s="502"/>
      <c r="B3829" s="502"/>
    </row>
    <row r="3830" spans="1:2" ht="15.95">
      <c r="A3830" s="502"/>
      <c r="B3830" s="502"/>
    </row>
    <row r="3831" spans="1:2" ht="15.95">
      <c r="A3831" s="502"/>
      <c r="B3831" s="502"/>
    </row>
    <row r="3832" spans="1:2" ht="15.95">
      <c r="A3832" s="502"/>
      <c r="B3832" s="502"/>
    </row>
    <row r="3833" spans="1:2" ht="15.95">
      <c r="A3833" s="502"/>
      <c r="B3833" s="502"/>
    </row>
    <row r="3834" spans="1:2" ht="15.95">
      <c r="A3834" s="502"/>
      <c r="B3834" s="502"/>
    </row>
    <row r="3835" spans="1:2" ht="15.95">
      <c r="A3835" s="502"/>
      <c r="B3835" s="502"/>
    </row>
    <row r="3836" spans="1:2" ht="15.95">
      <c r="A3836" s="502"/>
      <c r="B3836" s="502"/>
    </row>
    <row r="3837" spans="1:2" ht="15.95">
      <c r="A3837" s="502"/>
      <c r="B3837" s="502"/>
    </row>
    <row r="3838" spans="1:2" ht="15.95">
      <c r="A3838" s="502"/>
      <c r="B3838" s="502"/>
    </row>
    <row r="3839" spans="1:2" ht="15.95">
      <c r="A3839" s="502"/>
      <c r="B3839" s="502"/>
    </row>
    <row r="3840" spans="1:2" ht="15.95">
      <c r="A3840" s="502"/>
      <c r="B3840" s="5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8"/>
  <dimension ref="A1:X40"/>
  <sheetViews>
    <sheetView tabSelected="1" topLeftCell="P9" zoomScaleNormal="100" workbookViewId="0">
      <selection activeCell="X10" sqref="X10"/>
    </sheetView>
  </sheetViews>
  <sheetFormatPr defaultColWidth="8.7109375" defaultRowHeight="15"/>
  <cols>
    <col min="1" max="3" width="25.7109375" customWidth="1"/>
    <col min="4" max="4" width="11" customWidth="1"/>
    <col min="5" max="5" width="8.85546875" customWidth="1"/>
    <col min="6" max="6" width="10" customWidth="1"/>
    <col min="7" max="8" width="13.42578125" customWidth="1"/>
    <col min="9" max="10" width="59.7109375" customWidth="1"/>
    <col min="11" max="11" width="45" customWidth="1"/>
    <col min="12" max="13" width="25.7109375" customWidth="1"/>
    <col min="14" max="14" width="53.85546875" customWidth="1"/>
    <col min="15" max="24" width="25.7109375" customWidth="1"/>
  </cols>
  <sheetData>
    <row r="1" spans="1:24" ht="111.95">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5.95">
      <c r="A2" s="75" t="s">
        <v>6353</v>
      </c>
      <c r="B2" s="76"/>
      <c r="C2" s="76" t="s">
        <v>6353</v>
      </c>
      <c r="D2" s="76" t="s">
        <v>4719</v>
      </c>
      <c r="E2" s="76" t="s">
        <v>4719</v>
      </c>
      <c r="F2" s="76" t="s">
        <v>6154</v>
      </c>
      <c r="G2" s="76"/>
      <c r="H2" s="76"/>
      <c r="I2" s="77"/>
      <c r="J2" s="490"/>
      <c r="K2" s="78"/>
      <c r="L2" s="79"/>
      <c r="M2" s="79"/>
      <c r="N2" s="76" t="s">
        <v>6384</v>
      </c>
      <c r="O2" s="79"/>
      <c r="P2" s="76"/>
      <c r="Q2" s="76"/>
      <c r="R2" s="76"/>
      <c r="S2" s="76"/>
      <c r="T2" s="76" t="s">
        <v>6510</v>
      </c>
      <c r="U2" s="76"/>
      <c r="V2" s="76"/>
      <c r="W2" s="76"/>
      <c r="X2" s="80"/>
    </row>
    <row r="3" spans="1:24" ht="176.1">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40" si="1">A4&amp;"_"&amp;$H$1</f>
        <v>ABCDE1B_Question</v>
      </c>
      <c r="I4" s="1" t="str">
        <f>IF(ISTEXT(VLOOKUP($A4,'ABCDE set (patient + verz)'!$A$2:$X$48,9,FALSE)),VLOOKUP($A4,'ABCDE set (patient + verz)'!$A$2:$X$48,9,FALSE),"")</f>
        <v xml:space="preserve">Ben je volledig bij bewustzijn / helder? </v>
      </c>
      <c r="J4" s="1" t="str">
        <f t="shared" ref="J4:J40"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0"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98">
      <c r="A10" s="81" t="str">
        <f>UPPER(MID(C10,1,5)&amp;B10)</f>
        <v>ARMKL1</v>
      </c>
      <c r="B10" s="82">
        <v>1</v>
      </c>
      <c r="C10" s="82" t="s">
        <v>6511</v>
      </c>
      <c r="D10" s="82" t="s">
        <v>4719</v>
      </c>
      <c r="E10" s="82" t="s">
        <v>4719</v>
      </c>
      <c r="F10" s="82" t="s">
        <v>6202</v>
      </c>
      <c r="G10" s="82"/>
      <c r="H10" s="25" t="str">
        <f t="shared" si="1"/>
        <v>ARMKL1_Question</v>
      </c>
      <c r="I10" s="82" t="s">
        <v>6512</v>
      </c>
      <c r="J10" s="1" t="str">
        <f t="shared" si="2"/>
        <v>ARMKL1_QuestionPar</v>
      </c>
      <c r="K10" s="82" t="s">
        <v>6513</v>
      </c>
      <c r="L10" s="82" t="s">
        <v>6514</v>
      </c>
      <c r="M10" s="1"/>
      <c r="N10" s="82"/>
      <c r="O10" s="82"/>
      <c r="P10" s="82" t="s">
        <v>6300</v>
      </c>
      <c r="Q10" s="82" t="s">
        <v>6326</v>
      </c>
      <c r="R10" s="82" t="s">
        <v>3</v>
      </c>
      <c r="S10" s="82" t="s">
        <v>6515</v>
      </c>
      <c r="T10" s="82" t="s">
        <v>6516</v>
      </c>
      <c r="U10" s="82"/>
      <c r="V10" s="82" t="s">
        <v>6230</v>
      </c>
      <c r="W10" s="82" t="s">
        <v>6517</v>
      </c>
      <c r="X10" s="83"/>
    </row>
    <row r="11" spans="1:24" ht="240">
      <c r="A11" s="84" t="str">
        <f>UPPER(MID(C11,1,5)&amp;B11)</f>
        <v>ARMKL8</v>
      </c>
      <c r="B11" s="85">
        <v>8</v>
      </c>
      <c r="C11" s="85" t="s">
        <v>6511</v>
      </c>
      <c r="D11" s="85" t="s">
        <v>4719</v>
      </c>
      <c r="E11" s="85" t="s">
        <v>4719</v>
      </c>
      <c r="F11" s="85" t="s">
        <v>6202</v>
      </c>
      <c r="G11" s="85"/>
      <c r="H11" s="25" t="str">
        <f t="shared" si="1"/>
        <v>ARMKL8_Question</v>
      </c>
      <c r="I11" s="85" t="s">
        <v>6518</v>
      </c>
      <c r="J11" s="1" t="str">
        <f t="shared" si="2"/>
        <v>ARMKL8_QuestionPar</v>
      </c>
      <c r="K11" s="85" t="s">
        <v>6519</v>
      </c>
      <c r="L11" s="85" t="s">
        <v>6520</v>
      </c>
      <c r="M11" s="1"/>
      <c r="N11" s="85"/>
      <c r="O11" s="85"/>
      <c r="P11" s="85" t="s">
        <v>6300</v>
      </c>
      <c r="Q11" s="85" t="s">
        <v>6066</v>
      </c>
      <c r="R11" s="85" t="s">
        <v>3</v>
      </c>
      <c r="S11" s="85" t="s">
        <v>6521</v>
      </c>
      <c r="T11" s="85" t="s">
        <v>6522</v>
      </c>
      <c r="U11" s="85" t="s">
        <v>1576</v>
      </c>
      <c r="V11" s="477" t="s">
        <v>6230</v>
      </c>
      <c r="W11" s="85" t="s">
        <v>6523</v>
      </c>
      <c r="X11" s="87"/>
    </row>
    <row r="12" spans="1:24" ht="224.1">
      <c r="A12" s="84" t="str">
        <f>UPPER(MID(C12,1,5)&amp;B12)</f>
        <v>ARMKL2</v>
      </c>
      <c r="B12" s="85">
        <v>2</v>
      </c>
      <c r="C12" s="85" t="s">
        <v>6511</v>
      </c>
      <c r="D12" s="85" t="s">
        <v>4719</v>
      </c>
      <c r="E12" s="85" t="s">
        <v>4719</v>
      </c>
      <c r="F12" s="85" t="s">
        <v>6202</v>
      </c>
      <c r="G12" s="85"/>
      <c r="H12" s="25" t="str">
        <f t="shared" si="1"/>
        <v>ARMKL2_Question</v>
      </c>
      <c r="I12" s="85" t="s">
        <v>6524</v>
      </c>
      <c r="J12" s="1" t="str">
        <f t="shared" si="2"/>
        <v>ARMKL2_QuestionPar</v>
      </c>
      <c r="K12" s="85" t="s">
        <v>6525</v>
      </c>
      <c r="L12" s="85" t="s">
        <v>6439</v>
      </c>
      <c r="M12" s="1" t="str">
        <f t="shared" si="3"/>
        <v>ARMKL2_ExtraInfo</v>
      </c>
      <c r="N12" s="85" t="s">
        <v>6526</v>
      </c>
      <c r="O12" s="85"/>
      <c r="P12" s="85" t="s">
        <v>6300</v>
      </c>
      <c r="Q12" s="85" t="s">
        <v>6326</v>
      </c>
      <c r="R12" s="85" t="s">
        <v>3</v>
      </c>
      <c r="S12" s="85" t="s">
        <v>6527</v>
      </c>
      <c r="T12" s="85" t="s">
        <v>6528</v>
      </c>
      <c r="U12" s="85"/>
      <c r="V12" s="86" t="s">
        <v>6529</v>
      </c>
      <c r="W12" s="85" t="s">
        <v>6530</v>
      </c>
      <c r="X12" s="87"/>
    </row>
    <row r="13" spans="1:24" ht="32.1">
      <c r="A13" s="32" t="str">
        <f t="shared" ref="A13" si="4">UPPER(MID(C13,1,3)&amp;B13)</f>
        <v>ALG7</v>
      </c>
      <c r="B13" s="1">
        <v>7</v>
      </c>
      <c r="C13" s="1" t="s">
        <v>6153</v>
      </c>
      <c r="D13" s="1" t="s">
        <v>6115</v>
      </c>
      <c r="E13" s="14" t="s">
        <v>6196</v>
      </c>
      <c r="F13" s="14" t="s">
        <v>6154</v>
      </c>
      <c r="G13" s="14"/>
      <c r="H13" s="25" t="str">
        <f t="shared" si="1"/>
        <v>ALG7_Question</v>
      </c>
      <c r="I13" s="1" t="s">
        <v>269</v>
      </c>
      <c r="J13" s="1" t="str">
        <f t="shared" si="2"/>
        <v>ALG7_QuestionPar</v>
      </c>
      <c r="K13" s="1" t="s">
        <v>271</v>
      </c>
      <c r="L13" s="1" t="s">
        <v>2895</v>
      </c>
      <c r="M13" s="1" t="str">
        <f t="shared" si="3"/>
        <v>ALG7_ExtraInfo</v>
      </c>
      <c r="N13" s="1" t="s">
        <v>6197</v>
      </c>
      <c r="O13" s="24"/>
      <c r="P13" s="24"/>
      <c r="Q13" s="1" t="s">
        <v>6065</v>
      </c>
      <c r="R13" s="1" t="s">
        <v>6118</v>
      </c>
      <c r="S13" s="14" t="s">
        <v>6198</v>
      </c>
      <c r="T13" s="14" t="s">
        <v>6199</v>
      </c>
      <c r="U13" s="14" t="s">
        <v>1576</v>
      </c>
      <c r="V13" s="1" t="s">
        <v>6159</v>
      </c>
      <c r="W13" s="24" t="s">
        <v>6235</v>
      </c>
      <c r="X13" s="1"/>
    </row>
    <row r="14" spans="1:24" ht="207.95">
      <c r="A14" s="32" t="str">
        <f>UPPER(MID(C14,1,3)&amp;B14)</f>
        <v>ALG7A</v>
      </c>
      <c r="B14" s="1" t="s">
        <v>6201</v>
      </c>
      <c r="C14" s="1" t="s">
        <v>6153</v>
      </c>
      <c r="D14" s="1" t="s">
        <v>4719</v>
      </c>
      <c r="E14" s="14" t="s">
        <v>4719</v>
      </c>
      <c r="F14" s="14" t="s">
        <v>6202</v>
      </c>
      <c r="G14" s="14"/>
      <c r="H14" s="25" t="str">
        <f t="shared" si="1"/>
        <v>ALG7A_Question</v>
      </c>
      <c r="I14" s="1" t="str">
        <f>IF(ISTEXT(VLOOKUP($A14,'ALG Generieke vragenset'!$A$2:$X$48,9,FALSE)),VLOOKUP($A14,'ALG Generieke vragenset'!$A$2:$X$48,9,FALSE),"")</f>
        <v>Hoe hoog is je temperatuur?</v>
      </c>
      <c r="J14" s="1" t="str">
        <f t="shared" si="2"/>
        <v>ALG7A_QuestionPar</v>
      </c>
      <c r="K14" s="1" t="str">
        <f>IF(ISTEXT(VLOOKUP($A14,'ALG Generieke vragenset'!$A$2:$X$48,11,FALSE)),VLOOKUP($A14,'ALG Generieke vragenset'!$A$2:$X$48,11,FALSE),"")</f>
        <v>Hoe hoog is de temperatuur?</v>
      </c>
      <c r="L14" s="1" t="str">
        <f>IF(ISTEXT(VLOOKUP($A14,'ALG Generieke vragenset'!$A$2:$X$48,12,FALSE)),VLOOKUP($A14,'ALG Generieke vragenset'!$A$2:$X$48,12,FALSE),"")</f>
        <v>Temperatuur</v>
      </c>
      <c r="M14" s="1" t="str">
        <f t="shared" si="3"/>
        <v>ALG7A_ExtraInfo</v>
      </c>
      <c r="N14" s="1" t="str">
        <f>IF(ISTEXT(VLOOKUP($A14,'ALG Generieke vragenset'!$A$2:$X$48,14,FALSE)),VLOOKUP($A14,'ALG Generieke vragenset'!$A$2:$X$48,14,FALSE),"")</f>
        <v xml:space="preserve">Bij voorkeur via de anus gemeten en afronden op halve graden. </v>
      </c>
      <c r="O14" s="24" t="str">
        <f>IF(ISTEXT(VLOOKUP($A14,'ALG Generieke vragenset'!$A$2:$X$48,15,FALSE)),VLOOKUP($A14,'ALG Generieke vragenset'!$A$2:$X$48,15,FALSE),"")</f>
        <v/>
      </c>
      <c r="P14" s="24" t="str">
        <f>IF(ISTEXT(VLOOKUP($A14,'ALG Generieke vragenset'!$A$2:$X$48,16,FALSE)),VLOOKUP($A14,'ALG Generieke vragenset'!$A$2:$X$48,16,FALSE),"")</f>
        <v> </v>
      </c>
      <c r="Q14" s="1" t="str">
        <f>IF(ISTEXT(VLOOKUP($A14,'ALG Generieke vragenset'!$A$2:$X$48,17,FALSE)),VLOOKUP($A14,'ALG Generieke vragenset'!$A$2:$X$48,17,FALSE),"")</f>
        <v>Slider</v>
      </c>
      <c r="R14" s="1" t="str">
        <f>IF(ISTEXT(VLOOKUP($A14,'ALG Generieke vragenset'!$A$2:$X$48,18,FALSE)),VLOOKUP($A14,'ALG Generieke vragenset'!$A$2:$X$48,18,FALSE),"")</f>
        <v xml:space="preserve">Ja </v>
      </c>
      <c r="S14" s="14" t="s">
        <v>6206</v>
      </c>
      <c r="T14" s="14" t="str">
        <f>IF(ISTEXT(VLOOKUP($A14,'ALG Generieke vragenset'!$A$2:$X$48,20,FALSE)),VLOOKUP($A14,'ALG Generieke vragenset'!$A$2:$X$48,20,FALSE),"")</f>
        <v>1. 35
2. 35.5
3. 36
4. 36.5
5. 37
6. 37.5 
7. 38
8. 38.5 
9. 39
10. 39.5 
11. 40
12. 40.5 
13. 41</v>
      </c>
      <c r="U14" s="14" t="str">
        <f>IF(ISTEXT(VLOOKUP($A14,'ALG Generieke vragenset'!$A$2:$X$48,21,FALSE)),VLOOKUP($A14,'ALG Generieke vragenset'!$A$2:$X$48,21,FALSE),"")</f>
        <v>x</v>
      </c>
      <c r="V14" s="1" t="s">
        <v>6208</v>
      </c>
      <c r="W14" s="14" t="s">
        <v>6209</v>
      </c>
      <c r="X14" s="1" t="s">
        <v>6116</v>
      </c>
    </row>
    <row r="15" spans="1:24" ht="176.1">
      <c r="A15" s="32" t="str">
        <f>UPPER(MID(C15,1,3)&amp;B15)</f>
        <v>PIJ1</v>
      </c>
      <c r="B15" s="1">
        <v>1</v>
      </c>
      <c r="C15" s="1" t="s">
        <v>6247</v>
      </c>
      <c r="D15" s="14" t="s">
        <v>4719</v>
      </c>
      <c r="E15" s="14" t="s">
        <v>4719</v>
      </c>
      <c r="F15" s="14" t="s">
        <v>6154</v>
      </c>
      <c r="G15" s="14"/>
      <c r="H15" s="25" t="str">
        <f t="shared" si="1"/>
        <v>PIJ1_Question</v>
      </c>
      <c r="I15" s="1" t="str">
        <f>IF(ISTEXT(VLOOKUP($A15,'ALG Generieke vragenset'!$A$2:$X$48,9,FALSE)),VLOOKUP($A15,'ALG Generieke vragenset'!$A$2:$X$48,9,FALSE),"")</f>
        <v>Kun je op een schaal van 0-10 aangeven hoeveel pijn je hebt?</v>
      </c>
      <c r="J15" s="1" t="str">
        <f t="shared" si="2"/>
        <v>PIJ1_QuestionPar</v>
      </c>
      <c r="K15" s="1" t="str">
        <f>IF(ISTEXT(VLOOKUP($A15,'ALG Generieke vragenset'!$A$2:$X$48,11,FALSE)),VLOOKUP($A15,'ALG Generieke vragenset'!$A$2:$X$48,11,FALSE),"")</f>
        <v>Kun je op een schaal van 0-10 aangeven hoeveel pijn de patiënt heeft?</v>
      </c>
      <c r="L15" s="1" t="str">
        <f>IF(ISTEXT(VLOOKUP($A15,'ALG Generieke vragenset'!$A$2:$X$48,12,FALSE)),VLOOKUP($A15,'ALG Generieke vragenset'!$A$2:$X$48,12,FALSE),"")</f>
        <v>Pijn 0-10</v>
      </c>
      <c r="M15" s="1" t="str">
        <f t="shared" si="3"/>
        <v>PIJ1_ExtraInfo</v>
      </c>
      <c r="N15" s="1" t="str">
        <f>IF(ISTEXT(VLOOKUP($A15,'ALG Generieke vragenset'!$A$2:$X$48,14,FALSE)),VLOOKUP($A15,'ALG Generieke vragenset'!$A$2:$X$48,14,FALSE),"")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vragenset'!$A$2:$X$48,15,FALSE)),VLOOKUP($A15,'ALG Generieke vragenset'!$A$2:$X$48,15,FALSE),"")</f>
        <v>https://mi-umbraco-prd.azurewebsites.net/media/r3xjpuis/pij1.png</v>
      </c>
      <c r="P15" s="24" t="str">
        <f>IF(ISTEXT(VLOOKUP($A15,'ALG Generieke vragenset'!$A$2:$X$48,16,FALSE)),VLOOKUP($A15,'ALG Generieke vragenset'!$A$2:$X$48,16,FALSE),"")</f>
        <v>score 9 of 10</v>
      </c>
      <c r="Q15" s="1" t="str">
        <f>IF(ISTEXT(VLOOKUP($A15,'ALG Generieke vragenset'!$A$2:$X$48,17,FALSE)),VLOOKUP($A15,'ALG Generieke vragenset'!$A$2:$X$48,17,FALSE),"")</f>
        <v>slider</v>
      </c>
      <c r="R15" s="1" t="str">
        <f>IF(ISTEXT(VLOOKUP($A15,'ALG Generieke vragenset'!$A$2:$X$48,18,FALSE)),VLOOKUP($A15,'ALG Generieke vragenset'!$A$2:$X$48,18,FALSE),"")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vragenset'!$A$2:$X$48,20,FALSE)),VLOOKUP($A15,'ALG Generieke vragenset'!$A$2:$X$48,20,FALSE),"")</f>
        <v>0. 0
1. 1
2. 2
3. 3
4. 4
5. 5
6. 6
7. 7
8. 8
9. 9
10. 10</v>
      </c>
      <c r="U15" s="14" t="str">
        <f>IF(ISTEXT(VLOOKUP($A15,'ALG Generieke vragenset'!$A$2:$X$48,21,FALSE)),VLOOKUP($A15,'ALG Generieke vragenset'!$A$2:$X$48,21,FALSE),"")</f>
        <v>x</v>
      </c>
      <c r="V15" s="46" t="s">
        <v>6253</v>
      </c>
      <c r="W15" s="14" t="s">
        <v>6254</v>
      </c>
      <c r="X15" s="1"/>
    </row>
    <row r="16" spans="1:24" ht="63.95">
      <c r="A16" s="81" t="str">
        <f t="shared" ref="A16:A20" si="5">UPPER(MID(C16,1,5)&amp;B16)</f>
        <v>ARMKL3</v>
      </c>
      <c r="B16" s="82">
        <v>3</v>
      </c>
      <c r="C16" s="82" t="s">
        <v>6511</v>
      </c>
      <c r="D16" s="82" t="s">
        <v>4719</v>
      </c>
      <c r="E16" s="82" t="s">
        <v>4719</v>
      </c>
      <c r="F16" s="82" t="s">
        <v>6202</v>
      </c>
      <c r="G16" s="82"/>
      <c r="H16" s="25" t="str">
        <f t="shared" si="1"/>
        <v>ARMKL3_Question</v>
      </c>
      <c r="I16" s="82" t="s">
        <v>6531</v>
      </c>
      <c r="J16" s="1" t="str">
        <f t="shared" si="2"/>
        <v>ARMKL3_QuestionPar</v>
      </c>
      <c r="K16" s="82" t="s">
        <v>953</v>
      </c>
      <c r="L16" s="82" t="s">
        <v>6532</v>
      </c>
      <c r="M16" s="1" t="str">
        <f t="shared" si="3"/>
        <v>ARMKL3_ExtraInfo</v>
      </c>
      <c r="N16" s="82" t="s">
        <v>956</v>
      </c>
      <c r="O16" s="82"/>
      <c r="P16" s="82"/>
      <c r="Q16" s="82" t="s">
        <v>6068</v>
      </c>
      <c r="R16" s="82" t="s">
        <v>3</v>
      </c>
      <c r="S16" s="82"/>
      <c r="T16" s="82" t="s">
        <v>6128</v>
      </c>
      <c r="U16" s="82" t="s">
        <v>1576</v>
      </c>
      <c r="V16" s="82">
        <v>1</v>
      </c>
      <c r="W16" s="82"/>
      <c r="X16" s="83"/>
    </row>
    <row r="17" spans="1:24" ht="48">
      <c r="A17" s="84" t="str">
        <f t="shared" si="5"/>
        <v>ARMKL4</v>
      </c>
      <c r="B17" s="85">
        <v>4</v>
      </c>
      <c r="C17" s="85" t="s">
        <v>6511</v>
      </c>
      <c r="D17" s="85" t="s">
        <v>4719</v>
      </c>
      <c r="E17" s="85" t="s">
        <v>6259</v>
      </c>
      <c r="F17" s="85" t="s">
        <v>6202</v>
      </c>
      <c r="G17" s="85"/>
      <c r="H17" s="25" t="str">
        <f t="shared" si="1"/>
        <v>ARMKL4_Question</v>
      </c>
      <c r="I17" s="85" t="s">
        <v>6533</v>
      </c>
      <c r="J17" s="1" t="str">
        <f t="shared" si="2"/>
        <v>ARMKL4_QuestionPar</v>
      </c>
      <c r="K17" s="85" t="s">
        <v>6533</v>
      </c>
      <c r="L17" s="85" t="s">
        <v>6534</v>
      </c>
      <c r="M17" s="1"/>
      <c r="N17" s="85"/>
      <c r="O17" s="85"/>
      <c r="P17" s="85"/>
      <c r="Q17" s="85" t="s">
        <v>6065</v>
      </c>
      <c r="R17" s="85" t="s">
        <v>3</v>
      </c>
      <c r="S17" s="85" t="s">
        <v>6535</v>
      </c>
      <c r="T17" s="85" t="s">
        <v>6536</v>
      </c>
      <c r="U17" s="85"/>
      <c r="V17" s="85" t="s">
        <v>6269</v>
      </c>
      <c r="W17" s="85"/>
      <c r="X17" s="87"/>
    </row>
    <row r="18" spans="1:24" ht="128.1">
      <c r="A18" s="81" t="str">
        <f t="shared" si="5"/>
        <v>ARMKL5</v>
      </c>
      <c r="B18" s="82">
        <v>5</v>
      </c>
      <c r="C18" s="82" t="s">
        <v>6511</v>
      </c>
      <c r="D18" s="82" t="s">
        <v>4719</v>
      </c>
      <c r="E18" s="82" t="s">
        <v>4719</v>
      </c>
      <c r="F18" s="82" t="s">
        <v>6202</v>
      </c>
      <c r="G18" s="82"/>
      <c r="H18" s="25" t="str">
        <f t="shared" si="1"/>
        <v>ARMKL5_Question</v>
      </c>
      <c r="I18" s="82" t="s">
        <v>6537</v>
      </c>
      <c r="J18" s="1" t="str">
        <f t="shared" si="2"/>
        <v>ARMKL5_QuestionPar</v>
      </c>
      <c r="K18" s="82" t="s">
        <v>6538</v>
      </c>
      <c r="L18" s="82" t="s">
        <v>6539</v>
      </c>
      <c r="M18" s="1"/>
      <c r="N18" s="82"/>
      <c r="O18" s="82"/>
      <c r="P18" s="82"/>
      <c r="Q18" s="82" t="s">
        <v>6326</v>
      </c>
      <c r="R18" s="82" t="s">
        <v>3</v>
      </c>
      <c r="S18" s="82" t="s">
        <v>6540</v>
      </c>
      <c r="T18" s="82" t="s">
        <v>6541</v>
      </c>
      <c r="U18" s="82"/>
      <c r="V18" s="82" t="s">
        <v>6477</v>
      </c>
      <c r="W18" s="82"/>
      <c r="X18" s="83"/>
    </row>
    <row r="19" spans="1:24" ht="192">
      <c r="A19" s="84" t="str">
        <f t="shared" si="5"/>
        <v>ARMKL6</v>
      </c>
      <c r="B19" s="85">
        <v>6</v>
      </c>
      <c r="C19" s="85" t="s">
        <v>6511</v>
      </c>
      <c r="D19" s="85" t="s">
        <v>4719</v>
      </c>
      <c r="E19" s="85" t="s">
        <v>4719</v>
      </c>
      <c r="F19" s="85" t="s">
        <v>6202</v>
      </c>
      <c r="G19" s="85"/>
      <c r="H19" s="25" t="str">
        <f t="shared" si="1"/>
        <v>ARMKL6_Question</v>
      </c>
      <c r="I19" s="85" t="s">
        <v>6542</v>
      </c>
      <c r="J19" s="1" t="str">
        <f t="shared" si="2"/>
        <v>ARMKL6_QuestionPar</v>
      </c>
      <c r="K19" s="85" t="s">
        <v>6543</v>
      </c>
      <c r="L19" s="85" t="s">
        <v>6544</v>
      </c>
      <c r="M19" s="1"/>
      <c r="N19" s="85"/>
      <c r="O19" s="85"/>
      <c r="P19" s="85"/>
      <c r="Q19" s="85" t="s">
        <v>6326</v>
      </c>
      <c r="R19" s="85" t="s">
        <v>3</v>
      </c>
      <c r="S19" s="85" t="s">
        <v>6545</v>
      </c>
      <c r="T19" s="85" t="s">
        <v>6546</v>
      </c>
      <c r="U19" s="85" t="s">
        <v>1576</v>
      </c>
      <c r="V19" s="85" t="s">
        <v>6468</v>
      </c>
      <c r="W19" s="85" t="s">
        <v>6547</v>
      </c>
      <c r="X19" s="87"/>
    </row>
    <row r="20" spans="1:24" ht="32.1">
      <c r="A20" s="81" t="str">
        <f t="shared" si="5"/>
        <v>ARMKL7</v>
      </c>
      <c r="B20" s="82">
        <v>7</v>
      </c>
      <c r="C20" s="82" t="s">
        <v>6511</v>
      </c>
      <c r="D20" s="82" t="s">
        <v>4719</v>
      </c>
      <c r="E20" s="82" t="s">
        <v>4719</v>
      </c>
      <c r="F20" s="82" t="s">
        <v>6154</v>
      </c>
      <c r="G20" s="82"/>
      <c r="H20" s="25" t="str">
        <f t="shared" si="1"/>
        <v>ARMKL7_Question</v>
      </c>
      <c r="I20" s="82" t="s">
        <v>6548</v>
      </c>
      <c r="J20" s="1" t="str">
        <f t="shared" si="2"/>
        <v>ARMKL7_QuestionPar</v>
      </c>
      <c r="K20" s="82" t="s">
        <v>6548</v>
      </c>
      <c r="L20" s="82" t="s">
        <v>6549</v>
      </c>
      <c r="M20" s="1" t="str">
        <f t="shared" si="3"/>
        <v>ARMKL7_ExtraInfo</v>
      </c>
      <c r="N20" s="82" t="s">
        <v>6550</v>
      </c>
      <c r="O20" s="82"/>
      <c r="P20" s="82"/>
      <c r="Q20" s="82" t="s">
        <v>6072</v>
      </c>
      <c r="R20" s="82" t="s">
        <v>3</v>
      </c>
      <c r="S20" s="82"/>
      <c r="T20" s="82" t="s">
        <v>2029</v>
      </c>
      <c r="U20" s="82" t="s">
        <v>1576</v>
      </c>
      <c r="V20" s="82">
        <v>1</v>
      </c>
      <c r="W20" s="82"/>
      <c r="X20" s="83"/>
    </row>
    <row r="21" spans="1:24" ht="111.95">
      <c r="A21" s="32" t="str">
        <f>UPPER(MID(C21,1,3)&amp;B21)</f>
        <v>ALG13</v>
      </c>
      <c r="B21" s="1">
        <v>13</v>
      </c>
      <c r="C21" s="14" t="s">
        <v>6153</v>
      </c>
      <c r="D21" s="14" t="s">
        <v>4719</v>
      </c>
      <c r="E21" s="14" t="s">
        <v>4719</v>
      </c>
      <c r="F21" s="14" t="s">
        <v>6154</v>
      </c>
      <c r="G21" s="14"/>
      <c r="H21" s="25" t="str">
        <f t="shared" si="1"/>
        <v>ALG13_Question</v>
      </c>
      <c r="I21" s="1" t="str">
        <f>IF(ISTEXT(VLOOKUP($A21,'ALG Generieke vragenset'!$A$2:$X$48,9,FALSE)),VLOOKUP($A21,'ALG Generieke vragenset'!$A$2:$X$48,9,FALSE),"")</f>
        <v xml:space="preserve">Sinds wanneer heb je klachten? </v>
      </c>
      <c r="J21" s="1" t="str">
        <f t="shared" si="2"/>
        <v>ALG13_QuestionPar</v>
      </c>
      <c r="K21" s="1" t="str">
        <f>IF(ISTEXT(VLOOKUP($A21,'ALG Generieke vragenset'!$A$2:$X$48,11,FALSE)),VLOOKUP($A21,'ALG Generieke vragenset'!$A$2:$X$48,11,FALSE),"")</f>
        <v xml:space="preserve">Sinds wanneer zijn er klachten? </v>
      </c>
      <c r="L21" s="1" t="str">
        <f>IF(ISTEXT(VLOOKUP($A21,'ALG Generieke vragenset'!$A$2:$X$48,12,FALSE)),VLOOKUP($A21,'ALG Generieke vragenset'!$A$2:$X$48,12,FALSE),"")</f>
        <v>Sinds wanneer</v>
      </c>
      <c r="M21" s="1"/>
      <c r="N21" s="1" t="str">
        <f>IF(ISTEXT(VLOOKUP($A21,'ALG Generieke vragenset'!$A$2:$X$48,14,FALSE)),VLOOKUP($A21,'ALG Generieke vragenset'!$A$2:$X$48,14,FALSE),"")</f>
        <v/>
      </c>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keuzeselectie</v>
      </c>
      <c r="R21" s="1" t="str">
        <f>IF(ISTEXT(VLOOKUP($A21,'ALG Generieke vragenset'!$A$2:$X$48,18,FALSE)),VLOOKUP($A21,'ALG Generieke vragenset'!$A$2:$X$48,18,FALSE),"")</f>
        <v>Ja</v>
      </c>
      <c r="S21" s="14" t="s">
        <v>6228</v>
      </c>
      <c r="T21" s="14" t="str">
        <f>IF(ISTEXT(VLOOKUP($A21,'ALG Generieke vragenset'!$A$2:$X$48,20,FALSE)),VLOOKUP($A21,'ALG Generieke vragenset'!$A$2:$X$48,20,FALSE),"")</f>
        <v xml:space="preserve">1. Enkele uren
2. Een dag
3. Twee dagen
4. 2-6 dagen
5. 7 dagen
6. Langer dan 7 dagen
</v>
      </c>
      <c r="U21" s="14" t="str">
        <f>IF(ISTEXT(VLOOKUP($A21,'ALG Generieke vragenset'!$A$2:$X$48,21,FALSE)),VLOOKUP($A21,'ALG Generieke vragenset'!$A$2:$X$48,21,FALSE),"")</f>
        <v>x</v>
      </c>
      <c r="V21" s="16" t="s">
        <v>6230</v>
      </c>
      <c r="W21" s="24" t="s">
        <v>6231</v>
      </c>
      <c r="X21" s="1"/>
    </row>
    <row r="22" spans="1:24" ht="32.1">
      <c r="A22" s="32" t="str">
        <f>UPPER(MID(C22,1,3)&amp;B22)</f>
        <v>ALG13A</v>
      </c>
      <c r="B22" s="43" t="s">
        <v>6232</v>
      </c>
      <c r="C22" s="43" t="s">
        <v>6153</v>
      </c>
      <c r="D22" s="43" t="s">
        <v>6115</v>
      </c>
      <c r="E22" s="43" t="s">
        <v>4719</v>
      </c>
      <c r="F22" s="43" t="s">
        <v>6154</v>
      </c>
      <c r="G22" s="43"/>
      <c r="H22" s="25" t="str">
        <f t="shared" si="1"/>
        <v>ALG13A_Question</v>
      </c>
      <c r="I22" s="1" t="str">
        <f>IF(ISTEXT(VLOOKUP($A22,'ALG Generieke vragenset'!$A$2:$X$48,9,FALSE)),VLOOKUP($A22,'ALG Generieke vragenset'!$A$2:$X$48,9,FALSE),"")</f>
        <v>Hoe lang bestaan de klachten precies?</v>
      </c>
      <c r="J22" s="1" t="str">
        <f t="shared" si="2"/>
        <v>ALG13A_QuestionPar</v>
      </c>
      <c r="K22" s="1" t="str">
        <f>IF(ISTEXT(VLOOKUP($A22,'ALG Generieke vragenset'!$A$2:$X$48,11,FALSE)),VLOOKUP($A22,'ALG Generieke vragenset'!$A$2:$X$48,11,FALSE),"")</f>
        <v>Hoe lang bestaan de klachten precies?</v>
      </c>
      <c r="L22" s="1" t="str">
        <f>IF(ISTEXT(VLOOKUP($A22,'ALG Generieke vragenset'!$A$2:$X$48,12,FALSE)),VLOOKUP($A22,'ALG Generieke vragenset'!$A$2:$X$48,12,FALSE),"")</f>
        <v>Specifieke duur</v>
      </c>
      <c r="M22" s="1"/>
      <c r="N22" s="1" t="str">
        <f>IF(ISTEXT(VLOOKUP($A22,'ALG Generieke vragenset'!$A$2:$X$48,14,FALSE)),VLOOKUP($A22,'ALG Generieke vragenset'!$A$2:$X$48,14,FALSE),"")</f>
        <v> </v>
      </c>
      <c r="O22" s="24" t="str">
        <f>IF(ISTEXT(VLOOKUP($A22,'ALG Generieke vragenset'!$A$2:$X$48,15,FALSE)),VLOOKUP($A22,'ALG Generieke vragenset'!$A$2:$X$48,15,FALSE),"")</f>
        <v/>
      </c>
      <c r="P22" s="24" t="str">
        <f>IF(ISTEXT(VLOOKUP($A22,'ALG Generieke vragenset'!$A$2:$X$48,16,FALSE)),VLOOKUP($A22,'ALG Generieke vragenset'!$A$2:$X$48,16,FALSE),"")</f>
        <v> </v>
      </c>
      <c r="Q22" s="1" t="str">
        <f>IF(ISTEXT(VLOOKUP($A22,'ALG Generieke vragenset'!$A$2:$X$48,17,FALSE)),VLOOKUP($A22,'ALG Generieke vragenset'!$A$2:$X$48,17,FALSE),"")</f>
        <v>beschrijving</v>
      </c>
      <c r="R22" s="1" t="str">
        <f>IF(ISTEXT(VLOOKUP($A22,'ALG Generieke vragenset'!$A$2:$X$48,18,FALSE)),VLOOKUP($A22,'ALG Generieke vragenset'!$A$2:$X$48,18,FALSE),"")</f>
        <v xml:space="preserve">Ja </v>
      </c>
      <c r="S22" s="1"/>
      <c r="T22" s="14" t="str">
        <f>IF(ISTEXT(VLOOKUP($A22,'ALG Generieke vragenset'!$A$2:$X$48,20,FALSE)),VLOOKUP($A22,'ALG Generieke vragenset'!$A$2:$X$48,20,FALSE),"")</f>
        <v>Beschrijving</v>
      </c>
      <c r="U22" s="14" t="str">
        <f>IF(ISTEXT(VLOOKUP($A22,'ALG Generieke vragenset'!$A$2:$X$48,21,FALSE)),VLOOKUP($A22,'ALG Generieke vragenset'!$A$2:$X$48,21,FALSE),"")</f>
        <v>x</v>
      </c>
      <c r="V22" s="43">
        <v>1</v>
      </c>
      <c r="W22" s="43" t="s">
        <v>6116</v>
      </c>
      <c r="X22" s="44" t="s">
        <v>6116</v>
      </c>
    </row>
    <row r="23" spans="1:24" ht="48">
      <c r="A23" s="84" t="str">
        <f>UPPER(MID(C23,1,5)&amp;B23)</f>
        <v>ARMKL9</v>
      </c>
      <c r="B23" s="85">
        <v>9</v>
      </c>
      <c r="C23" s="85" t="s">
        <v>6511</v>
      </c>
      <c r="D23" s="85" t="s">
        <v>4719</v>
      </c>
      <c r="E23" s="85" t="s">
        <v>4719</v>
      </c>
      <c r="F23" s="85" t="s">
        <v>6202</v>
      </c>
      <c r="G23" s="85"/>
      <c r="H23" s="25" t="str">
        <f t="shared" si="1"/>
        <v>ARMKL9_Question</v>
      </c>
      <c r="I23" s="85" t="s">
        <v>6551</v>
      </c>
      <c r="J23" s="1" t="str">
        <f t="shared" si="2"/>
        <v>ARMKL9_QuestionPar</v>
      </c>
      <c r="K23" s="85" t="s">
        <v>6551</v>
      </c>
      <c r="L23" s="85" t="s">
        <v>6552</v>
      </c>
      <c r="M23" s="1" t="str">
        <f t="shared" si="3"/>
        <v>ARMKL9_ExtraInfo</v>
      </c>
      <c r="N23" s="85" t="s">
        <v>6553</v>
      </c>
      <c r="O23" s="85"/>
      <c r="P23" s="85"/>
      <c r="Q23" s="85" t="s">
        <v>6128</v>
      </c>
      <c r="R23" s="85" t="s">
        <v>3</v>
      </c>
      <c r="S23" s="85"/>
      <c r="T23" s="85" t="s">
        <v>6128</v>
      </c>
      <c r="U23" s="85" t="s">
        <v>1576</v>
      </c>
      <c r="V23" s="85">
        <v>1</v>
      </c>
      <c r="W23" s="85"/>
      <c r="X23" s="87"/>
    </row>
    <row r="24" spans="1:24" ht="32.1">
      <c r="A24" s="32" t="str">
        <f>UPPER(MID(C24,1,3)&amp;B24)</f>
        <v>ALG14</v>
      </c>
      <c r="B24" s="1">
        <v>14</v>
      </c>
      <c r="C24" s="1" t="s">
        <v>6153</v>
      </c>
      <c r="D24" s="14" t="s">
        <v>4719</v>
      </c>
      <c r="E24" s="14" t="s">
        <v>4719</v>
      </c>
      <c r="F24" s="14" t="s">
        <v>6154</v>
      </c>
      <c r="G24" s="14"/>
      <c r="H24" s="25" t="str">
        <f t="shared" si="1"/>
        <v>ALG14_Question</v>
      </c>
      <c r="I24" s="1" t="str">
        <f>IF(ISTEXT(VLOOKUP($A24,'ALG Generieke vragenset'!$A$2:$X$48,9,FALSE)),VLOOKUP($A24,'ALG Generieke vragenset'!$A$2:$X$48,9,FALSE),"")</f>
        <v>Zijn er nog andere bijkomende klachten?</v>
      </c>
      <c r="J24" s="1" t="str">
        <f t="shared" si="2"/>
        <v>ALG14_QuestionPar</v>
      </c>
      <c r="K24" s="1" t="str">
        <f>IF(ISTEXT(VLOOKUP($A24,'ALG Generieke vragenset'!$A$2:$X$48,11,FALSE)),VLOOKUP($A24,'ALG Generieke vragenset'!$A$2:$X$48,11,FALSE),"")</f>
        <v>Zijn er nog andere bijkomende klachten?</v>
      </c>
      <c r="L24" s="1" t="str">
        <f>IF(ISTEXT(VLOOKUP($A24,'ALG Generieke vragenset'!$A$2:$X$48,12,FALSE)),VLOOKUP($A24,'ALG Generieke vragenset'!$A$2:$X$48,12,FALSE),"")</f>
        <v>Bijkomende klachten</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Ja</v>
      </c>
      <c r="S24" s="14" t="s">
        <v>6500</v>
      </c>
      <c r="T24" s="14" t="str">
        <f>IF(ISTEXT(VLOOKUP($A24,'ALG Generieke vragenset'!$A$2:$X$48,20,FALSE)),VLOOKUP($A24,'ALG Generieke vragenset'!$A$2:$X$48,20,FALSE),"")</f>
        <v>1. Ja
2. Nee</v>
      </c>
      <c r="U24" s="14" t="str">
        <f>IF(ISTEXT(VLOOKUP($A24,'ALG Generieke vragenset'!$A$2:$X$48,21,FALSE)),VLOOKUP($A24,'ALG Generieke vragenset'!$A$2:$X$48,21,FALSE),"")</f>
        <v/>
      </c>
      <c r="V24" s="14" t="s">
        <v>6159</v>
      </c>
      <c r="W24" s="24" t="s">
        <v>6235</v>
      </c>
      <c r="X24" s="1"/>
    </row>
    <row r="25" spans="1:24" ht="32.1">
      <c r="A25" s="32" t="str">
        <f>UPPER(MID(C25,1,3)&amp;B25)</f>
        <v>ALG14A</v>
      </c>
      <c r="B25" s="1" t="s">
        <v>6236</v>
      </c>
      <c r="C25" s="1" t="s">
        <v>6162</v>
      </c>
      <c r="D25" s="14" t="s">
        <v>6115</v>
      </c>
      <c r="E25" s="14" t="s">
        <v>6115</v>
      </c>
      <c r="F25" s="14" t="s">
        <v>6154</v>
      </c>
      <c r="G25" s="14"/>
      <c r="H25" s="25" t="str">
        <f t="shared" si="1"/>
        <v>ALG14A_Question</v>
      </c>
      <c r="I25" s="1" t="str">
        <f>IF(ISTEXT(VLOOKUP($A25,'ALG Generieke vragenset'!$A$2:$X$48,9,FALSE)),VLOOKUP($A25,'ALG Generieke vragenset'!$A$2:$X$48,9,FALSE),"")</f>
        <v>Kan je de bijkomende klachten beschrijven?</v>
      </c>
      <c r="J25" s="1" t="str">
        <f t="shared" si="2"/>
        <v>ALG14A_QuestionPar</v>
      </c>
      <c r="K25" s="1" t="str">
        <f>IF(ISTEXT(VLOOKUP($A25,'ALG Generieke vragenset'!$A$2:$X$48,11,FALSE)),VLOOKUP($A25,'ALG Generieke vragenset'!$A$2:$X$48,11,FALSE),"")</f>
        <v>Kan je de bijkomende klachten beschrijven?</v>
      </c>
      <c r="L25" s="1" t="str">
        <f>IF(ISTEXT(VLOOKUP($A25,'ALG Generieke vragenset'!$A$2:$X$48,12,FALSE)),VLOOKUP($A25,'ALG Generieke vragenset'!$A$2:$X$48,12,FALSE),"")</f>
        <v>Specificatie bijkomende klachten</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Nee</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4">
        <v>1</v>
      </c>
      <c r="W25" s="24"/>
      <c r="X25" s="1"/>
    </row>
    <row r="26" spans="1:24" ht="32.1">
      <c r="A26" s="32" t="str">
        <f>UPPER(MID(C26,1,3)&amp;B26)</f>
        <v>ALG15</v>
      </c>
      <c r="B26" s="1">
        <v>15</v>
      </c>
      <c r="C26" s="1" t="s">
        <v>6153</v>
      </c>
      <c r="D26" s="1" t="s">
        <v>4719</v>
      </c>
      <c r="E26" s="14" t="s">
        <v>4719</v>
      </c>
      <c r="F26" s="14" t="s">
        <v>6154</v>
      </c>
      <c r="G26" s="14"/>
      <c r="H26" s="25" t="str">
        <f t="shared" si="1"/>
        <v>ALG15_Question</v>
      </c>
      <c r="I26" s="1" t="str">
        <f>IF(ISTEXT(VLOOKUP($A26,'ALG Generieke vragenset'!$A$2:$X$48,9,FALSE)),VLOOKUP($A26,'ALG Generieke vragenset'!$A$2:$X$48,9,FALSE),"")</f>
        <v>Wat heb je zelf gedaan om de klachten te verlichten?</v>
      </c>
      <c r="J26" s="1" t="str">
        <f t="shared" si="2"/>
        <v>ALG15_QuestionPar</v>
      </c>
      <c r="K26" s="1" t="str">
        <f>IF(ISTEXT(VLOOKUP($A26,'ALG Generieke vragenset'!$A$2:$X$48,11,FALSE)),VLOOKUP($A26,'ALG Generieke vragenset'!$A$2:$X$48,11,FALSE),"")</f>
        <v>Wat heeft de patiënt zelf gedaan om de klachten te verlichten?</v>
      </c>
      <c r="L26" s="1" t="str">
        <f>IF(ISTEXT(VLOOKUP($A26,'ALG Generieke vragenset'!$A$2:$X$48,12,FALSE)),VLOOKUP($A26,'ALG Generieke vragenset'!$A$2:$X$48,12,FALSE),"")</f>
        <v>Zelfhulp</v>
      </c>
      <c r="M26" s="1" t="str">
        <f t="shared" si="3"/>
        <v>ALG15_ExtraInfo</v>
      </c>
      <c r="N26" s="1" t="str">
        <f>IF(ISTEXT(VLOOKUP($A26,'ALG Generieke vragenset'!$A$2:$X$48,14,FALSE)),VLOOKUP($A26,'ALG Generieke vragenset'!$A$2:$X$48,14,FALSE),"")</f>
        <v xml:space="preserve">Als je medicatie hebt ingenomen graag vermelden welke medicatie, de dosering en wanneer je het hebt ingenomen.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 xml:space="preserve">Ja </v>
      </c>
      <c r="S26" s="1"/>
      <c r="T26" s="14" t="str">
        <f>IF(ISTEXT(VLOOKUP($A26,'ALG Generieke vragenset'!$A$2:$X$48,20,FALSE)),VLOOKUP($A26,'ALG Generieke vragenset'!$A$2:$X$48,20,FALSE),"")</f>
        <v>Beschrijving</v>
      </c>
      <c r="U26" s="14" t="str">
        <f>IF(ISTEXT(VLOOKUP($A26,'ALG Generieke vragenset'!$A$2:$X$48,21,FALSE)),VLOOKUP($A26,'ALG Generieke vragenset'!$A$2:$X$48,21,FALSE),"")</f>
        <v>x</v>
      </c>
      <c r="V26" s="1">
        <v>1</v>
      </c>
      <c r="W26" s="24"/>
      <c r="X26" s="1"/>
    </row>
    <row r="27" spans="1:24" ht="32.1">
      <c r="A27" s="81" t="str">
        <f>UPPER(MID(C27,1,5)&amp;B27)</f>
        <v>ARMKL10</v>
      </c>
      <c r="B27" s="88">
        <v>10</v>
      </c>
      <c r="C27" s="88" t="s">
        <v>6511</v>
      </c>
      <c r="D27" s="88" t="s">
        <v>4719</v>
      </c>
      <c r="E27" s="88" t="s">
        <v>4719</v>
      </c>
      <c r="F27" s="88" t="s">
        <v>6202</v>
      </c>
      <c r="G27" s="88"/>
      <c r="H27" s="25" t="str">
        <f t="shared" si="1"/>
        <v>ARMKL10_Question</v>
      </c>
      <c r="I27" s="88" t="s">
        <v>6554</v>
      </c>
      <c r="J27" s="1" t="str">
        <f t="shared" si="2"/>
        <v>ARMKL10_QuestionPar</v>
      </c>
      <c r="K27" s="88" t="s">
        <v>6555</v>
      </c>
      <c r="L27" s="88" t="s">
        <v>6556</v>
      </c>
      <c r="M27" s="1" t="str">
        <f t="shared" si="3"/>
        <v>ARMKL10_ExtraInfo</v>
      </c>
      <c r="N27" s="89" t="s">
        <v>1023</v>
      </c>
      <c r="O27" s="88"/>
      <c r="P27" s="88"/>
      <c r="Q27" s="88" t="s">
        <v>6065</v>
      </c>
      <c r="R27" s="88" t="s">
        <v>3</v>
      </c>
      <c r="S27" s="88" t="s">
        <v>6500</v>
      </c>
      <c r="T27" s="88" t="s">
        <v>6120</v>
      </c>
      <c r="U27" s="88" t="s">
        <v>1576</v>
      </c>
      <c r="V27" s="88" t="s">
        <v>6159</v>
      </c>
      <c r="W27" s="88" t="s">
        <v>6181</v>
      </c>
      <c r="X27" s="90"/>
    </row>
    <row r="28" spans="1:24" ht="32.1">
      <c r="A28" s="81" t="str">
        <f>UPPER(MID(C28,1,5)&amp;B28)</f>
        <v>ARMKL10A</v>
      </c>
      <c r="B28" s="91" t="s">
        <v>6433</v>
      </c>
      <c r="C28" s="91" t="s">
        <v>6511</v>
      </c>
      <c r="D28" s="91" t="s">
        <v>6115</v>
      </c>
      <c r="E28" s="91" t="s">
        <v>6259</v>
      </c>
      <c r="F28" s="91" t="s">
        <v>6154</v>
      </c>
      <c r="G28" s="91"/>
      <c r="H28" s="25" t="str">
        <f t="shared" si="1"/>
        <v>ARMKL10A_Question</v>
      </c>
      <c r="I28" s="91" t="s">
        <v>6309</v>
      </c>
      <c r="J28" s="1" t="str">
        <f t="shared" si="2"/>
        <v>ARMKL10A_QuestionPar</v>
      </c>
      <c r="K28" s="91" t="s">
        <v>6309</v>
      </c>
      <c r="L28" s="91" t="s">
        <v>6557</v>
      </c>
      <c r="M28" s="1" t="str">
        <f t="shared" si="3"/>
        <v>ARMKL10A_ExtraInfo</v>
      </c>
      <c r="N28" s="91" t="s">
        <v>6558</v>
      </c>
      <c r="O28" s="91"/>
      <c r="P28" s="91"/>
      <c r="Q28" s="91" t="s">
        <v>6068</v>
      </c>
      <c r="R28" s="91" t="s">
        <v>6118</v>
      </c>
      <c r="S28" s="91"/>
      <c r="T28" s="91" t="s">
        <v>6312</v>
      </c>
      <c r="U28" s="91" t="s">
        <v>1576</v>
      </c>
      <c r="V28" s="91">
        <v>1</v>
      </c>
      <c r="W28" s="91"/>
      <c r="X28" s="92"/>
    </row>
    <row r="29" spans="1:24" ht="32.1">
      <c r="A29" s="32" t="str">
        <f t="shared" ref="A29:A38" si="6">UPPER(MID(C29,1,3)&amp;B29)</f>
        <v>ALG8</v>
      </c>
      <c r="B29" s="37">
        <v>8</v>
      </c>
      <c r="C29" s="37" t="s">
        <v>6153</v>
      </c>
      <c r="D29" s="33" t="s">
        <v>4719</v>
      </c>
      <c r="E29" s="33" t="s">
        <v>4719</v>
      </c>
      <c r="F29" s="33" t="s">
        <v>6154</v>
      </c>
      <c r="G29" s="33"/>
      <c r="H29" s="25" t="str">
        <f t="shared" si="1"/>
        <v>ALG8_Question</v>
      </c>
      <c r="I29" s="1" t="str">
        <f>IF(ISTEXT(VLOOKUP($A29,'ALG Generieke vragenset'!$A$2:$X$48,9,FALSE)),VLOOKUP($A29,'ALG Generieke vragenset'!$A$2:$X$48,9,FALSE),"")</f>
        <v xml:space="preserve">Ben je momenteel in het buitenland of recent geweest? </v>
      </c>
      <c r="J29" s="1" t="str">
        <f t="shared" si="2"/>
        <v>ALG8_QuestionPar</v>
      </c>
      <c r="K29" s="1" t="str">
        <f>IF(ISTEXT(VLOOKUP($A29,'ALG Generieke vragenset'!$A$2:$X$48,11,FALSE)),VLOOKUP($A29,'ALG Generieke vragenset'!$A$2:$X$48,11,FALSE),"")</f>
        <v xml:space="preserve">Is de patiënt momenteel in het buitenland of recent geweest? </v>
      </c>
      <c r="L29" s="1" t="str">
        <f>IF(ISTEXT(VLOOKUP($A29,'ALG Generieke vragenset'!$A$2:$X$48,12,FALSE)),VLOOKUP($A29,'ALG Generieke vragenset'!$A$2:$X$48,12,FALSE),"")</f>
        <v>Recent buitenland</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14" t="s">
        <v>6500</v>
      </c>
      <c r="T29" s="14" t="str">
        <f>IF(ISTEXT(VLOOKUP($A29,'ALG Generieke vragenset'!$A$2:$X$48,20,FALSE)),VLOOKUP($A29,'ALG Generieke vragenset'!$A$2:$X$48,20,FALSE),"")</f>
        <v>1. Ja
2. Nee</v>
      </c>
      <c r="U29" s="14" t="str">
        <f>IF(ISTEXT(VLOOKUP($A29,'ALG Generieke vragenset'!$A$2:$X$48,21,FALSE)),VLOOKUP($A29,'ALG Generieke vragenset'!$A$2:$X$48,21,FALSE),"")</f>
        <v/>
      </c>
      <c r="V29" s="33" t="s">
        <v>6159</v>
      </c>
      <c r="W29" s="24" t="s">
        <v>6160</v>
      </c>
      <c r="X29" s="39"/>
    </row>
    <row r="30" spans="1:24" ht="32.1">
      <c r="A30" s="32" t="str">
        <f t="shared" si="6"/>
        <v>ALG8A</v>
      </c>
      <c r="B30" s="37" t="s">
        <v>6214</v>
      </c>
      <c r="C30" s="37" t="s">
        <v>6153</v>
      </c>
      <c r="D30" s="33" t="s">
        <v>6115</v>
      </c>
      <c r="E30" s="33" t="s">
        <v>6115</v>
      </c>
      <c r="F30" s="33" t="s">
        <v>6154</v>
      </c>
      <c r="G30" s="33"/>
      <c r="H30" s="25" t="str">
        <f t="shared" si="1"/>
        <v>ALG8A_Question</v>
      </c>
      <c r="I30" s="1" t="str">
        <f>IF(ISTEXT(VLOOKUP($A30,'ALG Generieke vragenset'!$A$2:$X$48,9,FALSE)),VLOOKUP($A30,'ALG Generieke vragenset'!$A$2:$X$48,9,FALSE),"")</f>
        <v>Welke landen, voor hoe lang en sinds wanneer ben je terug?</v>
      </c>
      <c r="J30" s="1" t="str">
        <f t="shared" si="2"/>
        <v>ALG8A_QuestionPar</v>
      </c>
      <c r="K30" s="1" t="str">
        <f>IF(ISTEXT(VLOOKUP($A30,'ALG Generieke vragenset'!$A$2:$X$48,11,FALSE)),VLOOKUP($A30,'ALG Generieke vragenset'!$A$2:$X$48,11,FALSE),"")</f>
        <v>Welke landen, voor hoe lang en sinds wanneer is de patiënt terug?</v>
      </c>
      <c r="L30" s="1" t="str">
        <f>IF(ISTEXT(VLOOKUP($A30,'ALG Generieke vragenset'!$A$2:$X$48,12,FALSE)),VLOOKUP($A30,'ALG Generieke vragenset'!$A$2:$X$48,12,FALSE),"")</f>
        <v>Specificatie buitenland</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Nee</v>
      </c>
      <c r="S30" s="1"/>
      <c r="T30" s="14" t="str">
        <f>IF(ISTEXT(VLOOKUP($A30,'ALG Generieke vragenset'!$A$2:$X$48,20,FALSE)),VLOOKUP($A30,'ALG Generieke vragenset'!$A$2:$X$48,20,FALSE),"")</f>
        <v>Beschrijving</v>
      </c>
      <c r="U30" s="14" t="str">
        <f>IF(ISTEXT(VLOOKUP($A30,'ALG Generieke vragenset'!$A$2:$X$48,21,FALSE)),VLOOKUP($A30,'ALG Generieke vragenset'!$A$2:$X$48,21,FALSE),"")</f>
        <v>x</v>
      </c>
      <c r="V30" s="33">
        <v>1</v>
      </c>
      <c r="W30" s="24"/>
      <c r="X30" s="39"/>
    </row>
    <row r="31" spans="1:24" ht="32.1">
      <c r="A31" s="32" t="str">
        <f t="shared" si="6"/>
        <v>ALG17</v>
      </c>
      <c r="B31" s="47">
        <v>17</v>
      </c>
      <c r="C31" s="47" t="s">
        <v>6153</v>
      </c>
      <c r="D31" s="47" t="s">
        <v>4719</v>
      </c>
      <c r="E31" s="48" t="s">
        <v>6259</v>
      </c>
      <c r="F31" s="48" t="s">
        <v>6154</v>
      </c>
      <c r="G31" s="48"/>
      <c r="H31" s="25" t="str">
        <f t="shared" si="1"/>
        <v>ALG17_Question</v>
      </c>
      <c r="I31" s="1" t="str">
        <f>IF(ISTEXT(VLOOKUP($A31,'ALG Generieke vragenset'!$A$2:$X$48,9,FALSE)),VLOOKUP($A31,'ALG Generieke vragenset'!$A$2:$X$48,9,FALSE),"")</f>
        <v xml:space="preserve">Heb je ooit eerder last gehad van deze klacht? </v>
      </c>
      <c r="J31" s="1" t="str">
        <f t="shared" si="2"/>
        <v>ALG17_QuestionPar</v>
      </c>
      <c r="K31" s="1" t="str">
        <f>IF(ISTEXT(VLOOKUP($A31,'ALG Generieke vragenset'!$A$2:$X$48,11,FALSE)),VLOOKUP($A31,'ALG Generieke vragenset'!$A$2:$X$48,11,FALSE),"")</f>
        <v xml:space="preserve">Heeft de patiënt ooit eerder last gehad van dezelfde klacht? </v>
      </c>
      <c r="L31" s="1" t="str">
        <f>IF(ISTEXT(VLOOKUP($A31,'ALG Generieke vragenset'!$A$2:$X$48,12,FALSE)),VLOOKUP($A31,'ALG Generieke vragenset'!$A$2:$X$48,12,FALSE),"")</f>
        <v>Recidief</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Ja</v>
      </c>
      <c r="S31" s="14" t="s">
        <v>6500</v>
      </c>
      <c r="T31" s="14" t="str">
        <f>IF(ISTEXT(VLOOKUP($A31,'ALG Generieke vragenset'!$A$2:$X$48,20,FALSE)),VLOOKUP($A31,'ALG Generieke vragenset'!$A$2:$X$48,20,FALSE),"")</f>
        <v>1. Ja
2. Nee</v>
      </c>
      <c r="U31" s="14" t="str">
        <f>IF(ISTEXT(VLOOKUP($A31,'ALG Generieke vragenset'!$A$2:$X$48,21,FALSE)),VLOOKUP($A31,'ALG Generieke vragenset'!$A$2:$X$48,21,FALSE),"")</f>
        <v>x</v>
      </c>
      <c r="V31" s="48" t="s">
        <v>6159</v>
      </c>
      <c r="W31" s="24"/>
      <c r="X31" s="49"/>
    </row>
    <row r="32" spans="1:24" ht="32.1">
      <c r="A32" s="32" t="str">
        <f t="shared" si="6"/>
        <v>ALG4</v>
      </c>
      <c r="B32" s="1">
        <v>4</v>
      </c>
      <c r="C32" s="1" t="s">
        <v>6153</v>
      </c>
      <c r="D32" s="1" t="s">
        <v>4719</v>
      </c>
      <c r="E32" s="14" t="s">
        <v>6186</v>
      </c>
      <c r="F32" s="24" t="s">
        <v>6187</v>
      </c>
      <c r="G32" s="24"/>
      <c r="H32" s="25" t="str">
        <f t="shared" si="1"/>
        <v>ALG4_Question</v>
      </c>
      <c r="I32" s="1" t="str">
        <f>IF(ISTEXT(VLOOKUP($A32,'ALG Generieke vragenset'!$A$2:$X$48,9,FALSE)),VLOOKUP($A32,'ALG Generieke vragenset'!$A$2:$X$48,9,FALSE),"")</f>
        <v xml:space="preserve">Ben je (mogelijk) zwanger? </v>
      </c>
      <c r="J32" s="1" t="str">
        <f t="shared" si="2"/>
        <v>ALG4_QuestionPar</v>
      </c>
      <c r="K32" s="1" t="str">
        <f>IF(ISTEXT(VLOOKUP($A32,'ALG Generieke vragenset'!$A$2:$X$48,11,FALSE)),VLOOKUP($A32,'ALG Generieke vragenset'!$A$2:$X$48,11,FALSE),"")</f>
        <v>Is de patiënte (mogelijk) zwanger?</v>
      </c>
      <c r="L32" s="1" t="str">
        <f>IF(ISTEXT(VLOOKUP($A32,'ALG Generieke vragenset'!$A$2:$X$48,12,FALSE)),VLOOKUP($A32,'ALG Generieke vragenset'!$A$2:$X$48,12,FALSE),"")</f>
        <v>(mogelijk) zwanger</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14" t="s">
        <v>6500</v>
      </c>
      <c r="T32" s="14" t="str">
        <f>IF(ISTEXT(VLOOKUP($A32,'ALG Generieke vragenset'!$A$2:$X$48,20,FALSE)),VLOOKUP($A32,'ALG Generieke vragenset'!$A$2:$X$48,20,FALSE),"")</f>
        <v>1. Ja
2. Nee</v>
      </c>
      <c r="U32" s="14" t="str">
        <f>IF(ISTEXT(VLOOKUP($A32,'ALG Generieke vragenset'!$A$2:$X$48,21,FALSE)),VLOOKUP($A32,'ALG Generieke vragenset'!$A$2:$X$48,21,FALSE),"")</f>
        <v>x</v>
      </c>
      <c r="V32" s="1" t="s">
        <v>6159</v>
      </c>
      <c r="W32" s="24"/>
      <c r="X32" s="1"/>
    </row>
    <row r="33" spans="1:24" ht="32.1">
      <c r="A33" s="32" t="str">
        <f t="shared" si="6"/>
        <v>ALG3B</v>
      </c>
      <c r="B33" s="1" t="s">
        <v>6178</v>
      </c>
      <c r="C33" s="1" t="s">
        <v>6162</v>
      </c>
      <c r="D33" s="1" t="s">
        <v>6115</v>
      </c>
      <c r="E33" s="14" t="s">
        <v>6115</v>
      </c>
      <c r="F33" s="14" t="s">
        <v>6154</v>
      </c>
      <c r="G33" s="14"/>
      <c r="H33" s="25" t="str">
        <f t="shared" si="1"/>
        <v>ALG3B_Question</v>
      </c>
      <c r="I33" s="1" t="str">
        <f>IF(ISTEXT(VLOOKUP($A33,'ALG Generieke vragenset'!$A$2:$X$48,9,FALSE)),VLOOKUP($A33,'ALG Generieke vragenset'!$A$2:$X$48,9,FALSE),"")</f>
        <v xml:space="preserve">Gebruik je medicijnen? </v>
      </c>
      <c r="J33" s="1" t="str">
        <f t="shared" si="2"/>
        <v>ALG3B_QuestionPar</v>
      </c>
      <c r="K33" s="1" t="str">
        <f>IF(ISTEXT(VLOOKUP($A33,'ALG Generieke vragenset'!$A$2:$X$48,11,FALSE)),VLOOKUP($A33,'ALG Generieke vragenset'!$A$2:$X$48,11,FALSE),"")</f>
        <v>Gebruikt de patiënt medicijnen?</v>
      </c>
      <c r="L33" s="1" t="str">
        <f>IF(ISTEXT(VLOOKUP($A33,'ALG Generieke vragenset'!$A$2:$X$48,12,FALSE)),VLOOKUP($A33,'ALG Generieke vragenset'!$A$2:$X$48,12,FALSE),"")</f>
        <v>Medicatie</v>
      </c>
      <c r="M33" s="1" t="str">
        <f t="shared" si="3"/>
        <v>ALG3B_ExtraInfo</v>
      </c>
      <c r="N33" s="1" t="str">
        <f>IF(ISTEXT(VLOOKUP($A33,'ALG Generieke vragenset'!$A$2:$X$48,14,FALSE)),VLOOKUP($A33,'ALG Generieke vragenset'!$A$2:$X$48,14,FALSE),"")</f>
        <v>En/of ben je onder behandeling bij een arts met bijvoorbeeld radiotherapie?</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boolean</v>
      </c>
      <c r="R33" s="1" t="str">
        <f>IF(ISTEXT(VLOOKUP($A33,'ALG Generieke vragenset'!$A$2:$X$48,18,FALSE)),VLOOKUP($A33,'ALG Generieke vragenset'!$A$2:$X$48,18,FALSE),"")</f>
        <v xml:space="preserve">Ja </v>
      </c>
      <c r="S33" s="14" t="s">
        <v>6500</v>
      </c>
      <c r="T33" s="14" t="str">
        <f>IF(ISTEXT(VLOOKUP($A33,'ALG Generieke vragenset'!$A$2:$X$48,20,FALSE)),VLOOKUP($A33,'ALG Generieke vragenset'!$A$2:$X$48,20,FALSE),"")</f>
        <v xml:space="preserve">1. Ja 
2. Nee </v>
      </c>
      <c r="U33" s="14" t="str">
        <f>IF(ISTEXT(VLOOKUP($A33,'ALG Generieke vragenset'!$A$2:$X$48,21,FALSE)),VLOOKUP($A33,'ALG Generieke vragenset'!$A$2:$X$48,21,FALSE),"")</f>
        <v>x</v>
      </c>
      <c r="V33" s="1">
        <v>1</v>
      </c>
      <c r="W33" s="203" t="s">
        <v>6235</v>
      </c>
      <c r="X33" s="1"/>
    </row>
    <row r="34" spans="1:24" ht="32.1">
      <c r="A34" s="32" t="str">
        <f t="shared" si="6"/>
        <v>ALG3C</v>
      </c>
      <c r="B34" s="1" t="s">
        <v>6182</v>
      </c>
      <c r="C34" s="1" t="s">
        <v>6162</v>
      </c>
      <c r="D34" s="1" t="s">
        <v>6115</v>
      </c>
      <c r="E34" s="14" t="s">
        <v>6115</v>
      </c>
      <c r="F34" s="14" t="s">
        <v>6154</v>
      </c>
      <c r="G34" s="14"/>
      <c r="H34" s="25" t="str">
        <f t="shared" si="1"/>
        <v>ALG3C_Question</v>
      </c>
      <c r="I34" s="1" t="str">
        <f>IF(ISTEXT(VLOOKUP($A34,'ALG Generieke vragenset'!$A$2:$X$48,9,FALSE)),VLOOKUP($A34,'ALG Generieke vragenset'!$A$2:$X$48,9,FALSE),"")</f>
        <v>Welke medicatie gebruik je?</v>
      </c>
      <c r="J34" s="1" t="str">
        <f t="shared" si="2"/>
        <v>ALG3C_QuestionPar</v>
      </c>
      <c r="K34" s="1" t="str">
        <f>IF(ISTEXT(VLOOKUP($A34,'ALG Generieke vragenset'!$A$2:$X$48,11,FALSE)),VLOOKUP($A34,'ALG Generieke vragenset'!$A$2:$X$48,11,FALSE),"")</f>
        <v>Welke medicatie gebruik je?</v>
      </c>
      <c r="L34" s="1" t="str">
        <f>IF(ISTEXT(VLOOKUP($A34,'ALG Generieke vragenset'!$A$2:$X$48,12,FALSE)),VLOOKUP($A34,'ALG Generieke vragenset'!$A$2:$X$48,12,FALSE),"")</f>
        <v>Specificatie medicatie</v>
      </c>
      <c r="M34" s="1" t="str">
        <f t="shared" si="3"/>
        <v>ALG3C_ExtraInfo</v>
      </c>
      <c r="N34" s="1" t="str">
        <f>IF(ISTEXT(VLOOKUP($A34,'ALG Generieke vragenset'!$A$2:$X$48,14,FALSE)),VLOOKUP($A34,'ALG Generieke vragenset'!$A$2:$X$48,14,FALSE),"")</f>
        <v xml:space="preserve">Of wat voor behandeling? En als je er een hebt graag ook een foto uploaden van je medicatielijst.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 en beeld</v>
      </c>
      <c r="R34" s="1" t="str">
        <f>IF(ISTEXT(VLOOKUP($A34,'ALG Generieke vragenset'!$A$2:$X$48,18,FALSE)),VLOOKUP($A34,'ALG Generieke vragenset'!$A$2:$X$48,18,FALSE),"")</f>
        <v xml:space="preserve">Ja </v>
      </c>
      <c r="S34" s="1"/>
      <c r="T34" s="14" t="str">
        <f>IF(ISTEXT(VLOOKUP($A34,'ALG Generieke vragenset'!$A$2:$X$48,20,FALSE)),VLOOKUP($A34,'ALG Generieke vragenset'!$A$2:$X$48,20,FALSE),"")</f>
        <v>Beschrijving</v>
      </c>
      <c r="U34" s="14" t="str">
        <f>IF(ISTEXT(VLOOKUP($A34,'ALG Generieke vragenset'!$A$2:$X$48,21,FALSE)),VLOOKUP($A34,'ALG Generieke vragenset'!$A$2:$X$48,21,FALSE),"")</f>
        <v>x</v>
      </c>
      <c r="V34" s="1">
        <v>1</v>
      </c>
      <c r="W34" s="203"/>
      <c r="X34" s="1"/>
    </row>
    <row r="35" spans="1:24" ht="32.1">
      <c r="A35" s="32" t="str">
        <f t="shared" si="6"/>
        <v>ADL1</v>
      </c>
      <c r="B35" s="1">
        <v>1</v>
      </c>
      <c r="C35" s="1" t="s">
        <v>6257</v>
      </c>
      <c r="D35" s="1" t="s">
        <v>4719</v>
      </c>
      <c r="E35" s="14" t="s">
        <v>4719</v>
      </c>
      <c r="F35" s="14" t="s">
        <v>6154</v>
      </c>
      <c r="G35" s="14"/>
      <c r="H35" s="25" t="str">
        <f t="shared" si="1"/>
        <v>ADL1_Question</v>
      </c>
      <c r="I35" s="1" t="str">
        <f>IF(ISTEXT(VLOOKUP($A35,'ALG Generieke vragenset'!$A$2:$X$48,9,FALSE)),VLOOKUP($A35,'ALG Generieke vragenset'!$A$2:$X$48,9,FALSE),"")</f>
        <v>Beperken de klachten je in je dagelijkse bezigheden?</v>
      </c>
      <c r="J35" s="1" t="str">
        <f t="shared" si="2"/>
        <v>ADL1_QuestionPar</v>
      </c>
      <c r="K35" s="1" t="str">
        <f>IF(ISTEXT(VLOOKUP($A35,'ALG Generieke vragenset'!$A$2:$X$48,11,FALSE)),VLOOKUP($A35,'ALG Generieke vragenset'!$A$2:$X$48,11,FALSE),"")</f>
        <v>Beperken de klachten de patiënt in zijn / haar dagelijkse bezigheden?</v>
      </c>
      <c r="L35" s="1" t="str">
        <f>IF(ISTEXT(VLOOKUP($A35,'ALG Generieke vragenset'!$A$2:$X$48,12,FALSE)),VLOOKUP($A35,'ALG Generieke vragenset'!$A$2:$X$48,12,FALSE),"")</f>
        <v>Beperkt ADL</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Ja</v>
      </c>
      <c r="S35" s="14" t="s">
        <v>6500</v>
      </c>
      <c r="T35" s="14" t="str">
        <f>IF(ISTEXT(VLOOKUP($A35,'ALG Generieke vragenset'!$A$2:$X$48,20,FALSE)),VLOOKUP($A35,'ALG Generieke vragenset'!$A$2:$X$48,20,FALSE),"")</f>
        <v>1. Ja
2. Nee</v>
      </c>
      <c r="U35" s="14" t="str">
        <f>IF(ISTEXT(VLOOKUP($A35,'ALG Generieke vragenset'!$A$2:$X$48,21,FALSE)),VLOOKUP($A35,'ALG Generieke vragenset'!$A$2:$X$48,21,FALSE),"")</f>
        <v>x</v>
      </c>
      <c r="V35" s="1" t="s">
        <v>6159</v>
      </c>
      <c r="W35" s="24"/>
      <c r="X35" s="1"/>
    </row>
    <row r="36" spans="1:24" ht="32.1">
      <c r="A36" s="32" t="str">
        <f t="shared" si="6"/>
        <v>ALG5</v>
      </c>
      <c r="B36" s="1">
        <v>5</v>
      </c>
      <c r="C36" s="1" t="s">
        <v>6153</v>
      </c>
      <c r="D36" s="1" t="s">
        <v>6115</v>
      </c>
      <c r="E36" s="1" t="s">
        <v>4719</v>
      </c>
      <c r="F36" s="1" t="s">
        <v>6154</v>
      </c>
      <c r="G36" s="1"/>
      <c r="H36" s="25" t="str">
        <f t="shared" si="1"/>
        <v>ALG5_Question</v>
      </c>
      <c r="I36" s="1" t="str">
        <f>IF(ISTEXT(VLOOKUP($A36,'ALG Generieke vragenset'!$A$2:$X$48,9,FALSE)),VLOOKUP($A36,'ALG Generieke vragenset'!$A$2:$X$48,9,FALSE),"")</f>
        <v>Heb je allergieën?</v>
      </c>
      <c r="J36" s="1" t="str">
        <f t="shared" si="2"/>
        <v>ALG5_QuestionPar</v>
      </c>
      <c r="K36" s="1" t="str">
        <f>IF(ISTEXT(VLOOKUP($A36,'ALG Generieke vragenset'!$A$2:$X$48,11,FALSE)),VLOOKUP($A36,'ALG Generieke vragenset'!$A$2:$X$48,11,FALSE),"")</f>
        <v>Heeft de patiënt allergieën?</v>
      </c>
      <c r="L36" s="1" t="str">
        <f>IF(ISTEXT(VLOOKUP($A36,'ALG Generieke vragenset'!$A$2:$X$48,12,FALSE)),VLOOKUP($A36,'ALG Generieke vragenset'!$A$2:$X$48,12,FALSE),"")</f>
        <v>Allergieën</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 xml:space="preserve">Ja </v>
      </c>
      <c r="S36" s="14" t="s">
        <v>6500</v>
      </c>
      <c r="T36" s="14" t="str">
        <f>IF(ISTEXT(VLOOKUP($A36,'ALG Generieke vragenset'!$A$2:$X$48,20,FALSE)),VLOOKUP($A36,'ALG Generieke vragenset'!$A$2:$X$48,20,FALSE),"")</f>
        <v>1. Ja
2. Nee</v>
      </c>
      <c r="U36" s="14" t="str">
        <f>IF(ISTEXT(VLOOKUP($A36,'ALG Generieke vragenset'!$A$2:$X$48,21,FALSE)),VLOOKUP($A36,'ALG Generieke vragenset'!$A$2:$X$48,21,FALSE),"")</f>
        <v>x</v>
      </c>
      <c r="V36" s="14" t="s">
        <v>6159</v>
      </c>
      <c r="W36" s="24" t="s">
        <v>6160</v>
      </c>
      <c r="X36" s="1"/>
    </row>
    <row r="37" spans="1:24" ht="15.95">
      <c r="A37" s="32" t="str">
        <f t="shared" si="6"/>
        <v>ALG6</v>
      </c>
      <c r="B37" s="1">
        <v>6</v>
      </c>
      <c r="C37" s="1" t="s">
        <v>6153</v>
      </c>
      <c r="D37" s="1" t="s">
        <v>4719</v>
      </c>
      <c r="E37" s="14" t="s">
        <v>4719</v>
      </c>
      <c r="F37" s="14" t="s">
        <v>6154</v>
      </c>
      <c r="G37" s="14"/>
      <c r="H37" s="25" t="str">
        <f t="shared" si="1"/>
        <v>ALG6_Question</v>
      </c>
      <c r="I37" s="1" t="str">
        <f>IF(ISTEXT(VLOOKUP($A37,'ALG Generieke vragenset'!$A$2:$X$48,9,FALSE)),VLOOKUP($A37,'ALG Generieke vragenset'!$A$2:$X$48,9,FALSE),"")</f>
        <v>Hoe uit de allergie zich?</v>
      </c>
      <c r="J37" s="1" t="str">
        <f t="shared" si="2"/>
        <v>ALG6_QuestionPar</v>
      </c>
      <c r="K37" s="1" t="str">
        <f>IF(ISTEXT(VLOOKUP($A37,'ALG Generieke vragenset'!$A$2:$X$48,11,FALSE)),VLOOKUP($A37,'ALG Generieke vragenset'!$A$2:$X$48,11,FALSE),"")</f>
        <v>Hoe uit de allergie zich?</v>
      </c>
      <c r="L37" s="1" t="str">
        <f>IF(ISTEXT(VLOOKUP($A37,'ALG Generieke vragenset'!$A$2:$X$48,12,FALSE)),VLOOKUP($A37,'ALG Generieke vragenset'!$A$2:$X$48,12,FALSE),"")</f>
        <v>Waarvoor en ernst</v>
      </c>
      <c r="M37" s="1" t="str">
        <f t="shared" si="3"/>
        <v>ALG6_ExtraInfo</v>
      </c>
      <c r="N37" s="1" t="str">
        <f>IF(ISTEXT(VLOOKUP($A37,'ALG Generieke vragenset'!$A$2:$X$48,14,FALSE)),VLOOKUP($A37,'ALG Generieke vragenset'!$A$2:$X$48,14,FALSE),"")</f>
        <v>Bijvoorbeeld: huiduitslag over het gehele lichaam of een opgezette tong of keel? En gebruik je/de patiënt medicatie voor de allergie en / of heb je een EpiPen?</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
        <v>1</v>
      </c>
      <c r="W37" s="24"/>
      <c r="X37" s="1"/>
    </row>
    <row r="38" spans="1:24" ht="144">
      <c r="A38" s="32" t="str">
        <f t="shared" si="6"/>
        <v>ALG9</v>
      </c>
      <c r="B38" s="40">
        <v>9</v>
      </c>
      <c r="C38" s="40" t="s">
        <v>6153</v>
      </c>
      <c r="D38" s="41" t="s">
        <v>4719</v>
      </c>
      <c r="E38" s="41" t="s">
        <v>4719</v>
      </c>
      <c r="F38" s="24" t="s">
        <v>6216</v>
      </c>
      <c r="G38" s="24" t="s">
        <v>6559</v>
      </c>
      <c r="H38" s="25" t="str">
        <f t="shared" si="1"/>
        <v>ALG9_Question</v>
      </c>
      <c r="I38" s="1" t="str">
        <f>IF(ISTEXT(VLOOKUP($A38,'ALG Generieke vragenset'!$A$2:$X$48,9,FALSE)),VLOOKUP($A38,'ALG Generieke vragenset'!$A$2:$X$48,9,FALSE),"")</f>
        <v>Rook je?</v>
      </c>
      <c r="J38" s="1" t="str">
        <f t="shared" si="2"/>
        <v>ALG9_QuestionPar</v>
      </c>
      <c r="K38" s="1" t="str">
        <f>IF(ISTEXT(VLOOKUP($A38,'ALG Generieke vragenset'!$A$2:$X$48,11,FALSE)),VLOOKUP($A38,'ALG Generieke vragenset'!$A$2:$X$48,11,FALSE),"")</f>
        <v>Rookt de patiënt?</v>
      </c>
      <c r="L38" s="1" t="str">
        <f>IF(ISTEXT(VLOOKUP($A38,'ALG Generieke vragenset'!$A$2:$X$48,12,FALSE)),VLOOKUP($A38,'ALG Generieke vragenset'!$A$2:$X$48,12,FALSE),"")</f>
        <v>Roken</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Ja</v>
      </c>
      <c r="S38" s="14" t="s">
        <v>6500</v>
      </c>
      <c r="T38" s="14" t="str">
        <f>IF(ISTEXT(VLOOKUP($A38,'ALG Generieke vragenset'!$A$2:$X$48,20,FALSE)),VLOOKUP($A38,'ALG Generieke vragenset'!$A$2:$X$48,20,FALSE),"")</f>
        <v>1. Ja
2. Nee</v>
      </c>
      <c r="U38" s="14" t="str">
        <f>IF(ISTEXT(VLOOKUP($A38,'ALG Generieke vragenset'!$A$2:$X$48,21,FALSE)),VLOOKUP($A38,'ALG Generieke vragenset'!$A$2:$X$48,21,FALSE),"")</f>
        <v>x</v>
      </c>
      <c r="V38" s="41" t="s">
        <v>6159</v>
      </c>
      <c r="W38" s="24"/>
      <c r="X38" s="42"/>
    </row>
    <row r="39" spans="1:24" ht="32.1">
      <c r="A39" s="32" t="s">
        <v>6276</v>
      </c>
      <c r="B39" s="1">
        <v>20</v>
      </c>
      <c r="C39" s="1" t="s">
        <v>6153</v>
      </c>
      <c r="D39" s="1" t="s">
        <v>6115</v>
      </c>
      <c r="E39" s="14" t="s">
        <v>6115</v>
      </c>
      <c r="F39" s="14" t="s">
        <v>6154</v>
      </c>
      <c r="G39" s="14"/>
      <c r="H39" s="25" t="str">
        <f t="shared" si="1"/>
        <v>ADDITIONALQ_Question</v>
      </c>
      <c r="I39" s="1" t="str">
        <f>IF(ISTEXT(VLOOKUP($A39,'ALG Generieke vragenset'!$A$2:$X$48,9,FALSE)),VLOOKUP($A39,'ALG Generieke vragenset'!$A$2:$X$48,9,FALSE),"")</f>
        <v>Wat is je belangrijkste vraag aan ons?</v>
      </c>
      <c r="J39" s="1" t="str">
        <f t="shared" si="2"/>
        <v>ADDITIONALQ_QuestionPar</v>
      </c>
      <c r="K39" s="1" t="str">
        <f>IF(ISTEXT(VLOOKUP($A39,'ALG Generieke vragenset'!$A$2:$X$48,11,FALSE)),VLOOKUP($A39,'ALG Generieke vragenset'!$A$2:$X$48,11,FALSE),"")</f>
        <v>Wat is je belangrijkste vraag aan ons?</v>
      </c>
      <c r="L39" s="37" t="str">
        <f>IF(ISTEXT(VLOOKUP($A39,'ALG Generieke vragenset'!$A$2:$X$48,12,FALSE)),VLOOKUP($A39,'ALG Generieke vragenset'!$A$2:$X$48,12,FALSE),"")</f>
        <v>Hulpvraag</v>
      </c>
      <c r="M39" s="1"/>
      <c r="N39" s="37" t="str">
        <f>IF(ISTEXT(VLOOKUP($A39,'ALG Generieke vragenset'!$A$2:$X$48,14,FALSE)),VLOOKUP($A39,'ALG Generieke vragenset'!$A$2:$X$48,14,FALSE),"")</f>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 xml:space="preserve">Ja </v>
      </c>
      <c r="S39" s="1"/>
      <c r="T39" s="14" t="str">
        <f>IF(ISTEXT(VLOOKUP($A39,'ALG Generieke vragenset'!$A$2:$X$48,20,FALSE)),VLOOKUP($A39,'ALG Generieke vragenset'!$A$2:$X$48,20,FALSE),"")</f>
        <v>Beschrijving</v>
      </c>
      <c r="U39" s="33" t="str">
        <f>IF(ISTEXT(VLOOKUP($A39,'ALG Generieke vragenset'!$A$2:$X$48,21,FALSE)),VLOOKUP($A39,'ALG Generieke vragenset'!$A$2:$X$48,21,FALSE),"")</f>
        <v>x</v>
      </c>
      <c r="V39" s="24">
        <v>1</v>
      </c>
      <c r="W39" s="24"/>
      <c r="X39" s="1"/>
    </row>
    <row r="40" spans="1:24" ht="48">
      <c r="A40" s="93" t="s">
        <v>6278</v>
      </c>
      <c r="B40" s="94" t="s">
        <v>6279</v>
      </c>
      <c r="C40" s="94" t="s">
        <v>6162</v>
      </c>
      <c r="D40" s="94" t="s">
        <v>6115</v>
      </c>
      <c r="E40" s="94" t="s">
        <v>6115</v>
      </c>
      <c r="F40" s="94" t="s">
        <v>6154</v>
      </c>
      <c r="G40" s="94"/>
      <c r="H40" s="25" t="str">
        <f t="shared" si="1"/>
        <v>ALG27_Question</v>
      </c>
      <c r="I40" s="1" t="str">
        <f>IF(ISTEXT(VLOOKUP($A40,'ALG Generieke vragenset'!$A$2:$X$48,9,FALSE)),VLOOKUP($A40,'ALG Generieke vragenset'!$A$2:$X$48,9,FALSE),"")</f>
        <v xml:space="preserve">Zijn er nog andere zorgen of vragen? </v>
      </c>
      <c r="J40" s="1" t="str">
        <f t="shared" si="2"/>
        <v>ALG27_QuestionPar</v>
      </c>
      <c r="K40" s="1" t="str">
        <f>IF(ISTEXT(VLOOKUP($A40,'ALG Generieke vragenset'!$A$2:$X$48,11,FALSE)),VLOOKUP($A40,'ALG Generieke vragenset'!$A$2:$X$48,11,FALSE),"")</f>
        <v xml:space="preserve">Zijn er nog andere zorgen of vragen? </v>
      </c>
      <c r="L40" s="1" t="str">
        <f>IF(ISTEXT(VLOOKUP($A40,'ALG Generieke vragenset'!$A$2:$X$48,12,FALSE)),VLOOKUP($A40,'ALG Generieke vragenset'!$A$2:$X$48,12,FALSE),"")</f>
        <v>Zorgen of vragen</v>
      </c>
      <c r="M40" s="1" t="str">
        <f t="shared" si="3"/>
        <v>ALG27_ExtraInfo</v>
      </c>
      <c r="N40" s="14" t="str">
        <f>IF(ISTEXT(VLOOKUP($A40,'ALG Generieke vragenset'!$A$2:$X$48,14,FALSE)),VLOOKUP($A40,'ALG Generieke vragenset'!$A$2:$X$48,14,FALSE),"")</f>
        <v xml:space="preserve">Dit is de laatste vraag, hierna worden je antwoorden doorgestuurd naar ons medisch team. Indien je geen aanvullingen hebt kan je op volgende klikken.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Nee</v>
      </c>
      <c r="S40" s="1"/>
      <c r="T40" s="14" t="str">
        <f>IF(ISTEXT(VLOOKUP($A40,'ALG Generieke vragenset'!$A$2:$X$48,20,FALSE)),VLOOKUP($A40,'ALG Generieke vragenset'!$A$2:$X$48,20,FALSE),"")</f>
        <v>Beschrijving</v>
      </c>
      <c r="U40" s="14" t="str">
        <f>IF(ISTEXT(VLOOKUP($A40,'ALG Generieke vragenset'!$A$2:$X$48,21,FALSE)),VLOOKUP($A40,'ALG Generieke vragenset'!$A$2:$X$48,21,FALSE),"")</f>
        <v>x</v>
      </c>
      <c r="V40" s="94">
        <v>1</v>
      </c>
      <c r="W40" s="94" t="s">
        <v>6283</v>
      </c>
      <c r="X40" s="95"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D8B1F36F-2A2E-4712-98D2-D91B381F7DA2}">
          <x14:formula1>
            <xm:f>_handleiding!$A$29:$A$38</xm:f>
          </x14:formula1>
          <x14:formula2>
            <xm:f>0</xm:f>
          </x14:formula2>
          <xm:sqref>Q13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0"/>
  <dimension ref="A1:X39"/>
  <sheetViews>
    <sheetView topLeftCell="L12" zoomScale="90" zoomScaleNormal="90" workbookViewId="0">
      <selection activeCell="S15" sqref="S15"/>
    </sheetView>
  </sheetViews>
  <sheetFormatPr defaultColWidth="8.7109375" defaultRowHeight="15"/>
  <cols>
    <col min="8" max="8" width="16.85546875" customWidth="1"/>
    <col min="9" max="10" width="38.140625" customWidth="1"/>
    <col min="12" max="13" width="40.85546875" customWidth="1"/>
    <col min="14" max="14" width="23.42578125" customWidth="1"/>
    <col min="19" max="19" width="73.85546875" bestFit="1" customWidth="1"/>
    <col min="20" max="20" width="29.140625" customWidth="1"/>
    <col min="23" max="23" width="41.710937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32.1">
      <c r="A2" s="96" t="s">
        <v>6353</v>
      </c>
      <c r="B2" s="97"/>
      <c r="C2" s="97" t="s">
        <v>6353</v>
      </c>
      <c r="D2" s="97" t="s">
        <v>4719</v>
      </c>
      <c r="E2" s="97" t="s">
        <v>4719</v>
      </c>
      <c r="F2" s="97" t="s">
        <v>6154</v>
      </c>
      <c r="G2" s="97" t="s">
        <v>6385</v>
      </c>
      <c r="H2" s="97"/>
      <c r="I2" s="97"/>
      <c r="J2" s="97"/>
      <c r="K2" s="97"/>
      <c r="L2" s="97"/>
      <c r="M2" s="97"/>
      <c r="N2" s="97" t="s">
        <v>6384</v>
      </c>
      <c r="O2" s="97"/>
      <c r="P2" s="97"/>
      <c r="Q2" s="97"/>
      <c r="R2" s="97"/>
      <c r="S2" s="97"/>
      <c r="T2" s="97" t="s">
        <v>3</v>
      </c>
      <c r="U2" s="97"/>
      <c r="V2" s="97"/>
      <c r="W2" s="97"/>
      <c r="X2" s="98"/>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9" si="1">A4&amp;"_"&amp;$H$1</f>
        <v>ABCDE1B_Question</v>
      </c>
      <c r="I4" s="1" t="str">
        <f>IF(ISTEXT(VLOOKUP($A4,'ABCDE set (patient + verz)'!$A$2:$X$48,9,FALSE)),VLOOKUP($A4,'ABCDE set (patient + verz)'!$A$2:$X$48,9,FALSE),"")</f>
        <v xml:space="preserve">Ben je volledig bij bewustzijn / helder? </v>
      </c>
      <c r="J4" s="1" t="str">
        <f t="shared" ref="J4:J39"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9"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96">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240">
      <c r="A10" s="99" t="str">
        <f>UPPER(MID(C10,1,5)&amp;B10)</f>
        <v>BEENV1</v>
      </c>
      <c r="B10" s="91">
        <v>1</v>
      </c>
      <c r="C10" s="91" t="s">
        <v>6560</v>
      </c>
      <c r="D10" s="91" t="s">
        <v>4719</v>
      </c>
      <c r="E10" s="91" t="s">
        <v>4719</v>
      </c>
      <c r="F10" s="91" t="s">
        <v>6202</v>
      </c>
      <c r="G10" s="91"/>
      <c r="H10" s="25" t="str">
        <f t="shared" si="1"/>
        <v>BEENV1_Question</v>
      </c>
      <c r="I10" s="91" t="s">
        <v>6561</v>
      </c>
      <c r="J10" s="1" t="str">
        <f t="shared" si="2"/>
        <v>BEENV1_QuestionPar</v>
      </c>
      <c r="K10" s="91" t="s">
        <v>6562</v>
      </c>
      <c r="L10" s="91" t="s">
        <v>6563</v>
      </c>
      <c r="M10" s="1" t="str">
        <f t="shared" si="3"/>
        <v>BEENV1_ExtraInfo</v>
      </c>
      <c r="N10" s="91" t="s">
        <v>6564</v>
      </c>
      <c r="O10" s="91"/>
      <c r="P10" s="91" t="s">
        <v>6300</v>
      </c>
      <c r="Q10" s="91" t="s">
        <v>6326</v>
      </c>
      <c r="R10" s="91" t="s">
        <v>3</v>
      </c>
      <c r="S10" s="91" t="s">
        <v>6565</v>
      </c>
      <c r="T10" s="91" t="s">
        <v>6566</v>
      </c>
      <c r="U10" s="91"/>
      <c r="V10" s="91" t="s">
        <v>6468</v>
      </c>
      <c r="W10" s="91" t="s">
        <v>6567</v>
      </c>
      <c r="X10" s="92"/>
    </row>
    <row r="11" spans="1:24" ht="224.1">
      <c r="A11" s="99" t="str">
        <f>UPPER(MID(C11,1,5)&amp;B11)</f>
        <v>BEENV2</v>
      </c>
      <c r="B11" s="91">
        <v>2</v>
      </c>
      <c r="C11" s="91" t="s">
        <v>6560</v>
      </c>
      <c r="D11" s="91" t="s">
        <v>4719</v>
      </c>
      <c r="E11" s="91" t="s">
        <v>4719</v>
      </c>
      <c r="F11" s="91" t="s">
        <v>6202</v>
      </c>
      <c r="G11" s="91"/>
      <c r="H11" s="25" t="str">
        <f t="shared" si="1"/>
        <v>BEENV2_Question</v>
      </c>
      <c r="I11" s="91" t="s">
        <v>6568</v>
      </c>
      <c r="J11" s="1" t="str">
        <f t="shared" si="2"/>
        <v>BEENV2_QuestionPar</v>
      </c>
      <c r="K11" s="91" t="s">
        <v>6569</v>
      </c>
      <c r="L11" s="91" t="s">
        <v>6439</v>
      </c>
      <c r="M11" s="1" t="str">
        <f t="shared" si="3"/>
        <v>BEENV2_ExtraInfo</v>
      </c>
      <c r="N11" s="91" t="s">
        <v>6526</v>
      </c>
      <c r="O11" s="91"/>
      <c r="P11" s="91" t="s">
        <v>6300</v>
      </c>
      <c r="Q11" s="91" t="s">
        <v>6326</v>
      </c>
      <c r="R11" s="91" t="s">
        <v>3</v>
      </c>
      <c r="S11" s="91" t="s">
        <v>6570</v>
      </c>
      <c r="T11" s="91" t="s">
        <v>6571</v>
      </c>
      <c r="U11" s="91"/>
      <c r="V11" s="91" t="s">
        <v>6477</v>
      </c>
      <c r="W11" s="91" t="s">
        <v>6572</v>
      </c>
      <c r="X11" s="92"/>
    </row>
    <row r="12" spans="1:24" ht="80.099999999999994">
      <c r="A12" s="99" t="str">
        <f>UPPER(MID(C12,1,5)&amp;B12)</f>
        <v>BEENV3</v>
      </c>
      <c r="B12" s="91">
        <v>3</v>
      </c>
      <c r="C12" s="91" t="s">
        <v>6560</v>
      </c>
      <c r="D12" s="91" t="s">
        <v>4719</v>
      </c>
      <c r="E12" s="91" t="s">
        <v>6115</v>
      </c>
      <c r="F12" s="91" t="s">
        <v>6202</v>
      </c>
      <c r="G12" s="91"/>
      <c r="H12" s="25" t="str">
        <f t="shared" si="1"/>
        <v>BEENV3_Question</v>
      </c>
      <c r="I12" s="91" t="s">
        <v>6573</v>
      </c>
      <c r="J12" s="1" t="str">
        <f t="shared" si="2"/>
        <v>BEENV3_QuestionPar</v>
      </c>
      <c r="K12" s="91" t="s">
        <v>6573</v>
      </c>
      <c r="L12" s="91" t="s">
        <v>6574</v>
      </c>
      <c r="M12" s="1"/>
      <c r="N12" s="91"/>
      <c r="O12" s="91"/>
      <c r="P12" s="91"/>
      <c r="Q12" s="91" t="s">
        <v>6065</v>
      </c>
      <c r="R12" s="91" t="s">
        <v>6118</v>
      </c>
      <c r="S12" s="91" t="s">
        <v>6575</v>
      </c>
      <c r="T12" s="91" t="s">
        <v>6576</v>
      </c>
      <c r="U12" s="91"/>
      <c r="V12" s="91" t="s">
        <v>6401</v>
      </c>
      <c r="W12" s="91"/>
      <c r="X12" s="92"/>
    </row>
    <row r="13" spans="1:24" ht="159.94999999999999">
      <c r="A13" s="99" t="str">
        <f>UPPER(MID(C13,1,5)&amp;B13)</f>
        <v>BEENV4</v>
      </c>
      <c r="B13" s="91">
        <v>4</v>
      </c>
      <c r="C13" s="91" t="s">
        <v>6560</v>
      </c>
      <c r="D13" s="91" t="s">
        <v>4719</v>
      </c>
      <c r="E13" s="91" t="s">
        <v>4719</v>
      </c>
      <c r="F13" s="91" t="s">
        <v>6202</v>
      </c>
      <c r="G13" s="91"/>
      <c r="H13" s="25" t="str">
        <f t="shared" si="1"/>
        <v>BEENV4_Question</v>
      </c>
      <c r="I13" s="91" t="s">
        <v>6577</v>
      </c>
      <c r="J13" s="1" t="str">
        <f t="shared" si="2"/>
        <v>BEENV4_QuestionPar</v>
      </c>
      <c r="K13" s="91" t="s">
        <v>6578</v>
      </c>
      <c r="L13" s="91" t="s">
        <v>6579</v>
      </c>
      <c r="M13" s="1"/>
      <c r="N13" s="91"/>
      <c r="O13" s="91"/>
      <c r="P13" s="91"/>
      <c r="Q13" s="91" t="s">
        <v>6326</v>
      </c>
      <c r="R13" s="91" t="s">
        <v>3</v>
      </c>
      <c r="S13" s="91" t="s">
        <v>6580</v>
      </c>
      <c r="T13" s="91" t="s">
        <v>6581</v>
      </c>
      <c r="U13" s="91" t="s">
        <v>1576</v>
      </c>
      <c r="V13" s="91" t="s">
        <v>6582</v>
      </c>
      <c r="W13" s="91"/>
      <c r="X13" s="92"/>
    </row>
    <row r="14" spans="1:24" ht="207.95">
      <c r="A14" s="99" t="str">
        <f>UPPER(MID(C14,1,5)&amp;B14)</f>
        <v>BEENV5</v>
      </c>
      <c r="B14" s="91">
        <v>5</v>
      </c>
      <c r="C14" s="91" t="s">
        <v>6560</v>
      </c>
      <c r="D14" s="91" t="s">
        <v>4719</v>
      </c>
      <c r="E14" s="91" t="s">
        <v>4719</v>
      </c>
      <c r="F14" s="91" t="s">
        <v>6202</v>
      </c>
      <c r="G14" s="91"/>
      <c r="H14" s="25" t="str">
        <f t="shared" si="1"/>
        <v>BEENV5_Question</v>
      </c>
      <c r="I14" s="91" t="s">
        <v>6583</v>
      </c>
      <c r="J14" s="1" t="str">
        <f t="shared" si="2"/>
        <v>BEENV5_QuestionPar</v>
      </c>
      <c r="K14" s="91" t="s">
        <v>6584</v>
      </c>
      <c r="L14" s="91" t="s">
        <v>6585</v>
      </c>
      <c r="M14" s="1"/>
      <c r="N14" s="91"/>
      <c r="O14" s="91"/>
      <c r="P14" s="91"/>
      <c r="Q14" s="91" t="s">
        <v>6326</v>
      </c>
      <c r="R14" s="91" t="s">
        <v>3</v>
      </c>
      <c r="S14" s="91" t="s">
        <v>6586</v>
      </c>
      <c r="T14" s="91" t="s">
        <v>6587</v>
      </c>
      <c r="U14" s="91" t="s">
        <v>1576</v>
      </c>
      <c r="V14" s="91" t="s">
        <v>6477</v>
      </c>
      <c r="W14" s="91"/>
      <c r="X14" s="92"/>
    </row>
    <row r="15" spans="1:24" ht="176.1">
      <c r="A15" s="99" t="str">
        <f>UPPER(MID(C15,1,3)&amp;B15)</f>
        <v>PIJ1</v>
      </c>
      <c r="B15" s="91">
        <v>1</v>
      </c>
      <c r="C15" s="91" t="s">
        <v>6247</v>
      </c>
      <c r="D15" s="91" t="s">
        <v>4719</v>
      </c>
      <c r="E15" s="91" t="s">
        <v>4719</v>
      </c>
      <c r="F15" s="91" t="s">
        <v>6154</v>
      </c>
      <c r="G15" s="91"/>
      <c r="H15" s="25" t="str">
        <f t="shared" si="1"/>
        <v>PIJ1_Question</v>
      </c>
      <c r="I15" s="1" t="str">
        <f>IF(ISTEXT(VLOOKUP($A15,'ALG Generieke vragenset'!$A$2:$X$48,9,FALSE)),VLOOKUP($A15,'ALG Generieke vragenset'!$A$2:$X$48,9,FALSE),"")</f>
        <v>Kun je op een schaal van 0-10 aangeven hoeveel pijn je hebt?</v>
      </c>
      <c r="J15" s="1" t="str">
        <f t="shared" si="2"/>
        <v>PIJ1_QuestionPar</v>
      </c>
      <c r="K15" s="1" t="str">
        <f>IF(ISTEXT(VLOOKUP($A15,'ALG Generieke vragenset'!$A$2:$X$48,11,FALSE)),VLOOKUP($A15,'ALG Generieke vragenset'!$A$2:$X$48,11,FALSE),"")</f>
        <v>Kun je op een schaal van 0-10 aangeven hoeveel pijn de patiënt heeft?</v>
      </c>
      <c r="L15" s="1" t="str">
        <f>IF(ISTEXT(VLOOKUP($A15,'ALG Generieke vragenset'!$A$2:$X$48,12,FALSE)),VLOOKUP($A15,'ALG Generieke vragenset'!$A$2:$X$48,12,FALSE),"")</f>
        <v>Pijn 0-10</v>
      </c>
      <c r="M15" s="1" t="str">
        <f t="shared" si="3"/>
        <v>PIJ1_ExtraInfo</v>
      </c>
      <c r="N15" s="1" t="str">
        <f>IF(ISTEXT(VLOOKUP($A15,'ALG Generieke vragenset'!$A$2:$X$48,14,FALSE)),VLOOKUP($A15,'ALG Generieke vragenset'!$A$2:$X$48,14,FALSE),"")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vragenset'!$A$2:$X$48,15,FALSE)),VLOOKUP($A15,'ALG Generieke vragenset'!$A$2:$X$48,15,FALSE),"")</f>
        <v>https://mi-umbraco-prd.azurewebsites.net/media/r3xjpuis/pij1.png</v>
      </c>
      <c r="P15" s="24" t="str">
        <f>IF(ISTEXT(VLOOKUP($A15,'ALG Generieke vragenset'!$A$2:$X$48,16,FALSE)),VLOOKUP($A15,'ALG Generieke vragenset'!$A$2:$X$48,16,FALSE),"")</f>
        <v>score 9 of 10</v>
      </c>
      <c r="Q15" s="1" t="str">
        <f>IF(ISTEXT(VLOOKUP($A15,'ALG Generieke vragenset'!$A$2:$X$48,17,FALSE)),VLOOKUP($A15,'ALG Generieke vragenset'!$A$2:$X$48,17,FALSE),"")</f>
        <v>slider</v>
      </c>
      <c r="R15" s="1" t="str">
        <f>IF(ISTEXT(VLOOKUP($A15,'ALG Generieke vragenset'!$A$2:$X$48,18,FALSE)),VLOOKUP($A15,'ALG Generieke vragenset'!$A$2:$X$48,18,FALSE),"")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vragenset'!$A$2:$X$48,20,FALSE)),VLOOKUP($A15,'ALG Generieke vragenset'!$A$2:$X$48,20,FALSE),"")</f>
        <v>0. 0
1. 1
2. 2
3. 3
4. 4
5. 5
6. 6
7. 7
8. 8
9. 9
10. 10</v>
      </c>
      <c r="U15" s="14" t="str">
        <f>IF(ISTEXT(VLOOKUP($A15,'ALG Generieke vragenset'!$A$2:$X$48,21,FALSE)),VLOOKUP($A15,'ALG Generieke vragenset'!$A$2:$X$48,21,FALSE),"")</f>
        <v>x</v>
      </c>
      <c r="V15" s="91" t="s">
        <v>6253</v>
      </c>
      <c r="W15" s="91" t="s">
        <v>6254</v>
      </c>
      <c r="X15" s="92"/>
    </row>
    <row r="16" spans="1:24" ht="63.95">
      <c r="A16" s="32" t="str">
        <f t="shared" ref="A16:A17" si="4">UPPER(MID(C16,1,3)&amp;B16)</f>
        <v>ALG7</v>
      </c>
      <c r="B16" s="1">
        <v>7</v>
      </c>
      <c r="C16" s="1" t="s">
        <v>6153</v>
      </c>
      <c r="D16" s="1" t="s">
        <v>6115</v>
      </c>
      <c r="E16" s="14" t="s">
        <v>6196</v>
      </c>
      <c r="F16" s="14" t="s">
        <v>6154</v>
      </c>
      <c r="G16" s="14"/>
      <c r="H16" s="25" t="str">
        <f t="shared" si="1"/>
        <v>ALG7_Question</v>
      </c>
      <c r="I16" s="1" t="s">
        <v>269</v>
      </c>
      <c r="J16" s="1" t="str">
        <f t="shared" si="2"/>
        <v>ALG7_QuestionPar</v>
      </c>
      <c r="K16" s="1" t="s">
        <v>271</v>
      </c>
      <c r="L16" s="1" t="s">
        <v>2895</v>
      </c>
      <c r="M16" s="1" t="str">
        <f t="shared" si="3"/>
        <v>ALG7_ExtraInfo</v>
      </c>
      <c r="N16" s="14" t="s">
        <v>6197</v>
      </c>
      <c r="O16" s="24"/>
      <c r="P16" s="24"/>
      <c r="Q16" s="1" t="s">
        <v>6065</v>
      </c>
      <c r="R16" s="1" t="s">
        <v>6118</v>
      </c>
      <c r="S16" s="14" t="s">
        <v>6198</v>
      </c>
      <c r="T16" s="14" t="s">
        <v>6199</v>
      </c>
      <c r="U16" s="1" t="s">
        <v>1576</v>
      </c>
      <c r="V16" s="1" t="s">
        <v>6159</v>
      </c>
      <c r="W16" s="24" t="s">
        <v>6200</v>
      </c>
      <c r="X16" s="1"/>
    </row>
    <row r="17" spans="1:24" ht="207.95">
      <c r="A17" s="32" t="str">
        <f t="shared" si="4"/>
        <v>ALG7A</v>
      </c>
      <c r="B17" s="1" t="s">
        <v>6201</v>
      </c>
      <c r="C17" s="1" t="s">
        <v>6153</v>
      </c>
      <c r="D17" s="1" t="s">
        <v>4719</v>
      </c>
      <c r="E17" s="14" t="s">
        <v>4719</v>
      </c>
      <c r="F17" s="14" t="s">
        <v>6202</v>
      </c>
      <c r="G17" s="14"/>
      <c r="H17" s="25" t="str">
        <f t="shared" si="1"/>
        <v>ALG7A_Question</v>
      </c>
      <c r="I17" s="1" t="s">
        <v>279</v>
      </c>
      <c r="J17" s="1" t="str">
        <f t="shared" si="2"/>
        <v>ALG7A_QuestionPar</v>
      </c>
      <c r="K17" s="1" t="s">
        <v>281</v>
      </c>
      <c r="L17" s="1" t="s">
        <v>6203</v>
      </c>
      <c r="M17" s="1" t="str">
        <f t="shared" si="3"/>
        <v>ALG7A_ExtraInfo</v>
      </c>
      <c r="N17" s="14" t="s">
        <v>6204</v>
      </c>
      <c r="O17" s="24"/>
      <c r="P17" s="24" t="s">
        <v>6116</v>
      </c>
      <c r="Q17" s="1" t="s">
        <v>6205</v>
      </c>
      <c r="R17" s="1" t="s">
        <v>6118</v>
      </c>
      <c r="S17" s="14" t="s">
        <v>6206</v>
      </c>
      <c r="T17" s="14" t="s">
        <v>6207</v>
      </c>
      <c r="U17" s="1" t="s">
        <v>1576</v>
      </c>
      <c r="V17" s="1" t="s">
        <v>6208</v>
      </c>
      <c r="W17" s="14" t="s">
        <v>6209</v>
      </c>
      <c r="X17" s="1" t="s">
        <v>6116</v>
      </c>
    </row>
    <row r="18" spans="1:24" ht="192">
      <c r="A18" s="99" t="str">
        <f>UPPER(MID(C18,1,5)&amp;B18)</f>
        <v>BEENV6</v>
      </c>
      <c r="B18" s="91">
        <v>6</v>
      </c>
      <c r="C18" s="91" t="s">
        <v>6560</v>
      </c>
      <c r="D18" s="91" t="s">
        <v>4719</v>
      </c>
      <c r="E18" s="91" t="s">
        <v>4719</v>
      </c>
      <c r="F18" s="91" t="s">
        <v>6202</v>
      </c>
      <c r="G18" s="91"/>
      <c r="H18" s="25" t="str">
        <f t="shared" si="1"/>
        <v>BEENV6_Question</v>
      </c>
      <c r="I18" s="91" t="s">
        <v>6588</v>
      </c>
      <c r="J18" s="1" t="str">
        <f t="shared" si="2"/>
        <v>BEENV6_QuestionPar</v>
      </c>
      <c r="K18" s="91" t="s">
        <v>6589</v>
      </c>
      <c r="L18" s="91" t="s">
        <v>6520</v>
      </c>
      <c r="M18" s="1"/>
      <c r="N18" s="91"/>
      <c r="O18" s="91"/>
      <c r="P18" s="91" t="s">
        <v>6300</v>
      </c>
      <c r="Q18" s="91" t="s">
        <v>6066</v>
      </c>
      <c r="R18" s="91" t="s">
        <v>3</v>
      </c>
      <c r="S18" s="91" t="s">
        <v>6590</v>
      </c>
      <c r="T18" s="91" t="s">
        <v>6591</v>
      </c>
      <c r="U18" s="91" t="s">
        <v>1576</v>
      </c>
      <c r="V18" s="91" t="s">
        <v>6329</v>
      </c>
      <c r="W18" s="91" t="s">
        <v>6592</v>
      </c>
      <c r="X18" s="92"/>
    </row>
    <row r="19" spans="1:24" ht="144">
      <c r="A19" s="99" t="str">
        <f>UPPER(MID(C19,1,5)&amp;B19)</f>
        <v>BEENV7</v>
      </c>
      <c r="B19" s="91">
        <v>7</v>
      </c>
      <c r="C19" s="91" t="s">
        <v>6560</v>
      </c>
      <c r="D19" s="91" t="s">
        <v>4719</v>
      </c>
      <c r="E19" s="91" t="s">
        <v>4719</v>
      </c>
      <c r="F19" s="91" t="s">
        <v>6202</v>
      </c>
      <c r="G19" s="91"/>
      <c r="H19" s="25" t="str">
        <f t="shared" si="1"/>
        <v>BEENV7_Question</v>
      </c>
      <c r="I19" s="91" t="s">
        <v>6593</v>
      </c>
      <c r="J19" s="1" t="str">
        <f t="shared" si="2"/>
        <v>BEENV7_QuestionPar</v>
      </c>
      <c r="K19" s="91" t="s">
        <v>1138</v>
      </c>
      <c r="L19" s="91" t="s">
        <v>6532</v>
      </c>
      <c r="M19" s="1" t="str">
        <f t="shared" si="3"/>
        <v>BEENV7_ExtraInfo</v>
      </c>
      <c r="N19" s="91" t="s">
        <v>1140</v>
      </c>
      <c r="O19" s="91"/>
      <c r="P19" s="91"/>
      <c r="Q19" s="91" t="s">
        <v>6128</v>
      </c>
      <c r="R19" s="91" t="s">
        <v>3</v>
      </c>
      <c r="S19" s="91"/>
      <c r="T19" s="91">
        <v>1</v>
      </c>
      <c r="U19" s="91" t="s">
        <v>1576</v>
      </c>
      <c r="V19" s="91">
        <v>1</v>
      </c>
      <c r="W19" s="91"/>
      <c r="X19" s="92"/>
    </row>
    <row r="20" spans="1:24" ht="128.1">
      <c r="A20" s="99" t="str">
        <f>UPPER(MID(C20,1,5)&amp;B20)</f>
        <v>BEENV8</v>
      </c>
      <c r="B20" s="91">
        <v>8</v>
      </c>
      <c r="C20" s="91" t="s">
        <v>6560</v>
      </c>
      <c r="D20" s="91" t="s">
        <v>6115</v>
      </c>
      <c r="E20" s="91" t="s">
        <v>4719</v>
      </c>
      <c r="F20" s="91" t="s">
        <v>6202</v>
      </c>
      <c r="G20" s="91"/>
      <c r="H20" s="25" t="str">
        <f t="shared" si="1"/>
        <v>BEENV8_Question</v>
      </c>
      <c r="I20" s="91" t="s">
        <v>6594</v>
      </c>
      <c r="J20" s="1" t="str">
        <f t="shared" si="2"/>
        <v>BEENV8_QuestionPar</v>
      </c>
      <c r="K20" s="91" t="s">
        <v>6595</v>
      </c>
      <c r="L20" s="91" t="s">
        <v>6596</v>
      </c>
      <c r="M20" s="1" t="str">
        <f t="shared" si="3"/>
        <v>BEENV8_ExtraInfo</v>
      </c>
      <c r="N20" s="91" t="s">
        <v>6597</v>
      </c>
      <c r="O20" s="91"/>
      <c r="P20" s="91"/>
      <c r="Q20" s="91" t="s">
        <v>6072</v>
      </c>
      <c r="R20" s="91" t="s">
        <v>3</v>
      </c>
      <c r="S20" s="91"/>
      <c r="T20" s="91" t="s">
        <v>6128</v>
      </c>
      <c r="U20" s="91" t="s">
        <v>1576</v>
      </c>
      <c r="V20" s="91">
        <v>1</v>
      </c>
      <c r="W20" s="91"/>
      <c r="X20" s="92"/>
    </row>
    <row r="21" spans="1:24" ht="111.95">
      <c r="A21" s="99" t="str">
        <f>UPPER(MID(C21,1,3)&amp;B21)</f>
        <v>ALG13</v>
      </c>
      <c r="B21" s="91">
        <v>13</v>
      </c>
      <c r="C21" s="91" t="s">
        <v>6153</v>
      </c>
      <c r="D21" s="91" t="s">
        <v>4719</v>
      </c>
      <c r="E21" s="91" t="s">
        <v>4719</v>
      </c>
      <c r="F21" s="91" t="s">
        <v>6154</v>
      </c>
      <c r="G21" s="91"/>
      <c r="H21" s="25" t="str">
        <f t="shared" si="1"/>
        <v>ALG13_Question</v>
      </c>
      <c r="I21" s="1" t="str">
        <f>IF(ISTEXT(VLOOKUP($A21,'ALG Generieke vragenset'!$A$2:$X$48,9,FALSE)),VLOOKUP($A21,'ALG Generieke vragenset'!$A$2:$X$48,9,FALSE),"")</f>
        <v xml:space="preserve">Sinds wanneer heb je klachten? </v>
      </c>
      <c r="J21" s="1" t="str">
        <f t="shared" si="2"/>
        <v>ALG13_QuestionPar</v>
      </c>
      <c r="K21" s="1" t="str">
        <f>IF(ISTEXT(VLOOKUP($A21,'ALG Generieke vragenset'!$A$2:$X$48,11,FALSE)),VLOOKUP($A21,'ALG Generieke vragenset'!$A$2:$X$48,11,FALSE),"")</f>
        <v xml:space="preserve">Sinds wanneer zijn er klachten? </v>
      </c>
      <c r="L21" s="1" t="str">
        <f>IF(ISTEXT(VLOOKUP($A21,'ALG Generieke vragenset'!$A$2:$X$48,12,FALSE)),VLOOKUP($A21,'ALG Generieke vragenset'!$A$2:$X$48,12,FALSE),"")</f>
        <v>Sinds wanneer</v>
      </c>
      <c r="M21" s="1"/>
      <c r="N21" s="1" t="str">
        <f>IF(ISTEXT(VLOOKUP($A21,'ALG Generieke vragenset'!$A$2:$X$48,14,FALSE)),VLOOKUP($A21,'ALG Generieke vragenset'!$A$2:$X$48,14,FALSE),"")</f>
        <v/>
      </c>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keuzeselectie</v>
      </c>
      <c r="R21" s="1" t="str">
        <f>IF(ISTEXT(VLOOKUP($A21,'ALG Generieke vragenset'!$A$2:$X$48,18,FALSE)),VLOOKUP($A21,'ALG Generieke vragenset'!$A$2:$X$48,18,FALSE),"")</f>
        <v>Ja</v>
      </c>
      <c r="S21" s="14" t="s">
        <v>6228</v>
      </c>
      <c r="T21" s="14" t="str">
        <f>IF(ISTEXT(VLOOKUP($A21,'ALG Generieke vragenset'!$A$2:$X$48,20,FALSE)),VLOOKUP($A21,'ALG Generieke vragenset'!$A$2:$X$48,20,FALSE),"")</f>
        <v xml:space="preserve">1. Enkele uren
2. Een dag
3. Twee dagen
4. 2-6 dagen
5. 7 dagen
6. Langer dan 7 dagen
</v>
      </c>
      <c r="U21" s="14" t="str">
        <f>IF(ISTEXT(VLOOKUP($A21,'ALG Generieke vragenset'!$A$2:$X$48,21,FALSE)),VLOOKUP($A21,'ALG Generieke vragenset'!$A$2:$X$48,21,FALSE),"")</f>
        <v>x</v>
      </c>
      <c r="V21" s="91" t="s">
        <v>6230</v>
      </c>
      <c r="W21" s="91" t="s">
        <v>6231</v>
      </c>
      <c r="X21" s="92"/>
    </row>
    <row r="22" spans="1:24" ht="15.95">
      <c r="A22" s="99" t="str">
        <f>UPPER(MID(C22,1,3)&amp;B22)</f>
        <v>ALG13A</v>
      </c>
      <c r="B22" s="91" t="s">
        <v>6232</v>
      </c>
      <c r="C22" s="91" t="s">
        <v>6153</v>
      </c>
      <c r="D22" s="91" t="s">
        <v>6115</v>
      </c>
      <c r="E22" s="91" t="s">
        <v>4719</v>
      </c>
      <c r="F22" s="91" t="s">
        <v>6154</v>
      </c>
      <c r="G22" s="91"/>
      <c r="H22" s="25" t="str">
        <f t="shared" si="1"/>
        <v>ALG13A_Question</v>
      </c>
      <c r="I22" s="1" t="str">
        <f>IF(ISTEXT(VLOOKUP($A22,'ALG Generieke vragenset'!$A$2:$X$48,9,FALSE)),VLOOKUP($A22,'ALG Generieke vragenset'!$A$2:$X$48,9,FALSE),"")</f>
        <v>Hoe lang bestaan de klachten precies?</v>
      </c>
      <c r="J22" s="1" t="str">
        <f t="shared" si="2"/>
        <v>ALG13A_QuestionPar</v>
      </c>
      <c r="K22" s="1" t="str">
        <f>IF(ISTEXT(VLOOKUP($A22,'ALG Generieke vragenset'!$A$2:$X$48,11,FALSE)),VLOOKUP($A22,'ALG Generieke vragenset'!$A$2:$X$48,11,FALSE),"")</f>
        <v>Hoe lang bestaan de klachten precies?</v>
      </c>
      <c r="L22" s="1" t="str">
        <f>IF(ISTEXT(VLOOKUP($A22,'ALG Generieke vragenset'!$A$2:$X$48,12,FALSE)),VLOOKUP($A22,'ALG Generieke vragenset'!$A$2:$X$48,12,FALSE),"")</f>
        <v>Specifieke duur</v>
      </c>
      <c r="M22" s="1"/>
      <c r="N22" s="1" t="str">
        <f>IF(ISTEXT(VLOOKUP($A22,'ALG Generieke vragenset'!$A$2:$X$48,14,FALSE)),VLOOKUP($A22,'ALG Generieke vragenset'!$A$2:$X$48,14,FALSE),"")</f>
        <v> </v>
      </c>
      <c r="O22" s="24" t="str">
        <f>IF(ISTEXT(VLOOKUP($A22,'ALG Generieke vragenset'!$A$2:$X$48,15,FALSE)),VLOOKUP($A22,'ALG Generieke vragenset'!$A$2:$X$48,15,FALSE),"")</f>
        <v/>
      </c>
      <c r="P22" s="24" t="str">
        <f>IF(ISTEXT(VLOOKUP($A22,'ALG Generieke vragenset'!$A$2:$X$48,16,FALSE)),VLOOKUP($A22,'ALG Generieke vragenset'!$A$2:$X$48,16,FALSE),"")</f>
        <v> </v>
      </c>
      <c r="Q22" s="1" t="str">
        <f>IF(ISTEXT(VLOOKUP($A22,'ALG Generieke vragenset'!$A$2:$X$48,17,FALSE)),VLOOKUP($A22,'ALG Generieke vragenset'!$A$2:$X$48,17,FALSE),"")</f>
        <v>beschrijving</v>
      </c>
      <c r="R22" s="1" t="str">
        <f>IF(ISTEXT(VLOOKUP($A22,'ALG Generieke vragenset'!$A$2:$X$48,18,FALSE)),VLOOKUP($A22,'ALG Generieke vragenset'!$A$2:$X$48,18,FALSE),"")</f>
        <v xml:space="preserve">Ja </v>
      </c>
      <c r="S22" s="1"/>
      <c r="T22" s="14" t="str">
        <f>IF(ISTEXT(VLOOKUP($A22,'ALG Generieke vragenset'!$A$2:$X$48,20,FALSE)),VLOOKUP($A22,'ALG Generieke vragenset'!$A$2:$X$48,20,FALSE),"")</f>
        <v>Beschrijving</v>
      </c>
      <c r="U22" s="14" t="str">
        <f>IF(ISTEXT(VLOOKUP($A22,'ALG Generieke vragenset'!$A$2:$X$48,21,FALSE)),VLOOKUP($A22,'ALG Generieke vragenset'!$A$2:$X$48,21,FALSE),"")</f>
        <v>x</v>
      </c>
      <c r="V22" s="91">
        <v>1</v>
      </c>
      <c r="W22" s="91" t="s">
        <v>6116</v>
      </c>
      <c r="X22" s="92" t="s">
        <v>6116</v>
      </c>
    </row>
    <row r="23" spans="1:24" ht="32.1">
      <c r="A23" s="99" t="str">
        <f>UPPER(MID(C23,1,3)&amp;B23)</f>
        <v>ALG14</v>
      </c>
      <c r="B23" s="91">
        <v>14</v>
      </c>
      <c r="C23" s="91" t="s">
        <v>6153</v>
      </c>
      <c r="D23" s="91" t="s">
        <v>4719</v>
      </c>
      <c r="E23" s="91" t="s">
        <v>4719</v>
      </c>
      <c r="F23" s="91" t="s">
        <v>6154</v>
      </c>
      <c r="G23" s="91"/>
      <c r="H23" s="25" t="str">
        <f t="shared" si="1"/>
        <v>ALG14_Question</v>
      </c>
      <c r="I23" s="1" t="str">
        <f>IF(ISTEXT(VLOOKUP($A23,'ALG Generieke vragenset'!$A$2:$X$48,9,FALSE)),VLOOKUP($A23,'ALG Generieke vragenset'!$A$2:$X$48,9,FALSE),"")</f>
        <v>Zijn er nog andere bijkomende klachten?</v>
      </c>
      <c r="J23" s="1" t="str">
        <f t="shared" si="2"/>
        <v>ALG14_QuestionPar</v>
      </c>
      <c r="K23" s="1" t="str">
        <f>IF(ISTEXT(VLOOKUP($A23,'ALG Generieke vragenset'!$A$2:$X$48,11,FALSE)),VLOOKUP($A23,'ALG Generieke vragenset'!$A$2:$X$48,11,FALSE),"")</f>
        <v>Zijn er nog andere bijkomende klachten?</v>
      </c>
      <c r="L23" s="1" t="str">
        <f>IF(ISTEXT(VLOOKUP($A23,'ALG Generieke vragenset'!$A$2:$X$48,12,FALSE)),VLOOKUP($A23,'ALG Generieke vragenset'!$A$2:$X$48,12,FALSE),"")</f>
        <v>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boolean</v>
      </c>
      <c r="R23" s="1" t="str">
        <f>IF(ISTEXT(VLOOKUP($A23,'ALG Generieke vragenset'!$A$2:$X$48,18,FALSE)),VLOOKUP($A23,'ALG Generieke vragenset'!$A$2:$X$48,18,FALSE),"")</f>
        <v>Ja</v>
      </c>
      <c r="S23" s="14" t="s">
        <v>6500</v>
      </c>
      <c r="T23" s="14" t="str">
        <f>IF(ISTEXT(VLOOKUP($A23,'ALG Generieke vragenset'!$A$2:$X$48,20,FALSE)),VLOOKUP($A23,'ALG Generieke vragenset'!$A$2:$X$48,20,FALSE),"")</f>
        <v>1. Ja
2. Nee</v>
      </c>
      <c r="U23" s="14" t="str">
        <f>IF(ISTEXT(VLOOKUP($A23,'ALG Generieke vragenset'!$A$2:$X$48,21,FALSE)),VLOOKUP($A23,'ALG Generieke vragenset'!$A$2:$X$48,21,FALSE),"")</f>
        <v/>
      </c>
      <c r="V23" s="91" t="s">
        <v>6159</v>
      </c>
      <c r="W23" s="91" t="s">
        <v>6235</v>
      </c>
      <c r="X23" s="92"/>
    </row>
    <row r="24" spans="1:24" ht="15.95">
      <c r="A24" s="99" t="str">
        <f>UPPER(MID(C24,1,3)&amp;B24)</f>
        <v>ALG14A</v>
      </c>
      <c r="B24" s="91" t="s">
        <v>6236</v>
      </c>
      <c r="C24" s="91" t="s">
        <v>6162</v>
      </c>
      <c r="D24" s="91" t="s">
        <v>6115</v>
      </c>
      <c r="E24" s="91" t="s">
        <v>6115</v>
      </c>
      <c r="F24" s="91" t="s">
        <v>6154</v>
      </c>
      <c r="G24" s="91"/>
      <c r="H24" s="25" t="str">
        <f t="shared" si="1"/>
        <v>ALG14A_Question</v>
      </c>
      <c r="I24" s="1" t="str">
        <f>IF(ISTEXT(VLOOKUP($A24,'ALG Generieke vragenset'!$A$2:$X$48,9,FALSE)),VLOOKUP($A24,'ALG Generieke vragenset'!$A$2:$X$48,9,FALSE),"")</f>
        <v>Kan je de bijkomende klachten beschrijven?</v>
      </c>
      <c r="J24" s="1" t="str">
        <f t="shared" si="2"/>
        <v>ALG14A_QuestionPar</v>
      </c>
      <c r="K24" s="1" t="str">
        <f>IF(ISTEXT(VLOOKUP($A24,'ALG Generieke vragenset'!$A$2:$X$48,11,FALSE)),VLOOKUP($A24,'ALG Generieke vragenset'!$A$2:$X$48,11,FALSE),"")</f>
        <v>Kan je de bijkomende klachten beschrijven?</v>
      </c>
      <c r="L24" s="1" t="str">
        <f>IF(ISTEXT(VLOOKUP($A24,'ALG Generieke vragenset'!$A$2:$X$48,12,FALSE)),VLOOKUP($A24,'ALG Generieke vragenset'!$A$2:$X$48,12,FALSE),"")</f>
        <v>Specificatie bijkomende klachten</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beschrijving</v>
      </c>
      <c r="R24" s="1" t="str">
        <f>IF(ISTEXT(VLOOKUP($A24,'ALG Generieke vragenset'!$A$2:$X$48,18,FALSE)),VLOOKUP($A24,'ALG Generieke vragenset'!$A$2:$X$48,18,FALSE),"")</f>
        <v>Nee</v>
      </c>
      <c r="S24" s="1"/>
      <c r="T24" s="14" t="str">
        <f>IF(ISTEXT(VLOOKUP($A24,'ALG Generieke vragenset'!$A$2:$X$48,20,FALSE)),VLOOKUP($A24,'ALG Generieke vragenset'!$A$2:$X$48,20,FALSE),"")</f>
        <v>Beschrijving</v>
      </c>
      <c r="U24" s="14" t="str">
        <f>IF(ISTEXT(VLOOKUP($A24,'ALG Generieke vragenset'!$A$2:$X$48,21,FALSE)),VLOOKUP($A24,'ALG Generieke vragenset'!$A$2:$X$48,21,FALSE),"")</f>
        <v>x</v>
      </c>
      <c r="V24" s="91">
        <v>1</v>
      </c>
      <c r="W24" s="91"/>
      <c r="X24" s="92"/>
    </row>
    <row r="25" spans="1:24" ht="15.95">
      <c r="A25" s="99" t="str">
        <f>UPPER(MID(C25,1,3)&amp;B25)</f>
        <v>ALG15</v>
      </c>
      <c r="B25" s="91">
        <v>15</v>
      </c>
      <c r="C25" s="91" t="s">
        <v>6153</v>
      </c>
      <c r="D25" s="91" t="s">
        <v>4719</v>
      </c>
      <c r="E25" s="91" t="s">
        <v>4719</v>
      </c>
      <c r="F25" s="91" t="s">
        <v>6154</v>
      </c>
      <c r="G25" s="91"/>
      <c r="H25" s="25" t="str">
        <f t="shared" si="1"/>
        <v>ALG15_Question</v>
      </c>
      <c r="I25" s="1" t="str">
        <f>IF(ISTEXT(VLOOKUP($A25,'ALG Generieke vragenset'!$A$2:$X$48,9,FALSE)),VLOOKUP($A25,'ALG Generieke vragenset'!$A$2:$X$48,9,FALSE),"")</f>
        <v>Wat heb je zelf gedaan om de klachten te verlichten?</v>
      </c>
      <c r="J25" s="1" t="str">
        <f t="shared" si="2"/>
        <v>ALG15_QuestionPar</v>
      </c>
      <c r="K25" s="1" t="str">
        <f>IF(ISTEXT(VLOOKUP($A25,'ALG Generieke vragenset'!$A$2:$X$48,11,FALSE)),VLOOKUP($A25,'ALG Generieke vragenset'!$A$2:$X$48,11,FALSE),"")</f>
        <v>Wat heeft de patiënt zelf gedaan om de klachten te verlichten?</v>
      </c>
      <c r="L25" s="1" t="str">
        <f>IF(ISTEXT(VLOOKUP($A25,'ALG Generieke vragenset'!$A$2:$X$48,12,FALSE)),VLOOKUP($A25,'ALG Generieke vragenset'!$A$2:$X$48,12,FALSE),"")</f>
        <v>Zelfhulp</v>
      </c>
      <c r="M25" s="1" t="str">
        <f t="shared" si="3"/>
        <v>ALG15_ExtraInfo</v>
      </c>
      <c r="N25" s="1" t="str">
        <f>IF(ISTEXT(VLOOKUP($A25,'ALG Generieke vragenset'!$A$2:$X$48,14,FALSE)),VLOOKUP($A25,'ALG Generieke vragenset'!$A$2:$X$48,14,FALSE),"")</f>
        <v xml:space="preserve">Als je medicatie hebt ingenomen graag vermelden welke medicatie, de dosering en wanneer je het hebt ingenomen.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91">
        <v>1</v>
      </c>
      <c r="W25" s="91"/>
      <c r="X25" s="92"/>
    </row>
    <row r="26" spans="1:24" ht="144">
      <c r="A26" s="99" t="str">
        <f>UPPER(MID(C26,1,5)&amp;B26)</f>
        <v>BEENV9</v>
      </c>
      <c r="B26" s="91">
        <v>9</v>
      </c>
      <c r="C26" s="91" t="s">
        <v>6560</v>
      </c>
      <c r="D26" s="91" t="s">
        <v>4719</v>
      </c>
      <c r="E26" s="91" t="s">
        <v>4719</v>
      </c>
      <c r="F26" s="91" t="s">
        <v>6202</v>
      </c>
      <c r="G26" s="91"/>
      <c r="H26" s="25" t="str">
        <f t="shared" si="1"/>
        <v>BEENV9_Question</v>
      </c>
      <c r="I26" s="91" t="s">
        <v>6551</v>
      </c>
      <c r="J26" s="1" t="str">
        <f t="shared" si="2"/>
        <v>BEENV9_QuestionPar</v>
      </c>
      <c r="K26" s="91" t="s">
        <v>6551</v>
      </c>
      <c r="L26" s="91" t="s">
        <v>6552</v>
      </c>
      <c r="M26" s="1" t="str">
        <f t="shared" si="3"/>
        <v>BEENV9_ExtraInfo</v>
      </c>
      <c r="N26" s="91" t="s">
        <v>6598</v>
      </c>
      <c r="O26" s="91"/>
      <c r="P26" s="91"/>
      <c r="Q26" s="91" t="s">
        <v>6128</v>
      </c>
      <c r="R26" s="91" t="s">
        <v>3</v>
      </c>
      <c r="S26" s="91"/>
      <c r="T26" s="91" t="s">
        <v>6128</v>
      </c>
      <c r="U26" s="91" t="s">
        <v>1576</v>
      </c>
      <c r="V26" s="91">
        <v>1</v>
      </c>
      <c r="W26" s="91"/>
      <c r="X26" s="92"/>
    </row>
    <row r="27" spans="1:24" ht="159.94999999999999">
      <c r="A27" s="99" t="str">
        <f>UPPER(MID(C27,1,5)&amp;B27)</f>
        <v>BEENV10</v>
      </c>
      <c r="B27" s="91">
        <v>10</v>
      </c>
      <c r="C27" s="91" t="s">
        <v>6560</v>
      </c>
      <c r="D27" s="91" t="s">
        <v>4719</v>
      </c>
      <c r="E27" s="91" t="s">
        <v>4719</v>
      </c>
      <c r="F27" s="91" t="s">
        <v>6202</v>
      </c>
      <c r="G27" s="91"/>
      <c r="H27" s="25" t="str">
        <f t="shared" si="1"/>
        <v>BEENV10_Question</v>
      </c>
      <c r="I27" s="91" t="s">
        <v>6599</v>
      </c>
      <c r="J27" s="1" t="str">
        <f t="shared" si="2"/>
        <v>BEENV10_QuestionPar</v>
      </c>
      <c r="K27" s="91" t="s">
        <v>6600</v>
      </c>
      <c r="L27" s="91" t="s">
        <v>6556</v>
      </c>
      <c r="M27" s="1" t="str">
        <f t="shared" si="3"/>
        <v>BEENV10_ExtraInfo</v>
      </c>
      <c r="N27" s="34" t="s">
        <v>1156</v>
      </c>
      <c r="O27" s="91"/>
      <c r="P27" s="91"/>
      <c r="Q27" s="91" t="s">
        <v>6073</v>
      </c>
      <c r="R27" s="91" t="s">
        <v>3</v>
      </c>
      <c r="S27" s="14" t="s">
        <v>6500</v>
      </c>
      <c r="T27" s="91" t="s">
        <v>6120</v>
      </c>
      <c r="U27" s="91" t="s">
        <v>1576</v>
      </c>
      <c r="V27" s="91" t="s">
        <v>6305</v>
      </c>
      <c r="W27" s="91" t="s">
        <v>6235</v>
      </c>
      <c r="X27" s="92"/>
    </row>
    <row r="28" spans="1:24" ht="63.95">
      <c r="A28" s="99" t="str">
        <f>UPPER(MID(C28,1,5)&amp;B28)</f>
        <v>BEENV10A</v>
      </c>
      <c r="B28" s="91" t="s">
        <v>6433</v>
      </c>
      <c r="C28" s="91" t="s">
        <v>6560</v>
      </c>
      <c r="D28" s="91" t="s">
        <v>6115</v>
      </c>
      <c r="E28" s="91" t="s">
        <v>6115</v>
      </c>
      <c r="F28" s="91" t="s">
        <v>6154</v>
      </c>
      <c r="G28" s="91"/>
      <c r="H28" s="25" t="str">
        <f t="shared" si="1"/>
        <v>BEENV10A_Question</v>
      </c>
      <c r="I28" s="91" t="s">
        <v>6309</v>
      </c>
      <c r="J28" s="1" t="str">
        <f t="shared" si="2"/>
        <v>BEENV10A_QuestionPar</v>
      </c>
      <c r="K28" s="91" t="s">
        <v>6309</v>
      </c>
      <c r="L28" s="91" t="s">
        <v>6310</v>
      </c>
      <c r="M28" s="1" t="str">
        <f t="shared" si="3"/>
        <v>BEENV10A_ExtraInfo</v>
      </c>
      <c r="N28" s="91" t="s">
        <v>6601</v>
      </c>
      <c r="O28" s="91"/>
      <c r="P28" s="91"/>
      <c r="Q28" s="91" t="s">
        <v>6068</v>
      </c>
      <c r="R28" s="91" t="s">
        <v>6118</v>
      </c>
      <c r="S28" s="91"/>
      <c r="T28" s="91" t="s">
        <v>6128</v>
      </c>
      <c r="U28" s="91" t="s">
        <v>6602</v>
      </c>
      <c r="V28" s="91">
        <v>1</v>
      </c>
      <c r="W28" s="91"/>
      <c r="X28" s="92"/>
    </row>
    <row r="29" spans="1:24" ht="32.1">
      <c r="A29" s="99" t="str">
        <f t="shared" ref="A29:A37" si="5">UPPER(MID(C29,1,3)&amp;B29)</f>
        <v>ALG17</v>
      </c>
      <c r="B29" s="91">
        <v>17</v>
      </c>
      <c r="C29" s="91" t="s">
        <v>6153</v>
      </c>
      <c r="D29" s="91" t="s">
        <v>4719</v>
      </c>
      <c r="E29" s="91" t="s">
        <v>6259</v>
      </c>
      <c r="F29" s="91" t="s">
        <v>6154</v>
      </c>
      <c r="G29" s="91"/>
      <c r="H29" s="25" t="str">
        <f t="shared" si="1"/>
        <v>ALG17_Question</v>
      </c>
      <c r="I29" s="1" t="str">
        <f>IF(ISTEXT(VLOOKUP($A29,'ALG Generieke vragenset'!$A$2:$X$48,9,FALSE)),VLOOKUP($A29,'ALG Generieke vragenset'!$A$2:$X$48,9,FALSE),"")</f>
        <v xml:space="preserve">Heb je ooit eerder last gehad van deze klacht? </v>
      </c>
      <c r="J29" s="1" t="str">
        <f t="shared" si="2"/>
        <v>ALG17_QuestionPar</v>
      </c>
      <c r="K29" s="1" t="str">
        <f>IF(ISTEXT(VLOOKUP($A29,'ALG Generieke vragenset'!$A$2:$X$48,11,FALSE)),VLOOKUP($A29,'ALG Generieke vragenset'!$A$2:$X$48,11,FALSE),"")</f>
        <v xml:space="preserve">Heeft de patiënt ooit eerder last gehad van dezelfde klacht? </v>
      </c>
      <c r="L29" s="1" t="str">
        <f>IF(ISTEXT(VLOOKUP($A29,'ALG Generieke vragenset'!$A$2:$X$48,12,FALSE)),VLOOKUP($A29,'ALG Generieke vragenset'!$A$2:$X$48,12,FALSE),"")</f>
        <v>Recidief</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91" t="s">
        <v>6159</v>
      </c>
      <c r="W29" s="91"/>
      <c r="X29" s="92"/>
    </row>
    <row r="30" spans="1:24" ht="32.1">
      <c r="A30" s="99" t="str">
        <f t="shared" si="5"/>
        <v>ALG4</v>
      </c>
      <c r="B30" s="91">
        <v>4</v>
      </c>
      <c r="C30" s="91" t="s">
        <v>6153</v>
      </c>
      <c r="D30" s="91" t="s">
        <v>4719</v>
      </c>
      <c r="E30" s="91" t="s">
        <v>6186</v>
      </c>
      <c r="F30" s="91" t="s">
        <v>6187</v>
      </c>
      <c r="G30" s="91"/>
      <c r="H30" s="25" t="str">
        <f t="shared" si="1"/>
        <v>ALG4_Question</v>
      </c>
      <c r="I30" s="1" t="str">
        <f>IF(ISTEXT(VLOOKUP($A30,'ALG Generieke vragenset'!$A$2:$X$48,9,FALSE)),VLOOKUP($A30,'ALG Generieke vragenset'!$A$2:$X$48,9,FALSE),"")</f>
        <v xml:space="preserve">Ben je (mogelijk) zwanger? </v>
      </c>
      <c r="J30" s="1" t="str">
        <f t="shared" si="2"/>
        <v>ALG4_QuestionPar</v>
      </c>
      <c r="K30" s="1" t="str">
        <f>IF(ISTEXT(VLOOKUP($A30,'ALG Generieke vragenset'!$A$2:$X$48,11,FALSE)),VLOOKUP($A30,'ALG Generieke vragenset'!$A$2:$X$48,11,FALSE),"")</f>
        <v>Is de patiënte (mogelijk) zwanger?</v>
      </c>
      <c r="L30" s="1" t="str">
        <f>IF(ISTEXT(VLOOKUP($A30,'ALG Generieke vragenset'!$A$2:$X$48,12,FALSE)),VLOOKUP($A30,'ALG Generieke vragenset'!$A$2:$X$48,12,FALSE),"")</f>
        <v>(mogelijk) zwanger</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91" t="s">
        <v>6159</v>
      </c>
      <c r="W30" s="91"/>
      <c r="X30" s="92"/>
    </row>
    <row r="31" spans="1:24" ht="32.1">
      <c r="A31" s="99" t="str">
        <f t="shared" si="5"/>
        <v>ALG8</v>
      </c>
      <c r="B31" s="91">
        <v>8</v>
      </c>
      <c r="C31" s="91" t="s">
        <v>6153</v>
      </c>
      <c r="D31" s="91" t="s">
        <v>4719</v>
      </c>
      <c r="E31" s="91" t="s">
        <v>4719</v>
      </c>
      <c r="F31" s="91" t="s">
        <v>6154</v>
      </c>
      <c r="G31" s="91"/>
      <c r="H31" s="25" t="str">
        <f t="shared" si="1"/>
        <v>ALG8_Question</v>
      </c>
      <c r="I31" s="1" t="str">
        <f>IF(ISTEXT(VLOOKUP($A31,'ALG Generieke vragenset'!$A$2:$X$48,9,FALSE)),VLOOKUP($A31,'ALG Generieke vragenset'!$A$2:$X$48,9,FALSE),"")</f>
        <v xml:space="preserve">Ben je momenteel in het buitenland of recent geweest? </v>
      </c>
      <c r="J31" s="1" t="str">
        <f t="shared" si="2"/>
        <v>ALG8_QuestionPar</v>
      </c>
      <c r="K31" s="1" t="str">
        <f>IF(ISTEXT(VLOOKUP($A31,'ALG Generieke vragenset'!$A$2:$X$48,11,FALSE)),VLOOKUP($A31,'ALG Generieke vragenset'!$A$2:$X$48,11,FALSE),"")</f>
        <v xml:space="preserve">Is de patiënt momenteel in het buitenland of recent geweest? </v>
      </c>
      <c r="L31" s="1" t="str">
        <f>IF(ISTEXT(VLOOKUP($A31,'ALG Generieke vragenset'!$A$2:$X$48,12,FALSE)),VLOOKUP($A31,'ALG Generieke vragenset'!$A$2:$X$48,12,FALSE),"")</f>
        <v>Recent buitenland</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 xml:space="preserve">Ja </v>
      </c>
      <c r="S31" s="14" t="s">
        <v>6500</v>
      </c>
      <c r="T31" s="14" t="str">
        <f>IF(ISTEXT(VLOOKUP($A31,'ALG Generieke vragenset'!$A$2:$X$48,20,FALSE)),VLOOKUP($A31,'ALG Generieke vragenset'!$A$2:$X$48,20,FALSE),"")</f>
        <v>1. Ja
2. Nee</v>
      </c>
      <c r="U31" s="14" t="str">
        <f>IF(ISTEXT(VLOOKUP($A31,'ALG Generieke vragenset'!$A$2:$X$48,21,FALSE)),VLOOKUP($A31,'ALG Generieke vragenset'!$A$2:$X$48,21,FALSE),"")</f>
        <v/>
      </c>
      <c r="V31" s="91" t="s">
        <v>6159</v>
      </c>
      <c r="W31" s="91" t="s">
        <v>6160</v>
      </c>
      <c r="X31" s="92"/>
    </row>
    <row r="32" spans="1:24" ht="15.95">
      <c r="A32" s="99" t="str">
        <f t="shared" si="5"/>
        <v>ALG8A</v>
      </c>
      <c r="B32" s="91" t="s">
        <v>6214</v>
      </c>
      <c r="C32" s="91" t="s">
        <v>6153</v>
      </c>
      <c r="D32" s="91" t="s">
        <v>6115</v>
      </c>
      <c r="E32" s="91" t="s">
        <v>6115</v>
      </c>
      <c r="F32" s="91" t="s">
        <v>6154</v>
      </c>
      <c r="G32" s="91"/>
      <c r="H32" s="25" t="str">
        <f t="shared" si="1"/>
        <v>ALG8A_Question</v>
      </c>
      <c r="I32" s="1" t="str">
        <f>IF(ISTEXT(VLOOKUP($A32,'ALG Generieke vragenset'!$A$2:$X$48,9,FALSE)),VLOOKUP($A32,'ALG Generieke vragenset'!$A$2:$X$48,9,FALSE),"")</f>
        <v>Welke landen, voor hoe lang en sinds wanneer ben je terug?</v>
      </c>
      <c r="J32" s="1" t="str">
        <f t="shared" si="2"/>
        <v>ALG8A_QuestionPar</v>
      </c>
      <c r="K32" s="1" t="str">
        <f>IF(ISTEXT(VLOOKUP($A32,'ALG Generieke vragenset'!$A$2:$X$48,11,FALSE)),VLOOKUP($A32,'ALG Generieke vragenset'!$A$2:$X$48,11,FALSE),"")</f>
        <v>Welke landen, voor hoe lang en sinds wanneer is de patiënt terug?</v>
      </c>
      <c r="L32" s="1" t="str">
        <f>IF(ISTEXT(VLOOKUP($A32,'ALG Generieke vragenset'!$A$2:$X$48,12,FALSE)),VLOOKUP($A32,'ALG Generieke vragenset'!$A$2:$X$48,12,FALSE),"")</f>
        <v>Specificatie buitenland</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beschrijving</v>
      </c>
      <c r="R32" s="1" t="str">
        <f>IF(ISTEXT(VLOOKUP($A32,'ALG Generieke vragenset'!$A$2:$X$48,18,FALSE)),VLOOKUP($A32,'ALG Generieke vragenset'!$A$2:$X$48,18,FALSE),"")</f>
        <v>Nee</v>
      </c>
      <c r="S32" s="1"/>
      <c r="T32" s="14" t="str">
        <f>IF(ISTEXT(VLOOKUP($A32,'ALG Generieke vragenset'!$A$2:$X$48,20,FALSE)),VLOOKUP($A32,'ALG Generieke vragenset'!$A$2:$X$48,20,FALSE),"")</f>
        <v>Beschrijving</v>
      </c>
      <c r="U32" s="14" t="str">
        <f>IF(ISTEXT(VLOOKUP($A32,'ALG Generieke vragenset'!$A$2:$X$48,21,FALSE)),VLOOKUP($A32,'ALG Generieke vragenset'!$A$2:$X$48,21,FALSE),"")</f>
        <v>x</v>
      </c>
      <c r="V32" s="91">
        <v>1</v>
      </c>
      <c r="W32" s="91"/>
      <c r="X32" s="92"/>
    </row>
    <row r="33" spans="1:24" ht="32.1">
      <c r="A33" s="32" t="str">
        <f t="shared" si="5"/>
        <v>ALG3B</v>
      </c>
      <c r="B33" s="1" t="s">
        <v>6178</v>
      </c>
      <c r="C33" s="1" t="s">
        <v>6162</v>
      </c>
      <c r="D33" s="1" t="s">
        <v>6115</v>
      </c>
      <c r="E33" s="14" t="s">
        <v>6115</v>
      </c>
      <c r="F33" s="14" t="s">
        <v>6154</v>
      </c>
      <c r="G33" s="14"/>
      <c r="H33" s="25" t="str">
        <f t="shared" si="1"/>
        <v>ALG3B_Question</v>
      </c>
      <c r="I33" s="1" t="str">
        <f>IF(ISTEXT(VLOOKUP($A33,'ALG Generieke vragenset'!$A$2:$X$48,9,FALSE)),VLOOKUP($A33,'ALG Generieke vragenset'!$A$2:$X$48,9,FALSE),"")</f>
        <v xml:space="preserve">Gebruik je medicijnen? </v>
      </c>
      <c r="J33" s="1" t="str">
        <f t="shared" si="2"/>
        <v>ALG3B_QuestionPar</v>
      </c>
      <c r="K33" s="1" t="str">
        <f>IF(ISTEXT(VLOOKUP($A33,'ALG Generieke vragenset'!$A$2:$X$48,11,FALSE)),VLOOKUP($A33,'ALG Generieke vragenset'!$A$2:$X$48,11,FALSE),"")</f>
        <v>Gebruikt de patiënt medicijnen?</v>
      </c>
      <c r="L33" s="1" t="str">
        <f>IF(ISTEXT(VLOOKUP($A33,'ALG Generieke vragenset'!$A$2:$X$48,12,FALSE)),VLOOKUP($A33,'ALG Generieke vragenset'!$A$2:$X$48,12,FALSE),"")</f>
        <v>Medicatie</v>
      </c>
      <c r="M33" s="1" t="str">
        <f t="shared" si="3"/>
        <v>ALG3B_ExtraInfo</v>
      </c>
      <c r="N33" s="1" t="str">
        <f>IF(ISTEXT(VLOOKUP($A33,'ALG Generieke vragenset'!$A$2:$X$48,14,FALSE)),VLOOKUP($A33,'ALG Generieke vragenset'!$A$2:$X$48,14,FALSE),"")</f>
        <v>En/of ben je onder behandeling bij een arts met bijvoorbeeld radiotherapie?</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boolean</v>
      </c>
      <c r="R33" s="1" t="str">
        <f>IF(ISTEXT(VLOOKUP($A33,'ALG Generieke vragenset'!$A$2:$X$48,18,FALSE)),VLOOKUP($A33,'ALG Generieke vragenset'!$A$2:$X$48,18,FALSE),"")</f>
        <v xml:space="preserve">Ja </v>
      </c>
      <c r="S33" s="14" t="s">
        <v>6500</v>
      </c>
      <c r="T33" s="14" t="str">
        <f>IF(ISTEXT(VLOOKUP($A33,'ALG Generieke vragenset'!$A$2:$X$48,20,FALSE)),VLOOKUP($A33,'ALG Generieke vragenset'!$A$2:$X$48,20,FALSE),"")</f>
        <v xml:space="preserve">1. Ja 
2. Nee </v>
      </c>
      <c r="U33" s="14" t="str">
        <f>IF(ISTEXT(VLOOKUP($A33,'ALG Generieke vragenset'!$A$2:$X$48,21,FALSE)),VLOOKUP($A33,'ALG Generieke vragenset'!$A$2:$X$48,21,FALSE),"")</f>
        <v>x</v>
      </c>
      <c r="V33" s="1">
        <v>1</v>
      </c>
      <c r="W33" s="203" t="s">
        <v>6235</v>
      </c>
      <c r="X33" s="1"/>
    </row>
    <row r="34" spans="1:24" ht="63.95">
      <c r="A34" s="32" t="str">
        <f t="shared" si="5"/>
        <v>ALG3C</v>
      </c>
      <c r="B34" s="1" t="s">
        <v>6182</v>
      </c>
      <c r="C34" s="1" t="s">
        <v>6162</v>
      </c>
      <c r="D34" s="1" t="s">
        <v>6115</v>
      </c>
      <c r="E34" s="14" t="s">
        <v>6115</v>
      </c>
      <c r="F34" s="14" t="s">
        <v>6154</v>
      </c>
      <c r="G34" s="14"/>
      <c r="H34" s="25" t="str">
        <f t="shared" si="1"/>
        <v>ALG3C_Question</v>
      </c>
      <c r="I34" s="14" t="s">
        <v>245</v>
      </c>
      <c r="J34" s="1" t="str">
        <f t="shared" si="2"/>
        <v>ALG3C_QuestionPar</v>
      </c>
      <c r="K34" s="14" t="s">
        <v>245</v>
      </c>
      <c r="L34" s="1" t="s">
        <v>6183</v>
      </c>
      <c r="M34" s="1" t="str">
        <f t="shared" si="3"/>
        <v>ALG3C_ExtraInfo</v>
      </c>
      <c r="N34" s="34" t="s">
        <v>6184</v>
      </c>
      <c r="O34" s="24"/>
      <c r="P34" s="24"/>
      <c r="Q34" s="1" t="s">
        <v>6072</v>
      </c>
      <c r="R34" s="14" t="s">
        <v>6118</v>
      </c>
      <c r="S34" s="14"/>
      <c r="T34" s="14">
        <v>1</v>
      </c>
      <c r="U34" s="14" t="s">
        <v>1576</v>
      </c>
      <c r="V34" s="14">
        <v>1</v>
      </c>
      <c r="W34" s="24"/>
      <c r="X34" s="1"/>
    </row>
    <row r="35" spans="1:24" ht="32.1">
      <c r="A35" s="99" t="str">
        <f t="shared" si="5"/>
        <v>ALG5</v>
      </c>
      <c r="B35" s="91">
        <v>5</v>
      </c>
      <c r="C35" s="91" t="s">
        <v>6153</v>
      </c>
      <c r="D35" s="91" t="s">
        <v>6115</v>
      </c>
      <c r="E35" s="91" t="s">
        <v>4719</v>
      </c>
      <c r="F35" s="91" t="s">
        <v>6154</v>
      </c>
      <c r="G35" s="91"/>
      <c r="H35" s="25" t="str">
        <f t="shared" si="1"/>
        <v>ALG5_Question</v>
      </c>
      <c r="I35" s="1" t="str">
        <f>IF(ISTEXT(VLOOKUP($A35,'ALG Generieke vragenset'!$A$2:$X$48,9,FALSE)),VLOOKUP($A35,'ALG Generieke vragenset'!$A$2:$X$48,9,FALSE),"")</f>
        <v>Heb je allergieën?</v>
      </c>
      <c r="J35" s="1" t="str">
        <f t="shared" si="2"/>
        <v>ALG5_QuestionPar</v>
      </c>
      <c r="K35" s="1" t="str">
        <f>IF(ISTEXT(VLOOKUP($A35,'ALG Generieke vragenset'!$A$2:$X$48,11,FALSE)),VLOOKUP($A35,'ALG Generieke vragenset'!$A$2:$X$48,11,FALSE),"")</f>
        <v>Heeft de patiënt allergieën?</v>
      </c>
      <c r="L35" s="1" t="str">
        <f>IF(ISTEXT(VLOOKUP($A35,'ALG Generieke vragenset'!$A$2:$X$48,12,FALSE)),VLOOKUP($A35,'ALG Generieke vragenset'!$A$2:$X$48,12,FALSE),"")</f>
        <v>Allergieën</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 xml:space="preserve">Ja </v>
      </c>
      <c r="S35" s="14" t="s">
        <v>6500</v>
      </c>
      <c r="T35" s="14" t="str">
        <f>IF(ISTEXT(VLOOKUP($A35,'ALG Generieke vragenset'!$A$2:$X$48,20,FALSE)),VLOOKUP($A35,'ALG Generieke vragenset'!$A$2:$X$48,20,FALSE),"")</f>
        <v>1. Ja
2. Nee</v>
      </c>
      <c r="U35" s="14" t="str">
        <f>IF(ISTEXT(VLOOKUP($A35,'ALG Generieke vragenset'!$A$2:$X$48,21,FALSE)),VLOOKUP($A35,'ALG Generieke vragenset'!$A$2:$X$48,21,FALSE),"")</f>
        <v>x</v>
      </c>
      <c r="V35" s="91" t="s">
        <v>6159</v>
      </c>
      <c r="W35" s="91" t="s">
        <v>6160</v>
      </c>
      <c r="X35" s="92"/>
    </row>
    <row r="36" spans="1:24" ht="15.95">
      <c r="A36" s="99" t="str">
        <f t="shared" si="5"/>
        <v>ALG6</v>
      </c>
      <c r="B36" s="91">
        <v>6</v>
      </c>
      <c r="C36" s="91" t="s">
        <v>6153</v>
      </c>
      <c r="D36" s="91" t="s">
        <v>4719</v>
      </c>
      <c r="E36" s="91" t="s">
        <v>4719</v>
      </c>
      <c r="F36" s="91" t="s">
        <v>6154</v>
      </c>
      <c r="G36" s="91"/>
      <c r="H36" s="25" t="str">
        <f t="shared" si="1"/>
        <v>ALG6_Question</v>
      </c>
      <c r="I36" s="1" t="str">
        <f>IF(ISTEXT(VLOOKUP($A36,'ALG Generieke vragenset'!$A$2:$X$48,9,FALSE)),VLOOKUP($A36,'ALG Generieke vragenset'!$A$2:$X$48,9,FALSE),"")</f>
        <v>Hoe uit de allergie zich?</v>
      </c>
      <c r="J36" s="1" t="str">
        <f t="shared" si="2"/>
        <v>ALG6_QuestionPar</v>
      </c>
      <c r="K36" s="1" t="str">
        <f>IF(ISTEXT(VLOOKUP($A36,'ALG Generieke vragenset'!$A$2:$X$48,11,FALSE)),VLOOKUP($A36,'ALG Generieke vragenset'!$A$2:$X$48,11,FALSE),"")</f>
        <v>Hoe uit de allergie zich?</v>
      </c>
      <c r="L36" s="1" t="str">
        <f>IF(ISTEXT(VLOOKUP($A36,'ALG Generieke vragenset'!$A$2:$X$48,12,FALSE)),VLOOKUP($A36,'ALG Generieke vragenset'!$A$2:$X$48,12,FALSE),"")</f>
        <v>Waarvoor en ernst</v>
      </c>
      <c r="M36" s="1" t="str">
        <f t="shared" si="3"/>
        <v>ALG6_ExtraInfo</v>
      </c>
      <c r="N36" s="1" t="str">
        <f>IF(ISTEXT(VLOOKUP($A36,'ALG Generieke vragenset'!$A$2:$X$48,14,FALSE)),VLOOKUP($A36,'ALG Generieke vragenset'!$A$2:$X$48,14,FALSE),"")</f>
        <v>Bijvoorbeeld: huiduitslag over het gehele lichaam of een opgezette tong of keel? En gebruik je/de patiënt medicatie voor de allergie en / of heb je een EpiPen?</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v>
      </c>
      <c r="R36" s="1" t="str">
        <f>IF(ISTEXT(VLOOKUP($A36,'ALG Generieke vragenset'!$A$2:$X$48,18,FALSE)),VLOOKUP($A36,'ALG Generieke vragenset'!$A$2:$X$48,18,FALSE),"")</f>
        <v xml:space="preserve">Ja </v>
      </c>
      <c r="S36" s="1"/>
      <c r="T36" s="14" t="str">
        <f>IF(ISTEXT(VLOOKUP($A36,'ALG Generieke vragenset'!$A$2:$X$48,20,FALSE)),VLOOKUP($A36,'ALG Generieke vragenset'!$A$2:$X$48,20,FALSE),"")</f>
        <v>Beschrijving</v>
      </c>
      <c r="U36" s="14" t="str">
        <f>IF(ISTEXT(VLOOKUP($A36,'ALG Generieke vragenset'!$A$2:$X$48,21,FALSE)),VLOOKUP($A36,'ALG Generieke vragenset'!$A$2:$X$48,21,FALSE),"")</f>
        <v>x</v>
      </c>
      <c r="V36" s="91">
        <v>1</v>
      </c>
      <c r="W36" s="91"/>
      <c r="X36" s="92"/>
    </row>
    <row r="37" spans="1:24" ht="32.1">
      <c r="A37" s="99" t="str">
        <f t="shared" si="5"/>
        <v>ALG9</v>
      </c>
      <c r="B37" s="91">
        <v>9</v>
      </c>
      <c r="C37" s="91" t="s">
        <v>6153</v>
      </c>
      <c r="D37" s="91" t="s">
        <v>4719</v>
      </c>
      <c r="E37" s="91" t="s">
        <v>4719</v>
      </c>
      <c r="F37" s="91" t="s">
        <v>6216</v>
      </c>
      <c r="G37" s="91"/>
      <c r="H37" s="25" t="str">
        <f t="shared" si="1"/>
        <v>ALG9_Question</v>
      </c>
      <c r="I37" s="1" t="str">
        <f>IF(ISTEXT(VLOOKUP($A37,'ALG Generieke vragenset'!$A$2:$X$48,9,FALSE)),VLOOKUP($A37,'ALG Generieke vragenset'!$A$2:$X$48,9,FALSE),"")</f>
        <v>Rook je?</v>
      </c>
      <c r="J37" s="1" t="str">
        <f t="shared" si="2"/>
        <v>ALG9_QuestionPar</v>
      </c>
      <c r="K37" s="1" t="str">
        <f>IF(ISTEXT(VLOOKUP($A37,'ALG Generieke vragenset'!$A$2:$X$48,11,FALSE)),VLOOKUP($A37,'ALG Generieke vragenset'!$A$2:$X$48,11,FALSE),"")</f>
        <v>Rookt de patiënt?</v>
      </c>
      <c r="L37" s="1" t="str">
        <f>IF(ISTEXT(VLOOKUP($A37,'ALG Generieke vragenset'!$A$2:$X$48,12,FALSE)),VLOOKUP($A37,'ALG Generieke vragenset'!$A$2:$X$48,12,FALSE),"")</f>
        <v>Roken</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boolean</v>
      </c>
      <c r="R37" s="1" t="str">
        <f>IF(ISTEXT(VLOOKUP($A37,'ALG Generieke vragenset'!$A$2:$X$48,18,FALSE)),VLOOKUP($A37,'ALG Generieke vragenset'!$A$2:$X$48,18,FALSE),"")</f>
        <v>Ja</v>
      </c>
      <c r="S37" s="14" t="s">
        <v>6500</v>
      </c>
      <c r="T37" s="14" t="str">
        <f>IF(ISTEXT(VLOOKUP($A37,'ALG Generieke vragenset'!$A$2:$X$48,20,FALSE)),VLOOKUP($A37,'ALG Generieke vragenset'!$A$2:$X$48,20,FALSE),"")</f>
        <v>1. Ja
2. Nee</v>
      </c>
      <c r="U37" s="14" t="str">
        <f>IF(ISTEXT(VLOOKUP($A37,'ALG Generieke vragenset'!$A$2:$X$48,21,FALSE)),VLOOKUP($A37,'ALG Generieke vragenset'!$A$2:$X$48,21,FALSE),"")</f>
        <v>x</v>
      </c>
      <c r="V37" s="91" t="s">
        <v>6159</v>
      </c>
      <c r="W37" s="91"/>
      <c r="X37" s="92"/>
    </row>
    <row r="38" spans="1:24" ht="32.1">
      <c r="A38" s="99" t="s">
        <v>6276</v>
      </c>
      <c r="B38" s="91">
        <v>20</v>
      </c>
      <c r="C38" s="91" t="s">
        <v>6153</v>
      </c>
      <c r="D38" s="91" t="s">
        <v>6115</v>
      </c>
      <c r="E38" s="91" t="s">
        <v>6115</v>
      </c>
      <c r="F38" s="91" t="s">
        <v>6154</v>
      </c>
      <c r="G38" s="91"/>
      <c r="H38" s="25" t="str">
        <f t="shared" si="1"/>
        <v>ADDITIONALQ_Question</v>
      </c>
      <c r="I38" s="1" t="str">
        <f>IF(ISTEXT(VLOOKUP($A38,'ALG Generieke vragenset'!$A$2:$X$48,9,FALSE)),VLOOKUP($A38,'ALG Generieke vragenset'!$A$2:$X$48,9,FALSE),"")</f>
        <v>Wat is je belangrijkste vraag aan ons?</v>
      </c>
      <c r="J38" s="1" t="str">
        <f t="shared" si="2"/>
        <v>ADDITIONALQ_QuestionPar</v>
      </c>
      <c r="K38" s="1" t="str">
        <f>IF(ISTEXT(VLOOKUP($A38,'ALG Generieke vragenset'!$A$2:$X$48,11,FALSE)),VLOOKUP($A38,'ALG Generieke vragenset'!$A$2:$X$48,11,FALSE),"")</f>
        <v>Wat is je belangrijkste vraag aan ons?</v>
      </c>
      <c r="L38" s="1" t="str">
        <f>IF(ISTEXT(VLOOKUP($A38,'ALG Generieke vragenset'!$A$2:$X$48,12,FALSE)),VLOOKUP($A38,'ALG Generieke vragenset'!$A$2:$X$48,12,FALSE),"")</f>
        <v>Hulpvraag</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 xml:space="preserve">Ja </v>
      </c>
      <c r="S38" s="1"/>
      <c r="T38" s="14" t="str">
        <f>IF(ISTEXT(VLOOKUP($A38,'ALG Generieke vragenset'!$A$2:$X$48,20,FALSE)),VLOOKUP($A38,'ALG Generieke vragenset'!$A$2:$X$48,20,FALSE),"")</f>
        <v>Beschrijving</v>
      </c>
      <c r="U38" s="14" t="str">
        <f>IF(ISTEXT(VLOOKUP($A38,'ALG Generieke vragenset'!$A$2:$X$48,21,FALSE)),VLOOKUP($A38,'ALG Generieke vragenset'!$A$2:$X$48,21,FALSE),"")</f>
        <v>x</v>
      </c>
      <c r="V38" s="91">
        <v>1</v>
      </c>
      <c r="W38" s="91"/>
      <c r="X38" s="92"/>
    </row>
    <row r="39" spans="1:24" ht="111.95">
      <c r="A39" s="93" t="s">
        <v>6278</v>
      </c>
      <c r="B39" s="94" t="s">
        <v>6279</v>
      </c>
      <c r="C39" s="94" t="s">
        <v>6162</v>
      </c>
      <c r="D39" s="94" t="s">
        <v>6115</v>
      </c>
      <c r="E39" s="94" t="s">
        <v>6115</v>
      </c>
      <c r="F39" s="94" t="s">
        <v>6154</v>
      </c>
      <c r="G39" s="94"/>
      <c r="H39" s="25" t="str">
        <f t="shared" si="1"/>
        <v>ALG27_Question</v>
      </c>
      <c r="I39" s="1" t="str">
        <f>IF(ISTEXT(VLOOKUP($A39,'ALG Generieke vragenset'!$A$2:$X$48,9,FALSE)),VLOOKUP($A39,'ALG Generieke vragenset'!$A$2:$X$48,9,FALSE),"")</f>
        <v xml:space="preserve">Zijn er nog andere zorgen of vragen? </v>
      </c>
      <c r="J39" s="1" t="str">
        <f t="shared" si="2"/>
        <v>ALG27_QuestionPar</v>
      </c>
      <c r="K39" s="1" t="str">
        <f>IF(ISTEXT(VLOOKUP($A39,'ALG Generieke vragenset'!$A$2:$X$48,11,FALSE)),VLOOKUP($A39,'ALG Generieke vragenset'!$A$2:$X$48,11,FALSE),"")</f>
        <v xml:space="preserve">Zijn er nog andere zorgen of vragen? </v>
      </c>
      <c r="L39" s="1" t="str">
        <f>IF(ISTEXT(VLOOKUP($A39,'ALG Generieke vragenset'!$A$2:$X$48,12,FALSE)),VLOOKUP($A39,'ALG Generieke vragenset'!$A$2:$X$48,12,FALSE),"")</f>
        <v>Zorgen of vragen</v>
      </c>
      <c r="M39" s="1" t="str">
        <f t="shared" si="3"/>
        <v>ALG27_ExtraInfo</v>
      </c>
      <c r="N39" s="1" t="str">
        <f>IF(ISTEXT(VLOOKUP($A39,'ALG Generieke vragenset'!$A$2:$X$48,14,FALSE)),VLOOKUP($A39,'ALG Generieke vragenset'!$A$2:$X$48,14,FALSE),"")</f>
        <v xml:space="preserve">Dit is de laatste vraag, hierna worden je antwoorden doorgestuurd naar ons medisch team. Indien je geen aanvullingen hebt kan je op volgende klikken.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Nee</v>
      </c>
      <c r="S39" s="1"/>
      <c r="T39" s="14" t="str">
        <f>IF(ISTEXT(VLOOKUP($A39,'ALG Generieke vragenset'!$A$2:$X$48,20,FALSE)),VLOOKUP($A39,'ALG Generieke vragenset'!$A$2:$X$48,20,FALSE),"")</f>
        <v>Beschrijving</v>
      </c>
      <c r="U39" s="14" t="str">
        <f>IF(ISTEXT(VLOOKUP($A39,'ALG Generieke vragenset'!$A$2:$X$48,21,FALSE)),VLOOKUP($A39,'ALG Generieke vragenset'!$A$2:$X$48,21,FALSE),"")</f>
        <v>x</v>
      </c>
      <c r="V39" s="94">
        <v>1</v>
      </c>
      <c r="W39" s="94" t="s">
        <v>6283</v>
      </c>
      <c r="X39" s="95"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7BCEAF47-2899-42EF-9E30-2DBA2C927795}">
          <x14:formula1>
            <xm:f>_handleiding!$A$29:$A$38</xm:f>
          </x14:formula1>
          <x14:formula2>
            <xm:f>0</xm:f>
          </x14:formula2>
          <xm:sqref>Q34 Q16:Q17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9"/>
  <dimension ref="A1:X41"/>
  <sheetViews>
    <sheetView topLeftCell="L22" zoomScale="85" zoomScaleNormal="85" workbookViewId="0">
      <selection activeCell="S28" sqref="S28"/>
    </sheetView>
  </sheetViews>
  <sheetFormatPr defaultColWidth="8.7109375" defaultRowHeight="15"/>
  <cols>
    <col min="1" max="1" width="13.42578125" customWidth="1"/>
    <col min="2" max="2" width="10.7109375" customWidth="1"/>
    <col min="3" max="3" width="11.42578125" customWidth="1"/>
    <col min="4" max="4" width="11.7109375" customWidth="1"/>
    <col min="5" max="5" width="11" customWidth="1"/>
    <col min="6" max="6" width="11.7109375" customWidth="1"/>
    <col min="7" max="8" width="18.42578125" customWidth="1"/>
    <col min="9" max="10" width="49.140625" customWidth="1"/>
    <col min="11" max="11" width="58.28515625" customWidth="1"/>
    <col min="12" max="13" width="31.140625" customWidth="1"/>
    <col min="14" max="14" width="47.7109375" customWidth="1"/>
    <col min="15" max="15" width="11" customWidth="1"/>
    <col min="16" max="16" width="11.42578125" customWidth="1"/>
    <col min="17" max="17" width="18.28515625" customWidth="1"/>
    <col min="18" max="18" width="11.28515625" customWidth="1"/>
    <col min="19" max="19" width="74" bestFit="1" customWidth="1"/>
    <col min="20" max="20" width="29.42578125" customWidth="1"/>
    <col min="21" max="22" width="11.28515625" customWidth="1"/>
    <col min="23" max="23" width="36.28515625" customWidth="1"/>
    <col min="24" max="24" width="47"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5.95">
      <c r="A2" s="100" t="s">
        <v>6353</v>
      </c>
      <c r="B2" s="101"/>
      <c r="C2" s="101" t="s">
        <v>6353</v>
      </c>
      <c r="D2" s="101" t="s">
        <v>4719</v>
      </c>
      <c r="E2" s="101" t="s">
        <v>4719</v>
      </c>
      <c r="F2" s="101" t="s">
        <v>6154</v>
      </c>
      <c r="G2" s="101"/>
      <c r="H2" s="101" t="str">
        <f t="shared" ref="H2:H41" si="0">A2&amp;"_"&amp;$H$1</f>
        <v>ABCDE _Question</v>
      </c>
      <c r="I2" s="102"/>
      <c r="J2" s="492" t="str">
        <f t="shared" ref="J2:J41" si="1">A2&amp;"_"&amp;$J$1</f>
        <v>ABCDE _QuestionPar</v>
      </c>
      <c r="K2" s="103"/>
      <c r="L2" s="104"/>
      <c r="M2" s="104" t="str">
        <f t="shared" ref="M2:M41" si="2">A2&amp;"_"&amp;$M$1</f>
        <v>ABCDE _ExtraInfo</v>
      </c>
      <c r="N2" s="101" t="s">
        <v>6384</v>
      </c>
      <c r="O2" s="104"/>
      <c r="P2" s="101"/>
      <c r="Q2" s="101"/>
      <c r="R2" s="101"/>
      <c r="S2" s="101"/>
      <c r="T2" s="101" t="s">
        <v>6510</v>
      </c>
      <c r="U2" s="101"/>
      <c r="V2" s="101"/>
      <c r="W2" s="101"/>
      <c r="X2" s="105"/>
    </row>
    <row r="3" spans="1:24" ht="80.099999999999994">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96">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92">
      <c r="A10" s="175" t="str">
        <f t="shared" ref="A10:A15" si="4">UPPER(MID(C10,1,5)&amp;B10)</f>
        <v>BLAAR1A</v>
      </c>
      <c r="B10" s="205" t="s">
        <v>6161</v>
      </c>
      <c r="C10" s="205" t="s">
        <v>67</v>
      </c>
      <c r="D10" s="205" t="s">
        <v>6115</v>
      </c>
      <c r="E10" s="205" t="s">
        <v>4719</v>
      </c>
      <c r="F10" s="203" t="s">
        <v>6154</v>
      </c>
      <c r="G10" s="203"/>
      <c r="H10" s="205" t="str">
        <f t="shared" si="0"/>
        <v>BLAAR1A_Question</v>
      </c>
      <c r="I10" s="205" t="s">
        <v>6603</v>
      </c>
      <c r="J10" s="205" t="str">
        <f t="shared" si="1"/>
        <v>BLAAR1A_QuestionPar</v>
      </c>
      <c r="K10" s="205" t="s">
        <v>1164</v>
      </c>
      <c r="L10" s="205" t="s">
        <v>6604</v>
      </c>
      <c r="M10" s="205" t="str">
        <f t="shared" si="2"/>
        <v>BLAAR1A_ExtraInfo</v>
      </c>
      <c r="N10" s="205" t="s">
        <v>6605</v>
      </c>
      <c r="O10" s="205"/>
      <c r="P10" s="205" t="s">
        <v>6300</v>
      </c>
      <c r="Q10" s="205" t="s">
        <v>6326</v>
      </c>
      <c r="R10" s="205" t="s">
        <v>6118</v>
      </c>
      <c r="S10" s="205" t="s">
        <v>6606</v>
      </c>
      <c r="T10" s="205" t="s">
        <v>6607</v>
      </c>
      <c r="U10" s="205"/>
      <c r="V10" s="224" t="s">
        <v>6477</v>
      </c>
      <c r="W10" s="205" t="s">
        <v>6608</v>
      </c>
      <c r="X10" s="205" t="s">
        <v>6292</v>
      </c>
    </row>
    <row r="11" spans="1:24" ht="111.95">
      <c r="A11" s="106" t="str">
        <f t="shared" si="4"/>
        <v>BLAAR1</v>
      </c>
      <c r="B11" s="67">
        <v>1</v>
      </c>
      <c r="C11" s="67" t="s">
        <v>67</v>
      </c>
      <c r="D11" s="67" t="s">
        <v>6115</v>
      </c>
      <c r="E11" s="67" t="s">
        <v>6259</v>
      </c>
      <c r="F11" s="67" t="s">
        <v>6154</v>
      </c>
      <c r="G11" s="67"/>
      <c r="H11" s="67" t="str">
        <f t="shared" si="0"/>
        <v>BLAAR1_Question</v>
      </c>
      <c r="I11" s="67" t="s">
        <v>6609</v>
      </c>
      <c r="J11" s="491" t="str">
        <f t="shared" si="1"/>
        <v>BLAAR1_QuestionPar</v>
      </c>
      <c r="K11" s="68" t="s">
        <v>6609</v>
      </c>
      <c r="L11" s="69" t="s">
        <v>6610</v>
      </c>
      <c r="M11" s="69" t="str">
        <f t="shared" si="2"/>
        <v>BLAAR1_ExtraInfo</v>
      </c>
      <c r="N11" s="70" t="s">
        <v>6611</v>
      </c>
      <c r="O11" s="69"/>
      <c r="P11" s="67"/>
      <c r="Q11" s="67" t="s">
        <v>6326</v>
      </c>
      <c r="R11" s="67" t="s">
        <v>6118</v>
      </c>
      <c r="S11" s="67" t="s">
        <v>6612</v>
      </c>
      <c r="T11" s="67" t="s">
        <v>6613</v>
      </c>
      <c r="U11" s="70" t="s">
        <v>1576</v>
      </c>
      <c r="V11" s="67" t="s">
        <v>6230</v>
      </c>
      <c r="W11" s="67" t="s">
        <v>6614</v>
      </c>
      <c r="X11" s="71"/>
    </row>
    <row r="12" spans="1:24" ht="144">
      <c r="A12" s="66" t="str">
        <f t="shared" si="4"/>
        <v>BLAAR2</v>
      </c>
      <c r="B12" s="67">
        <v>2</v>
      </c>
      <c r="C12" s="67" t="s">
        <v>67</v>
      </c>
      <c r="D12" s="67" t="s">
        <v>6115</v>
      </c>
      <c r="E12" s="67" t="s">
        <v>6115</v>
      </c>
      <c r="F12" s="67" t="s">
        <v>6154</v>
      </c>
      <c r="G12" s="67"/>
      <c r="H12" s="67" t="str">
        <f t="shared" si="0"/>
        <v>BLAAR2_Question</v>
      </c>
      <c r="I12" s="67" t="s">
        <v>6615</v>
      </c>
      <c r="J12" s="491" t="str">
        <f t="shared" si="1"/>
        <v>BLAAR2_QuestionPar</v>
      </c>
      <c r="K12" s="68" t="s">
        <v>6615</v>
      </c>
      <c r="L12" s="69" t="s">
        <v>6616</v>
      </c>
      <c r="M12" s="69" t="str">
        <f t="shared" si="2"/>
        <v>BLAAR2_ExtraInfo</v>
      </c>
      <c r="N12" s="69" t="s">
        <v>6617</v>
      </c>
      <c r="O12" s="69"/>
      <c r="P12" s="67"/>
      <c r="Q12" s="67" t="s">
        <v>6326</v>
      </c>
      <c r="R12" s="67" t="s">
        <v>6118</v>
      </c>
      <c r="S12" s="67" t="s">
        <v>6618</v>
      </c>
      <c r="T12" s="67" t="s">
        <v>6619</v>
      </c>
      <c r="U12" s="67" t="s">
        <v>6602</v>
      </c>
      <c r="V12" s="67" t="s">
        <v>6620</v>
      </c>
      <c r="W12" s="67"/>
      <c r="X12" s="71"/>
    </row>
    <row r="13" spans="1:24" ht="48">
      <c r="A13" s="106" t="str">
        <f t="shared" si="4"/>
        <v>BLAAR2A</v>
      </c>
      <c r="B13" s="67" t="s">
        <v>6452</v>
      </c>
      <c r="C13" s="67" t="s">
        <v>67</v>
      </c>
      <c r="D13" s="67" t="s">
        <v>6115</v>
      </c>
      <c r="E13" s="67" t="s">
        <v>6259</v>
      </c>
      <c r="F13" s="67" t="s">
        <v>6154</v>
      </c>
      <c r="G13" s="67"/>
      <c r="H13" s="67" t="str">
        <f t="shared" si="0"/>
        <v>BLAAR2A_Question</v>
      </c>
      <c r="I13" s="67" t="s">
        <v>6621</v>
      </c>
      <c r="J13" s="491" t="str">
        <f t="shared" si="1"/>
        <v>BLAAR2A_QuestionPar</v>
      </c>
      <c r="K13" s="68" t="s">
        <v>6622</v>
      </c>
      <c r="L13" s="69" t="s">
        <v>6623</v>
      </c>
      <c r="M13" s="69" t="str">
        <f t="shared" si="2"/>
        <v>BLAAR2A_ExtraInfo</v>
      </c>
      <c r="N13" s="69" t="s">
        <v>6624</v>
      </c>
      <c r="O13" s="69"/>
      <c r="P13" s="67"/>
      <c r="Q13" s="67" t="s">
        <v>6312</v>
      </c>
      <c r="R13" s="67" t="s">
        <v>6118</v>
      </c>
      <c r="S13" s="67"/>
      <c r="T13" s="67" t="s">
        <v>6312</v>
      </c>
      <c r="U13" s="70" t="s">
        <v>1576</v>
      </c>
      <c r="V13" s="67">
        <v>1</v>
      </c>
      <c r="W13" s="67"/>
      <c r="X13" s="71"/>
    </row>
    <row r="14" spans="1:24" ht="144">
      <c r="A14" s="107" t="str">
        <f t="shared" si="4"/>
        <v>BLAAR3</v>
      </c>
      <c r="B14" s="77">
        <v>3</v>
      </c>
      <c r="C14" s="77" t="s">
        <v>67</v>
      </c>
      <c r="D14" s="77" t="s">
        <v>6115</v>
      </c>
      <c r="E14" s="77" t="s">
        <v>6115</v>
      </c>
      <c r="F14" s="77" t="s">
        <v>6202</v>
      </c>
      <c r="G14" s="77"/>
      <c r="H14" s="77" t="str">
        <f t="shared" si="0"/>
        <v>BLAAR3_Question</v>
      </c>
      <c r="I14" s="77" t="s">
        <v>1223</v>
      </c>
      <c r="J14" s="77" t="str">
        <f t="shared" si="1"/>
        <v>BLAAR3_QuestionPar</v>
      </c>
      <c r="K14" s="77" t="s">
        <v>1225</v>
      </c>
      <c r="L14" s="77" t="s">
        <v>6625</v>
      </c>
      <c r="M14" s="77" t="str">
        <f t="shared" si="2"/>
        <v>BLAAR3_ExtraInfo</v>
      </c>
      <c r="N14" s="77" t="s">
        <v>6626</v>
      </c>
      <c r="O14" s="108" t="s">
        <v>6627</v>
      </c>
      <c r="P14" s="77" t="s">
        <v>6300</v>
      </c>
      <c r="Q14" s="77" t="s">
        <v>6326</v>
      </c>
      <c r="R14" s="77" t="s">
        <v>6118</v>
      </c>
      <c r="S14" s="77" t="s">
        <v>6628</v>
      </c>
      <c r="T14" s="77" t="s">
        <v>6629</v>
      </c>
      <c r="U14" s="77" t="s">
        <v>1576</v>
      </c>
      <c r="V14" s="77" t="s">
        <v>6329</v>
      </c>
      <c r="W14" s="77" t="s">
        <v>6630</v>
      </c>
      <c r="X14" s="109"/>
    </row>
    <row r="15" spans="1:24" ht="63.95">
      <c r="A15" s="110" t="str">
        <f t="shared" si="4"/>
        <v>BLAAR3A</v>
      </c>
      <c r="B15" s="67" t="s">
        <v>6175</v>
      </c>
      <c r="C15" s="67" t="s">
        <v>67</v>
      </c>
      <c r="D15" s="67" t="s">
        <v>6115</v>
      </c>
      <c r="E15" s="67" t="s">
        <v>6259</v>
      </c>
      <c r="F15" s="67" t="s">
        <v>6154</v>
      </c>
      <c r="G15" s="67"/>
      <c r="H15" s="67" t="str">
        <f t="shared" si="0"/>
        <v>BLAAR3A_Question</v>
      </c>
      <c r="I15" s="67" t="s">
        <v>6631</v>
      </c>
      <c r="J15" s="491" t="str">
        <f t="shared" si="1"/>
        <v>BLAAR3A_QuestionPar</v>
      </c>
      <c r="K15" s="68" t="s">
        <v>6632</v>
      </c>
      <c r="L15" s="69" t="s">
        <v>6633</v>
      </c>
      <c r="M15" s="69" t="str">
        <f t="shared" si="2"/>
        <v>BLAAR3A_ExtraInfo</v>
      </c>
      <c r="N15" s="69" t="s">
        <v>6634</v>
      </c>
      <c r="O15" s="69"/>
      <c r="P15" s="67"/>
      <c r="Q15" s="67" t="s">
        <v>6635</v>
      </c>
      <c r="R15" s="67" t="s">
        <v>6118</v>
      </c>
      <c r="S15" s="67"/>
      <c r="T15" s="67" t="s">
        <v>6312</v>
      </c>
      <c r="U15" s="70" t="s">
        <v>6602</v>
      </c>
      <c r="V15" s="67">
        <v>1</v>
      </c>
      <c r="W15" s="67"/>
      <c r="X15" s="71"/>
    </row>
    <row r="16" spans="1:24" ht="32.1">
      <c r="A16" s="32" t="str">
        <f t="shared" ref="A16" si="5">UPPER(MID(C16,1,3)&amp;B16)</f>
        <v>ALG7</v>
      </c>
      <c r="B16" s="1">
        <v>7</v>
      </c>
      <c r="C16" s="1" t="s">
        <v>6153</v>
      </c>
      <c r="D16" s="1" t="s">
        <v>6115</v>
      </c>
      <c r="E16" s="14" t="s">
        <v>6196</v>
      </c>
      <c r="F16" s="14" t="s">
        <v>6154</v>
      </c>
      <c r="G16" s="14"/>
      <c r="H16" s="14" t="str">
        <f t="shared" si="0"/>
        <v>ALG7_Question</v>
      </c>
      <c r="I16" s="1" t="s">
        <v>269</v>
      </c>
      <c r="J16" s="1" t="str">
        <f t="shared" si="1"/>
        <v>ALG7_QuestionPar</v>
      </c>
      <c r="K16" s="1" t="s">
        <v>271</v>
      </c>
      <c r="L16" s="1" t="s">
        <v>2895</v>
      </c>
      <c r="M16" s="1" t="str">
        <f t="shared" si="2"/>
        <v>ALG7_ExtraInfo</v>
      </c>
      <c r="N16" s="1" t="s">
        <v>6197</v>
      </c>
      <c r="O16" s="24"/>
      <c r="P16" s="24"/>
      <c r="Q16" s="1" t="s">
        <v>6065</v>
      </c>
      <c r="R16" s="1" t="s">
        <v>6118</v>
      </c>
      <c r="S16" s="14" t="s">
        <v>6198</v>
      </c>
      <c r="T16" s="14" t="s">
        <v>6199</v>
      </c>
      <c r="U16" s="14" t="s">
        <v>1576</v>
      </c>
      <c r="V16" s="1" t="s">
        <v>6159</v>
      </c>
      <c r="W16" s="24" t="s">
        <v>6235</v>
      </c>
      <c r="X16" s="1"/>
    </row>
    <row r="17" spans="1:24" ht="207.95">
      <c r="A17" s="111" t="str">
        <f>UPPER(MID(C17,1,3)&amp;B17)</f>
        <v>ALG7A</v>
      </c>
      <c r="B17" s="40" t="s">
        <v>6201</v>
      </c>
      <c r="C17" s="40" t="s">
        <v>6153</v>
      </c>
      <c r="D17" s="40" t="s">
        <v>4719</v>
      </c>
      <c r="E17" s="41" t="s">
        <v>4719</v>
      </c>
      <c r="F17" s="41" t="s">
        <v>6202</v>
      </c>
      <c r="G17" s="41"/>
      <c r="H17" s="135" t="str">
        <f t="shared" si="0"/>
        <v>ALG7A_Question</v>
      </c>
      <c r="I17" s="1" t="str">
        <f>IF(ISTEXT(VLOOKUP($A17,'ALG Generieke vragenset'!$A$2:$X$48,9,FALSE)),VLOOKUP($A17,'ALG Generieke vragenset'!$A$2:$X$48,9,FALSE),"")</f>
        <v>Hoe hoog is je temperatuur?</v>
      </c>
      <c r="J17" s="1" t="str">
        <f t="shared" si="1"/>
        <v>ALG7A_QuestionPar</v>
      </c>
      <c r="K17" s="1" t="str">
        <f>IF(ISTEXT(VLOOKUP($A17,'ALG Generieke vragenset'!$A$2:$X$48,11,FALSE)),VLOOKUP($A17,'ALG Generieke vragenset'!$A$2:$X$48,11,FALSE),"")</f>
        <v>Hoe hoog is de temperatuur?</v>
      </c>
      <c r="L17" s="1" t="str">
        <f>IF(ISTEXT(VLOOKUP($A17,'ALG Generieke vragenset'!$A$2:$X$48,12,FALSE)),VLOOKUP($A17,'ALG Generieke vragenset'!$A$2:$X$48,12,FALSE),"")</f>
        <v>Temperatuur</v>
      </c>
      <c r="M17" s="1" t="str">
        <f t="shared" si="2"/>
        <v>ALG7A_ExtraInfo</v>
      </c>
      <c r="N17" s="1" t="str">
        <f>IF(ISTEXT(VLOOKUP($A17,'ALG Generieke vragenset'!$A$2:$X$48,14,FALSE)),VLOOKUP($A17,'ALG Generieke vragenset'!$A$2:$X$48,14,FALSE),"")</f>
        <v xml:space="preserve">Bij voorkeur via de anus gemeten en afronden op halve graden. </v>
      </c>
      <c r="O17" s="24" t="str">
        <f>IF(ISTEXT(VLOOKUP($A17,'ALG Generieke vragenset'!$A$2:$X$48,15,FALSE)),VLOOKUP($A17,'ALG Generieke vragenset'!$A$2:$X$48,15,FALSE),"")</f>
        <v/>
      </c>
      <c r="P17" s="24" t="str">
        <f>IF(ISTEXT(VLOOKUP($A17,'ALG Generieke vragenset'!$A$2:$X$48,16,FALSE)),VLOOKUP($A17,'ALG Generieke vragenset'!$A$2:$X$48,16,FALSE),"")</f>
        <v> </v>
      </c>
      <c r="Q17" s="1" t="str">
        <f>IF(ISTEXT(VLOOKUP($A17,'ALG Generieke vragenset'!$A$2:$X$48,17,FALSE)),VLOOKUP($A17,'ALG Generieke vragenset'!$A$2:$X$48,17,FALSE),"")</f>
        <v>Slider</v>
      </c>
      <c r="R17" s="1" t="str">
        <f>IF(ISTEXT(VLOOKUP($A17,'ALG Generieke vragenset'!$A$2:$X$48,18,FALSE)),VLOOKUP($A17,'ALG Generieke vragenset'!$A$2:$X$48,18,FALSE),"")</f>
        <v xml:space="preserve">Ja </v>
      </c>
      <c r="S17" s="14" t="s">
        <v>6206</v>
      </c>
      <c r="T17" s="14" t="str">
        <f>IF(ISTEXT(VLOOKUP($A17,'ALG Generieke vragenset'!$A$2:$X$48,20,FALSE)),VLOOKUP($A17,'ALG Generieke vragenset'!$A$2:$X$48,20,FALSE),"")</f>
        <v>1. 35
2. 35.5
3. 36
4. 36.5
5. 37
6. 37.5 
7. 38
8. 38.5 
9. 39
10. 39.5 
11. 40
12. 40.5 
13. 41</v>
      </c>
      <c r="U17" s="14" t="str">
        <f>IF(ISTEXT(VLOOKUP($A17,'ALG Generieke vragenset'!$A$2:$X$48,21,FALSE)),VLOOKUP($A17,'ALG Generieke vragenset'!$A$2:$X$48,21,FALSE),"")</f>
        <v>x</v>
      </c>
      <c r="V17" s="40" t="s">
        <v>6208</v>
      </c>
      <c r="W17" s="41" t="s">
        <v>6209</v>
      </c>
      <c r="X17" s="42" t="s">
        <v>6116</v>
      </c>
    </row>
    <row r="18" spans="1:24" ht="128.1">
      <c r="A18" s="106" t="str">
        <f>UPPER(MID(C18,1,5)&amp;B18)</f>
        <v>BLAAR4</v>
      </c>
      <c r="B18" s="67">
        <v>4</v>
      </c>
      <c r="C18" s="67" t="s">
        <v>67</v>
      </c>
      <c r="D18" s="67" t="s">
        <v>6115</v>
      </c>
      <c r="E18" s="67" t="s">
        <v>6259</v>
      </c>
      <c r="F18" s="67" t="s">
        <v>6154</v>
      </c>
      <c r="G18" s="67"/>
      <c r="H18" s="67" t="str">
        <f t="shared" si="0"/>
        <v>BLAAR4_Question</v>
      </c>
      <c r="I18" s="67" t="s">
        <v>6636</v>
      </c>
      <c r="J18" s="491" t="str">
        <f t="shared" si="1"/>
        <v>BLAAR4_QuestionPar</v>
      </c>
      <c r="K18" s="68" t="s">
        <v>6637</v>
      </c>
      <c r="L18" s="69" t="s">
        <v>6638</v>
      </c>
      <c r="M18" s="69" t="str">
        <f t="shared" si="2"/>
        <v>BLAAR4_ExtraInfo</v>
      </c>
      <c r="N18" s="69" t="s">
        <v>6639</v>
      </c>
      <c r="O18" s="69"/>
      <c r="P18" s="67"/>
      <c r="Q18" s="67" t="s">
        <v>6326</v>
      </c>
      <c r="R18" s="67" t="s">
        <v>6118</v>
      </c>
      <c r="S18" s="67" t="s">
        <v>6640</v>
      </c>
      <c r="T18" s="67" t="s">
        <v>6641</v>
      </c>
      <c r="U18" s="70" t="s">
        <v>6602</v>
      </c>
      <c r="V18" s="67" t="s">
        <v>6329</v>
      </c>
      <c r="W18" s="67" t="s">
        <v>6642</v>
      </c>
      <c r="X18" s="71"/>
    </row>
    <row r="19" spans="1:24" ht="45.75">
      <c r="A19" s="106" t="s">
        <v>6643</v>
      </c>
      <c r="B19" s="67" t="s">
        <v>6644</v>
      </c>
      <c r="C19" s="67" t="s">
        <v>67</v>
      </c>
      <c r="D19" s="67" t="s">
        <v>4719</v>
      </c>
      <c r="E19" s="67" t="s">
        <v>4719</v>
      </c>
      <c r="F19" s="67" t="s">
        <v>6202</v>
      </c>
      <c r="G19" s="67"/>
      <c r="H19" s="67" t="str">
        <f t="shared" si="0"/>
        <v>BLAAR4A_Question</v>
      </c>
      <c r="I19" s="67" t="s">
        <v>1267</v>
      </c>
      <c r="J19" s="491" t="str">
        <f t="shared" si="1"/>
        <v>BLAAR4A_QuestionPar</v>
      </c>
      <c r="K19" s="68" t="s">
        <v>1267</v>
      </c>
      <c r="L19" s="69" t="s">
        <v>6645</v>
      </c>
      <c r="M19" s="69"/>
      <c r="N19" s="69"/>
      <c r="O19" s="69"/>
      <c r="P19" s="67"/>
      <c r="Q19" s="67" t="s">
        <v>6326</v>
      </c>
      <c r="R19" s="67" t="s">
        <v>3</v>
      </c>
      <c r="S19" s="67" t="s">
        <v>6646</v>
      </c>
      <c r="T19" s="67" t="s">
        <v>6647</v>
      </c>
      <c r="U19" s="70"/>
      <c r="V19" s="67" t="s">
        <v>6401</v>
      </c>
      <c r="W19" s="67" t="s">
        <v>6256</v>
      </c>
      <c r="X19" s="71"/>
    </row>
    <row r="20" spans="1:24" ht="45.75">
      <c r="A20" s="66" t="str">
        <f>UPPER(MID(C20,1,5)&amp;B20)</f>
        <v>BLAAR5</v>
      </c>
      <c r="B20" s="67">
        <v>5</v>
      </c>
      <c r="C20" s="67" t="s">
        <v>67</v>
      </c>
      <c r="D20" s="67" t="s">
        <v>6115</v>
      </c>
      <c r="E20" s="67" t="s">
        <v>6259</v>
      </c>
      <c r="F20" s="67" t="s">
        <v>6154</v>
      </c>
      <c r="G20" s="67"/>
      <c r="H20" s="67" t="str">
        <f t="shared" si="0"/>
        <v>BLAAR5_Question</v>
      </c>
      <c r="I20" s="67" t="s">
        <v>1276</v>
      </c>
      <c r="J20" s="491" t="str">
        <f t="shared" si="1"/>
        <v>BLAAR5_QuestionPar</v>
      </c>
      <c r="K20" s="68" t="s">
        <v>6648</v>
      </c>
      <c r="L20" s="69" t="s">
        <v>6649</v>
      </c>
      <c r="M20" s="69"/>
      <c r="N20" s="69"/>
      <c r="O20" s="69"/>
      <c r="P20" s="67"/>
      <c r="Q20" s="67" t="s">
        <v>6326</v>
      </c>
      <c r="R20" s="67" t="s">
        <v>6118</v>
      </c>
      <c r="S20" s="67" t="s">
        <v>6650</v>
      </c>
      <c r="T20" s="67" t="s">
        <v>6651</v>
      </c>
      <c r="U20" s="67" t="s">
        <v>6602</v>
      </c>
      <c r="V20" s="67" t="s">
        <v>6401</v>
      </c>
      <c r="W20" s="67"/>
      <c r="X20" s="71"/>
    </row>
    <row r="21" spans="1:24" ht="96">
      <c r="A21" s="106" t="str">
        <f>UPPER(MID(C21,1,5)&amp;B21)</f>
        <v>BLAAR6</v>
      </c>
      <c r="B21" s="67">
        <v>6</v>
      </c>
      <c r="C21" s="67" t="s">
        <v>67</v>
      </c>
      <c r="D21" s="67" t="s">
        <v>6115</v>
      </c>
      <c r="E21" s="67" t="s">
        <v>6115</v>
      </c>
      <c r="F21" s="67" t="s">
        <v>6154</v>
      </c>
      <c r="G21" s="67"/>
      <c r="H21" s="67" t="str">
        <f t="shared" si="0"/>
        <v>BLAAR6_Question</v>
      </c>
      <c r="I21" s="67" t="s">
        <v>1283</v>
      </c>
      <c r="J21" s="491" t="str">
        <f t="shared" si="1"/>
        <v>BLAAR6_QuestionPar</v>
      </c>
      <c r="K21" s="68" t="s">
        <v>1283</v>
      </c>
      <c r="L21" s="69" t="s">
        <v>6652</v>
      </c>
      <c r="M21" s="69" t="str">
        <f t="shared" si="2"/>
        <v>BLAAR6_ExtraInfo</v>
      </c>
      <c r="N21" s="69" t="s">
        <v>1286</v>
      </c>
      <c r="O21" s="69"/>
      <c r="P21" s="67"/>
      <c r="Q21" s="67" t="s">
        <v>6326</v>
      </c>
      <c r="R21" s="67" t="s">
        <v>6118</v>
      </c>
      <c r="S21" s="67" t="s">
        <v>6653</v>
      </c>
      <c r="T21" s="67" t="s">
        <v>6654</v>
      </c>
      <c r="U21" s="70" t="s">
        <v>6602</v>
      </c>
      <c r="V21" s="67" t="s">
        <v>6246</v>
      </c>
      <c r="W21" s="67"/>
      <c r="X21" s="71"/>
    </row>
    <row r="22" spans="1:24" ht="128.1">
      <c r="A22" s="111" t="str">
        <f>UPPER(MID(C22,1,5)&amp;B22)</f>
        <v>BLAAR7</v>
      </c>
      <c r="B22" s="67">
        <v>7</v>
      </c>
      <c r="C22" s="67" t="s">
        <v>67</v>
      </c>
      <c r="D22" s="67" t="s">
        <v>4719</v>
      </c>
      <c r="E22" s="67" t="s">
        <v>6259</v>
      </c>
      <c r="F22" s="67" t="s">
        <v>6154</v>
      </c>
      <c r="G22" s="67"/>
      <c r="H22" s="67" t="str">
        <f t="shared" si="0"/>
        <v>BLAAR7_Question</v>
      </c>
      <c r="I22" s="67" t="s">
        <v>1298</v>
      </c>
      <c r="J22" s="491" t="str">
        <f t="shared" si="1"/>
        <v>BLAAR7_QuestionPar</v>
      </c>
      <c r="K22" s="68" t="s">
        <v>6655</v>
      </c>
      <c r="L22" s="69" t="s">
        <v>6656</v>
      </c>
      <c r="M22" s="69" t="str">
        <f t="shared" si="2"/>
        <v>BLAAR7_ExtraInfo</v>
      </c>
      <c r="N22" s="67" t="s">
        <v>6657</v>
      </c>
      <c r="O22" s="69"/>
      <c r="P22" s="67"/>
      <c r="Q22" s="67" t="s">
        <v>6326</v>
      </c>
      <c r="R22" s="67" t="s">
        <v>6118</v>
      </c>
      <c r="S22" s="67" t="s">
        <v>6658</v>
      </c>
      <c r="T22" s="67" t="s">
        <v>6659</v>
      </c>
      <c r="U22" s="67" t="s">
        <v>1576</v>
      </c>
      <c r="V22" s="67" t="s">
        <v>6329</v>
      </c>
      <c r="W22" s="67"/>
      <c r="X22" s="71"/>
    </row>
    <row r="23" spans="1:24" ht="48">
      <c r="A23" s="112" t="str">
        <f>UPPER(MID(C23,1,5)&amp;B23)</f>
        <v>BLAAR7A</v>
      </c>
      <c r="B23" s="67" t="s">
        <v>6201</v>
      </c>
      <c r="C23" s="67" t="s">
        <v>67</v>
      </c>
      <c r="D23" s="67" t="s">
        <v>4719</v>
      </c>
      <c r="E23" s="67" t="s">
        <v>6259</v>
      </c>
      <c r="F23" s="67" t="s">
        <v>6154</v>
      </c>
      <c r="G23" s="67"/>
      <c r="H23" s="67" t="str">
        <f t="shared" si="0"/>
        <v>BLAAR7A_Question</v>
      </c>
      <c r="I23" s="67" t="s">
        <v>1298</v>
      </c>
      <c r="J23" s="491" t="str">
        <f t="shared" si="1"/>
        <v>BLAAR7A_QuestionPar</v>
      </c>
      <c r="K23" s="68" t="s">
        <v>6655</v>
      </c>
      <c r="L23" s="69" t="s">
        <v>6660</v>
      </c>
      <c r="M23" s="69" t="str">
        <f t="shared" si="2"/>
        <v>BLAAR7A_ExtraInfo</v>
      </c>
      <c r="N23" s="70" t="s">
        <v>1318</v>
      </c>
      <c r="O23" s="69"/>
      <c r="P23" s="67"/>
      <c r="Q23" s="67" t="s">
        <v>6635</v>
      </c>
      <c r="R23" s="67" t="s">
        <v>6118</v>
      </c>
      <c r="S23" s="67"/>
      <c r="T23" s="67" t="s">
        <v>6312</v>
      </c>
      <c r="U23" s="70" t="s">
        <v>1576</v>
      </c>
      <c r="V23" s="67">
        <v>1</v>
      </c>
      <c r="W23" s="67"/>
      <c r="X23" s="71"/>
    </row>
    <row r="24" spans="1:24" ht="111.95">
      <c r="A24" s="111" t="str">
        <f>UPPER(MID(C24,1,3)&amp;B24)</f>
        <v>ALG13</v>
      </c>
      <c r="B24" s="40">
        <v>13</v>
      </c>
      <c r="C24" s="41" t="s">
        <v>6153</v>
      </c>
      <c r="D24" s="41" t="s">
        <v>4719</v>
      </c>
      <c r="E24" s="41" t="s">
        <v>4719</v>
      </c>
      <c r="F24" s="41" t="s">
        <v>6154</v>
      </c>
      <c r="G24" s="41"/>
      <c r="H24" s="135" t="str">
        <f t="shared" si="0"/>
        <v>ALG13_Question</v>
      </c>
      <c r="I24" s="1" t="str">
        <f>IF(ISTEXT(VLOOKUP($A24,'ALG Generieke vragenset'!$A$2:$X$48,9,FALSE)),VLOOKUP($A24,'ALG Generieke vragenset'!$A$2:$X$48,9,FALSE),"")</f>
        <v xml:space="preserve">Sinds wanneer heb je klachten? </v>
      </c>
      <c r="J24" s="1" t="str">
        <f t="shared" si="1"/>
        <v>ALG13_QuestionPar</v>
      </c>
      <c r="K24" s="1" t="str">
        <f>IF(ISTEXT(VLOOKUP($A24,'ALG Generieke vragenset'!$A$2:$X$48,11,FALSE)),VLOOKUP($A24,'ALG Generieke vragenset'!$A$2:$X$48,11,FALSE),"")</f>
        <v xml:space="preserve">Sinds wanneer zijn er klachten? </v>
      </c>
      <c r="L24" s="1" t="str">
        <f>IF(ISTEXT(VLOOKUP($A24,'ALG Generieke vragenset'!$A$2:$X$48,12,FALSE)),VLOOKUP($A24,'ALG Generieke vragenset'!$A$2:$X$48,12,FALSE),"")</f>
        <v>Sinds wanneer</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keuzeselectie</v>
      </c>
      <c r="R24" s="1" t="str">
        <f>IF(ISTEXT(VLOOKUP($A24,'ALG Generieke vragenset'!$A$2:$X$48,18,FALSE)),VLOOKUP($A24,'ALG Generieke vragenset'!$A$2:$X$48,18,FALSE),"")</f>
        <v>Ja</v>
      </c>
      <c r="S24" s="14" t="s">
        <v>6228</v>
      </c>
      <c r="T24" s="14" t="str">
        <f>IF(ISTEXT(VLOOKUP($A24,'ALG Generieke vragenset'!$A$2:$X$48,20,FALSE)),VLOOKUP($A24,'ALG Generieke vragenset'!$A$2:$X$48,20,FALSE),"")</f>
        <v xml:space="preserve">1. Enkele uren
2. Een dag
3. Twee dagen
4. 2-6 dagen
5. 7 dagen
6. Langer dan 7 dagen
</v>
      </c>
      <c r="U24" s="14" t="str">
        <f>IF(ISTEXT(VLOOKUP($A24,'ALG Generieke vragenset'!$A$2:$X$48,21,FALSE)),VLOOKUP($A24,'ALG Generieke vragenset'!$A$2:$X$48,21,FALSE),"")</f>
        <v>x</v>
      </c>
      <c r="V24" s="113" t="s">
        <v>6230</v>
      </c>
      <c r="W24" s="77" t="s">
        <v>6231</v>
      </c>
      <c r="X24" s="42"/>
    </row>
    <row r="25" spans="1:24" ht="15.95">
      <c r="A25" s="112" t="str">
        <f>UPPER(MID(C25,1,3)&amp;B25)</f>
        <v>ALG13A</v>
      </c>
      <c r="B25" s="114" t="s">
        <v>6232</v>
      </c>
      <c r="C25" s="114" t="s">
        <v>6153</v>
      </c>
      <c r="D25" s="114" t="s">
        <v>6115</v>
      </c>
      <c r="E25" s="114" t="s">
        <v>4719</v>
      </c>
      <c r="F25" s="114" t="s">
        <v>6154</v>
      </c>
      <c r="G25" s="114"/>
      <c r="H25" s="27" t="str">
        <f t="shared" si="0"/>
        <v>ALG13A_Question</v>
      </c>
      <c r="I25" s="1" t="str">
        <f>IF(ISTEXT(VLOOKUP($A25,'ALG Generieke vragenset'!$A$2:$X$48,9,FALSE)),VLOOKUP($A25,'ALG Generieke vragenset'!$A$2:$X$48,9,FALSE),"")</f>
        <v>Hoe lang bestaan de klachten precies?</v>
      </c>
      <c r="J25" s="1" t="str">
        <f t="shared" si="1"/>
        <v>ALG13A_QuestionPar</v>
      </c>
      <c r="K25" s="1" t="str">
        <f>IF(ISTEXT(VLOOKUP($A25,'ALG Generieke vragenset'!$A$2:$X$48,11,FALSE)),VLOOKUP($A25,'ALG Generieke vragenset'!$A$2:$X$48,11,FALSE),"")</f>
        <v>Hoe lang bestaan de klachten precies?</v>
      </c>
      <c r="L25" s="1" t="str">
        <f>IF(ISTEXT(VLOOKUP($A25,'ALG Generieke vragenset'!$A$2:$X$48,12,FALSE)),VLOOKUP($A25,'ALG Generieke vragenset'!$A$2:$X$48,12,FALSE),"")</f>
        <v>Specifieke duur</v>
      </c>
      <c r="M25" s="1"/>
      <c r="N25" s="1" t="str">
        <f>IF(ISTEXT(VLOOKUP($A25,'ALG Generieke vragenset'!$A$2:$X$48,14,FALSE)),VLOOKUP($A25,'ALG Generieke vragenset'!$A$2:$X$48,14,FALSE),"")</f>
        <v> </v>
      </c>
      <c r="O25" s="24" t="str">
        <f>IF(ISTEXT(VLOOKUP($A25,'ALG Generieke vragenset'!$A$2:$X$48,15,FALSE)),VLOOKUP($A25,'ALG Generieke vragenset'!$A$2:$X$48,15,FALSE),"")</f>
        <v/>
      </c>
      <c r="P25" s="24" t="str">
        <f>IF(ISTEXT(VLOOKUP($A25,'ALG Generieke vragenset'!$A$2:$X$48,16,FALSE)),VLOOKUP($A25,'ALG Generieke vragenset'!$A$2:$X$48,16,FALSE),"")</f>
        <v>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14">
        <v>1</v>
      </c>
      <c r="W25" s="114" t="s">
        <v>6116</v>
      </c>
      <c r="X25" s="115" t="s">
        <v>6116</v>
      </c>
    </row>
    <row r="26" spans="1:24" ht="32.1">
      <c r="A26" s="111" t="str">
        <f>UPPER(MID(C26,1,5)&amp;B26)</f>
        <v>BLAAR8</v>
      </c>
      <c r="B26" s="40">
        <v>8</v>
      </c>
      <c r="C26" s="40" t="s">
        <v>67</v>
      </c>
      <c r="D26" s="40" t="s">
        <v>4719</v>
      </c>
      <c r="E26" s="41" t="s">
        <v>4719</v>
      </c>
      <c r="F26" s="41" t="s">
        <v>6154</v>
      </c>
      <c r="G26" s="41"/>
      <c r="H26" s="41" t="str">
        <f t="shared" si="0"/>
        <v>BLAAR8_Question</v>
      </c>
      <c r="I26" s="40" t="s">
        <v>359</v>
      </c>
      <c r="J26" s="40" t="str">
        <f t="shared" si="1"/>
        <v>BLAAR8_QuestionPar</v>
      </c>
      <c r="K26" s="40" t="s">
        <v>361</v>
      </c>
      <c r="L26" s="40" t="s">
        <v>6661</v>
      </c>
      <c r="M26" s="40" t="str">
        <f t="shared" si="2"/>
        <v>BLAAR8_ExtraInfo</v>
      </c>
      <c r="N26" s="77" t="s">
        <v>6662</v>
      </c>
      <c r="O26" s="77"/>
      <c r="P26" s="77"/>
      <c r="Q26" s="40" t="s">
        <v>6068</v>
      </c>
      <c r="R26" s="40" t="s">
        <v>3</v>
      </c>
      <c r="S26" s="40"/>
      <c r="T26" s="41" t="s">
        <v>6128</v>
      </c>
      <c r="U26" s="77"/>
      <c r="V26" s="40">
        <v>1</v>
      </c>
      <c r="W26" s="77"/>
      <c r="X26" s="42"/>
    </row>
    <row r="27" spans="1:24" ht="152.25">
      <c r="A27" s="112" t="str">
        <f>UPPER(MID(C27,1,5)&amp;B27)</f>
        <v>BLAAR9</v>
      </c>
      <c r="B27" s="67">
        <v>9</v>
      </c>
      <c r="C27" s="67" t="s">
        <v>67</v>
      </c>
      <c r="D27" s="67" t="s">
        <v>6115</v>
      </c>
      <c r="E27" s="67" t="s">
        <v>6259</v>
      </c>
      <c r="F27" s="67" t="s">
        <v>6154</v>
      </c>
      <c r="G27" s="67"/>
      <c r="H27" s="67" t="str">
        <f t="shared" si="0"/>
        <v>BLAAR9_Question</v>
      </c>
      <c r="I27" s="67" t="s">
        <v>6663</v>
      </c>
      <c r="J27" s="491" t="str">
        <f t="shared" si="1"/>
        <v>BLAAR9_QuestionPar</v>
      </c>
      <c r="K27" s="68" t="s">
        <v>6664</v>
      </c>
      <c r="L27" s="69" t="s">
        <v>6665</v>
      </c>
      <c r="M27" s="69"/>
      <c r="N27" s="69"/>
      <c r="O27" s="69"/>
      <c r="P27" s="67"/>
      <c r="Q27" s="67" t="s">
        <v>6326</v>
      </c>
      <c r="R27" s="67" t="s">
        <v>6118</v>
      </c>
      <c r="S27" s="67" t="s">
        <v>6666</v>
      </c>
      <c r="T27" s="67" t="s">
        <v>6667</v>
      </c>
      <c r="U27" s="70" t="s">
        <v>6602</v>
      </c>
      <c r="V27" s="67" t="s">
        <v>6668</v>
      </c>
      <c r="W27" s="67" t="s">
        <v>6669</v>
      </c>
      <c r="X27" s="71"/>
    </row>
    <row r="28" spans="1:24" ht="176.1">
      <c r="A28" s="111" t="str">
        <f t="shared" ref="A28:A39" si="6">UPPER(MID(C28,1,3)&amp;B28)</f>
        <v>PIJ1</v>
      </c>
      <c r="B28" s="40">
        <v>1</v>
      </c>
      <c r="C28" s="40" t="s">
        <v>6247</v>
      </c>
      <c r="D28" s="41" t="s">
        <v>4719</v>
      </c>
      <c r="E28" s="41" t="s">
        <v>4719</v>
      </c>
      <c r="F28" s="41" t="s">
        <v>6154</v>
      </c>
      <c r="G28" s="41"/>
      <c r="H28" s="135" t="str">
        <f t="shared" si="0"/>
        <v>PIJ1_Question</v>
      </c>
      <c r="I28" s="1" t="str">
        <f>IF(ISTEXT(VLOOKUP($A28,'ALG Generieke vragenset'!$A$2:$X$48,9,FALSE)),VLOOKUP($A28,'ALG Generieke vragenset'!$A$2:$X$48,9,FALSE),"")</f>
        <v>Kun je op een schaal van 0-10 aangeven hoeveel pijn je hebt?</v>
      </c>
      <c r="J28" s="1" t="str">
        <f t="shared" si="1"/>
        <v>PIJ1_QuestionPar</v>
      </c>
      <c r="K28" s="1" t="str">
        <f>IF(ISTEXT(VLOOKUP($A28,'ALG Generieke vragenset'!$A$2:$X$48,11,FALSE)),VLOOKUP($A28,'ALG Generieke vragenset'!$A$2:$X$48,11,FALSE),"")</f>
        <v>Kun je op een schaal van 0-10 aangeven hoeveel pijn de patiënt heeft?</v>
      </c>
      <c r="L28" s="1" t="str">
        <f>IF(ISTEXT(VLOOKUP($A28,'ALG Generieke vragenset'!$A$2:$X$48,12,FALSE)),VLOOKUP($A28,'ALG Generieke vragenset'!$A$2:$X$48,12,FALSE),"")</f>
        <v>Pijn 0-10</v>
      </c>
      <c r="M28" s="1" t="str">
        <f t="shared" si="2"/>
        <v>PIJ1_ExtraInfo</v>
      </c>
      <c r="N28" s="1" t="str">
        <f>IF(ISTEXT(VLOOKUP($A28,'ALG Generieke vragenset'!$A$2:$X$48,14,FALSE)),VLOOKUP($A28,'ALG Generieke vragenset'!$A$2:$X$48,14,FALSE),"")</f>
        <v>0 is geen pijn, 1-3: weinig pijn, je kan bijna alles doen, 4-7: De pijn is aanwezig en beperkt je in je activiteiten, 8-9: de pijn is heel hevig en belemmerd je in al je dagelijkse activiteiten, 10 is de ergst denkbare pijn.</v>
      </c>
      <c r="O28" s="24" t="str">
        <f>IF(ISTEXT(VLOOKUP($A28,'ALG Generieke vragenset'!$A$2:$X$48,15,FALSE)),VLOOKUP($A28,'ALG Generieke vragenset'!$A$2:$X$48,15,FALSE),"")</f>
        <v>https://mi-umbraco-prd.azurewebsites.net/media/r3xjpuis/pij1.png</v>
      </c>
      <c r="P28" s="24" t="str">
        <f>IF(ISTEXT(VLOOKUP($A28,'ALG Generieke vragenset'!$A$2:$X$48,16,FALSE)),VLOOKUP($A28,'ALG Generieke vragenset'!$A$2:$X$48,16,FALSE),"")</f>
        <v>score 9 of 10</v>
      </c>
      <c r="Q28" s="1" t="str">
        <f>IF(ISTEXT(VLOOKUP($A28,'ALG Generieke vragenset'!$A$2:$X$48,17,FALSE)),VLOOKUP($A28,'ALG Generieke vragenset'!$A$2:$X$48,17,FALSE),"")</f>
        <v>slider</v>
      </c>
      <c r="R28" s="1" t="str">
        <f>IF(ISTEXT(VLOOKUP($A28,'ALG Generieke vragenset'!$A$2:$X$48,18,FALSE)),VLOOKUP($A28,'ALG Generieke vragenset'!$A$2:$X$48,18,FALSE),"")</f>
        <v>Ja</v>
      </c>
      <c r="S28" s="14" t="str">
        <f>IF(ISTEXT(VLOOKUP($A28,'ALG Generieke vragenset'!$A$2:$X$100,19,FALSE)),VLOOKUP($A28,'ALG Generieke vragenset'!$A$2:$X$100,19,FALSE),"")</f>
        <v>0. PIJ1_Answer1 
1. PIJ1_Answer2 
2. PIJ1_Answer3 
3. PIJ1_Answer4 
4. PIJ1_Answer5 
5. PIJ1_Answer6 
6. PIJ1_Answer7 
7. PIJ1_Answer8 
8. PIJ1_Answer9 
9. PIJ1_Answer10 
10. PIJ1_Answer11</v>
      </c>
      <c r="T28" s="14" t="str">
        <f>IF(ISTEXT(VLOOKUP($A28,'ALG Generieke vragenset'!$A$2:$X$48,20,FALSE)),VLOOKUP($A28,'ALG Generieke vragenset'!$A$2:$X$48,20,FALSE),"")</f>
        <v>0. 0
1. 1
2. 2
3. 3
4. 4
5. 5
6. 6
7. 7
8. 8
9. 9
10. 10</v>
      </c>
      <c r="U28" s="14" t="str">
        <f>IF(ISTEXT(VLOOKUP($A28,'ALG Generieke vragenset'!$A$2:$X$48,21,FALSE)),VLOOKUP($A28,'ALG Generieke vragenset'!$A$2:$X$48,21,FALSE),"")</f>
        <v>x</v>
      </c>
      <c r="V28" s="116" t="s">
        <v>6253</v>
      </c>
      <c r="W28" s="41" t="s">
        <v>6254</v>
      </c>
      <c r="X28" s="42"/>
    </row>
    <row r="29" spans="1:24" ht="32.1">
      <c r="A29" s="112" t="str">
        <f t="shared" si="6"/>
        <v>ALG14</v>
      </c>
      <c r="B29" s="37">
        <v>14</v>
      </c>
      <c r="C29" s="37" t="s">
        <v>6153</v>
      </c>
      <c r="D29" s="33" t="s">
        <v>4719</v>
      </c>
      <c r="E29" s="33" t="s">
        <v>4719</v>
      </c>
      <c r="F29" s="33" t="s">
        <v>6154</v>
      </c>
      <c r="G29" s="33"/>
      <c r="H29" s="14" t="str">
        <f t="shared" si="0"/>
        <v>ALG14_Question</v>
      </c>
      <c r="I29" s="1" t="str">
        <f>IF(ISTEXT(VLOOKUP($A29,'ALG Generieke vragenset'!$A$2:$X$48,9,FALSE)),VLOOKUP($A29,'ALG Generieke vragenset'!$A$2:$X$48,9,FALSE),"")</f>
        <v>Zijn er nog andere bijkomende klachten?</v>
      </c>
      <c r="J29" s="1" t="str">
        <f t="shared" si="1"/>
        <v>ALG14_QuestionPar</v>
      </c>
      <c r="K29" s="1" t="str">
        <f>IF(ISTEXT(VLOOKUP($A29,'ALG Generieke vragenset'!$A$2:$X$48,11,FALSE)),VLOOKUP($A29,'ALG Generieke vragenset'!$A$2:$X$48,11,FALSE),"")</f>
        <v>Zijn er nog andere bijkomende klachten?</v>
      </c>
      <c r="L29" s="1" t="str">
        <f>IF(ISTEXT(VLOOKUP($A29,'ALG Generieke vragenset'!$A$2:$X$48,12,FALSE)),VLOOKUP($A29,'ALG Generieke vragenset'!$A$2:$X$48,12,FALSE),"")</f>
        <v>Bijkomende klachten</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
      </c>
      <c r="V29" s="33" t="s">
        <v>6159</v>
      </c>
      <c r="W29" s="24" t="s">
        <v>6235</v>
      </c>
      <c r="X29" s="39"/>
    </row>
    <row r="30" spans="1:24" ht="15.95">
      <c r="A30" s="111" t="str">
        <f t="shared" si="6"/>
        <v>ALG14A</v>
      </c>
      <c r="B30" s="40" t="s">
        <v>6236</v>
      </c>
      <c r="C30" s="40" t="s">
        <v>6162</v>
      </c>
      <c r="D30" s="41" t="s">
        <v>6115</v>
      </c>
      <c r="E30" s="41" t="s">
        <v>6115</v>
      </c>
      <c r="F30" s="41" t="s">
        <v>6154</v>
      </c>
      <c r="G30" s="41"/>
      <c r="H30" s="135" t="str">
        <f t="shared" si="0"/>
        <v>ALG14A_Question</v>
      </c>
      <c r="I30" s="1" t="str">
        <f>IF(ISTEXT(VLOOKUP($A30,'ALG Generieke vragenset'!$A$2:$X$48,9,FALSE)),VLOOKUP($A30,'ALG Generieke vragenset'!$A$2:$X$48,9,FALSE),"")</f>
        <v>Kan je de bijkomende klachten beschrijven?</v>
      </c>
      <c r="J30" s="1" t="str">
        <f t="shared" si="1"/>
        <v>ALG14A_QuestionPar</v>
      </c>
      <c r="K30" s="1" t="str">
        <f>IF(ISTEXT(VLOOKUP($A30,'ALG Generieke vragenset'!$A$2:$X$48,11,FALSE)),VLOOKUP($A30,'ALG Generieke vragenset'!$A$2:$X$48,11,FALSE),"")</f>
        <v>Kan je de bijkomende klachten beschrijven?</v>
      </c>
      <c r="L30" s="1" t="str">
        <f>IF(ISTEXT(VLOOKUP($A30,'ALG Generieke vragenset'!$A$2:$X$48,12,FALSE)),VLOOKUP($A30,'ALG Generieke vragenset'!$A$2:$X$48,12,FALSE),"")</f>
        <v>Specificatie bijkomende klachten</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Nee</v>
      </c>
      <c r="S30" s="1"/>
      <c r="T30" s="14" t="str">
        <f>IF(ISTEXT(VLOOKUP($A30,'ALG Generieke vragenset'!$A$2:$X$48,20,FALSE)),VLOOKUP($A30,'ALG Generieke vragenset'!$A$2:$X$48,20,FALSE),"")</f>
        <v>Beschrijving</v>
      </c>
      <c r="U30" s="14" t="str">
        <f>IF(ISTEXT(VLOOKUP($A30,'ALG Generieke vragenset'!$A$2:$X$48,21,FALSE)),VLOOKUP($A30,'ALG Generieke vragenset'!$A$2:$X$48,21,FALSE),"")</f>
        <v>x</v>
      </c>
      <c r="V30" s="41">
        <v>1</v>
      </c>
      <c r="W30" s="77"/>
      <c r="X30" s="42"/>
    </row>
    <row r="31" spans="1:24" ht="32.1">
      <c r="A31" s="112" t="str">
        <f t="shared" si="6"/>
        <v>ALG24</v>
      </c>
      <c r="B31" s="52">
        <v>24</v>
      </c>
      <c r="C31" s="52" t="s">
        <v>6162</v>
      </c>
      <c r="D31" s="52" t="s">
        <v>4719</v>
      </c>
      <c r="E31" s="117" t="s">
        <v>6115</v>
      </c>
      <c r="F31" s="117" t="s">
        <v>6154</v>
      </c>
      <c r="G31" s="117"/>
      <c r="H31" s="55" t="str">
        <f t="shared" si="0"/>
        <v>ALG24_Question</v>
      </c>
      <c r="I31" s="1" t="str">
        <f>IF(ISTEXT(VLOOKUP($A31,'ALG Generieke vragenset'!$A$2:$X$48,9,FALSE)),VLOOKUP($A31,'ALG Generieke vragenset'!$A$2:$X$48,9,FALSE),"")</f>
        <v xml:space="preserve">Zijn er op dit moment huisgenoten met dezelfde klachten? </v>
      </c>
      <c r="J31" s="1" t="str">
        <f t="shared" si="1"/>
        <v>ALG24_QuestionPar</v>
      </c>
      <c r="K31" s="1" t="str">
        <f>IF(ISTEXT(VLOOKUP($A31,'ALG Generieke vragenset'!$A$2:$X$48,11,FALSE)),VLOOKUP($A31,'ALG Generieke vragenset'!$A$2:$X$48,11,FALSE),"")</f>
        <v xml:space="preserve">Zijn er op dit moment huisgenoten met dezelfde klachten? </v>
      </c>
      <c r="L31" s="1" t="str">
        <f>IF(ISTEXT(VLOOKUP($A31,'ALG Generieke vragenset'!$A$2:$X$48,12,FALSE)),VLOOKUP($A31,'ALG Generieke vragenset'!$A$2:$X$48,12,FALSE),"")</f>
        <v>Huisgenoten</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ja</v>
      </c>
      <c r="S31" s="14" t="s">
        <v>6500</v>
      </c>
      <c r="T31" s="14" t="str">
        <f>IF(ISTEXT(VLOOKUP($A31,'ALG Generieke vragenset'!$A$2:$X$48,20,FALSE)),VLOOKUP($A31,'ALG Generieke vragenset'!$A$2:$X$48,20,FALSE),"")</f>
        <v>1. Ja
2. Nee</v>
      </c>
      <c r="U31" s="14" t="str">
        <f>IF(ISTEXT(VLOOKUP($A31,'ALG Generieke vragenset'!$A$2:$X$48,21,FALSE)),VLOOKUP($A31,'ALG Generieke vragenset'!$A$2:$X$48,21,FALSE),"")</f>
        <v>x</v>
      </c>
      <c r="V31" s="24" t="s">
        <v>6159</v>
      </c>
      <c r="W31" s="24"/>
      <c r="X31" s="118" t="s">
        <v>6292</v>
      </c>
    </row>
    <row r="32" spans="1:24" ht="32.1">
      <c r="A32" s="111" t="str">
        <f t="shared" si="6"/>
        <v>ALG4</v>
      </c>
      <c r="B32" s="40">
        <v>4</v>
      </c>
      <c r="C32" s="40" t="s">
        <v>6153</v>
      </c>
      <c r="D32" s="40" t="s">
        <v>4719</v>
      </c>
      <c r="E32" s="41" t="s">
        <v>6186</v>
      </c>
      <c r="F32" s="77" t="s">
        <v>6187</v>
      </c>
      <c r="G32" s="77"/>
      <c r="H32" s="490" t="str">
        <f t="shared" si="0"/>
        <v>ALG4_Question</v>
      </c>
      <c r="I32" s="1" t="str">
        <f>IF(ISTEXT(VLOOKUP($A32,'ALG Generieke vragenset'!$A$2:$X$48,9,FALSE)),VLOOKUP($A32,'ALG Generieke vragenset'!$A$2:$X$48,9,FALSE),"")</f>
        <v xml:space="preserve">Ben je (mogelijk) zwanger? </v>
      </c>
      <c r="J32" s="1" t="str">
        <f t="shared" si="1"/>
        <v>ALG4_QuestionPar</v>
      </c>
      <c r="K32" s="1" t="str">
        <f>IF(ISTEXT(VLOOKUP($A32,'ALG Generieke vragenset'!$A$2:$X$48,11,FALSE)),VLOOKUP($A32,'ALG Generieke vragenset'!$A$2:$X$48,11,FALSE),"")</f>
        <v>Is de patiënte (mogelijk) zwanger?</v>
      </c>
      <c r="L32" s="1" t="str">
        <f>IF(ISTEXT(VLOOKUP($A32,'ALG Generieke vragenset'!$A$2:$X$48,12,FALSE)),VLOOKUP($A32,'ALG Generieke vragenset'!$A$2:$X$48,12,FALSE),"")</f>
        <v>(mogelijk) zwanger</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14" t="s">
        <v>6500</v>
      </c>
      <c r="T32" s="14" t="str">
        <f>IF(ISTEXT(VLOOKUP($A32,'ALG Generieke vragenset'!$A$2:$X$48,20,FALSE)),VLOOKUP($A32,'ALG Generieke vragenset'!$A$2:$X$48,20,FALSE),"")</f>
        <v>1. Ja
2. Nee</v>
      </c>
      <c r="U32" s="14" t="str">
        <f>IF(ISTEXT(VLOOKUP($A32,'ALG Generieke vragenset'!$A$2:$X$48,21,FALSE)),VLOOKUP($A32,'ALG Generieke vragenset'!$A$2:$X$48,21,FALSE),"")</f>
        <v>x</v>
      </c>
      <c r="V32" s="40" t="s">
        <v>6159</v>
      </c>
      <c r="W32" s="77"/>
      <c r="X32" s="42"/>
    </row>
    <row r="33" spans="1:24" ht="255.95">
      <c r="A33" s="32" t="str">
        <f>UPPER(MID(C33,1,3)&amp;B33)</f>
        <v>ALG1A</v>
      </c>
      <c r="B33" s="1" t="s">
        <v>6161</v>
      </c>
      <c r="C33" s="1" t="s">
        <v>6162</v>
      </c>
      <c r="D33" s="1" t="s">
        <v>6115</v>
      </c>
      <c r="E33" s="1" t="s">
        <v>6115</v>
      </c>
      <c r="F33" s="1" t="s">
        <v>6154</v>
      </c>
      <c r="G33" s="1"/>
      <c r="H33" s="1" t="str">
        <f t="shared" si="0"/>
        <v>ALG1A_Question</v>
      </c>
      <c r="I33" s="321" t="s">
        <v>187</v>
      </c>
      <c r="J33" s="321" t="str">
        <f t="shared" si="1"/>
        <v>ALG1A_QuestionPar</v>
      </c>
      <c r="K33" s="322" t="s">
        <v>189</v>
      </c>
      <c r="L33" s="1" t="s">
        <v>6163</v>
      </c>
      <c r="M33" s="1" t="str">
        <f t="shared" si="2"/>
        <v>ALG1A_ExtraInfo</v>
      </c>
      <c r="N33" s="323" t="s">
        <v>6164</v>
      </c>
      <c r="O33" s="24"/>
      <c r="P33" s="24"/>
      <c r="Q33" s="25" t="s">
        <v>6066</v>
      </c>
      <c r="R33" s="1" t="s">
        <v>6118</v>
      </c>
      <c r="S33" s="14" t="s">
        <v>6165</v>
      </c>
      <c r="T33" s="33" t="s">
        <v>6166</v>
      </c>
      <c r="U33" s="1" t="s">
        <v>1576</v>
      </c>
      <c r="V33" s="14" t="s">
        <v>6167</v>
      </c>
      <c r="W33" s="24" t="s">
        <v>6168</v>
      </c>
      <c r="X33" s="1"/>
    </row>
    <row r="34" spans="1:24" ht="15.95">
      <c r="A34" s="32" t="str">
        <f>UPPER(MID(C34,1,3)&amp;B34)</f>
        <v>ALG1B</v>
      </c>
      <c r="B34" s="1" t="s">
        <v>6169</v>
      </c>
      <c r="C34" s="1" t="s">
        <v>6162</v>
      </c>
      <c r="D34" s="1" t="s">
        <v>6115</v>
      </c>
      <c r="E34" s="1" t="s">
        <v>6115</v>
      </c>
      <c r="F34" s="1" t="s">
        <v>6154</v>
      </c>
      <c r="G34" s="1"/>
      <c r="H34" s="1" t="str">
        <f t="shared" si="0"/>
        <v>ALG1B_Question</v>
      </c>
      <c r="I34" s="321" t="s">
        <v>221</v>
      </c>
      <c r="J34" s="321" t="str">
        <f t="shared" si="1"/>
        <v>ALG1B_QuestionPar</v>
      </c>
      <c r="K34" s="322" t="s">
        <v>223</v>
      </c>
      <c r="L34" s="1" t="s">
        <v>6170</v>
      </c>
      <c r="M34" s="1"/>
      <c r="O34" s="24"/>
      <c r="P34" s="24"/>
      <c r="Q34" s="25" t="s">
        <v>6128</v>
      </c>
      <c r="R34" s="1" t="s">
        <v>6118</v>
      </c>
      <c r="S34" s="1"/>
      <c r="T34" s="33">
        <v>1</v>
      </c>
      <c r="U34" s="1" t="s">
        <v>1576</v>
      </c>
      <c r="V34" s="14">
        <v>1</v>
      </c>
      <c r="W34" s="24"/>
      <c r="X34" s="1"/>
    </row>
    <row r="35" spans="1:24" ht="32.1">
      <c r="A35" s="32" t="str">
        <f t="shared" si="6"/>
        <v>ALG3B</v>
      </c>
      <c r="B35" s="1" t="s">
        <v>6178</v>
      </c>
      <c r="C35" s="1" t="s">
        <v>6162</v>
      </c>
      <c r="D35" s="1" t="s">
        <v>6115</v>
      </c>
      <c r="E35" s="14" t="s">
        <v>6115</v>
      </c>
      <c r="F35" s="14" t="s">
        <v>6154</v>
      </c>
      <c r="G35" s="14"/>
      <c r="H35" s="14" t="str">
        <f t="shared" si="0"/>
        <v>ALG3B_Question</v>
      </c>
      <c r="I35" s="1" t="str">
        <f>IF(ISTEXT(VLOOKUP($A35,'ALG Generieke vragenset'!$A$2:$X$48,9,FALSE)),VLOOKUP($A35,'ALG Generieke vragenset'!$A$2:$X$48,9,FALSE),"")</f>
        <v xml:space="preserve">Gebruik je medicijnen? </v>
      </c>
      <c r="J35" s="1" t="str">
        <f t="shared" si="1"/>
        <v>ALG3B_QuestionPar</v>
      </c>
      <c r="K35" s="1" t="str">
        <f>IF(ISTEXT(VLOOKUP($A35,'ALG Generieke vragenset'!$A$2:$X$48,11,FALSE)),VLOOKUP($A35,'ALG Generieke vragenset'!$A$2:$X$48,11,FALSE),"")</f>
        <v>Gebruikt de patiënt medicijnen?</v>
      </c>
      <c r="L35" s="1" t="str">
        <f>IF(ISTEXT(VLOOKUP($A35,'ALG Generieke vragenset'!$A$2:$X$48,12,FALSE)),VLOOKUP($A35,'ALG Generieke vragenset'!$A$2:$X$48,12,FALSE),"")</f>
        <v>Medicatie</v>
      </c>
      <c r="M35" s="1" t="str">
        <f t="shared" si="2"/>
        <v>ALG3B_ExtraInfo</v>
      </c>
      <c r="N35" s="1" t="str">
        <f>IF(ISTEXT(VLOOKUP($A35,'ALG Generieke vragenset'!$A$2:$X$48,14,FALSE)),VLOOKUP($A35,'ALG Generieke vragenset'!$A$2:$X$48,14,FALSE),"")</f>
        <v>En/of ben je onder behandeling bij een arts met bijvoorbeeld radiotherapie?</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 xml:space="preserve">Ja </v>
      </c>
      <c r="S35" s="14" t="s">
        <v>6500</v>
      </c>
      <c r="T35" s="14" t="str">
        <f>IF(ISTEXT(VLOOKUP($A35,'ALG Generieke vragenset'!$A$2:$X$48,20,FALSE)),VLOOKUP($A35,'ALG Generieke vragenset'!$A$2:$X$48,20,FALSE),"")</f>
        <v xml:space="preserve">1. Ja 
2. Nee </v>
      </c>
      <c r="U35" s="14" t="str">
        <f>IF(ISTEXT(VLOOKUP($A35,'ALG Generieke vragenset'!$A$2:$X$48,21,FALSE)),VLOOKUP($A35,'ALG Generieke vragenset'!$A$2:$X$48,21,FALSE),"")</f>
        <v>x</v>
      </c>
      <c r="V35" s="1">
        <v>1</v>
      </c>
      <c r="W35" s="203" t="s">
        <v>6235</v>
      </c>
      <c r="X35" s="1"/>
    </row>
    <row r="36" spans="1:24" ht="15.95">
      <c r="A36" s="32" t="str">
        <f t="shared" si="6"/>
        <v>ALG3C</v>
      </c>
      <c r="B36" s="1" t="s">
        <v>6182</v>
      </c>
      <c r="C36" s="1" t="s">
        <v>6162</v>
      </c>
      <c r="D36" s="1" t="s">
        <v>6115</v>
      </c>
      <c r="E36" s="14" t="s">
        <v>6115</v>
      </c>
      <c r="F36" s="14" t="s">
        <v>6154</v>
      </c>
      <c r="G36" s="14"/>
      <c r="H36" s="14" t="str">
        <f t="shared" si="0"/>
        <v>ALG3C_Question</v>
      </c>
      <c r="I36" s="1" t="str">
        <f>IF(ISTEXT(VLOOKUP($A36,'ALG Generieke vragenset'!$A$2:$X$48,9,FALSE)),VLOOKUP($A36,'ALG Generieke vragenset'!$A$2:$X$48,9,FALSE),"")</f>
        <v>Welke medicatie gebruik je?</v>
      </c>
      <c r="J36" s="1" t="str">
        <f t="shared" si="1"/>
        <v>ALG3C_QuestionPar</v>
      </c>
      <c r="K36" s="1" t="str">
        <f>IF(ISTEXT(VLOOKUP($A36,'ALG Generieke vragenset'!$A$2:$X$48,11,FALSE)),VLOOKUP($A36,'ALG Generieke vragenset'!$A$2:$X$48,11,FALSE),"")</f>
        <v>Welke medicatie gebruik je?</v>
      </c>
      <c r="L36" s="1" t="str">
        <f>IF(ISTEXT(VLOOKUP($A36,'ALG Generieke vragenset'!$A$2:$X$48,12,FALSE)),VLOOKUP($A36,'ALG Generieke vragenset'!$A$2:$X$48,12,FALSE),"")</f>
        <v>Specificatie medicatie</v>
      </c>
      <c r="M36" s="1" t="str">
        <f t="shared" si="2"/>
        <v>ALG3C_ExtraInfo</v>
      </c>
      <c r="N36" s="1" t="str">
        <f>IF(ISTEXT(VLOOKUP($A36,'ALG Generieke vragenset'!$A$2:$X$48,14,FALSE)),VLOOKUP($A36,'ALG Generieke vragenset'!$A$2:$X$48,14,FALSE),"")</f>
        <v xml:space="preserve">Of wat voor behandeling? En als je er een hebt graag ook een foto uploaden van je medicatielijst.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 en beeld</v>
      </c>
      <c r="R36" s="1" t="str">
        <f>IF(ISTEXT(VLOOKUP($A36,'ALG Generieke vragenset'!$A$2:$X$48,18,FALSE)),VLOOKUP($A36,'ALG Generieke vragenset'!$A$2:$X$48,18,FALSE),"")</f>
        <v xml:space="preserve">Ja </v>
      </c>
      <c r="S36" s="1"/>
      <c r="T36" s="14">
        <v>1</v>
      </c>
      <c r="U36" s="14" t="str">
        <f>IF(ISTEXT(VLOOKUP($A36,'ALG Generieke vragenset'!$A$2:$X$48,21,FALSE)),VLOOKUP($A36,'ALG Generieke vragenset'!$A$2:$X$48,21,FALSE),"")</f>
        <v>x</v>
      </c>
      <c r="V36" s="1">
        <v>1</v>
      </c>
      <c r="W36" s="203"/>
      <c r="X36" s="1"/>
    </row>
    <row r="37" spans="1:24" ht="32.1">
      <c r="A37" s="111" t="str">
        <f t="shared" si="6"/>
        <v>ALG5</v>
      </c>
      <c r="B37" s="40">
        <v>5</v>
      </c>
      <c r="C37" s="37" t="s">
        <v>6153</v>
      </c>
      <c r="D37" s="37" t="s">
        <v>6115</v>
      </c>
      <c r="E37" s="41" t="s">
        <v>4719</v>
      </c>
      <c r="F37" s="37" t="s">
        <v>6154</v>
      </c>
      <c r="G37" s="37"/>
      <c r="H37" s="1" t="str">
        <f t="shared" si="0"/>
        <v>ALG5_Question</v>
      </c>
      <c r="I37" s="1" t="str">
        <f>IF(ISTEXT(VLOOKUP($A37,'ALG Generieke vragenset'!$A$2:$X$48,9,FALSE)),VLOOKUP($A37,'ALG Generieke vragenset'!$A$2:$X$48,9,FALSE),"")</f>
        <v>Heb je allergieën?</v>
      </c>
      <c r="J37" s="1" t="str">
        <f t="shared" si="1"/>
        <v>ALG5_QuestionPar</v>
      </c>
      <c r="K37" s="1" t="str">
        <f>IF(ISTEXT(VLOOKUP($A37,'ALG Generieke vragenset'!$A$2:$X$48,11,FALSE)),VLOOKUP($A37,'ALG Generieke vragenset'!$A$2:$X$48,11,FALSE),"")</f>
        <v>Heeft de patiënt allergieën?</v>
      </c>
      <c r="L37" s="1" t="str">
        <f>IF(ISTEXT(VLOOKUP($A37,'ALG Generieke vragenset'!$A$2:$X$48,12,FALSE)),VLOOKUP($A37,'ALG Generieke vragenset'!$A$2:$X$48,12,FALSE),"")</f>
        <v>Allergieën</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boolean</v>
      </c>
      <c r="R37" s="1" t="str">
        <f>IF(ISTEXT(VLOOKUP($A37,'ALG Generieke vragenset'!$A$2:$X$48,18,FALSE)),VLOOKUP($A37,'ALG Generieke vragenset'!$A$2:$X$48,18,FALSE),"")</f>
        <v xml:space="preserve">Ja </v>
      </c>
      <c r="S37" s="14" t="s">
        <v>6500</v>
      </c>
      <c r="T37" s="14" t="str">
        <f>IF(ISTEXT(VLOOKUP($A37,'ALG Generieke vragenset'!$A$2:$X$48,20,FALSE)),VLOOKUP($A37,'ALG Generieke vragenset'!$A$2:$X$48,20,FALSE),"")</f>
        <v>1. Ja
2. Nee</v>
      </c>
      <c r="U37" s="14" t="str">
        <f>IF(ISTEXT(VLOOKUP($A37,'ALG Generieke vragenset'!$A$2:$X$48,21,FALSE)),VLOOKUP($A37,'ALG Generieke vragenset'!$A$2:$X$48,21,FALSE),"")</f>
        <v>x</v>
      </c>
      <c r="V37" s="33" t="s">
        <v>6159</v>
      </c>
      <c r="W37" s="77" t="s">
        <v>6160</v>
      </c>
      <c r="X37" s="42"/>
    </row>
    <row r="38" spans="1:24" ht="15.95">
      <c r="A38" s="111" t="str">
        <f t="shared" si="6"/>
        <v>ALG6</v>
      </c>
      <c r="B38" s="40">
        <v>6</v>
      </c>
      <c r="C38" s="40" t="s">
        <v>6153</v>
      </c>
      <c r="D38" s="40" t="s">
        <v>4719</v>
      </c>
      <c r="E38" s="41" t="s">
        <v>4719</v>
      </c>
      <c r="F38" s="41" t="s">
        <v>6154</v>
      </c>
      <c r="G38" s="41"/>
      <c r="H38" s="135" t="str">
        <f t="shared" si="0"/>
        <v>ALG6_Question</v>
      </c>
      <c r="I38" s="1" t="str">
        <f>IF(ISTEXT(VLOOKUP($A38,'ALG Generieke vragenset'!$A$2:$X$48,9,FALSE)),VLOOKUP($A38,'ALG Generieke vragenset'!$A$2:$X$48,9,FALSE),"")</f>
        <v>Hoe uit de allergie zich?</v>
      </c>
      <c r="J38" s="1" t="str">
        <f t="shared" si="1"/>
        <v>ALG6_QuestionPar</v>
      </c>
      <c r="K38" s="1" t="str">
        <f>IF(ISTEXT(VLOOKUP($A38,'ALG Generieke vragenset'!$A$2:$X$48,11,FALSE)),VLOOKUP($A38,'ALG Generieke vragenset'!$A$2:$X$48,11,FALSE),"")</f>
        <v>Hoe uit de allergie zich?</v>
      </c>
      <c r="L38" s="1" t="str">
        <f>IF(ISTEXT(VLOOKUP($A38,'ALG Generieke vragenset'!$A$2:$X$48,12,FALSE)),VLOOKUP($A38,'ALG Generieke vragenset'!$A$2:$X$48,12,FALSE),"")</f>
        <v>Waarvoor en ernst</v>
      </c>
      <c r="M38" s="1" t="str">
        <f t="shared" si="2"/>
        <v>ALG6_ExtraInfo</v>
      </c>
      <c r="N38" s="1" t="str">
        <f>IF(ISTEXT(VLOOKUP($A38,'ALG Generieke vragenset'!$A$2:$X$48,14,FALSE)),VLOOKUP($A38,'ALG Generieke vragenset'!$A$2:$X$48,14,FALSE),"")</f>
        <v>Bijvoorbeeld: huiduitslag over het gehele lichaam of een opgezette tong of keel? En gebruik je/de patiënt medicatie voor de allergie en / of heb je een EpiPen?</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 xml:space="preserve">Ja </v>
      </c>
      <c r="S38" s="1"/>
      <c r="T38" s="14" t="str">
        <f>IF(ISTEXT(VLOOKUP($A38,'ALG Generieke vragenset'!$A$2:$X$48,20,FALSE)),VLOOKUP($A38,'ALG Generieke vragenset'!$A$2:$X$48,20,FALSE),"")</f>
        <v>Beschrijving</v>
      </c>
      <c r="U38" s="14" t="str">
        <f>IF(ISTEXT(VLOOKUP($A38,'ALG Generieke vragenset'!$A$2:$X$48,21,FALSE)),VLOOKUP($A38,'ALG Generieke vragenset'!$A$2:$X$48,21,FALSE),"")</f>
        <v>x</v>
      </c>
      <c r="V38" s="40">
        <v>1</v>
      </c>
      <c r="W38" s="77"/>
      <c r="X38" s="42"/>
    </row>
    <row r="39" spans="1:24" ht="96">
      <c r="A39" s="111" t="str">
        <f t="shared" si="6"/>
        <v>ALG16</v>
      </c>
      <c r="B39" s="40">
        <v>16</v>
      </c>
      <c r="C39" s="37" t="s">
        <v>6153</v>
      </c>
      <c r="D39" s="37" t="s">
        <v>4719</v>
      </c>
      <c r="E39" s="41" t="s">
        <v>6115</v>
      </c>
      <c r="F39" s="33" t="s">
        <v>6154</v>
      </c>
      <c r="G39" s="33"/>
      <c r="H39" s="14" t="str">
        <f t="shared" si="0"/>
        <v>ALG16_Question</v>
      </c>
      <c r="I39" s="1" t="str">
        <f>IF(ISTEXT(VLOOKUP($A39,'ALG Generieke vragenset'!$A$2:$X$48,9,FALSE)),VLOOKUP($A39,'ALG Generieke vragenset'!$A$2:$X$48,9,FALSE),"")</f>
        <v xml:space="preserve">Ben je gevaccineerd? </v>
      </c>
      <c r="J39" s="1" t="str">
        <f t="shared" si="1"/>
        <v>ALG16_QuestionPar</v>
      </c>
      <c r="K39" s="1" t="str">
        <f>IF(ISTEXT(VLOOKUP($A39,'ALG Generieke vragenset'!$A$2:$X$48,11,FALSE)),VLOOKUP($A39,'ALG Generieke vragenset'!$A$2:$X$48,11,FALSE),"")</f>
        <v xml:space="preserve">Is de patiënt gevaccineerd? </v>
      </c>
      <c r="L39" s="1" t="str">
        <f>IF(ISTEXT(VLOOKUP($A39,'ALG Generieke vragenset'!$A$2:$X$48,12,FALSE)),VLOOKUP($A39,'ALG Generieke vragenset'!$A$2:$X$48,12,FALSE),"")</f>
        <v>Volledig gevaccineerd</v>
      </c>
      <c r="M39" s="1" t="str">
        <f t="shared" si="2"/>
        <v>ALG16_ExtraInfo</v>
      </c>
      <c r="N39" s="1" t="str">
        <f>IF(ISTEXT(VLOOKUP($A39,'ALG Generieke vragenset'!$A$2:$X$48,14,FALSE)),VLOOKUP($A39,'ALG Generieke vragenset'!$A$2:$X$48,14,FALSE),"")</f>
        <v xml:space="preserve">Er zijn meerdere antwoorden mogelijk. Ook andere vaccinaties zijn bijvoorbeeld reisvaccinaties tegen gele koorts of werkgerelateerde vaccinaties zoals BCG.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meerkeuzeselectie</v>
      </c>
      <c r="R39" s="1" t="str">
        <f>IF(ISTEXT(VLOOKUP($A39,'ALG Generieke vragenset'!$A$2:$X$48,18,FALSE)),VLOOKUP($A39,'ALG Generieke vragenset'!$A$2:$X$48,18,FALSE),"")</f>
        <v>Ja</v>
      </c>
      <c r="S39" s="14" t="s">
        <v>6244</v>
      </c>
      <c r="T39" s="14" t="str">
        <f>IF(ISTEXT(VLOOKUP($A39,'ALG Generieke vragenset'!$A$2:$X$48,20,FALSE)),VLOOKUP($A39,'ALG Generieke vragenset'!$A$2:$X$48,20,FALSE),"")</f>
        <v>1. Ja, volgens het rijksvaccinatieprogramma
2. Ja, tegen COVID-19 virus
3. Ja, ook andere vaccinaties
4. Nee, helemaal niet
5. Nee, slechts deels gevaccineerd</v>
      </c>
      <c r="U39" s="14" t="str">
        <f>IF(ISTEXT(VLOOKUP($A39,'ALG Generieke vragenset'!$A$2:$X$48,21,FALSE)),VLOOKUP($A39,'ALG Generieke vragenset'!$A$2:$X$48,21,FALSE),"")</f>
        <v>x</v>
      </c>
      <c r="V39" s="33" t="s">
        <v>6246</v>
      </c>
      <c r="W39" s="77"/>
      <c r="X39" s="42"/>
    </row>
    <row r="40" spans="1:24" ht="32.1">
      <c r="A40" s="111" t="s">
        <v>6276</v>
      </c>
      <c r="B40" s="40">
        <v>20</v>
      </c>
      <c r="C40" s="40" t="s">
        <v>6153</v>
      </c>
      <c r="D40" s="40" t="s">
        <v>6115</v>
      </c>
      <c r="E40" s="41" t="s">
        <v>6115</v>
      </c>
      <c r="F40" s="41" t="s">
        <v>6154</v>
      </c>
      <c r="G40" s="41"/>
      <c r="H40" s="135" t="str">
        <f t="shared" si="0"/>
        <v>ADDITIONALQ_Question</v>
      </c>
      <c r="I40" s="1" t="str">
        <f>IF(ISTEXT(VLOOKUP($A40,'ALG Generieke vragenset'!$A$2:$X$48,9,FALSE)),VLOOKUP($A40,'ALG Generieke vragenset'!$A$2:$X$48,9,FALSE),"")</f>
        <v>Wat is je belangrijkste vraag aan ons?</v>
      </c>
      <c r="J40" s="1" t="str">
        <f t="shared" si="1"/>
        <v>ADDITIONALQ_QuestionPar</v>
      </c>
      <c r="K40" s="1" t="str">
        <f>IF(ISTEXT(VLOOKUP($A40,'ALG Generieke vragenset'!$A$2:$X$48,11,FALSE)),VLOOKUP($A40,'ALG Generieke vragenset'!$A$2:$X$48,11,FALSE),"")</f>
        <v>Wat is je belangrijkste vraag aan ons?</v>
      </c>
      <c r="L40" s="1" t="str">
        <f>IF(ISTEXT(VLOOKUP($A40,'ALG Generieke vragenset'!$A$2:$X$48,12,FALSE)),VLOOKUP($A40,'ALG Generieke vragenset'!$A$2:$X$48,12,FALSE),"")</f>
        <v>Hulpvraag</v>
      </c>
      <c r="M40" s="1"/>
      <c r="N40" s="1" t="str">
        <f>IF(ISTEXT(VLOOKUP($A40,'ALG Generieke vragenset'!$A$2:$X$48,14,FALSE)),VLOOKUP($A40,'ALG Generieke vragenset'!$A$2:$X$48,14,FALSE),"")</f>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 xml:space="preserve">Ja </v>
      </c>
      <c r="S40" s="1"/>
      <c r="T40" s="14" t="str">
        <f>IF(ISTEXT(VLOOKUP($A40,'ALG Generieke vragenset'!$A$2:$X$48,20,FALSE)),VLOOKUP($A40,'ALG Generieke vragenset'!$A$2:$X$48,20,FALSE),"")</f>
        <v>Beschrijving</v>
      </c>
      <c r="U40" s="14" t="str">
        <f>IF(ISTEXT(VLOOKUP($A40,'ALG Generieke vragenset'!$A$2:$X$48,21,FALSE)),VLOOKUP($A40,'ALG Generieke vragenset'!$A$2:$X$48,21,FALSE),"")</f>
        <v>x</v>
      </c>
      <c r="V40" s="41">
        <v>1</v>
      </c>
      <c r="W40" s="77"/>
      <c r="X40" s="42"/>
    </row>
    <row r="41" spans="1:24" ht="15.95">
      <c r="A41" s="119" t="s">
        <v>6278</v>
      </c>
      <c r="B41" s="120" t="s">
        <v>6279</v>
      </c>
      <c r="C41" s="121" t="s">
        <v>6162</v>
      </c>
      <c r="D41" s="121" t="s">
        <v>6115</v>
      </c>
      <c r="E41" s="122" t="s">
        <v>6115</v>
      </c>
      <c r="F41" s="121" t="s">
        <v>6154</v>
      </c>
      <c r="G41" s="121"/>
      <c r="H41" s="491" t="str">
        <f t="shared" si="0"/>
        <v>ALG27_Question</v>
      </c>
      <c r="I41" s="1" t="str">
        <f>IF(ISTEXT(VLOOKUP($A41,'ALG Generieke vragenset'!$A$2:$X$48,9,FALSE)),VLOOKUP($A41,'ALG Generieke vragenset'!$A$2:$X$48,9,FALSE),"")</f>
        <v xml:space="preserve">Zijn er nog andere zorgen of vragen? </v>
      </c>
      <c r="J41" s="1" t="str">
        <f t="shared" si="1"/>
        <v>ALG27_QuestionPar</v>
      </c>
      <c r="K41" s="1" t="str">
        <f>IF(ISTEXT(VLOOKUP($A41,'ALG Generieke vragenset'!$A$2:$X$48,11,FALSE)),VLOOKUP($A41,'ALG Generieke vragenset'!$A$2:$X$48,11,FALSE),"")</f>
        <v xml:space="preserve">Zijn er nog andere zorgen of vragen? </v>
      </c>
      <c r="L41" s="1" t="str">
        <f>IF(ISTEXT(VLOOKUP($A41,'ALG Generieke vragenset'!$A$2:$X$48,12,FALSE)),VLOOKUP($A41,'ALG Generieke vragenset'!$A$2:$X$48,12,FALSE),"")</f>
        <v>Zorgen of vragen</v>
      </c>
      <c r="M41" s="1" t="str">
        <f t="shared" si="2"/>
        <v>ALG27_ExtraInfo</v>
      </c>
      <c r="N41" s="1" t="str">
        <f>IF(ISTEXT(VLOOKUP($A41,'ALG Generieke vragenset'!$A$2:$X$48,14,FALSE)),VLOOKUP($A41,'ALG Generieke vragenset'!$A$2:$X$48,14,FALSE),"")</f>
        <v xml:space="preserve">Dit is de laatste vraag, hierna worden je antwoorden doorgestuurd naar ons medisch team. Indien je geen aanvullingen hebt kan je op volgende klikken. </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beschrijving</v>
      </c>
      <c r="R41" s="1" t="str">
        <f>IF(ISTEXT(VLOOKUP($A41,'ALG Generieke vragenset'!$A$2:$X$48,18,FALSE)),VLOOKUP($A41,'ALG Generieke vragenset'!$A$2:$X$48,18,FALSE),"")</f>
        <v>Nee</v>
      </c>
      <c r="S41" s="1"/>
      <c r="T41" s="14" t="str">
        <f>IF(ISTEXT(VLOOKUP($A41,'ALG Generieke vragenset'!$A$2:$X$48,20,FALSE)),VLOOKUP($A41,'ALG Generieke vragenset'!$A$2:$X$48,20,FALSE),"")</f>
        <v>Beschrijving</v>
      </c>
      <c r="U41" s="14" t="str">
        <f>IF(ISTEXT(VLOOKUP($A41,'ALG Generieke vragenset'!$A$2:$X$48,21,FALSE)),VLOOKUP($A41,'ALG Generieke vragenset'!$A$2:$X$48,21,FALSE),"")</f>
        <v>x</v>
      </c>
      <c r="V41" s="121">
        <v>1</v>
      </c>
      <c r="W41" s="64" t="s">
        <v>6283</v>
      </c>
      <c r="X41" s="123" t="s">
        <v>6284</v>
      </c>
    </row>
  </sheetData>
  <hyperlinks>
    <hyperlink ref="O14" r:id="rId1" xr:uid="{00000000-0004-0000-0800-000000000000}"/>
  </hyperlinks>
  <pageMargins left="0.7" right="0.7" top="0.75" bottom="0.75" header="0.51180555555555496" footer="0.51180555555555496"/>
  <pageSetup paperSize="9" firstPageNumber="0" orientation="portrait" horizontalDpi="300" verticalDpi="300"/>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_handleiding!$A$29:$A$38</xm:f>
          </x14:formula1>
          <x14:formula2>
            <xm:f>0</xm:f>
          </x14:formula2>
          <xm:sqref>Q29:Q30 Q10 Q16 Q33:Q34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1"/>
  <dimension ref="A1:X32"/>
  <sheetViews>
    <sheetView topLeftCell="N14" zoomScale="90" zoomScaleNormal="90" workbookViewId="0">
      <selection activeCell="S18" sqref="S18"/>
    </sheetView>
  </sheetViews>
  <sheetFormatPr defaultColWidth="8.7109375" defaultRowHeight="15"/>
  <cols>
    <col min="1" max="1" width="13.42578125" bestFit="1" customWidth="1"/>
    <col min="2" max="2" width="5" bestFit="1" customWidth="1"/>
    <col min="3" max="3" width="11.140625" bestFit="1" customWidth="1"/>
    <col min="4" max="5" width="8.42578125" bestFit="1" customWidth="1"/>
    <col min="6" max="6" width="6.7109375" bestFit="1" customWidth="1"/>
    <col min="7" max="7" width="4.42578125" customWidth="1"/>
    <col min="8" max="8" width="11.28515625" customWidth="1"/>
    <col min="9" max="9" width="49.140625" bestFit="1" customWidth="1"/>
    <col min="10" max="10" width="49.140625" customWidth="1"/>
    <col min="11" max="11" width="58.28515625" bestFit="1" customWidth="1"/>
    <col min="12" max="12" width="31.140625" bestFit="1" customWidth="1"/>
    <col min="13" max="13" width="31.140625" customWidth="1"/>
    <col min="14" max="14" width="59" bestFit="1" customWidth="1"/>
    <col min="15" max="15" width="15" customWidth="1"/>
    <col min="17" max="17" width="13.42578125" bestFit="1" customWidth="1"/>
    <col min="18" max="18" width="14.42578125" bestFit="1" customWidth="1"/>
    <col min="19" max="19" width="113" bestFit="1" customWidth="1"/>
    <col min="20" max="20" width="23.140625" bestFit="1" customWidth="1"/>
    <col min="23" max="23" width="58.140625" customWidth="1"/>
    <col min="24" max="24" width="47" bestFit="1" customWidth="1"/>
  </cols>
  <sheetData>
    <row r="1" spans="1:24" ht="176.1">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5.95">
      <c r="A2" s="100" t="s">
        <v>6353</v>
      </c>
      <c r="B2" s="101"/>
      <c r="C2" s="101" t="s">
        <v>6353</v>
      </c>
      <c r="D2" s="101" t="s">
        <v>4719</v>
      </c>
      <c r="E2" s="101" t="s">
        <v>4719</v>
      </c>
      <c r="F2" s="101" t="s">
        <v>6154</v>
      </c>
      <c r="G2" s="101"/>
      <c r="H2" s="101"/>
      <c r="I2" s="102"/>
      <c r="J2" s="492"/>
      <c r="K2" s="103"/>
      <c r="L2" s="104"/>
      <c r="M2" s="104"/>
      <c r="N2" s="101" t="s">
        <v>6384</v>
      </c>
      <c r="O2" s="104"/>
      <c r="P2" s="101"/>
      <c r="Q2" s="101"/>
      <c r="R2" s="101"/>
      <c r="S2" s="101"/>
      <c r="T2" s="101" t="s">
        <v>6510</v>
      </c>
      <c r="U2" s="101"/>
      <c r="V2" s="101"/>
      <c r="W2" s="101"/>
      <c r="X2" s="105"/>
    </row>
    <row r="3" spans="1:24" ht="80.099999999999994">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4"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48">
      <c r="A4" s="25" t="str">
        <f t="shared" si="0"/>
        <v>ABCDE1B</v>
      </c>
      <c r="B4" s="25" t="s">
        <v>6352</v>
      </c>
      <c r="C4" s="25" t="s">
        <v>6353</v>
      </c>
      <c r="D4" s="25" t="s">
        <v>6296</v>
      </c>
      <c r="E4" s="25" t="s">
        <v>6115</v>
      </c>
      <c r="F4" s="25" t="s">
        <v>6224</v>
      </c>
      <c r="G4" s="25" t="s">
        <v>6385</v>
      </c>
      <c r="H4" s="25" t="str">
        <f t="shared" ref="H4:H32" si="1">A4&amp;"_"&amp;$H$1</f>
        <v>ABCDE1B_Question</v>
      </c>
      <c r="I4" s="1" t="str">
        <f>IF(ISTEXT(VLOOKUP($A4,'ABCDE set (patient + verz)'!$A$2:$X$48,9,FALSE)),VLOOKUP($A4,'ABCDE set (patient + verz)'!$A$2:$X$48,9,FALSE),"")</f>
        <v xml:space="preserve">Ben je volledig bij bewustzijn / helder? </v>
      </c>
      <c r="J4" s="1" t="str">
        <f t="shared" ref="J4:J32"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4" t="str">
        <f t="shared" ref="M4:M32"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96">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4"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37.25">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4"/>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06.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4"/>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5.75">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4"/>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06.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4"/>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35.1">
      <c r="A10" s="106" t="str">
        <f t="shared" ref="A10:A19" si="4">UPPER(MID(C10,1,5)&amp;B10)</f>
        <v>BRAND1</v>
      </c>
      <c r="B10" s="70">
        <v>1</v>
      </c>
      <c r="C10" s="70" t="s">
        <v>68</v>
      </c>
      <c r="D10" s="70" t="s">
        <v>4719</v>
      </c>
      <c r="E10" s="70" t="s">
        <v>4719</v>
      </c>
      <c r="F10" s="70" t="s">
        <v>6202</v>
      </c>
      <c r="G10" s="70"/>
      <c r="H10" s="25" t="str">
        <f t="shared" si="1"/>
        <v>BRAND1_Question</v>
      </c>
      <c r="I10" s="70" t="s">
        <v>6670</v>
      </c>
      <c r="J10" s="1" t="str">
        <f t="shared" si="2"/>
        <v>BRAND1_QuestionPar</v>
      </c>
      <c r="K10" s="70" t="s">
        <v>6671</v>
      </c>
      <c r="L10" s="70" t="s">
        <v>6672</v>
      </c>
      <c r="M10" s="14" t="str">
        <f t="shared" si="3"/>
        <v>BRAND1_ExtraInfo</v>
      </c>
      <c r="N10" s="124" t="s">
        <v>1346</v>
      </c>
      <c r="O10" s="70"/>
      <c r="P10" s="70" t="s">
        <v>6300</v>
      </c>
      <c r="Q10" s="70" t="s">
        <v>6326</v>
      </c>
      <c r="R10" s="70" t="s">
        <v>3</v>
      </c>
      <c r="S10" s="70" t="s">
        <v>6673</v>
      </c>
      <c r="T10" s="70" t="s">
        <v>6674</v>
      </c>
      <c r="U10" s="70"/>
      <c r="V10" s="70" t="s">
        <v>6468</v>
      </c>
      <c r="W10" s="70" t="s">
        <v>6445</v>
      </c>
      <c r="X10" s="125"/>
    </row>
    <row r="11" spans="1:24" ht="144">
      <c r="A11" s="111" t="str">
        <f t="shared" si="4"/>
        <v>BRAND2</v>
      </c>
      <c r="B11" s="67">
        <v>2</v>
      </c>
      <c r="C11" s="67" t="s">
        <v>68</v>
      </c>
      <c r="D11" s="67" t="s">
        <v>4719</v>
      </c>
      <c r="E11" s="67" t="s">
        <v>6259</v>
      </c>
      <c r="F11" s="67" t="s">
        <v>6154</v>
      </c>
      <c r="G11" s="67"/>
      <c r="H11" s="25" t="str">
        <f t="shared" si="1"/>
        <v>BRAND2_Question</v>
      </c>
      <c r="I11" s="67" t="s">
        <v>6675</v>
      </c>
      <c r="J11" s="1" t="str">
        <f t="shared" si="2"/>
        <v>BRAND2_QuestionPar</v>
      </c>
      <c r="K11" s="68" t="s">
        <v>6675</v>
      </c>
      <c r="L11" s="69" t="s">
        <v>6676</v>
      </c>
      <c r="M11" s="14" t="str">
        <f t="shared" si="3"/>
        <v>BRAND2_ExtraInfo</v>
      </c>
      <c r="N11" s="67" t="s">
        <v>6677</v>
      </c>
      <c r="O11" s="69"/>
      <c r="P11" s="67"/>
      <c r="Q11" s="67" t="s">
        <v>6326</v>
      </c>
      <c r="R11" s="67" t="s">
        <v>6118</v>
      </c>
      <c r="S11" s="67" t="s">
        <v>6678</v>
      </c>
      <c r="T11" s="67" t="s">
        <v>6679</v>
      </c>
      <c r="U11" s="67" t="s">
        <v>1576</v>
      </c>
      <c r="V11" s="67" t="s">
        <v>6529</v>
      </c>
      <c r="W11" s="67" t="s">
        <v>6680</v>
      </c>
      <c r="X11" s="71"/>
    </row>
    <row r="12" spans="1:24" ht="144">
      <c r="A12" s="112" t="str">
        <f t="shared" si="4"/>
        <v>BRAND3</v>
      </c>
      <c r="B12" s="67">
        <v>3</v>
      </c>
      <c r="C12" s="67" t="s">
        <v>68</v>
      </c>
      <c r="D12" s="67" t="s">
        <v>4719</v>
      </c>
      <c r="E12" s="67" t="s">
        <v>6259</v>
      </c>
      <c r="F12" s="67" t="s">
        <v>6154</v>
      </c>
      <c r="G12" s="67"/>
      <c r="H12" s="25" t="str">
        <f t="shared" si="1"/>
        <v>BRAND3_Question</v>
      </c>
      <c r="I12" s="67" t="s">
        <v>6681</v>
      </c>
      <c r="J12" s="1" t="str">
        <f t="shared" si="2"/>
        <v>BRAND3_QuestionPar</v>
      </c>
      <c r="K12" s="68" t="s">
        <v>6681</v>
      </c>
      <c r="L12" s="69" t="s">
        <v>6682</v>
      </c>
      <c r="M12" s="14" t="str">
        <f t="shared" si="3"/>
        <v>BRAND3_ExtraInfo</v>
      </c>
      <c r="N12" s="70" t="s">
        <v>6683</v>
      </c>
      <c r="O12" s="193" t="s">
        <v>6684</v>
      </c>
      <c r="P12" s="67"/>
      <c r="Q12" s="67" t="s">
        <v>6326</v>
      </c>
      <c r="R12" s="67" t="s">
        <v>6118</v>
      </c>
      <c r="S12" s="67" t="s">
        <v>6685</v>
      </c>
      <c r="T12" s="67" t="s">
        <v>6686</v>
      </c>
      <c r="U12" s="70" t="s">
        <v>1576</v>
      </c>
      <c r="V12" s="67" t="s">
        <v>6246</v>
      </c>
      <c r="W12" s="67" t="s">
        <v>6687</v>
      </c>
      <c r="X12" s="71"/>
    </row>
    <row r="13" spans="1:24" ht="32.1">
      <c r="A13" s="111" t="str">
        <f t="shared" si="4"/>
        <v>BRAND4</v>
      </c>
      <c r="B13" s="67">
        <v>4</v>
      </c>
      <c r="C13" s="67" t="s">
        <v>68</v>
      </c>
      <c r="D13" s="67" t="s">
        <v>4719</v>
      </c>
      <c r="E13" s="67" t="s">
        <v>6259</v>
      </c>
      <c r="F13" s="67" t="s">
        <v>6154</v>
      </c>
      <c r="G13" s="67"/>
      <c r="H13" s="25" t="str">
        <f t="shared" si="1"/>
        <v>BRAND4_Question</v>
      </c>
      <c r="I13" s="67" t="s">
        <v>1399</v>
      </c>
      <c r="J13" s="1" t="str">
        <f t="shared" si="2"/>
        <v>BRAND4_QuestionPar</v>
      </c>
      <c r="K13" s="68" t="s">
        <v>6688</v>
      </c>
      <c r="L13" s="69" t="s">
        <v>6656</v>
      </c>
      <c r="M13" s="14" t="str">
        <f t="shared" si="3"/>
        <v>BRAND4_ExtraInfo</v>
      </c>
      <c r="N13" s="67" t="s">
        <v>1402</v>
      </c>
      <c r="O13" s="69"/>
      <c r="P13" s="67"/>
      <c r="Q13" s="67" t="s">
        <v>2029</v>
      </c>
      <c r="R13" s="67" t="s">
        <v>6118</v>
      </c>
      <c r="S13" s="67"/>
      <c r="T13" s="67" t="s">
        <v>2029</v>
      </c>
      <c r="U13" s="67" t="s">
        <v>1576</v>
      </c>
      <c r="V13" s="67">
        <v>1</v>
      </c>
      <c r="W13" s="67"/>
      <c r="X13" s="71"/>
    </row>
    <row r="14" spans="1:24" ht="106.5">
      <c r="A14" s="111" t="str">
        <f t="shared" si="4"/>
        <v>BRAND6</v>
      </c>
      <c r="B14" s="67">
        <v>6</v>
      </c>
      <c r="C14" s="67" t="s">
        <v>68</v>
      </c>
      <c r="D14" s="67" t="s">
        <v>4719</v>
      </c>
      <c r="E14" s="67" t="s">
        <v>6259</v>
      </c>
      <c r="F14" s="67" t="s">
        <v>6154</v>
      </c>
      <c r="G14" s="67"/>
      <c r="H14" s="25" t="str">
        <f t="shared" si="1"/>
        <v>BRAND6_Question</v>
      </c>
      <c r="I14" s="67" t="s">
        <v>6689</v>
      </c>
      <c r="J14" s="1" t="str">
        <f t="shared" si="2"/>
        <v>BRAND6_QuestionPar</v>
      </c>
      <c r="K14" s="68" t="s">
        <v>6689</v>
      </c>
      <c r="L14" s="69" t="s">
        <v>6690</v>
      </c>
      <c r="M14" s="14"/>
      <c r="N14" s="67"/>
      <c r="O14" s="69"/>
      <c r="P14" s="67"/>
      <c r="Q14" s="67" t="s">
        <v>6326</v>
      </c>
      <c r="R14" s="67" t="s">
        <v>6118</v>
      </c>
      <c r="S14" s="67" t="s">
        <v>6691</v>
      </c>
      <c r="T14" s="67" t="s">
        <v>6692</v>
      </c>
      <c r="U14" s="67" t="s">
        <v>1576</v>
      </c>
      <c r="V14" s="67" t="s">
        <v>6329</v>
      </c>
      <c r="W14" s="67"/>
      <c r="X14" s="71"/>
    </row>
    <row r="15" spans="1:24" ht="30.75">
      <c r="A15" s="106" t="str">
        <f t="shared" si="4"/>
        <v>BRAND5</v>
      </c>
      <c r="B15" s="67">
        <v>5</v>
      </c>
      <c r="C15" s="67" t="s">
        <v>68</v>
      </c>
      <c r="D15" s="67" t="s">
        <v>4719</v>
      </c>
      <c r="E15" s="67" t="s">
        <v>4719</v>
      </c>
      <c r="F15" s="67" t="s">
        <v>6202</v>
      </c>
      <c r="G15" s="67"/>
      <c r="H15" s="25" t="str">
        <f t="shared" si="1"/>
        <v>BRAND5_Question</v>
      </c>
      <c r="I15" s="67" t="s">
        <v>1421</v>
      </c>
      <c r="J15" s="1" t="str">
        <f t="shared" si="2"/>
        <v>BRAND5_QuestionPar</v>
      </c>
      <c r="K15" s="67" t="s">
        <v>1421</v>
      </c>
      <c r="L15" s="69" t="s">
        <v>6693</v>
      </c>
      <c r="M15" s="14"/>
      <c r="N15" s="69"/>
      <c r="O15" s="69"/>
      <c r="P15" s="67"/>
      <c r="Q15" s="67" t="s">
        <v>6312</v>
      </c>
      <c r="R15" s="67" t="s">
        <v>6118</v>
      </c>
      <c r="S15" s="67"/>
      <c r="T15" s="67" t="s">
        <v>6128</v>
      </c>
      <c r="U15" s="70" t="s">
        <v>1576</v>
      </c>
      <c r="V15" s="67">
        <v>1</v>
      </c>
      <c r="W15" s="67"/>
      <c r="X15" s="71"/>
    </row>
    <row r="16" spans="1:24" ht="137.25">
      <c r="A16" s="111" t="str">
        <f t="shared" si="4"/>
        <v>BRAND8</v>
      </c>
      <c r="B16" s="40">
        <v>8</v>
      </c>
      <c r="C16" s="41" t="s">
        <v>68</v>
      </c>
      <c r="D16" s="41" t="s">
        <v>4719</v>
      </c>
      <c r="E16" s="41" t="s">
        <v>4719</v>
      </c>
      <c r="F16" s="41" t="s">
        <v>6154</v>
      </c>
      <c r="G16" s="41"/>
      <c r="H16" s="25" t="str">
        <f t="shared" si="1"/>
        <v>BRAND8_Question</v>
      </c>
      <c r="I16" s="67" t="s">
        <v>6694</v>
      </c>
      <c r="J16" s="1" t="str">
        <f t="shared" si="2"/>
        <v>BRAND8_QuestionPar</v>
      </c>
      <c r="K16" s="68" t="s">
        <v>6694</v>
      </c>
      <c r="L16" s="40" t="s">
        <v>6695</v>
      </c>
      <c r="M16" s="14"/>
      <c r="N16" s="77"/>
      <c r="O16" s="77"/>
      <c r="P16" s="77"/>
      <c r="Q16" s="40" t="s">
        <v>6065</v>
      </c>
      <c r="R16" s="40" t="s">
        <v>3</v>
      </c>
      <c r="S16" s="41" t="s">
        <v>6696</v>
      </c>
      <c r="T16" s="41" t="s">
        <v>6697</v>
      </c>
      <c r="U16" s="41" t="s">
        <v>1576</v>
      </c>
      <c r="V16" s="113" t="str">
        <f>T("1-6")</f>
        <v>1-6</v>
      </c>
      <c r="W16" s="77" t="s">
        <v>6231</v>
      </c>
      <c r="X16" s="42"/>
    </row>
    <row r="17" spans="1:24" ht="32.1">
      <c r="A17" s="112" t="str">
        <f t="shared" si="4"/>
        <v>BRAND8A</v>
      </c>
      <c r="B17" s="114" t="s">
        <v>6214</v>
      </c>
      <c r="C17" s="114" t="s">
        <v>68</v>
      </c>
      <c r="D17" s="114" t="s">
        <v>6115</v>
      </c>
      <c r="E17" s="114" t="s">
        <v>4719</v>
      </c>
      <c r="F17" s="114" t="s">
        <v>6154</v>
      </c>
      <c r="G17" s="114"/>
      <c r="H17" s="25" t="str">
        <f t="shared" si="1"/>
        <v>BRAND8A_Question</v>
      </c>
      <c r="I17" s="114" t="s">
        <v>350</v>
      </c>
      <c r="J17" s="1" t="str">
        <f t="shared" si="2"/>
        <v>BRAND8A_QuestionPar</v>
      </c>
      <c r="K17" s="114" t="s">
        <v>350</v>
      </c>
      <c r="L17" s="114" t="s">
        <v>6233</v>
      </c>
      <c r="M17" s="14"/>
      <c r="N17" s="114" t="s">
        <v>6116</v>
      </c>
      <c r="O17" s="114" t="s">
        <v>6116</v>
      </c>
      <c r="P17" s="114" t="s">
        <v>6116</v>
      </c>
      <c r="Q17" s="114" t="s">
        <v>6128</v>
      </c>
      <c r="R17" s="114" t="s">
        <v>3</v>
      </c>
      <c r="S17" s="114"/>
      <c r="T17" s="114" t="s">
        <v>6128</v>
      </c>
      <c r="U17" s="114" t="s">
        <v>1576</v>
      </c>
      <c r="V17" s="114">
        <v>1</v>
      </c>
      <c r="W17" s="114" t="s">
        <v>6116</v>
      </c>
      <c r="X17" s="115" t="s">
        <v>6116</v>
      </c>
    </row>
    <row r="18" spans="1:24" ht="176.1">
      <c r="A18" s="112" t="str">
        <f>UPPER(MID(C18,1,3)&amp;B18)</f>
        <v>PIJ1</v>
      </c>
      <c r="B18" s="37">
        <v>1</v>
      </c>
      <c r="C18" s="37" t="s">
        <v>6247</v>
      </c>
      <c r="D18" s="33" t="s">
        <v>4719</v>
      </c>
      <c r="E18" s="33" t="s">
        <v>4719</v>
      </c>
      <c r="F18" s="33" t="s">
        <v>6154</v>
      </c>
      <c r="G18" s="33"/>
      <c r="H18" s="25" t="str">
        <f t="shared" si="1"/>
        <v>PIJ1_Question</v>
      </c>
      <c r="I18" s="1" t="str">
        <f>IF(ISTEXT(VLOOKUP($A18,'ALG Generieke vragenset'!$A$2:$X$48,9,FALSE)),VLOOKUP($A18,'ALG Generieke vragenset'!$A$2:$X$48,9,FALSE),"")</f>
        <v>Kun je op een schaal van 0-10 aangeven hoeveel pijn je hebt?</v>
      </c>
      <c r="J18" s="1" t="str">
        <f t="shared" si="2"/>
        <v>PIJ1_QuestionPar</v>
      </c>
      <c r="K18" s="1" t="str">
        <f>IF(ISTEXT(VLOOKUP($A18,'ALG Generieke vragenset'!$A$2:$X$48,11,FALSE)),VLOOKUP($A18,'ALG Generieke vragenset'!$A$2:$X$48,11,FALSE),"")</f>
        <v>Kun je op een schaal van 0-10 aangeven hoeveel pijn de patiënt heeft?</v>
      </c>
      <c r="L18" s="1" t="str">
        <f>IF(ISTEXT(VLOOKUP($A18,'ALG Generieke vragenset'!$A$2:$X$48,12,FALSE)),VLOOKUP($A18,'ALG Generieke vragenset'!$A$2:$X$48,12,FALSE),"")</f>
        <v>Pijn 0-10</v>
      </c>
      <c r="M18" s="14" t="str">
        <f t="shared" si="3"/>
        <v>PIJ1_ExtraInfo</v>
      </c>
      <c r="N18" s="1" t="str">
        <f>IF(ISTEXT(VLOOKUP($A18,'ALG Generieke vragenset'!$A$2:$X$48,14,FALSE)),VLOOKUP($A18,'ALG Generieke vragenset'!$A$2:$X$48,14,FALSE),"")</f>
        <v>0 is geen pijn, 1-3: weinig pijn, je kan bijna alles doen, 4-7: De pijn is aanwezig en beperkt je in je activiteiten, 8-9: de pijn is heel hevig en belemmerd je in al je dagelijkse activiteiten, 10 is de ergst denkbare pijn.</v>
      </c>
      <c r="O18" s="24" t="str">
        <f>IF(ISTEXT(VLOOKUP($A18,'ALG Generieke vragenset'!$A$2:$X$48,15,FALSE)),VLOOKUP($A18,'ALG Generieke vragenset'!$A$2:$X$48,15,FALSE),"")</f>
        <v>https://mi-umbraco-prd.azurewebsites.net/media/r3xjpuis/pij1.png</v>
      </c>
      <c r="P18" s="24" t="str">
        <f>IF(ISTEXT(VLOOKUP($A18,'ALG Generieke vragenset'!$A$2:$X$48,16,FALSE)),VLOOKUP($A18,'ALG Generieke vragenset'!$A$2:$X$48,16,FALSE),"")</f>
        <v>score 9 of 10</v>
      </c>
      <c r="Q18" s="1" t="str">
        <f>IF(ISTEXT(VLOOKUP($A18,'ALG Generieke vragenset'!$A$2:$X$48,17,FALSE)),VLOOKUP($A18,'ALG Generieke vragenset'!$A$2:$X$48,17,FALSE),"")</f>
        <v>slider</v>
      </c>
      <c r="R18" s="1" t="str">
        <f>IF(ISTEXT(VLOOKUP($A18,'ALG Generieke vragenset'!$A$2:$X$48,18,FALSE)),VLOOKUP($A18,'ALG Generieke vragenset'!$A$2:$X$48,18,FALSE),"")</f>
        <v>Ja</v>
      </c>
      <c r="S18" s="14" t="str">
        <f>IF(ISTEXT(VLOOKUP($A18,'ALG Generieke vragenset'!$A$2:$X$100,19,FALSE)),VLOOKUP($A18,'ALG Generieke vragenset'!$A$2:$X$100,19,FALSE),"")</f>
        <v>0. PIJ1_Answer1 
1. PIJ1_Answer2 
2. PIJ1_Answer3 
3. PIJ1_Answer4 
4. PIJ1_Answer5 
5. PIJ1_Answer6 
6. PIJ1_Answer7 
7. PIJ1_Answer8 
8. PIJ1_Answer9 
9. PIJ1_Answer10 
10. PIJ1_Answer11</v>
      </c>
      <c r="T18" s="14" t="str">
        <f>IF(ISTEXT(VLOOKUP($A18,'ALG Generieke vragenset'!$A$2:$X$48,20,FALSE)),VLOOKUP($A18,'ALG Generieke vragenset'!$A$2:$X$48,20,FALSE),"")</f>
        <v>0. 0
1. 1
2. 2
3. 3
4. 4
5. 5
6. 6
7. 7
8. 8
9. 9
10. 10</v>
      </c>
      <c r="U18" s="14" t="str">
        <f>IF(ISTEXT(VLOOKUP($A18,'ALG Generieke vragenset'!$A$2:$X$48,21,FALSE)),VLOOKUP($A18,'ALG Generieke vragenset'!$A$2:$X$48,21,FALSE),"")</f>
        <v>x</v>
      </c>
      <c r="V18" s="126" t="s">
        <v>6253</v>
      </c>
      <c r="W18" s="33" t="s">
        <v>6254</v>
      </c>
      <c r="X18" s="39"/>
    </row>
    <row r="19" spans="1:24" ht="96">
      <c r="A19" s="66" t="str">
        <f t="shared" si="4"/>
        <v>BRAND9</v>
      </c>
      <c r="B19" s="67">
        <v>9</v>
      </c>
      <c r="C19" s="67" t="s">
        <v>68</v>
      </c>
      <c r="D19" s="67" t="s">
        <v>4719</v>
      </c>
      <c r="E19" s="67" t="s">
        <v>4719</v>
      </c>
      <c r="F19" s="67" t="s">
        <v>6202</v>
      </c>
      <c r="G19" s="67"/>
      <c r="H19" s="25" t="str">
        <f t="shared" si="1"/>
        <v>BRAND9_Question</v>
      </c>
      <c r="I19" s="67" t="s">
        <v>6698</v>
      </c>
      <c r="J19" s="1" t="str">
        <f t="shared" si="2"/>
        <v>BRAND9_QuestionPar</v>
      </c>
      <c r="K19" s="67" t="s">
        <v>6698</v>
      </c>
      <c r="L19" s="67" t="s">
        <v>6699</v>
      </c>
      <c r="M19" s="14" t="str">
        <f t="shared" si="3"/>
        <v>BRAND9_ExtraInfo</v>
      </c>
      <c r="N19" s="67" t="s">
        <v>6700</v>
      </c>
      <c r="O19" s="67"/>
      <c r="P19" s="67"/>
      <c r="Q19" s="67" t="s">
        <v>6326</v>
      </c>
      <c r="R19" s="67" t="s">
        <v>6118</v>
      </c>
      <c r="S19" s="67" t="s">
        <v>6701</v>
      </c>
      <c r="T19" s="67" t="s">
        <v>6702</v>
      </c>
      <c r="U19" s="67" t="s">
        <v>1576</v>
      </c>
      <c r="V19" s="67" t="s">
        <v>6230</v>
      </c>
      <c r="W19" s="67"/>
      <c r="X19" s="71"/>
    </row>
    <row r="20" spans="1:24" ht="32.1">
      <c r="A20" s="32" t="str">
        <f t="shared" ref="A20" si="5">UPPER(MID(C20,1,3)&amp;B20)</f>
        <v>ALG7</v>
      </c>
      <c r="B20" s="1">
        <v>7</v>
      </c>
      <c r="C20" s="1" t="s">
        <v>6153</v>
      </c>
      <c r="D20" s="1" t="s">
        <v>6115</v>
      </c>
      <c r="E20" s="14" t="s">
        <v>6196</v>
      </c>
      <c r="F20" s="14" t="s">
        <v>6154</v>
      </c>
      <c r="G20" s="14"/>
      <c r="H20" s="25" t="str">
        <f t="shared" si="1"/>
        <v>ALG7_Question</v>
      </c>
      <c r="I20" s="1" t="s">
        <v>269</v>
      </c>
      <c r="J20" s="1" t="str">
        <f t="shared" si="2"/>
        <v>ALG7_QuestionPar</v>
      </c>
      <c r="K20" s="1" t="s">
        <v>271</v>
      </c>
      <c r="L20" s="1" t="s">
        <v>2895</v>
      </c>
      <c r="M20" s="14" t="str">
        <f t="shared" si="3"/>
        <v>ALG7_ExtraInfo</v>
      </c>
      <c r="N20" s="1" t="s">
        <v>6197</v>
      </c>
      <c r="O20" s="24"/>
      <c r="P20" s="24"/>
      <c r="Q20" s="1" t="s">
        <v>6065</v>
      </c>
      <c r="R20" s="1" t="s">
        <v>6118</v>
      </c>
      <c r="S20" s="14" t="s">
        <v>6198</v>
      </c>
      <c r="T20" s="14" t="s">
        <v>6199</v>
      </c>
      <c r="U20" s="14" t="s">
        <v>1576</v>
      </c>
      <c r="V20" s="1" t="s">
        <v>6159</v>
      </c>
      <c r="W20" s="24" t="s">
        <v>6235</v>
      </c>
      <c r="X20" s="1"/>
    </row>
    <row r="21" spans="1:24" ht="207.95">
      <c r="A21" s="32" t="str">
        <f>UPPER(MID(C21,1,3)&amp;B21)</f>
        <v>ALG7A</v>
      </c>
      <c r="B21" s="1" t="s">
        <v>6201</v>
      </c>
      <c r="C21" s="1" t="s">
        <v>6153</v>
      </c>
      <c r="D21" s="1" t="s">
        <v>4719</v>
      </c>
      <c r="E21" s="14" t="s">
        <v>4719</v>
      </c>
      <c r="F21" s="14" t="s">
        <v>6202</v>
      </c>
      <c r="G21" s="14"/>
      <c r="H21" s="25" t="str">
        <f t="shared" si="1"/>
        <v>ALG7A_Question</v>
      </c>
      <c r="I21" s="1" t="str">
        <f>IF(ISTEXT(VLOOKUP($A21,'ALG Generieke vragenset'!$A$2:$X$48,9,FALSE)),VLOOKUP($A21,'ALG Generieke vragenset'!$A$2:$X$48,9,FALSE),"")</f>
        <v>Hoe hoog is je temperatuur?</v>
      </c>
      <c r="J21" s="1" t="str">
        <f t="shared" si="2"/>
        <v>ALG7A_QuestionPar</v>
      </c>
      <c r="K21" s="1" t="str">
        <f>IF(ISTEXT(VLOOKUP($A21,'ALG Generieke vragenset'!$A$2:$X$48,11,FALSE)),VLOOKUP($A21,'ALG Generieke vragenset'!$A$2:$X$48,11,FALSE),"")</f>
        <v>Hoe hoog is de temperatuur?</v>
      </c>
      <c r="L21" s="1" t="str">
        <f>IF(ISTEXT(VLOOKUP($A21,'ALG Generieke vragenset'!$A$2:$X$48,12,FALSE)),VLOOKUP($A21,'ALG Generieke vragenset'!$A$2:$X$48,12,FALSE),"")</f>
        <v>Temperatuur</v>
      </c>
      <c r="M21" s="14" t="str">
        <f t="shared" si="3"/>
        <v>ALG7A_ExtraInfo</v>
      </c>
      <c r="N21" s="1" t="str">
        <f>IF(ISTEXT(VLOOKUP($A21,'ALG Generieke vragenset'!$A$2:$X$48,14,FALSE)),VLOOKUP($A21,'ALG Generieke vragenset'!$A$2:$X$48,14,FALSE),"")</f>
        <v xml:space="preserve">Bij voorkeur via de anus gemeten en afronden op halve graden. </v>
      </c>
      <c r="O21" s="24" t="str">
        <f>IF(ISTEXT(VLOOKUP($A21,'ALG Generieke vragenset'!$A$2:$X$48,15,FALSE)),VLOOKUP($A21,'ALG Generieke vragenset'!$A$2:$X$48,15,FALSE),"")</f>
        <v/>
      </c>
      <c r="P21" s="24" t="str">
        <f>IF(ISTEXT(VLOOKUP($A21,'ALG Generieke vragenset'!$A$2:$X$48,16,FALSE)),VLOOKUP($A21,'ALG Generieke vragenset'!$A$2:$X$48,16,FALSE),"")</f>
        <v> </v>
      </c>
      <c r="Q21" s="1" t="str">
        <f>IF(ISTEXT(VLOOKUP($A21,'ALG Generieke vragenset'!$A$2:$X$48,17,FALSE)),VLOOKUP($A21,'ALG Generieke vragenset'!$A$2:$X$48,17,FALSE),"")</f>
        <v>Slider</v>
      </c>
      <c r="R21" s="1" t="str">
        <f>IF(ISTEXT(VLOOKUP($A21,'ALG Generieke vragenset'!$A$2:$X$48,18,FALSE)),VLOOKUP($A21,'ALG Generieke vragenset'!$A$2:$X$48,18,FALSE),"")</f>
        <v xml:space="preserve">Ja </v>
      </c>
      <c r="S21" s="14" t="s">
        <v>6206</v>
      </c>
      <c r="T21" s="14" t="str">
        <f>IF(ISTEXT(VLOOKUP($A21,'ALG Generieke vragenset'!$A$2:$X$48,20,FALSE)),VLOOKUP($A21,'ALG Generieke vragenset'!$A$2:$X$48,20,FALSE),"")</f>
        <v>1. 35
2. 35.5
3. 36
4. 36.5
5. 37
6. 37.5 
7. 38
8. 38.5 
9. 39
10. 39.5 
11. 40
12. 40.5 
13. 41</v>
      </c>
      <c r="U21" s="14" t="str">
        <f>IF(ISTEXT(VLOOKUP($A21,'ALG Generieke vragenset'!$A$2:$X$48,21,FALSE)),VLOOKUP($A21,'ALG Generieke vragenset'!$A$2:$X$48,21,FALSE),"")</f>
        <v>x</v>
      </c>
      <c r="V21" s="1" t="s">
        <v>6208</v>
      </c>
      <c r="W21" s="14" t="s">
        <v>6209</v>
      </c>
      <c r="X21" s="1" t="s">
        <v>6116</v>
      </c>
    </row>
    <row r="22" spans="1:24" ht="152.25">
      <c r="A22" s="112" t="str">
        <f>UPPER(MID(C22,1,5)&amp;B22)</f>
        <v>BRAND10</v>
      </c>
      <c r="B22" s="67">
        <v>10</v>
      </c>
      <c r="C22" s="67" t="s">
        <v>68</v>
      </c>
      <c r="D22" s="67" t="s">
        <v>6115</v>
      </c>
      <c r="E22" s="67" t="s">
        <v>6259</v>
      </c>
      <c r="F22" s="67" t="s">
        <v>6154</v>
      </c>
      <c r="G22" s="67"/>
      <c r="H22" s="25" t="str">
        <f t="shared" si="1"/>
        <v>BRAND10_Question</v>
      </c>
      <c r="I22" s="67" t="s">
        <v>6703</v>
      </c>
      <c r="J22" s="1" t="str">
        <f t="shared" si="2"/>
        <v>BRAND10_QuestionPar</v>
      </c>
      <c r="K22" s="68" t="s">
        <v>6704</v>
      </c>
      <c r="L22" s="69" t="s">
        <v>6665</v>
      </c>
      <c r="M22" s="14"/>
      <c r="N22" s="69"/>
      <c r="O22" s="69"/>
      <c r="P22" s="67"/>
      <c r="Q22" s="67" t="s">
        <v>6326</v>
      </c>
      <c r="R22" s="67" t="s">
        <v>6118</v>
      </c>
      <c r="S22" s="67" t="s">
        <v>6705</v>
      </c>
      <c r="T22" s="67" t="s">
        <v>6706</v>
      </c>
      <c r="U22" s="70"/>
      <c r="V22" s="67" t="s">
        <v>6668</v>
      </c>
      <c r="W22" s="67" t="s">
        <v>6707</v>
      </c>
      <c r="X22" s="71"/>
    </row>
    <row r="23" spans="1:24" ht="30.75">
      <c r="A23" s="111" t="str">
        <f>UPPER(MID(C23,1,3)&amp;B23)</f>
        <v>ALG14A</v>
      </c>
      <c r="B23" s="40" t="s">
        <v>6236</v>
      </c>
      <c r="C23" s="40" t="s">
        <v>6162</v>
      </c>
      <c r="D23" s="41" t="s">
        <v>6115</v>
      </c>
      <c r="E23" s="41" t="s">
        <v>6115</v>
      </c>
      <c r="F23" s="41" t="s">
        <v>6154</v>
      </c>
      <c r="G23" s="41"/>
      <c r="H23" s="25" t="str">
        <f t="shared" si="1"/>
        <v>ALG14A_Question</v>
      </c>
      <c r="I23" s="1" t="str">
        <f>IF(ISTEXT(VLOOKUP($A23,'ALG Generieke vragenset'!$A$2:$X$48,9,FALSE)),VLOOKUP($A23,'ALG Generieke vragenset'!$A$2:$X$48,9,FALSE),"")</f>
        <v>Kan je de bijkomende klachten beschrijven?</v>
      </c>
      <c r="J23" s="1" t="str">
        <f t="shared" si="2"/>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4"/>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41">
        <v>1</v>
      </c>
      <c r="W23" s="77"/>
      <c r="X23" s="42"/>
    </row>
    <row r="24" spans="1:24" ht="63.95">
      <c r="A24" s="111" t="str">
        <f>UPPER(MID(C24,1,5)&amp;B24)</f>
        <v>BRAND11</v>
      </c>
      <c r="B24" s="40">
        <v>11</v>
      </c>
      <c r="C24" s="40" t="s">
        <v>68</v>
      </c>
      <c r="D24" s="40" t="s">
        <v>4719</v>
      </c>
      <c r="E24" s="41" t="s">
        <v>4719</v>
      </c>
      <c r="F24" s="41" t="s">
        <v>6154</v>
      </c>
      <c r="G24" s="41"/>
      <c r="H24" s="25" t="str">
        <f t="shared" si="1"/>
        <v>BRAND11_Question</v>
      </c>
      <c r="I24" s="40" t="s">
        <v>359</v>
      </c>
      <c r="J24" s="1" t="str">
        <f t="shared" si="2"/>
        <v>BRAND11_QuestionPar</v>
      </c>
      <c r="K24" s="40" t="s">
        <v>361</v>
      </c>
      <c r="L24" s="40" t="s">
        <v>6708</v>
      </c>
      <c r="M24" s="14" t="str">
        <f t="shared" si="3"/>
        <v>BRAND11_ExtraInfo</v>
      </c>
      <c r="N24" s="77" t="s">
        <v>6709</v>
      </c>
      <c r="O24" s="77"/>
      <c r="P24" s="77"/>
      <c r="Q24" s="40" t="s">
        <v>6068</v>
      </c>
      <c r="R24" s="40" t="s">
        <v>3</v>
      </c>
      <c r="S24" s="40"/>
      <c r="T24" s="41" t="s">
        <v>6128</v>
      </c>
      <c r="U24" s="77"/>
      <c r="V24" s="40">
        <v>1</v>
      </c>
      <c r="W24" s="77"/>
      <c r="X24" s="42"/>
    </row>
    <row r="25" spans="1:24" ht="80.099999999999994">
      <c r="A25" s="112" t="str">
        <f>UPPER(MID(C25,1,5)&amp;B25)</f>
        <v>BRAND12</v>
      </c>
      <c r="B25" s="67">
        <v>12</v>
      </c>
      <c r="C25" s="67" t="s">
        <v>68</v>
      </c>
      <c r="D25" s="67" t="s">
        <v>6115</v>
      </c>
      <c r="E25" s="67" t="s">
        <v>6259</v>
      </c>
      <c r="F25" s="67" t="s">
        <v>6154</v>
      </c>
      <c r="G25" s="67"/>
      <c r="H25" s="25" t="str">
        <f t="shared" si="1"/>
        <v>BRAND12_Question</v>
      </c>
      <c r="I25" s="67" t="s">
        <v>6710</v>
      </c>
      <c r="J25" s="1" t="str">
        <f t="shared" si="2"/>
        <v>BRAND12_QuestionPar</v>
      </c>
      <c r="K25" s="68" t="s">
        <v>6711</v>
      </c>
      <c r="L25" s="69" t="s">
        <v>6712</v>
      </c>
      <c r="M25" s="14" t="str">
        <f t="shared" si="3"/>
        <v>BRAND12_ExtraInfo</v>
      </c>
      <c r="N25" s="69" t="s">
        <v>6713</v>
      </c>
      <c r="O25" s="69"/>
      <c r="P25" s="67"/>
      <c r="Q25" s="67" t="s">
        <v>6326</v>
      </c>
      <c r="R25" s="67" t="s">
        <v>6118</v>
      </c>
      <c r="S25" s="67" t="s">
        <v>6714</v>
      </c>
      <c r="T25" s="67" t="s">
        <v>6715</v>
      </c>
      <c r="U25" s="70" t="s">
        <v>6602</v>
      </c>
      <c r="V25" s="67" t="s">
        <v>6716</v>
      </c>
      <c r="W25" s="67"/>
      <c r="X25" s="71"/>
    </row>
    <row r="26" spans="1:24" ht="30.75">
      <c r="A26" s="111" t="str">
        <f>UPPER(MID(C26,1,3)&amp;B26)</f>
        <v>ALG4</v>
      </c>
      <c r="B26" s="40">
        <v>4</v>
      </c>
      <c r="C26" s="40" t="s">
        <v>6153</v>
      </c>
      <c r="D26" s="40" t="s">
        <v>4719</v>
      </c>
      <c r="E26" s="41" t="s">
        <v>6186</v>
      </c>
      <c r="F26" s="77" t="s">
        <v>6187</v>
      </c>
      <c r="G26" s="77"/>
      <c r="H26" s="25" t="str">
        <f t="shared" si="1"/>
        <v>ALG4_Question</v>
      </c>
      <c r="I26" s="1" t="str">
        <f>IF(ISTEXT(VLOOKUP($A26,'ALG Generieke vragenset'!$A$2:$X$48,9,FALSE)),VLOOKUP($A26,'ALG Generieke vragenset'!$A$2:$X$48,9,FALSE),"")</f>
        <v xml:space="preserve">Ben je (mogelijk) zwanger? </v>
      </c>
      <c r="J26" s="1" t="str">
        <f t="shared" si="2"/>
        <v>ALG4_QuestionPar</v>
      </c>
      <c r="K26" s="1" t="str">
        <f>IF(ISTEXT(VLOOKUP($A26,'ALG Generieke vragenset'!$A$2:$X$48,11,FALSE)),VLOOKUP($A26,'ALG Generieke vragenset'!$A$2:$X$48,11,FALSE),"")</f>
        <v>Is de patiënte (mogelijk) zwanger?</v>
      </c>
      <c r="L26" s="1" t="str">
        <f>IF(ISTEXT(VLOOKUP($A26,'ALG Generieke vragenset'!$A$2:$X$48,12,FALSE)),VLOOKUP($A26,'ALG Generieke vragenset'!$A$2:$X$48,12,FALSE),"")</f>
        <v>(mogelijk) zwanger</v>
      </c>
      <c r="M26" s="14"/>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boolean</v>
      </c>
      <c r="R26" s="1" t="str">
        <f>IF(ISTEXT(VLOOKUP($A26,'ALG Generieke vragenset'!$A$2:$X$48,18,FALSE)),VLOOKUP($A26,'ALG Generieke vragenset'!$A$2:$X$48,18,FALSE),"")</f>
        <v xml:space="preserve">Ja </v>
      </c>
      <c r="S26" s="14" t="s">
        <v>6500</v>
      </c>
      <c r="T26" s="14" t="str">
        <f>IF(ISTEXT(VLOOKUP($A26,'ALG Generieke vragenset'!$A$2:$X$48,20,FALSE)),VLOOKUP($A26,'ALG Generieke vragenset'!$A$2:$X$48,20,FALSE),"")</f>
        <v>1. Ja
2. Nee</v>
      </c>
      <c r="U26" s="14" t="str">
        <f>IF(ISTEXT(VLOOKUP($A26,'ALG Generieke vragenset'!$A$2:$X$48,21,FALSE)),VLOOKUP($A26,'ALG Generieke vragenset'!$A$2:$X$48,21,FALSE),"")</f>
        <v>x</v>
      </c>
      <c r="V26" s="40" t="s">
        <v>6159</v>
      </c>
      <c r="W26" s="77"/>
      <c r="X26" s="42"/>
    </row>
    <row r="27" spans="1:24" ht="32.1">
      <c r="A27" s="32" t="str">
        <f t="shared" ref="A27:A28" si="6">UPPER(MID(C27,1,3)&amp;B27)</f>
        <v>ALG3B</v>
      </c>
      <c r="B27" s="1" t="s">
        <v>6178</v>
      </c>
      <c r="C27" s="1" t="s">
        <v>6162</v>
      </c>
      <c r="D27" s="1" t="s">
        <v>6115</v>
      </c>
      <c r="E27" s="14" t="s">
        <v>6115</v>
      </c>
      <c r="F27" s="14" t="s">
        <v>6154</v>
      </c>
      <c r="G27" s="14"/>
      <c r="H27" s="25" t="str">
        <f t="shared" si="1"/>
        <v>ALG3B_Question</v>
      </c>
      <c r="I27" s="1" t="str">
        <f>IF(ISTEXT(VLOOKUP($A27,'ALG Generieke vragenset'!$A$2:$X$48,9,FALSE)),VLOOKUP($A27,'ALG Generieke vragenset'!$A$2:$X$48,9,FALSE),"")</f>
        <v xml:space="preserve">Gebruik je medicijnen? </v>
      </c>
      <c r="J27" s="1" t="str">
        <f t="shared" si="2"/>
        <v>ALG3B_QuestionPar</v>
      </c>
      <c r="K27" s="1" t="str">
        <f>IF(ISTEXT(VLOOKUP($A27,'ALG Generieke vragenset'!$A$2:$X$48,11,FALSE)),VLOOKUP($A27,'ALG Generieke vragenset'!$A$2:$X$48,11,FALSE),"")</f>
        <v>Gebruikt de patiënt medicijnen?</v>
      </c>
      <c r="L27" s="1" t="str">
        <f>IF(ISTEXT(VLOOKUP($A27,'ALG Generieke vragenset'!$A$2:$X$48,12,FALSE)),VLOOKUP($A27,'ALG Generieke vragenset'!$A$2:$X$48,12,FALSE),"")</f>
        <v>Medicatie</v>
      </c>
      <c r="M27" s="14" t="str">
        <f t="shared" si="3"/>
        <v>ALG3B_ExtraInfo</v>
      </c>
      <c r="N27" s="1" t="str">
        <f>IF(ISTEXT(VLOOKUP($A27,'ALG Generieke vragenset'!$A$2:$X$48,14,FALSE)),VLOOKUP($A27,'ALG Generieke vragenset'!$A$2:$X$48,14,FALSE),"")</f>
        <v>En/of ben je onder behandeling bij een arts met bijvoorbeeld radiotherapie?</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 xml:space="preserve">Ja </v>
      </c>
      <c r="S27" s="14" t="s">
        <v>6500</v>
      </c>
      <c r="T27" s="14" t="str">
        <f>IF(ISTEXT(VLOOKUP($A27,'ALG Generieke vragenset'!$A$2:$X$48,20,FALSE)),VLOOKUP($A27,'ALG Generieke vragenset'!$A$2:$X$48,20,FALSE),"")</f>
        <v xml:space="preserve">1. Ja 
2. Nee </v>
      </c>
      <c r="U27" s="14" t="str">
        <f>IF(ISTEXT(VLOOKUP($A27,'ALG Generieke vragenset'!$A$2:$X$48,21,FALSE)),VLOOKUP($A27,'ALG Generieke vragenset'!$A$2:$X$48,21,FALSE),"")</f>
        <v>x</v>
      </c>
      <c r="V27" s="1">
        <v>1</v>
      </c>
      <c r="W27" s="203" t="s">
        <v>6235</v>
      </c>
      <c r="X27" s="1"/>
    </row>
    <row r="28" spans="1:24" ht="32.1">
      <c r="A28" s="32" t="str">
        <f t="shared" si="6"/>
        <v>ALG3C</v>
      </c>
      <c r="B28" s="1" t="s">
        <v>6182</v>
      </c>
      <c r="C28" s="1" t="s">
        <v>6162</v>
      </c>
      <c r="D28" s="1" t="s">
        <v>6115</v>
      </c>
      <c r="E28" s="14" t="s">
        <v>6115</v>
      </c>
      <c r="F28" s="14" t="s">
        <v>6154</v>
      </c>
      <c r="G28" s="14"/>
      <c r="H28" s="25" t="str">
        <f t="shared" si="1"/>
        <v>ALG3C_Question</v>
      </c>
      <c r="I28" s="14" t="s">
        <v>245</v>
      </c>
      <c r="J28" s="1" t="str">
        <f t="shared" si="2"/>
        <v>ALG3C_QuestionPar</v>
      </c>
      <c r="K28" s="14" t="s">
        <v>245</v>
      </c>
      <c r="L28" s="1" t="s">
        <v>6183</v>
      </c>
      <c r="M28" s="14" t="str">
        <f t="shared" si="3"/>
        <v>ALG3C_ExtraInfo</v>
      </c>
      <c r="N28" s="34" t="s">
        <v>6184</v>
      </c>
      <c r="O28" s="24"/>
      <c r="P28" s="24"/>
      <c r="Q28" s="1" t="s">
        <v>6072</v>
      </c>
      <c r="R28" s="14" t="s">
        <v>6118</v>
      </c>
      <c r="S28" s="14"/>
      <c r="T28" s="14">
        <v>1</v>
      </c>
      <c r="U28" s="14" t="s">
        <v>1576</v>
      </c>
      <c r="V28" s="14">
        <v>1</v>
      </c>
      <c r="W28" s="24"/>
      <c r="X28" s="1"/>
    </row>
    <row r="29" spans="1:24" ht="30.75">
      <c r="A29" s="112" t="str">
        <f>UPPER(MID(C29,1,3)&amp;B29)</f>
        <v>ALG5</v>
      </c>
      <c r="B29" s="37">
        <v>5</v>
      </c>
      <c r="C29" s="37" t="s">
        <v>6153</v>
      </c>
      <c r="D29" s="37" t="s">
        <v>6115</v>
      </c>
      <c r="E29" s="37" t="s">
        <v>4719</v>
      </c>
      <c r="F29" s="37" t="s">
        <v>6154</v>
      </c>
      <c r="G29" s="37"/>
      <c r="H29" s="25" t="str">
        <f t="shared" si="1"/>
        <v>ALG5_Question</v>
      </c>
      <c r="I29" s="1" t="str">
        <f>IF(ISTEXT(VLOOKUP($A29,'ALG Generieke vragenset'!$A$2:$X$48,9,FALSE)),VLOOKUP($A29,'ALG Generieke vragenset'!$A$2:$X$48,9,FALSE),"")</f>
        <v>Heb je allergieën?</v>
      </c>
      <c r="J29" s="1" t="str">
        <f t="shared" si="2"/>
        <v>ALG5_QuestionPar</v>
      </c>
      <c r="K29" s="1" t="str">
        <f>IF(ISTEXT(VLOOKUP($A29,'ALG Generieke vragenset'!$A$2:$X$48,11,FALSE)),VLOOKUP($A29,'ALG Generieke vragenset'!$A$2:$X$48,11,FALSE),"")</f>
        <v>Heeft de patiënt allergieën?</v>
      </c>
      <c r="L29" s="1" t="str">
        <f>IF(ISTEXT(VLOOKUP($A29,'ALG Generieke vragenset'!$A$2:$X$48,12,FALSE)),VLOOKUP($A29,'ALG Generieke vragenset'!$A$2:$X$48,12,FALSE),"")</f>
        <v>Allergieën</v>
      </c>
      <c r="M29" s="14"/>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33" t="s">
        <v>6159</v>
      </c>
      <c r="W29" s="24" t="s">
        <v>6160</v>
      </c>
      <c r="X29" s="39"/>
    </row>
    <row r="30" spans="1:24" ht="32.1">
      <c r="A30" s="111" t="str">
        <f>UPPER(MID(C30,1,3)&amp;B30)</f>
        <v>ALG6</v>
      </c>
      <c r="B30" s="40">
        <v>6</v>
      </c>
      <c r="C30" s="40" t="s">
        <v>6153</v>
      </c>
      <c r="D30" s="40" t="s">
        <v>4719</v>
      </c>
      <c r="E30" s="41" t="s">
        <v>4719</v>
      </c>
      <c r="F30" s="41" t="s">
        <v>6154</v>
      </c>
      <c r="G30" s="41"/>
      <c r="H30" s="25" t="str">
        <f t="shared" si="1"/>
        <v>ALG6_Question</v>
      </c>
      <c r="I30" s="1" t="str">
        <f>IF(ISTEXT(VLOOKUP($A30,'ALG Generieke vragenset'!$A$2:$X$48,9,FALSE)),VLOOKUP($A30,'ALG Generieke vragenset'!$A$2:$X$48,9,FALSE),"")</f>
        <v>Hoe uit de allergie zich?</v>
      </c>
      <c r="J30" s="1" t="str">
        <f t="shared" si="2"/>
        <v>ALG6_QuestionPar</v>
      </c>
      <c r="K30" s="1" t="str">
        <f>IF(ISTEXT(VLOOKUP($A30,'ALG Generieke vragenset'!$A$2:$X$48,11,FALSE)),VLOOKUP($A30,'ALG Generieke vragenset'!$A$2:$X$48,11,FALSE),"")</f>
        <v>Hoe uit de allergie zich?</v>
      </c>
      <c r="L30" s="1" t="str">
        <f>IF(ISTEXT(VLOOKUP($A30,'ALG Generieke vragenset'!$A$2:$X$48,12,FALSE)),VLOOKUP($A30,'ALG Generieke vragenset'!$A$2:$X$48,12,FALSE),"")</f>
        <v>Waarvoor en ernst</v>
      </c>
      <c r="M30" s="14" t="str">
        <f t="shared" si="3"/>
        <v>ALG6_ExtraInfo</v>
      </c>
      <c r="N30" s="1" t="str">
        <f>IF(ISTEXT(VLOOKUP($A30,'ALG Generieke vragenset'!$A$2:$X$48,14,FALSE)),VLOOKUP($A30,'ALG Generieke vragenset'!$A$2:$X$48,14,FALSE),"")</f>
        <v>Bijvoorbeeld: huiduitslag over het gehele lichaam of een opgezette tong of keel? En gebruik je/de patiënt medicatie voor de allergie en / of heb je een EpiPen?</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 xml:space="preserve">Ja </v>
      </c>
      <c r="S30" s="1"/>
      <c r="T30" s="14" t="str">
        <f>IF(ISTEXT(VLOOKUP($A30,'ALG Generieke vragenset'!$A$2:$X$48,20,FALSE)),VLOOKUP($A30,'ALG Generieke vragenset'!$A$2:$X$48,20,FALSE),"")</f>
        <v>Beschrijving</v>
      </c>
      <c r="U30" s="14" t="str">
        <f>IF(ISTEXT(VLOOKUP($A30,'ALG Generieke vragenset'!$A$2:$X$48,21,FALSE)),VLOOKUP($A30,'ALG Generieke vragenset'!$A$2:$X$48,21,FALSE),"")</f>
        <v>x</v>
      </c>
      <c r="V30" s="40">
        <v>1</v>
      </c>
      <c r="W30" s="77"/>
      <c r="X30" s="42"/>
    </row>
    <row r="31" spans="1:24" ht="45.75">
      <c r="A31" s="112" t="s">
        <v>6276</v>
      </c>
      <c r="B31" s="37">
        <v>20</v>
      </c>
      <c r="C31" s="37" t="s">
        <v>6153</v>
      </c>
      <c r="D31" s="37" t="s">
        <v>6115</v>
      </c>
      <c r="E31" s="33" t="s">
        <v>6115</v>
      </c>
      <c r="F31" s="33" t="s">
        <v>6154</v>
      </c>
      <c r="G31" s="33"/>
      <c r="H31" s="25" t="str">
        <f t="shared" si="1"/>
        <v>ADDITIONALQ_Question</v>
      </c>
      <c r="I31" s="1" t="str">
        <f>IF(ISTEXT(VLOOKUP($A31,'ALG Generieke vragenset'!$A$2:$X$48,9,FALSE)),VLOOKUP($A31,'ALG Generieke vragenset'!$A$2:$X$48,9,FALSE),"")</f>
        <v>Wat is je belangrijkste vraag aan ons?</v>
      </c>
      <c r="J31" s="1" t="str">
        <f t="shared" si="2"/>
        <v>ADDITIONALQ_QuestionPar</v>
      </c>
      <c r="K31" s="1" t="str">
        <f>IF(ISTEXT(VLOOKUP($A31,'ALG Generieke vragenset'!$A$2:$X$48,11,FALSE)),VLOOKUP($A31,'ALG Generieke vragenset'!$A$2:$X$48,11,FALSE),"")</f>
        <v>Wat is je belangrijkste vraag aan ons?</v>
      </c>
      <c r="L31" s="1" t="str">
        <f>IF(ISTEXT(VLOOKUP($A31,'ALG Generieke vragenset'!$A$2:$X$48,12,FALSE)),VLOOKUP($A31,'ALG Generieke vragenset'!$A$2:$X$48,12,FALSE),"")</f>
        <v>Hulpvraag</v>
      </c>
      <c r="M31" s="14"/>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 xml:space="preserve">Ja </v>
      </c>
      <c r="S31" s="1"/>
      <c r="T31" s="14" t="str">
        <f>IF(ISTEXT(VLOOKUP($A31,'ALG Generieke vragenset'!$A$2:$X$48,20,FALSE)),VLOOKUP($A31,'ALG Generieke vragenset'!$A$2:$X$48,20,FALSE),"")</f>
        <v>Beschrijving</v>
      </c>
      <c r="U31" s="14" t="str">
        <f>IF(ISTEXT(VLOOKUP($A31,'ALG Generieke vragenset'!$A$2:$X$48,21,FALSE)),VLOOKUP($A31,'ALG Generieke vragenset'!$A$2:$X$48,21,FALSE),"")</f>
        <v>x</v>
      </c>
      <c r="V31" s="24">
        <v>1</v>
      </c>
      <c r="W31" s="24"/>
      <c r="X31" s="39"/>
    </row>
    <row r="32" spans="1:24" ht="32.1">
      <c r="A32" s="111" t="s">
        <v>6278</v>
      </c>
      <c r="B32" s="40" t="s">
        <v>6279</v>
      </c>
      <c r="C32" s="40" t="s">
        <v>6162</v>
      </c>
      <c r="D32" s="40" t="s">
        <v>6115</v>
      </c>
      <c r="E32" s="41" t="s">
        <v>6115</v>
      </c>
      <c r="F32" s="41" t="s">
        <v>6154</v>
      </c>
      <c r="G32" s="41"/>
      <c r="H32" s="25" t="str">
        <f t="shared" si="1"/>
        <v>ALG27_Question</v>
      </c>
      <c r="I32" s="1" t="str">
        <f>IF(ISTEXT(VLOOKUP($A32,'ALG Generieke vragenset'!$A$2:$X$48,9,FALSE)),VLOOKUP($A32,'ALG Generieke vragenset'!$A$2:$X$48,9,FALSE),"")</f>
        <v xml:space="preserve">Zijn er nog andere zorgen of vragen? </v>
      </c>
      <c r="J32" s="1" t="str">
        <f t="shared" si="2"/>
        <v>ALG27_QuestionPar</v>
      </c>
      <c r="K32" s="1" t="str">
        <f>IF(ISTEXT(VLOOKUP($A32,'ALG Generieke vragenset'!$A$2:$X$48,11,FALSE)),VLOOKUP($A32,'ALG Generieke vragenset'!$A$2:$X$48,11,FALSE),"")</f>
        <v xml:space="preserve">Zijn er nog andere zorgen of vragen? </v>
      </c>
      <c r="L32" s="1" t="str">
        <f>IF(ISTEXT(VLOOKUP($A32,'ALG Generieke vragenset'!$A$2:$X$48,12,FALSE)),VLOOKUP($A32,'ALG Generieke vragenset'!$A$2:$X$48,12,FALSE),"")</f>
        <v>Zorgen of vragen</v>
      </c>
      <c r="M32" s="14" t="str">
        <f t="shared" si="3"/>
        <v>ALG27_ExtraInfo</v>
      </c>
      <c r="N32" s="1" t="str">
        <f>IF(ISTEXT(VLOOKUP($A32,'ALG Generieke vragenset'!$A$2:$X$48,14,FALSE)),VLOOKUP($A32,'ALG Generieke vragenset'!$A$2:$X$48,14,FALSE),"")</f>
        <v xml:space="preserve">Dit is de laatste vraag, hierna worden je antwoorden doorgestuurd naar ons medisch team. Indien je geen aanvullingen hebt kan je op volgende klikken.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beschrijving</v>
      </c>
      <c r="R32" s="1" t="str">
        <f>IF(ISTEXT(VLOOKUP($A32,'ALG Generieke vragenset'!$A$2:$X$48,18,FALSE)),VLOOKUP($A32,'ALG Generieke vragenset'!$A$2:$X$48,18,FALSE),"")</f>
        <v>Nee</v>
      </c>
      <c r="S32" s="1"/>
      <c r="T32" s="14" t="str">
        <f>IF(ISTEXT(VLOOKUP($A32,'ALG Generieke vragenset'!$A$2:$X$48,20,FALSE)),VLOOKUP($A32,'ALG Generieke vragenset'!$A$2:$X$48,20,FALSE),"")</f>
        <v>Beschrijving</v>
      </c>
      <c r="U32" s="14" t="str">
        <f>IF(ISTEXT(VLOOKUP($A32,'ALG Generieke vragenset'!$A$2:$X$48,21,FALSE)),VLOOKUP($A32,'ALG Generieke vragenset'!$A$2:$X$48,21,FALSE),"")</f>
        <v>x</v>
      </c>
      <c r="V32" s="77">
        <v>1</v>
      </c>
      <c r="W32" s="77" t="s">
        <v>6283</v>
      </c>
      <c r="X32" s="42" t="s">
        <v>6284</v>
      </c>
    </row>
  </sheetData>
  <hyperlinks>
    <hyperlink ref="O12" r:id="rId1" xr:uid="{AB38BF39-65B1-4D09-8384-9D31EC9DEF32}"/>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_handleiding!$A$29:$A$38</xm:f>
          </x14:formula1>
          <x14:formula2>
            <xm:f>0</xm:f>
          </x14:formula2>
          <xm:sqref>Q22:Q23 Q20 Q28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2"/>
  <dimension ref="A1:X52"/>
  <sheetViews>
    <sheetView topLeftCell="P11" zoomScale="90" zoomScaleNormal="90" workbookViewId="0">
      <selection activeCell="T11" sqref="T11"/>
    </sheetView>
  </sheetViews>
  <sheetFormatPr defaultColWidth="8.7109375" defaultRowHeight="15"/>
  <cols>
    <col min="7" max="8" width="31.140625" customWidth="1"/>
    <col min="9" max="10" width="46.42578125" customWidth="1"/>
    <col min="18" max="18" width="15" customWidth="1"/>
    <col min="19" max="19" width="24" customWidth="1"/>
    <col min="20" max="20" width="40.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75" t="s">
        <v>6353</v>
      </c>
      <c r="B2" s="76"/>
      <c r="C2" s="76" t="s">
        <v>6353</v>
      </c>
      <c r="D2" s="76" t="s">
        <v>4719</v>
      </c>
      <c r="E2" s="76" t="s">
        <v>4719</v>
      </c>
      <c r="F2" s="76" t="s">
        <v>6154</v>
      </c>
      <c r="G2" s="76"/>
      <c r="H2" s="493"/>
      <c r="I2" s="127"/>
      <c r="J2" s="490"/>
      <c r="K2" s="78"/>
      <c r="L2" s="79"/>
      <c r="M2" s="79"/>
      <c r="N2" s="76" t="s">
        <v>6384</v>
      </c>
      <c r="O2" s="79"/>
      <c r="P2" s="76"/>
      <c r="Q2" s="76"/>
      <c r="R2" s="76"/>
      <c r="S2" s="76"/>
      <c r="T2" s="76" t="s">
        <v>6510</v>
      </c>
      <c r="U2" s="79"/>
      <c r="V2" s="76"/>
      <c r="W2" s="76"/>
      <c r="X2" s="80"/>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52" si="1">A4&amp;"_"&amp;$H$1</f>
        <v>ABCDE1B_Question</v>
      </c>
      <c r="I4" s="1" t="str">
        <f>IF(ISTEXT(VLOOKUP($A4,'ABCDE set (patient + verz)'!$A$2:$X$48,9,FALSE)),VLOOKUP($A4,'ABCDE set (patient + verz)'!$A$2:$X$48,9,FALSE),"")</f>
        <v xml:space="preserve">Ben je volledig bij bewustzijn / helder? </v>
      </c>
      <c r="J4" s="1" t="str">
        <f t="shared" ref="J4:J52"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52"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63.95">
      <c r="A10" s="32" t="str">
        <f>UPPER(MID(C10,1,3)&amp;B10)</f>
        <v>ALG4</v>
      </c>
      <c r="B10" s="1">
        <v>4</v>
      </c>
      <c r="C10" s="1" t="s">
        <v>6153</v>
      </c>
      <c r="D10" s="1" t="s">
        <v>4719</v>
      </c>
      <c r="E10" s="14" t="s">
        <v>6186</v>
      </c>
      <c r="F10" s="24" t="s">
        <v>6187</v>
      </c>
      <c r="G10" s="24"/>
      <c r="H10" s="25" t="str">
        <f t="shared" si="1"/>
        <v>ALG4_Question</v>
      </c>
      <c r="I10" s="1" t="str">
        <f>IF(ISTEXT(VLOOKUP($A10,'ALG Generieke vragenset'!$A$2:$X$49,9,FALSE)),VLOOKUP($A10,'ALG Generieke vragenset'!$A$2:$X$49,9,FALSE),"")</f>
        <v xml:space="preserve">Ben je (mogelijk) zwanger? </v>
      </c>
      <c r="J10" s="1" t="str">
        <f t="shared" si="2"/>
        <v>ALG4_QuestionPar</v>
      </c>
      <c r="K10" s="1" t="str">
        <f>IF(ISTEXT(VLOOKUP($A10,'ALG Generieke vragenset'!$A$2:$X$49,11,FALSE)),VLOOKUP($A10,'ALG Generieke vragenset'!$A$2:$X$49,11,FALSE),"")</f>
        <v>Is de patiënte (mogelijk) zwanger?</v>
      </c>
      <c r="L10" s="1" t="str">
        <f>IF(ISTEXT(VLOOKUP($A10,'ALG Generieke vragenset'!$A$2:$X$49,12,FALSE)),VLOOKUP($A10,'ALG Generieke vragenset'!$A$2:$X$49,12,FALSE),"")</f>
        <v>(mogelijk) zwanger</v>
      </c>
      <c r="M10" s="1"/>
      <c r="N10" s="1" t="str">
        <f>IF(ISTEXT(VLOOKUP($A10,'ALG Generieke vragenset'!$A$2:$X$49,14,FALSE)),VLOOKUP($A10,'ALG Generieke vragenset'!$A$2:$X$49,14,FALSE),"")</f>
        <v/>
      </c>
      <c r="O10" s="24" t="str">
        <f>IF(ISTEXT(VLOOKUP($A10,'ALG Generieke vragenset'!$A$2:$X$49,15,FALSE)),VLOOKUP($A10,'ALG Generieke vragenset'!$A$2:$X$49,15,FALSE),"")</f>
        <v/>
      </c>
      <c r="P10" s="24" t="str">
        <f>IF(ISTEXT(VLOOKUP($A10,'ALG Generieke vragenset'!$A$2:$X$49,16,FALSE)),VLOOKUP($A10,'ALG Generieke vragenset'!$A$2:$X$49,16,FALSE),"")</f>
        <v/>
      </c>
      <c r="Q10" s="1" t="str">
        <f>IF(ISTEXT(VLOOKUP($A10,'ALG Generieke vragenset'!$A$2:$X$49,17,FALSE)),VLOOKUP($A10,'ALG Generieke vragenset'!$A$2:$X$49,17,FALSE),"")</f>
        <v>boolean</v>
      </c>
      <c r="R10" s="1" t="str">
        <f>IF(ISTEXT(VLOOKUP($A10,'ALG Generieke vragenset'!$A$2:$X$49,18,FALSE)),VLOOKUP($A10,'ALG Generieke vragenset'!$A$2:$X$49,18,FALSE),"")</f>
        <v xml:space="preserve">Ja </v>
      </c>
      <c r="S10" s="14" t="s">
        <v>6500</v>
      </c>
      <c r="T10" s="14" t="str">
        <f>IF(ISTEXT(VLOOKUP($A10,'ALG Generieke vragenset'!$A$2:$X$49,20,FALSE)),VLOOKUP($A10,'ALG Generieke vragenset'!$A$2:$X$49,20,FALSE),"")</f>
        <v>1. Ja
2. Nee</v>
      </c>
      <c r="U10" s="14" t="str">
        <f>IF(ISTEXT(VLOOKUP($A10,'ALG Generieke vragenset'!$A$2:$X$49,21,FALSE)),VLOOKUP($A10,'ALG Generieke vragenset'!$A$2:$X$49,21,FALSE),"")</f>
        <v>x</v>
      </c>
      <c r="V10" s="1" t="s">
        <v>6159</v>
      </c>
      <c r="W10" s="24" t="s">
        <v>6717</v>
      </c>
      <c r="X10" s="1"/>
    </row>
    <row r="11" spans="1:24" ht="409.6">
      <c r="A11" s="128" t="str">
        <f>UPPER(MID(C11,1,5)&amp;B11)</f>
        <v>BUIKP1AM</v>
      </c>
      <c r="B11" s="33" t="s">
        <v>6718</v>
      </c>
      <c r="C11" s="33" t="s">
        <v>6719</v>
      </c>
      <c r="D11" s="33" t="s">
        <v>6296</v>
      </c>
      <c r="E11" s="33" t="s">
        <v>6720</v>
      </c>
      <c r="F11" s="33" t="s">
        <v>6224</v>
      </c>
      <c r="G11" s="33"/>
      <c r="H11" s="25" t="str">
        <f t="shared" si="1"/>
        <v>BUIKP1AM_Question</v>
      </c>
      <c r="I11" s="33" t="s">
        <v>6721</v>
      </c>
      <c r="J11" s="1" t="str">
        <f t="shared" si="2"/>
        <v>BUIKP1AM_QuestionPar</v>
      </c>
      <c r="K11" s="33" t="s">
        <v>6722</v>
      </c>
      <c r="L11" s="33" t="s">
        <v>6723</v>
      </c>
      <c r="M11" s="1" t="str">
        <f t="shared" si="3"/>
        <v>BUIKP1AM_ExtraInfo</v>
      </c>
      <c r="N11" s="33" t="s">
        <v>6724</v>
      </c>
      <c r="O11" s="33"/>
      <c r="P11" s="33" t="s">
        <v>6300</v>
      </c>
      <c r="Q11" s="33" t="s">
        <v>6326</v>
      </c>
      <c r="R11" s="33" t="s">
        <v>6118</v>
      </c>
      <c r="S11" s="33" t="s">
        <v>6725</v>
      </c>
      <c r="T11" s="33" t="s">
        <v>6726</v>
      </c>
      <c r="U11" s="33" t="s">
        <v>1576</v>
      </c>
      <c r="V11" s="33" t="s">
        <v>6167</v>
      </c>
      <c r="W11" s="33" t="s">
        <v>6727</v>
      </c>
      <c r="X11" s="129"/>
    </row>
    <row r="12" spans="1:24" ht="409.6">
      <c r="A12" s="128" t="str">
        <f>UPPER(MID(C12,1,5)&amp;B12)</f>
        <v>BUIKP1AV</v>
      </c>
      <c r="B12" s="33" t="s">
        <v>6728</v>
      </c>
      <c r="C12" s="33" t="s">
        <v>6719</v>
      </c>
      <c r="D12" s="33" t="s">
        <v>6296</v>
      </c>
      <c r="E12" s="33" t="s">
        <v>6186</v>
      </c>
      <c r="F12" s="33" t="s">
        <v>6224</v>
      </c>
      <c r="G12" s="33"/>
      <c r="H12" s="25" t="str">
        <f t="shared" si="1"/>
        <v>BUIKP1AV_Question</v>
      </c>
      <c r="I12" s="33" t="s">
        <v>6721</v>
      </c>
      <c r="J12" s="1" t="str">
        <f t="shared" si="2"/>
        <v>BUIKP1AV_QuestionPar</v>
      </c>
      <c r="K12" s="33" t="s">
        <v>6722</v>
      </c>
      <c r="L12" s="33" t="s">
        <v>6723</v>
      </c>
      <c r="M12" s="1" t="str">
        <f t="shared" si="3"/>
        <v>BUIKP1AV_ExtraInfo</v>
      </c>
      <c r="N12" s="33" t="s">
        <v>6729</v>
      </c>
      <c r="O12" s="33"/>
      <c r="P12" s="33" t="s">
        <v>6300</v>
      </c>
      <c r="Q12" s="33" t="s">
        <v>6326</v>
      </c>
      <c r="R12" s="33" t="s">
        <v>6118</v>
      </c>
      <c r="S12" s="33" t="s">
        <v>6730</v>
      </c>
      <c r="T12" s="33" t="s">
        <v>6731</v>
      </c>
      <c r="U12" s="33" t="s">
        <v>1576</v>
      </c>
      <c r="V12" s="311" t="s">
        <v>6732</v>
      </c>
      <c r="W12" s="33" t="s">
        <v>6733</v>
      </c>
      <c r="X12" s="129"/>
    </row>
    <row r="13" spans="1:24" ht="409.6">
      <c r="A13" s="130" t="str">
        <f>UPPER(MID(C13,1,5)&amp;B13)</f>
        <v>BUIKP1B</v>
      </c>
      <c r="B13" s="41" t="s">
        <v>6169</v>
      </c>
      <c r="C13" s="41" t="s">
        <v>69</v>
      </c>
      <c r="D13" s="41" t="s">
        <v>6331</v>
      </c>
      <c r="E13" s="41" t="s">
        <v>4719</v>
      </c>
      <c r="F13" s="41" t="s">
        <v>6216</v>
      </c>
      <c r="G13" s="41"/>
      <c r="H13" s="25" t="str">
        <f t="shared" si="1"/>
        <v>BUIKP1B_Question</v>
      </c>
      <c r="I13" s="41" t="s">
        <v>6721</v>
      </c>
      <c r="J13" s="1" t="str">
        <f t="shared" si="2"/>
        <v>BUIKP1B_QuestionPar</v>
      </c>
      <c r="K13" s="41" t="s">
        <v>6734</v>
      </c>
      <c r="L13" s="41" t="s">
        <v>6723</v>
      </c>
      <c r="M13" s="1" t="str">
        <f t="shared" si="3"/>
        <v>BUIKP1B_ExtraInfo</v>
      </c>
      <c r="N13" s="41" t="s">
        <v>6735</v>
      </c>
      <c r="O13" s="41"/>
      <c r="P13" s="41" t="s">
        <v>6300</v>
      </c>
      <c r="Q13" s="41" t="s">
        <v>6326</v>
      </c>
      <c r="R13" s="41" t="s">
        <v>6118</v>
      </c>
      <c r="S13" s="41" t="s">
        <v>6736</v>
      </c>
      <c r="T13" s="41" t="s">
        <v>6737</v>
      </c>
      <c r="U13" s="41"/>
      <c r="V13" s="41" t="s">
        <v>6464</v>
      </c>
      <c r="W13" s="41" t="s">
        <v>6738</v>
      </c>
      <c r="X13" s="131"/>
    </row>
    <row r="14" spans="1:24" ht="176.1">
      <c r="A14" s="32" t="str">
        <f>UPPER(MID(C14,1,3)&amp;B14)</f>
        <v>PIJ1</v>
      </c>
      <c r="B14" s="1">
        <v>1</v>
      </c>
      <c r="C14" s="1" t="s">
        <v>6247</v>
      </c>
      <c r="D14" s="14" t="s">
        <v>4719</v>
      </c>
      <c r="E14" s="14" t="s">
        <v>4719</v>
      </c>
      <c r="F14" s="14" t="s">
        <v>6154</v>
      </c>
      <c r="G14" s="14"/>
      <c r="H14" s="25" t="str">
        <f t="shared" si="1"/>
        <v>PIJ1_Question</v>
      </c>
      <c r="I14" s="1" t="str">
        <f>IF(ISTEXT(VLOOKUP($A14,'ALG Generieke vragenset'!$A$2:$X$49,9,FALSE)),VLOOKUP($A14,'ALG Generieke vragenset'!$A$2:$X$49,9,FALSE),"")</f>
        <v>Kun je op een schaal van 0-10 aangeven hoeveel pijn je hebt?</v>
      </c>
      <c r="J14" s="1" t="str">
        <f t="shared" si="2"/>
        <v>PIJ1_QuestionPar</v>
      </c>
      <c r="K14" s="1" t="str">
        <f>IF(ISTEXT(VLOOKUP($A14,'ALG Generieke vragenset'!$A$2:$X$49,11,FALSE)),VLOOKUP($A14,'ALG Generieke vragenset'!$A$2:$X$49,11,FALSE),"")</f>
        <v>Kun je op een schaal van 0-10 aangeven hoeveel pijn de patiënt heeft?</v>
      </c>
      <c r="L14" s="1" t="str">
        <f>IF(ISTEXT(VLOOKUP($A14,'ALG Generieke vragenset'!$A$2:$X$49,12,FALSE)),VLOOKUP($A14,'ALG Generieke vragenset'!$A$2:$X$49,12,FALSE),"")</f>
        <v>Pijn 0-10</v>
      </c>
      <c r="M14" s="1" t="str">
        <f t="shared" si="3"/>
        <v>PIJ1_ExtraInfo</v>
      </c>
      <c r="N14" s="1" t="str">
        <f>IF(ISTEXT(VLOOKUP($A14,'ALG Generieke vragenset'!$A$2:$X$49,14,FALSE)),VLOOKUP($A14,'ALG Generieke vragenset'!$A$2:$X$49,14,FALSE),"")</f>
        <v>0 is geen pijn, 1-3: weinig pijn, je kan bijna alles doen, 4-7: De pijn is aanwezig en beperkt je in je activiteiten, 8-9: de pijn is heel hevig en belemmerd je in al je dagelijkse activiteiten, 10 is de ergst denkbare pijn.</v>
      </c>
      <c r="O14" s="24" t="str">
        <f>IF(ISTEXT(VLOOKUP($A14,'ALG Generieke vragenset'!$A$2:$X$49,15,FALSE)),VLOOKUP($A14,'ALG Generieke vragenset'!$A$2:$X$49,15,FALSE),"")</f>
        <v>https://mi-umbraco-prd.azurewebsites.net/media/r3xjpuis/pij1.png</v>
      </c>
      <c r="P14" s="24" t="str">
        <f>IF(ISTEXT(VLOOKUP($A14,'ALG Generieke vragenset'!$A$2:$X$49,16,FALSE)),VLOOKUP($A14,'ALG Generieke vragenset'!$A$2:$X$49,16,FALSE),"")</f>
        <v>score 9 of 10</v>
      </c>
      <c r="Q14" s="1" t="str">
        <f>IF(ISTEXT(VLOOKUP($A14,'ALG Generieke vragenset'!$A$2:$X$49,17,FALSE)),VLOOKUP($A14,'ALG Generieke vragenset'!$A$2:$X$49,17,FALSE),"")</f>
        <v>slider</v>
      </c>
      <c r="R14" s="1" t="str">
        <f>IF(ISTEXT(VLOOKUP($A14,'ALG Generieke vragenset'!$A$2:$X$49,18,FALSE)),VLOOKUP($A14,'ALG Generieke vragenset'!$A$2:$X$49,18,FALSE),"")</f>
        <v>Ja</v>
      </c>
      <c r="S14" s="14" t="str">
        <f>IF(ISTEXT(VLOOKUP($A14,'ALG Generieke vragenset'!$A$2:$X$100,19,FALSE)),VLOOKUP($A14,'ALG Generieke vragenset'!$A$2:$X$100,19,FALSE),"")</f>
        <v>0. PIJ1_Answer1 
1. PIJ1_Answer2 
2. PIJ1_Answer3 
3. PIJ1_Answer4 
4. PIJ1_Answer5 
5. PIJ1_Answer6 
6. PIJ1_Answer7 
7. PIJ1_Answer8 
8. PIJ1_Answer9 
9. PIJ1_Answer10 
10. PIJ1_Answer11</v>
      </c>
      <c r="T14" s="14" t="str">
        <f>IF(ISTEXT(VLOOKUP($A14,'ALG Generieke vragenset'!$A$2:$X$49,20,FALSE)),VLOOKUP($A14,'ALG Generieke vragenset'!$A$2:$X$49,20,FALSE),"")</f>
        <v>0. 0
1. 1
2. 2
3. 3
4. 4
5. 5
6. 6
7. 7
8. 8
9. 9
10. 10</v>
      </c>
      <c r="U14" s="14" t="str">
        <f>IF(ISTEXT(VLOOKUP($A14,'ALG Generieke vragenset'!$A$2:$X$49,21,FALSE)),VLOOKUP($A14,'ALG Generieke vragenset'!$A$2:$X$49,21,FALSE),"")</f>
        <v>x</v>
      </c>
      <c r="V14" s="46" t="s">
        <v>6739</v>
      </c>
      <c r="W14" s="14" t="s">
        <v>6254</v>
      </c>
      <c r="X14" s="1" t="s">
        <v>6740</v>
      </c>
    </row>
    <row r="15" spans="1:24" ht="128.1">
      <c r="A15" s="130" t="str">
        <f>UPPER(MID(C15,1,5)&amp;B15)</f>
        <v>BUIKP2</v>
      </c>
      <c r="B15" s="41">
        <v>2</v>
      </c>
      <c r="C15" s="41" t="s">
        <v>69</v>
      </c>
      <c r="D15" s="41" t="s">
        <v>6115</v>
      </c>
      <c r="E15" s="41" t="s">
        <v>4719</v>
      </c>
      <c r="F15" s="41" t="s">
        <v>6741</v>
      </c>
      <c r="G15" s="41"/>
      <c r="H15" s="25" t="str">
        <f t="shared" si="1"/>
        <v>BUIKP2_Question</v>
      </c>
      <c r="I15" s="41" t="s">
        <v>1558</v>
      </c>
      <c r="J15" s="1" t="str">
        <f t="shared" si="2"/>
        <v>BUIKP2_QuestionPar</v>
      </c>
      <c r="K15" s="41" t="s">
        <v>1558</v>
      </c>
      <c r="L15" s="41" t="s">
        <v>6742</v>
      </c>
      <c r="M15" s="1" t="str">
        <f t="shared" si="3"/>
        <v>BUIKP2_ExtraInfo</v>
      </c>
      <c r="N15" s="41" t="s">
        <v>6743</v>
      </c>
      <c r="O15" s="41"/>
      <c r="P15" s="41" t="s">
        <v>6300</v>
      </c>
      <c r="Q15" s="41" t="s">
        <v>6073</v>
      </c>
      <c r="R15" s="41" t="s">
        <v>3</v>
      </c>
      <c r="S15" s="14" t="s">
        <v>6500</v>
      </c>
      <c r="T15" s="41" t="s">
        <v>6744</v>
      </c>
      <c r="U15" s="41" t="s">
        <v>1576</v>
      </c>
      <c r="V15" s="41" t="s">
        <v>6159</v>
      </c>
      <c r="W15" s="41" t="s">
        <v>6717</v>
      </c>
      <c r="X15" s="131"/>
    </row>
    <row r="16" spans="1:24" ht="409.6">
      <c r="A16" s="130" t="str">
        <f>UPPER(MID(C16,1,5)&amp;B16)</f>
        <v>BUIKP3</v>
      </c>
      <c r="B16" s="132">
        <v>3</v>
      </c>
      <c r="C16" s="132" t="s">
        <v>6719</v>
      </c>
      <c r="D16" s="132" t="s">
        <v>6115</v>
      </c>
      <c r="E16" s="132" t="s">
        <v>4719</v>
      </c>
      <c r="F16" s="132" t="s">
        <v>6224</v>
      </c>
      <c r="G16" s="132"/>
      <c r="H16" s="25" t="str">
        <f t="shared" si="1"/>
        <v>BUIKP3_Question</v>
      </c>
      <c r="I16" s="133" t="s">
        <v>1563</v>
      </c>
      <c r="J16" s="1" t="str">
        <f t="shared" si="2"/>
        <v>BUIKP3_QuestionPar</v>
      </c>
      <c r="K16" s="133" t="s">
        <v>1565</v>
      </c>
      <c r="L16" s="133" t="s">
        <v>3943</v>
      </c>
      <c r="M16" s="1" t="str">
        <f t="shared" si="3"/>
        <v>BUIKP3_ExtraInfo</v>
      </c>
      <c r="N16" s="25" t="s">
        <v>6626</v>
      </c>
      <c r="O16" s="45" t="s">
        <v>6627</v>
      </c>
      <c r="P16" s="25" t="s">
        <v>6300</v>
      </c>
      <c r="Q16" s="25" t="s">
        <v>6326</v>
      </c>
      <c r="R16" s="25" t="s">
        <v>6118</v>
      </c>
      <c r="S16" s="25" t="s">
        <v>6745</v>
      </c>
      <c r="T16" s="25" t="s">
        <v>6746</v>
      </c>
      <c r="U16" s="132" t="s">
        <v>1576</v>
      </c>
      <c r="V16" s="134" t="s">
        <v>6363</v>
      </c>
      <c r="W16" s="132" t="s">
        <v>6747</v>
      </c>
      <c r="X16" s="132"/>
    </row>
    <row r="17" spans="1:24" ht="128.1">
      <c r="A17" s="130" t="str">
        <f>UPPER(MID(C17,1,5)&amp;B17)</f>
        <v>BUIKP3A</v>
      </c>
      <c r="B17" s="132" t="s">
        <v>6175</v>
      </c>
      <c r="C17" s="132" t="s">
        <v>6719</v>
      </c>
      <c r="D17" s="132" t="s">
        <v>6115</v>
      </c>
      <c r="E17" s="132" t="s">
        <v>4719</v>
      </c>
      <c r="F17" s="132" t="s">
        <v>6224</v>
      </c>
      <c r="G17" s="132"/>
      <c r="H17" s="25" t="str">
        <f t="shared" si="1"/>
        <v>BUIKP3A_Question</v>
      </c>
      <c r="I17" s="132" t="s">
        <v>6748</v>
      </c>
      <c r="J17" s="1" t="str">
        <f t="shared" si="2"/>
        <v>BUIKP3A_QuestionPar</v>
      </c>
      <c r="K17" s="132" t="s">
        <v>1573</v>
      </c>
      <c r="L17" s="132" t="s">
        <v>6749</v>
      </c>
      <c r="M17" s="1"/>
      <c r="N17" s="132"/>
      <c r="O17" s="132"/>
      <c r="P17" s="132"/>
      <c r="Q17" s="132" t="s">
        <v>2029</v>
      </c>
      <c r="R17" s="132" t="s">
        <v>6118</v>
      </c>
      <c r="S17" s="132"/>
      <c r="T17" s="132" t="s">
        <v>1576</v>
      </c>
      <c r="U17" s="132" t="s">
        <v>1576</v>
      </c>
      <c r="V17" s="132">
        <v>1</v>
      </c>
      <c r="W17" s="132"/>
      <c r="X17" s="132"/>
    </row>
    <row r="18" spans="1:24" ht="63.95">
      <c r="A18" s="32" t="str">
        <f t="shared" ref="A18" si="4">UPPER(MID(C18,1,3)&amp;B18)</f>
        <v>ALG7</v>
      </c>
      <c r="B18" s="1">
        <v>7</v>
      </c>
      <c r="C18" s="1" t="s">
        <v>6153</v>
      </c>
      <c r="D18" s="1" t="s">
        <v>6115</v>
      </c>
      <c r="E18" s="14" t="s">
        <v>6196</v>
      </c>
      <c r="F18" s="14" t="s">
        <v>6154</v>
      </c>
      <c r="G18" s="14"/>
      <c r="H18" s="25" t="str">
        <f t="shared" si="1"/>
        <v>ALG7_Question</v>
      </c>
      <c r="I18" s="1" t="s">
        <v>269</v>
      </c>
      <c r="J18" s="1" t="str">
        <f t="shared" si="2"/>
        <v>ALG7_QuestionPar</v>
      </c>
      <c r="K18" s="1" t="s">
        <v>271</v>
      </c>
      <c r="L18" s="1" t="s">
        <v>2895</v>
      </c>
      <c r="M18" s="1" t="str">
        <f t="shared" si="3"/>
        <v>ALG7_ExtraInfo</v>
      </c>
      <c r="N18" s="1" t="s">
        <v>6197</v>
      </c>
      <c r="O18" s="24"/>
      <c r="P18" s="24"/>
      <c r="Q18" s="1" t="s">
        <v>6065</v>
      </c>
      <c r="R18" s="1" t="s">
        <v>6118</v>
      </c>
      <c r="S18" s="14" t="s">
        <v>6198</v>
      </c>
      <c r="T18" s="14" t="s">
        <v>6199</v>
      </c>
      <c r="U18" s="14" t="s">
        <v>1576</v>
      </c>
      <c r="V18" s="1" t="s">
        <v>6159</v>
      </c>
      <c r="W18" s="24" t="s">
        <v>6235</v>
      </c>
      <c r="X18" s="1"/>
    </row>
    <row r="19" spans="1:24" ht="207.95">
      <c r="A19" s="32" t="str">
        <f>UPPER(MID(C19,1,3)&amp;B19)</f>
        <v>ALG7A</v>
      </c>
      <c r="B19" s="1" t="s">
        <v>6201</v>
      </c>
      <c r="C19" s="1" t="s">
        <v>6153</v>
      </c>
      <c r="D19" s="1" t="s">
        <v>4719</v>
      </c>
      <c r="E19" s="14" t="s">
        <v>4719</v>
      </c>
      <c r="F19" s="14" t="s">
        <v>6202</v>
      </c>
      <c r="G19" s="14"/>
      <c r="H19" s="25" t="str">
        <f t="shared" si="1"/>
        <v>ALG7A_Question</v>
      </c>
      <c r="I19" s="1" t="str">
        <f>IF(ISTEXT(VLOOKUP($A19,'ALG Generieke vragenset'!$A$2:$X$49,9,FALSE)),VLOOKUP($A19,'ALG Generieke vragenset'!$A$2:$X$49,9,FALSE),"")</f>
        <v>Hoe hoog is je temperatuur?</v>
      </c>
      <c r="J19" s="1" t="str">
        <f t="shared" si="2"/>
        <v>ALG7A_QuestionPar</v>
      </c>
      <c r="K19" s="1" t="str">
        <f>IF(ISTEXT(VLOOKUP($A19,'ALG Generieke vragenset'!$A$2:$X$49,11,FALSE)),VLOOKUP($A19,'ALG Generieke vragenset'!$A$2:$X$49,11,FALSE),"")</f>
        <v>Hoe hoog is de temperatuur?</v>
      </c>
      <c r="L19" s="1" t="str">
        <f>IF(ISTEXT(VLOOKUP($A19,'ALG Generieke vragenset'!$A$2:$X$49,12,FALSE)),VLOOKUP($A19,'ALG Generieke vragenset'!$A$2:$X$49,12,FALSE),"")</f>
        <v>Temperatuur</v>
      </c>
      <c r="M19" s="1" t="str">
        <f t="shared" si="3"/>
        <v>ALG7A_ExtraInfo</v>
      </c>
      <c r="N19" s="1" t="str">
        <f>IF(ISTEXT(VLOOKUP($A19,'ALG Generieke vragenset'!$A$2:$X$49,14,FALSE)),VLOOKUP($A19,'ALG Generieke vragenset'!$A$2:$X$49,14,FALSE),"")</f>
        <v xml:space="preserve">Bij voorkeur via de anus gemeten en afronden op halve graden. </v>
      </c>
      <c r="O19" s="24" t="str">
        <f>IF(ISTEXT(VLOOKUP($A19,'ALG Generieke vragenset'!$A$2:$X$49,15,FALSE)),VLOOKUP($A19,'ALG Generieke vragenset'!$A$2:$X$49,15,FALSE),"")</f>
        <v/>
      </c>
      <c r="P19" s="24" t="str">
        <f>IF(ISTEXT(VLOOKUP($A19,'ALG Generieke vragenset'!$A$2:$X$49,16,FALSE)),VLOOKUP($A19,'ALG Generieke vragenset'!$A$2:$X$49,16,FALSE),"")</f>
        <v> </v>
      </c>
      <c r="Q19" s="1" t="str">
        <f>IF(ISTEXT(VLOOKUP($A19,'ALG Generieke vragenset'!$A$2:$X$49,17,FALSE)),VLOOKUP($A19,'ALG Generieke vragenset'!$A$2:$X$49,17,FALSE),"")</f>
        <v>Slider</v>
      </c>
      <c r="R19" s="1" t="str">
        <f>IF(ISTEXT(VLOOKUP($A19,'ALG Generieke vragenset'!$A$2:$X$49,18,FALSE)),VLOOKUP($A19,'ALG Generieke vragenset'!$A$2:$X$49,18,FALSE),"")</f>
        <v xml:space="preserve">Ja </v>
      </c>
      <c r="S19" s="14" t="s">
        <v>6206</v>
      </c>
      <c r="T19" s="14" t="str">
        <f>IF(ISTEXT(VLOOKUP($A19,'ALG Generieke vragenset'!$A$2:$X$49,20,FALSE)),VLOOKUP($A19,'ALG Generieke vragenset'!$A$2:$X$49,20,FALSE),"")</f>
        <v>1. 35
2. 35.5
3. 36
4. 36.5
5. 37
6. 37.5 
7. 38
8. 38.5 
9. 39
10. 39.5 
11. 40
12. 40.5 
13. 41</v>
      </c>
      <c r="U19" s="14" t="str">
        <f>IF(ISTEXT(VLOOKUP($A19,'ALG Generieke vragenset'!$A$2:$X$49,21,FALSE)),VLOOKUP($A19,'ALG Generieke vragenset'!$A$2:$X$49,21,FALSE),"")</f>
        <v>x</v>
      </c>
      <c r="V19" s="1" t="s">
        <v>6208</v>
      </c>
      <c r="W19" s="14" t="s">
        <v>6209</v>
      </c>
      <c r="X19" s="1" t="s">
        <v>6750</v>
      </c>
    </row>
    <row r="20" spans="1:24" ht="207.95">
      <c r="A20" s="128" t="str">
        <f>UPPER(MID(C20,1,5)&amp;B20)</f>
        <v>BUIKP4</v>
      </c>
      <c r="B20" s="33">
        <v>4</v>
      </c>
      <c r="C20" s="33" t="s">
        <v>69</v>
      </c>
      <c r="D20" s="33" t="s">
        <v>4719</v>
      </c>
      <c r="E20" s="33" t="s">
        <v>6115</v>
      </c>
      <c r="F20" s="33" t="s">
        <v>6154</v>
      </c>
      <c r="G20" s="33"/>
      <c r="H20" s="25" t="str">
        <f t="shared" si="1"/>
        <v>BUIKP4_Question</v>
      </c>
      <c r="I20" s="33" t="s">
        <v>6751</v>
      </c>
      <c r="J20" s="1" t="str">
        <f t="shared" si="2"/>
        <v>BUIKP4_QuestionPar</v>
      </c>
      <c r="K20" s="33" t="s">
        <v>6752</v>
      </c>
      <c r="L20" s="33" t="s">
        <v>6753</v>
      </c>
      <c r="M20" s="1" t="str">
        <f t="shared" si="3"/>
        <v>BUIKP4_ExtraInfo</v>
      </c>
      <c r="N20" s="33" t="s">
        <v>1582</v>
      </c>
      <c r="O20" s="33"/>
      <c r="P20" s="33"/>
      <c r="Q20" s="33" t="s">
        <v>6326</v>
      </c>
      <c r="R20" s="33" t="s">
        <v>6118</v>
      </c>
      <c r="S20" s="33" t="s">
        <v>6754</v>
      </c>
      <c r="T20" s="33" t="s">
        <v>6755</v>
      </c>
      <c r="U20" s="33" t="s">
        <v>1576</v>
      </c>
      <c r="V20" s="33" t="s">
        <v>6464</v>
      </c>
      <c r="W20" s="33"/>
      <c r="X20" s="129" t="s">
        <v>6756</v>
      </c>
    </row>
    <row r="21" spans="1:24" ht="192">
      <c r="A21" s="84" t="str">
        <f>UPPER(MID(C21,1,3)&amp;B21)</f>
        <v>ALG31A</v>
      </c>
      <c r="B21" s="82" t="s">
        <v>6323</v>
      </c>
      <c r="C21" s="82" t="s">
        <v>6162</v>
      </c>
      <c r="D21" s="82" t="s">
        <v>6296</v>
      </c>
      <c r="E21" s="82" t="s">
        <v>4719</v>
      </c>
      <c r="F21" s="82" t="s">
        <v>6224</v>
      </c>
      <c r="G21" s="82"/>
      <c r="H21" s="25" t="str">
        <f t="shared" si="1"/>
        <v>ALG31A_Question</v>
      </c>
      <c r="I21" s="82" t="s">
        <v>6324</v>
      </c>
      <c r="J21" s="1" t="str">
        <f t="shared" si="2"/>
        <v>ALG31A_QuestionPar</v>
      </c>
      <c r="K21" s="82" t="s">
        <v>510</v>
      </c>
      <c r="L21" s="82" t="s">
        <v>6325</v>
      </c>
      <c r="M21" s="1" t="str">
        <f t="shared" si="3"/>
        <v>ALG31A_ExtraInfo</v>
      </c>
      <c r="N21" s="82" t="s">
        <v>512</v>
      </c>
      <c r="O21" s="82"/>
      <c r="P21" s="82"/>
      <c r="Q21" s="82" t="s">
        <v>6326</v>
      </c>
      <c r="R21" s="82" t="s">
        <v>6295</v>
      </c>
      <c r="S21" s="82" t="s">
        <v>6327</v>
      </c>
      <c r="T21" s="82" t="s">
        <v>6328</v>
      </c>
      <c r="U21" s="82" t="s">
        <v>1576</v>
      </c>
      <c r="V21" s="82" t="s">
        <v>6329</v>
      </c>
      <c r="W21" s="82"/>
      <c r="X21" s="1"/>
    </row>
    <row r="22" spans="1:24" ht="159.94999999999999">
      <c r="A22" s="130" t="str">
        <f>UPPER(MID(C22,1,5)&amp;B22)</f>
        <v>BUIKP6</v>
      </c>
      <c r="B22" s="41">
        <v>6</v>
      </c>
      <c r="C22" s="41" t="s">
        <v>69</v>
      </c>
      <c r="D22" s="41" t="s">
        <v>6115</v>
      </c>
      <c r="E22" s="41" t="s">
        <v>4719</v>
      </c>
      <c r="F22" s="41" t="s">
        <v>6154</v>
      </c>
      <c r="G22" s="41"/>
      <c r="H22" s="25" t="str">
        <f t="shared" si="1"/>
        <v>BUIKP6_Question</v>
      </c>
      <c r="I22" s="41" t="s">
        <v>6757</v>
      </c>
      <c r="J22" s="1" t="str">
        <f t="shared" si="2"/>
        <v>BUIKP6_QuestionPar</v>
      </c>
      <c r="K22" s="41" t="s">
        <v>6758</v>
      </c>
      <c r="L22" s="41" t="s">
        <v>6759</v>
      </c>
      <c r="M22" s="1"/>
      <c r="N22" s="135"/>
      <c r="O22" s="41"/>
      <c r="P22" s="41"/>
      <c r="Q22" s="41" t="s">
        <v>6326</v>
      </c>
      <c r="R22" s="41" t="s">
        <v>6118</v>
      </c>
      <c r="S22" s="41" t="s">
        <v>6760</v>
      </c>
      <c r="T22" s="41" t="s">
        <v>6761</v>
      </c>
      <c r="U22" s="41" t="s">
        <v>1576</v>
      </c>
      <c r="V22" s="41" t="s">
        <v>6582</v>
      </c>
      <c r="W22" s="41"/>
      <c r="X22" s="131" t="s">
        <v>6762</v>
      </c>
    </row>
    <row r="23" spans="1:24" ht="224.1">
      <c r="A23" s="128" t="str">
        <f>UPPER(MID(C23,1,5)&amp;B23)</f>
        <v>BUIKP7</v>
      </c>
      <c r="B23" s="33">
        <v>7</v>
      </c>
      <c r="C23" s="33" t="s">
        <v>69</v>
      </c>
      <c r="D23" s="33" t="s">
        <v>6115</v>
      </c>
      <c r="E23" s="33" t="s">
        <v>6115</v>
      </c>
      <c r="F23" s="33" t="s">
        <v>6154</v>
      </c>
      <c r="G23" s="33"/>
      <c r="H23" s="25" t="str">
        <f t="shared" si="1"/>
        <v>BUIKP7_Question</v>
      </c>
      <c r="I23" s="33" t="s">
        <v>1628</v>
      </c>
      <c r="J23" s="1" t="str">
        <f t="shared" si="2"/>
        <v>BUIKP7_QuestionPar</v>
      </c>
      <c r="K23" s="33" t="s">
        <v>1628</v>
      </c>
      <c r="L23" s="33" t="s">
        <v>6763</v>
      </c>
      <c r="M23" s="1" t="str">
        <f t="shared" si="3"/>
        <v>BUIKP7_ExtraInfo</v>
      </c>
      <c r="N23" s="33" t="s">
        <v>1631</v>
      </c>
      <c r="O23" s="33"/>
      <c r="P23" s="33"/>
      <c r="Q23" s="33" t="s">
        <v>6326</v>
      </c>
      <c r="R23" s="33" t="s">
        <v>6118</v>
      </c>
      <c r="S23" s="33" t="s">
        <v>6764</v>
      </c>
      <c r="T23" s="33" t="s">
        <v>6765</v>
      </c>
      <c r="U23" s="33" t="s">
        <v>1576</v>
      </c>
      <c r="V23" s="33" t="s">
        <v>6468</v>
      </c>
      <c r="W23" s="33" t="s">
        <v>6766</v>
      </c>
      <c r="X23" s="129"/>
    </row>
    <row r="24" spans="1:24" ht="96">
      <c r="A24" s="128" t="str">
        <f>UPPER(MID(C24,1,5)&amp;B24)</f>
        <v>BUIKP7A</v>
      </c>
      <c r="B24" s="14" t="s">
        <v>6201</v>
      </c>
      <c r="C24" s="14" t="s">
        <v>6719</v>
      </c>
      <c r="D24" s="14" t="s">
        <v>6115</v>
      </c>
      <c r="E24" s="14" t="s">
        <v>6115</v>
      </c>
      <c r="F24" s="14" t="s">
        <v>6154</v>
      </c>
      <c r="G24" s="14"/>
      <c r="H24" s="25" t="str">
        <f t="shared" si="1"/>
        <v>BUIKP7A_Question</v>
      </c>
      <c r="I24" s="14" t="s">
        <v>1653</v>
      </c>
      <c r="J24" s="1" t="str">
        <f t="shared" si="2"/>
        <v>BUIKP7A_QuestionPar</v>
      </c>
      <c r="K24" s="14" t="s">
        <v>6767</v>
      </c>
      <c r="L24" s="14" t="s">
        <v>6768</v>
      </c>
      <c r="M24" s="1"/>
      <c r="N24" s="14"/>
      <c r="O24" s="33"/>
      <c r="P24" s="33"/>
      <c r="Q24" s="14" t="s">
        <v>6068</v>
      </c>
      <c r="R24" s="14" t="s">
        <v>6118</v>
      </c>
      <c r="S24" s="14"/>
      <c r="T24" s="14">
        <v>1</v>
      </c>
      <c r="U24" s="14" t="s">
        <v>1576</v>
      </c>
      <c r="V24" s="14">
        <v>1</v>
      </c>
      <c r="W24" s="33"/>
      <c r="X24" s="14"/>
    </row>
    <row r="25" spans="1:24" ht="111.95">
      <c r="A25" s="32" t="str">
        <f>UPPER(MID(C25,1,3)&amp;B25)</f>
        <v>ALG13</v>
      </c>
      <c r="B25" s="1">
        <v>13</v>
      </c>
      <c r="C25" s="14" t="s">
        <v>6153</v>
      </c>
      <c r="D25" s="14" t="s">
        <v>4719</v>
      </c>
      <c r="E25" s="14" t="s">
        <v>4719</v>
      </c>
      <c r="F25" s="14" t="s">
        <v>6154</v>
      </c>
      <c r="G25" s="14"/>
      <c r="H25" s="25" t="str">
        <f t="shared" si="1"/>
        <v>ALG13_Question</v>
      </c>
      <c r="I25" s="1" t="str">
        <f>IF(ISTEXT(VLOOKUP($A25,'ALG Generieke vragenset'!$A$2:$X$49,9,FALSE)),VLOOKUP($A25,'ALG Generieke vragenset'!$A$2:$X$49,9,FALSE),"")</f>
        <v xml:space="preserve">Sinds wanneer heb je klachten? </v>
      </c>
      <c r="J25" s="1" t="str">
        <f t="shared" si="2"/>
        <v>ALG13_QuestionPar</v>
      </c>
      <c r="K25" s="1" t="str">
        <f>IF(ISTEXT(VLOOKUP($A25,'ALG Generieke vragenset'!$A$2:$X$49,11,FALSE)),VLOOKUP($A25,'ALG Generieke vragenset'!$A$2:$X$49,11,FALSE),"")</f>
        <v xml:space="preserve">Sinds wanneer zijn er klachten? </v>
      </c>
      <c r="L25" s="1" t="str">
        <f>IF(ISTEXT(VLOOKUP($A25,'ALG Generieke vragenset'!$A$2:$X$49,12,FALSE)),VLOOKUP($A25,'ALG Generieke vragenset'!$A$2:$X$49,12,FALSE),"")</f>
        <v>Sinds wanneer</v>
      </c>
      <c r="M25" s="1"/>
      <c r="N25" s="1" t="str">
        <f>IF(ISTEXT(VLOOKUP($A25,'ALG Generieke vragenset'!$A$2:$X$49,14,FALSE)),VLOOKUP($A25,'ALG Generieke vragenset'!$A$2:$X$49,14,FALSE),"")</f>
        <v/>
      </c>
      <c r="O25" s="24" t="str">
        <f>IF(ISTEXT(VLOOKUP($A25,'ALG Generieke vragenset'!$A$2:$X$49,15,FALSE)),VLOOKUP($A25,'ALG Generieke vragenset'!$A$2:$X$49,15,FALSE),"")</f>
        <v/>
      </c>
      <c r="P25" s="24" t="str">
        <f>IF(ISTEXT(VLOOKUP($A25,'ALG Generieke vragenset'!$A$2:$X$49,16,FALSE)),VLOOKUP($A25,'ALG Generieke vragenset'!$A$2:$X$49,16,FALSE),"")</f>
        <v/>
      </c>
      <c r="Q25" s="1" t="str">
        <f>IF(ISTEXT(VLOOKUP($A25,'ALG Generieke vragenset'!$A$2:$X$49,17,FALSE)),VLOOKUP($A25,'ALG Generieke vragenset'!$A$2:$X$49,17,FALSE),"")</f>
        <v>keuzeselectie</v>
      </c>
      <c r="R25" s="1" t="str">
        <f>IF(ISTEXT(VLOOKUP($A25,'ALG Generieke vragenset'!$A$2:$X$49,18,FALSE)),VLOOKUP($A25,'ALG Generieke vragenset'!$A$2:$X$49,18,FALSE),"")</f>
        <v>Ja</v>
      </c>
      <c r="S25" s="14" t="s">
        <v>6228</v>
      </c>
      <c r="T25" s="14" t="str">
        <f>IF(ISTEXT(VLOOKUP($A25,'ALG Generieke vragenset'!$A$2:$X$49,20,FALSE)),VLOOKUP($A25,'ALG Generieke vragenset'!$A$2:$X$49,20,FALSE),"")</f>
        <v xml:space="preserve">1. Enkele uren
2. Een dag
3. Twee dagen
4. 2-6 dagen
5. 7 dagen
6. Langer dan 7 dagen
</v>
      </c>
      <c r="U25" s="14" t="str">
        <f>IF(ISTEXT(VLOOKUP($A25,'ALG Generieke vragenset'!$A$2:$X$49,21,FALSE)),VLOOKUP($A25,'ALG Generieke vragenset'!$A$2:$X$49,21,FALSE),"")</f>
        <v>x</v>
      </c>
      <c r="V25" s="16" t="s">
        <v>6230</v>
      </c>
      <c r="W25" s="24" t="s">
        <v>6231</v>
      </c>
      <c r="X25" s="1"/>
    </row>
    <row r="26" spans="1:24" ht="15.95">
      <c r="A26" s="32" t="str">
        <f>UPPER(MID(C26,1,3)&amp;B26)</f>
        <v>ALG13A</v>
      </c>
      <c r="B26" s="43" t="s">
        <v>6232</v>
      </c>
      <c r="C26" s="43" t="s">
        <v>6153</v>
      </c>
      <c r="D26" s="43" t="s">
        <v>6115</v>
      </c>
      <c r="E26" s="43" t="s">
        <v>4719</v>
      </c>
      <c r="F26" s="43" t="s">
        <v>6154</v>
      </c>
      <c r="G26" s="43"/>
      <c r="H26" s="25" t="str">
        <f t="shared" si="1"/>
        <v>ALG13A_Question</v>
      </c>
      <c r="I26" s="1" t="str">
        <f>IF(ISTEXT(VLOOKUP($A26,'ALG Generieke vragenset'!$A$2:$X$49,9,FALSE)),VLOOKUP($A26,'ALG Generieke vragenset'!$A$2:$X$49,9,FALSE),"")</f>
        <v>Hoe lang bestaan de klachten precies?</v>
      </c>
      <c r="J26" s="1" t="str">
        <f t="shared" si="2"/>
        <v>ALG13A_QuestionPar</v>
      </c>
      <c r="K26" s="1" t="str">
        <f>IF(ISTEXT(VLOOKUP($A26,'ALG Generieke vragenset'!$A$2:$X$49,11,FALSE)),VLOOKUP($A26,'ALG Generieke vragenset'!$A$2:$X$49,11,FALSE),"")</f>
        <v>Hoe lang bestaan de klachten precies?</v>
      </c>
      <c r="L26" s="1" t="str">
        <f>IF(ISTEXT(VLOOKUP($A26,'ALG Generieke vragenset'!$A$2:$X$49,12,FALSE)),VLOOKUP($A26,'ALG Generieke vragenset'!$A$2:$X$49,12,FALSE),"")</f>
        <v>Specifieke duur</v>
      </c>
      <c r="M26" s="1"/>
      <c r="N26" s="1" t="str">
        <f>IF(ISTEXT(VLOOKUP($A26,'ALG Generieke vragenset'!$A$2:$X$49,14,FALSE)),VLOOKUP($A26,'ALG Generieke vragenset'!$A$2:$X$49,14,FALSE),"")</f>
        <v> </v>
      </c>
      <c r="O26" s="24" t="str">
        <f>IF(ISTEXT(VLOOKUP($A26,'ALG Generieke vragenset'!$A$2:$X$49,15,FALSE)),VLOOKUP($A26,'ALG Generieke vragenset'!$A$2:$X$49,15,FALSE),"")</f>
        <v/>
      </c>
      <c r="P26" s="24" t="str">
        <f>IF(ISTEXT(VLOOKUP($A26,'ALG Generieke vragenset'!$A$2:$X$49,16,FALSE)),VLOOKUP($A26,'ALG Generieke vragenset'!$A$2:$X$49,16,FALSE),"")</f>
        <v> </v>
      </c>
      <c r="Q26" s="1" t="str">
        <f>IF(ISTEXT(VLOOKUP($A26,'ALG Generieke vragenset'!$A$2:$X$49,17,FALSE)),VLOOKUP($A26,'ALG Generieke vragenset'!$A$2:$X$49,17,FALSE),"")</f>
        <v>beschrijving</v>
      </c>
      <c r="R26" s="1" t="str">
        <f>IF(ISTEXT(VLOOKUP($A26,'ALG Generieke vragenset'!$A$2:$X$49,18,FALSE)),VLOOKUP($A26,'ALG Generieke vragenset'!$A$2:$X$49,18,FALSE),"")</f>
        <v xml:space="preserve">Ja </v>
      </c>
      <c r="S26" s="1"/>
      <c r="T26" s="14" t="str">
        <f>IF(ISTEXT(VLOOKUP($A26,'ALG Generieke vragenset'!$A$2:$X$49,20,FALSE)),VLOOKUP($A26,'ALG Generieke vragenset'!$A$2:$X$49,20,FALSE),"")</f>
        <v>Beschrijving</v>
      </c>
      <c r="U26" s="14" t="str">
        <f>IF(ISTEXT(VLOOKUP($A26,'ALG Generieke vragenset'!$A$2:$X$49,21,FALSE)),VLOOKUP($A26,'ALG Generieke vragenset'!$A$2:$X$49,21,FALSE),"")</f>
        <v>x</v>
      </c>
      <c r="V26" s="43">
        <v>1</v>
      </c>
      <c r="W26" s="43" t="s">
        <v>6116</v>
      </c>
      <c r="X26" s="44" t="s">
        <v>6116</v>
      </c>
    </row>
    <row r="27" spans="1:24" ht="96">
      <c r="A27" s="130" t="str">
        <f>UPPER(MID(C27,1,5)&amp;B27)</f>
        <v>BUIKP8</v>
      </c>
      <c r="B27" s="41">
        <v>8</v>
      </c>
      <c r="C27" s="41" t="s">
        <v>6719</v>
      </c>
      <c r="D27" s="41" t="s">
        <v>4719</v>
      </c>
      <c r="E27" s="41" t="s">
        <v>4719</v>
      </c>
      <c r="F27" s="41" t="s">
        <v>6202</v>
      </c>
      <c r="G27" s="41"/>
      <c r="H27" s="25" t="str">
        <f t="shared" si="1"/>
        <v>BUIKP8_Question</v>
      </c>
      <c r="I27" s="41" t="s">
        <v>6769</v>
      </c>
      <c r="J27" s="1" t="str">
        <f t="shared" si="2"/>
        <v>BUIKP8_QuestionPar</v>
      </c>
      <c r="K27" s="41" t="s">
        <v>6769</v>
      </c>
      <c r="L27" s="41" t="s">
        <v>6770</v>
      </c>
      <c r="M27" s="1"/>
      <c r="N27" s="41"/>
      <c r="O27" s="41"/>
      <c r="P27" s="41"/>
      <c r="Q27" s="41" t="s">
        <v>6066</v>
      </c>
      <c r="R27" s="41" t="s">
        <v>3</v>
      </c>
      <c r="S27" s="41" t="s">
        <v>6771</v>
      </c>
      <c r="T27" s="41" t="s">
        <v>6772</v>
      </c>
      <c r="U27" s="41" t="s">
        <v>1576</v>
      </c>
      <c r="V27" s="41" t="s">
        <v>6773</v>
      </c>
      <c r="W27" s="136"/>
      <c r="X27" s="131" t="s">
        <v>6774</v>
      </c>
    </row>
    <row r="28" spans="1:24" ht="111.95">
      <c r="A28" s="128" t="str">
        <f>UPPER(MID(C28,1,5)&amp;B28)</f>
        <v>BUIKP9</v>
      </c>
      <c r="B28" s="33">
        <v>9</v>
      </c>
      <c r="C28" s="33" t="s">
        <v>69</v>
      </c>
      <c r="D28" s="33" t="s">
        <v>4719</v>
      </c>
      <c r="E28" s="33" t="s">
        <v>4719</v>
      </c>
      <c r="F28" s="33" t="s">
        <v>6202</v>
      </c>
      <c r="G28" s="33"/>
      <c r="H28" s="25" t="str">
        <f t="shared" si="1"/>
        <v>BUIKP9_Question</v>
      </c>
      <c r="I28" s="33" t="s">
        <v>1670</v>
      </c>
      <c r="J28" s="1" t="str">
        <f t="shared" si="2"/>
        <v>BUIKP9_QuestionPar</v>
      </c>
      <c r="K28" s="33" t="s">
        <v>1672</v>
      </c>
      <c r="L28" s="33" t="s">
        <v>6552</v>
      </c>
      <c r="M28" s="1"/>
      <c r="N28" s="33"/>
      <c r="O28" s="33"/>
      <c r="P28" s="33"/>
      <c r="Q28" s="33" t="s">
        <v>6326</v>
      </c>
      <c r="R28" s="33" t="s">
        <v>6295</v>
      </c>
      <c r="S28" s="33" t="s">
        <v>6775</v>
      </c>
      <c r="T28" s="33" t="s">
        <v>6776</v>
      </c>
      <c r="U28" s="33" t="s">
        <v>1576</v>
      </c>
      <c r="V28" s="33" t="s">
        <v>6777</v>
      </c>
      <c r="W28" s="137"/>
      <c r="X28" s="129"/>
    </row>
    <row r="29" spans="1:24" ht="176.1">
      <c r="A29" s="130" t="str">
        <f>UPPER(MID(C29,1,5)&amp;B29)</f>
        <v>BUIKP10</v>
      </c>
      <c r="B29" s="135">
        <v>10</v>
      </c>
      <c r="C29" s="135" t="s">
        <v>69</v>
      </c>
      <c r="D29" s="135" t="s">
        <v>6115</v>
      </c>
      <c r="E29" s="135" t="s">
        <v>4719</v>
      </c>
      <c r="F29" s="135" t="s">
        <v>6154</v>
      </c>
      <c r="G29" s="135"/>
      <c r="H29" s="25" t="str">
        <f t="shared" si="1"/>
        <v>BUIKP10_Question</v>
      </c>
      <c r="I29" s="135" t="s">
        <v>6778</v>
      </c>
      <c r="J29" s="1" t="str">
        <f t="shared" si="2"/>
        <v>BUIKP10_QuestionPar</v>
      </c>
      <c r="K29" s="135" t="s">
        <v>6779</v>
      </c>
      <c r="L29" s="135" t="s">
        <v>6780</v>
      </c>
      <c r="M29" s="1" t="str">
        <f t="shared" si="3"/>
        <v>BUIKP10_ExtraInfo</v>
      </c>
      <c r="N29" s="89" t="s">
        <v>1691</v>
      </c>
      <c r="O29" s="135"/>
      <c r="P29" s="135"/>
      <c r="Q29" s="135" t="s">
        <v>6073</v>
      </c>
      <c r="R29" s="135" t="s">
        <v>6118</v>
      </c>
      <c r="S29" s="14" t="s">
        <v>6500</v>
      </c>
      <c r="T29" s="135" t="s">
        <v>6120</v>
      </c>
      <c r="U29" s="135" t="s">
        <v>1576</v>
      </c>
      <c r="V29" s="135" t="s">
        <v>6159</v>
      </c>
      <c r="W29" s="135" t="s">
        <v>6160</v>
      </c>
      <c r="X29" s="135"/>
    </row>
    <row r="30" spans="1:24" ht="144">
      <c r="A30" s="130" t="str">
        <f>UPPER(MID(C30,1,5)&amp;B30)</f>
        <v>BUIKP10A</v>
      </c>
      <c r="B30" s="135" t="s">
        <v>6433</v>
      </c>
      <c r="C30" s="135" t="s">
        <v>6719</v>
      </c>
      <c r="D30" s="135" t="s">
        <v>6115</v>
      </c>
      <c r="E30" s="135" t="s">
        <v>6115</v>
      </c>
      <c r="F30" s="135" t="s">
        <v>6154</v>
      </c>
      <c r="G30" s="135"/>
      <c r="H30" s="25" t="str">
        <f t="shared" si="1"/>
        <v>BUIKP10A_Question</v>
      </c>
      <c r="I30" s="135" t="s">
        <v>6781</v>
      </c>
      <c r="J30" s="1" t="str">
        <f t="shared" si="2"/>
        <v>BUIKP10A_QuestionPar</v>
      </c>
      <c r="K30" s="135" t="s">
        <v>6781</v>
      </c>
      <c r="L30" s="135" t="s">
        <v>6782</v>
      </c>
      <c r="M30" s="1" t="str">
        <f t="shared" si="3"/>
        <v>BUIKP10A_ExtraInfo</v>
      </c>
      <c r="N30" s="135" t="s">
        <v>6783</v>
      </c>
      <c r="O30" s="135"/>
      <c r="P30" s="135"/>
      <c r="Q30" s="135" t="s">
        <v>6128</v>
      </c>
      <c r="R30" s="135" t="s">
        <v>6118</v>
      </c>
      <c r="S30" s="135"/>
      <c r="T30" s="135" t="s">
        <v>6128</v>
      </c>
      <c r="U30" s="135" t="s">
        <v>1576</v>
      </c>
      <c r="V30" s="135">
        <v>1</v>
      </c>
      <c r="W30" s="135"/>
      <c r="X30" s="135"/>
    </row>
    <row r="31" spans="1:24" ht="69.75" customHeight="1">
      <c r="A31" s="32" t="str">
        <f>UPPER(MID(C31,1,3)&amp;B31)</f>
        <v>ALG23</v>
      </c>
      <c r="B31" s="54">
        <v>23</v>
      </c>
      <c r="C31" s="54" t="s">
        <v>6153</v>
      </c>
      <c r="D31" s="54" t="s">
        <v>4719</v>
      </c>
      <c r="E31" s="25" t="s">
        <v>4719</v>
      </c>
      <c r="F31" s="25" t="s">
        <v>6202</v>
      </c>
      <c r="G31" s="25" t="s">
        <v>6559</v>
      </c>
      <c r="H31" s="25" t="str">
        <f t="shared" si="1"/>
        <v>ALG23_Question</v>
      </c>
      <c r="I31" s="1" t="str">
        <f>IF(ISTEXT(VLOOKUP($A31,'ALG Generieke vragenset'!$A$2:$X$49,9,FALSE)),VLOOKUP($A31,'ALG Generieke vragenset'!$A$2:$X$49,9,FALSE),"")</f>
        <v>Komt de klacht voor in je familie?</v>
      </c>
      <c r="J31" s="1" t="str">
        <f t="shared" si="2"/>
        <v>ALG23_QuestionPar</v>
      </c>
      <c r="K31" s="1" t="str">
        <f>IF(ISTEXT(VLOOKUP($A31,'ALG Generieke vragenset'!$A$2:$X$49,11,FALSE)),VLOOKUP($A31,'ALG Generieke vragenset'!$A$2:$X$49,11,FALSE),"")</f>
        <v>Komt de klacht voor in de familie van de patiënt?</v>
      </c>
      <c r="L31" s="1" t="str">
        <f>IF(ISTEXT(VLOOKUP($A31,'ALG Generieke vragenset'!$A$2:$X$49,12,FALSE)),VLOOKUP($A31,'ALG Generieke vragenset'!$A$2:$X$49,12,FALSE),"")</f>
        <v>Positieve familieanamnese</v>
      </c>
      <c r="M31" s="1"/>
      <c r="N31" s="1" t="str">
        <f>IF(ISTEXT(VLOOKUP($A31,'ALG Generieke vragenset'!$A$2:$X$49,14,FALSE)),VLOOKUP($A31,'ALG Generieke vragenset'!$A$2:$X$49,14,FALSE),"")</f>
        <v/>
      </c>
      <c r="O31" s="24" t="str">
        <f>IF(ISTEXT(VLOOKUP($A31,'ALG Generieke vragenset'!$A$2:$X$49,15,FALSE)),VLOOKUP($A31,'ALG Generieke vragenset'!$A$2:$X$49,15,FALSE),"")</f>
        <v/>
      </c>
      <c r="P31" s="24" t="str">
        <f>IF(ISTEXT(VLOOKUP($A31,'ALG Generieke vragenset'!$A$2:$X$49,16,FALSE)),VLOOKUP($A31,'ALG Generieke vragenset'!$A$2:$X$49,16,FALSE),"")</f>
        <v/>
      </c>
      <c r="Q31" s="1" t="str">
        <f>IF(ISTEXT(VLOOKUP($A31,'ALG Generieke vragenset'!$A$2:$X$49,17,FALSE)),VLOOKUP($A31,'ALG Generieke vragenset'!$A$2:$X$49,17,FALSE),"")</f>
        <v>boolean</v>
      </c>
      <c r="R31" s="1" t="str">
        <f>IF(ISTEXT(VLOOKUP($A31,'ALG Generieke vragenset'!$A$2:$X$49,18,FALSE)),VLOOKUP($A31,'ALG Generieke vragenset'!$A$2:$X$49,18,FALSE),"")</f>
        <v>Ja</v>
      </c>
      <c r="S31" s="14" t="s">
        <v>6500</v>
      </c>
      <c r="T31" s="14" t="str">
        <f>IF(ISTEXT(VLOOKUP($A31,'ALG Generieke vragenset'!$A$2:$X$49,20,FALSE)),VLOOKUP($A31,'ALG Generieke vragenset'!$A$2:$X$49,20,FALSE),"")</f>
        <v>1. Ja
2. Nee</v>
      </c>
      <c r="U31" s="14" t="str">
        <f>IF(ISTEXT(VLOOKUP($A31,'ALG Generieke vragenset'!$A$2:$X$49,21,FALSE)),VLOOKUP($A31,'ALG Generieke vragenset'!$A$2:$X$49,21,FALSE),"")</f>
        <v>x</v>
      </c>
      <c r="V31" s="24" t="s">
        <v>6159</v>
      </c>
      <c r="W31" s="24"/>
      <c r="X31" s="54"/>
    </row>
    <row r="32" spans="1:24" ht="63.95">
      <c r="A32" s="313" t="str">
        <f>UPPER(MID(C32,1,3)&amp;B32)</f>
        <v>ALG19</v>
      </c>
      <c r="B32" s="314">
        <v>19</v>
      </c>
      <c r="C32" s="314" t="s">
        <v>6153</v>
      </c>
      <c r="D32" s="314" t="s">
        <v>6259</v>
      </c>
      <c r="E32" s="314" t="s">
        <v>4719</v>
      </c>
      <c r="F32" s="315" t="s">
        <v>6263</v>
      </c>
      <c r="G32" s="315"/>
      <c r="H32" s="25" t="str">
        <f t="shared" si="1"/>
        <v>ALG19_Question</v>
      </c>
      <c r="I32" s="316" t="str">
        <f>IF(ISTEXT(VLOOKUP($A32,'ALG Generieke vragenset'!$A$2:$X$47,9,FALSE)),VLOOKUP($A32,'ALG Generieke vragenset'!$A$2:$X$47,9,FALSE),"")</f>
        <v>Kan er sprake zijn van een SOA?</v>
      </c>
      <c r="J32" s="1" t="str">
        <f t="shared" si="2"/>
        <v>ALG19_QuestionPar</v>
      </c>
      <c r="K32" s="316" t="str">
        <f>IF(ISTEXT(VLOOKUP($A32,'ALG Generieke vragenset'!$A$2:$X$47,11,FALSE)),VLOOKUP($A32,'ALG Generieke vragenset'!$A$2:$X$47,11,FALSE),"")</f>
        <v>Kan er sprake zijn van een SOA?</v>
      </c>
      <c r="L32" s="316" t="s">
        <v>6264</v>
      </c>
      <c r="M32" s="1" t="str">
        <f t="shared" si="3"/>
        <v>ALG19_ExtraInfo</v>
      </c>
      <c r="N32" s="316" t="s">
        <v>417</v>
      </c>
      <c r="O32" s="315" t="str">
        <f>IF(ISTEXT(VLOOKUP($A32,'ALG Generieke vragenset'!$A$2:$X$47,15,FALSE)),VLOOKUP($A32,'ALG Generieke vragenset'!$A$2:$X$47,15,FALSE),"")</f>
        <v/>
      </c>
      <c r="P32" s="315" t="str">
        <f>IF(ISTEXT(VLOOKUP($A32,'ALG Generieke vragenset'!$A$2:$X$47,16,FALSE)),VLOOKUP($A32,'ALG Generieke vragenset'!$A$2:$X$47,16,FALSE),"")</f>
        <v/>
      </c>
      <c r="Q32" s="316" t="str">
        <f>IF(ISTEXT(VLOOKUP($A32,'ALG Generieke vragenset'!$A$2:$X$47,17,FALSE)),VLOOKUP($A32,'ALG Generieke vragenset'!$A$2:$X$47,17,FALSE),"")</f>
        <v>boolean</v>
      </c>
      <c r="R32" s="316" t="str">
        <f>IF(ISTEXT(VLOOKUP($A32,'ALG Generieke vragenset'!$A$2:$X$47,18,FALSE)),VLOOKUP($A32,'ALG Generieke vragenset'!$A$2:$X$47,18,FALSE),"")</f>
        <v>Ja</v>
      </c>
      <c r="S32" s="14" t="s">
        <v>6500</v>
      </c>
      <c r="T32" s="317" t="str">
        <f>IF(ISTEXT(VLOOKUP($A32,'ALG Generieke vragenset'!$A$2:$X$47,20,FALSE)),VLOOKUP($A32,'ALG Generieke vragenset'!$A$2:$X$47,20,FALSE),"")</f>
        <v>1. Ja
2. Nee</v>
      </c>
      <c r="U32" s="317" t="str">
        <f>IF(ISTEXT(VLOOKUP($A32,'ALG Generieke vragenset'!$A$2:$X$47,21,FALSE)),VLOOKUP($A32,'ALG Generieke vragenset'!$A$2:$X$47,21,FALSE),"")</f>
        <v>x</v>
      </c>
      <c r="V32" s="318" t="s">
        <v>6159</v>
      </c>
      <c r="W32" s="24" t="s">
        <v>6784</v>
      </c>
      <c r="X32" s="49"/>
    </row>
    <row r="33" spans="1:24" ht="48">
      <c r="A33" s="319" t="str">
        <f>UPPER(MID(C33,1,3)&amp;B33)</f>
        <v>ALG19A</v>
      </c>
      <c r="B33" s="320" t="s">
        <v>6265</v>
      </c>
      <c r="C33" s="320" t="s">
        <v>6162</v>
      </c>
      <c r="D33" s="320" t="s">
        <v>6115</v>
      </c>
      <c r="E33" s="320" t="s">
        <v>6115</v>
      </c>
      <c r="F33" s="203" t="s">
        <v>6263</v>
      </c>
      <c r="G33" s="203"/>
      <c r="H33" s="25" t="str">
        <f t="shared" si="1"/>
        <v>ALG19A_Question</v>
      </c>
      <c r="I33" s="320" t="s">
        <v>419</v>
      </c>
      <c r="J33" s="1" t="str">
        <f t="shared" si="2"/>
        <v>ALG19A_QuestionPar</v>
      </c>
      <c r="K33" s="320" t="s">
        <v>421</v>
      </c>
      <c r="L33" s="320" t="s">
        <v>6266</v>
      </c>
      <c r="M33" s="1"/>
      <c r="N33" s="320"/>
      <c r="O33" s="203" t="str">
        <f>IF(ISTEXT(VLOOKUP($A33,'ALG Generieke vragenset'!$A$2:$X$47,15,FALSE)),VLOOKUP($A33,'ALG Generieke vragenset'!$A$2:$X$47,15,FALSE),"")</f>
        <v/>
      </c>
      <c r="P33" s="203" t="str">
        <f>IF(ISTEXT(VLOOKUP($A33,'ALG Generieke vragenset'!$A$2:$X$47,16,FALSE)),VLOOKUP($A33,'ALG Generieke vragenset'!$A$2:$X$47,16,FALSE),"")</f>
        <v/>
      </c>
      <c r="Q33" s="320" t="s">
        <v>6065</v>
      </c>
      <c r="R33" s="320" t="str">
        <f>IF(ISTEXT(VLOOKUP($A33,'ALG Generieke vragenset'!$A$2:$X$47,18,FALSE)),VLOOKUP($A33,'ALG Generieke vragenset'!$A$2:$X$47,18,FALSE),"")</f>
        <v>Ja</v>
      </c>
      <c r="S33" s="312" t="s">
        <v>6267</v>
      </c>
      <c r="T33" s="312" t="s">
        <v>6268</v>
      </c>
      <c r="U33" s="312" t="str">
        <f>IF(ISTEXT(VLOOKUP($A33,'ALG Generieke vragenset'!$A$2:$X$47,21,FALSE)),VLOOKUP($A33,'ALG Generieke vragenset'!$A$2:$X$47,21,FALSE),"")</f>
        <v>x</v>
      </c>
      <c r="V33" s="203" t="s">
        <v>6269</v>
      </c>
      <c r="W33" s="24"/>
      <c r="X33" s="49" t="s">
        <v>6116</v>
      </c>
    </row>
    <row r="34" spans="1:24" ht="96">
      <c r="A34" s="313" t="str">
        <f>UPPER(MID(C34,1,3)&amp;B34)</f>
        <v>ALG19B</v>
      </c>
      <c r="B34" s="316" t="s">
        <v>6270</v>
      </c>
      <c r="C34" s="316" t="s">
        <v>6162</v>
      </c>
      <c r="D34" s="316" t="s">
        <v>6115</v>
      </c>
      <c r="E34" s="316" t="s">
        <v>6115</v>
      </c>
      <c r="F34" s="315" t="s">
        <v>6263</v>
      </c>
      <c r="G34" s="315"/>
      <c r="H34" s="25" t="str">
        <f t="shared" si="1"/>
        <v>ALG19B_Question</v>
      </c>
      <c r="I34" s="316" t="s">
        <v>429</v>
      </c>
      <c r="J34" s="1" t="str">
        <f t="shared" si="2"/>
        <v>ALG19B_QuestionPar</v>
      </c>
      <c r="K34" s="316" t="s">
        <v>431</v>
      </c>
      <c r="L34" s="316" t="s">
        <v>6271</v>
      </c>
      <c r="M34" s="1"/>
      <c r="N34" s="316" t="str">
        <f>IF(ISTEXT(VLOOKUP($A34,'ALG Generieke vragenset'!$A$2:$X$47,14,FALSE)),VLOOKUP($A34,'ALG Generieke vragenset'!$A$2:$X$47,14,FALSE),"")</f>
        <v/>
      </c>
      <c r="O34" s="315" t="str">
        <f>IF(ISTEXT(VLOOKUP($A34,'ALG Generieke vragenset'!$A$2:$X$47,15,FALSE)),VLOOKUP($A34,'ALG Generieke vragenset'!$A$2:$X$47,15,FALSE),"")</f>
        <v/>
      </c>
      <c r="P34" s="315" t="str">
        <f>IF(ISTEXT(VLOOKUP($A34,'ALG Generieke vragenset'!$A$2:$X$47,16,FALSE)),VLOOKUP($A34,'ALG Generieke vragenset'!$A$2:$X$47,16,FALSE),"")</f>
        <v/>
      </c>
      <c r="Q34" s="316" t="s">
        <v>6272</v>
      </c>
      <c r="R34" s="316" t="str">
        <f>IF(ISTEXT(VLOOKUP($A34,'ALG Generieke vragenset'!$A$2:$X$47,18,FALSE)),VLOOKUP($A34,'ALG Generieke vragenset'!$A$2:$X$47,18,FALSE),"")</f>
        <v>Ja</v>
      </c>
      <c r="S34" s="317" t="s">
        <v>6437</v>
      </c>
      <c r="T34" s="317" t="s">
        <v>6274</v>
      </c>
      <c r="U34" s="317" t="s">
        <v>1576</v>
      </c>
      <c r="V34" s="315" t="s">
        <v>6275</v>
      </c>
      <c r="W34" s="24"/>
      <c r="X34" s="1"/>
    </row>
    <row r="35" spans="1:24" ht="128.1">
      <c r="A35" s="130" t="str">
        <f>UPPER(MID(C35,1,5)&amp;B35)</f>
        <v>BUIKP11A</v>
      </c>
      <c r="B35" s="41" t="s">
        <v>6785</v>
      </c>
      <c r="C35" s="41" t="s">
        <v>69</v>
      </c>
      <c r="D35" s="41" t="s">
        <v>4719</v>
      </c>
      <c r="E35" s="41" t="s">
        <v>6720</v>
      </c>
      <c r="F35" s="41" t="s">
        <v>6216</v>
      </c>
      <c r="G35" s="41"/>
      <c r="H35" s="25" t="str">
        <f t="shared" si="1"/>
        <v>BUIKP11A_Question</v>
      </c>
      <c r="I35" s="41" t="s">
        <v>6786</v>
      </c>
      <c r="J35" s="1" t="str">
        <f t="shared" si="2"/>
        <v>BUIKP11A_QuestionPar</v>
      </c>
      <c r="K35" s="41" t="s">
        <v>6787</v>
      </c>
      <c r="L35" s="41" t="s">
        <v>6788</v>
      </c>
      <c r="M35" s="1"/>
      <c r="N35" s="41"/>
      <c r="O35" s="41"/>
      <c r="P35" s="41"/>
      <c r="Q35" s="41" t="s">
        <v>6213</v>
      </c>
      <c r="R35" s="41" t="s">
        <v>3</v>
      </c>
      <c r="S35" s="14" t="s">
        <v>6500</v>
      </c>
      <c r="T35" s="41" t="s">
        <v>6120</v>
      </c>
      <c r="U35" s="41" t="s">
        <v>1576</v>
      </c>
      <c r="V35" s="41" t="s">
        <v>6159</v>
      </c>
      <c r="W35" s="41"/>
      <c r="X35" s="131" t="s">
        <v>6789</v>
      </c>
    </row>
    <row r="36" spans="1:24" ht="144">
      <c r="A36" s="128" t="str">
        <f>UPPER(MID(C36,1,5)&amp;B36)</f>
        <v>BUIKP11B</v>
      </c>
      <c r="B36" s="33" t="s">
        <v>6790</v>
      </c>
      <c r="C36" s="33" t="s">
        <v>69</v>
      </c>
      <c r="D36" s="33" t="s">
        <v>4719</v>
      </c>
      <c r="E36" s="33" t="s">
        <v>6186</v>
      </c>
      <c r="F36" s="33" t="s">
        <v>6263</v>
      </c>
      <c r="G36" s="33"/>
      <c r="H36" s="25" t="str">
        <f t="shared" si="1"/>
        <v>BUIKP11B_Question</v>
      </c>
      <c r="I36" s="33" t="s">
        <v>1702</v>
      </c>
      <c r="J36" s="1" t="str">
        <f t="shared" si="2"/>
        <v>BUIKP11B_QuestionPar</v>
      </c>
      <c r="K36" s="33" t="s">
        <v>1704</v>
      </c>
      <c r="L36" s="33" t="s">
        <v>6791</v>
      </c>
      <c r="M36" s="1"/>
      <c r="N36" s="33"/>
      <c r="O36" s="33"/>
      <c r="P36" s="33"/>
      <c r="Q36" s="33" t="s">
        <v>6326</v>
      </c>
      <c r="R36" s="33" t="s">
        <v>3</v>
      </c>
      <c r="S36" s="33" t="s">
        <v>6792</v>
      </c>
      <c r="T36" s="33" t="s">
        <v>6793</v>
      </c>
      <c r="U36" s="33" t="s">
        <v>1576</v>
      </c>
      <c r="V36" s="33" t="s">
        <v>6275</v>
      </c>
      <c r="W36" s="33"/>
      <c r="X36" s="129"/>
    </row>
    <row r="37" spans="1:24" ht="63.95">
      <c r="A37" s="32" t="str">
        <f>UPPER(MID(C37,1,3)&amp;B37)</f>
        <v>ALG14</v>
      </c>
      <c r="B37" s="1">
        <v>14</v>
      </c>
      <c r="C37" s="1" t="s">
        <v>6153</v>
      </c>
      <c r="D37" s="14" t="s">
        <v>4719</v>
      </c>
      <c r="E37" s="14" t="s">
        <v>4719</v>
      </c>
      <c r="F37" s="14" t="s">
        <v>6154</v>
      </c>
      <c r="G37" s="14"/>
      <c r="H37" s="25" t="str">
        <f t="shared" si="1"/>
        <v>ALG14_Question</v>
      </c>
      <c r="I37" s="1" t="str">
        <f>IF(ISTEXT(VLOOKUP($A37,'ALG Generieke vragenset'!$A$2:$X$49,9,FALSE)),VLOOKUP($A37,'ALG Generieke vragenset'!$A$2:$X$49,9,FALSE),"")</f>
        <v>Zijn er nog andere bijkomende klachten?</v>
      </c>
      <c r="J37" s="1" t="str">
        <f t="shared" si="2"/>
        <v>ALG14_QuestionPar</v>
      </c>
      <c r="K37" s="1" t="str">
        <f>IF(ISTEXT(VLOOKUP($A37,'ALG Generieke vragenset'!$A$2:$X$49,11,FALSE)),VLOOKUP($A37,'ALG Generieke vragenset'!$A$2:$X$49,11,FALSE),"")</f>
        <v>Zijn er nog andere bijkomende klachten?</v>
      </c>
      <c r="L37" s="1" t="str">
        <f>IF(ISTEXT(VLOOKUP($A37,'ALG Generieke vragenset'!$A$2:$X$49,12,FALSE)),VLOOKUP($A37,'ALG Generieke vragenset'!$A$2:$X$49,12,FALSE),"")</f>
        <v>Bijkomende klachten</v>
      </c>
      <c r="M37" s="1"/>
      <c r="N37" s="1" t="str">
        <f>IF(ISTEXT(VLOOKUP($A37,'ALG Generieke vragenset'!$A$2:$X$49,14,FALSE)),VLOOKUP($A37,'ALG Generieke vragenset'!$A$2:$X$49,14,FALSE),"")</f>
        <v/>
      </c>
      <c r="O37" s="24" t="str">
        <f>IF(ISTEXT(VLOOKUP($A37,'ALG Generieke vragenset'!$A$2:$X$49,15,FALSE)),VLOOKUP($A37,'ALG Generieke vragenset'!$A$2:$X$49,15,FALSE),"")</f>
        <v/>
      </c>
      <c r="P37" s="24" t="str">
        <f>IF(ISTEXT(VLOOKUP($A37,'ALG Generieke vragenset'!$A$2:$X$49,16,FALSE)),VLOOKUP($A37,'ALG Generieke vragenset'!$A$2:$X$49,16,FALSE),"")</f>
        <v/>
      </c>
      <c r="Q37" s="1" t="str">
        <f>IF(ISTEXT(VLOOKUP($A37,'ALG Generieke vragenset'!$A$2:$X$49,17,FALSE)),VLOOKUP($A37,'ALG Generieke vragenset'!$A$2:$X$49,17,FALSE),"")</f>
        <v>boolean</v>
      </c>
      <c r="R37" s="1" t="str">
        <f>IF(ISTEXT(VLOOKUP($A37,'ALG Generieke vragenset'!$A$2:$X$49,18,FALSE)),VLOOKUP($A37,'ALG Generieke vragenset'!$A$2:$X$49,18,FALSE),"")</f>
        <v>Ja</v>
      </c>
      <c r="S37" s="14" t="s">
        <v>6500</v>
      </c>
      <c r="T37" s="14" t="str">
        <f>IF(ISTEXT(VLOOKUP($A37,'ALG Generieke vragenset'!$A$2:$X$49,20,FALSE)),VLOOKUP($A37,'ALG Generieke vragenset'!$A$2:$X$49,20,FALSE),"")</f>
        <v>1. Ja
2. Nee</v>
      </c>
      <c r="U37" s="14" t="str">
        <f>IF(ISTEXT(VLOOKUP($A37,'ALG Generieke vragenset'!$A$2:$X$49,21,FALSE)),VLOOKUP($A37,'ALG Generieke vragenset'!$A$2:$X$49,21,FALSE),"")</f>
        <v/>
      </c>
      <c r="V37" s="14" t="s">
        <v>6159</v>
      </c>
      <c r="W37" s="24" t="s">
        <v>6235</v>
      </c>
      <c r="X37" s="1"/>
    </row>
    <row r="38" spans="1:24" ht="15.95">
      <c r="A38" s="32" t="str">
        <f>UPPER(MID(C38,1,3)&amp;B38)</f>
        <v>ALG14A</v>
      </c>
      <c r="B38" s="1" t="s">
        <v>6236</v>
      </c>
      <c r="C38" s="1" t="s">
        <v>6162</v>
      </c>
      <c r="D38" s="14" t="s">
        <v>6115</v>
      </c>
      <c r="E38" s="14" t="s">
        <v>6115</v>
      </c>
      <c r="F38" s="14" t="s">
        <v>6154</v>
      </c>
      <c r="G38" s="14"/>
      <c r="H38" s="25" t="str">
        <f t="shared" si="1"/>
        <v>ALG14A_Question</v>
      </c>
      <c r="I38" s="1" t="str">
        <f>IF(ISTEXT(VLOOKUP($A38,'ALG Generieke vragenset'!$A$2:$X$49,9,FALSE)),VLOOKUP($A38,'ALG Generieke vragenset'!$A$2:$X$49,9,FALSE),"")</f>
        <v>Kan je de bijkomende klachten beschrijven?</v>
      </c>
      <c r="J38" s="1" t="str">
        <f t="shared" si="2"/>
        <v>ALG14A_QuestionPar</v>
      </c>
      <c r="K38" s="1" t="str">
        <f>IF(ISTEXT(VLOOKUP($A38,'ALG Generieke vragenset'!$A$2:$X$49,11,FALSE)),VLOOKUP($A38,'ALG Generieke vragenset'!$A$2:$X$49,11,FALSE),"")</f>
        <v>Kan je de bijkomende klachten beschrijven?</v>
      </c>
      <c r="L38" s="1" t="str">
        <f>IF(ISTEXT(VLOOKUP($A38,'ALG Generieke vragenset'!$A$2:$X$49,12,FALSE)),VLOOKUP($A38,'ALG Generieke vragenset'!$A$2:$X$49,12,FALSE),"")</f>
        <v>Specificatie bijkomende klachten</v>
      </c>
      <c r="M38" s="1"/>
      <c r="N38" s="1" t="str">
        <f>IF(ISTEXT(VLOOKUP($A38,'ALG Generieke vragenset'!$A$2:$X$49,14,FALSE)),VLOOKUP($A38,'ALG Generieke vragenset'!$A$2:$X$49,14,FALSE),"")</f>
        <v/>
      </c>
      <c r="O38" s="24" t="str">
        <f>IF(ISTEXT(VLOOKUP($A38,'ALG Generieke vragenset'!$A$2:$X$49,15,FALSE)),VLOOKUP($A38,'ALG Generieke vragenset'!$A$2:$X$49,15,FALSE),"")</f>
        <v/>
      </c>
      <c r="P38" s="24" t="str">
        <f>IF(ISTEXT(VLOOKUP($A38,'ALG Generieke vragenset'!$A$2:$X$49,16,FALSE)),VLOOKUP($A38,'ALG Generieke vragenset'!$A$2:$X$49,16,FALSE),"")</f>
        <v/>
      </c>
      <c r="Q38" s="1" t="str">
        <f>IF(ISTEXT(VLOOKUP($A38,'ALG Generieke vragenset'!$A$2:$X$49,17,FALSE)),VLOOKUP($A38,'ALG Generieke vragenset'!$A$2:$X$49,17,FALSE),"")</f>
        <v>beschrijving</v>
      </c>
      <c r="R38" s="1" t="str">
        <f>IF(ISTEXT(VLOOKUP($A38,'ALG Generieke vragenset'!$A$2:$X$49,18,FALSE)),VLOOKUP($A38,'ALG Generieke vragenset'!$A$2:$X$49,18,FALSE),"")</f>
        <v>Nee</v>
      </c>
      <c r="S38" s="1"/>
      <c r="T38" s="14" t="str">
        <f>IF(ISTEXT(VLOOKUP($A38,'ALG Generieke vragenset'!$A$2:$X$49,20,FALSE)),VLOOKUP($A38,'ALG Generieke vragenset'!$A$2:$X$49,20,FALSE),"")</f>
        <v>Beschrijving</v>
      </c>
      <c r="U38" s="14" t="str">
        <f>IF(ISTEXT(VLOOKUP($A38,'ALG Generieke vragenset'!$A$2:$X$49,21,FALSE)),VLOOKUP($A38,'ALG Generieke vragenset'!$A$2:$X$49,21,FALSE),"")</f>
        <v>x</v>
      </c>
      <c r="V38" s="14">
        <v>1</v>
      </c>
      <c r="W38" s="24"/>
      <c r="X38" s="1"/>
    </row>
    <row r="39" spans="1:24" ht="63.95">
      <c r="A39" s="32" t="str">
        <f>UPPER(MID(C39,1,3)&amp;B39)</f>
        <v>ALG8</v>
      </c>
      <c r="B39" s="37">
        <v>8</v>
      </c>
      <c r="C39" s="37" t="s">
        <v>6153</v>
      </c>
      <c r="D39" s="33" t="s">
        <v>4719</v>
      </c>
      <c r="E39" s="33" t="s">
        <v>4719</v>
      </c>
      <c r="F39" s="33" t="s">
        <v>6154</v>
      </c>
      <c r="G39" s="33"/>
      <c r="H39" s="25" t="str">
        <f t="shared" si="1"/>
        <v>ALG8_Question</v>
      </c>
      <c r="I39" s="1" t="str">
        <f>IF(ISTEXT(VLOOKUP($A39,'ALG Generieke vragenset'!$A$2:$X$49,9,FALSE)),VLOOKUP($A39,'ALG Generieke vragenset'!$A$2:$X$49,9,FALSE),"")</f>
        <v xml:space="preserve">Ben je momenteel in het buitenland of recent geweest? </v>
      </c>
      <c r="J39" s="1" t="str">
        <f t="shared" si="2"/>
        <v>ALG8_QuestionPar</v>
      </c>
      <c r="K39" s="1" t="str">
        <f>IF(ISTEXT(VLOOKUP($A39,'ALG Generieke vragenset'!$A$2:$X$49,11,FALSE)),VLOOKUP($A39,'ALG Generieke vragenset'!$A$2:$X$49,11,FALSE),"")</f>
        <v xml:space="preserve">Is de patiënt momenteel in het buitenland of recent geweest? </v>
      </c>
      <c r="L39" s="1" t="str">
        <f>IF(ISTEXT(VLOOKUP($A39,'ALG Generieke vragenset'!$A$2:$X$49,12,FALSE)),VLOOKUP($A39,'ALG Generieke vragenset'!$A$2:$X$49,12,FALSE),"")</f>
        <v>Recent buitenland</v>
      </c>
      <c r="M39" s="1"/>
      <c r="N39" s="1" t="str">
        <f>IF(ISTEXT(VLOOKUP($A39,'ALG Generieke vragenset'!$A$2:$X$49,14,FALSE)),VLOOKUP($A39,'ALG Generieke vragenset'!$A$2:$X$49,14,FALSE),"")</f>
        <v/>
      </c>
      <c r="O39" s="24" t="str">
        <f>IF(ISTEXT(VLOOKUP($A39,'ALG Generieke vragenset'!$A$2:$X$49,15,FALSE)),VLOOKUP($A39,'ALG Generieke vragenset'!$A$2:$X$49,15,FALSE),"")</f>
        <v/>
      </c>
      <c r="P39" s="24" t="str">
        <f>IF(ISTEXT(VLOOKUP($A39,'ALG Generieke vragenset'!$A$2:$X$49,16,FALSE)),VLOOKUP($A39,'ALG Generieke vragenset'!$A$2:$X$49,16,FALSE),"")</f>
        <v/>
      </c>
      <c r="Q39" s="1" t="str">
        <f>IF(ISTEXT(VLOOKUP($A39,'ALG Generieke vragenset'!$A$2:$X$49,17,FALSE)),VLOOKUP($A39,'ALG Generieke vragenset'!$A$2:$X$49,17,FALSE),"")</f>
        <v>Boolean</v>
      </c>
      <c r="R39" s="1" t="str">
        <f>IF(ISTEXT(VLOOKUP($A39,'ALG Generieke vragenset'!$A$2:$X$49,18,FALSE)),VLOOKUP($A39,'ALG Generieke vragenset'!$A$2:$X$49,18,FALSE),"")</f>
        <v xml:space="preserve">Ja </v>
      </c>
      <c r="S39" s="14" t="s">
        <v>6500</v>
      </c>
      <c r="T39" s="14" t="str">
        <f>IF(ISTEXT(VLOOKUP($A39,'ALG Generieke vragenset'!$A$2:$X$49,20,FALSE)),VLOOKUP($A39,'ALG Generieke vragenset'!$A$2:$X$49,20,FALSE),"")</f>
        <v>1. Ja
2. Nee</v>
      </c>
      <c r="U39" s="14" t="str">
        <f>IF(ISTEXT(VLOOKUP($A39,'ALG Generieke vragenset'!$A$2:$X$49,21,FALSE)),VLOOKUP($A39,'ALG Generieke vragenset'!$A$2:$X$49,21,FALSE),"")</f>
        <v/>
      </c>
      <c r="V39" s="33" t="s">
        <v>6159</v>
      </c>
      <c r="W39" s="24" t="s">
        <v>6160</v>
      </c>
      <c r="X39" s="39"/>
    </row>
    <row r="40" spans="1:24" ht="15.95">
      <c r="A40" s="32" t="str">
        <f>UPPER(MID(C40,1,3)&amp;B40)</f>
        <v>ALG8A</v>
      </c>
      <c r="B40" s="37" t="s">
        <v>6214</v>
      </c>
      <c r="C40" s="37" t="s">
        <v>6153</v>
      </c>
      <c r="D40" s="33" t="s">
        <v>6115</v>
      </c>
      <c r="E40" s="33" t="s">
        <v>6115</v>
      </c>
      <c r="F40" s="33" t="s">
        <v>6154</v>
      </c>
      <c r="G40" s="33"/>
      <c r="H40" s="25" t="str">
        <f t="shared" si="1"/>
        <v>ALG8A_Question</v>
      </c>
      <c r="I40" s="1" t="str">
        <f>IF(ISTEXT(VLOOKUP($A40,'ALG Generieke vragenset'!$A$2:$X$49,9,FALSE)),VLOOKUP($A40,'ALG Generieke vragenset'!$A$2:$X$49,9,FALSE),"")</f>
        <v>Welke landen, voor hoe lang en sinds wanneer ben je terug?</v>
      </c>
      <c r="J40" s="1" t="str">
        <f t="shared" si="2"/>
        <v>ALG8A_QuestionPar</v>
      </c>
      <c r="K40" s="1" t="str">
        <f>IF(ISTEXT(VLOOKUP($A40,'ALG Generieke vragenset'!$A$2:$X$49,11,FALSE)),VLOOKUP($A40,'ALG Generieke vragenset'!$A$2:$X$49,11,FALSE),"")</f>
        <v>Welke landen, voor hoe lang en sinds wanneer is de patiënt terug?</v>
      </c>
      <c r="L40" s="1" t="str">
        <f>IF(ISTEXT(VLOOKUP($A40,'ALG Generieke vragenset'!$A$2:$X$49,12,FALSE)),VLOOKUP($A40,'ALG Generieke vragenset'!$A$2:$X$49,12,FALSE),"")</f>
        <v>Specificatie buitenland</v>
      </c>
      <c r="M40" s="1"/>
      <c r="N40" s="1" t="str">
        <f>IF(ISTEXT(VLOOKUP($A40,'ALG Generieke vragenset'!$A$2:$X$49,14,FALSE)),VLOOKUP($A40,'ALG Generieke vragenset'!$A$2:$X$49,14,FALSE),"")</f>
        <v/>
      </c>
      <c r="O40" s="24" t="str">
        <f>IF(ISTEXT(VLOOKUP($A40,'ALG Generieke vragenset'!$A$2:$X$49,15,FALSE)),VLOOKUP($A40,'ALG Generieke vragenset'!$A$2:$X$49,15,FALSE),"")</f>
        <v/>
      </c>
      <c r="P40" s="24" t="str">
        <f>IF(ISTEXT(VLOOKUP($A40,'ALG Generieke vragenset'!$A$2:$X$49,16,FALSE)),VLOOKUP($A40,'ALG Generieke vragenset'!$A$2:$X$49,16,FALSE),"")</f>
        <v/>
      </c>
      <c r="Q40" s="1" t="str">
        <f>IF(ISTEXT(VLOOKUP($A40,'ALG Generieke vragenset'!$A$2:$X$49,17,FALSE)),VLOOKUP($A40,'ALG Generieke vragenset'!$A$2:$X$49,17,FALSE),"")</f>
        <v>beschrijving</v>
      </c>
      <c r="R40" s="1" t="str">
        <f>IF(ISTEXT(VLOOKUP($A40,'ALG Generieke vragenset'!$A$2:$X$49,18,FALSE)),VLOOKUP($A40,'ALG Generieke vragenset'!$A$2:$X$49,18,FALSE),"")</f>
        <v>Nee</v>
      </c>
      <c r="S40" s="1"/>
      <c r="T40" s="14" t="str">
        <f>IF(ISTEXT(VLOOKUP($A40,'ALG Generieke vragenset'!$A$2:$X$49,20,FALSE)),VLOOKUP($A40,'ALG Generieke vragenset'!$A$2:$X$49,20,FALSE),"")</f>
        <v>Beschrijving</v>
      </c>
      <c r="U40" s="14" t="str">
        <f>IF(ISTEXT(VLOOKUP($A40,'ALG Generieke vragenset'!$A$2:$X$49,21,FALSE)),VLOOKUP($A40,'ALG Generieke vragenset'!$A$2:$X$49,21,FALSE),"")</f>
        <v>x</v>
      </c>
      <c r="V40" s="33">
        <v>1</v>
      </c>
      <c r="W40" s="24"/>
      <c r="X40" s="39"/>
    </row>
    <row r="41" spans="1:24" ht="144">
      <c r="A41" s="84" t="str">
        <f>UPPER(MID(C41,1,5)&amp;B41)</f>
        <v>BUIKP12</v>
      </c>
      <c r="B41" s="41">
        <v>12</v>
      </c>
      <c r="C41" s="41" t="s">
        <v>6719</v>
      </c>
      <c r="D41" s="41" t="s">
        <v>4719</v>
      </c>
      <c r="E41" s="41" t="s">
        <v>6115</v>
      </c>
      <c r="F41" s="116" t="s">
        <v>6154</v>
      </c>
      <c r="G41" s="116"/>
      <c r="H41" s="25" t="str">
        <f t="shared" si="1"/>
        <v>BUIKP12_Question</v>
      </c>
      <c r="I41" s="41" t="s">
        <v>6794</v>
      </c>
      <c r="J41" s="1" t="str">
        <f t="shared" si="2"/>
        <v>BUIKP12_QuestionPar</v>
      </c>
      <c r="K41" s="41" t="s">
        <v>6794</v>
      </c>
      <c r="L41" s="41" t="s">
        <v>6795</v>
      </c>
      <c r="M41" s="1" t="str">
        <f t="shared" si="3"/>
        <v>BUIKP12_ExtraInfo</v>
      </c>
      <c r="N41" s="41" t="s">
        <v>6796</v>
      </c>
      <c r="O41" s="41"/>
      <c r="P41" s="41"/>
      <c r="Q41" s="41" t="s">
        <v>6128</v>
      </c>
      <c r="R41" s="41" t="s">
        <v>6510</v>
      </c>
      <c r="S41" s="41"/>
      <c r="T41" s="41" t="s">
        <v>6128</v>
      </c>
      <c r="U41" s="41" t="s">
        <v>1576</v>
      </c>
      <c r="V41" s="41">
        <v>1</v>
      </c>
      <c r="W41" s="41"/>
      <c r="X41" s="131"/>
    </row>
    <row r="42" spans="1:24" ht="15.95">
      <c r="A42" s="32" t="str">
        <f t="shared" ref="A42:A50" si="5">UPPER(MID(C42,1,3)&amp;B42)</f>
        <v>ALG15</v>
      </c>
      <c r="B42" s="1">
        <v>15</v>
      </c>
      <c r="C42" s="1" t="s">
        <v>6153</v>
      </c>
      <c r="D42" s="1" t="s">
        <v>4719</v>
      </c>
      <c r="E42" s="14" t="s">
        <v>4719</v>
      </c>
      <c r="F42" s="14" t="s">
        <v>6154</v>
      </c>
      <c r="G42" s="14"/>
      <c r="H42" s="25" t="str">
        <f t="shared" si="1"/>
        <v>ALG15_Question</v>
      </c>
      <c r="I42" s="1" t="str">
        <f>IF(ISTEXT(VLOOKUP($A42,'ALG Generieke vragenset'!$A$2:$X$49,9,FALSE)),VLOOKUP($A42,'ALG Generieke vragenset'!$A$2:$X$49,9,FALSE),"")</f>
        <v>Wat heb je zelf gedaan om de klachten te verlichten?</v>
      </c>
      <c r="J42" s="1" t="str">
        <f t="shared" si="2"/>
        <v>ALG15_QuestionPar</v>
      </c>
      <c r="K42" s="1" t="str">
        <f>IF(ISTEXT(VLOOKUP($A42,'ALG Generieke vragenset'!$A$2:$X$49,11,FALSE)),VLOOKUP($A42,'ALG Generieke vragenset'!$A$2:$X$49,11,FALSE),"")</f>
        <v>Wat heeft de patiënt zelf gedaan om de klachten te verlichten?</v>
      </c>
      <c r="L42" s="1" t="str">
        <f>IF(ISTEXT(VLOOKUP($A42,'ALG Generieke vragenset'!$A$2:$X$49,12,FALSE)),VLOOKUP($A42,'ALG Generieke vragenset'!$A$2:$X$49,12,FALSE),"")</f>
        <v>Zelfhulp</v>
      </c>
      <c r="M42" s="1" t="str">
        <f t="shared" si="3"/>
        <v>ALG15_ExtraInfo</v>
      </c>
      <c r="N42" s="1" t="str">
        <f>IF(ISTEXT(VLOOKUP($A42,'ALG Generieke vragenset'!$A$2:$X$49,14,FALSE)),VLOOKUP($A42,'ALG Generieke vragenset'!$A$2:$X$49,14,FALSE),"")</f>
        <v xml:space="preserve">Als je medicatie hebt ingenomen graag vermelden welke medicatie, de dosering en wanneer je het hebt ingenomen. </v>
      </c>
      <c r="O42" s="24" t="str">
        <f>IF(ISTEXT(VLOOKUP($A42,'ALG Generieke vragenset'!$A$2:$X$49,15,FALSE)),VLOOKUP($A42,'ALG Generieke vragenset'!$A$2:$X$49,15,FALSE),"")</f>
        <v/>
      </c>
      <c r="P42" s="24" t="str">
        <f>IF(ISTEXT(VLOOKUP($A42,'ALG Generieke vragenset'!$A$2:$X$49,16,FALSE)),VLOOKUP($A42,'ALG Generieke vragenset'!$A$2:$X$49,16,FALSE),"")</f>
        <v/>
      </c>
      <c r="Q42" s="1" t="str">
        <f>IF(ISTEXT(VLOOKUP($A42,'ALG Generieke vragenset'!$A$2:$X$49,17,FALSE)),VLOOKUP($A42,'ALG Generieke vragenset'!$A$2:$X$49,17,FALSE),"")</f>
        <v>beschrijving</v>
      </c>
      <c r="R42" s="1" t="str">
        <f>IF(ISTEXT(VLOOKUP($A42,'ALG Generieke vragenset'!$A$2:$X$49,18,FALSE)),VLOOKUP($A42,'ALG Generieke vragenset'!$A$2:$X$49,18,FALSE),"")</f>
        <v xml:space="preserve">Ja </v>
      </c>
      <c r="S42" s="1"/>
      <c r="T42" s="14" t="str">
        <f>IF(ISTEXT(VLOOKUP($A42,'ALG Generieke vragenset'!$A$2:$X$49,20,FALSE)),VLOOKUP($A42,'ALG Generieke vragenset'!$A$2:$X$49,20,FALSE),"")</f>
        <v>Beschrijving</v>
      </c>
      <c r="U42" s="14" t="str">
        <f>IF(ISTEXT(VLOOKUP($A42,'ALG Generieke vragenset'!$A$2:$X$49,21,FALSE)),VLOOKUP($A42,'ALG Generieke vragenset'!$A$2:$X$49,21,FALSE),"")</f>
        <v>x</v>
      </c>
      <c r="V42" s="1">
        <v>1</v>
      </c>
      <c r="W42" s="24"/>
      <c r="X42" s="1"/>
    </row>
    <row r="43" spans="1:24" ht="32.1">
      <c r="A43" s="32" t="str">
        <f t="shared" si="5"/>
        <v>ALG17</v>
      </c>
      <c r="B43" s="47">
        <v>17</v>
      </c>
      <c r="C43" s="47" t="s">
        <v>6153</v>
      </c>
      <c r="D43" s="47" t="s">
        <v>4719</v>
      </c>
      <c r="E43" s="48" t="s">
        <v>6259</v>
      </c>
      <c r="F43" s="48" t="s">
        <v>6154</v>
      </c>
      <c r="G43" s="48"/>
      <c r="H43" s="25" t="str">
        <f t="shared" si="1"/>
        <v>ALG17_Question</v>
      </c>
      <c r="I43" s="1" t="str">
        <f>IF(ISTEXT(VLOOKUP($A43,'ALG Generieke vragenset'!$A$2:$X$49,9,FALSE)),VLOOKUP($A43,'ALG Generieke vragenset'!$A$2:$X$49,9,FALSE),"")</f>
        <v xml:space="preserve">Heb je ooit eerder last gehad van deze klacht? </v>
      </c>
      <c r="J43" s="1" t="str">
        <f t="shared" si="2"/>
        <v>ALG17_QuestionPar</v>
      </c>
      <c r="K43" s="1" t="str">
        <f>IF(ISTEXT(VLOOKUP($A43,'ALG Generieke vragenset'!$A$2:$X$49,11,FALSE)),VLOOKUP($A43,'ALG Generieke vragenset'!$A$2:$X$49,11,FALSE),"")</f>
        <v xml:space="preserve">Heeft de patiënt ooit eerder last gehad van dezelfde klacht? </v>
      </c>
      <c r="L43" s="1" t="str">
        <f>IF(ISTEXT(VLOOKUP($A43,'ALG Generieke vragenset'!$A$2:$X$49,12,FALSE)),VLOOKUP($A43,'ALG Generieke vragenset'!$A$2:$X$49,12,FALSE),"")</f>
        <v>Recidief</v>
      </c>
      <c r="M43" s="1"/>
      <c r="N43" s="1" t="str">
        <f>IF(ISTEXT(VLOOKUP($A43,'ALG Generieke vragenset'!$A$2:$X$49,14,FALSE)),VLOOKUP($A43,'ALG Generieke vragenset'!$A$2:$X$49,14,FALSE),"")</f>
        <v/>
      </c>
      <c r="O43" s="24" t="str">
        <f>IF(ISTEXT(VLOOKUP($A43,'ALG Generieke vragenset'!$A$2:$X$49,15,FALSE)),VLOOKUP($A43,'ALG Generieke vragenset'!$A$2:$X$49,15,FALSE),"")</f>
        <v/>
      </c>
      <c r="P43" s="24" t="str">
        <f>IF(ISTEXT(VLOOKUP($A43,'ALG Generieke vragenset'!$A$2:$X$49,16,FALSE)),VLOOKUP($A43,'ALG Generieke vragenset'!$A$2:$X$49,16,FALSE),"")</f>
        <v/>
      </c>
      <c r="Q43" s="1" t="str">
        <f>IF(ISTEXT(VLOOKUP($A43,'ALG Generieke vragenset'!$A$2:$X$49,17,FALSE)),VLOOKUP($A43,'ALG Generieke vragenset'!$A$2:$X$49,17,FALSE),"")</f>
        <v>boolean</v>
      </c>
      <c r="R43" s="1" t="str">
        <f>IF(ISTEXT(VLOOKUP($A43,'ALG Generieke vragenset'!$A$2:$X$49,18,FALSE)),VLOOKUP($A43,'ALG Generieke vragenset'!$A$2:$X$49,18,FALSE),"")</f>
        <v>Ja</v>
      </c>
      <c r="S43" s="14" t="s">
        <v>6500</v>
      </c>
      <c r="T43" s="14" t="str">
        <f>IF(ISTEXT(VLOOKUP($A43,'ALG Generieke vragenset'!$A$2:$X$49,20,FALSE)),VLOOKUP($A43,'ALG Generieke vragenset'!$A$2:$X$49,20,FALSE),"")</f>
        <v>1. Ja
2. Nee</v>
      </c>
      <c r="U43" s="14" t="str">
        <f>IF(ISTEXT(VLOOKUP($A43,'ALG Generieke vragenset'!$A$2:$X$49,21,FALSE)),VLOOKUP($A43,'ALG Generieke vragenset'!$A$2:$X$49,21,FALSE),"")</f>
        <v>x</v>
      </c>
      <c r="V43" s="48" t="s">
        <v>6159</v>
      </c>
      <c r="W43" s="24"/>
      <c r="X43" s="49"/>
    </row>
    <row r="44" spans="1:24" ht="63.95">
      <c r="A44" s="32" t="str">
        <f t="shared" si="5"/>
        <v>ALG5</v>
      </c>
      <c r="B44" s="1">
        <v>5</v>
      </c>
      <c r="C44" s="1" t="s">
        <v>6153</v>
      </c>
      <c r="D44" s="1" t="s">
        <v>6115</v>
      </c>
      <c r="E44" s="1" t="s">
        <v>4719</v>
      </c>
      <c r="F44" s="1" t="s">
        <v>6154</v>
      </c>
      <c r="G44" s="1"/>
      <c r="H44" s="25" t="str">
        <f t="shared" si="1"/>
        <v>ALG5_Question</v>
      </c>
      <c r="I44" s="1" t="str">
        <f>IF(ISTEXT(VLOOKUP($A44,'ALG Generieke vragenset'!$A$2:$X$49,9,FALSE)),VLOOKUP($A44,'ALG Generieke vragenset'!$A$2:$X$49,9,FALSE),"")</f>
        <v>Heb je allergieën?</v>
      </c>
      <c r="J44" s="1" t="str">
        <f t="shared" si="2"/>
        <v>ALG5_QuestionPar</v>
      </c>
      <c r="K44" s="1" t="str">
        <f>IF(ISTEXT(VLOOKUP($A44,'ALG Generieke vragenset'!$A$2:$X$49,11,FALSE)),VLOOKUP($A44,'ALG Generieke vragenset'!$A$2:$X$49,11,FALSE),"")</f>
        <v>Heeft de patiënt allergieën?</v>
      </c>
      <c r="L44" s="1" t="str">
        <f>IF(ISTEXT(VLOOKUP($A44,'ALG Generieke vragenset'!$A$2:$X$49,12,FALSE)),VLOOKUP($A44,'ALG Generieke vragenset'!$A$2:$X$49,12,FALSE),"")</f>
        <v>Allergieën</v>
      </c>
      <c r="M44" s="1"/>
      <c r="N44" s="1" t="str">
        <f>IF(ISTEXT(VLOOKUP($A44,'ALG Generieke vragenset'!$A$2:$X$49,14,FALSE)),VLOOKUP($A44,'ALG Generieke vragenset'!$A$2:$X$49,14,FALSE),"")</f>
        <v/>
      </c>
      <c r="O44" s="24" t="str">
        <f>IF(ISTEXT(VLOOKUP($A44,'ALG Generieke vragenset'!$A$2:$X$49,15,FALSE)),VLOOKUP($A44,'ALG Generieke vragenset'!$A$2:$X$49,15,FALSE),"")</f>
        <v/>
      </c>
      <c r="P44" s="24" t="str">
        <f>IF(ISTEXT(VLOOKUP($A44,'ALG Generieke vragenset'!$A$2:$X$49,16,FALSE)),VLOOKUP($A44,'ALG Generieke vragenset'!$A$2:$X$49,16,FALSE),"")</f>
        <v/>
      </c>
      <c r="Q44" s="1" t="str">
        <f>IF(ISTEXT(VLOOKUP($A44,'ALG Generieke vragenset'!$A$2:$X$49,17,FALSE)),VLOOKUP($A44,'ALG Generieke vragenset'!$A$2:$X$49,17,FALSE),"")</f>
        <v>boolean</v>
      </c>
      <c r="R44" s="1" t="str">
        <f>IF(ISTEXT(VLOOKUP($A44,'ALG Generieke vragenset'!$A$2:$X$49,18,FALSE)),VLOOKUP($A44,'ALG Generieke vragenset'!$A$2:$X$49,18,FALSE),"")</f>
        <v xml:space="preserve">Ja </v>
      </c>
      <c r="S44" s="14" t="s">
        <v>6500</v>
      </c>
      <c r="T44" s="14" t="str">
        <f>IF(ISTEXT(VLOOKUP($A44,'ALG Generieke vragenset'!$A$2:$X$49,20,FALSE)),VLOOKUP($A44,'ALG Generieke vragenset'!$A$2:$X$49,20,FALSE),"")</f>
        <v>1. Ja
2. Nee</v>
      </c>
      <c r="U44" s="14" t="str">
        <f>IF(ISTEXT(VLOOKUP($A44,'ALG Generieke vragenset'!$A$2:$X$49,21,FALSE)),VLOOKUP($A44,'ALG Generieke vragenset'!$A$2:$X$49,21,FALSE),"")</f>
        <v>x</v>
      </c>
      <c r="V44" s="14" t="s">
        <v>6159</v>
      </c>
      <c r="W44" s="24" t="s">
        <v>6160</v>
      </c>
      <c r="X44" s="1"/>
    </row>
    <row r="45" spans="1:24" ht="15.95">
      <c r="A45" s="32" t="str">
        <f t="shared" si="5"/>
        <v>ALG6</v>
      </c>
      <c r="B45" s="1">
        <v>6</v>
      </c>
      <c r="C45" s="1" t="s">
        <v>6153</v>
      </c>
      <c r="D45" s="1" t="s">
        <v>4719</v>
      </c>
      <c r="E45" s="14" t="s">
        <v>4719</v>
      </c>
      <c r="F45" s="14" t="s">
        <v>6154</v>
      </c>
      <c r="G45" s="14"/>
      <c r="H45" s="25" t="str">
        <f t="shared" si="1"/>
        <v>ALG6_Question</v>
      </c>
      <c r="I45" s="1" t="str">
        <f>IF(ISTEXT(VLOOKUP($A45,'ALG Generieke vragenset'!$A$2:$X$49,9,FALSE)),VLOOKUP($A45,'ALG Generieke vragenset'!$A$2:$X$49,9,FALSE),"")</f>
        <v>Hoe uit de allergie zich?</v>
      </c>
      <c r="J45" s="1" t="str">
        <f t="shared" si="2"/>
        <v>ALG6_QuestionPar</v>
      </c>
      <c r="K45" s="1" t="str">
        <f>IF(ISTEXT(VLOOKUP($A45,'ALG Generieke vragenset'!$A$2:$X$49,11,FALSE)),VLOOKUP($A45,'ALG Generieke vragenset'!$A$2:$X$49,11,FALSE),"")</f>
        <v>Hoe uit de allergie zich?</v>
      </c>
      <c r="L45" s="1" t="str">
        <f>IF(ISTEXT(VLOOKUP($A45,'ALG Generieke vragenset'!$A$2:$X$49,12,FALSE)),VLOOKUP($A45,'ALG Generieke vragenset'!$A$2:$X$49,12,FALSE),"")</f>
        <v>Waarvoor en ernst</v>
      </c>
      <c r="M45" s="1" t="str">
        <f t="shared" si="3"/>
        <v>ALG6_ExtraInfo</v>
      </c>
      <c r="N45" s="1" t="str">
        <f>IF(ISTEXT(VLOOKUP($A45,'ALG Generieke vragenset'!$A$2:$X$49,14,FALSE)),VLOOKUP($A45,'ALG Generieke vragenset'!$A$2:$X$49,14,FALSE),"")</f>
        <v>Bijvoorbeeld: huiduitslag over het gehele lichaam of een opgezette tong of keel? En gebruik je/de patiënt medicatie voor de allergie en / of heb je een EpiPen?</v>
      </c>
      <c r="O45" s="24" t="str">
        <f>IF(ISTEXT(VLOOKUP($A45,'ALG Generieke vragenset'!$A$2:$X$49,15,FALSE)),VLOOKUP($A45,'ALG Generieke vragenset'!$A$2:$X$49,15,FALSE),"")</f>
        <v/>
      </c>
      <c r="P45" s="24" t="str">
        <f>IF(ISTEXT(VLOOKUP($A45,'ALG Generieke vragenset'!$A$2:$X$49,16,FALSE)),VLOOKUP($A45,'ALG Generieke vragenset'!$A$2:$X$49,16,FALSE),"")</f>
        <v/>
      </c>
      <c r="Q45" s="1" t="str">
        <f>IF(ISTEXT(VLOOKUP($A45,'ALG Generieke vragenset'!$A$2:$X$49,17,FALSE)),VLOOKUP($A45,'ALG Generieke vragenset'!$A$2:$X$49,17,FALSE),"")</f>
        <v>beschrijving</v>
      </c>
      <c r="R45" s="1" t="str">
        <f>IF(ISTEXT(VLOOKUP($A45,'ALG Generieke vragenset'!$A$2:$X$49,18,FALSE)),VLOOKUP($A45,'ALG Generieke vragenset'!$A$2:$X$49,18,FALSE),"")</f>
        <v xml:space="preserve">Ja </v>
      </c>
      <c r="S45" s="1"/>
      <c r="T45" s="14" t="str">
        <f>IF(ISTEXT(VLOOKUP($A45,'ALG Generieke vragenset'!$A$2:$X$49,20,FALSE)),VLOOKUP($A45,'ALG Generieke vragenset'!$A$2:$X$49,20,FALSE),"")</f>
        <v>Beschrijving</v>
      </c>
      <c r="U45" s="14" t="str">
        <f>IF(ISTEXT(VLOOKUP($A45,'ALG Generieke vragenset'!$A$2:$X$49,21,FALSE)),VLOOKUP($A45,'ALG Generieke vragenset'!$A$2:$X$49,21,FALSE),"")</f>
        <v>x</v>
      </c>
      <c r="V45" s="1">
        <v>1</v>
      </c>
      <c r="W45" s="24"/>
      <c r="X45" s="1"/>
    </row>
    <row r="46" spans="1:24" ht="409.6">
      <c r="A46" s="32" t="str">
        <f>UPPER(MID(C46,1,3)&amp;B46)</f>
        <v>ALG1A</v>
      </c>
      <c r="B46" s="1" t="s">
        <v>6161</v>
      </c>
      <c r="C46" s="1" t="s">
        <v>6162</v>
      </c>
      <c r="D46" s="1" t="s">
        <v>6115</v>
      </c>
      <c r="E46" s="1" t="s">
        <v>6115</v>
      </c>
      <c r="F46" s="1" t="s">
        <v>6154</v>
      </c>
      <c r="G46" s="1"/>
      <c r="H46" s="25" t="str">
        <f t="shared" si="1"/>
        <v>ALG1A_Question</v>
      </c>
      <c r="I46" s="321" t="s">
        <v>187</v>
      </c>
      <c r="J46" s="1" t="str">
        <f t="shared" si="2"/>
        <v>ALG1A_QuestionPar</v>
      </c>
      <c r="K46" s="322" t="s">
        <v>189</v>
      </c>
      <c r="L46" s="1" t="s">
        <v>6163</v>
      </c>
      <c r="M46" s="1" t="str">
        <f t="shared" si="3"/>
        <v>ALG1A_ExtraInfo</v>
      </c>
      <c r="N46" s="323" t="s">
        <v>6164</v>
      </c>
      <c r="O46" s="24"/>
      <c r="P46" s="24"/>
      <c r="Q46" s="25" t="s">
        <v>6066</v>
      </c>
      <c r="R46" s="1" t="s">
        <v>6118</v>
      </c>
      <c r="S46" s="14" t="s">
        <v>6165</v>
      </c>
      <c r="T46" s="33" t="s">
        <v>6166</v>
      </c>
      <c r="U46" s="1" t="s">
        <v>1576</v>
      </c>
      <c r="V46" s="14" t="s">
        <v>6167</v>
      </c>
      <c r="W46" s="24" t="s">
        <v>6168</v>
      </c>
      <c r="X46" s="1"/>
    </row>
    <row r="47" spans="1:24" ht="32.1">
      <c r="A47" s="32" t="str">
        <f>UPPER(MID(C47,1,3)&amp;B47)</f>
        <v>ALG1B</v>
      </c>
      <c r="B47" s="1" t="s">
        <v>6169</v>
      </c>
      <c r="C47" s="1" t="s">
        <v>6162</v>
      </c>
      <c r="D47" s="1" t="s">
        <v>6115</v>
      </c>
      <c r="E47" s="1" t="s">
        <v>6115</v>
      </c>
      <c r="F47" s="1" t="s">
        <v>6154</v>
      </c>
      <c r="G47" s="1"/>
      <c r="H47" s="25" t="str">
        <f t="shared" si="1"/>
        <v>ALG1B_Question</v>
      </c>
      <c r="I47" s="321" t="s">
        <v>221</v>
      </c>
      <c r="J47" s="1" t="str">
        <f t="shared" si="2"/>
        <v>ALG1B_QuestionPar</v>
      </c>
      <c r="K47" s="322" t="s">
        <v>223</v>
      </c>
      <c r="L47" s="1" t="s">
        <v>6170</v>
      </c>
      <c r="M47" s="1"/>
      <c r="O47" s="24"/>
      <c r="P47" s="24"/>
      <c r="Q47" s="25" t="s">
        <v>6128</v>
      </c>
      <c r="R47" s="1" t="s">
        <v>6118</v>
      </c>
      <c r="S47" s="1"/>
      <c r="T47" s="33">
        <v>1</v>
      </c>
      <c r="U47" s="1" t="s">
        <v>1576</v>
      </c>
      <c r="V47" s="14">
        <v>1</v>
      </c>
      <c r="W47" s="24"/>
      <c r="X47" s="1"/>
    </row>
    <row r="48" spans="1:24" ht="80.099999999999994">
      <c r="A48" s="32" t="str">
        <f t="shared" si="5"/>
        <v>ALG3B</v>
      </c>
      <c r="B48" s="1" t="s">
        <v>6178</v>
      </c>
      <c r="C48" s="1" t="s">
        <v>6162</v>
      </c>
      <c r="D48" s="1" t="s">
        <v>6115</v>
      </c>
      <c r="E48" s="14" t="s">
        <v>6115</v>
      </c>
      <c r="F48" s="14" t="s">
        <v>6154</v>
      </c>
      <c r="G48" s="14"/>
      <c r="H48" s="25" t="str">
        <f t="shared" si="1"/>
        <v>ALG3B_Question</v>
      </c>
      <c r="I48" s="14" t="s">
        <v>6179</v>
      </c>
      <c r="J48" s="1" t="str">
        <f t="shared" si="2"/>
        <v>ALG3B_QuestionPar</v>
      </c>
      <c r="K48" s="14" t="s">
        <v>241</v>
      </c>
      <c r="L48" s="1" t="s">
        <v>782</v>
      </c>
      <c r="M48" s="1" t="str">
        <f t="shared" si="3"/>
        <v>ALG3B_ExtraInfo</v>
      </c>
      <c r="N48" s="34" t="s">
        <v>243</v>
      </c>
      <c r="O48" s="24"/>
      <c r="P48" s="24"/>
      <c r="Q48" s="1" t="s">
        <v>6073</v>
      </c>
      <c r="R48" s="14" t="s">
        <v>6118</v>
      </c>
      <c r="S48" s="14" t="s">
        <v>6500</v>
      </c>
      <c r="T48" s="14" t="s">
        <v>6180</v>
      </c>
      <c r="U48" s="14" t="s">
        <v>1576</v>
      </c>
      <c r="V48" s="14" t="s">
        <v>6159</v>
      </c>
      <c r="W48" s="24" t="s">
        <v>6235</v>
      </c>
      <c r="X48" s="1"/>
    </row>
    <row r="49" spans="1:24" ht="63.95">
      <c r="A49" s="32" t="str">
        <f t="shared" si="5"/>
        <v>ALG3C</v>
      </c>
      <c r="B49" s="1" t="s">
        <v>6182</v>
      </c>
      <c r="C49" s="1" t="s">
        <v>6162</v>
      </c>
      <c r="D49" s="1" t="s">
        <v>6115</v>
      </c>
      <c r="E49" s="14" t="s">
        <v>6115</v>
      </c>
      <c r="F49" s="14" t="s">
        <v>6154</v>
      </c>
      <c r="G49" s="14"/>
      <c r="H49" s="25" t="str">
        <f t="shared" si="1"/>
        <v>ALG3C_Question</v>
      </c>
      <c r="I49" s="14" t="s">
        <v>245</v>
      </c>
      <c r="J49" s="1" t="str">
        <f t="shared" si="2"/>
        <v>ALG3C_QuestionPar</v>
      </c>
      <c r="K49" s="14" t="s">
        <v>245</v>
      </c>
      <c r="L49" s="1" t="s">
        <v>6183</v>
      </c>
      <c r="M49" s="1" t="str">
        <f t="shared" si="3"/>
        <v>ALG3C_ExtraInfo</v>
      </c>
      <c r="N49" s="34" t="s">
        <v>6184</v>
      </c>
      <c r="O49" s="24"/>
      <c r="P49" s="24"/>
      <c r="Q49" s="1" t="s">
        <v>6072</v>
      </c>
      <c r="R49" s="14" t="s">
        <v>6118</v>
      </c>
      <c r="S49" s="14"/>
      <c r="T49" s="14">
        <v>1</v>
      </c>
      <c r="U49" s="14" t="s">
        <v>1576</v>
      </c>
      <c r="V49" s="14">
        <v>1</v>
      </c>
      <c r="W49" s="24"/>
      <c r="X49" s="1"/>
    </row>
    <row r="50" spans="1:24" ht="32.1">
      <c r="A50" s="32" t="str">
        <f t="shared" si="5"/>
        <v>ADL1</v>
      </c>
      <c r="B50" s="1">
        <v>1</v>
      </c>
      <c r="C50" s="1" t="s">
        <v>6257</v>
      </c>
      <c r="D50" s="1" t="s">
        <v>4719</v>
      </c>
      <c r="E50" s="14" t="s">
        <v>4719</v>
      </c>
      <c r="F50" s="14" t="s">
        <v>6154</v>
      </c>
      <c r="G50" s="14"/>
      <c r="H50" s="25" t="str">
        <f t="shared" si="1"/>
        <v>ADL1_Question</v>
      </c>
      <c r="I50" s="1" t="str">
        <f>IF(ISTEXT(VLOOKUP($A50,'ALG Generieke vragenset'!$A$2:$X$49,9,FALSE)),VLOOKUP($A50,'ALG Generieke vragenset'!$A$2:$X$49,9,FALSE),"")</f>
        <v>Beperken de klachten je in je dagelijkse bezigheden?</v>
      </c>
      <c r="J50" s="1" t="str">
        <f t="shared" si="2"/>
        <v>ADL1_QuestionPar</v>
      </c>
      <c r="K50" s="1" t="str">
        <f>IF(ISTEXT(VLOOKUP($A50,'ALG Generieke vragenset'!$A$2:$X$49,11,FALSE)),VLOOKUP($A50,'ALG Generieke vragenset'!$A$2:$X$49,11,FALSE),"")</f>
        <v>Beperken de klachten de patiënt in zijn / haar dagelijkse bezigheden?</v>
      </c>
      <c r="L50" s="1" t="str">
        <f>IF(ISTEXT(VLOOKUP($A50,'ALG Generieke vragenset'!$A$2:$X$49,12,FALSE)),VLOOKUP($A50,'ALG Generieke vragenset'!$A$2:$X$49,12,FALSE),"")</f>
        <v>Beperkt ADL</v>
      </c>
      <c r="M50" s="1"/>
      <c r="N50" s="1" t="str">
        <f>IF(ISTEXT(VLOOKUP($A50,'ALG Generieke vragenset'!$A$2:$X$49,14,FALSE)),VLOOKUP($A50,'ALG Generieke vragenset'!$A$2:$X$49,14,FALSE),"")</f>
        <v/>
      </c>
      <c r="O50" s="24" t="str">
        <f>IF(ISTEXT(VLOOKUP($A50,'ALG Generieke vragenset'!$A$2:$X$49,15,FALSE)),VLOOKUP($A50,'ALG Generieke vragenset'!$A$2:$X$49,15,FALSE),"")</f>
        <v/>
      </c>
      <c r="P50" s="24" t="str">
        <f>IF(ISTEXT(VLOOKUP($A50,'ALG Generieke vragenset'!$A$2:$X$49,16,FALSE)),VLOOKUP($A50,'ALG Generieke vragenset'!$A$2:$X$49,16,FALSE),"")</f>
        <v/>
      </c>
      <c r="Q50" s="1" t="str">
        <f>IF(ISTEXT(VLOOKUP($A50,'ALG Generieke vragenset'!$A$2:$X$49,17,FALSE)),VLOOKUP($A50,'ALG Generieke vragenset'!$A$2:$X$49,17,FALSE),"")</f>
        <v>boolean</v>
      </c>
      <c r="R50" s="1" t="str">
        <f>IF(ISTEXT(VLOOKUP($A50,'ALG Generieke vragenset'!$A$2:$X$49,18,FALSE)),VLOOKUP($A50,'ALG Generieke vragenset'!$A$2:$X$49,18,FALSE),"")</f>
        <v>Ja</v>
      </c>
      <c r="S50" s="14" t="s">
        <v>6500</v>
      </c>
      <c r="T50" s="14" t="str">
        <f>IF(ISTEXT(VLOOKUP($A50,'ALG Generieke vragenset'!$A$2:$X$49,20,FALSE)),VLOOKUP($A50,'ALG Generieke vragenset'!$A$2:$X$49,20,FALSE),"")</f>
        <v>1. Ja
2. Nee</v>
      </c>
      <c r="U50" s="14" t="str">
        <f>IF(ISTEXT(VLOOKUP($A50,'ALG Generieke vragenset'!$A$2:$X$49,21,FALSE)),VLOOKUP($A50,'ALG Generieke vragenset'!$A$2:$X$49,21,FALSE),"")</f>
        <v>x</v>
      </c>
      <c r="V50" s="1" t="s">
        <v>6159</v>
      </c>
      <c r="W50" s="24"/>
      <c r="X50" s="1"/>
    </row>
    <row r="51" spans="1:24" ht="15.95">
      <c r="A51" s="32" t="s">
        <v>6276</v>
      </c>
      <c r="B51" s="1">
        <v>20</v>
      </c>
      <c r="C51" s="1" t="s">
        <v>6153</v>
      </c>
      <c r="D51" s="1" t="s">
        <v>6115</v>
      </c>
      <c r="E51" s="14" t="s">
        <v>6115</v>
      </c>
      <c r="F51" s="14" t="s">
        <v>6154</v>
      </c>
      <c r="G51" s="14"/>
      <c r="H51" s="25" t="str">
        <f t="shared" si="1"/>
        <v>ADDITIONALQ_Question</v>
      </c>
      <c r="I51" s="1" t="str">
        <f>IF(ISTEXT(VLOOKUP($A51,'ALG Generieke vragenset'!$A$2:$X$49,9,FALSE)),VLOOKUP($A51,'ALG Generieke vragenset'!$A$2:$X$49,9,FALSE),"")</f>
        <v>Wat is je belangrijkste vraag aan ons?</v>
      </c>
      <c r="J51" s="1" t="str">
        <f t="shared" si="2"/>
        <v>ADDITIONALQ_QuestionPar</v>
      </c>
      <c r="K51" s="1" t="str">
        <f>IF(ISTEXT(VLOOKUP($A51,'ALG Generieke vragenset'!$A$2:$X$49,11,FALSE)),VLOOKUP($A51,'ALG Generieke vragenset'!$A$2:$X$49,11,FALSE),"")</f>
        <v>Wat is je belangrijkste vraag aan ons?</v>
      </c>
      <c r="L51" s="1" t="str">
        <f>IF(ISTEXT(VLOOKUP($A51,'ALG Generieke vragenset'!$A$2:$X$49,12,FALSE)),VLOOKUP($A51,'ALG Generieke vragenset'!$A$2:$X$49,12,FALSE),"")</f>
        <v>Hulpvraag</v>
      </c>
      <c r="M51" s="1"/>
      <c r="N51" s="1" t="str">
        <f>IF(ISTEXT(VLOOKUP($A51,'ALG Generieke vragenset'!$A$2:$X$49,14,FALSE)),VLOOKUP($A51,'ALG Generieke vragenset'!$A$2:$X$49,14,FALSE),"")</f>
        <v/>
      </c>
      <c r="O51" s="24" t="str">
        <f>IF(ISTEXT(VLOOKUP($A51,'ALG Generieke vragenset'!$A$2:$X$49,15,FALSE)),VLOOKUP($A51,'ALG Generieke vragenset'!$A$2:$X$49,15,FALSE),"")</f>
        <v/>
      </c>
      <c r="P51" s="24" t="str">
        <f>IF(ISTEXT(VLOOKUP($A51,'ALG Generieke vragenset'!$A$2:$X$49,16,FALSE)),VLOOKUP($A51,'ALG Generieke vragenset'!$A$2:$X$49,16,FALSE),"")</f>
        <v/>
      </c>
      <c r="Q51" s="1" t="str">
        <f>IF(ISTEXT(VLOOKUP($A51,'ALG Generieke vragenset'!$A$2:$X$49,17,FALSE)),VLOOKUP($A51,'ALG Generieke vragenset'!$A$2:$X$49,17,FALSE),"")</f>
        <v>beschrijving</v>
      </c>
      <c r="R51" s="1" t="str">
        <f>IF(ISTEXT(VLOOKUP($A51,'ALG Generieke vragenset'!$A$2:$X$49,18,FALSE)),VLOOKUP($A51,'ALG Generieke vragenset'!$A$2:$X$49,18,FALSE),"")</f>
        <v xml:space="preserve">Ja </v>
      </c>
      <c r="S51" s="1"/>
      <c r="T51" s="14" t="str">
        <f>IF(ISTEXT(VLOOKUP($A51,'ALG Generieke vragenset'!$A$2:$X$49,20,FALSE)),VLOOKUP($A51,'ALG Generieke vragenset'!$A$2:$X$49,20,FALSE),"")</f>
        <v>Beschrijving</v>
      </c>
      <c r="U51" s="14" t="str">
        <f>IF(ISTEXT(VLOOKUP($A51,'ALG Generieke vragenset'!$A$2:$X$49,21,FALSE)),VLOOKUP($A51,'ALG Generieke vragenset'!$A$2:$X$49,21,FALSE),"")</f>
        <v>x</v>
      </c>
      <c r="V51" s="24">
        <v>1</v>
      </c>
      <c r="W51" s="24"/>
      <c r="X51" s="1"/>
    </row>
    <row r="52" spans="1:24" ht="32.1">
      <c r="A52" s="32" t="s">
        <v>6278</v>
      </c>
      <c r="B52" s="1" t="s">
        <v>6279</v>
      </c>
      <c r="C52" s="1" t="s">
        <v>6162</v>
      </c>
      <c r="D52" s="1" t="s">
        <v>6115</v>
      </c>
      <c r="E52" s="14" t="s">
        <v>6115</v>
      </c>
      <c r="F52" s="14" t="s">
        <v>6154</v>
      </c>
      <c r="G52" s="14"/>
      <c r="H52" s="25" t="str">
        <f t="shared" si="1"/>
        <v>ALG27_Question</v>
      </c>
      <c r="I52" s="1" t="str">
        <f>IF(ISTEXT(VLOOKUP($A52,'ALG Generieke vragenset'!$A$2:$X$49,9,FALSE)),VLOOKUP($A52,'ALG Generieke vragenset'!$A$2:$X$49,9,FALSE),"")</f>
        <v xml:space="preserve">Zijn er nog andere zorgen of vragen? </v>
      </c>
      <c r="J52" s="1" t="str">
        <f t="shared" si="2"/>
        <v>ALG27_QuestionPar</v>
      </c>
      <c r="K52" s="1" t="str">
        <f>IF(ISTEXT(VLOOKUP($A52,'ALG Generieke vragenset'!$A$2:$X$49,11,FALSE)),VLOOKUP($A52,'ALG Generieke vragenset'!$A$2:$X$49,11,FALSE),"")</f>
        <v xml:space="preserve">Zijn er nog andere zorgen of vragen? </v>
      </c>
      <c r="L52" s="1" t="str">
        <f>IF(ISTEXT(VLOOKUP($A52,'ALG Generieke vragenset'!$A$2:$X$49,12,FALSE)),VLOOKUP($A52,'ALG Generieke vragenset'!$A$2:$X$49,12,FALSE),"")</f>
        <v>Zorgen of vragen</v>
      </c>
      <c r="M52" s="1" t="str">
        <f t="shared" si="3"/>
        <v>ALG27_ExtraInfo</v>
      </c>
      <c r="N52" s="1" t="str">
        <f>IF(ISTEXT(VLOOKUP($A52,'ALG Generieke vragenset'!$A$2:$X$49,14,FALSE)),VLOOKUP($A52,'ALG Generieke vragenset'!$A$2:$X$49,14,FALSE),"")</f>
        <v xml:space="preserve">Dit is de laatste vraag, hierna worden je antwoorden doorgestuurd naar ons medisch team. Indien je geen aanvullingen hebt kan je op volgende klikken. </v>
      </c>
      <c r="O52" s="24" t="str">
        <f>IF(ISTEXT(VLOOKUP($A52,'ALG Generieke vragenset'!$A$2:$X$49,15,FALSE)),VLOOKUP($A52,'ALG Generieke vragenset'!$A$2:$X$49,15,FALSE),"")</f>
        <v/>
      </c>
      <c r="P52" s="24" t="str">
        <f>IF(ISTEXT(VLOOKUP($A52,'ALG Generieke vragenset'!$A$2:$X$49,16,FALSE)),VLOOKUP($A52,'ALG Generieke vragenset'!$A$2:$X$49,16,FALSE),"")</f>
        <v/>
      </c>
      <c r="Q52" s="1" t="str">
        <f>IF(ISTEXT(VLOOKUP($A52,'ALG Generieke vragenset'!$A$2:$X$49,17,FALSE)),VLOOKUP($A52,'ALG Generieke vragenset'!$A$2:$X$49,17,FALSE),"")</f>
        <v>beschrijving</v>
      </c>
      <c r="R52" s="1" t="str">
        <f>IF(ISTEXT(VLOOKUP($A52,'ALG Generieke vragenset'!$A$2:$X$49,18,FALSE)),VLOOKUP($A52,'ALG Generieke vragenset'!$A$2:$X$49,18,FALSE),"")</f>
        <v>Nee</v>
      </c>
      <c r="S52" s="1"/>
      <c r="T52" s="14" t="str">
        <f>IF(ISTEXT(VLOOKUP($A52,'ALG Generieke vragenset'!$A$2:$X$49,20,FALSE)),VLOOKUP($A52,'ALG Generieke vragenset'!$A$2:$X$49,20,FALSE),"")</f>
        <v>Beschrijving</v>
      </c>
      <c r="U52" s="14" t="str">
        <f>IF(ISTEXT(VLOOKUP($A52,'ALG Generieke vragenset'!$A$2:$X$49,21,FALSE)),VLOOKUP($A52,'ALG Generieke vragenset'!$A$2:$X$49,21,FALSE),"")</f>
        <v>x</v>
      </c>
      <c r="V52" s="24">
        <v>1</v>
      </c>
      <c r="W52" s="24" t="s">
        <v>6283</v>
      </c>
      <c r="X52" s="1" t="s">
        <v>6284</v>
      </c>
    </row>
  </sheetData>
  <hyperlinks>
    <hyperlink ref="O16" r:id="rId1" xr:uid="{9E6B5AF3-7A26-4596-B127-A9420AEDF143}"/>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A7AA714-5DB9-4ABD-B709-C167C2A7A582}">
          <x14:formula1>
            <xm:f>_handleiding!$A$29:$A$38</xm:f>
          </x14:formula1>
          <x14:formula2>
            <xm:f>0</xm:f>
          </x14:formula2>
          <xm:sqref>Q19 Q46:Q49 Q32 Q34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0345F-234B-4A73-A007-EC07C0DE4EB4}">
  <sheetPr codeName="Blad13"/>
  <dimension ref="A1:X41"/>
  <sheetViews>
    <sheetView topLeftCell="I21" zoomScale="90" zoomScaleNormal="90" workbookViewId="0">
      <selection activeCell="M24" sqref="M24"/>
    </sheetView>
  </sheetViews>
  <sheetFormatPr defaultColWidth="8.7109375" defaultRowHeight="15"/>
  <cols>
    <col min="1" max="1" width="13.42578125" customWidth="1"/>
    <col min="2" max="2" width="10.7109375" customWidth="1"/>
    <col min="3" max="3" width="11.42578125" customWidth="1"/>
    <col min="4" max="4" width="11.7109375" customWidth="1"/>
    <col min="5" max="5" width="11" customWidth="1"/>
    <col min="6" max="6" width="11.7109375" customWidth="1"/>
    <col min="7" max="8" width="18.42578125" customWidth="1"/>
    <col min="9" max="10" width="49.140625" customWidth="1"/>
    <col min="11" max="11" width="58.28515625" customWidth="1"/>
    <col min="12" max="13" width="31.140625" customWidth="1"/>
    <col min="14" max="14" width="47.7109375" customWidth="1"/>
    <col min="15" max="15" width="11" customWidth="1"/>
    <col min="16" max="16" width="11.42578125" customWidth="1"/>
    <col min="17" max="17" width="18.28515625" customWidth="1"/>
    <col min="18" max="18" width="11.28515625" customWidth="1"/>
    <col min="19" max="19" width="19" bestFit="1" customWidth="1"/>
    <col min="20" max="20" width="15" customWidth="1"/>
    <col min="21" max="22" width="11.28515625" customWidth="1"/>
    <col min="23" max="23" width="10.28515625" customWidth="1"/>
    <col min="24" max="24" width="47"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5.95">
      <c r="A2" s="206" t="s">
        <v>6353</v>
      </c>
      <c r="B2" s="76"/>
      <c r="C2" s="76" t="s">
        <v>6353</v>
      </c>
      <c r="D2" s="76" t="s">
        <v>4719</v>
      </c>
      <c r="E2" s="76" t="s">
        <v>4719</v>
      </c>
      <c r="F2" s="76" t="s">
        <v>6154</v>
      </c>
      <c r="G2" s="76"/>
      <c r="H2" s="493" t="str">
        <f t="shared" ref="H2:H41" si="0">A2&amp;"_"&amp;$H$1</f>
        <v>ABCDE _Question</v>
      </c>
      <c r="I2" s="207"/>
      <c r="J2" s="285" t="str">
        <f t="shared" ref="J2:J41" si="1">A2&amp;"_"&amp;$J$1</f>
        <v>ABCDE _QuestionPar</v>
      </c>
      <c r="K2" s="78"/>
      <c r="L2" s="79"/>
      <c r="M2" s="79" t="str">
        <f t="shared" ref="M2:M41" si="2">A2&amp;"_"&amp;$M$1</f>
        <v>ABCDE _ExtraInfo</v>
      </c>
      <c r="N2" s="76" t="s">
        <v>6384</v>
      </c>
      <c r="O2" s="79"/>
      <c r="P2" s="76"/>
      <c r="Q2" s="76"/>
      <c r="R2" s="76"/>
      <c r="S2" s="76"/>
      <c r="T2" s="76" t="s">
        <v>6510</v>
      </c>
      <c r="U2" s="76"/>
      <c r="V2" s="76"/>
      <c r="W2" s="76"/>
      <c r="X2" s="80"/>
    </row>
    <row r="3" spans="1:24" ht="80.099999999999994">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59.94999999999999">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76.1">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288">
      <c r="A10" s="208" t="str">
        <f>UPPER(MID(C10,1,5)&amp;B10)</f>
        <v>DIARR1A</v>
      </c>
      <c r="B10" s="209" t="s">
        <v>6161</v>
      </c>
      <c r="C10" s="209" t="s">
        <v>70</v>
      </c>
      <c r="D10" s="209" t="s">
        <v>6331</v>
      </c>
      <c r="E10" s="209" t="s">
        <v>4719</v>
      </c>
      <c r="F10" s="41" t="s">
        <v>6216</v>
      </c>
      <c r="G10" s="209"/>
      <c r="H10" s="209" t="str">
        <f t="shared" si="0"/>
        <v>DIARR1A_Question</v>
      </c>
      <c r="I10" s="209" t="s">
        <v>6797</v>
      </c>
      <c r="J10" s="209" t="str">
        <f t="shared" si="1"/>
        <v>DIARR1A_QuestionPar</v>
      </c>
      <c r="K10" s="209" t="s">
        <v>6798</v>
      </c>
      <c r="L10" s="209" t="s">
        <v>6439</v>
      </c>
      <c r="M10" s="209" t="str">
        <f t="shared" si="2"/>
        <v>DIARR1A_ExtraInfo</v>
      </c>
      <c r="N10" s="209" t="s">
        <v>6799</v>
      </c>
      <c r="O10" s="209" t="s">
        <v>6116</v>
      </c>
      <c r="P10" s="209" t="s">
        <v>6441</v>
      </c>
      <c r="Q10" s="209" t="s">
        <v>6272</v>
      </c>
      <c r="R10" s="209" t="s">
        <v>6118</v>
      </c>
      <c r="S10" s="209" t="s">
        <v>6800</v>
      </c>
      <c r="T10" s="209" t="s">
        <v>6801</v>
      </c>
      <c r="U10" s="209"/>
      <c r="V10" s="209" t="s">
        <v>6477</v>
      </c>
      <c r="W10" s="209" t="s">
        <v>6572</v>
      </c>
      <c r="X10" s="210" t="s">
        <v>6116</v>
      </c>
    </row>
    <row r="11" spans="1:24" ht="288">
      <c r="A11" s="208" t="str">
        <f>UPPER(MID(C11,1,5)&amp;B11)</f>
        <v>DIARR1B</v>
      </c>
      <c r="B11" s="209" t="s">
        <v>6169</v>
      </c>
      <c r="C11" s="209" t="s">
        <v>70</v>
      </c>
      <c r="D11" s="209" t="s">
        <v>6296</v>
      </c>
      <c r="E11" s="209" t="s">
        <v>4719</v>
      </c>
      <c r="F11" s="209" t="s">
        <v>6224</v>
      </c>
      <c r="G11" s="209"/>
      <c r="H11" s="209" t="str">
        <f t="shared" si="0"/>
        <v>DIARR1B_Question</v>
      </c>
      <c r="I11" s="209" t="s">
        <v>6797</v>
      </c>
      <c r="J11" s="209" t="str">
        <f t="shared" si="1"/>
        <v>DIARR1B_QuestionPar</v>
      </c>
      <c r="K11" s="209" t="s">
        <v>6798</v>
      </c>
      <c r="L11" s="209" t="s">
        <v>6439</v>
      </c>
      <c r="M11" s="209" t="str">
        <f t="shared" si="2"/>
        <v>DIARR1B_ExtraInfo</v>
      </c>
      <c r="N11" s="209" t="s">
        <v>6802</v>
      </c>
      <c r="O11" s="209" t="s">
        <v>6116</v>
      </c>
      <c r="P11" s="209" t="s">
        <v>6441</v>
      </c>
      <c r="Q11" s="209" t="s">
        <v>6272</v>
      </c>
      <c r="R11" s="209" t="s">
        <v>6118</v>
      </c>
      <c r="S11" s="209" t="s">
        <v>6803</v>
      </c>
      <c r="T11" s="209" t="s">
        <v>6801</v>
      </c>
      <c r="U11" s="209"/>
      <c r="V11" s="209" t="s">
        <v>6477</v>
      </c>
      <c r="W11" s="209" t="s">
        <v>6572</v>
      </c>
      <c r="X11" s="210" t="s">
        <v>6116</v>
      </c>
    </row>
    <row r="12" spans="1:24" ht="63.95">
      <c r="A12" s="32" t="str">
        <f t="shared" ref="A12" si="4">UPPER(MID(C12,1,3)&amp;B12)</f>
        <v>ALG7</v>
      </c>
      <c r="B12" s="1">
        <v>7</v>
      </c>
      <c r="C12" s="1" t="s">
        <v>6153</v>
      </c>
      <c r="D12" s="1" t="s">
        <v>6115</v>
      </c>
      <c r="E12" s="14" t="s">
        <v>6196</v>
      </c>
      <c r="F12" s="14" t="s">
        <v>6154</v>
      </c>
      <c r="G12" s="14"/>
      <c r="H12" s="14" t="str">
        <f t="shared" si="0"/>
        <v>ALG7_Question</v>
      </c>
      <c r="I12" s="1" t="s">
        <v>269</v>
      </c>
      <c r="J12" s="1" t="str">
        <f t="shared" si="1"/>
        <v>ALG7_QuestionPar</v>
      </c>
      <c r="K12" s="1" t="s">
        <v>271</v>
      </c>
      <c r="L12" s="1" t="s">
        <v>2895</v>
      </c>
      <c r="M12" s="1" t="str">
        <f t="shared" si="2"/>
        <v>ALG7_ExtraInfo</v>
      </c>
      <c r="N12" s="1" t="s">
        <v>6197</v>
      </c>
      <c r="O12" s="24"/>
      <c r="P12" s="24"/>
      <c r="Q12" s="1" t="s">
        <v>6065</v>
      </c>
      <c r="R12" s="1" t="s">
        <v>6118</v>
      </c>
      <c r="S12" s="14" t="s">
        <v>6198</v>
      </c>
      <c r="T12" s="14" t="s">
        <v>6199</v>
      </c>
      <c r="U12" s="14" t="s">
        <v>1576</v>
      </c>
      <c r="V12" s="1" t="s">
        <v>6159</v>
      </c>
      <c r="W12" s="24" t="s">
        <v>6235</v>
      </c>
      <c r="X12" s="1"/>
    </row>
    <row r="13" spans="1:24" ht="207.95">
      <c r="A13" s="32" t="str">
        <f>UPPER(MID(C13,1,3)&amp;B13)</f>
        <v>ALG7A</v>
      </c>
      <c r="B13" s="1" t="s">
        <v>6201</v>
      </c>
      <c r="C13" s="1" t="s">
        <v>6153</v>
      </c>
      <c r="D13" s="1" t="s">
        <v>4719</v>
      </c>
      <c r="E13" s="14" t="s">
        <v>4719</v>
      </c>
      <c r="F13" s="14" t="s">
        <v>6202</v>
      </c>
      <c r="G13" s="14"/>
      <c r="H13" s="14" t="str">
        <f t="shared" si="0"/>
        <v>ALG7A_Question</v>
      </c>
      <c r="I13" s="1" t="str">
        <f>IF(ISTEXT(VLOOKUP($A13,'ALG Generieke vragenset'!$A$2:$X$48,9,FALSE)),VLOOKUP($A13,'ALG Generieke vragenset'!$A$2:$X$48,9,FALSE),"")</f>
        <v>Hoe hoog is je temperatuur?</v>
      </c>
      <c r="J13" s="1" t="str">
        <f t="shared" si="1"/>
        <v>ALG7A_QuestionPar</v>
      </c>
      <c r="K13" s="1" t="str">
        <f>IF(ISTEXT(VLOOKUP($A13,'ALG Generieke vragenset'!$A$2:$X$48,11,FALSE)),VLOOKUP($A13,'ALG Generieke vragenset'!$A$2:$X$48,11,FALSE),"")</f>
        <v>Hoe hoog is de temperatuur?</v>
      </c>
      <c r="L13" s="1" t="str">
        <f>IF(ISTEXT(VLOOKUP($A13,'ALG Generieke vragenset'!$A$2:$X$48,12,FALSE)),VLOOKUP($A13,'ALG Generieke vragenset'!$A$2:$X$48,12,FALSE),"")</f>
        <v>Temperatuur</v>
      </c>
      <c r="M13" s="1" t="str">
        <f t="shared" si="2"/>
        <v>ALG7A_ExtraInfo</v>
      </c>
      <c r="N13" s="1" t="str">
        <f>IF(ISTEXT(VLOOKUP($A13,'ALG Generieke vragenset'!$A$2:$X$48,14,FALSE)),VLOOKUP($A13,'ALG Generieke vragenset'!$A$2:$X$48,14,FALSE),"")</f>
        <v xml:space="preserve">Bij voorkeur via de anus gemeten en afronden op halve graden.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Slider</v>
      </c>
      <c r="R13" s="1" t="str">
        <f>IF(ISTEXT(VLOOKUP($A13,'ALG Generieke vragenset'!$A$2:$X$48,18,FALSE)),VLOOKUP($A13,'ALG Generieke vragenset'!$A$2:$X$48,18,FALSE),"")</f>
        <v xml:space="preserve">Ja </v>
      </c>
      <c r="S13" s="14" t="s">
        <v>6206</v>
      </c>
      <c r="T13" s="14" t="str">
        <f>IF(ISTEXT(VLOOKUP($A13,'ALG Generieke vragenset'!$A$2:$X$48,20,FALSE)),VLOOKUP($A13,'ALG Generieke vragenset'!$A$2:$X$48,20,FALSE),"")</f>
        <v>1. 35
2. 35.5
3. 36
4. 36.5
5. 37
6. 37.5 
7. 38
8. 38.5 
9. 39
10. 39.5 
11. 40
12. 40.5 
13. 41</v>
      </c>
      <c r="U13" s="14" t="str">
        <f>IF(ISTEXT(VLOOKUP($A13,'ALG Generieke vragenset'!$A$2:$X$48,21,FALSE)),VLOOKUP($A13,'ALG Generieke vragenset'!$A$2:$X$48,21,FALSE),"")</f>
        <v>x</v>
      </c>
      <c r="V13" s="1" t="s">
        <v>6208</v>
      </c>
      <c r="W13" s="14" t="s">
        <v>6209</v>
      </c>
      <c r="X13" s="1" t="s">
        <v>6116</v>
      </c>
    </row>
    <row r="14" spans="1:24" ht="128.1">
      <c r="A14" s="32" t="s">
        <v>6804</v>
      </c>
      <c r="B14" s="57">
        <v>11</v>
      </c>
      <c r="C14" s="57" t="s">
        <v>70</v>
      </c>
      <c r="D14" s="14" t="s">
        <v>4719</v>
      </c>
      <c r="E14" s="14" t="s">
        <v>4719</v>
      </c>
      <c r="F14" s="14" t="s">
        <v>6154</v>
      </c>
      <c r="G14" s="14"/>
      <c r="H14" s="14" t="str">
        <f t="shared" si="0"/>
        <v>DIARR11_Question</v>
      </c>
      <c r="I14" s="1" t="s">
        <v>6805</v>
      </c>
      <c r="J14" s="1" t="str">
        <f t="shared" si="1"/>
        <v>DIARR11_QuestionPar</v>
      </c>
      <c r="K14" s="1" t="s">
        <v>6806</v>
      </c>
      <c r="L14" s="1" t="s">
        <v>6227</v>
      </c>
      <c r="M14" s="1"/>
      <c r="N14" s="1"/>
      <c r="O14" s="203"/>
      <c r="P14" s="203"/>
      <c r="Q14" s="1" t="s">
        <v>6065</v>
      </c>
      <c r="R14" s="1" t="s">
        <v>3</v>
      </c>
      <c r="S14" s="14" t="s">
        <v>6807</v>
      </c>
      <c r="T14" s="14" t="s">
        <v>6808</v>
      </c>
      <c r="U14" s="14"/>
      <c r="V14" s="304" t="s">
        <v>6246</v>
      </c>
      <c r="W14" s="203"/>
      <c r="X14" s="44"/>
    </row>
    <row r="15" spans="1:24" ht="76.5">
      <c r="A15" s="208" t="str">
        <f t="shared" ref="A15:A17" si="5">UPPER(MID(C15,1,5)&amp;B15)</f>
        <v>DIARR3</v>
      </c>
      <c r="B15" s="209">
        <v>3</v>
      </c>
      <c r="C15" s="209" t="s">
        <v>70</v>
      </c>
      <c r="D15" s="209" t="s">
        <v>4719</v>
      </c>
      <c r="E15" s="209" t="s">
        <v>4719</v>
      </c>
      <c r="F15" s="209" t="s">
        <v>6202</v>
      </c>
      <c r="G15" s="209"/>
      <c r="H15" s="209" t="str">
        <f t="shared" si="0"/>
        <v>DIARR3_Question</v>
      </c>
      <c r="I15" s="209" t="s">
        <v>6809</v>
      </c>
      <c r="J15" s="209" t="str">
        <f t="shared" si="1"/>
        <v>DIARR3_QuestionPar</v>
      </c>
      <c r="K15" s="209" t="s">
        <v>1769</v>
      </c>
      <c r="L15" s="209" t="s">
        <v>6810</v>
      </c>
      <c r="M15" s="209"/>
      <c r="N15" s="209" t="s">
        <v>6116</v>
      </c>
      <c r="O15" s="209" t="s">
        <v>6116</v>
      </c>
      <c r="P15" s="209" t="s">
        <v>6116</v>
      </c>
      <c r="Q15" s="209" t="s">
        <v>6065</v>
      </c>
      <c r="R15" s="209" t="s">
        <v>3</v>
      </c>
      <c r="S15" s="209" t="s">
        <v>6811</v>
      </c>
      <c r="T15" s="209" t="s">
        <v>6812</v>
      </c>
      <c r="U15" s="209" t="s">
        <v>1576</v>
      </c>
      <c r="V15" s="209" t="s">
        <v>6269</v>
      </c>
      <c r="W15" s="209"/>
      <c r="X15" s="210" t="s">
        <v>6116</v>
      </c>
    </row>
    <row r="16" spans="1:24" ht="176.1">
      <c r="A16" s="211" t="str">
        <f t="shared" si="5"/>
        <v>DIARR4</v>
      </c>
      <c r="B16" s="214">
        <v>4</v>
      </c>
      <c r="C16" s="214" t="s">
        <v>70</v>
      </c>
      <c r="D16" s="214" t="s">
        <v>4719</v>
      </c>
      <c r="E16" s="214" t="s">
        <v>4719</v>
      </c>
      <c r="F16" s="214" t="s">
        <v>6202</v>
      </c>
      <c r="G16" s="214"/>
      <c r="H16" s="214" t="str">
        <f t="shared" si="0"/>
        <v>DIARR4_Question</v>
      </c>
      <c r="I16" s="214" t="s">
        <v>6813</v>
      </c>
      <c r="J16" s="214" t="str">
        <f t="shared" si="1"/>
        <v>DIARR4_QuestionPar</v>
      </c>
      <c r="K16" s="214" t="s">
        <v>6814</v>
      </c>
      <c r="L16" s="214" t="s">
        <v>6815</v>
      </c>
      <c r="M16" s="214" t="str">
        <f t="shared" si="2"/>
        <v>DIARR4_ExtraInfo</v>
      </c>
      <c r="N16" s="214" t="s">
        <v>1781</v>
      </c>
      <c r="O16" s="214" t="s">
        <v>6116</v>
      </c>
      <c r="P16" s="214" t="s">
        <v>6116</v>
      </c>
      <c r="Q16" s="214" t="s">
        <v>6272</v>
      </c>
      <c r="R16" s="214" t="s">
        <v>3</v>
      </c>
      <c r="S16" s="214" t="s">
        <v>6816</v>
      </c>
      <c r="T16" s="214" t="s">
        <v>6817</v>
      </c>
      <c r="U16" s="214" t="s">
        <v>1576</v>
      </c>
      <c r="V16" s="214" t="s">
        <v>6777</v>
      </c>
      <c r="W16" s="214" t="s">
        <v>6818</v>
      </c>
      <c r="X16" s="215" t="s">
        <v>6116</v>
      </c>
    </row>
    <row r="17" spans="1:24" ht="121.5">
      <c r="A17" s="211" t="str">
        <f t="shared" si="5"/>
        <v>DIARR5</v>
      </c>
      <c r="B17" s="212">
        <v>5</v>
      </c>
      <c r="C17" s="212" t="s">
        <v>70</v>
      </c>
      <c r="D17" s="212" t="s">
        <v>4719</v>
      </c>
      <c r="E17" s="212" t="s">
        <v>4719</v>
      </c>
      <c r="F17" s="212" t="s">
        <v>6202</v>
      </c>
      <c r="G17" s="212"/>
      <c r="H17" s="212" t="str">
        <f t="shared" si="0"/>
        <v>DIARR5_Question</v>
      </c>
      <c r="I17" s="212" t="s">
        <v>6819</v>
      </c>
      <c r="J17" s="212" t="str">
        <f t="shared" si="1"/>
        <v>DIARR5_QuestionPar</v>
      </c>
      <c r="K17" s="212" t="s">
        <v>6820</v>
      </c>
      <c r="L17" s="212" t="s">
        <v>6821</v>
      </c>
      <c r="M17" s="212"/>
      <c r="N17" s="212" t="s">
        <v>6116</v>
      </c>
      <c r="O17" s="212" t="s">
        <v>6116</v>
      </c>
      <c r="P17" s="212" t="s">
        <v>6116</v>
      </c>
      <c r="Q17" s="212" t="s">
        <v>6065</v>
      </c>
      <c r="R17" s="212" t="s">
        <v>3</v>
      </c>
      <c r="S17" s="220" t="s">
        <v>6822</v>
      </c>
      <c r="T17" s="216" t="s">
        <v>6823</v>
      </c>
      <c r="U17" s="212" t="s">
        <v>1576</v>
      </c>
      <c r="V17" s="212" t="s">
        <v>6363</v>
      </c>
      <c r="W17" s="212"/>
      <c r="X17" s="213" t="s">
        <v>6116</v>
      </c>
    </row>
    <row r="18" spans="1:24" ht="176.1">
      <c r="A18" s="84" t="str">
        <f t="shared" ref="A18:A19" si="6">UPPER(MID(C18,1,3)&amp;B18)</f>
        <v>ALG31A</v>
      </c>
      <c r="B18" s="82" t="s">
        <v>6323</v>
      </c>
      <c r="C18" s="82" t="s">
        <v>6162</v>
      </c>
      <c r="D18" s="82" t="s">
        <v>6296</v>
      </c>
      <c r="E18" s="82" t="s">
        <v>4719</v>
      </c>
      <c r="F18" s="82" t="s">
        <v>6224</v>
      </c>
      <c r="G18" s="82"/>
      <c r="H18" s="82" t="str">
        <f t="shared" si="0"/>
        <v>ALG31A_Question</v>
      </c>
      <c r="I18" s="82" t="s">
        <v>6324</v>
      </c>
      <c r="J18" s="82" t="str">
        <f t="shared" si="1"/>
        <v>ALG31A_QuestionPar</v>
      </c>
      <c r="K18" s="82" t="s">
        <v>510</v>
      </c>
      <c r="L18" s="82" t="s">
        <v>6325</v>
      </c>
      <c r="M18" s="82" t="str">
        <f t="shared" si="2"/>
        <v>ALG31A_ExtraInfo</v>
      </c>
      <c r="N18" s="82" t="s">
        <v>512</v>
      </c>
      <c r="O18" s="82"/>
      <c r="P18" s="82"/>
      <c r="Q18" s="82" t="s">
        <v>6326</v>
      </c>
      <c r="R18" s="82" t="s">
        <v>6295</v>
      </c>
      <c r="S18" s="82" t="s">
        <v>6327</v>
      </c>
      <c r="T18" s="82" t="s">
        <v>6328</v>
      </c>
      <c r="U18" s="82" t="s">
        <v>1576</v>
      </c>
      <c r="V18" s="82" t="s">
        <v>6329</v>
      </c>
      <c r="W18" s="82"/>
      <c r="X18" s="1"/>
    </row>
    <row r="19" spans="1:24" ht="111.95">
      <c r="A19" s="84" t="str">
        <f t="shared" si="6"/>
        <v>ALG31B</v>
      </c>
      <c r="B19" s="82" t="s">
        <v>6330</v>
      </c>
      <c r="C19" s="82" t="s">
        <v>6162</v>
      </c>
      <c r="D19" s="82" t="s">
        <v>6331</v>
      </c>
      <c r="E19" s="82" t="s">
        <v>4719</v>
      </c>
      <c r="F19" s="82" t="s">
        <v>6216</v>
      </c>
      <c r="G19" s="82"/>
      <c r="H19" s="82" t="str">
        <f t="shared" si="0"/>
        <v>ALG31B_Question</v>
      </c>
      <c r="I19" s="82" t="s">
        <v>6324</v>
      </c>
      <c r="J19" s="82" t="str">
        <f t="shared" si="1"/>
        <v>ALG31B_QuestionPar</v>
      </c>
      <c r="K19" s="82" t="s">
        <v>510</v>
      </c>
      <c r="L19" s="82" t="s">
        <v>6824</v>
      </c>
      <c r="M19" s="82" t="str">
        <f t="shared" si="2"/>
        <v>ALG31B_ExtraInfo</v>
      </c>
      <c r="N19" s="82" t="s">
        <v>6333</v>
      </c>
      <c r="O19" s="82"/>
      <c r="P19" s="82"/>
      <c r="Q19" s="82" t="s">
        <v>6326</v>
      </c>
      <c r="R19" s="82" t="s">
        <v>6295</v>
      </c>
      <c r="S19" s="82" t="s">
        <v>6334</v>
      </c>
      <c r="T19" s="82" t="s">
        <v>6335</v>
      </c>
      <c r="U19" s="82" t="s">
        <v>1576</v>
      </c>
      <c r="V19" s="82" t="s">
        <v>6246</v>
      </c>
      <c r="W19" s="82"/>
      <c r="X19" s="1"/>
    </row>
    <row r="20" spans="1:24" ht="91.5">
      <c r="A20" s="301" t="s">
        <v>6825</v>
      </c>
      <c r="B20" s="222">
        <v>10</v>
      </c>
      <c r="C20" s="222" t="s">
        <v>70</v>
      </c>
      <c r="D20" s="222" t="s">
        <v>4719</v>
      </c>
      <c r="E20" s="222" t="s">
        <v>4719</v>
      </c>
      <c r="F20" s="222" t="s">
        <v>6202</v>
      </c>
      <c r="G20" s="222"/>
      <c r="H20" s="222" t="str">
        <f t="shared" si="0"/>
        <v>DIARR10_Question</v>
      </c>
      <c r="I20" s="302" t="s">
        <v>1804</v>
      </c>
      <c r="J20" s="302" t="str">
        <f t="shared" si="1"/>
        <v>DIARR10_QuestionPar</v>
      </c>
      <c r="K20" s="302" t="s">
        <v>1804</v>
      </c>
      <c r="L20" s="222" t="s">
        <v>6826</v>
      </c>
      <c r="M20" s="222"/>
      <c r="N20" s="222"/>
      <c r="O20" s="203"/>
      <c r="P20" s="203"/>
      <c r="Q20" s="302" t="s">
        <v>6065</v>
      </c>
      <c r="R20" s="222" t="s">
        <v>3</v>
      </c>
      <c r="S20" s="222" t="s">
        <v>6827</v>
      </c>
      <c r="T20" s="222" t="s">
        <v>6828</v>
      </c>
      <c r="U20" s="222" t="s">
        <v>1576</v>
      </c>
      <c r="V20" s="303" t="s">
        <v>6269</v>
      </c>
      <c r="W20" s="203"/>
      <c r="X20" s="222"/>
    </row>
    <row r="21" spans="1:24" ht="176.1">
      <c r="A21" s="32" t="str">
        <f>UPPER(MID(C21,1,3)&amp;B21)</f>
        <v>PIJ1</v>
      </c>
      <c r="B21" s="1">
        <v>1</v>
      </c>
      <c r="C21" s="1" t="s">
        <v>6247</v>
      </c>
      <c r="D21" s="14" t="s">
        <v>4719</v>
      </c>
      <c r="E21" s="14" t="s">
        <v>4719</v>
      </c>
      <c r="F21" s="14" t="s">
        <v>6154</v>
      </c>
      <c r="G21" s="14"/>
      <c r="H21" s="14" t="str">
        <f t="shared" si="0"/>
        <v>PIJ1_Question</v>
      </c>
      <c r="I21" s="1" t="str">
        <f>IF(ISTEXT(VLOOKUP($A21,'ALG Generieke vragenset'!$A$2:$X$48,9,FALSE)),VLOOKUP($A21,'ALG Generieke vragenset'!$A$2:$X$48,9,FALSE),"")</f>
        <v>Kun je op een schaal van 0-10 aangeven hoeveel pijn je hebt?</v>
      </c>
      <c r="J21" s="1" t="str">
        <f t="shared" si="1"/>
        <v>PIJ1_QuestionPar</v>
      </c>
      <c r="K21" s="1" t="str">
        <f>IF(ISTEXT(VLOOKUP($A21,'ALG Generieke vragenset'!$A$2:$X$48,11,FALSE)),VLOOKUP($A21,'ALG Generieke vragenset'!$A$2:$X$48,11,FALSE),"")</f>
        <v>Kun je op een schaal van 0-10 aangeven hoeveel pijn de patiënt heeft?</v>
      </c>
      <c r="L21" s="1" t="str">
        <f>IF(ISTEXT(VLOOKUP($A21,'ALG Generieke vragenset'!$A$2:$X$48,12,FALSE)),VLOOKUP($A21,'ALG Generieke vragenset'!$A$2:$X$48,12,FALSE),"")</f>
        <v>Pijn 0-10</v>
      </c>
      <c r="M21" s="1" t="str">
        <f t="shared" si="2"/>
        <v>PIJ1_ExtraInfo</v>
      </c>
      <c r="N21" s="1" t="str">
        <f>IF(ISTEXT(VLOOKUP($A21,'ALG Generieke vragenset'!$A$2:$X$48,14,FALSE)),VLOOKUP($A21,'ALG Generieke vragenset'!$A$2:$X$48,14,FALSE),"")</f>
        <v>0 is geen pijn, 1-3: weinig pijn, je kan bijna alles doen, 4-7: De pijn is aanwezig en beperkt je in je activiteiten, 8-9: de pijn is heel hevig en belemmerd je in al je dagelijkse activiteiten, 10 is de ergst denkbare pijn.</v>
      </c>
      <c r="O21" s="24" t="str">
        <f>IF(ISTEXT(VLOOKUP($A21,'ALG Generieke vragenset'!$A$2:$X$48,15,FALSE)),VLOOKUP($A21,'ALG Generieke vragenset'!$A$2:$X$48,15,FALSE),"")</f>
        <v>https://mi-umbraco-prd.azurewebsites.net/media/r3xjpuis/pij1.png</v>
      </c>
      <c r="P21" s="24" t="str">
        <f>IF(ISTEXT(VLOOKUP($A21,'ALG Generieke vragenset'!$A$2:$X$48,16,FALSE)),VLOOKUP($A21,'ALG Generieke vragenset'!$A$2:$X$48,16,FALSE),"")</f>
        <v>score 9 of 10</v>
      </c>
      <c r="Q21" s="1" t="str">
        <f>IF(ISTEXT(VLOOKUP($A21,'ALG Generieke vragenset'!$A$2:$X$48,17,FALSE)),VLOOKUP($A21,'ALG Generieke vragenset'!$A$2:$X$48,17,FALSE),"")</f>
        <v>slider</v>
      </c>
      <c r="R21" s="1" t="str">
        <f>IF(ISTEXT(VLOOKUP($A21,'ALG Generieke vragenset'!$A$2:$X$48,18,FALSE)),VLOOKUP($A21,'ALG Generieke vragenset'!$A$2:$X$48,18,FALSE),"")</f>
        <v>Ja</v>
      </c>
      <c r="S21" s="14" t="str">
        <f>IF(ISTEXT(VLOOKUP($A21,'ALG Generieke vragenset'!$A$2:$X$100,19,FALSE)),VLOOKUP($A21,'ALG Generieke vragenset'!$A$2:$X$100,19,FALSE),"")</f>
        <v>0. PIJ1_Answer1 
1. PIJ1_Answer2 
2. PIJ1_Answer3 
3. PIJ1_Answer4 
4. PIJ1_Answer5 
5. PIJ1_Answer6 
6. PIJ1_Answer7 
7. PIJ1_Answer8 
8. PIJ1_Answer9 
9. PIJ1_Answer10 
10. PIJ1_Answer11</v>
      </c>
      <c r="T21" s="14" t="str">
        <f>IF(ISTEXT(VLOOKUP($A21,'ALG Generieke vragenset'!$A$2:$X$48,20,FALSE)),VLOOKUP($A21,'ALG Generieke vragenset'!$A$2:$X$48,20,FALSE),"")</f>
        <v>0. 0
1. 1
2. 2
3. 3
4. 4
5. 5
6. 6
7. 7
8. 8
9. 9
10. 10</v>
      </c>
      <c r="U21" s="14" t="str">
        <f>IF(ISTEXT(VLOOKUP($A21,'ALG Generieke vragenset'!$A$2:$X$48,21,FALSE)),VLOOKUP($A21,'ALG Generieke vragenset'!$A$2:$X$48,21,FALSE),"")</f>
        <v>x</v>
      </c>
      <c r="V21" s="46" t="s">
        <v>6253</v>
      </c>
      <c r="W21" s="14" t="s">
        <v>6254</v>
      </c>
      <c r="X21" s="1"/>
    </row>
    <row r="22" spans="1:24" ht="48">
      <c r="A22" s="32" t="str">
        <f>UPPER(MID(C22,1,3)&amp;B22)</f>
        <v>ALG14</v>
      </c>
      <c r="B22" s="1">
        <v>14</v>
      </c>
      <c r="C22" s="1" t="s">
        <v>6153</v>
      </c>
      <c r="D22" s="14" t="s">
        <v>4719</v>
      </c>
      <c r="E22" s="14" t="s">
        <v>4719</v>
      </c>
      <c r="F22" s="14" t="s">
        <v>6154</v>
      </c>
      <c r="G22" s="14"/>
      <c r="H22" s="14" t="str">
        <f t="shared" si="0"/>
        <v>ALG14_Question</v>
      </c>
      <c r="I22" s="1" t="str">
        <f>IF(ISTEXT(VLOOKUP($A22,'ALG Generieke vragenset'!$A$2:$X$48,9,FALSE)),VLOOKUP($A22,'ALG Generieke vragenset'!$A$2:$X$48,9,FALSE),"")</f>
        <v>Zijn er nog andere bijkomende klachten?</v>
      </c>
      <c r="J22" s="1" t="str">
        <f t="shared" si="1"/>
        <v>ALG14_QuestionPar</v>
      </c>
      <c r="K22" s="1" t="str">
        <f>IF(ISTEXT(VLOOKUP($A22,'ALG Generieke vragenset'!$A$2:$X$48,11,FALSE)),VLOOKUP($A22,'ALG Generieke vragenset'!$A$2:$X$48,11,FALSE),"")</f>
        <v>Zijn er nog andere bijkomende klachten?</v>
      </c>
      <c r="L22" s="1" t="str">
        <f>IF(ISTEXT(VLOOKUP($A22,'ALG Generieke vragenset'!$A$2:$X$48,12,FALSE)),VLOOKUP($A22,'ALG Generieke vragenset'!$A$2:$X$48,12,FALSE),"")</f>
        <v>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
      </c>
      <c r="V22" s="14" t="s">
        <v>6159</v>
      </c>
      <c r="W22" s="203" t="s">
        <v>6160</v>
      </c>
      <c r="X22" s="1"/>
    </row>
    <row r="23" spans="1:24" ht="15.95">
      <c r="A23" s="32" t="str">
        <f>UPPER(MID(C23,1,3)&amp;B23)</f>
        <v>ALG14A</v>
      </c>
      <c r="B23" s="1" t="s">
        <v>6236</v>
      </c>
      <c r="C23" s="1" t="s">
        <v>6162</v>
      </c>
      <c r="D23" s="14" t="s">
        <v>6115</v>
      </c>
      <c r="E23" s="14" t="s">
        <v>6115</v>
      </c>
      <c r="F23" s="14" t="s">
        <v>6154</v>
      </c>
      <c r="G23" s="14"/>
      <c r="H23" s="14" t="str">
        <f t="shared" si="0"/>
        <v>ALG14A_Question</v>
      </c>
      <c r="I23" s="1" t="str">
        <f>IF(ISTEXT(VLOOKUP($A23,'ALG Generieke vragenset'!$A$2:$X$48,9,FALSE)),VLOOKUP($A23,'ALG Generieke vragenset'!$A$2:$X$48,9,FALSE),"")</f>
        <v>Kan je de bijkomende klachten beschrijven?</v>
      </c>
      <c r="J23" s="1" t="str">
        <f t="shared" si="1"/>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14">
        <v>1</v>
      </c>
      <c r="W23" s="203"/>
      <c r="X23" s="1"/>
    </row>
    <row r="24" spans="1:24" ht="32.1">
      <c r="A24" s="208" t="str">
        <f>UPPER(MID(C24,1,5)&amp;B24)</f>
        <v>DIARR8</v>
      </c>
      <c r="B24" s="209">
        <v>8</v>
      </c>
      <c r="C24" s="209" t="s">
        <v>70</v>
      </c>
      <c r="D24" s="209" t="s">
        <v>4719</v>
      </c>
      <c r="E24" s="209" t="s">
        <v>6115</v>
      </c>
      <c r="F24" s="209" t="s">
        <v>6202</v>
      </c>
      <c r="G24" s="209"/>
      <c r="H24" s="209" t="str">
        <f t="shared" si="0"/>
        <v>DIARR8_Question</v>
      </c>
      <c r="I24" s="209" t="s">
        <v>6829</v>
      </c>
      <c r="J24" s="209" t="str">
        <f t="shared" si="1"/>
        <v>DIARR8_QuestionPar</v>
      </c>
      <c r="K24" s="209" t="s">
        <v>1815</v>
      </c>
      <c r="L24" s="209" t="s">
        <v>6830</v>
      </c>
      <c r="M24" s="209" t="str">
        <f t="shared" si="2"/>
        <v>DIARR8_ExtraInfo</v>
      </c>
      <c r="N24" s="209" t="s">
        <v>6831</v>
      </c>
      <c r="O24" s="209"/>
      <c r="P24" s="209"/>
      <c r="Q24" s="209" t="s">
        <v>6128</v>
      </c>
      <c r="R24" s="209" t="s">
        <v>3</v>
      </c>
      <c r="S24" s="209"/>
      <c r="T24" s="209" t="s">
        <v>6128</v>
      </c>
      <c r="U24" s="209" t="s">
        <v>1576</v>
      </c>
      <c r="V24" s="209">
        <v>1</v>
      </c>
      <c r="W24" s="209"/>
      <c r="X24" s="210"/>
    </row>
    <row r="25" spans="1:24" ht="15.95">
      <c r="A25" s="32" t="str">
        <f>UPPER(MID(C25,1,3)&amp;B25)</f>
        <v>ALG15</v>
      </c>
      <c r="B25" s="1">
        <v>15</v>
      </c>
      <c r="C25" s="1" t="s">
        <v>6153</v>
      </c>
      <c r="D25" s="1" t="s">
        <v>4719</v>
      </c>
      <c r="E25" s="14" t="s">
        <v>4719</v>
      </c>
      <c r="F25" s="14" t="s">
        <v>6154</v>
      </c>
      <c r="G25" s="14"/>
      <c r="H25" s="14" t="str">
        <f t="shared" si="0"/>
        <v>ALG15_Question</v>
      </c>
      <c r="I25" s="1" t="str">
        <f>IF(ISTEXT(VLOOKUP($A25,'ALG Generieke vragenset'!$A$2:$X$48,9,FALSE)),VLOOKUP($A25,'ALG Generieke vragenset'!$A$2:$X$48,9,FALSE),"")</f>
        <v>Wat heb je zelf gedaan om de klachten te verlichten?</v>
      </c>
      <c r="J25" s="1" t="str">
        <f t="shared" si="1"/>
        <v>ALG15_QuestionPar</v>
      </c>
      <c r="K25" s="1" t="str">
        <f>IF(ISTEXT(VLOOKUP($A25,'ALG Generieke vragenset'!$A$2:$X$48,11,FALSE)),VLOOKUP($A25,'ALG Generieke vragenset'!$A$2:$X$48,11,FALSE),"")</f>
        <v>Wat heeft de patiënt zelf gedaan om de klachten te verlichten?</v>
      </c>
      <c r="L25" s="1" t="str">
        <f>IF(ISTEXT(VLOOKUP($A25,'ALG Generieke vragenset'!$A$2:$X$48,12,FALSE)),VLOOKUP($A25,'ALG Generieke vragenset'!$A$2:$X$48,12,FALSE),"")</f>
        <v>Zelfhulp</v>
      </c>
      <c r="M25" s="1" t="str">
        <f t="shared" si="2"/>
        <v>ALG15_ExtraInfo</v>
      </c>
      <c r="N25" s="1" t="str">
        <f>IF(ISTEXT(VLOOKUP($A25,'ALG Generieke vragenset'!$A$2:$X$48,14,FALSE)),VLOOKUP($A25,'ALG Generieke vragenset'!$A$2:$X$48,14,FALSE),"")</f>
        <v xml:space="preserve">Als je medicatie hebt ingenomen graag vermelden welke medicatie, de dosering en wanneer je het hebt ingenomen.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
        <v>1</v>
      </c>
      <c r="W25" s="203"/>
      <c r="X25" s="1"/>
    </row>
    <row r="26" spans="1:24" ht="30.75">
      <c r="A26" s="208" t="str">
        <f>UPPER(MID(C26,1,5)&amp;B26)</f>
        <v>DIARR9</v>
      </c>
      <c r="B26" s="209">
        <v>9</v>
      </c>
      <c r="C26" s="209" t="s">
        <v>70</v>
      </c>
      <c r="D26" s="209" t="s">
        <v>4719</v>
      </c>
      <c r="E26" s="209" t="s">
        <v>6259</v>
      </c>
      <c r="F26" s="209" t="s">
        <v>6154</v>
      </c>
      <c r="G26" s="209"/>
      <c r="H26" s="209" t="str">
        <f t="shared" si="0"/>
        <v>DIARR9_Question</v>
      </c>
      <c r="I26" s="209" t="s">
        <v>6832</v>
      </c>
      <c r="J26" s="209" t="str">
        <f t="shared" si="1"/>
        <v>DIARR9_QuestionPar</v>
      </c>
      <c r="K26" s="209" t="s">
        <v>6833</v>
      </c>
      <c r="L26" s="209" t="s">
        <v>6834</v>
      </c>
      <c r="M26" s="209"/>
      <c r="N26" s="209"/>
      <c r="O26" s="209"/>
      <c r="P26" s="209"/>
      <c r="Q26" s="209" t="s">
        <v>6073</v>
      </c>
      <c r="R26" s="209" t="s">
        <v>6118</v>
      </c>
      <c r="S26" s="14" t="s">
        <v>6500</v>
      </c>
      <c r="T26" s="209" t="s">
        <v>6120</v>
      </c>
      <c r="U26" s="209" t="s">
        <v>1576</v>
      </c>
      <c r="V26" s="209" t="s">
        <v>6159</v>
      </c>
      <c r="W26" s="209"/>
      <c r="X26" s="210"/>
    </row>
    <row r="27" spans="1:24" ht="48">
      <c r="A27" s="32" t="str">
        <f t="shared" ref="A27:A39" si="7">UPPER(MID(C27,1,3)&amp;B27)</f>
        <v>ALG8</v>
      </c>
      <c r="B27" s="37">
        <v>8</v>
      </c>
      <c r="C27" s="37" t="s">
        <v>6153</v>
      </c>
      <c r="D27" s="33" t="s">
        <v>4719</v>
      </c>
      <c r="E27" s="33" t="s">
        <v>4719</v>
      </c>
      <c r="F27" s="33" t="s">
        <v>6154</v>
      </c>
      <c r="G27" s="33"/>
      <c r="H27" s="14" t="str">
        <f t="shared" si="0"/>
        <v>ALG8_Question</v>
      </c>
      <c r="I27" s="1" t="str">
        <f>IF(ISTEXT(VLOOKUP($A27,'ALG Generieke vragenset'!$A$2:$X$48,9,FALSE)),VLOOKUP($A27,'ALG Generieke vragenset'!$A$2:$X$48,9,FALSE),"")</f>
        <v xml:space="preserve">Ben je momenteel in het buitenland of recent geweest? </v>
      </c>
      <c r="J27" s="1" t="str">
        <f t="shared" si="1"/>
        <v>ALG8_QuestionPar</v>
      </c>
      <c r="K27" s="1" t="str">
        <f>IF(ISTEXT(VLOOKUP($A27,'ALG Generieke vragenset'!$A$2:$X$48,11,FALSE)),VLOOKUP($A27,'ALG Generieke vragenset'!$A$2:$X$48,11,FALSE),"")</f>
        <v xml:space="preserve">Is de patiënt momenteel in het buitenland of recent geweest? </v>
      </c>
      <c r="L27" s="1" t="str">
        <f>IF(ISTEXT(VLOOKUP($A27,'ALG Generieke vragenset'!$A$2:$X$48,12,FALSE)),VLOOKUP($A27,'ALG Generieke vragenset'!$A$2:$X$48,12,FALSE),"")</f>
        <v>Recent buitenland</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 xml:space="preserve">Ja </v>
      </c>
      <c r="S27" s="14" t="s">
        <v>6500</v>
      </c>
      <c r="T27" s="14" t="str">
        <f>IF(ISTEXT(VLOOKUP($A27,'ALG Generieke vragenset'!$A$2:$X$48,20,FALSE)),VLOOKUP($A27,'ALG Generieke vragenset'!$A$2:$X$48,20,FALSE),"")</f>
        <v>1. Ja
2. Nee</v>
      </c>
      <c r="U27" s="14" t="str">
        <f>IF(ISTEXT(VLOOKUP($A27,'ALG Generieke vragenset'!$A$2:$X$48,21,FALSE)),VLOOKUP($A27,'ALG Generieke vragenset'!$A$2:$X$48,21,FALSE),"")</f>
        <v/>
      </c>
      <c r="V27" s="33" t="s">
        <v>6159</v>
      </c>
      <c r="W27" s="203" t="s">
        <v>6160</v>
      </c>
      <c r="X27" s="39"/>
    </row>
    <row r="28" spans="1:24" ht="15.95">
      <c r="A28" s="32" t="str">
        <f t="shared" si="7"/>
        <v>ALG8A</v>
      </c>
      <c r="B28" s="37" t="s">
        <v>6214</v>
      </c>
      <c r="C28" s="37" t="s">
        <v>6153</v>
      </c>
      <c r="D28" s="33" t="s">
        <v>6115</v>
      </c>
      <c r="E28" s="33" t="s">
        <v>6115</v>
      </c>
      <c r="F28" s="33" t="s">
        <v>6154</v>
      </c>
      <c r="G28" s="33"/>
      <c r="H28" s="14" t="str">
        <f t="shared" si="0"/>
        <v>ALG8A_Question</v>
      </c>
      <c r="I28" s="1" t="str">
        <f>IF(ISTEXT(VLOOKUP($A28,'ALG Generieke vragenset'!$A$2:$X$48,9,FALSE)),VLOOKUP($A28,'ALG Generieke vragenset'!$A$2:$X$48,9,FALSE),"")</f>
        <v>Welke landen, voor hoe lang en sinds wanneer ben je terug?</v>
      </c>
      <c r="J28" s="1" t="str">
        <f t="shared" si="1"/>
        <v>ALG8A_QuestionPar</v>
      </c>
      <c r="K28" s="1" t="str">
        <f>IF(ISTEXT(VLOOKUP($A28,'ALG Generieke vragenset'!$A$2:$X$48,11,FALSE)),VLOOKUP($A28,'ALG Generieke vragenset'!$A$2:$X$48,11,FALSE),"")</f>
        <v>Welke landen, voor hoe lang en sinds wanneer is de patiënt terug?</v>
      </c>
      <c r="L28" s="1" t="str">
        <f>IF(ISTEXT(VLOOKUP($A28,'ALG Generieke vragenset'!$A$2:$X$48,12,FALSE)),VLOOKUP($A28,'ALG Generieke vragenset'!$A$2:$X$48,12,FALSE),"")</f>
        <v>Specificatie buitenland</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beschrijving</v>
      </c>
      <c r="R28" s="1" t="str">
        <f>IF(ISTEXT(VLOOKUP($A28,'ALG Generieke vragenset'!$A$2:$X$48,18,FALSE)),VLOOKUP($A28,'ALG Generieke vragenset'!$A$2:$X$48,18,FALSE),"")</f>
        <v>Nee</v>
      </c>
      <c r="S28" s="1"/>
      <c r="T28" s="14" t="str">
        <f>IF(ISTEXT(VLOOKUP($A28,'ALG Generieke vragenset'!$A$2:$X$48,20,FALSE)),VLOOKUP($A28,'ALG Generieke vragenset'!$A$2:$X$48,20,FALSE),"")</f>
        <v>Beschrijving</v>
      </c>
      <c r="U28" s="14" t="str">
        <f>IF(ISTEXT(VLOOKUP($A28,'ALG Generieke vragenset'!$A$2:$X$48,21,FALSE)),VLOOKUP($A28,'ALG Generieke vragenset'!$A$2:$X$48,21,FALSE),"")</f>
        <v>x</v>
      </c>
      <c r="V28" s="33">
        <v>1</v>
      </c>
      <c r="W28" s="203"/>
      <c r="X28" s="39"/>
    </row>
    <row r="29" spans="1:24" ht="32.1">
      <c r="A29" s="32" t="str">
        <f t="shared" si="7"/>
        <v>ADL1</v>
      </c>
      <c r="B29" s="1">
        <v>1</v>
      </c>
      <c r="C29" s="1" t="s">
        <v>6257</v>
      </c>
      <c r="D29" s="1" t="s">
        <v>4719</v>
      </c>
      <c r="E29" s="14" t="s">
        <v>4719</v>
      </c>
      <c r="F29" s="14" t="s">
        <v>6154</v>
      </c>
      <c r="G29" s="14"/>
      <c r="H29" s="14" t="str">
        <f t="shared" si="0"/>
        <v>ADL1_Question</v>
      </c>
      <c r="I29" s="1" t="str">
        <f>IF(ISTEXT(VLOOKUP($A29,'ALG Generieke vragenset'!$A$2:$X$48,9,FALSE)),VLOOKUP($A29,'ALG Generieke vragenset'!$A$2:$X$48,9,FALSE),"")</f>
        <v>Beperken de klachten je in je dagelijkse bezigheden?</v>
      </c>
      <c r="J29" s="1" t="str">
        <f t="shared" si="1"/>
        <v>ADL1_QuestionPar</v>
      </c>
      <c r="K29" s="1" t="str">
        <f>IF(ISTEXT(VLOOKUP($A29,'ALG Generieke vragenset'!$A$2:$X$48,11,FALSE)),VLOOKUP($A29,'ALG Generieke vragenset'!$A$2:$X$48,11,FALSE),"")</f>
        <v>Beperken de klachten de patiënt in zijn / haar dagelijkse bezigheden?</v>
      </c>
      <c r="L29" s="1" t="str">
        <f>IF(ISTEXT(VLOOKUP($A29,'ALG Generieke vragenset'!$A$2:$X$48,12,FALSE)),VLOOKUP($A29,'ALG Generieke vragenset'!$A$2:$X$48,12,FALSE),"")</f>
        <v>Beperkt ADL</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1" t="s">
        <v>6159</v>
      </c>
      <c r="W29" s="203"/>
      <c r="X29" s="1"/>
    </row>
    <row r="30" spans="1:24" ht="32.1">
      <c r="A30" s="32" t="str">
        <f t="shared" si="7"/>
        <v>ALG4</v>
      </c>
      <c r="B30" s="1">
        <v>4</v>
      </c>
      <c r="C30" s="1" t="s">
        <v>6153</v>
      </c>
      <c r="D30" s="1" t="s">
        <v>4719</v>
      </c>
      <c r="E30" s="14" t="s">
        <v>6186</v>
      </c>
      <c r="F30" s="203" t="s">
        <v>6187</v>
      </c>
      <c r="G30" s="203"/>
      <c r="H30" s="205" t="str">
        <f t="shared" si="0"/>
        <v>ALG4_Question</v>
      </c>
      <c r="I30" s="1" t="str">
        <f>IF(ISTEXT(VLOOKUP($A30,'ALG Generieke vragenset'!$A$2:$X$48,9,FALSE)),VLOOKUP($A30,'ALG Generieke vragenset'!$A$2:$X$48,9,FALSE),"")</f>
        <v xml:space="preserve">Ben je (mogelijk) zwanger? </v>
      </c>
      <c r="J30" s="1" t="str">
        <f t="shared" si="1"/>
        <v>ALG4_QuestionPar</v>
      </c>
      <c r="K30" s="1" t="str">
        <f>IF(ISTEXT(VLOOKUP($A30,'ALG Generieke vragenset'!$A$2:$X$48,11,FALSE)),VLOOKUP($A30,'ALG Generieke vragenset'!$A$2:$X$48,11,FALSE),"")</f>
        <v>Is de patiënte (mogelijk) zwanger?</v>
      </c>
      <c r="L30" s="1" t="str">
        <f>IF(ISTEXT(VLOOKUP($A30,'ALG Generieke vragenset'!$A$2:$X$48,12,FALSE)),VLOOKUP($A30,'ALG Generieke vragenset'!$A$2:$X$48,12,FALSE),"")</f>
        <v>(mogelijk) zwanger</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1" t="s">
        <v>6159</v>
      </c>
      <c r="W30" s="203"/>
      <c r="X30" s="1"/>
    </row>
    <row r="31" spans="1:24" ht="409.6">
      <c r="A31" s="32" t="str">
        <f>UPPER(MID(C31,1,3)&amp;B31)</f>
        <v>ALG1A</v>
      </c>
      <c r="B31" s="1" t="s">
        <v>6161</v>
      </c>
      <c r="C31" s="1" t="s">
        <v>6162</v>
      </c>
      <c r="D31" s="1" t="s">
        <v>6115</v>
      </c>
      <c r="E31" s="1" t="s">
        <v>6115</v>
      </c>
      <c r="F31" s="1" t="s">
        <v>6154</v>
      </c>
      <c r="G31" s="1"/>
      <c r="H31" s="1" t="str">
        <f t="shared" si="0"/>
        <v>ALG1A_Question</v>
      </c>
      <c r="I31" s="321" t="s">
        <v>187</v>
      </c>
      <c r="J31" s="321" t="str">
        <f t="shared" si="1"/>
        <v>ALG1A_QuestionPar</v>
      </c>
      <c r="K31" s="322" t="s">
        <v>189</v>
      </c>
      <c r="L31" s="1" t="s">
        <v>6163</v>
      </c>
      <c r="M31" s="1" t="str">
        <f t="shared" si="2"/>
        <v>ALG1A_ExtraInfo</v>
      </c>
      <c r="N31" s="323" t="s">
        <v>6164</v>
      </c>
      <c r="O31" s="24"/>
      <c r="P31" s="24"/>
      <c r="Q31" s="25" t="s">
        <v>6066</v>
      </c>
      <c r="R31" s="1" t="s">
        <v>6118</v>
      </c>
      <c r="S31" s="14" t="s">
        <v>6165</v>
      </c>
      <c r="T31" s="33" t="s">
        <v>6166</v>
      </c>
      <c r="U31" s="1" t="s">
        <v>1576</v>
      </c>
      <c r="V31" s="14" t="s">
        <v>6167</v>
      </c>
      <c r="W31" s="24" t="s">
        <v>6168</v>
      </c>
      <c r="X31" s="1"/>
    </row>
    <row r="32" spans="1:24" ht="15.95">
      <c r="A32" s="32" t="str">
        <f>UPPER(MID(C32,1,3)&amp;B32)</f>
        <v>ALG1B</v>
      </c>
      <c r="B32" s="1" t="s">
        <v>6169</v>
      </c>
      <c r="C32" s="1" t="s">
        <v>6162</v>
      </c>
      <c r="D32" s="1" t="s">
        <v>6115</v>
      </c>
      <c r="E32" s="1" t="s">
        <v>6115</v>
      </c>
      <c r="F32" s="1" t="s">
        <v>6154</v>
      </c>
      <c r="G32" s="1"/>
      <c r="H32" s="1" t="str">
        <f t="shared" si="0"/>
        <v>ALG1B_Question</v>
      </c>
      <c r="I32" s="321" t="s">
        <v>221</v>
      </c>
      <c r="J32" s="321" t="str">
        <f t="shared" si="1"/>
        <v>ALG1B_QuestionPar</v>
      </c>
      <c r="K32" s="322" t="s">
        <v>223</v>
      </c>
      <c r="L32" s="1" t="s">
        <v>6170</v>
      </c>
      <c r="M32" s="1"/>
      <c r="O32" s="24"/>
      <c r="P32" s="24"/>
      <c r="Q32" s="25" t="s">
        <v>6128</v>
      </c>
      <c r="R32" s="1" t="s">
        <v>6118</v>
      </c>
      <c r="S32" s="1"/>
      <c r="T32" s="33">
        <v>1</v>
      </c>
      <c r="U32" s="1" t="s">
        <v>1576</v>
      </c>
      <c r="V32" s="14">
        <v>1</v>
      </c>
      <c r="W32" s="24"/>
      <c r="X32" s="1"/>
    </row>
    <row r="33" spans="1:24" ht="48">
      <c r="A33" s="32" t="str">
        <f t="shared" ref="A33:A34" si="8">UPPER(MID(C33,1,3)&amp;B33)</f>
        <v>ALG3B</v>
      </c>
      <c r="B33" s="1" t="s">
        <v>6178</v>
      </c>
      <c r="C33" s="1" t="s">
        <v>6162</v>
      </c>
      <c r="D33" s="1" t="s">
        <v>6115</v>
      </c>
      <c r="E33" s="14" t="s">
        <v>6115</v>
      </c>
      <c r="F33" s="14" t="s">
        <v>6154</v>
      </c>
      <c r="G33" s="14"/>
      <c r="H33" s="14" t="str">
        <f t="shared" si="0"/>
        <v>ALG3B_Question</v>
      </c>
      <c r="I33" s="14" t="s">
        <v>6179</v>
      </c>
      <c r="J33" s="14" t="str">
        <f t="shared" si="1"/>
        <v>ALG3B_QuestionPar</v>
      </c>
      <c r="K33" s="14" t="s">
        <v>241</v>
      </c>
      <c r="L33" s="1" t="s">
        <v>782</v>
      </c>
      <c r="M33" s="1" t="str">
        <f t="shared" si="2"/>
        <v>ALG3B_ExtraInfo</v>
      </c>
      <c r="N33" s="34" t="s">
        <v>243</v>
      </c>
      <c r="O33" s="24"/>
      <c r="P33" s="24"/>
      <c r="Q33" s="1" t="s">
        <v>6073</v>
      </c>
      <c r="R33" s="14" t="s">
        <v>6118</v>
      </c>
      <c r="S33" s="14" t="s">
        <v>6500</v>
      </c>
      <c r="T33" s="14" t="s">
        <v>6180</v>
      </c>
      <c r="U33" s="14" t="s">
        <v>1576</v>
      </c>
      <c r="V33" s="14" t="s">
        <v>6159</v>
      </c>
      <c r="W33" s="24" t="s">
        <v>6235</v>
      </c>
      <c r="X33" s="1"/>
    </row>
    <row r="34" spans="1:24" ht="15.95">
      <c r="A34" s="32" t="str">
        <f t="shared" si="8"/>
        <v>ALG3C</v>
      </c>
      <c r="B34" s="1" t="s">
        <v>6182</v>
      </c>
      <c r="C34" s="1" t="s">
        <v>6162</v>
      </c>
      <c r="D34" s="1" t="s">
        <v>6115</v>
      </c>
      <c r="E34" s="14" t="s">
        <v>6115</v>
      </c>
      <c r="F34" s="14" t="s">
        <v>6154</v>
      </c>
      <c r="G34" s="14"/>
      <c r="H34" s="14" t="str">
        <f t="shared" si="0"/>
        <v>ALG3C_Question</v>
      </c>
      <c r="I34" s="14" t="s">
        <v>245</v>
      </c>
      <c r="J34" s="14" t="str">
        <f t="shared" si="1"/>
        <v>ALG3C_QuestionPar</v>
      </c>
      <c r="K34" s="14" t="s">
        <v>245</v>
      </c>
      <c r="L34" s="1" t="s">
        <v>6183</v>
      </c>
      <c r="M34" s="1" t="str">
        <f t="shared" si="2"/>
        <v>ALG3C_ExtraInfo</v>
      </c>
      <c r="N34" s="34" t="s">
        <v>6184</v>
      </c>
      <c r="O34" s="24"/>
      <c r="P34" s="24"/>
      <c r="Q34" s="1" t="s">
        <v>6072</v>
      </c>
      <c r="R34" s="14" t="s">
        <v>6118</v>
      </c>
      <c r="S34" s="14"/>
      <c r="T34" s="14">
        <v>1</v>
      </c>
      <c r="U34" s="14" t="s">
        <v>1576</v>
      </c>
      <c r="V34" s="14">
        <v>1</v>
      </c>
      <c r="W34" s="24"/>
      <c r="X34" s="1"/>
    </row>
    <row r="35" spans="1:24" ht="32.1">
      <c r="A35" s="32" t="str">
        <f t="shared" si="7"/>
        <v>ALG18</v>
      </c>
      <c r="B35" s="37">
        <v>18</v>
      </c>
      <c r="C35" s="37" t="s">
        <v>6153</v>
      </c>
      <c r="D35" s="37" t="s">
        <v>4719</v>
      </c>
      <c r="E35" s="33" t="s">
        <v>6115</v>
      </c>
      <c r="F35" s="33" t="s">
        <v>6154</v>
      </c>
      <c r="G35" s="33"/>
      <c r="H35" s="14" t="str">
        <f t="shared" si="0"/>
        <v>ALG18_Question</v>
      </c>
      <c r="I35" s="1" t="str">
        <f>IF(ISTEXT(VLOOKUP($A35,'ALG Generieke vragenset'!$A$2:$X$48,9,FALSE)),VLOOKUP($A35,'ALG Generieke vragenset'!$A$2:$X$48,9,FALSE),"")</f>
        <v>Ben je recent veel gewicht verloren?</v>
      </c>
      <c r="J35" s="1" t="str">
        <f t="shared" si="1"/>
        <v>ALG18_QuestionPar</v>
      </c>
      <c r="K35" s="1" t="str">
        <f>IF(ISTEXT(VLOOKUP($A35,'ALG Generieke vragenset'!$A$2:$X$48,11,FALSE)),VLOOKUP($A35,'ALG Generieke vragenset'!$A$2:$X$48,11,FALSE),"")</f>
        <v>Is de patiënt recent veel gewicht verloren?</v>
      </c>
      <c r="L35" s="1" t="str">
        <f>IF(ISTEXT(VLOOKUP($A35,'ALG Generieke vragenset'!$A$2:$X$48,12,FALSE)),VLOOKUP($A35,'ALG Generieke vragenset'!$A$2:$X$48,12,FALSE),"")</f>
        <v>Gewichtsverlies</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Ja</v>
      </c>
      <c r="S35" s="14" t="s">
        <v>6500</v>
      </c>
      <c r="T35" s="14" t="str">
        <f>IF(ISTEXT(VLOOKUP($A35,'ALG Generieke vragenset'!$A$2:$X$48,20,FALSE)),VLOOKUP($A35,'ALG Generieke vragenset'!$A$2:$X$48,20,FALSE),"")</f>
        <v>1. Ja
2. Nee</v>
      </c>
      <c r="U35" s="14" t="str">
        <f>IF(ISTEXT(VLOOKUP($A35,'ALG Generieke vragenset'!$A$2:$X$48,21,FALSE)),VLOOKUP($A35,'ALG Generieke vragenset'!$A$2:$X$48,21,FALSE),"")</f>
        <v>x</v>
      </c>
      <c r="V35" s="33" t="s">
        <v>6159</v>
      </c>
      <c r="W35" s="203"/>
      <c r="X35" s="1"/>
    </row>
    <row r="36" spans="1:24" ht="48">
      <c r="A36" s="32" t="str">
        <f t="shared" si="7"/>
        <v>ALG5</v>
      </c>
      <c r="B36" s="1">
        <v>5</v>
      </c>
      <c r="C36" s="1" t="s">
        <v>6153</v>
      </c>
      <c r="D36" s="1" t="s">
        <v>6115</v>
      </c>
      <c r="E36" s="1" t="s">
        <v>4719</v>
      </c>
      <c r="F36" s="1" t="s">
        <v>6154</v>
      </c>
      <c r="G36" s="1"/>
      <c r="H36" s="1" t="str">
        <f t="shared" si="0"/>
        <v>ALG5_Question</v>
      </c>
      <c r="I36" s="1" t="str">
        <f>IF(ISTEXT(VLOOKUP($A36,'ALG Generieke vragenset'!$A$2:$X$48,9,FALSE)),VLOOKUP($A36,'ALG Generieke vragenset'!$A$2:$X$48,9,FALSE),"")</f>
        <v>Heb je allergieën?</v>
      </c>
      <c r="J36" s="1" t="str">
        <f t="shared" si="1"/>
        <v>ALG5_QuestionPar</v>
      </c>
      <c r="K36" s="1" t="str">
        <f>IF(ISTEXT(VLOOKUP($A36,'ALG Generieke vragenset'!$A$2:$X$48,11,FALSE)),VLOOKUP($A36,'ALG Generieke vragenset'!$A$2:$X$48,11,FALSE),"")</f>
        <v>Heeft de patiënt allergieën?</v>
      </c>
      <c r="L36" s="1" t="str">
        <f>IF(ISTEXT(VLOOKUP($A36,'ALG Generieke vragenset'!$A$2:$X$48,12,FALSE)),VLOOKUP($A36,'ALG Generieke vragenset'!$A$2:$X$48,12,FALSE),"")</f>
        <v>Allergieën</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 xml:space="preserve">Ja </v>
      </c>
      <c r="S36" s="14" t="s">
        <v>6500</v>
      </c>
      <c r="T36" s="14" t="str">
        <f>IF(ISTEXT(VLOOKUP($A36,'ALG Generieke vragenset'!$A$2:$X$48,20,FALSE)),VLOOKUP($A36,'ALG Generieke vragenset'!$A$2:$X$48,20,FALSE),"")</f>
        <v>1. Ja
2. Nee</v>
      </c>
      <c r="U36" s="14" t="str">
        <f>IF(ISTEXT(VLOOKUP($A36,'ALG Generieke vragenset'!$A$2:$X$48,21,FALSE)),VLOOKUP($A36,'ALG Generieke vragenset'!$A$2:$X$48,21,FALSE),"")</f>
        <v>x</v>
      </c>
      <c r="V36" s="14" t="s">
        <v>6159</v>
      </c>
      <c r="W36" s="203" t="s">
        <v>6160</v>
      </c>
      <c r="X36" s="1"/>
    </row>
    <row r="37" spans="1:24" ht="15.95">
      <c r="A37" s="32" t="str">
        <f t="shared" si="7"/>
        <v>ALG6</v>
      </c>
      <c r="B37" s="1">
        <v>6</v>
      </c>
      <c r="C37" s="1" t="s">
        <v>6153</v>
      </c>
      <c r="D37" s="1" t="s">
        <v>4719</v>
      </c>
      <c r="E37" s="14" t="s">
        <v>4719</v>
      </c>
      <c r="F37" s="14" t="s">
        <v>6154</v>
      </c>
      <c r="G37" s="14"/>
      <c r="H37" s="14" t="str">
        <f t="shared" si="0"/>
        <v>ALG6_Question</v>
      </c>
      <c r="I37" s="1" t="str">
        <f>IF(ISTEXT(VLOOKUP($A37,'ALG Generieke vragenset'!$A$2:$X$48,9,FALSE)),VLOOKUP($A37,'ALG Generieke vragenset'!$A$2:$X$48,9,FALSE),"")</f>
        <v>Hoe uit de allergie zich?</v>
      </c>
      <c r="J37" s="1" t="str">
        <f t="shared" si="1"/>
        <v>ALG6_QuestionPar</v>
      </c>
      <c r="K37" s="1" t="str">
        <f>IF(ISTEXT(VLOOKUP($A37,'ALG Generieke vragenset'!$A$2:$X$48,11,FALSE)),VLOOKUP($A37,'ALG Generieke vragenset'!$A$2:$X$48,11,FALSE),"")</f>
        <v>Hoe uit de allergie zich?</v>
      </c>
      <c r="L37" s="1" t="str">
        <f>IF(ISTEXT(VLOOKUP($A37,'ALG Generieke vragenset'!$A$2:$X$48,12,FALSE)),VLOOKUP($A37,'ALG Generieke vragenset'!$A$2:$X$48,12,FALSE),"")</f>
        <v>Waarvoor en ernst</v>
      </c>
      <c r="M37" s="1" t="str">
        <f t="shared" si="2"/>
        <v>ALG6_ExtraInfo</v>
      </c>
      <c r="N37" s="1" t="str">
        <f>IF(ISTEXT(VLOOKUP($A37,'ALG Generieke vragenset'!$A$2:$X$48,14,FALSE)),VLOOKUP($A37,'ALG Generieke vragenset'!$A$2:$X$48,14,FALSE),"")</f>
        <v>Bijvoorbeeld: huiduitslag over het gehele lichaam of een opgezette tong of keel? En gebruik je/de patiënt medicatie voor de allergie en / of heb je een EpiPen?</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
        <v>1</v>
      </c>
      <c r="W37" s="203"/>
      <c r="X37" s="1"/>
    </row>
    <row r="38" spans="1:24" ht="32.1">
      <c r="A38" s="32" t="str">
        <f t="shared" si="7"/>
        <v>ALG9</v>
      </c>
      <c r="B38" s="40">
        <v>9</v>
      </c>
      <c r="C38" s="40" t="s">
        <v>6153</v>
      </c>
      <c r="D38" s="41" t="s">
        <v>4719</v>
      </c>
      <c r="E38" s="41" t="s">
        <v>4719</v>
      </c>
      <c r="F38" s="203" t="s">
        <v>6216</v>
      </c>
      <c r="G38" s="203"/>
      <c r="H38" s="205" t="str">
        <f t="shared" si="0"/>
        <v>ALG9_Question</v>
      </c>
      <c r="I38" s="1" t="str">
        <f>IF(ISTEXT(VLOOKUP($A38,'ALG Generieke vragenset'!$A$2:$X$48,9,FALSE)),VLOOKUP($A38,'ALG Generieke vragenset'!$A$2:$X$48,9,FALSE),"")</f>
        <v>Rook je?</v>
      </c>
      <c r="J38" s="1" t="str">
        <f t="shared" si="1"/>
        <v>ALG9_QuestionPar</v>
      </c>
      <c r="K38" s="1" t="str">
        <f>IF(ISTEXT(VLOOKUP($A38,'ALG Generieke vragenset'!$A$2:$X$48,11,FALSE)),VLOOKUP($A38,'ALG Generieke vragenset'!$A$2:$X$48,11,FALSE),"")</f>
        <v>Rookt de patiënt?</v>
      </c>
      <c r="L38" s="1" t="str">
        <f>IF(ISTEXT(VLOOKUP($A38,'ALG Generieke vragenset'!$A$2:$X$48,12,FALSE)),VLOOKUP($A38,'ALG Generieke vragenset'!$A$2:$X$48,12,FALSE),"")</f>
        <v>Roken</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Ja</v>
      </c>
      <c r="S38" s="14" t="s">
        <v>6500</v>
      </c>
      <c r="T38" s="14" t="str">
        <f>IF(ISTEXT(VLOOKUP($A38,'ALG Generieke vragenset'!$A$2:$X$48,20,FALSE)),VLOOKUP($A38,'ALG Generieke vragenset'!$A$2:$X$48,20,FALSE),"")</f>
        <v>1. Ja
2. Nee</v>
      </c>
      <c r="U38" s="14" t="str">
        <f>IF(ISTEXT(VLOOKUP($A38,'ALG Generieke vragenset'!$A$2:$X$48,21,FALSE)),VLOOKUP($A38,'ALG Generieke vragenset'!$A$2:$X$48,21,FALSE),"")</f>
        <v>x</v>
      </c>
      <c r="V38" s="41" t="s">
        <v>6159</v>
      </c>
      <c r="W38" s="203"/>
      <c r="X38" s="42"/>
    </row>
    <row r="39" spans="1:24" ht="32.1">
      <c r="A39" s="32" t="str">
        <f t="shared" si="7"/>
        <v>ALG10</v>
      </c>
      <c r="B39" s="37">
        <v>10</v>
      </c>
      <c r="C39" s="37" t="s">
        <v>6153</v>
      </c>
      <c r="D39" s="33" t="s">
        <v>4719</v>
      </c>
      <c r="E39" s="33" t="s">
        <v>4719</v>
      </c>
      <c r="F39" s="203" t="s">
        <v>6216</v>
      </c>
      <c r="G39" s="203"/>
      <c r="H39" s="205" t="str">
        <f t="shared" si="0"/>
        <v>ALG10_Question</v>
      </c>
      <c r="I39" s="1" t="str">
        <f>IF(ISTEXT(VLOOKUP($A39,'ALG Generieke vragenset'!$A$2:$X$48,9,FALSE)),VLOOKUP($A39,'ALG Generieke vragenset'!$A$2:$X$48,9,FALSE),"")</f>
        <v xml:space="preserve">Drink je alcohol? </v>
      </c>
      <c r="J39" s="1" t="str">
        <f t="shared" si="1"/>
        <v>ALG10_QuestionPar</v>
      </c>
      <c r="K39" s="1" t="str">
        <f>IF(ISTEXT(VLOOKUP($A39,'ALG Generieke vragenset'!$A$2:$X$48,11,FALSE)),VLOOKUP($A39,'ALG Generieke vragenset'!$A$2:$X$48,11,FALSE),"")</f>
        <v>Drinkt de patiënt alcohol?</v>
      </c>
      <c r="L39" s="1" t="str">
        <f>IF(ISTEXT(VLOOKUP($A39,'ALG Generieke vragenset'!$A$2:$X$48,12,FALSE)),VLOOKUP($A39,'ALG Generieke vragenset'!$A$2:$X$48,12,FALSE),"")</f>
        <v xml:space="preserve">Alcohol </v>
      </c>
      <c r="M39" s="1"/>
      <c r="N39" s="1" t="str">
        <f>IF(ISTEXT(VLOOKUP($A39,'ALG Generieke vragenset'!$A$2:$X$48,14,FALSE)),VLOOKUP($A39,'ALG Generieke vragenset'!$A$2:$X$48,14,FALSE),"")</f>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boolean</v>
      </c>
      <c r="R39" s="1" t="str">
        <f>IF(ISTEXT(VLOOKUP($A39,'ALG Generieke vragenset'!$A$2:$X$48,18,FALSE)),VLOOKUP($A39,'ALG Generieke vragenset'!$A$2:$X$48,18,FALSE),"")</f>
        <v>Ja</v>
      </c>
      <c r="S39" s="14" t="s">
        <v>6500</v>
      </c>
      <c r="T39" s="14" t="str">
        <f>IF(ISTEXT(VLOOKUP($A39,'ALG Generieke vragenset'!$A$2:$X$48,20,FALSE)),VLOOKUP($A39,'ALG Generieke vragenset'!$A$2:$X$48,20,FALSE),"")</f>
        <v>1. Ja
2. Nee</v>
      </c>
      <c r="U39" s="14" t="str">
        <f>IF(ISTEXT(VLOOKUP($A39,'ALG Generieke vragenset'!$A$2:$X$48,21,FALSE)),VLOOKUP($A39,'ALG Generieke vragenset'!$A$2:$X$48,21,FALSE),"")</f>
        <v>x</v>
      </c>
      <c r="V39" s="33" t="s">
        <v>6159</v>
      </c>
      <c r="W39" s="203"/>
      <c r="X39" s="39"/>
    </row>
    <row r="40" spans="1:24" ht="32.1">
      <c r="A40" s="32" t="s">
        <v>6276</v>
      </c>
      <c r="B40" s="1">
        <v>20</v>
      </c>
      <c r="C40" s="1" t="s">
        <v>6153</v>
      </c>
      <c r="D40" s="1" t="s">
        <v>6115</v>
      </c>
      <c r="E40" s="14" t="s">
        <v>6115</v>
      </c>
      <c r="F40" s="14" t="s">
        <v>6154</v>
      </c>
      <c r="G40" s="14"/>
      <c r="H40" s="14" t="str">
        <f t="shared" si="0"/>
        <v>ADDITIONALQ_Question</v>
      </c>
      <c r="I40" s="1" t="str">
        <f>IF(ISTEXT(VLOOKUP($A40,'ALG Generieke vragenset'!$A$2:$X$48,9,FALSE)),VLOOKUP($A40,'ALG Generieke vragenset'!$A$2:$X$48,9,FALSE),"")</f>
        <v>Wat is je belangrijkste vraag aan ons?</v>
      </c>
      <c r="J40" s="1" t="str">
        <f t="shared" si="1"/>
        <v>ADDITIONALQ_QuestionPar</v>
      </c>
      <c r="K40" s="1" t="str">
        <f>IF(ISTEXT(VLOOKUP($A40,'ALG Generieke vragenset'!$A$2:$X$48,11,FALSE)),VLOOKUP($A40,'ALG Generieke vragenset'!$A$2:$X$48,11,FALSE),"")</f>
        <v>Wat is je belangrijkste vraag aan ons?</v>
      </c>
      <c r="L40" s="1" t="str">
        <f>IF(ISTEXT(VLOOKUP($A40,'ALG Generieke vragenset'!$A$2:$X$48,12,FALSE)),VLOOKUP($A40,'ALG Generieke vragenset'!$A$2:$X$48,12,FALSE),"")</f>
        <v>Hulpvraag</v>
      </c>
      <c r="M40" s="1"/>
      <c r="N40" s="1" t="str">
        <f>IF(ISTEXT(VLOOKUP($A40,'ALG Generieke vragenset'!$A$2:$X$48,14,FALSE)),VLOOKUP($A40,'ALG Generieke vragenset'!$A$2:$X$48,14,FALSE),"")</f>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 xml:space="preserve">Ja </v>
      </c>
      <c r="S40" s="1"/>
      <c r="T40" s="14" t="str">
        <f>IF(ISTEXT(VLOOKUP($A40,'ALG Generieke vragenset'!$A$2:$X$48,20,FALSE)),VLOOKUP($A40,'ALG Generieke vragenset'!$A$2:$X$48,20,FALSE),"")</f>
        <v>Beschrijving</v>
      </c>
      <c r="U40" s="14" t="str">
        <f>IF(ISTEXT(VLOOKUP($A40,'ALG Generieke vragenset'!$A$2:$X$48,21,FALSE)),VLOOKUP($A40,'ALG Generieke vragenset'!$A$2:$X$48,21,FALSE),"")</f>
        <v>x</v>
      </c>
      <c r="V40" s="14">
        <v>1</v>
      </c>
      <c r="W40" s="203"/>
      <c r="X40" s="1"/>
    </row>
    <row r="41" spans="1:24" ht="32.1">
      <c r="A41" s="32" t="s">
        <v>6278</v>
      </c>
      <c r="B41" s="1" t="s">
        <v>6279</v>
      </c>
      <c r="C41" s="1" t="s">
        <v>6162</v>
      </c>
      <c r="D41" s="1" t="s">
        <v>6115</v>
      </c>
      <c r="E41" s="14" t="s">
        <v>6115</v>
      </c>
      <c r="F41" s="14" t="s">
        <v>6154</v>
      </c>
      <c r="G41" s="14"/>
      <c r="H41" s="14" t="str">
        <f t="shared" si="0"/>
        <v>ALG27_Question</v>
      </c>
      <c r="I41" s="1" t="str">
        <f>IF(ISTEXT(VLOOKUP($A41,'ALG Generieke vragenset'!$A$2:$X$48,9,FALSE)),VLOOKUP($A41,'ALG Generieke vragenset'!$A$2:$X$48,9,FALSE),"")</f>
        <v xml:space="preserve">Zijn er nog andere zorgen of vragen? </v>
      </c>
      <c r="J41" s="1" t="str">
        <f t="shared" si="1"/>
        <v>ALG27_QuestionPar</v>
      </c>
      <c r="K41" s="1" t="str">
        <f>IF(ISTEXT(VLOOKUP($A41,'ALG Generieke vragenset'!$A$2:$X$48,11,FALSE)),VLOOKUP($A41,'ALG Generieke vragenset'!$A$2:$X$48,11,FALSE),"")</f>
        <v xml:space="preserve">Zijn er nog andere zorgen of vragen? </v>
      </c>
      <c r="L41" s="1" t="str">
        <f>IF(ISTEXT(VLOOKUP($A41,'ALG Generieke vragenset'!$A$2:$X$48,12,FALSE)),VLOOKUP($A41,'ALG Generieke vragenset'!$A$2:$X$48,12,FALSE),"")</f>
        <v>Zorgen of vragen</v>
      </c>
      <c r="M41" s="1" t="str">
        <f t="shared" si="2"/>
        <v>ALG27_ExtraInfo</v>
      </c>
      <c r="N41" s="1" t="str">
        <f>IF(ISTEXT(VLOOKUP($A41,'ALG Generieke vragenset'!$A$2:$X$48,14,FALSE)),VLOOKUP($A41,'ALG Generieke vragenset'!$A$2:$X$48,14,FALSE),"")</f>
        <v xml:space="preserve">Dit is de laatste vraag, hierna worden je antwoorden doorgestuurd naar ons medisch team. Indien je geen aanvullingen hebt kan je op volgende klikken. </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beschrijving</v>
      </c>
      <c r="R41" s="1" t="str">
        <f>IF(ISTEXT(VLOOKUP($A41,'ALG Generieke vragenset'!$A$2:$X$48,18,FALSE)),VLOOKUP($A41,'ALG Generieke vragenset'!$A$2:$X$48,18,FALSE),"")</f>
        <v>Nee</v>
      </c>
      <c r="S41" s="1"/>
      <c r="T41" s="14" t="str">
        <f>IF(ISTEXT(VLOOKUP($A41,'ALG Generieke vragenset'!$A$2:$X$48,20,FALSE)),VLOOKUP($A41,'ALG Generieke vragenset'!$A$2:$X$48,20,FALSE),"")</f>
        <v>Beschrijving</v>
      </c>
      <c r="U41" s="14" t="str">
        <f>IF(ISTEXT(VLOOKUP($A41,'ALG Generieke vragenset'!$A$2:$X$48,21,FALSE)),VLOOKUP($A41,'ALG Generieke vragenset'!$A$2:$X$48,21,FALSE),"")</f>
        <v>x</v>
      </c>
      <c r="V41" s="14">
        <v>1</v>
      </c>
      <c r="W41" s="204" t="s">
        <v>6283</v>
      </c>
      <c r="X41" s="14" t="s">
        <v>6835</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F23E987-155A-4288-B38A-E4F853494631}">
          <x14:formula1>
            <xm:f>_handleiding!$A$29:$A$38</xm:f>
          </x14:formula1>
          <x14:formula2>
            <xm:f>0</xm:f>
          </x14:formula2>
          <xm:sqref>Q26 Q12 Q31:Q34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0501-B5C6-44DD-8908-D14A793F9072}">
  <sheetPr codeName="Blad36"/>
  <dimension ref="A1:X36"/>
  <sheetViews>
    <sheetView topLeftCell="K17" zoomScale="90" zoomScaleNormal="90" workbookViewId="0">
      <selection activeCell="S14" sqref="S14"/>
    </sheetView>
  </sheetViews>
  <sheetFormatPr defaultColWidth="8.7109375" defaultRowHeight="15"/>
  <cols>
    <col min="1" max="1" width="13.42578125" customWidth="1"/>
    <col min="2" max="2" width="10.7109375" customWidth="1"/>
    <col min="3" max="3" width="11.42578125" customWidth="1"/>
    <col min="4" max="4" width="11.7109375" customWidth="1"/>
    <col min="5" max="5" width="11" customWidth="1"/>
    <col min="6" max="6" width="11.7109375" customWidth="1"/>
    <col min="7" max="8" width="18.42578125" customWidth="1"/>
    <col min="9" max="10" width="49.140625" customWidth="1"/>
    <col min="11" max="11" width="58.28515625" customWidth="1"/>
    <col min="12" max="13" width="31.140625" customWidth="1"/>
    <col min="14" max="14" width="47.7109375" customWidth="1"/>
    <col min="15" max="15" width="11" customWidth="1"/>
    <col min="16" max="16" width="11.42578125" customWidth="1"/>
    <col min="17" max="17" width="18.28515625" customWidth="1"/>
    <col min="18" max="18" width="11.28515625" customWidth="1"/>
    <col min="19" max="19" width="19.7109375" bestFit="1" customWidth="1"/>
    <col min="20" max="20" width="15" customWidth="1"/>
    <col min="21" max="22" width="11.28515625" customWidth="1"/>
    <col min="23" max="23" width="10.28515625" customWidth="1"/>
    <col min="24" max="24" width="47"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5.95">
      <c r="A2" s="379" t="s">
        <v>6353</v>
      </c>
      <c r="B2" s="101"/>
      <c r="C2" s="101" t="s">
        <v>6353</v>
      </c>
      <c r="D2" s="101" t="s">
        <v>4719</v>
      </c>
      <c r="E2" s="101" t="s">
        <v>4719</v>
      </c>
      <c r="F2" s="101" t="s">
        <v>6154</v>
      </c>
      <c r="G2" s="101"/>
      <c r="H2" s="101" t="str">
        <f t="shared" ref="H2:H36" si="0">A2&amp;"_"&amp;$H$1</f>
        <v>ABCDE _Question</v>
      </c>
      <c r="I2" s="380"/>
      <c r="J2" s="485" t="str">
        <f t="shared" ref="J2:J36" si="1">A2&amp;"_"&amp;$J$1</f>
        <v>ABCDE _QuestionPar</v>
      </c>
      <c r="K2" s="103"/>
      <c r="L2" s="104"/>
      <c r="M2" s="104" t="str">
        <f t="shared" ref="M2:M36" si="2">A2&amp;"_"&amp;$M$1</f>
        <v>ABCDE _ExtraInfo</v>
      </c>
      <c r="N2" s="101" t="s">
        <v>6384</v>
      </c>
      <c r="O2" s="104"/>
      <c r="P2" s="101"/>
      <c r="Q2" s="101"/>
      <c r="R2" s="101"/>
      <c r="S2" s="101"/>
      <c r="T2" s="101" t="s">
        <v>6510</v>
      </c>
      <c r="U2" s="101"/>
      <c r="V2" s="101"/>
      <c r="W2" s="101"/>
      <c r="X2" s="105"/>
    </row>
    <row r="3" spans="1:24" ht="80.099999999999994">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59.94999999999999">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76.1">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75" t="str">
        <f>UPPER(MID(C10,1,5)&amp;B10)</f>
        <v>DUIZE1</v>
      </c>
      <c r="B10" s="381">
        <v>1</v>
      </c>
      <c r="C10" s="381" t="s">
        <v>71</v>
      </c>
      <c r="D10" s="381" t="s">
        <v>6115</v>
      </c>
      <c r="E10" s="381" t="s">
        <v>4719</v>
      </c>
      <c r="F10" s="381" t="s">
        <v>6154</v>
      </c>
      <c r="G10" s="381"/>
      <c r="H10" s="381" t="str">
        <f t="shared" si="0"/>
        <v>DUIZE1_Question</v>
      </c>
      <c r="I10" s="381" t="s">
        <v>6836</v>
      </c>
      <c r="J10" s="486" t="str">
        <f t="shared" si="1"/>
        <v>DUIZE1_QuestionPar</v>
      </c>
      <c r="K10" s="382" t="s">
        <v>6837</v>
      </c>
      <c r="L10" s="381" t="s">
        <v>6439</v>
      </c>
      <c r="M10" s="486" t="str">
        <f t="shared" si="2"/>
        <v>DUIZE1_ExtraInfo</v>
      </c>
      <c r="N10" s="332" t="s">
        <v>6838</v>
      </c>
      <c r="O10" s="512"/>
      <c r="P10" s="331" t="s">
        <v>6441</v>
      </c>
      <c r="Q10" s="331" t="s">
        <v>6272</v>
      </c>
      <c r="R10" s="331" t="s">
        <v>6118</v>
      </c>
      <c r="S10" s="331" t="s">
        <v>6839</v>
      </c>
      <c r="T10" s="331" t="s">
        <v>6840</v>
      </c>
      <c r="U10" s="381"/>
      <c r="V10" s="383" t="s">
        <v>6841</v>
      </c>
      <c r="W10" s="381" t="s">
        <v>6842</v>
      </c>
      <c r="X10" s="384"/>
    </row>
    <row r="11" spans="1:24" ht="63.95">
      <c r="A11" s="313" t="str">
        <f t="shared" ref="A11" si="4">UPPER(MID(C11,1,3)&amp;B11)</f>
        <v>ALG7</v>
      </c>
      <c r="B11" s="316">
        <v>7</v>
      </c>
      <c r="C11" s="316" t="s">
        <v>6153</v>
      </c>
      <c r="D11" s="316" t="s">
        <v>6115</v>
      </c>
      <c r="E11" s="317" t="s">
        <v>6196</v>
      </c>
      <c r="F11" s="317" t="s">
        <v>6154</v>
      </c>
      <c r="G11" s="317"/>
      <c r="H11" s="484" t="str">
        <f t="shared" si="0"/>
        <v>ALG7_Question</v>
      </c>
      <c r="I11" s="1" t="str">
        <f>IF(ISTEXT(VLOOKUP($A11,'ALG Generieke vragenset'!$A$2:$X$100,9,FALSE)),VLOOKUP($A11,'ALG Generieke vragenset'!$A$2:$X$100,9,FALSE),"")</f>
        <v>Heb je (vermoedelijk) koorts?</v>
      </c>
      <c r="J11" s="1" t="str">
        <f t="shared" si="1"/>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 t="str">
        <f t="shared" si="2"/>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6181</v>
      </c>
      <c r="X11" s="354"/>
    </row>
    <row r="12" spans="1:24" ht="207.95">
      <c r="A12" s="275" t="str">
        <f>UPPER(MID(C12,1,3)&amp;B12)</f>
        <v>ALG7A</v>
      </c>
      <c r="B12" s="380" t="s">
        <v>6201</v>
      </c>
      <c r="C12" s="380" t="s">
        <v>6153</v>
      </c>
      <c r="D12" s="380" t="s">
        <v>4719</v>
      </c>
      <c r="E12" s="380" t="s">
        <v>4719</v>
      </c>
      <c r="F12" s="380" t="s">
        <v>6202</v>
      </c>
      <c r="G12" s="380"/>
      <c r="H12" s="485" t="str">
        <f t="shared" si="0"/>
        <v>ALG7A_Question</v>
      </c>
      <c r="I12" s="1" t="str">
        <f>IF(ISTEXT(VLOOKUP($A12,'ALG Generieke vragenset'!$A$2:$X$100,9,FALSE)),VLOOKUP($A12,'ALG Generieke vragenset'!$A$2:$X$100,9,FALSE),"")</f>
        <v>Hoe hoog is je temperatuur?</v>
      </c>
      <c r="J12" s="1" t="str">
        <f t="shared" si="1"/>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 t="str">
        <f t="shared" si="2"/>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6206</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80" t="s">
        <v>6208</v>
      </c>
      <c r="W12" s="380" t="s">
        <v>6209</v>
      </c>
      <c r="X12" s="387" t="s">
        <v>6116</v>
      </c>
    </row>
    <row r="13" spans="1:24" ht="96">
      <c r="A13" s="388" t="str">
        <f>UPPER(MID(C13,1,5)&amp;B13)</f>
        <v>DUIZE2</v>
      </c>
      <c r="B13" s="403">
        <v>2</v>
      </c>
      <c r="C13" s="403" t="s">
        <v>71</v>
      </c>
      <c r="D13" s="403" t="s">
        <v>6115</v>
      </c>
      <c r="E13" s="337" t="s">
        <v>6115</v>
      </c>
      <c r="F13" s="337" t="s">
        <v>6154</v>
      </c>
      <c r="G13" s="337"/>
      <c r="H13" s="337" t="str">
        <f t="shared" si="0"/>
        <v>DUIZE2_Question</v>
      </c>
      <c r="I13" s="340" t="s">
        <v>1857</v>
      </c>
      <c r="J13" s="489" t="str">
        <f t="shared" si="1"/>
        <v>DUIZE2_QuestionPar</v>
      </c>
      <c r="K13" s="511" t="s">
        <v>6843</v>
      </c>
      <c r="L13" s="509" t="s">
        <v>6844</v>
      </c>
      <c r="M13" s="509" t="str">
        <f t="shared" si="2"/>
        <v>DUIZE2_ExtraInfo</v>
      </c>
      <c r="N13" s="509" t="s">
        <v>6845</v>
      </c>
      <c r="O13" s="510"/>
      <c r="P13" s="315"/>
      <c r="Q13" s="340" t="s">
        <v>6065</v>
      </c>
      <c r="R13" s="340" t="s">
        <v>6118</v>
      </c>
      <c r="S13" s="337" t="s">
        <v>6846</v>
      </c>
      <c r="T13" s="337" t="s">
        <v>6847</v>
      </c>
      <c r="U13" s="337" t="s">
        <v>1576</v>
      </c>
      <c r="V13" s="337" t="s">
        <v>6269</v>
      </c>
      <c r="W13" s="404"/>
      <c r="X13" s="405"/>
    </row>
    <row r="14" spans="1:24" ht="176.1">
      <c r="A14" s="319" t="str">
        <f t="shared" ref="A14" si="5">UPPER(MID(C14,1,3)&amp;B14)</f>
        <v>PIJ1</v>
      </c>
      <c r="B14" s="320">
        <v>1</v>
      </c>
      <c r="C14" s="320" t="s">
        <v>6247</v>
      </c>
      <c r="D14" s="312" t="s">
        <v>4719</v>
      </c>
      <c r="E14" s="312" t="s">
        <v>4719</v>
      </c>
      <c r="F14" s="312" t="s">
        <v>6154</v>
      </c>
      <c r="G14" s="312"/>
      <c r="H14" s="14" t="str">
        <f t="shared" si="0"/>
        <v>PIJ1_Question</v>
      </c>
      <c r="I14" s="1" t="str">
        <f>IF(ISTEXT(VLOOKUP($A14,'ALG Generieke vragenset'!$A$2:$X$100,9,FALSE)),VLOOKUP($A14,'ALG Generieke vragenset'!$A$2:$X$100,9,FALSE),"")</f>
        <v>Kun je op een schaal van 0-10 aangeven hoeveel pijn je hebt?</v>
      </c>
      <c r="J14" s="1" t="str">
        <f t="shared" si="1"/>
        <v>PIJ1_QuestionPar</v>
      </c>
      <c r="K14" s="1" t="str">
        <f>IF(ISTEXT(VLOOKUP($A14,'ALG Generieke vragenset'!$A$2:$X$100,11,FALSE)),VLOOKUP($A14,'ALG Generieke vragenset'!$A$2:$X$100,11,FALSE),"")</f>
        <v>Kun je op een schaal van 0-10 aangeven hoeveel pijn de patiënt heeft?</v>
      </c>
      <c r="L14" s="1" t="str">
        <f>IF(ISTEXT(VLOOKUP($A14,'ALG Generieke vragenset'!$A$2:$X$100,12,FALSE)),VLOOKUP($A14,'ALG Generieke vragenset'!$A$2:$X$100,12,FALSE),"")</f>
        <v>Pijn 0-10</v>
      </c>
      <c r="M14" s="1" t="str">
        <f t="shared" si="2"/>
        <v>PIJ1_ExtraInfo</v>
      </c>
      <c r="N14" s="1" t="str">
        <f>IF(ISTEXT(VLOOKUP($A14,'ALG Generieke vragenset'!$A$2:$X$100,14,FALSE)),VLOOKUP($A14,'ALG Generieke vragenset'!$A$2:$X$100,14,FALSE),"")</f>
        <v>0 is geen pijn, 1-3: weinig pijn, je kan bijna alles doen, 4-7: De pijn is aanwezig en beperkt je in je activiteiten, 8-9: de pijn is heel hevig en belemmerd je in al je dagelijkse activiteiten, 10 is de ergst denkbare pijn.</v>
      </c>
      <c r="O14" s="24" t="str">
        <f>IF(ISTEXT(VLOOKUP($A14,'ALG Generieke vragenset'!$A$2:$X$100,15,FALSE)),VLOOKUP($A14,'ALG Generieke vragenset'!$A$2:$X$100,15,FALSE),"")</f>
        <v>https://mi-umbraco-prd.azurewebsites.net/media/r3xjpuis/pij1.png</v>
      </c>
      <c r="P14" s="24" t="str">
        <f>IF(ISTEXT(VLOOKUP($A14,'ALG Generieke vragenset'!$A$2:$X$100,16,FALSE)),VLOOKUP($A14,'ALG Generieke vragenset'!$A$2:$X$100,16,FALSE),"")</f>
        <v>score 9 of 10</v>
      </c>
      <c r="Q14" s="1" t="str">
        <f>IF(ISTEXT(VLOOKUP($A14,'ALG Generieke vragenset'!$A$2:$X$100,17,FALSE)),VLOOKUP($A14,'ALG Generieke vragenset'!$A$2:$X$100,17,FALSE),"")</f>
        <v>slider</v>
      </c>
      <c r="R14" s="1" t="str">
        <f>IF(ISTEXT(VLOOKUP($A14,'ALG Generieke vragenset'!$A$2:$X$100,18,FALSE)),VLOOKUP($A14,'ALG Generieke vragenset'!$A$2:$X$100,18,FALSE),"")</f>
        <v>Ja</v>
      </c>
      <c r="S14" s="14" t="str">
        <f>IF(ISTEXT(VLOOKUP($A14,'ALG Generieke vragenset'!$A$2:$X$100,19,FALSE)),VLOOKUP($A14,'ALG Generieke vragenset'!$A$2:$X$100,19,FALSE),"")</f>
        <v>0. PIJ1_Answer1 
1. PIJ1_Answer2 
2. PIJ1_Answer3 
3. PIJ1_Answer4 
4. PIJ1_Answer5 
5. PIJ1_Answer6 
6. PIJ1_Answer7 
7. PIJ1_Answer8 
8. PIJ1_Answer9 
9. PIJ1_Answer10 
10. PIJ1_Answer11</v>
      </c>
      <c r="T14" s="14" t="str">
        <f>IF(ISTEXT(VLOOKUP($A14,'ALG Generieke vragenset'!$A$2:$X$100,20,FALSE)),VLOOKUP($A14,'ALG Generieke vragenset'!$A$2:$X$100,20,FALSE),"")</f>
        <v>0. 0
1. 1
2. 2
3. 3
4. 4
5. 5
6. 6
7. 7
8. 8
9. 9
10. 10</v>
      </c>
      <c r="U14" s="14" t="str">
        <f>IF(ISTEXT(VLOOKUP($A14,'ALG Generieke vragenset'!$A$2:$X$100,21,FALSE)),VLOOKUP($A14,'ALG Generieke vragenset'!$A$2:$X$100,21,FALSE),"")</f>
        <v>x</v>
      </c>
      <c r="V14" s="455" t="s">
        <v>6253</v>
      </c>
      <c r="W14" s="312" t="s">
        <v>6254</v>
      </c>
      <c r="X14" s="365"/>
    </row>
    <row r="15" spans="1:24" ht="321">
      <c r="A15" s="379" t="str">
        <f t="shared" ref="A15:A24" si="6">UPPER(MID(C15,1,5)&amp;B15)</f>
        <v>DUIZE3</v>
      </c>
      <c r="B15" s="380">
        <v>3</v>
      </c>
      <c r="C15" s="380" t="s">
        <v>71</v>
      </c>
      <c r="D15" s="380" t="s">
        <v>6115</v>
      </c>
      <c r="E15" s="380" t="s">
        <v>4719</v>
      </c>
      <c r="F15" s="380" t="s">
        <v>6154</v>
      </c>
      <c r="G15" s="380"/>
      <c r="H15" s="380" t="str">
        <f t="shared" si="0"/>
        <v>DUIZE3_Question</v>
      </c>
      <c r="I15" s="380" t="s">
        <v>6848</v>
      </c>
      <c r="J15" s="380" t="str">
        <f t="shared" si="1"/>
        <v>DUIZE3_QuestionPar</v>
      </c>
      <c r="K15" s="380" t="s">
        <v>6849</v>
      </c>
      <c r="L15" s="380" t="s">
        <v>6850</v>
      </c>
      <c r="M15" s="380"/>
      <c r="N15" s="172"/>
      <c r="O15" s="380"/>
      <c r="P15" s="380"/>
      <c r="Q15" s="380" t="s">
        <v>6272</v>
      </c>
      <c r="R15" s="380" t="s">
        <v>6118</v>
      </c>
      <c r="S15" s="380" t="s">
        <v>6851</v>
      </c>
      <c r="T15" s="380" t="s">
        <v>6852</v>
      </c>
      <c r="U15" s="380" t="s">
        <v>1576</v>
      </c>
      <c r="V15" s="452" t="s">
        <v>6732</v>
      </c>
      <c r="W15" s="380" t="s">
        <v>6853</v>
      </c>
      <c r="X15" s="387"/>
    </row>
    <row r="16" spans="1:24" ht="32.1">
      <c r="A16" s="379" t="str">
        <f t="shared" si="6"/>
        <v>DUIZE3A</v>
      </c>
      <c r="B16" s="380" t="s">
        <v>6175</v>
      </c>
      <c r="C16" s="380" t="s">
        <v>71</v>
      </c>
      <c r="D16" s="380" t="s">
        <v>6115</v>
      </c>
      <c r="E16" s="380" t="s">
        <v>4719</v>
      </c>
      <c r="F16" s="380" t="s">
        <v>6154</v>
      </c>
      <c r="G16" s="380"/>
      <c r="H16" s="380" t="str">
        <f t="shared" si="0"/>
        <v>DUIZE3A_Question</v>
      </c>
      <c r="I16" s="380" t="s">
        <v>1893</v>
      </c>
      <c r="J16" s="380" t="str">
        <f t="shared" si="1"/>
        <v>DUIZE3A_QuestionPar</v>
      </c>
      <c r="K16" s="380" t="s">
        <v>1895</v>
      </c>
      <c r="L16" s="380" t="s">
        <v>6854</v>
      </c>
      <c r="M16" s="380" t="str">
        <f t="shared" si="2"/>
        <v>DUIZE3A_ExtraInfo</v>
      </c>
      <c r="N16" s="172" t="s">
        <v>6855</v>
      </c>
      <c r="O16" s="380"/>
      <c r="P16" s="380"/>
      <c r="Q16" s="380" t="s">
        <v>6312</v>
      </c>
      <c r="R16" s="380" t="s">
        <v>6118</v>
      </c>
      <c r="S16" s="380"/>
      <c r="T16" s="380" t="s">
        <v>6312</v>
      </c>
      <c r="U16" s="380" t="s">
        <v>1576</v>
      </c>
      <c r="V16" s="452">
        <v>1</v>
      </c>
      <c r="W16" s="380"/>
      <c r="X16" s="387"/>
    </row>
    <row r="17" spans="1:24" ht="63.95">
      <c r="A17" s="379" t="str">
        <f t="shared" si="6"/>
        <v>DUIZE4</v>
      </c>
      <c r="B17" s="380">
        <v>4</v>
      </c>
      <c r="C17" s="380" t="s">
        <v>71</v>
      </c>
      <c r="D17" s="380" t="s">
        <v>6115</v>
      </c>
      <c r="E17" s="380" t="s">
        <v>4719</v>
      </c>
      <c r="F17" s="380" t="s">
        <v>6154</v>
      </c>
      <c r="G17" s="380"/>
      <c r="H17" s="380" t="str">
        <f t="shared" si="0"/>
        <v>DUIZE4_Question</v>
      </c>
      <c r="I17" s="380" t="s">
        <v>6856</v>
      </c>
      <c r="J17" s="380" t="str">
        <f t="shared" si="1"/>
        <v>DUIZE4_QuestionPar</v>
      </c>
      <c r="K17" s="380" t="s">
        <v>1901</v>
      </c>
      <c r="L17" s="380" t="s">
        <v>6857</v>
      </c>
      <c r="M17" s="380" t="str">
        <f t="shared" si="2"/>
        <v>DUIZE4_ExtraInfo</v>
      </c>
      <c r="N17" s="172" t="s">
        <v>1903</v>
      </c>
      <c r="O17" s="380"/>
      <c r="P17" s="380"/>
      <c r="Q17" s="380" t="s">
        <v>6312</v>
      </c>
      <c r="R17" s="380" t="s">
        <v>6118</v>
      </c>
      <c r="S17" s="380"/>
      <c r="T17" s="380" t="s">
        <v>6312</v>
      </c>
      <c r="U17" s="380" t="s">
        <v>1576</v>
      </c>
      <c r="V17" s="452">
        <v>1</v>
      </c>
      <c r="W17" s="380"/>
      <c r="X17" s="387"/>
    </row>
    <row r="18" spans="1:24" ht="91.5">
      <c r="A18" s="379" t="str">
        <f t="shared" si="6"/>
        <v>DUIZE5</v>
      </c>
      <c r="B18" s="380">
        <v>5</v>
      </c>
      <c r="C18" s="380" t="s">
        <v>71</v>
      </c>
      <c r="D18" s="380" t="s">
        <v>6115</v>
      </c>
      <c r="E18" s="380" t="s">
        <v>4719</v>
      </c>
      <c r="F18" s="380" t="s">
        <v>6154</v>
      </c>
      <c r="G18" s="380"/>
      <c r="H18" s="380" t="str">
        <f t="shared" si="0"/>
        <v>DUIZE5_Question</v>
      </c>
      <c r="I18" s="380" t="s">
        <v>1905</v>
      </c>
      <c r="J18" s="380" t="str">
        <f t="shared" si="1"/>
        <v>DUIZE5_QuestionPar</v>
      </c>
      <c r="K18" s="380" t="s">
        <v>1905</v>
      </c>
      <c r="L18" s="380" t="s">
        <v>6858</v>
      </c>
      <c r="M18" s="380"/>
      <c r="N18" s="172"/>
      <c r="O18" s="380"/>
      <c r="P18" s="380"/>
      <c r="Q18" s="380" t="s">
        <v>6065</v>
      </c>
      <c r="R18" s="380" t="s">
        <v>6118</v>
      </c>
      <c r="S18" s="380" t="s">
        <v>6859</v>
      </c>
      <c r="T18" s="380" t="s">
        <v>6860</v>
      </c>
      <c r="U18" s="380" t="s">
        <v>1576</v>
      </c>
      <c r="V18" s="452" t="s">
        <v>6269</v>
      </c>
      <c r="W18" s="380" t="s">
        <v>6861</v>
      </c>
      <c r="X18" s="387"/>
    </row>
    <row r="19" spans="1:24" ht="32.1">
      <c r="A19" s="379" t="str">
        <f t="shared" si="6"/>
        <v>DUIZE5A</v>
      </c>
      <c r="B19" s="380" t="s">
        <v>6862</v>
      </c>
      <c r="C19" s="380" t="s">
        <v>71</v>
      </c>
      <c r="D19" s="380" t="s">
        <v>6115</v>
      </c>
      <c r="E19" s="380" t="s">
        <v>4719</v>
      </c>
      <c r="F19" s="380" t="s">
        <v>6154</v>
      </c>
      <c r="G19" s="380"/>
      <c r="H19" s="380" t="str">
        <f t="shared" si="0"/>
        <v>DUIZE5A_Question</v>
      </c>
      <c r="I19" s="380" t="s">
        <v>1914</v>
      </c>
      <c r="J19" s="380" t="str">
        <f t="shared" si="1"/>
        <v>DUIZE5A_QuestionPar</v>
      </c>
      <c r="K19" s="380" t="s">
        <v>1914</v>
      </c>
      <c r="L19" s="380" t="s">
        <v>6863</v>
      </c>
      <c r="M19" s="380" t="str">
        <f t="shared" si="2"/>
        <v>DUIZE5A_ExtraInfo</v>
      </c>
      <c r="N19" s="172" t="s">
        <v>6864</v>
      </c>
      <c r="O19" s="380"/>
      <c r="P19" s="380"/>
      <c r="Q19" s="380" t="s">
        <v>6312</v>
      </c>
      <c r="R19" s="380" t="s">
        <v>6118</v>
      </c>
      <c r="S19" s="380"/>
      <c r="T19" s="380">
        <v>1</v>
      </c>
      <c r="U19" s="380" t="s">
        <v>1576</v>
      </c>
      <c r="V19" s="452">
        <v>1</v>
      </c>
      <c r="W19" s="380"/>
      <c r="X19" s="387"/>
    </row>
    <row r="20" spans="1:24" ht="167.25">
      <c r="A20" s="379" t="str">
        <f t="shared" si="6"/>
        <v>DUIZE6</v>
      </c>
      <c r="B20" s="380">
        <v>6</v>
      </c>
      <c r="C20" s="380" t="s">
        <v>71</v>
      </c>
      <c r="D20" s="380" t="s">
        <v>6115</v>
      </c>
      <c r="E20" s="380" t="s">
        <v>4719</v>
      </c>
      <c r="F20" s="380" t="s">
        <v>6154</v>
      </c>
      <c r="G20" s="380"/>
      <c r="H20" s="380" t="str">
        <f t="shared" si="0"/>
        <v>DUIZE6_Question</v>
      </c>
      <c r="I20" s="380" t="s">
        <v>1919</v>
      </c>
      <c r="J20" s="380" t="str">
        <f t="shared" si="1"/>
        <v>DUIZE6_QuestionPar</v>
      </c>
      <c r="K20" s="380" t="s">
        <v>1919</v>
      </c>
      <c r="L20" s="380" t="s">
        <v>6865</v>
      </c>
      <c r="M20" s="380"/>
      <c r="N20" s="172"/>
      <c r="O20" s="380"/>
      <c r="P20" s="380"/>
      <c r="Q20" s="380" t="s">
        <v>6272</v>
      </c>
      <c r="R20" s="380" t="s">
        <v>6118</v>
      </c>
      <c r="S20" s="380" t="s">
        <v>6866</v>
      </c>
      <c r="T20" s="380" t="s">
        <v>6867</v>
      </c>
      <c r="U20" s="380" t="s">
        <v>1576</v>
      </c>
      <c r="V20" s="452" t="s">
        <v>6477</v>
      </c>
      <c r="W20" s="380" t="s">
        <v>6868</v>
      </c>
      <c r="X20" s="387"/>
    </row>
    <row r="21" spans="1:24">
      <c r="A21" s="379" t="str">
        <f t="shared" si="6"/>
        <v>DUIZE6A</v>
      </c>
      <c r="B21" s="380" t="s">
        <v>6419</v>
      </c>
      <c r="C21" s="380" t="s">
        <v>71</v>
      </c>
      <c r="D21" s="380" t="s">
        <v>6115</v>
      </c>
      <c r="E21" s="380" t="s">
        <v>4719</v>
      </c>
      <c r="F21" s="380" t="s">
        <v>6154</v>
      </c>
      <c r="G21" s="380"/>
      <c r="H21" s="380" t="str">
        <f t="shared" si="0"/>
        <v>DUIZE6A_Question</v>
      </c>
      <c r="I21" s="380" t="s">
        <v>1937</v>
      </c>
      <c r="J21" s="380" t="str">
        <f t="shared" si="1"/>
        <v>DUIZE6A_QuestionPar</v>
      </c>
      <c r="K21" s="380" t="s">
        <v>1937</v>
      </c>
      <c r="L21" s="380" t="s">
        <v>6869</v>
      </c>
      <c r="M21" s="380"/>
      <c r="N21" s="172"/>
      <c r="O21" s="380"/>
      <c r="P21" s="380"/>
      <c r="Q21" s="380" t="s">
        <v>6312</v>
      </c>
      <c r="R21" s="380" t="s">
        <v>6118</v>
      </c>
      <c r="S21" s="380"/>
      <c r="T21" s="380" t="s">
        <v>6312</v>
      </c>
      <c r="U21" s="380" t="s">
        <v>1576</v>
      </c>
      <c r="V21" s="380">
        <v>1</v>
      </c>
      <c r="W21" s="380"/>
      <c r="X21" s="387"/>
    </row>
    <row r="22" spans="1:24" ht="15.95">
      <c r="A22" s="379" t="str">
        <f t="shared" si="6"/>
        <v>DUIZE7</v>
      </c>
      <c r="B22" s="380">
        <v>7</v>
      </c>
      <c r="C22" s="380" t="s">
        <v>71</v>
      </c>
      <c r="D22" s="380" t="s">
        <v>6115</v>
      </c>
      <c r="E22" s="380" t="s">
        <v>4719</v>
      </c>
      <c r="F22" s="380" t="s">
        <v>6154</v>
      </c>
      <c r="G22" s="380"/>
      <c r="H22" s="380" t="str">
        <f t="shared" si="0"/>
        <v>DUIZE7_Question</v>
      </c>
      <c r="I22" s="380" t="s">
        <v>1940</v>
      </c>
      <c r="J22" s="380" t="str">
        <f t="shared" si="1"/>
        <v>DUIZE7_QuestionPar</v>
      </c>
      <c r="K22" s="380" t="s">
        <v>1940</v>
      </c>
      <c r="L22" s="380" t="s">
        <v>6870</v>
      </c>
      <c r="M22" s="380" t="str">
        <f t="shared" si="2"/>
        <v>DUIZE7_ExtraInfo</v>
      </c>
      <c r="N22" s="172" t="s">
        <v>6871</v>
      </c>
      <c r="O22" s="380"/>
      <c r="P22" s="380"/>
      <c r="Q22" s="380" t="s">
        <v>6312</v>
      </c>
      <c r="R22" s="380" t="s">
        <v>6118</v>
      </c>
      <c r="S22" s="380"/>
      <c r="T22" s="380" t="s">
        <v>6312</v>
      </c>
      <c r="U22" s="380" t="s">
        <v>1576</v>
      </c>
      <c r="V22" s="452">
        <v>1</v>
      </c>
      <c r="W22" s="380"/>
      <c r="X22" s="387"/>
    </row>
    <row r="23" spans="1:24" ht="409.6">
      <c r="A23" s="379" t="str">
        <f t="shared" si="6"/>
        <v>DUIZE8</v>
      </c>
      <c r="B23" s="380">
        <v>8</v>
      </c>
      <c r="C23" s="380" t="s">
        <v>71</v>
      </c>
      <c r="D23" s="380" t="s">
        <v>6115</v>
      </c>
      <c r="E23" s="380" t="s">
        <v>6115</v>
      </c>
      <c r="F23" s="380" t="s">
        <v>6154</v>
      </c>
      <c r="G23" s="380"/>
      <c r="H23" s="380" t="str">
        <f t="shared" si="0"/>
        <v>DUIZE8_Question</v>
      </c>
      <c r="I23" s="380" t="s">
        <v>6872</v>
      </c>
      <c r="J23" s="380" t="str">
        <f t="shared" si="1"/>
        <v>DUIZE8_QuestionPar</v>
      </c>
      <c r="K23" s="380" t="s">
        <v>1947</v>
      </c>
      <c r="L23" s="380" t="s">
        <v>6873</v>
      </c>
      <c r="M23" s="485"/>
      <c r="N23" s="389"/>
      <c r="O23" s="335"/>
      <c r="P23" s="380"/>
      <c r="Q23" s="380" t="s">
        <v>6326</v>
      </c>
      <c r="R23" s="380" t="s">
        <v>6118</v>
      </c>
      <c r="S23" s="380" t="s">
        <v>6874</v>
      </c>
      <c r="T23" s="380" t="s">
        <v>6875</v>
      </c>
      <c r="U23" s="380" t="s">
        <v>1576</v>
      </c>
      <c r="V23" s="380" t="s">
        <v>6167</v>
      </c>
      <c r="W23" s="380" t="s">
        <v>6876</v>
      </c>
      <c r="X23" s="387"/>
    </row>
    <row r="24" spans="1:24" ht="32.1">
      <c r="A24" s="379" t="str">
        <f t="shared" si="6"/>
        <v>DUIZE8A</v>
      </c>
      <c r="B24" s="380" t="s">
        <v>6214</v>
      </c>
      <c r="C24" s="380" t="s">
        <v>71</v>
      </c>
      <c r="D24" s="380" t="s">
        <v>6331</v>
      </c>
      <c r="E24" s="380" t="s">
        <v>4719</v>
      </c>
      <c r="F24" s="380" t="s">
        <v>6877</v>
      </c>
      <c r="G24" s="380"/>
      <c r="H24" s="380" t="str">
        <f t="shared" si="0"/>
        <v>DUIZE8A_Question</v>
      </c>
      <c r="I24" s="380" t="s">
        <v>1974</v>
      </c>
      <c r="J24" s="380" t="str">
        <f t="shared" si="1"/>
        <v>DUIZE8A_QuestionPar</v>
      </c>
      <c r="K24" s="380" t="s">
        <v>1976</v>
      </c>
      <c r="L24" s="380" t="s">
        <v>6878</v>
      </c>
      <c r="M24" s="380" t="str">
        <f t="shared" si="2"/>
        <v>DUIZE8A_ExtraInfo</v>
      </c>
      <c r="N24" s="172" t="s">
        <v>1978</v>
      </c>
      <c r="O24" s="380"/>
      <c r="P24" s="380"/>
      <c r="Q24" s="380" t="s">
        <v>6312</v>
      </c>
      <c r="R24" s="380" t="s">
        <v>6118</v>
      </c>
      <c r="S24" s="380"/>
      <c r="T24" s="380" t="s">
        <v>6312</v>
      </c>
      <c r="U24" s="380" t="s">
        <v>1576</v>
      </c>
      <c r="V24" s="380">
        <v>1</v>
      </c>
      <c r="W24" s="380"/>
      <c r="X24" s="387"/>
    </row>
    <row r="25" spans="1:24" ht="32.1">
      <c r="A25" s="313" t="str">
        <f t="shared" ref="A25" si="7">UPPER(MID(C25,1,3)&amp;B25)</f>
        <v>ALG4</v>
      </c>
      <c r="B25" s="316">
        <v>4</v>
      </c>
      <c r="C25" s="316" t="s">
        <v>6153</v>
      </c>
      <c r="D25" s="316" t="s">
        <v>4719</v>
      </c>
      <c r="E25" s="317" t="s">
        <v>6186</v>
      </c>
      <c r="F25" s="315" t="s">
        <v>6187</v>
      </c>
      <c r="G25" s="315"/>
      <c r="H25" s="482" t="str">
        <f t="shared" si="0"/>
        <v>ALG4_Question</v>
      </c>
      <c r="I25" s="1" t="str">
        <f>IF(ISTEXT(VLOOKUP($A25,'ALG Generieke vragenset'!$A$2:$X$100,9,FALSE)),VLOOKUP($A25,'ALG Generieke vragenset'!$A$2:$X$100,9,FALSE),"")</f>
        <v xml:space="preserve">Ben je (mogelijk) zwanger? </v>
      </c>
      <c r="J25" s="1" t="str">
        <f t="shared" si="1"/>
        <v>ALG4_QuestionPar</v>
      </c>
      <c r="K25" s="1" t="str">
        <f>IF(ISTEXT(VLOOKUP($A25,'ALG Generieke vragenset'!$A$2:$X$100,11,FALSE)),VLOOKUP($A25,'ALG Generieke vragenset'!$A$2:$X$100,11,FALSE),"")</f>
        <v>Is de patiënte (mogelijk) zwanger?</v>
      </c>
      <c r="L25" s="1" t="str">
        <f>IF(ISTEXT(VLOOKUP($A25,'ALG Generieke vragenset'!$A$2:$X$100,12,FALSE)),VLOOKUP($A25,'ALG Generieke vragenset'!$A$2:$X$100,12,FALSE),"")</f>
        <v>(mogelijk) zwanger</v>
      </c>
      <c r="M25" s="1"/>
      <c r="N25" s="1" t="str">
        <f>IF(ISTEXT(VLOOKUP($A25,'ALG Generieke vragenset'!$A$2:$X$100,14,FALSE)),VLOOKUP($A25,'ALG Generieke vragenset'!$A$2:$X$100,14,FALSE),"")</f>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boolean</v>
      </c>
      <c r="R25" s="1" t="str">
        <f>IF(ISTEXT(VLOOKUP($A25,'ALG Generieke vragenset'!$A$2:$X$100,18,FALSE)),VLOOKUP($A25,'ALG Generieke vragenset'!$A$2:$X$100,18,FALSE),"")</f>
        <v xml:space="preserve">Ja </v>
      </c>
      <c r="S25" s="14" t="s">
        <v>6500</v>
      </c>
      <c r="T25" s="14" t="str">
        <f>IF(ISTEXT(VLOOKUP($A25,'ALG Generieke vragenset'!$A$2:$X$100,20,FALSE)),VLOOKUP($A25,'ALG Generieke vragenset'!$A$2:$X$100,20,FALSE),"")</f>
        <v>1. Ja
2. Nee</v>
      </c>
      <c r="U25" s="14" t="str">
        <f>IF(ISTEXT(VLOOKUP($A25,'ALG Generieke vragenset'!$A$2:$X$100,21,FALSE)),VLOOKUP($A25,'ALG Generieke vragenset'!$A$2:$X$100,21,FALSE),"")</f>
        <v>x</v>
      </c>
      <c r="V25" s="316" t="s">
        <v>6159</v>
      </c>
      <c r="W25" s="315"/>
      <c r="X25" s="373"/>
    </row>
    <row r="26" spans="1:24" ht="128.1">
      <c r="A26" s="392" t="str">
        <f>UPPER(MID(C26,1,3)&amp;B26)</f>
        <v>ALG13</v>
      </c>
      <c r="B26" s="393">
        <v>13</v>
      </c>
      <c r="C26" s="394" t="s">
        <v>6153</v>
      </c>
      <c r="D26" s="394" t="s">
        <v>4719</v>
      </c>
      <c r="E26" s="394" t="s">
        <v>4719</v>
      </c>
      <c r="F26" s="394" t="s">
        <v>6154</v>
      </c>
      <c r="G26" s="394"/>
      <c r="H26" s="30" t="str">
        <f t="shared" si="0"/>
        <v>ALG13_Question</v>
      </c>
      <c r="I26" s="1" t="str">
        <f>IF(ISTEXT(VLOOKUP($A26,'ALG Generieke vragenset'!$A$2:$X$100,9,FALSE)),VLOOKUP($A26,'ALG Generieke vragenset'!$A$2:$X$100,9,FALSE),"")</f>
        <v xml:space="preserve">Sinds wanneer heb je klachten? </v>
      </c>
      <c r="J26" s="1" t="str">
        <f t="shared" si="1"/>
        <v>ALG13_QuestionPar</v>
      </c>
      <c r="K26" s="1" t="str">
        <f>IF(ISTEXT(VLOOKUP($A26,'ALG Generieke vragenset'!$A$2:$X$100,11,FALSE)),VLOOKUP($A26,'ALG Generieke vragenset'!$A$2:$X$100,11,FALSE),"")</f>
        <v xml:space="preserve">Sinds wanneer zijn er klachten? </v>
      </c>
      <c r="L26" s="1" t="str">
        <f>IF(ISTEXT(VLOOKUP($A26,'ALG Generieke vragenset'!$A$2:$X$100,12,FALSE)),VLOOKUP($A26,'ALG Generieke vragenset'!$A$2:$X$100,12,FALSE),"")</f>
        <v>Sinds wanneer</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keuzeselectie</v>
      </c>
      <c r="R26" s="1" t="str">
        <f>IF(ISTEXT(VLOOKUP($A26,'ALG Generieke vragenset'!$A$2:$X$100,18,FALSE)),VLOOKUP($A26,'ALG Generieke vragenset'!$A$2:$X$100,18,FALSE),"")</f>
        <v>Ja</v>
      </c>
      <c r="S26" s="14" t="s">
        <v>6228</v>
      </c>
      <c r="T26" s="14" t="str">
        <f>IF(ISTEXT(VLOOKUP($A26,'ALG Generieke vragenset'!$A$2:$X$100,20,FALSE)),VLOOKUP($A26,'ALG Generieke vragenset'!$A$2:$X$100,20,FALSE),"")</f>
        <v xml:space="preserve">1. Enkele uren
2. Een dag
3. Twee dagen
4. 2-6 dagen
5. 7 dagen
6. Langer dan 7 dagen
</v>
      </c>
      <c r="U26" s="14" t="str">
        <f>IF(ISTEXT(VLOOKUP($A26,'ALG Generieke vragenset'!$A$2:$X$100,21,FALSE)),VLOOKUP($A26,'ALG Generieke vragenset'!$A$2:$X$100,21,FALSE),"")</f>
        <v>x</v>
      </c>
      <c r="V26" s="395" t="s">
        <v>6230</v>
      </c>
      <c r="W26" s="381" t="s">
        <v>6231</v>
      </c>
      <c r="X26" s="396"/>
    </row>
    <row r="27" spans="1:24" ht="15.95">
      <c r="A27" s="397" t="str">
        <f>UPPER(MID(C27,1,3)&amp;B27)</f>
        <v>ALG13A</v>
      </c>
      <c r="B27" s="398" t="s">
        <v>6232</v>
      </c>
      <c r="C27" s="398" t="s">
        <v>6153</v>
      </c>
      <c r="D27" s="398" t="s">
        <v>6115</v>
      </c>
      <c r="E27" s="398" t="s">
        <v>4719</v>
      </c>
      <c r="F27" s="398" t="s">
        <v>6154</v>
      </c>
      <c r="G27" s="398"/>
      <c r="H27" s="488" t="str">
        <f t="shared" si="0"/>
        <v>ALG13A_Question</v>
      </c>
      <c r="I27" s="1" t="str">
        <f>IF(ISTEXT(VLOOKUP($A27,'ALG Generieke vragenset'!$A$2:$X$100,9,FALSE)),VLOOKUP($A27,'ALG Generieke vragenset'!$A$2:$X$100,9,FALSE),"")</f>
        <v>Hoe lang bestaan de klachten precies?</v>
      </c>
      <c r="J27" s="1" t="str">
        <f t="shared" si="1"/>
        <v>ALG13A_QuestionPar</v>
      </c>
      <c r="K27" s="1" t="str">
        <f>IF(ISTEXT(VLOOKUP($A27,'ALG Generieke vragenset'!$A$2:$X$100,11,FALSE)),VLOOKUP($A27,'ALG Generieke vragenset'!$A$2:$X$100,11,FALSE),"")</f>
        <v>Hoe lang bestaan de klachten precies?</v>
      </c>
      <c r="L27" s="1" t="str">
        <f>IF(ISTEXT(VLOOKUP($A27,'ALG Generieke vragenset'!$A$2:$X$100,12,FALSE)),VLOOKUP($A27,'ALG Generieke vragenset'!$A$2:$X$100,12,FALSE),"")</f>
        <v>Specifieke duur</v>
      </c>
      <c r="M27" s="1"/>
      <c r="N27" s="1" t="str">
        <f>IF(ISTEXT(VLOOKUP($A27,'ALG Generieke vragenset'!$A$2:$X$100,14,FALSE)),VLOOKUP($A27,'ALG Generieke vragenset'!$A$2:$X$100,14,FALSE),"")</f>
        <v> </v>
      </c>
      <c r="O27" s="24" t="str">
        <f>IF(ISTEXT(VLOOKUP($A27,'ALG Generieke vragenset'!$A$2:$X$100,15,FALSE)),VLOOKUP($A27,'ALG Generieke vragenset'!$A$2:$X$100,15,FALSE),"")</f>
        <v/>
      </c>
      <c r="P27" s="24" t="str">
        <f>IF(ISTEXT(VLOOKUP($A27,'ALG Generieke vragenset'!$A$2:$X$100,16,FALSE)),VLOOKUP($A27,'ALG Generieke vragenset'!$A$2:$X$100,16,FALSE),"")</f>
        <v> </v>
      </c>
      <c r="Q27" s="1" t="str">
        <f>IF(ISTEXT(VLOOKUP($A27,'ALG Generieke vragenset'!$A$2:$X$100,17,FALSE)),VLOOKUP($A27,'ALG Generieke vragenset'!$A$2:$X$100,17,FALSE),"")</f>
        <v>beschrijving</v>
      </c>
      <c r="R27" s="1" t="str">
        <f>IF(ISTEXT(VLOOKUP($A27,'ALG Generieke vragenset'!$A$2:$X$100,18,FALSE)),VLOOKUP($A27,'ALG Generieke vragenset'!$A$2:$X$100,18,FALSE),"")</f>
        <v xml:space="preserve">Ja </v>
      </c>
      <c r="S27" s="1"/>
      <c r="T27" s="14" t="str">
        <f>IF(ISTEXT(VLOOKUP($A27,'ALG Generieke vragenset'!$A$2:$X$100,20,FALSE)),VLOOKUP($A27,'ALG Generieke vragenset'!$A$2:$X$100,20,FALSE),"")</f>
        <v>Beschrijving</v>
      </c>
      <c r="U27" s="14" t="str">
        <f>IF(ISTEXT(VLOOKUP($A27,'ALG Generieke vragenset'!$A$2:$X$100,21,FALSE)),VLOOKUP($A27,'ALG Generieke vragenset'!$A$2:$X$100,21,FALSE),"")</f>
        <v>x</v>
      </c>
      <c r="V27" s="398">
        <v>1</v>
      </c>
      <c r="W27" s="398" t="s">
        <v>6116</v>
      </c>
      <c r="X27" s="399" t="s">
        <v>6116</v>
      </c>
    </row>
    <row r="28" spans="1:24" ht="48">
      <c r="A28" s="392" t="str">
        <f t="shared" ref="A28:A34" si="8">UPPER(MID(C28,1,3)&amp;B28)</f>
        <v>ALG14</v>
      </c>
      <c r="B28" s="393">
        <v>14</v>
      </c>
      <c r="C28" s="393" t="s">
        <v>6153</v>
      </c>
      <c r="D28" s="394" t="s">
        <v>4719</v>
      </c>
      <c r="E28" s="394" t="s">
        <v>4719</v>
      </c>
      <c r="F28" s="394" t="s">
        <v>6154</v>
      </c>
      <c r="G28" s="394"/>
      <c r="H28" s="30" t="str">
        <f t="shared" si="0"/>
        <v>ALG14_Question</v>
      </c>
      <c r="I28" s="1" t="str">
        <f>IF(ISTEXT(VLOOKUP($A28,'ALG Generieke vragenset'!$A$2:$X$100,9,FALSE)),VLOOKUP($A28,'ALG Generieke vragenset'!$A$2:$X$100,9,FALSE),"")</f>
        <v>Zijn er nog andere bijkomende klachten?</v>
      </c>
      <c r="J28" s="1" t="str">
        <f t="shared" si="1"/>
        <v>ALG14_QuestionPar</v>
      </c>
      <c r="K28" s="1" t="str">
        <f>IF(ISTEXT(VLOOKUP($A28,'ALG Generieke vragenset'!$A$2:$X$100,11,FALSE)),VLOOKUP($A28,'ALG Generieke vragenset'!$A$2:$X$100,11,FALSE),"")</f>
        <v>Zijn er nog andere bijkomende klachten?</v>
      </c>
      <c r="L28" s="1" t="str">
        <f>IF(ISTEXT(VLOOKUP($A28,'ALG Generieke vragenset'!$A$2:$X$100,12,FALSE)),VLOOKUP($A28,'ALG Generieke vragenset'!$A$2:$X$100,12,FALSE),"")</f>
        <v>Bijkomende klachten</v>
      </c>
      <c r="M28" s="1"/>
      <c r="N28" s="1" t="str">
        <f>IF(ISTEXT(VLOOKUP($A28,'ALG Generieke vragenset'!$A$2:$X$100,14,FALSE)),VLOOKUP($A28,'ALG Generieke vragenset'!$A$2:$X$100,14,FALSE),"")</f>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boolean</v>
      </c>
      <c r="R28" s="1" t="str">
        <f>IF(ISTEXT(VLOOKUP($A28,'ALG Generieke vragenset'!$A$2:$X$100,18,FALSE)),VLOOKUP($A28,'ALG Generieke vragenset'!$A$2:$X$100,18,FALSE),"")</f>
        <v>Ja</v>
      </c>
      <c r="S28" s="14" t="s">
        <v>6500</v>
      </c>
      <c r="T28" s="14" t="str">
        <f>IF(ISTEXT(VLOOKUP($A28,'ALG Generieke vragenset'!$A$2:$X$100,20,FALSE)),VLOOKUP($A28,'ALG Generieke vragenset'!$A$2:$X$100,20,FALSE),"")</f>
        <v>1. Ja
2. Nee</v>
      </c>
      <c r="U28" s="14" t="str">
        <f>IF(ISTEXT(VLOOKUP($A28,'ALG Generieke vragenset'!$A$2:$X$100,21,FALSE)),VLOOKUP($A28,'ALG Generieke vragenset'!$A$2:$X$100,21,FALSE),"")</f>
        <v/>
      </c>
      <c r="V28" s="394" t="s">
        <v>6159</v>
      </c>
      <c r="W28" s="381" t="s">
        <v>6235</v>
      </c>
      <c r="X28" s="396"/>
    </row>
    <row r="29" spans="1:24" ht="15.95">
      <c r="A29" s="397" t="str">
        <f t="shared" si="8"/>
        <v>ALG14A</v>
      </c>
      <c r="B29" s="406" t="s">
        <v>6236</v>
      </c>
      <c r="C29" s="406" t="s">
        <v>6162</v>
      </c>
      <c r="D29" s="407" t="s">
        <v>6115</v>
      </c>
      <c r="E29" s="407" t="s">
        <v>6115</v>
      </c>
      <c r="F29" s="407" t="s">
        <v>6154</v>
      </c>
      <c r="G29" s="407"/>
      <c r="H29" s="488" t="str">
        <f t="shared" si="0"/>
        <v>ALG14A_Question</v>
      </c>
      <c r="I29" s="1" t="str">
        <f>IF(ISTEXT(VLOOKUP($A29,'ALG Generieke vragenset'!$A$2:$X$100,9,FALSE)),VLOOKUP($A29,'ALG Generieke vragenset'!$A$2:$X$100,9,FALSE),"")</f>
        <v>Kan je de bijkomende klachten beschrijven?</v>
      </c>
      <c r="J29" s="1" t="str">
        <f t="shared" si="1"/>
        <v>ALG14A_QuestionPar</v>
      </c>
      <c r="K29" s="1" t="str">
        <f>IF(ISTEXT(VLOOKUP($A29,'ALG Generieke vragenset'!$A$2:$X$100,11,FALSE)),VLOOKUP($A29,'ALG Generieke vragenset'!$A$2:$X$100,11,FALSE),"")</f>
        <v>Kan je de bijkomende klachten beschrijven?</v>
      </c>
      <c r="L29" s="1" t="str">
        <f>IF(ISTEXT(VLOOKUP($A29,'ALG Generieke vragenset'!$A$2:$X$100,12,FALSE)),VLOOKUP($A29,'ALG Generieke vragenset'!$A$2:$X$100,12,FALSE),"")</f>
        <v>Specificatie bijkomende klachten</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beschrijving</v>
      </c>
      <c r="R29" s="1" t="str">
        <f>IF(ISTEXT(VLOOKUP($A29,'ALG Generieke vragenset'!$A$2:$X$100,18,FALSE)),VLOOKUP($A29,'ALG Generieke vragenset'!$A$2:$X$100,18,FALSE),"")</f>
        <v>Nee</v>
      </c>
      <c r="S29" s="1"/>
      <c r="T29" s="14" t="str">
        <f>IF(ISTEXT(VLOOKUP($A29,'ALG Generieke vragenset'!$A$2:$X$100,20,FALSE)),VLOOKUP($A29,'ALG Generieke vragenset'!$A$2:$X$100,20,FALSE),"")</f>
        <v>Beschrijving</v>
      </c>
      <c r="U29" s="14" t="str">
        <f>IF(ISTEXT(VLOOKUP($A29,'ALG Generieke vragenset'!$A$2:$X$100,21,FALSE)),VLOOKUP($A29,'ALG Generieke vragenset'!$A$2:$X$100,21,FALSE),"")</f>
        <v>x</v>
      </c>
      <c r="V29" s="407">
        <v>1</v>
      </c>
      <c r="W29" s="404"/>
      <c r="X29" s="408"/>
    </row>
    <row r="30" spans="1:24" ht="15.95">
      <c r="A30" s="392" t="str">
        <f t="shared" si="8"/>
        <v>ALG15</v>
      </c>
      <c r="B30" s="393">
        <v>15</v>
      </c>
      <c r="C30" s="393" t="s">
        <v>6153</v>
      </c>
      <c r="D30" s="393" t="s">
        <v>4719</v>
      </c>
      <c r="E30" s="394" t="s">
        <v>4719</v>
      </c>
      <c r="F30" s="394" t="s">
        <v>6154</v>
      </c>
      <c r="G30" s="394"/>
      <c r="H30" s="30" t="str">
        <f t="shared" si="0"/>
        <v>ALG15_Question</v>
      </c>
      <c r="I30" s="1" t="str">
        <f>IF(ISTEXT(VLOOKUP($A30,'ALG Generieke vragenset'!$A$2:$X$100,9,FALSE)),VLOOKUP($A30,'ALG Generieke vragenset'!$A$2:$X$100,9,FALSE),"")</f>
        <v>Wat heb je zelf gedaan om de klachten te verlichten?</v>
      </c>
      <c r="J30" s="1" t="str">
        <f t="shared" si="1"/>
        <v>ALG15_QuestionPar</v>
      </c>
      <c r="K30" s="1" t="str">
        <f>IF(ISTEXT(VLOOKUP($A30,'ALG Generieke vragenset'!$A$2:$X$100,11,FALSE)),VLOOKUP($A30,'ALG Generieke vragenset'!$A$2:$X$100,11,FALSE),"")</f>
        <v>Wat heeft de patiënt zelf gedaan om de klachten te verlichten?</v>
      </c>
      <c r="L30" s="1" t="str">
        <f>IF(ISTEXT(VLOOKUP($A30,'ALG Generieke vragenset'!$A$2:$X$100,12,FALSE)),VLOOKUP($A30,'ALG Generieke vragenset'!$A$2:$X$100,12,FALSE),"")</f>
        <v>Zelfhulp</v>
      </c>
      <c r="M30" s="1" t="str">
        <f t="shared" si="2"/>
        <v>ALG15_ExtraInfo</v>
      </c>
      <c r="N30" s="1" t="str">
        <f>IF(ISTEXT(VLOOKUP($A30,'ALG Generieke vragenset'!$A$2:$X$100,14,FALSE)),VLOOKUP($A30,'ALG Generieke vragenset'!$A$2:$X$100,14,FALSE),"")</f>
        <v xml:space="preserve">Als je medicatie hebt ingenomen graag vermelden welke medicatie, de dosering en wanneer je het hebt ingenomen.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 xml:space="preserve">Ja </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393">
        <v>1</v>
      </c>
      <c r="W30" s="381"/>
      <c r="X30" s="396"/>
    </row>
    <row r="31" spans="1:24" ht="48">
      <c r="A31" s="313" t="str">
        <f t="shared" si="8"/>
        <v>ALG3B</v>
      </c>
      <c r="B31" s="316" t="s">
        <v>6178</v>
      </c>
      <c r="C31" s="316" t="s">
        <v>6162</v>
      </c>
      <c r="D31" s="316" t="s">
        <v>6115</v>
      </c>
      <c r="E31" s="317" t="s">
        <v>6115</v>
      </c>
      <c r="F31" s="317" t="s">
        <v>6154</v>
      </c>
      <c r="G31" s="317"/>
      <c r="H31" s="484" t="str">
        <f t="shared" si="0"/>
        <v>ALG3B_Question</v>
      </c>
      <c r="I31" s="1" t="str">
        <f>IF(ISTEXT(VLOOKUP($A31,'ALG Generieke vragenset'!$A$2:$X$100,9,FALSE)),VLOOKUP($A31,'ALG Generieke vragenset'!$A$2:$X$100,9,FALSE),"")</f>
        <v xml:space="preserve">Gebruik je medicijnen? </v>
      </c>
      <c r="J31" s="1" t="str">
        <f t="shared" si="1"/>
        <v>ALG3B_QuestionPar</v>
      </c>
      <c r="K31" s="1" t="str">
        <f>IF(ISTEXT(VLOOKUP($A31,'ALG Generieke vragenset'!$A$2:$X$100,11,FALSE)),VLOOKUP($A31,'ALG Generieke vragenset'!$A$2:$X$100,11,FALSE),"")</f>
        <v>Gebruikt de patiënt medicijnen?</v>
      </c>
      <c r="L31" s="1" t="str">
        <f>IF(ISTEXT(VLOOKUP($A31,'ALG Generieke vragenset'!$A$2:$X$100,12,FALSE)),VLOOKUP($A31,'ALG Generieke vragenset'!$A$2:$X$100,12,FALSE),"")</f>
        <v>Medicatie</v>
      </c>
      <c r="M31" s="1" t="str">
        <f t="shared" si="2"/>
        <v>ALG3B_ExtraInfo</v>
      </c>
      <c r="N31" s="1" t="str">
        <f>IF(ISTEXT(VLOOKUP($A31,'ALG Generieke vragenset'!$A$2:$X$100,14,FALSE)),VLOOKUP($A31,'ALG Generieke vragenset'!$A$2:$X$100,14,FALSE),"")</f>
        <v>En/of ben je onder behandeling bij een arts met bijvoorbeeld radiotherapie?</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 xml:space="preserve">Ja </v>
      </c>
      <c r="S31" s="14" t="s">
        <v>6500</v>
      </c>
      <c r="T31" s="14" t="str">
        <f>IF(ISTEXT(VLOOKUP($A31,'ALG Generieke vragenset'!$A$2:$X$100,20,FALSE)),VLOOKUP($A31,'ALG Generieke vragenset'!$A$2:$X$100,20,FALSE),"")</f>
        <v xml:space="preserve">1. Ja 
2. Nee </v>
      </c>
      <c r="U31" s="14" t="str">
        <f>IF(ISTEXT(VLOOKUP($A31,'ALG Generieke vragenset'!$A$2:$X$100,21,FALSE)),VLOOKUP($A31,'ALG Generieke vragenset'!$A$2:$X$100,21,FALSE),"")</f>
        <v>x</v>
      </c>
      <c r="V31" s="317" t="s">
        <v>6159</v>
      </c>
      <c r="W31" s="315" t="s">
        <v>6181</v>
      </c>
      <c r="X31" s="354"/>
    </row>
    <row r="32" spans="1:24" ht="15.95">
      <c r="A32" s="319" t="str">
        <f t="shared" si="8"/>
        <v>ALG3C</v>
      </c>
      <c r="B32" s="320" t="s">
        <v>6182</v>
      </c>
      <c r="C32" s="320" t="s">
        <v>6162</v>
      </c>
      <c r="D32" s="320" t="s">
        <v>6115</v>
      </c>
      <c r="E32" s="312" t="s">
        <v>6115</v>
      </c>
      <c r="F32" s="312" t="s">
        <v>6154</v>
      </c>
      <c r="G32" s="312"/>
      <c r="H32" s="14" t="str">
        <f t="shared" si="0"/>
        <v>ALG3C_Question</v>
      </c>
      <c r="I32" s="1" t="str">
        <f>IF(ISTEXT(VLOOKUP($A32,'ALG Generieke vragenset'!$A$2:$X$100,9,FALSE)),VLOOKUP($A32,'ALG Generieke vragenset'!$A$2:$X$100,9,FALSE),"")</f>
        <v>Welke medicatie gebruik je?</v>
      </c>
      <c r="J32" s="1" t="str">
        <f t="shared" si="1"/>
        <v>ALG3C_QuestionPar</v>
      </c>
      <c r="K32" s="1" t="str">
        <f>IF(ISTEXT(VLOOKUP($A32,'ALG Generieke vragenset'!$A$2:$X$100,11,FALSE)),VLOOKUP($A32,'ALG Generieke vragenset'!$A$2:$X$100,11,FALSE),"")</f>
        <v>Welke medicatie gebruik je?</v>
      </c>
      <c r="L32" s="1" t="str">
        <f>IF(ISTEXT(VLOOKUP($A32,'ALG Generieke vragenset'!$A$2:$X$100,12,FALSE)),VLOOKUP($A32,'ALG Generieke vragenset'!$A$2:$X$100,12,FALSE),"")</f>
        <v>Specificatie medicatie</v>
      </c>
      <c r="M32" s="1" t="str">
        <f t="shared" si="2"/>
        <v>ALG3C_ExtraInfo</v>
      </c>
      <c r="N32" s="1" t="str">
        <f>IF(ISTEXT(VLOOKUP($A32,'ALG Generieke vragenset'!$A$2:$X$100,14,FALSE)),VLOOKUP($A32,'ALG Generieke vragenset'!$A$2:$X$100,14,FALSE),"")</f>
        <v xml:space="preserve">Of wat voor behandeling? En als je er een hebt graag ook een foto uploaden van je medicatielijst.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 en beeld</v>
      </c>
      <c r="R32" s="1" t="str">
        <f>IF(ISTEXT(VLOOKUP($A32,'ALG Generieke vragenset'!$A$2:$X$100,18,FALSE)),VLOOKUP($A32,'ALG Generieke vragenset'!$A$2:$X$100,18,FALSE),"")</f>
        <v xml:space="preserve">Ja </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312">
        <v>1</v>
      </c>
      <c r="W32" s="203"/>
      <c r="X32" s="353"/>
    </row>
    <row r="33" spans="1:24" ht="48">
      <c r="A33" s="416" t="str">
        <f t="shared" si="8"/>
        <v>ALG5</v>
      </c>
      <c r="B33" s="403">
        <v>5</v>
      </c>
      <c r="C33" s="403" t="s">
        <v>6153</v>
      </c>
      <c r="D33" s="403" t="s">
        <v>6115</v>
      </c>
      <c r="E33" s="337" t="s">
        <v>4719</v>
      </c>
      <c r="F33" s="337" t="s">
        <v>6154</v>
      </c>
      <c r="G33" s="337"/>
      <c r="H33" s="494" t="str">
        <f t="shared" si="0"/>
        <v>ALG5_Question</v>
      </c>
      <c r="I33" s="1" t="str">
        <f>IF(ISTEXT(VLOOKUP($A33,'ALG Generieke vragenset'!$A$2:$X$100,9,FALSE)),VLOOKUP($A33,'ALG Generieke vragenset'!$A$2:$X$100,9,FALSE),"")</f>
        <v>Heb je allergieën?</v>
      </c>
      <c r="J33" s="1" t="str">
        <f t="shared" si="1"/>
        <v>ALG5_QuestionPar</v>
      </c>
      <c r="K33" s="1" t="str">
        <f>IF(ISTEXT(VLOOKUP($A33,'ALG Generieke vragenset'!$A$2:$X$100,11,FALSE)),VLOOKUP($A33,'ALG Generieke vragenset'!$A$2:$X$100,11,FALSE),"")</f>
        <v>Heeft de patiënt allergieën?</v>
      </c>
      <c r="L33" s="1" t="str">
        <f>IF(ISTEXT(VLOOKUP($A33,'ALG Generieke vragenset'!$A$2:$X$100,12,FALSE)),VLOOKUP($A33,'ALG Generieke vragenset'!$A$2:$X$100,12,FALSE),"")</f>
        <v>Allergieën</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14" t="s">
        <v>6500</v>
      </c>
      <c r="T33" s="14" t="str">
        <f>IF(ISTEXT(VLOOKUP($A33,'ALG Generieke vragenset'!$A$2:$X$100,20,FALSE)),VLOOKUP($A33,'ALG Generieke vragenset'!$A$2:$X$100,20,FALSE),"")</f>
        <v>1. Ja
2. Nee</v>
      </c>
      <c r="U33" s="14" t="str">
        <f>IF(ISTEXT(VLOOKUP($A33,'ALG Generieke vragenset'!$A$2:$X$100,21,FALSE)),VLOOKUP($A33,'ALG Generieke vragenset'!$A$2:$X$100,21,FALSE),"")</f>
        <v>x</v>
      </c>
      <c r="V33" s="337" t="s">
        <v>6159</v>
      </c>
      <c r="W33" s="404" t="s">
        <v>6160</v>
      </c>
      <c r="X33" s="405"/>
    </row>
    <row r="34" spans="1:24" ht="15.95">
      <c r="A34" s="416" t="str">
        <f t="shared" si="8"/>
        <v>ALG6</v>
      </c>
      <c r="B34" s="403">
        <v>6</v>
      </c>
      <c r="C34" s="403" t="s">
        <v>6153</v>
      </c>
      <c r="D34" s="403" t="s">
        <v>4719</v>
      </c>
      <c r="E34" s="337" t="s">
        <v>4719</v>
      </c>
      <c r="F34" s="337" t="s">
        <v>6154</v>
      </c>
      <c r="G34" s="337"/>
      <c r="H34" s="494" t="str">
        <f t="shared" si="0"/>
        <v>ALG6_Question</v>
      </c>
      <c r="I34" s="1" t="str">
        <f>IF(ISTEXT(VLOOKUP($A34,'ALG Generieke vragenset'!$A$2:$X$100,9,FALSE)),VLOOKUP($A34,'ALG Generieke vragenset'!$A$2:$X$100,9,FALSE),"")</f>
        <v>Hoe uit de allergie zich?</v>
      </c>
      <c r="J34" s="1" t="str">
        <f t="shared" si="1"/>
        <v>ALG6_QuestionPar</v>
      </c>
      <c r="K34" s="1" t="str">
        <f>IF(ISTEXT(VLOOKUP($A34,'ALG Generieke vragenset'!$A$2:$X$100,11,FALSE)),VLOOKUP($A34,'ALG Generieke vragenset'!$A$2:$X$100,11,FALSE),"")</f>
        <v>Hoe uit de allergie zich?</v>
      </c>
      <c r="L34" s="1" t="str">
        <f>IF(ISTEXT(VLOOKUP($A34,'ALG Generieke vragenset'!$A$2:$X$100,12,FALSE)),VLOOKUP($A34,'ALG Generieke vragenset'!$A$2:$X$100,12,FALSE),"")</f>
        <v>Waarvoor en ernst</v>
      </c>
      <c r="M34" s="1" t="str">
        <f t="shared" si="2"/>
        <v>ALG6_ExtraInfo</v>
      </c>
      <c r="N34" s="1" t="str">
        <f>IF(ISTEXT(VLOOKUP($A34,'ALG Generieke vragenset'!$A$2:$X$100,14,FALSE)),VLOOKUP($A34,'ALG Generieke vragenset'!$A$2:$X$100,14,FALSE),"")</f>
        <v>Bijvoorbeeld: huiduitslag over het gehele lichaam of een opgezette tong of keel? En gebruik je/de patiënt medicatie voor de allergie en / of heb je een EpiPen?</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337">
        <v>1</v>
      </c>
      <c r="W34" s="404"/>
      <c r="X34" s="405"/>
    </row>
    <row r="35" spans="1:24" ht="32.1">
      <c r="A35" s="416" t="s">
        <v>6276</v>
      </c>
      <c r="B35" s="403">
        <v>20</v>
      </c>
      <c r="C35" s="403" t="s">
        <v>6153</v>
      </c>
      <c r="D35" s="403" t="s">
        <v>6115</v>
      </c>
      <c r="E35" s="337" t="s">
        <v>6115</v>
      </c>
      <c r="F35" s="337" t="s">
        <v>6154</v>
      </c>
      <c r="G35" s="337"/>
      <c r="H35" s="494" t="str">
        <f t="shared" si="0"/>
        <v>ADDITIONALQ_Question</v>
      </c>
      <c r="I35" s="1" t="str">
        <f>IF(ISTEXT(VLOOKUP($A35,'ALG Generieke vragenset'!$A$2:$X$100,9,FALSE)),VLOOKUP($A35,'ALG Generieke vragenset'!$A$2:$X$100,9,FALSE),"")</f>
        <v>Wat is je belangrijkste vraag aan ons?</v>
      </c>
      <c r="J35" s="1" t="str">
        <f t="shared" si="1"/>
        <v>ADDITIONALQ_QuestionPar</v>
      </c>
      <c r="K35" s="1" t="str">
        <f>IF(ISTEXT(VLOOKUP($A35,'ALG Generieke vragenset'!$A$2:$X$100,11,FALSE)),VLOOKUP($A35,'ALG Generieke vragenset'!$A$2:$X$100,11,FALSE),"")</f>
        <v>Wat is je belangrijkste vraag aan ons?</v>
      </c>
      <c r="L35" s="1" t="str">
        <f>IF(ISTEXT(VLOOKUP($A35,'ALG Generieke vragenset'!$A$2:$X$100,12,FALSE)),VLOOKUP($A35,'ALG Generieke vragenset'!$A$2:$X$100,12,FALSE),"")</f>
        <v>Hulpvraag</v>
      </c>
      <c r="M35" s="1"/>
      <c r="N35" s="1" t="str">
        <f>IF(ISTEXT(VLOOKUP($A35,'ALG Generieke vragenset'!$A$2:$X$100,14,FALSE)),VLOOKUP($A35,'ALG Generieke vragenset'!$A$2:$X$100,14,FALSE),"")</f>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337">
        <v>1</v>
      </c>
      <c r="W35" s="404"/>
      <c r="X35" s="405"/>
    </row>
    <row r="36" spans="1:24" ht="32.1">
      <c r="A36" s="419" t="s">
        <v>6278</v>
      </c>
      <c r="B36" s="420" t="s">
        <v>6279</v>
      </c>
      <c r="C36" s="420" t="s">
        <v>6162</v>
      </c>
      <c r="D36" s="420" t="s">
        <v>6115</v>
      </c>
      <c r="E36" s="421" t="s">
        <v>6115</v>
      </c>
      <c r="F36" s="421" t="s">
        <v>6154</v>
      </c>
      <c r="G36" s="421"/>
      <c r="H36" s="494" t="str">
        <f t="shared" si="0"/>
        <v>ALG27_Question</v>
      </c>
      <c r="I36" s="1" t="str">
        <f>IF(ISTEXT(VLOOKUP($A36,'ALG Generieke vragenset'!$A$2:$X$100,9,FALSE)),VLOOKUP($A36,'ALG Generieke vragenset'!$A$2:$X$100,9,FALSE),"")</f>
        <v xml:space="preserve">Zijn er nog andere zorgen of vragen? </v>
      </c>
      <c r="J36" s="1" t="str">
        <f t="shared" si="1"/>
        <v>ALG27_QuestionPar</v>
      </c>
      <c r="K36" s="1" t="str">
        <f>IF(ISTEXT(VLOOKUP($A36,'ALG Generieke vragenset'!$A$2:$X$100,11,FALSE)),VLOOKUP($A36,'ALG Generieke vragenset'!$A$2:$X$100,11,FALSE),"")</f>
        <v xml:space="preserve">Zijn er nog andere zorgen of vragen? </v>
      </c>
      <c r="L36" s="1" t="str">
        <f>IF(ISTEXT(VLOOKUP($A36,'ALG Generieke vragenset'!$A$2:$X$100,12,FALSE)),VLOOKUP($A36,'ALG Generieke vragenset'!$A$2:$X$100,12,FALSE),"")</f>
        <v>Zorgen of vragen</v>
      </c>
      <c r="M36" s="1" t="str">
        <f t="shared" si="2"/>
        <v>ALG27_ExtraInfo</v>
      </c>
      <c r="N36" s="1" t="str">
        <f>IF(ISTEXT(VLOOKUP($A36,'ALG Generieke vragenset'!$A$2:$X$100,14,FALSE)),VLOOKUP($A36,'ALG Generieke vragenset'!$A$2:$X$100,14,FALSE),"")</f>
        <v xml:space="preserve">Dit is de laatste vraag, hierna worden je antwoorden doorgestuurd naar ons medisch team. Indien je geen aanvullingen hebt kan je op volgende klikken.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Nee</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421">
        <v>1</v>
      </c>
      <c r="W36" s="454" t="s">
        <v>6283</v>
      </c>
      <c r="X36" s="423" t="s">
        <v>6284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14"/>
  <dimension ref="A1:X31"/>
  <sheetViews>
    <sheetView zoomScale="90" zoomScaleNormal="90" workbookViewId="0">
      <selection activeCell="J2" sqref="J2"/>
    </sheetView>
  </sheetViews>
  <sheetFormatPr defaultColWidth="8.7109375" defaultRowHeight="15"/>
  <cols>
    <col min="1" max="1" width="13.42578125" customWidth="1"/>
    <col min="2" max="2" width="10.7109375" customWidth="1"/>
    <col min="3" max="3" width="11.42578125" customWidth="1"/>
    <col min="4" max="4" width="11.7109375" customWidth="1"/>
    <col min="5" max="5" width="11" customWidth="1"/>
    <col min="6" max="6" width="11.7109375" customWidth="1"/>
    <col min="7" max="8" width="18.42578125" customWidth="1"/>
    <col min="9" max="10" width="49.140625" customWidth="1"/>
    <col min="11" max="11" width="58.28515625" customWidth="1"/>
    <col min="12" max="13" width="31.140625" customWidth="1"/>
    <col min="14" max="14" width="47.7109375" customWidth="1"/>
    <col min="15" max="15" width="11" customWidth="1"/>
    <col min="16" max="16" width="11.42578125" customWidth="1"/>
    <col min="17" max="17" width="18.28515625" customWidth="1"/>
    <col min="18" max="18" width="11.28515625" customWidth="1"/>
    <col min="19" max="19" width="17.85546875" bestFit="1" customWidth="1"/>
    <col min="20" max="20" width="15" customWidth="1"/>
    <col min="21" max="22" width="11.28515625" customWidth="1"/>
    <col min="23" max="23" width="10.28515625" customWidth="1"/>
    <col min="24" max="24" width="47"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5.95">
      <c r="A2" s="100" t="s">
        <v>6353</v>
      </c>
      <c r="B2" s="101"/>
      <c r="C2" s="101" t="s">
        <v>6353</v>
      </c>
      <c r="D2" s="101" t="s">
        <v>4719</v>
      </c>
      <c r="E2" s="101" t="s">
        <v>4719</v>
      </c>
      <c r="F2" s="101" t="s">
        <v>6154</v>
      </c>
      <c r="G2" s="101"/>
      <c r="H2" s="101" t="str">
        <f t="shared" ref="H2:H31" si="0">A2&amp;"_"&amp;$H$1</f>
        <v>ABCDE _Question</v>
      </c>
      <c r="I2" s="102"/>
      <c r="J2" s="492" t="str">
        <f t="shared" ref="J2:J31" si="1">A2&amp;"_"&amp;$J$1</f>
        <v>ABCDE _QuestionPar</v>
      </c>
      <c r="K2" s="103"/>
      <c r="L2" s="104"/>
      <c r="M2" s="104" t="str">
        <f t="shared" ref="M2:M31" si="2">A2&amp;"_"&amp;$M$1</f>
        <v>ABCDE _ExtraInfo</v>
      </c>
      <c r="N2" s="101" t="s">
        <v>6384</v>
      </c>
      <c r="O2" s="104"/>
      <c r="P2" s="101"/>
      <c r="Q2" s="101"/>
      <c r="R2" s="101"/>
      <c r="S2" s="101"/>
      <c r="T2" s="101" t="s">
        <v>6510</v>
      </c>
      <c r="U2" s="101"/>
      <c r="V2" s="101"/>
      <c r="W2" s="101"/>
      <c r="X2" s="105"/>
    </row>
    <row r="3" spans="1:24" ht="80.099999999999994">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59.94999999999999">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76.1">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03.95">
      <c r="A10" s="106" t="str">
        <f>UPPER(MID(C10,1,5)&amp;B10)</f>
        <v>ENKEL1</v>
      </c>
      <c r="B10" s="70">
        <v>1</v>
      </c>
      <c r="C10" s="70" t="s">
        <v>72</v>
      </c>
      <c r="D10" s="70" t="s">
        <v>4719</v>
      </c>
      <c r="E10" s="70" t="s">
        <v>4719</v>
      </c>
      <c r="F10" s="70" t="s">
        <v>6202</v>
      </c>
      <c r="G10" s="70"/>
      <c r="H10" s="70" t="str">
        <f t="shared" si="0"/>
        <v>ENKEL1_Question</v>
      </c>
      <c r="I10" s="70" t="s">
        <v>6512</v>
      </c>
      <c r="J10" s="70" t="str">
        <f t="shared" si="1"/>
        <v>ENKEL1_QuestionPar</v>
      </c>
      <c r="K10" s="70" t="s">
        <v>6562</v>
      </c>
      <c r="L10" s="70" t="s">
        <v>6879</v>
      </c>
      <c r="M10" s="70" t="str">
        <f t="shared" si="2"/>
        <v>ENKEL1_ExtraInfo</v>
      </c>
      <c r="N10" s="70" t="s">
        <v>6880</v>
      </c>
      <c r="O10" s="70"/>
      <c r="P10" s="70" t="s">
        <v>6300</v>
      </c>
      <c r="Q10" s="70" t="s">
        <v>6326</v>
      </c>
      <c r="R10" s="70" t="s">
        <v>3</v>
      </c>
      <c r="S10" s="70" t="s">
        <v>6881</v>
      </c>
      <c r="T10" s="70" t="s">
        <v>6882</v>
      </c>
      <c r="U10" s="70"/>
      <c r="V10" s="70" t="s">
        <v>6477</v>
      </c>
      <c r="W10" s="70" t="s">
        <v>6883</v>
      </c>
      <c r="X10" s="125"/>
    </row>
    <row r="11" spans="1:24" ht="176.1">
      <c r="A11" s="111" t="str">
        <f>UPPER(MID(C11,1,3)&amp;B11)</f>
        <v>PIJ1</v>
      </c>
      <c r="B11" s="40">
        <v>1</v>
      </c>
      <c r="C11" s="40" t="s">
        <v>6247</v>
      </c>
      <c r="D11" s="41" t="s">
        <v>4719</v>
      </c>
      <c r="E11" s="41" t="s">
        <v>4719</v>
      </c>
      <c r="F11" s="41" t="s">
        <v>6154</v>
      </c>
      <c r="G11" s="41"/>
      <c r="H11" s="135" t="str">
        <f t="shared" si="0"/>
        <v>PIJ1_Question</v>
      </c>
      <c r="I11" s="1" t="str">
        <f>IF(ISTEXT(VLOOKUP($A11,'ALG Generieke vragenset'!$A$2:$X$48,9,FALSE)),VLOOKUP($A11,'ALG Generieke vragenset'!$A$2:$X$48,9,FALSE),"")</f>
        <v>Kun je op een schaal van 0-10 aangeven hoeveel pijn je hebt?</v>
      </c>
      <c r="J11" s="1" t="str">
        <f t="shared" si="1"/>
        <v>PIJ1_QuestionPar</v>
      </c>
      <c r="K11" s="1" t="str">
        <f>IF(ISTEXT(VLOOKUP($A11,'ALG Generieke vragenset'!$A$2:$X$48,11,FALSE)),VLOOKUP($A11,'ALG Generieke vragenset'!$A$2:$X$48,11,FALSE),"")</f>
        <v>Kun je op een schaal van 0-10 aangeven hoeveel pijn de patiënt heeft?</v>
      </c>
      <c r="L11" s="1" t="str">
        <f>IF(ISTEXT(VLOOKUP($A11,'ALG Generieke vragenset'!$A$2:$X$48,12,FALSE)),VLOOKUP($A11,'ALG Generieke vragenset'!$A$2:$X$48,12,FALSE),"")</f>
        <v>Pijn 0-10</v>
      </c>
      <c r="M11" s="1" t="str">
        <f t="shared" si="2"/>
        <v>PIJ1_ExtraInfo</v>
      </c>
      <c r="N11" s="1" t="str">
        <f>IF(ISTEXT(VLOOKUP($A11,'ALG Generieke vragenset'!$A$2:$X$48,14,FALSE)),VLOOKUP($A11,'ALG Generieke vragenset'!$A$2:$X$48,14,FALSE),"")</f>
        <v>0 is geen pijn, 1-3: weinig pijn, je kan bijna alles doen, 4-7: De pijn is aanwezig en beperkt je in je activiteiten, 8-9: de pijn is heel hevig en belemmerd je in al je dagelijkse activiteiten, 10 is de ergst denkbare pijn.</v>
      </c>
      <c r="O11" s="24" t="str">
        <f>IF(ISTEXT(VLOOKUP($A11,'ALG Generieke vragenset'!$A$2:$X$48,15,FALSE)),VLOOKUP($A11,'ALG Generieke vragenset'!$A$2:$X$48,15,FALSE),"")</f>
        <v>https://mi-umbraco-prd.azurewebsites.net/media/r3xjpuis/pij1.png</v>
      </c>
      <c r="P11" s="24" t="str">
        <f>IF(ISTEXT(VLOOKUP($A11,'ALG Generieke vragenset'!$A$2:$X$48,16,FALSE)),VLOOKUP($A11,'ALG Generieke vragenset'!$A$2:$X$48,16,FALSE),"")</f>
        <v>score 9 of 10</v>
      </c>
      <c r="Q11" s="1" t="str">
        <f>IF(ISTEXT(VLOOKUP($A11,'ALG Generieke vragenset'!$A$2:$X$48,17,FALSE)),VLOOKUP($A11,'ALG Generieke vragenset'!$A$2:$X$48,17,FALSE),"")</f>
        <v>slider</v>
      </c>
      <c r="R11" s="1" t="str">
        <f>IF(ISTEXT(VLOOKUP($A11,'ALG Generieke vragenset'!$A$2:$X$48,18,FALSE)),VLOOKUP($A11,'ALG Generieke vragenset'!$A$2:$X$48,18,FALSE),"")</f>
        <v>Ja</v>
      </c>
      <c r="S11" s="14" t="str">
        <f>IF(ISTEXT(VLOOKUP($A11,'ALG Generieke vragenset'!$A$2:$X$100,19,FALSE)),VLOOKUP($A11,'ALG Generieke vragenset'!$A$2:$X$100,19,FALSE),"")</f>
        <v>0. PIJ1_Answer1 
1. PIJ1_Answer2 
2. PIJ1_Answer3 
3. PIJ1_Answer4 
4. PIJ1_Answer5 
5. PIJ1_Answer6 
6. PIJ1_Answer7 
7. PIJ1_Answer8 
8. PIJ1_Answer9 
9. PIJ1_Answer10 
10. PIJ1_Answer11</v>
      </c>
      <c r="T11" s="14" t="str">
        <f>IF(ISTEXT(VLOOKUP($A11,'ALG Generieke vragenset'!$A$2:$X$48,20,FALSE)),VLOOKUP($A11,'ALG Generieke vragenset'!$A$2:$X$48,20,FALSE),"")</f>
        <v>0. 0
1. 1
2. 2
3. 3
4. 4
5. 5
6. 6
7. 7
8. 8
9. 9
10. 10</v>
      </c>
      <c r="U11" s="14" t="str">
        <f>IF(ISTEXT(VLOOKUP($A11,'ALG Generieke vragenset'!$A$2:$X$48,21,FALSE)),VLOOKUP($A11,'ALG Generieke vragenset'!$A$2:$X$48,21,FALSE),"")</f>
        <v>x</v>
      </c>
      <c r="V11" s="116" t="s">
        <v>6253</v>
      </c>
      <c r="W11" s="41" t="s">
        <v>6254</v>
      </c>
      <c r="X11" s="42" t="s">
        <v>6884</v>
      </c>
    </row>
    <row r="12" spans="1:24" ht="63.95">
      <c r="A12" s="112" t="str">
        <f>UPPER(MID(C12,1,5)&amp;B12)</f>
        <v>ENKEL2</v>
      </c>
      <c r="B12" s="67">
        <v>2</v>
      </c>
      <c r="C12" s="70" t="s">
        <v>72</v>
      </c>
      <c r="D12" s="67" t="s">
        <v>4719</v>
      </c>
      <c r="E12" s="67" t="s">
        <v>6259</v>
      </c>
      <c r="F12" s="67" t="s">
        <v>6154</v>
      </c>
      <c r="G12" s="67"/>
      <c r="H12" s="67" t="str">
        <f t="shared" si="0"/>
        <v>ENKEL2_Question</v>
      </c>
      <c r="I12" s="67" t="s">
        <v>6885</v>
      </c>
      <c r="J12" s="491" t="str">
        <f t="shared" si="1"/>
        <v>ENKEL2_QuestionPar</v>
      </c>
      <c r="K12" s="68" t="s">
        <v>6885</v>
      </c>
      <c r="L12" s="69" t="s">
        <v>6532</v>
      </c>
      <c r="M12" s="69" t="str">
        <f t="shared" si="2"/>
        <v>ENKEL2_ExtraInfo</v>
      </c>
      <c r="N12" s="70" t="s">
        <v>2001</v>
      </c>
      <c r="O12" s="69"/>
      <c r="P12" s="67"/>
      <c r="Q12" s="67" t="s">
        <v>6128</v>
      </c>
      <c r="R12" s="67" t="s">
        <v>6118</v>
      </c>
      <c r="S12" s="67"/>
      <c r="T12" s="67" t="s">
        <v>6128</v>
      </c>
      <c r="U12" s="70" t="s">
        <v>1576</v>
      </c>
      <c r="V12" s="67">
        <v>1</v>
      </c>
      <c r="W12" s="67"/>
      <c r="X12" s="71"/>
    </row>
    <row r="13" spans="1:24" ht="91.5">
      <c r="A13" s="66" t="str">
        <f>UPPER(MID(C13,1,5)&amp;B13)</f>
        <v>ENKEL3</v>
      </c>
      <c r="B13" s="67">
        <v>3</v>
      </c>
      <c r="C13" s="67" t="s">
        <v>72</v>
      </c>
      <c r="D13" s="67" t="s">
        <v>4719</v>
      </c>
      <c r="E13" s="67" t="s">
        <v>4719</v>
      </c>
      <c r="F13" s="67" t="s">
        <v>6202</v>
      </c>
      <c r="G13" s="67"/>
      <c r="H13" s="67" t="str">
        <f t="shared" si="0"/>
        <v>ENKEL3_Question</v>
      </c>
      <c r="I13" s="67" t="s">
        <v>6886</v>
      </c>
      <c r="J13" s="67" t="str">
        <f t="shared" si="1"/>
        <v>ENKEL3_QuestionPar</v>
      </c>
      <c r="K13" s="67" t="s">
        <v>6886</v>
      </c>
      <c r="L13" s="67" t="s">
        <v>6887</v>
      </c>
      <c r="M13" s="67"/>
      <c r="N13" s="67"/>
      <c r="O13" s="67"/>
      <c r="P13" s="67"/>
      <c r="Q13" s="67" t="s">
        <v>6888</v>
      </c>
      <c r="R13" s="67" t="s">
        <v>6118</v>
      </c>
      <c r="S13" s="67" t="s">
        <v>6889</v>
      </c>
      <c r="T13" s="67" t="s">
        <v>6890</v>
      </c>
      <c r="U13" s="67"/>
      <c r="V13" s="67" t="s">
        <v>6269</v>
      </c>
      <c r="W13" s="67"/>
      <c r="X13" s="71"/>
    </row>
    <row r="14" spans="1:24" ht="213">
      <c r="A14" s="106" t="str">
        <f>UPPER(MID(C14,1,5)&amp;B14)</f>
        <v>ENKEL5</v>
      </c>
      <c r="B14" s="70">
        <v>5</v>
      </c>
      <c r="C14" s="70" t="s">
        <v>72</v>
      </c>
      <c r="D14" s="70" t="s">
        <v>4719</v>
      </c>
      <c r="E14" s="70" t="s">
        <v>4719</v>
      </c>
      <c r="F14" s="70" t="s">
        <v>6202</v>
      </c>
      <c r="G14" s="70"/>
      <c r="H14" s="70" t="str">
        <f t="shared" si="0"/>
        <v>ENKEL5_Question</v>
      </c>
      <c r="I14" s="70" t="s">
        <v>6542</v>
      </c>
      <c r="J14" s="70" t="str">
        <f t="shared" si="1"/>
        <v>ENKEL5_QuestionPar</v>
      </c>
      <c r="K14" s="70" t="s">
        <v>6543</v>
      </c>
      <c r="L14" s="70" t="s">
        <v>6891</v>
      </c>
      <c r="M14" s="70"/>
      <c r="N14" s="70"/>
      <c r="O14" s="70"/>
      <c r="P14" s="70"/>
      <c r="Q14" s="70" t="s">
        <v>6326</v>
      </c>
      <c r="R14" s="70" t="s">
        <v>3</v>
      </c>
      <c r="S14" s="70" t="s">
        <v>6892</v>
      </c>
      <c r="T14" s="70" t="s">
        <v>6893</v>
      </c>
      <c r="U14" s="70" t="s">
        <v>1576</v>
      </c>
      <c r="V14" s="70" t="s">
        <v>6777</v>
      </c>
      <c r="W14" s="70"/>
      <c r="X14" s="125" t="s">
        <v>6894</v>
      </c>
    </row>
    <row r="15" spans="1:24" ht="111.95">
      <c r="A15" s="66" t="str">
        <f>UPPER(MID(C15,1,5)&amp;B15)</f>
        <v>ENKEL6</v>
      </c>
      <c r="B15" s="67">
        <v>6</v>
      </c>
      <c r="C15" s="67" t="s">
        <v>72</v>
      </c>
      <c r="D15" s="67" t="s">
        <v>4719</v>
      </c>
      <c r="E15" s="67" t="s">
        <v>4719</v>
      </c>
      <c r="F15" s="67" t="s">
        <v>6202</v>
      </c>
      <c r="G15" s="67"/>
      <c r="H15" s="67" t="str">
        <f t="shared" si="0"/>
        <v>ENKEL6_Question</v>
      </c>
      <c r="I15" s="67" t="s">
        <v>2024</v>
      </c>
      <c r="J15" s="67" t="str">
        <f t="shared" si="1"/>
        <v>ENKEL6_QuestionPar</v>
      </c>
      <c r="K15" s="67" t="s">
        <v>2024</v>
      </c>
      <c r="L15" s="69" t="s">
        <v>6895</v>
      </c>
      <c r="M15" s="69" t="str">
        <f t="shared" si="2"/>
        <v>ENKEL6_ExtraInfo</v>
      </c>
      <c r="N15" s="69" t="s">
        <v>6896</v>
      </c>
      <c r="O15" s="69"/>
      <c r="P15" s="67"/>
      <c r="Q15" s="67" t="s">
        <v>6072</v>
      </c>
      <c r="R15" s="67" t="s">
        <v>6510</v>
      </c>
      <c r="S15" s="67"/>
      <c r="T15" s="67" t="s">
        <v>6635</v>
      </c>
      <c r="U15" s="67" t="s">
        <v>1576</v>
      </c>
      <c r="V15" s="67">
        <v>1</v>
      </c>
      <c r="W15" s="67"/>
      <c r="X15" s="71"/>
    </row>
    <row r="16" spans="1:24" ht="213">
      <c r="A16" s="106" t="str">
        <f>UPPER(MID(C16,1,5)&amp;B16)</f>
        <v>ENKEL7</v>
      </c>
      <c r="B16" s="70">
        <v>7</v>
      </c>
      <c r="C16" s="70" t="s">
        <v>72</v>
      </c>
      <c r="D16" s="70" t="s">
        <v>4719</v>
      </c>
      <c r="E16" s="70" t="s">
        <v>4719</v>
      </c>
      <c r="F16" s="70" t="s">
        <v>6202</v>
      </c>
      <c r="G16" s="70"/>
      <c r="H16" s="70" t="str">
        <f t="shared" si="0"/>
        <v>ENKEL7_Question</v>
      </c>
      <c r="I16" s="70" t="s">
        <v>6897</v>
      </c>
      <c r="J16" s="70" t="str">
        <f t="shared" si="1"/>
        <v>ENKEL7_QuestionPar</v>
      </c>
      <c r="K16" s="70" t="s">
        <v>6898</v>
      </c>
      <c r="L16" s="70" t="s">
        <v>6899</v>
      </c>
      <c r="M16" s="70"/>
      <c r="N16" s="70"/>
      <c r="O16" s="70"/>
      <c r="P16" s="70"/>
      <c r="Q16" s="70" t="s">
        <v>6065</v>
      </c>
      <c r="R16" s="70" t="s">
        <v>3</v>
      </c>
      <c r="S16" s="70" t="s">
        <v>6900</v>
      </c>
      <c r="T16" s="70" t="s">
        <v>6901</v>
      </c>
      <c r="U16" s="70" t="s">
        <v>1576</v>
      </c>
      <c r="V16" s="70" t="s">
        <v>6363</v>
      </c>
      <c r="W16" s="70"/>
      <c r="X16" s="125" t="s">
        <v>6902</v>
      </c>
    </row>
    <row r="17" spans="1:24" ht="128.1">
      <c r="A17" s="111" t="str">
        <f t="shared" ref="A17:A22" si="4">UPPER(MID(C17,1,3)&amp;B17)</f>
        <v>ALG13</v>
      </c>
      <c r="B17" s="40">
        <v>13</v>
      </c>
      <c r="C17" s="41" t="s">
        <v>6153</v>
      </c>
      <c r="D17" s="41" t="s">
        <v>4719</v>
      </c>
      <c r="E17" s="41" t="s">
        <v>4719</v>
      </c>
      <c r="F17" s="41" t="s">
        <v>6154</v>
      </c>
      <c r="G17" s="41"/>
      <c r="H17" s="135" t="str">
        <f t="shared" si="0"/>
        <v>ALG13_Question</v>
      </c>
      <c r="I17" s="1" t="str">
        <f>IF(ISTEXT(VLOOKUP($A17,'ALG Generieke vragenset'!$A$2:$X$48,9,FALSE)),VLOOKUP($A17,'ALG Generieke vragenset'!$A$2:$X$48,9,FALSE),"")</f>
        <v xml:space="preserve">Sinds wanneer heb je klachten? </v>
      </c>
      <c r="J17" s="1" t="str">
        <f t="shared" si="1"/>
        <v>ALG13_QuestionPar</v>
      </c>
      <c r="K17" s="1" t="str">
        <f>IF(ISTEXT(VLOOKUP($A17,'ALG Generieke vragenset'!$A$2:$X$48,11,FALSE)),VLOOKUP($A17,'ALG Generieke vragenset'!$A$2:$X$48,11,FALSE),"")</f>
        <v xml:space="preserve">Sinds wanneer zijn er klachten? </v>
      </c>
      <c r="L17" s="1" t="str">
        <f>IF(ISTEXT(VLOOKUP($A17,'ALG Generieke vragenset'!$A$2:$X$48,12,FALSE)),VLOOKUP($A17,'ALG Generieke vragenset'!$A$2:$X$48,12,FALSE),"")</f>
        <v>Sinds wanneer</v>
      </c>
      <c r="M17" s="1"/>
      <c r="N17" s="1" t="str">
        <f>IF(ISTEXT(VLOOKUP($A17,'ALG Generieke vragenset'!$A$2:$X$48,14,FALSE)),VLOOKUP($A17,'ALG Generieke vragenset'!$A$2:$X$48,14,FALSE),"")</f>
        <v/>
      </c>
      <c r="O17" s="24" t="str">
        <f>IF(ISTEXT(VLOOKUP($A17,'ALG Generieke vragenset'!$A$2:$X$48,15,FALSE)),VLOOKUP($A17,'ALG Generieke vragenset'!$A$2:$X$48,15,FALSE),"")</f>
        <v/>
      </c>
      <c r="P17" s="24" t="str">
        <f>IF(ISTEXT(VLOOKUP($A17,'ALG Generieke vragenset'!$A$2:$X$48,16,FALSE)),VLOOKUP($A17,'ALG Generieke vragenset'!$A$2:$X$48,16,FALSE),"")</f>
        <v/>
      </c>
      <c r="Q17" s="1" t="str">
        <f>IF(ISTEXT(VLOOKUP($A17,'ALG Generieke vragenset'!$A$2:$X$48,17,FALSE)),VLOOKUP($A17,'ALG Generieke vragenset'!$A$2:$X$48,17,FALSE),"")</f>
        <v>keuzeselectie</v>
      </c>
      <c r="R17" s="1" t="str">
        <f>IF(ISTEXT(VLOOKUP($A17,'ALG Generieke vragenset'!$A$2:$X$48,18,FALSE)),VLOOKUP($A17,'ALG Generieke vragenset'!$A$2:$X$48,18,FALSE),"")</f>
        <v>Ja</v>
      </c>
      <c r="S17" s="14" t="s">
        <v>6228</v>
      </c>
      <c r="T17" s="14" t="str">
        <f>IF(ISTEXT(VLOOKUP($A17,'ALG Generieke vragenset'!$A$2:$X$48,20,FALSE)),VLOOKUP($A17,'ALG Generieke vragenset'!$A$2:$X$48,20,FALSE),"")</f>
        <v xml:space="preserve">1. Enkele uren
2. Een dag
3. Twee dagen
4. 2-6 dagen
5. 7 dagen
6. Langer dan 7 dagen
</v>
      </c>
      <c r="U17" s="14" t="str">
        <f>IF(ISTEXT(VLOOKUP($A17,'ALG Generieke vragenset'!$A$2:$X$48,21,FALSE)),VLOOKUP($A17,'ALG Generieke vragenset'!$A$2:$X$48,21,FALSE),"")</f>
        <v>x</v>
      </c>
      <c r="V17" s="113" t="s">
        <v>6230</v>
      </c>
      <c r="W17" s="77" t="s">
        <v>6231</v>
      </c>
      <c r="X17" s="42"/>
    </row>
    <row r="18" spans="1:24" ht="15.95">
      <c r="A18" s="112" t="str">
        <f t="shared" si="4"/>
        <v>ALG13A</v>
      </c>
      <c r="B18" s="114" t="s">
        <v>6232</v>
      </c>
      <c r="C18" s="114" t="s">
        <v>6153</v>
      </c>
      <c r="D18" s="114" t="s">
        <v>6115</v>
      </c>
      <c r="E18" s="114" t="s">
        <v>4719</v>
      </c>
      <c r="F18" s="114" t="s">
        <v>6154</v>
      </c>
      <c r="G18" s="114"/>
      <c r="H18" s="27" t="str">
        <f t="shared" si="0"/>
        <v>ALG13A_Question</v>
      </c>
      <c r="I18" s="1" t="str">
        <f>IF(ISTEXT(VLOOKUP($A18,'ALG Generieke vragenset'!$A$2:$X$48,9,FALSE)),VLOOKUP($A18,'ALG Generieke vragenset'!$A$2:$X$48,9,FALSE),"")</f>
        <v>Hoe lang bestaan de klachten precies?</v>
      </c>
      <c r="J18" s="1" t="str">
        <f t="shared" si="1"/>
        <v>ALG13A_QuestionPar</v>
      </c>
      <c r="K18" s="1" t="str">
        <f>IF(ISTEXT(VLOOKUP($A18,'ALG Generieke vragenset'!$A$2:$X$48,11,FALSE)),VLOOKUP($A18,'ALG Generieke vragenset'!$A$2:$X$48,11,FALSE),"")</f>
        <v>Hoe lang bestaan de klachten precies?</v>
      </c>
      <c r="L18" s="1" t="str">
        <f>IF(ISTEXT(VLOOKUP($A18,'ALG Generieke vragenset'!$A$2:$X$48,12,FALSE)),VLOOKUP($A18,'ALG Generieke vragenset'!$A$2:$X$48,12,FALSE),"")</f>
        <v>Specifieke duur</v>
      </c>
      <c r="M18" s="1"/>
      <c r="N18" s="1" t="str">
        <f>IF(ISTEXT(VLOOKUP($A18,'ALG Generieke vragenset'!$A$2:$X$48,14,FALSE)),VLOOKUP($A18,'ALG Generieke vragenset'!$A$2:$X$48,14,FALSE),"")</f>
        <v> </v>
      </c>
      <c r="O18" s="24" t="str">
        <f>IF(ISTEXT(VLOOKUP($A18,'ALG Generieke vragenset'!$A$2:$X$48,15,FALSE)),VLOOKUP($A18,'ALG Generieke vragenset'!$A$2:$X$48,15,FALSE),"")</f>
        <v/>
      </c>
      <c r="P18" s="24" t="str">
        <f>IF(ISTEXT(VLOOKUP($A18,'ALG Generieke vragenset'!$A$2:$X$48,16,FALSE)),VLOOKUP($A18,'ALG Generieke vragenset'!$A$2:$X$48,16,FALSE),"")</f>
        <v> </v>
      </c>
      <c r="Q18" s="1" t="str">
        <f>IF(ISTEXT(VLOOKUP($A18,'ALG Generieke vragenset'!$A$2:$X$48,17,FALSE)),VLOOKUP($A18,'ALG Generieke vragenset'!$A$2:$X$48,17,FALSE),"")</f>
        <v>beschrijving</v>
      </c>
      <c r="R18" s="1" t="str">
        <f>IF(ISTEXT(VLOOKUP($A18,'ALG Generieke vragenset'!$A$2:$X$48,18,FALSE)),VLOOKUP($A18,'ALG Generieke vragenset'!$A$2:$X$48,18,FALSE),"")</f>
        <v xml:space="preserve">Ja </v>
      </c>
      <c r="S18" s="1"/>
      <c r="T18" s="14" t="str">
        <f>IF(ISTEXT(VLOOKUP($A18,'ALG Generieke vragenset'!$A$2:$X$48,20,FALSE)),VLOOKUP($A18,'ALG Generieke vragenset'!$A$2:$X$48,20,FALSE),"")</f>
        <v>Beschrijving</v>
      </c>
      <c r="U18" s="14" t="str">
        <f>IF(ISTEXT(VLOOKUP($A18,'ALG Generieke vragenset'!$A$2:$X$48,21,FALSE)),VLOOKUP($A18,'ALG Generieke vragenset'!$A$2:$X$48,21,FALSE),"")</f>
        <v>x</v>
      </c>
      <c r="V18" s="114">
        <v>1</v>
      </c>
      <c r="W18" s="114" t="s">
        <v>6116</v>
      </c>
      <c r="X18" s="115" t="s">
        <v>6116</v>
      </c>
    </row>
    <row r="19" spans="1:24" ht="48">
      <c r="A19" s="111" t="str">
        <f t="shared" si="4"/>
        <v>ALG14</v>
      </c>
      <c r="B19" s="40">
        <v>14</v>
      </c>
      <c r="C19" s="40" t="s">
        <v>6153</v>
      </c>
      <c r="D19" s="41" t="s">
        <v>4719</v>
      </c>
      <c r="E19" s="41" t="s">
        <v>4719</v>
      </c>
      <c r="F19" s="41" t="s">
        <v>6154</v>
      </c>
      <c r="G19" s="41"/>
      <c r="H19" s="135" t="str">
        <f t="shared" si="0"/>
        <v>ALG14_Question</v>
      </c>
      <c r="I19" s="1" t="str">
        <f>IF(ISTEXT(VLOOKUP($A19,'ALG Generieke vragenset'!$A$2:$X$48,9,FALSE)),VLOOKUP($A19,'ALG Generieke vragenset'!$A$2:$X$48,9,FALSE),"")</f>
        <v>Zijn er nog andere bijkomende klachten?</v>
      </c>
      <c r="J19" s="1" t="str">
        <f t="shared" si="1"/>
        <v>ALG14_QuestionPar</v>
      </c>
      <c r="K19" s="1" t="str">
        <f>IF(ISTEXT(VLOOKUP($A19,'ALG Generieke vragenset'!$A$2:$X$48,11,FALSE)),VLOOKUP($A19,'ALG Generieke vragenset'!$A$2:$X$48,11,FALSE),"")</f>
        <v>Zijn er nog andere bijkomende klachten?</v>
      </c>
      <c r="L19" s="1" t="str">
        <f>IF(ISTEXT(VLOOKUP($A19,'ALG Generieke vragenset'!$A$2:$X$48,12,FALSE)),VLOOKUP($A19,'ALG Generieke vragenset'!$A$2:$X$48,12,FALSE),"")</f>
        <v>Bijkomende klachten</v>
      </c>
      <c r="M19" s="1"/>
      <c r="N19" s="1" t="str">
        <f>IF(ISTEXT(VLOOKUP($A19,'ALG Generieke vragenset'!$A$2:$X$48,14,FALSE)),VLOOKUP($A19,'ALG Generieke vragenset'!$A$2:$X$48,14,FALSE),"")</f>
        <v/>
      </c>
      <c r="O19" s="24" t="str">
        <f>IF(ISTEXT(VLOOKUP($A19,'ALG Generieke vragenset'!$A$2:$X$48,15,FALSE)),VLOOKUP($A19,'ALG Generieke vragenset'!$A$2:$X$48,15,FALSE),"")</f>
        <v/>
      </c>
      <c r="P19" s="24" t="str">
        <f>IF(ISTEXT(VLOOKUP($A19,'ALG Generieke vragenset'!$A$2:$X$48,16,FALSE)),VLOOKUP($A19,'ALG Generieke vragenset'!$A$2:$X$48,16,FALSE),"")</f>
        <v/>
      </c>
      <c r="Q19" s="1" t="str">
        <f>IF(ISTEXT(VLOOKUP($A19,'ALG Generieke vragenset'!$A$2:$X$48,17,FALSE)),VLOOKUP($A19,'ALG Generieke vragenset'!$A$2:$X$48,17,FALSE),"")</f>
        <v>boolean</v>
      </c>
      <c r="R19" s="1" t="str">
        <f>IF(ISTEXT(VLOOKUP($A19,'ALG Generieke vragenset'!$A$2:$X$48,18,FALSE)),VLOOKUP($A19,'ALG Generieke vragenset'!$A$2:$X$48,18,FALSE),"")</f>
        <v>Ja</v>
      </c>
      <c r="S19" s="14" t="s">
        <v>6500</v>
      </c>
      <c r="T19" s="14" t="str">
        <f>IF(ISTEXT(VLOOKUP($A19,'ALG Generieke vragenset'!$A$2:$X$48,20,FALSE)),VLOOKUP($A19,'ALG Generieke vragenset'!$A$2:$X$48,20,FALSE),"")</f>
        <v>1. Ja
2. Nee</v>
      </c>
      <c r="U19" s="14" t="str">
        <f>IF(ISTEXT(VLOOKUP($A19,'ALG Generieke vragenset'!$A$2:$X$48,21,FALSE)),VLOOKUP($A19,'ALG Generieke vragenset'!$A$2:$X$48,21,FALSE),"")</f>
        <v/>
      </c>
      <c r="V19" s="41" t="s">
        <v>6159</v>
      </c>
      <c r="W19" s="77" t="s">
        <v>6160</v>
      </c>
      <c r="X19" s="42"/>
    </row>
    <row r="20" spans="1:24" ht="15.95">
      <c r="A20" s="111" t="str">
        <f t="shared" si="4"/>
        <v>ALG14A</v>
      </c>
      <c r="B20" s="37" t="s">
        <v>6236</v>
      </c>
      <c r="C20" s="37" t="s">
        <v>6162</v>
      </c>
      <c r="D20" s="33" t="s">
        <v>6115</v>
      </c>
      <c r="E20" s="33" t="s">
        <v>6115</v>
      </c>
      <c r="F20" s="33" t="s">
        <v>6154</v>
      </c>
      <c r="G20" s="33"/>
      <c r="H20" s="14" t="str">
        <f t="shared" si="0"/>
        <v>ALG14A_Question</v>
      </c>
      <c r="I20" s="1" t="str">
        <f>IF(ISTEXT(VLOOKUP($A20,'ALG Generieke vragenset'!$A$2:$X$48,9,FALSE)),VLOOKUP($A20,'ALG Generieke vragenset'!$A$2:$X$48,9,FALSE),"")</f>
        <v>Kan je de bijkomende klachten beschrijven?</v>
      </c>
      <c r="J20" s="1" t="str">
        <f t="shared" si="1"/>
        <v>ALG14A_QuestionPar</v>
      </c>
      <c r="K20" s="1" t="str">
        <f>IF(ISTEXT(VLOOKUP($A20,'ALG Generieke vragenset'!$A$2:$X$48,11,FALSE)),VLOOKUP($A20,'ALG Generieke vragenset'!$A$2:$X$48,11,FALSE),"")</f>
        <v>Kan je de bijkomende klachten beschrijven?</v>
      </c>
      <c r="L20" s="1" t="str">
        <f>IF(ISTEXT(VLOOKUP($A20,'ALG Generieke vragenset'!$A$2:$X$48,12,FALSE)),VLOOKUP($A20,'ALG Generieke vragenset'!$A$2:$X$48,12,FALSE),"")</f>
        <v>Specificatie bijkomende klachten</v>
      </c>
      <c r="M20" s="1"/>
      <c r="N20" s="1" t="str">
        <f>IF(ISTEXT(VLOOKUP($A20,'ALG Generieke vragenset'!$A$2:$X$48,14,FALSE)),VLOOKUP($A20,'ALG Generieke vragenset'!$A$2:$X$48,14,FALSE),"")</f>
        <v/>
      </c>
      <c r="O20" s="24" t="str">
        <f>IF(ISTEXT(VLOOKUP($A20,'ALG Generieke vragenset'!$A$2:$X$48,15,FALSE)),VLOOKUP($A20,'ALG Generieke vragenset'!$A$2:$X$48,15,FALSE),"")</f>
        <v/>
      </c>
      <c r="P20" s="24" t="str">
        <f>IF(ISTEXT(VLOOKUP($A20,'ALG Generieke vragenset'!$A$2:$X$48,16,FALSE)),VLOOKUP($A20,'ALG Generieke vragenset'!$A$2:$X$48,16,FALSE),"")</f>
        <v/>
      </c>
      <c r="Q20" s="1" t="str">
        <f>IF(ISTEXT(VLOOKUP($A20,'ALG Generieke vragenset'!$A$2:$X$48,17,FALSE)),VLOOKUP($A20,'ALG Generieke vragenset'!$A$2:$X$48,17,FALSE),"")</f>
        <v>beschrijving</v>
      </c>
      <c r="R20" s="1" t="str">
        <f>IF(ISTEXT(VLOOKUP($A20,'ALG Generieke vragenset'!$A$2:$X$48,18,FALSE)),VLOOKUP($A20,'ALG Generieke vragenset'!$A$2:$X$48,18,FALSE),"")</f>
        <v>Nee</v>
      </c>
      <c r="S20" s="1"/>
      <c r="T20" s="14" t="str">
        <f>IF(ISTEXT(VLOOKUP($A20,'ALG Generieke vragenset'!$A$2:$X$48,20,FALSE)),VLOOKUP($A20,'ALG Generieke vragenset'!$A$2:$X$48,20,FALSE),"")</f>
        <v>Beschrijving</v>
      </c>
      <c r="U20" s="14" t="str">
        <f>IF(ISTEXT(VLOOKUP($A20,'ALG Generieke vragenset'!$A$2:$X$48,21,FALSE)),VLOOKUP($A20,'ALG Generieke vragenset'!$A$2:$X$48,21,FALSE),"")</f>
        <v>x</v>
      </c>
      <c r="V20" s="33">
        <v>1</v>
      </c>
      <c r="W20" s="24"/>
      <c r="X20" s="39"/>
    </row>
    <row r="21" spans="1:24" ht="15.95">
      <c r="A21" s="111" t="str">
        <f t="shared" si="4"/>
        <v>ALG15</v>
      </c>
      <c r="B21" s="40">
        <v>15</v>
      </c>
      <c r="C21" s="40" t="s">
        <v>6153</v>
      </c>
      <c r="D21" s="40" t="s">
        <v>4719</v>
      </c>
      <c r="E21" s="41" t="s">
        <v>4719</v>
      </c>
      <c r="F21" s="41" t="s">
        <v>6154</v>
      </c>
      <c r="G21" s="41"/>
      <c r="H21" s="135" t="str">
        <f t="shared" si="0"/>
        <v>ALG15_Question</v>
      </c>
      <c r="I21" s="1" t="str">
        <f>IF(ISTEXT(VLOOKUP($A21,'ALG Generieke vragenset'!$A$2:$X$48,9,FALSE)),VLOOKUP($A21,'ALG Generieke vragenset'!$A$2:$X$48,9,FALSE),"")</f>
        <v>Wat heb je zelf gedaan om de klachten te verlichten?</v>
      </c>
      <c r="J21" s="1" t="str">
        <f t="shared" si="1"/>
        <v>ALG15_QuestionPar</v>
      </c>
      <c r="K21" s="1" t="str">
        <f>IF(ISTEXT(VLOOKUP($A21,'ALG Generieke vragenset'!$A$2:$X$48,11,FALSE)),VLOOKUP($A21,'ALG Generieke vragenset'!$A$2:$X$48,11,FALSE),"")</f>
        <v>Wat heeft de patiënt zelf gedaan om de klachten te verlichten?</v>
      </c>
      <c r="L21" s="1" t="str">
        <f>IF(ISTEXT(VLOOKUP($A21,'ALG Generieke vragenset'!$A$2:$X$48,12,FALSE)),VLOOKUP($A21,'ALG Generieke vragenset'!$A$2:$X$48,12,FALSE),"")</f>
        <v>Zelfhulp</v>
      </c>
      <c r="M21" s="1" t="str">
        <f t="shared" si="2"/>
        <v>ALG15_ExtraInfo</v>
      </c>
      <c r="N21" s="1" t="str">
        <f>IF(ISTEXT(VLOOKUP($A21,'ALG Generieke vragenset'!$A$2:$X$48,14,FALSE)),VLOOKUP($A21,'ALG Generieke vragenset'!$A$2:$X$48,14,FALSE),"")</f>
        <v xml:space="preserve">Als je medicatie hebt ingenomen graag vermelden welke medicatie, de dosering en wanneer je het hebt ingenomen. </v>
      </c>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beschrijving</v>
      </c>
      <c r="R21" s="1" t="str">
        <f>IF(ISTEXT(VLOOKUP($A21,'ALG Generieke vragenset'!$A$2:$X$48,18,FALSE)),VLOOKUP($A21,'ALG Generieke vragenset'!$A$2:$X$48,18,FALSE),"")</f>
        <v xml:space="preserve">Ja </v>
      </c>
      <c r="S21" s="1"/>
      <c r="T21" s="14" t="str">
        <f>IF(ISTEXT(VLOOKUP($A21,'ALG Generieke vragenset'!$A$2:$X$48,20,FALSE)),VLOOKUP($A21,'ALG Generieke vragenset'!$A$2:$X$48,20,FALSE),"")</f>
        <v>Beschrijving</v>
      </c>
      <c r="U21" s="14" t="str">
        <f>IF(ISTEXT(VLOOKUP($A21,'ALG Generieke vragenset'!$A$2:$X$48,21,FALSE)),VLOOKUP($A21,'ALG Generieke vragenset'!$A$2:$X$48,21,FALSE),"")</f>
        <v>x</v>
      </c>
      <c r="V21" s="40">
        <v>1</v>
      </c>
      <c r="W21" s="77"/>
      <c r="X21" s="42"/>
    </row>
    <row r="22" spans="1:24" ht="32.1">
      <c r="A22" s="112" t="str">
        <f t="shared" si="4"/>
        <v>ALG17</v>
      </c>
      <c r="B22" s="47">
        <v>17</v>
      </c>
      <c r="C22" s="47" t="s">
        <v>6153</v>
      </c>
      <c r="D22" s="47" t="s">
        <v>4719</v>
      </c>
      <c r="E22" s="48" t="s">
        <v>6259</v>
      </c>
      <c r="F22" s="48" t="s">
        <v>6154</v>
      </c>
      <c r="G22" s="48"/>
      <c r="H22" s="14" t="str">
        <f t="shared" si="0"/>
        <v>ALG17_Question</v>
      </c>
      <c r="I22" s="1" t="str">
        <f>IF(ISTEXT(VLOOKUP($A22,'ALG Generieke vragenset'!$A$2:$X$48,9,FALSE)),VLOOKUP($A22,'ALG Generieke vragenset'!$A$2:$X$48,9,FALSE),"")</f>
        <v xml:space="preserve">Heb je ooit eerder last gehad van deze klacht? </v>
      </c>
      <c r="J22" s="1" t="str">
        <f t="shared" si="1"/>
        <v>ALG17_QuestionPar</v>
      </c>
      <c r="K22" s="1" t="str">
        <f>IF(ISTEXT(VLOOKUP($A22,'ALG Generieke vragenset'!$A$2:$X$48,11,FALSE)),VLOOKUP($A22,'ALG Generieke vragenset'!$A$2:$X$48,11,FALSE),"")</f>
        <v xml:space="preserve">Heeft de patiënt ooit eerder last gehad van dezelfde klacht? </v>
      </c>
      <c r="L22" s="1" t="str">
        <f>IF(ISTEXT(VLOOKUP($A22,'ALG Generieke vragenset'!$A$2:$X$48,12,FALSE)),VLOOKUP($A22,'ALG Generieke vragenset'!$A$2:$X$48,12,FALSE),"")</f>
        <v>Recidief</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x</v>
      </c>
      <c r="V22" s="48" t="s">
        <v>6159</v>
      </c>
      <c r="W22" s="24"/>
      <c r="X22" s="49"/>
    </row>
    <row r="23" spans="1:24" ht="48">
      <c r="A23" s="111" t="str">
        <f>UPPER(MID(C23,1,5)&amp;B23)</f>
        <v>ENKEL8</v>
      </c>
      <c r="B23" s="138">
        <v>8</v>
      </c>
      <c r="C23" s="67" t="s">
        <v>72</v>
      </c>
      <c r="D23" s="139" t="s">
        <v>4719</v>
      </c>
      <c r="E23" s="139" t="s">
        <v>4719</v>
      </c>
      <c r="F23" s="139" t="s">
        <v>6202</v>
      </c>
      <c r="G23" s="139"/>
      <c r="H23" s="139" t="str">
        <f t="shared" si="0"/>
        <v>ENKEL8_Question</v>
      </c>
      <c r="I23" s="139" t="s">
        <v>6903</v>
      </c>
      <c r="J23" s="139" t="str">
        <f t="shared" si="1"/>
        <v>ENKEL8_QuestionPar</v>
      </c>
      <c r="K23" s="139" t="s">
        <v>2045</v>
      </c>
      <c r="L23" s="139" t="s">
        <v>6556</v>
      </c>
      <c r="M23" s="496" t="str">
        <f t="shared" si="2"/>
        <v>ENKEL8_ExtraInfo</v>
      </c>
      <c r="N23" s="89" t="s">
        <v>1023</v>
      </c>
      <c r="O23" s="139"/>
      <c r="P23" s="139"/>
      <c r="Q23" s="139" t="s">
        <v>6073</v>
      </c>
      <c r="R23" s="139" t="s">
        <v>3</v>
      </c>
      <c r="S23" s="14" t="s">
        <v>6500</v>
      </c>
      <c r="T23" s="139" t="s">
        <v>6120</v>
      </c>
      <c r="U23" s="139" t="s">
        <v>1576</v>
      </c>
      <c r="V23" s="139" t="s">
        <v>6159</v>
      </c>
      <c r="W23" s="139" t="s">
        <v>6160</v>
      </c>
      <c r="X23" s="140"/>
    </row>
    <row r="24" spans="1:24" ht="15.95">
      <c r="A24" s="112" t="str">
        <f>UPPER(MID(C24,1,5)&amp;B24)</f>
        <v xml:space="preserve">ENKEL8A </v>
      </c>
      <c r="B24" s="67" t="s">
        <v>6904</v>
      </c>
      <c r="C24" s="67" t="s">
        <v>72</v>
      </c>
      <c r="D24" s="67" t="s">
        <v>6115</v>
      </c>
      <c r="E24" s="67" t="s">
        <v>6259</v>
      </c>
      <c r="F24" s="67" t="s">
        <v>6154</v>
      </c>
      <c r="G24" s="67"/>
      <c r="H24" s="67" t="str">
        <f t="shared" si="0"/>
        <v>ENKEL8A _Question</v>
      </c>
      <c r="I24" s="67" t="s">
        <v>6309</v>
      </c>
      <c r="J24" s="491" t="str">
        <f t="shared" si="1"/>
        <v>ENKEL8A _QuestionPar</v>
      </c>
      <c r="K24" s="68" t="s">
        <v>6309</v>
      </c>
      <c r="L24" s="69" t="s">
        <v>6310</v>
      </c>
      <c r="M24" s="69" t="str">
        <f t="shared" si="2"/>
        <v>ENKEL8A _ExtraInfo</v>
      </c>
      <c r="N24" s="69" t="s">
        <v>6311</v>
      </c>
      <c r="O24" s="69"/>
      <c r="P24" s="67"/>
      <c r="Q24" s="67" t="s">
        <v>6128</v>
      </c>
      <c r="R24" s="67" t="s">
        <v>6118</v>
      </c>
      <c r="S24" s="67"/>
      <c r="T24" s="67" t="s">
        <v>6128</v>
      </c>
      <c r="U24" s="70" t="s">
        <v>1576</v>
      </c>
      <c r="V24" s="67">
        <v>1</v>
      </c>
      <c r="W24" s="67"/>
      <c r="X24" s="71"/>
    </row>
    <row r="25" spans="1:24" ht="32.1">
      <c r="A25" s="32" t="str">
        <f>UPPER(MID(C25,1,3)&amp;B25)</f>
        <v>ALG4</v>
      </c>
      <c r="B25" s="1">
        <v>4</v>
      </c>
      <c r="C25" s="1" t="s">
        <v>6153</v>
      </c>
      <c r="D25" s="1" t="s">
        <v>4719</v>
      </c>
      <c r="E25" s="14" t="s">
        <v>6186</v>
      </c>
      <c r="F25" s="24" t="s">
        <v>6187</v>
      </c>
      <c r="G25" s="24"/>
      <c r="H25" s="25" t="str">
        <f t="shared" si="0"/>
        <v>ALG4_Question</v>
      </c>
      <c r="I25" s="1" t="str">
        <f>IF(ISTEXT(VLOOKUP($A25,'ALG Generieke vragenset'!$A$2:$X$48,9,FALSE)),VLOOKUP($A25,'ALG Generieke vragenset'!$A$2:$X$48,9,FALSE),"")</f>
        <v xml:space="preserve">Ben je (mogelijk) zwanger? </v>
      </c>
      <c r="J25" s="1" t="str">
        <f t="shared" si="1"/>
        <v>ALG4_QuestionPar</v>
      </c>
      <c r="K25" s="1" t="str">
        <f>IF(ISTEXT(VLOOKUP($A25,'ALG Generieke vragenset'!$A$2:$X$48,11,FALSE)),VLOOKUP($A25,'ALG Generieke vragenset'!$A$2:$X$48,11,FALSE),"")</f>
        <v>Is de patiënte (mogelijk) zwanger?</v>
      </c>
      <c r="L25" s="1" t="str">
        <f>IF(ISTEXT(VLOOKUP($A25,'ALG Generieke vragenset'!$A$2:$X$48,12,FALSE)),VLOOKUP($A25,'ALG Generieke vragenset'!$A$2:$X$48,12,FALSE),"")</f>
        <v>(mogelijk) zwanger</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boolean</v>
      </c>
      <c r="R25" s="1" t="str">
        <f>IF(ISTEXT(VLOOKUP($A25,'ALG Generieke vragenset'!$A$2:$X$48,18,FALSE)),VLOOKUP($A25,'ALG Generieke vragenset'!$A$2:$X$48,18,FALSE),"")</f>
        <v xml:space="preserve">Ja </v>
      </c>
      <c r="S25" s="14" t="s">
        <v>6500</v>
      </c>
      <c r="T25" s="14" t="str">
        <f>IF(ISTEXT(VLOOKUP($A25,'ALG Generieke vragenset'!$A$2:$X$48,20,FALSE)),VLOOKUP($A25,'ALG Generieke vragenset'!$A$2:$X$48,20,FALSE),"")</f>
        <v>1. Ja
2. Nee</v>
      </c>
      <c r="U25" s="14" t="str">
        <f>IF(ISTEXT(VLOOKUP($A25,'ALG Generieke vragenset'!$A$2:$X$48,21,FALSE)),VLOOKUP($A25,'ALG Generieke vragenset'!$A$2:$X$48,21,FALSE),"")</f>
        <v>x</v>
      </c>
      <c r="V25" s="1" t="s">
        <v>6159</v>
      </c>
      <c r="W25" s="24"/>
      <c r="X25" s="1"/>
    </row>
    <row r="26" spans="1:24" ht="48">
      <c r="A26" s="32" t="str">
        <f t="shared" ref="A26:A27" si="5">UPPER(MID(C26,1,3)&amp;B26)</f>
        <v>ALG3B</v>
      </c>
      <c r="B26" s="1" t="s">
        <v>6178</v>
      </c>
      <c r="C26" s="1" t="s">
        <v>6162</v>
      </c>
      <c r="D26" s="1" t="s">
        <v>6115</v>
      </c>
      <c r="E26" s="14" t="s">
        <v>6115</v>
      </c>
      <c r="F26" s="14" t="s">
        <v>6154</v>
      </c>
      <c r="G26" s="14"/>
      <c r="H26" s="14" t="str">
        <f t="shared" si="0"/>
        <v>ALG3B_Question</v>
      </c>
      <c r="I26" s="14" t="s">
        <v>6179</v>
      </c>
      <c r="J26" s="14" t="str">
        <f t="shared" si="1"/>
        <v>ALG3B_QuestionPar</v>
      </c>
      <c r="K26" s="14" t="s">
        <v>241</v>
      </c>
      <c r="L26" s="1" t="s">
        <v>782</v>
      </c>
      <c r="M26" s="1" t="str">
        <f t="shared" si="2"/>
        <v>ALG3B_ExtraInfo</v>
      </c>
      <c r="N26" s="34" t="s">
        <v>243</v>
      </c>
      <c r="O26" s="24"/>
      <c r="P26" s="24"/>
      <c r="Q26" s="1" t="s">
        <v>6073</v>
      </c>
      <c r="R26" s="14" t="s">
        <v>6118</v>
      </c>
      <c r="S26" s="14" t="s">
        <v>6500</v>
      </c>
      <c r="T26" s="14" t="s">
        <v>6180</v>
      </c>
      <c r="U26" s="14" t="s">
        <v>1576</v>
      </c>
      <c r="V26" s="14" t="s">
        <v>6159</v>
      </c>
      <c r="W26" s="24" t="s">
        <v>6160</v>
      </c>
      <c r="X26" s="1"/>
    </row>
    <row r="27" spans="1:24" ht="15.95">
      <c r="A27" s="32" t="str">
        <f t="shared" si="5"/>
        <v>ALG3C</v>
      </c>
      <c r="B27" s="1" t="s">
        <v>6182</v>
      </c>
      <c r="C27" s="1" t="s">
        <v>6162</v>
      </c>
      <c r="D27" s="1" t="s">
        <v>6115</v>
      </c>
      <c r="E27" s="14" t="s">
        <v>6115</v>
      </c>
      <c r="F27" s="14" t="s">
        <v>6154</v>
      </c>
      <c r="G27" s="14"/>
      <c r="H27" s="14" t="str">
        <f t="shared" si="0"/>
        <v>ALG3C_Question</v>
      </c>
      <c r="I27" s="14" t="s">
        <v>245</v>
      </c>
      <c r="J27" s="14" t="str">
        <f t="shared" si="1"/>
        <v>ALG3C_QuestionPar</v>
      </c>
      <c r="K27" s="14" t="s">
        <v>245</v>
      </c>
      <c r="L27" s="1" t="s">
        <v>6183</v>
      </c>
      <c r="M27" s="1" t="str">
        <f t="shared" si="2"/>
        <v>ALG3C_ExtraInfo</v>
      </c>
      <c r="N27" s="34" t="s">
        <v>6184</v>
      </c>
      <c r="O27" s="24"/>
      <c r="P27" s="24"/>
      <c r="Q27" s="1" t="s">
        <v>6072</v>
      </c>
      <c r="R27" s="14" t="s">
        <v>6118</v>
      </c>
      <c r="S27" s="14"/>
      <c r="T27" s="14">
        <v>1</v>
      </c>
      <c r="U27" s="14" t="s">
        <v>1576</v>
      </c>
      <c r="V27" s="14">
        <v>1</v>
      </c>
      <c r="W27" s="24"/>
      <c r="X27" s="1"/>
    </row>
    <row r="28" spans="1:24" ht="48">
      <c r="A28" s="111" t="str">
        <f>UPPER(MID(C28,1,3)&amp;B28)</f>
        <v>ALG5</v>
      </c>
      <c r="B28" s="40">
        <v>5</v>
      </c>
      <c r="C28" s="40" t="s">
        <v>6153</v>
      </c>
      <c r="D28" s="40" t="s">
        <v>6115</v>
      </c>
      <c r="E28" s="40" t="s">
        <v>4719</v>
      </c>
      <c r="F28" s="40" t="s">
        <v>6154</v>
      </c>
      <c r="G28" s="40"/>
      <c r="H28" s="495" t="str">
        <f t="shared" si="0"/>
        <v>ALG5_Question</v>
      </c>
      <c r="I28" s="1" t="str">
        <f>IF(ISTEXT(VLOOKUP($A28,'ALG Generieke vragenset'!$A$2:$X$48,9,FALSE)),VLOOKUP($A28,'ALG Generieke vragenset'!$A$2:$X$48,9,FALSE),"")</f>
        <v>Heb je allergieën?</v>
      </c>
      <c r="J28" s="1" t="str">
        <f t="shared" si="1"/>
        <v>ALG5_QuestionPar</v>
      </c>
      <c r="K28" s="1" t="str">
        <f>IF(ISTEXT(VLOOKUP($A28,'ALG Generieke vragenset'!$A$2:$X$48,11,FALSE)),VLOOKUP($A28,'ALG Generieke vragenset'!$A$2:$X$48,11,FALSE),"")</f>
        <v>Heeft de patiënt allergieën?</v>
      </c>
      <c r="L28" s="1" t="str">
        <f>IF(ISTEXT(VLOOKUP($A28,'ALG Generieke vragenset'!$A$2:$X$48,12,FALSE)),VLOOKUP($A28,'ALG Generieke vragenset'!$A$2:$X$48,12,FALSE),"")</f>
        <v>Allergieën</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boolean</v>
      </c>
      <c r="R28" s="1" t="str">
        <f>IF(ISTEXT(VLOOKUP($A28,'ALG Generieke vragenset'!$A$2:$X$48,18,FALSE)),VLOOKUP($A28,'ALG Generieke vragenset'!$A$2:$X$48,18,FALSE),"")</f>
        <v xml:space="preserve">Ja </v>
      </c>
      <c r="S28" s="14" t="s">
        <v>6500</v>
      </c>
      <c r="T28" s="14" t="str">
        <f>IF(ISTEXT(VLOOKUP($A28,'ALG Generieke vragenset'!$A$2:$X$48,20,FALSE)),VLOOKUP($A28,'ALG Generieke vragenset'!$A$2:$X$48,20,FALSE),"")</f>
        <v>1. Ja
2. Nee</v>
      </c>
      <c r="U28" s="14" t="str">
        <f>IF(ISTEXT(VLOOKUP($A28,'ALG Generieke vragenset'!$A$2:$X$48,21,FALSE)),VLOOKUP($A28,'ALG Generieke vragenset'!$A$2:$X$48,21,FALSE),"")</f>
        <v>x</v>
      </c>
      <c r="V28" s="41" t="s">
        <v>6159</v>
      </c>
      <c r="W28" s="77" t="s">
        <v>6160</v>
      </c>
      <c r="X28" s="42"/>
    </row>
    <row r="29" spans="1:24" ht="15.95">
      <c r="A29" s="112" t="str">
        <f>UPPER(MID(C29,1,3)&amp;B29)</f>
        <v>ALG6</v>
      </c>
      <c r="B29" s="37">
        <v>6</v>
      </c>
      <c r="C29" s="37" t="s">
        <v>6153</v>
      </c>
      <c r="D29" s="37" t="s">
        <v>4719</v>
      </c>
      <c r="E29" s="33" t="s">
        <v>4719</v>
      </c>
      <c r="F29" s="33" t="s">
        <v>6154</v>
      </c>
      <c r="G29" s="33"/>
      <c r="H29" s="14" t="str">
        <f t="shared" si="0"/>
        <v>ALG6_Question</v>
      </c>
      <c r="I29" s="1" t="str">
        <f>IF(ISTEXT(VLOOKUP($A29,'ALG Generieke vragenset'!$A$2:$X$48,9,FALSE)),VLOOKUP($A29,'ALG Generieke vragenset'!$A$2:$X$48,9,FALSE),"")</f>
        <v>Hoe uit de allergie zich?</v>
      </c>
      <c r="J29" s="1" t="str">
        <f t="shared" si="1"/>
        <v>ALG6_QuestionPar</v>
      </c>
      <c r="K29" s="1" t="str">
        <f>IF(ISTEXT(VLOOKUP($A29,'ALG Generieke vragenset'!$A$2:$X$48,11,FALSE)),VLOOKUP($A29,'ALG Generieke vragenset'!$A$2:$X$48,11,FALSE),"")</f>
        <v>Hoe uit de allergie zich?</v>
      </c>
      <c r="L29" s="1" t="str">
        <f>IF(ISTEXT(VLOOKUP($A29,'ALG Generieke vragenset'!$A$2:$X$48,12,FALSE)),VLOOKUP($A29,'ALG Generieke vragenset'!$A$2:$X$48,12,FALSE),"")</f>
        <v>Waarvoor en ernst</v>
      </c>
      <c r="M29" s="1" t="str">
        <f t="shared" si="2"/>
        <v>ALG6_ExtraInfo</v>
      </c>
      <c r="N29" s="1" t="str">
        <f>IF(ISTEXT(VLOOKUP($A29,'ALG Generieke vragenset'!$A$2:$X$48,14,FALSE)),VLOOKUP($A29,'ALG Generieke vragenset'!$A$2:$X$48,14,FALSE),"")</f>
        <v>Bijvoorbeeld: huiduitslag over het gehele lichaam of een opgezette tong of keel? En gebruik je/de patiënt medicatie voor de allergie en / of heb je een EpiPen?</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beschrijving</v>
      </c>
      <c r="R29" s="1" t="str">
        <f>IF(ISTEXT(VLOOKUP($A29,'ALG Generieke vragenset'!$A$2:$X$48,18,FALSE)),VLOOKUP($A29,'ALG Generieke vragenset'!$A$2:$X$48,18,FALSE),"")</f>
        <v xml:space="preserve">Ja </v>
      </c>
      <c r="S29" s="1"/>
      <c r="T29" s="14" t="str">
        <f>IF(ISTEXT(VLOOKUP($A29,'ALG Generieke vragenset'!$A$2:$X$48,20,FALSE)),VLOOKUP($A29,'ALG Generieke vragenset'!$A$2:$X$48,20,FALSE),"")</f>
        <v>Beschrijving</v>
      </c>
      <c r="U29" s="14" t="str">
        <f>IF(ISTEXT(VLOOKUP($A29,'ALG Generieke vragenset'!$A$2:$X$48,21,FALSE)),VLOOKUP($A29,'ALG Generieke vragenset'!$A$2:$X$48,21,FALSE),"")</f>
        <v>x</v>
      </c>
      <c r="V29" s="37">
        <v>1</v>
      </c>
      <c r="W29" s="24"/>
      <c r="X29" s="39"/>
    </row>
    <row r="30" spans="1:24" ht="32.1">
      <c r="A30" s="32" t="s">
        <v>6276</v>
      </c>
      <c r="B30" s="1">
        <v>20</v>
      </c>
      <c r="C30" s="1" t="s">
        <v>6153</v>
      </c>
      <c r="D30" s="1" t="s">
        <v>6115</v>
      </c>
      <c r="E30" s="14" t="s">
        <v>6115</v>
      </c>
      <c r="F30" s="14" t="s">
        <v>6154</v>
      </c>
      <c r="G30" s="14"/>
      <c r="H30" s="14" t="str">
        <f t="shared" si="0"/>
        <v>ADDITIONALQ_Question</v>
      </c>
      <c r="I30" s="1" t="str">
        <f>IF(ISTEXT(VLOOKUP($A30,'ALG Generieke vragenset'!$A$2:$X$48,9,FALSE)),VLOOKUP($A30,'ALG Generieke vragenset'!$A$2:$X$48,9,FALSE),"")</f>
        <v>Wat is je belangrijkste vraag aan ons?</v>
      </c>
      <c r="J30" s="1" t="str">
        <f t="shared" si="1"/>
        <v>ADDITIONALQ_QuestionPar</v>
      </c>
      <c r="K30" s="1" t="str">
        <f>IF(ISTEXT(VLOOKUP($A30,'ALG Generieke vragenset'!$A$2:$X$48,11,FALSE)),VLOOKUP($A30,'ALG Generieke vragenset'!$A$2:$X$48,11,FALSE),"")</f>
        <v>Wat is je belangrijkste vraag aan ons?</v>
      </c>
      <c r="L30" s="1" t="str">
        <f>IF(ISTEXT(VLOOKUP($A30,'ALG Generieke vragenset'!$A$2:$X$48,12,FALSE)),VLOOKUP($A30,'ALG Generieke vragenset'!$A$2:$X$48,12,FALSE),"")</f>
        <v>Hulpvraag</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 xml:space="preserve">Ja </v>
      </c>
      <c r="S30" s="1"/>
      <c r="T30" s="14" t="str">
        <f>IF(ISTEXT(VLOOKUP($A30,'ALG Generieke vragenset'!$A$2:$X$48,20,FALSE)),VLOOKUP($A30,'ALG Generieke vragenset'!$A$2:$X$48,20,FALSE),"")</f>
        <v>Beschrijving</v>
      </c>
      <c r="U30" s="14" t="str">
        <f>IF(ISTEXT(VLOOKUP($A30,'ALG Generieke vragenset'!$A$2:$X$48,21,FALSE)),VLOOKUP($A30,'ALG Generieke vragenset'!$A$2:$X$48,21,FALSE),"")</f>
        <v>x</v>
      </c>
      <c r="V30" s="24">
        <v>1</v>
      </c>
      <c r="W30" s="24"/>
      <c r="X30" s="1"/>
    </row>
    <row r="31" spans="1:24" ht="32.1">
      <c r="A31" s="32" t="s">
        <v>6278</v>
      </c>
      <c r="B31" s="1" t="s">
        <v>6279</v>
      </c>
      <c r="C31" s="1" t="s">
        <v>6162</v>
      </c>
      <c r="D31" s="1" t="s">
        <v>6115</v>
      </c>
      <c r="E31" s="14" t="s">
        <v>6115</v>
      </c>
      <c r="F31" s="14" t="s">
        <v>6154</v>
      </c>
      <c r="G31" s="14"/>
      <c r="H31" s="14" t="str">
        <f t="shared" si="0"/>
        <v>ALG27_Question</v>
      </c>
      <c r="I31" s="1" t="str">
        <f>IF(ISTEXT(VLOOKUP($A31,'ALG Generieke vragenset'!$A$2:$X$48,9,FALSE)),VLOOKUP($A31,'ALG Generieke vragenset'!$A$2:$X$48,9,FALSE),"")</f>
        <v xml:space="preserve">Zijn er nog andere zorgen of vragen? </v>
      </c>
      <c r="J31" s="1" t="str">
        <f t="shared" si="1"/>
        <v>ALG27_QuestionPar</v>
      </c>
      <c r="K31" s="1" t="str">
        <f>IF(ISTEXT(VLOOKUP($A31,'ALG Generieke vragenset'!$A$2:$X$48,11,FALSE)),VLOOKUP($A31,'ALG Generieke vragenset'!$A$2:$X$48,11,FALSE),"")</f>
        <v xml:space="preserve">Zijn er nog andere zorgen of vragen? </v>
      </c>
      <c r="L31" s="1" t="str">
        <f>IF(ISTEXT(VLOOKUP($A31,'ALG Generieke vragenset'!$A$2:$X$48,12,FALSE)),VLOOKUP($A31,'ALG Generieke vragenset'!$A$2:$X$48,12,FALSE),"")</f>
        <v>Zorgen of vragen</v>
      </c>
      <c r="M31" s="1" t="str">
        <f t="shared" si="2"/>
        <v>ALG27_ExtraInfo</v>
      </c>
      <c r="N31" s="1" t="str">
        <f>IF(ISTEXT(VLOOKUP($A31,'ALG Generieke vragenset'!$A$2:$X$48,14,FALSE)),VLOOKUP($A31,'ALG Generieke vragenset'!$A$2:$X$48,14,FALSE),"")</f>
        <v xml:space="preserve">Dit is de laatste vraag, hierna worden je antwoorden doorgestuurd naar ons medisch team. Indien je geen aanvullingen hebt kan je op volgende klikken.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Nee</v>
      </c>
      <c r="S31" s="1"/>
      <c r="T31" s="14" t="str">
        <f>IF(ISTEXT(VLOOKUP($A31,'ALG Generieke vragenset'!$A$2:$X$48,20,FALSE)),VLOOKUP($A31,'ALG Generieke vragenset'!$A$2:$X$48,20,FALSE),"")</f>
        <v>Beschrijving</v>
      </c>
      <c r="U31" s="14" t="str">
        <f>IF(ISTEXT(VLOOKUP($A31,'ALG Generieke vragenset'!$A$2:$X$48,21,FALSE)),VLOOKUP($A31,'ALG Generieke vragenset'!$A$2:$X$48,21,FALSE),"")</f>
        <v>x</v>
      </c>
      <c r="V31" s="24">
        <v>1</v>
      </c>
      <c r="W31" s="24" t="s">
        <v>6283</v>
      </c>
      <c r="X31" s="1"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67A6BF-D5F3-4A15-9458-D389A0602FC4}">
          <x14:formula1>
            <xm:f>_handleiding!$A$29:$A$38</xm:f>
          </x14:formula1>
          <x14:formula2>
            <xm:f>0</xm:f>
          </x14:formula2>
          <xm:sqref>Q26:Q27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AC6C-B22A-47E2-A312-5A18B0DEBA10}">
  <sheetPr codeName="Blad37"/>
  <dimension ref="A1:X40"/>
  <sheetViews>
    <sheetView topLeftCell="S13" zoomScaleNormal="100" workbookViewId="0">
      <selection activeCell="S46" sqref="S46"/>
    </sheetView>
  </sheetViews>
  <sheetFormatPr defaultColWidth="8.7109375" defaultRowHeight="15"/>
  <cols>
    <col min="1" max="1" width="13" customWidth="1"/>
    <col min="2" max="6" width="9.140625"/>
    <col min="7" max="8" width="14.28515625" customWidth="1"/>
    <col min="9" max="10" width="29.8554687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22.28515625" bestFit="1" customWidth="1"/>
    <col min="20" max="20" width="16.710937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379" t="s">
        <v>6353</v>
      </c>
      <c r="B2" s="101"/>
      <c r="C2" s="101" t="s">
        <v>6353</v>
      </c>
      <c r="D2" s="101" t="s">
        <v>4719</v>
      </c>
      <c r="E2" s="101" t="s">
        <v>4719</v>
      </c>
      <c r="F2" s="101" t="s">
        <v>6154</v>
      </c>
      <c r="G2" s="101"/>
      <c r="H2" s="101" t="str">
        <f t="shared" ref="H2:H40" si="0">A2&amp;"_"&amp;$H$1</f>
        <v>ABCDE _Question</v>
      </c>
      <c r="I2" s="380"/>
      <c r="J2" s="485" t="str">
        <f t="shared" ref="J2:J40" si="1">A2&amp;"_"&amp;$J$1</f>
        <v>ABCDE _QuestionPar</v>
      </c>
      <c r="K2" s="103"/>
      <c r="L2" s="104"/>
      <c r="M2" s="104" t="str">
        <f t="shared" ref="M2:M40" si="2">A2&amp;"_"&amp;$M$1</f>
        <v>ABCDE _ExtraInfo</v>
      </c>
      <c r="N2" s="101" t="s">
        <v>6384</v>
      </c>
      <c r="O2" s="104"/>
      <c r="P2" s="101"/>
      <c r="Q2" s="101"/>
      <c r="R2" s="101"/>
      <c r="S2" s="101"/>
      <c r="T2" s="101" t="s">
        <v>6510</v>
      </c>
      <c r="U2" s="101"/>
      <c r="V2" s="101"/>
      <c r="W2" s="101"/>
      <c r="X2" s="105"/>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75" t="str">
        <f>UPPER(MID(C10,1,5)&amp;B10)</f>
        <v>WEGRA1A</v>
      </c>
      <c r="B10" s="381" t="s">
        <v>6161</v>
      </c>
      <c r="C10" s="381" t="s">
        <v>6906</v>
      </c>
      <c r="D10" s="381" t="s">
        <v>6331</v>
      </c>
      <c r="E10" s="381" t="s">
        <v>4719</v>
      </c>
      <c r="F10" s="381" t="s">
        <v>6216</v>
      </c>
      <c r="G10" s="381"/>
      <c r="H10" s="381" t="str">
        <f t="shared" si="0"/>
        <v>WEGRA1A_Question</v>
      </c>
      <c r="I10" s="381" t="s">
        <v>6907</v>
      </c>
      <c r="J10" s="486" t="str">
        <f t="shared" si="1"/>
        <v>WEGRA1A_QuestionPar</v>
      </c>
      <c r="K10" s="382" t="s">
        <v>6908</v>
      </c>
      <c r="L10" s="381" t="s">
        <v>6439</v>
      </c>
      <c r="M10" s="486" t="str">
        <f t="shared" si="2"/>
        <v>WEGRA1A_ExtraInfo</v>
      </c>
      <c r="N10" s="332" t="s">
        <v>6909</v>
      </c>
      <c r="O10" s="512"/>
      <c r="P10" s="331" t="s">
        <v>6441</v>
      </c>
      <c r="Q10" s="331" t="s">
        <v>6272</v>
      </c>
      <c r="R10" s="331" t="s">
        <v>6118</v>
      </c>
      <c r="S10" s="331" t="s">
        <v>6910</v>
      </c>
      <c r="T10" s="331" t="s">
        <v>6911</v>
      </c>
      <c r="U10" s="381"/>
      <c r="V10" s="383" t="s">
        <v>6912</v>
      </c>
      <c r="W10" s="381" t="s">
        <v>6913</v>
      </c>
      <c r="X10" s="384"/>
    </row>
    <row r="11" spans="1:24" ht="409.6">
      <c r="A11" s="388" t="str">
        <f>UPPER(MID(C11,1,5)&amp;B11)</f>
        <v>WEGRA1B</v>
      </c>
      <c r="B11" s="404" t="s">
        <v>6169</v>
      </c>
      <c r="C11" s="404" t="s">
        <v>6906</v>
      </c>
      <c r="D11" s="404" t="s">
        <v>6296</v>
      </c>
      <c r="E11" s="404" t="s">
        <v>4719</v>
      </c>
      <c r="F11" s="404" t="s">
        <v>6224</v>
      </c>
      <c r="G11" s="404"/>
      <c r="H11" s="404" t="str">
        <f t="shared" si="0"/>
        <v>WEGRA1B_Question</v>
      </c>
      <c r="I11" s="404" t="s">
        <v>6907</v>
      </c>
      <c r="J11" s="487" t="str">
        <f t="shared" si="1"/>
        <v>WEGRA1B_QuestionPar</v>
      </c>
      <c r="K11" s="450" t="s">
        <v>6908</v>
      </c>
      <c r="L11" s="404" t="s">
        <v>6439</v>
      </c>
      <c r="M11" s="404" t="str">
        <f t="shared" si="2"/>
        <v>WEGRA1B_ExtraInfo</v>
      </c>
      <c r="N11" s="412" t="s">
        <v>6914</v>
      </c>
      <c r="O11" s="513"/>
      <c r="P11" s="326" t="s">
        <v>6441</v>
      </c>
      <c r="Q11" s="326" t="s">
        <v>6272</v>
      </c>
      <c r="R11" s="326" t="s">
        <v>6118</v>
      </c>
      <c r="S11" s="326" t="s">
        <v>6915</v>
      </c>
      <c r="T11" s="326" t="s">
        <v>6916</v>
      </c>
      <c r="U11" s="404"/>
      <c r="V11" s="451" t="s">
        <v>6167</v>
      </c>
      <c r="W11" s="404" t="s">
        <v>6917</v>
      </c>
      <c r="X11" s="436"/>
    </row>
    <row r="12" spans="1:24" ht="91.5">
      <c r="A12" s="379" t="str">
        <f>UPPER(MID(C12,1,5)&amp;B12)</f>
        <v>WEGRA2</v>
      </c>
      <c r="B12" s="380">
        <v>2</v>
      </c>
      <c r="C12" s="380" t="s">
        <v>6906</v>
      </c>
      <c r="D12" s="380" t="s">
        <v>6115</v>
      </c>
      <c r="E12" s="380" t="s">
        <v>4719</v>
      </c>
      <c r="F12" s="380" t="s">
        <v>6154</v>
      </c>
      <c r="G12" s="380"/>
      <c r="H12" s="380" t="str">
        <f t="shared" si="0"/>
        <v>WEGRA2_Question</v>
      </c>
      <c r="I12" s="380" t="s">
        <v>6918</v>
      </c>
      <c r="J12" s="380" t="str">
        <f t="shared" si="1"/>
        <v>WEGRA2_QuestionPar</v>
      </c>
      <c r="K12" s="380" t="s">
        <v>6919</v>
      </c>
      <c r="L12" s="380" t="s">
        <v>6920</v>
      </c>
      <c r="M12" s="380"/>
      <c r="N12" s="172"/>
      <c r="O12" s="380"/>
      <c r="P12" s="380" t="s">
        <v>6441</v>
      </c>
      <c r="Q12" s="380" t="s">
        <v>6073</v>
      </c>
      <c r="R12" s="380" t="s">
        <v>6118</v>
      </c>
      <c r="S12" s="380" t="s">
        <v>6500</v>
      </c>
      <c r="T12" s="380" t="s">
        <v>6120</v>
      </c>
      <c r="U12" s="380"/>
      <c r="V12" s="386" t="s">
        <v>6159</v>
      </c>
      <c r="W12" s="380" t="s">
        <v>6921</v>
      </c>
      <c r="X12" s="387"/>
    </row>
    <row r="13" spans="1:24" ht="63.95">
      <c r="A13" s="313" t="str">
        <f t="shared" ref="A13" si="4">UPPER(MID(C13,1,3)&amp;B13)</f>
        <v>ALG7</v>
      </c>
      <c r="B13" s="316">
        <v>7</v>
      </c>
      <c r="C13" s="316" t="s">
        <v>6153</v>
      </c>
      <c r="D13" s="316" t="s">
        <v>6115</v>
      </c>
      <c r="E13" s="317" t="s">
        <v>6196</v>
      </c>
      <c r="F13" s="317" t="s">
        <v>6154</v>
      </c>
      <c r="G13" s="317"/>
      <c r="H13" s="484" t="str">
        <f t="shared" si="0"/>
        <v>ALG7_Question</v>
      </c>
      <c r="I13" s="1" t="str">
        <f>IF(ISTEXT(VLOOKUP($A13,'ALG Generieke vragenset'!$A$2:$X$100,9,FALSE)),VLOOKUP($A13,'ALG Generieke vragenset'!$A$2:$X$100,9,FALSE),"")</f>
        <v>Heb je (vermoedelijk) koorts?</v>
      </c>
      <c r="J13" s="1" t="str">
        <f t="shared" si="1"/>
        <v>ALG7_QuestionPar</v>
      </c>
      <c r="K13" s="1" t="str">
        <f>IF(ISTEXT(VLOOKUP($A13,'ALG Generieke vragenset'!$A$2:$X$100,11,FALSE)),VLOOKUP($A13,'ALG Generieke vragenset'!$A$2:$X$100,11,FALSE),"")</f>
        <v>Heeft de patiënt (vermoedelijk) koorts?</v>
      </c>
      <c r="L13" s="1" t="str">
        <f>IF(ISTEXT(VLOOKUP($A13,'ALG Generieke vragenset'!$A$2:$X$100,12,FALSE)),VLOOKUP($A13,'ALG Generieke vragenset'!$A$2:$X$100,12,FALSE),"")</f>
        <v>(Vermoedelijk) koorts</v>
      </c>
      <c r="M13" s="1" t="str">
        <f t="shared" si="2"/>
        <v>ALG7_ExtraInfo</v>
      </c>
      <c r="N13" s="1" t="str">
        <f>IF(ISTEXT(VLOOKUP($A13,'ALG Generieke vragenset'!$A$2:$X$100,14,FALSE)),VLOOKUP($A13,'ALG Generieke vragenset'!$A$2:$X$100,14,FALSE),"")</f>
        <v xml:space="preserve">Koorts is 38°C of hoger. Als je een thermometer hebt graag meten en bij voorkeur via de anus meten. </v>
      </c>
      <c r="O13" s="24" t="str">
        <f>IF(ISTEXT(VLOOKUP($A13,'ALG Generieke vragenset'!$A$2:$X$100,15,FALSE)),VLOOKUP($A13,'ALG Generieke vragenset'!$A$2:$X$100,15,FALSE),"")</f>
        <v/>
      </c>
      <c r="P13" s="24" t="str">
        <f>IF(ISTEXT(VLOOKUP($A13,'ALG Generieke vragenset'!$A$2:$X$100,16,FALSE)),VLOOKUP($A13,'ALG Generieke vragenset'!$A$2:$X$100,16,FALSE),"")</f>
        <v/>
      </c>
      <c r="Q13" s="1" t="str">
        <f>IF(ISTEXT(VLOOKUP($A13,'ALG Generieke vragenset'!$A$2:$X$100,17,FALSE)),VLOOKUP($A13,'ALG Generieke vragenset'!$A$2:$X$100,17,FALSE),"")</f>
        <v>keuzeselectie</v>
      </c>
      <c r="R13" s="1" t="str">
        <f>IF(ISTEXT(VLOOKUP($A13,'ALG Generieke vragenset'!$A$2:$X$100,18,FALSE)),VLOOKUP($A13,'ALG Generieke vragenset'!$A$2:$X$100,18,FALSE),"")</f>
        <v xml:space="preserve">Ja </v>
      </c>
      <c r="S13" s="14" t="s">
        <v>6198</v>
      </c>
      <c r="T13" s="14" t="str">
        <f>IF(ISTEXT(VLOOKUP($A13,'ALG Generieke vragenset'!$A$2:$X$100,20,FALSE)),VLOOKUP($A13,'ALG Generieke vragenset'!$A$2:$X$100,20,FALSE),"")</f>
        <v>1. Ja / vermoedelijk wel 
2. Nee / vermoedelijk niet</v>
      </c>
      <c r="U13" s="14" t="str">
        <f>IF(ISTEXT(VLOOKUP($A13,'ALG Generieke vragenset'!$A$2:$X$100,21,FALSE)),VLOOKUP($A13,'ALG Generieke vragenset'!$A$2:$X$100,21,FALSE),"")</f>
        <v>x</v>
      </c>
      <c r="V13" s="316" t="s">
        <v>6159</v>
      </c>
      <c r="W13" s="315" t="s">
        <v>6200</v>
      </c>
      <c r="X13" s="354"/>
    </row>
    <row r="14" spans="1:24" ht="207.95">
      <c r="A14" s="275" t="str">
        <f>UPPER(MID(C14,1,3)&amp;B14)</f>
        <v>ALG7A</v>
      </c>
      <c r="B14" s="380" t="s">
        <v>6201</v>
      </c>
      <c r="C14" s="380" t="s">
        <v>6153</v>
      </c>
      <c r="D14" s="380" t="s">
        <v>4719</v>
      </c>
      <c r="E14" s="380" t="s">
        <v>4719</v>
      </c>
      <c r="F14" s="380" t="s">
        <v>6202</v>
      </c>
      <c r="G14" s="380"/>
      <c r="H14" s="485" t="str">
        <f t="shared" si="0"/>
        <v>ALG7A_Question</v>
      </c>
      <c r="I14" s="1" t="str">
        <f>IF(ISTEXT(VLOOKUP($A14,'ALG Generieke vragenset'!$A$2:$X$100,9,FALSE)),VLOOKUP($A14,'ALG Generieke vragenset'!$A$2:$X$100,9,FALSE),"")</f>
        <v>Hoe hoog is je temperatuur?</v>
      </c>
      <c r="J14" s="1" t="str">
        <f t="shared" si="1"/>
        <v>ALG7A_QuestionPar</v>
      </c>
      <c r="K14" s="1" t="str">
        <f>IF(ISTEXT(VLOOKUP($A14,'ALG Generieke vragenset'!$A$2:$X$100,11,FALSE)),VLOOKUP($A14,'ALG Generieke vragenset'!$A$2:$X$100,11,FALSE),"")</f>
        <v>Hoe hoog is de temperatuur?</v>
      </c>
      <c r="L14" s="1" t="str">
        <f>IF(ISTEXT(VLOOKUP($A14,'ALG Generieke vragenset'!$A$2:$X$100,12,FALSE)),VLOOKUP($A14,'ALG Generieke vragenset'!$A$2:$X$100,12,FALSE),"")</f>
        <v>Temperatuur</v>
      </c>
      <c r="M14" s="1" t="str">
        <f t="shared" si="2"/>
        <v>ALG7A_ExtraInfo</v>
      </c>
      <c r="N14" s="1" t="str">
        <f>IF(ISTEXT(VLOOKUP($A14,'ALG Generieke vragenset'!$A$2:$X$100,14,FALSE)),VLOOKUP($A14,'ALG Generieke vragenset'!$A$2:$X$100,14,FALSE),"")</f>
        <v xml:space="preserve">Bij voorkeur via de anus gemeten en afronden op halve graden. </v>
      </c>
      <c r="O14" s="24" t="str">
        <f>IF(ISTEXT(VLOOKUP($A14,'ALG Generieke vragenset'!$A$2:$X$100,15,FALSE)),VLOOKUP($A14,'ALG Generieke vragenset'!$A$2:$X$100,15,FALSE),"")</f>
        <v/>
      </c>
      <c r="P14" s="24" t="str">
        <f>IF(ISTEXT(VLOOKUP($A14,'ALG Generieke vragenset'!$A$2:$X$100,16,FALSE)),VLOOKUP($A14,'ALG Generieke vragenset'!$A$2:$X$100,16,FALSE),"")</f>
        <v> </v>
      </c>
      <c r="Q14" s="1" t="str">
        <f>IF(ISTEXT(VLOOKUP($A14,'ALG Generieke vragenset'!$A$2:$X$100,17,FALSE)),VLOOKUP($A14,'ALG Generieke vragenset'!$A$2:$X$100,17,FALSE),"")</f>
        <v>Slider</v>
      </c>
      <c r="R14" s="1" t="str">
        <f>IF(ISTEXT(VLOOKUP($A14,'ALG Generieke vragenset'!$A$2:$X$100,18,FALSE)),VLOOKUP($A14,'ALG Generieke vragenset'!$A$2:$X$100,18,FALSE),"")</f>
        <v xml:space="preserve">Ja </v>
      </c>
      <c r="S14" s="14" t="s">
        <v>6206</v>
      </c>
      <c r="T14" s="14" t="str">
        <f>IF(ISTEXT(VLOOKUP($A14,'ALG Generieke vragenset'!$A$2:$X$100,20,FALSE)),VLOOKUP($A14,'ALG Generieke vragenset'!$A$2:$X$100,20,FALSE),"")</f>
        <v>1. 35
2. 35.5
3. 36
4. 36.5
5. 37
6. 37.5 
7. 38
8. 38.5 
9. 39
10. 39.5 
11. 40
12. 40.5 
13. 41</v>
      </c>
      <c r="U14" s="14" t="str">
        <f>IF(ISTEXT(VLOOKUP($A14,'ALG Generieke vragenset'!$A$2:$X$100,21,FALSE)),VLOOKUP($A14,'ALG Generieke vragenset'!$A$2:$X$100,21,FALSE),"")</f>
        <v>x</v>
      </c>
      <c r="V14" s="380" t="s">
        <v>6208</v>
      </c>
      <c r="W14" s="380" t="s">
        <v>6209</v>
      </c>
      <c r="X14" s="387" t="s">
        <v>6116</v>
      </c>
    </row>
    <row r="15" spans="1:24" ht="48">
      <c r="A15" s="379" t="str">
        <f t="shared" ref="A15:A26" si="5">UPPER(MID(C15,1,5)&amp;B15)</f>
        <v>WEGRA3</v>
      </c>
      <c r="B15" s="403">
        <v>3</v>
      </c>
      <c r="C15" s="403" t="s">
        <v>6906</v>
      </c>
      <c r="D15" s="403" t="s">
        <v>6115</v>
      </c>
      <c r="E15" s="337" t="s">
        <v>6115</v>
      </c>
      <c r="F15" s="337" t="s">
        <v>6154</v>
      </c>
      <c r="G15" s="337"/>
      <c r="H15" s="337" t="str">
        <f t="shared" si="0"/>
        <v>WEGRA3_Question</v>
      </c>
      <c r="I15" s="340" t="s">
        <v>2110</v>
      </c>
      <c r="J15" s="489" t="str">
        <f t="shared" si="1"/>
        <v>WEGRA3_QuestionPar</v>
      </c>
      <c r="K15" s="380" t="s">
        <v>6922</v>
      </c>
      <c r="L15" s="509" t="s">
        <v>6923</v>
      </c>
      <c r="M15" s="509"/>
      <c r="N15" s="509"/>
      <c r="O15" s="510"/>
      <c r="P15" s="315"/>
      <c r="Q15" s="340" t="s">
        <v>6068</v>
      </c>
      <c r="R15" s="340" t="s">
        <v>6118</v>
      </c>
      <c r="S15" s="340"/>
      <c r="T15" s="337">
        <v>1</v>
      </c>
      <c r="U15" s="337" t="s">
        <v>1576</v>
      </c>
      <c r="V15" s="337">
        <v>1</v>
      </c>
      <c r="W15" s="404"/>
      <c r="X15" s="405"/>
    </row>
    <row r="16" spans="1:24" ht="259.5">
      <c r="A16" s="379" t="str">
        <f t="shared" si="5"/>
        <v>WEGRA4</v>
      </c>
      <c r="B16" s="380">
        <v>4</v>
      </c>
      <c r="C16" s="380" t="s">
        <v>6906</v>
      </c>
      <c r="D16" s="380" t="s">
        <v>6115</v>
      </c>
      <c r="E16" s="380" t="s">
        <v>4719</v>
      </c>
      <c r="F16" s="380" t="s">
        <v>6154</v>
      </c>
      <c r="G16" s="380"/>
      <c r="H16" s="380" t="str">
        <f t="shared" si="0"/>
        <v>WEGRA4_Question</v>
      </c>
      <c r="I16" s="380" t="s">
        <v>2114</v>
      </c>
      <c r="J16" s="380" t="str">
        <f t="shared" si="1"/>
        <v>WEGRA4_QuestionPar</v>
      </c>
      <c r="K16" s="380" t="s">
        <v>6924</v>
      </c>
      <c r="L16" s="380" t="s">
        <v>6925</v>
      </c>
      <c r="M16" s="380"/>
      <c r="N16" s="172"/>
      <c r="O16" s="380"/>
      <c r="P16" s="380"/>
      <c r="Q16" s="380" t="s">
        <v>6272</v>
      </c>
      <c r="R16" s="380" t="s">
        <v>6118</v>
      </c>
      <c r="S16" s="380" t="s">
        <v>6926</v>
      </c>
      <c r="T16" s="380" t="s">
        <v>6927</v>
      </c>
      <c r="U16" s="380" t="s">
        <v>1576</v>
      </c>
      <c r="V16" s="452" t="s">
        <v>6464</v>
      </c>
      <c r="W16" s="380" t="s">
        <v>6928</v>
      </c>
      <c r="X16" s="387"/>
    </row>
    <row r="17" spans="1:24" ht="60.75">
      <c r="A17" s="379" t="str">
        <f t="shared" si="5"/>
        <v>WEGRA4A</v>
      </c>
      <c r="B17" s="380" t="s">
        <v>6190</v>
      </c>
      <c r="C17" s="380" t="s">
        <v>6906</v>
      </c>
      <c r="D17" s="380" t="s">
        <v>6115</v>
      </c>
      <c r="E17" s="380" t="s">
        <v>4719</v>
      </c>
      <c r="F17" s="380" t="s">
        <v>6154</v>
      </c>
      <c r="G17" s="380"/>
      <c r="H17" s="380" t="str">
        <f t="shared" si="0"/>
        <v>WEGRA4A_Question</v>
      </c>
      <c r="I17" s="380" t="s">
        <v>2139</v>
      </c>
      <c r="J17" s="380" t="str">
        <f t="shared" si="1"/>
        <v>WEGRA4A_QuestionPar</v>
      </c>
      <c r="K17" s="380" t="s">
        <v>6929</v>
      </c>
      <c r="L17" s="380" t="s">
        <v>6925</v>
      </c>
      <c r="M17" s="380"/>
      <c r="N17" s="172"/>
      <c r="O17" s="380"/>
      <c r="P17" s="380"/>
      <c r="Q17" s="380" t="s">
        <v>6128</v>
      </c>
      <c r="R17" s="380" t="s">
        <v>6118</v>
      </c>
      <c r="S17" s="380"/>
      <c r="T17" s="380" t="s">
        <v>6312</v>
      </c>
      <c r="U17" s="380" t="s">
        <v>1576</v>
      </c>
      <c r="V17" s="452">
        <v>1</v>
      </c>
      <c r="W17" s="380"/>
      <c r="X17" s="387"/>
    </row>
    <row r="18" spans="1:24" ht="272.10000000000002">
      <c r="A18" s="379" t="str">
        <f t="shared" si="5"/>
        <v>WEGRA5</v>
      </c>
      <c r="B18" s="380">
        <v>5</v>
      </c>
      <c r="C18" s="380" t="s">
        <v>6906</v>
      </c>
      <c r="D18" s="380" t="s">
        <v>6115</v>
      </c>
      <c r="E18" s="380" t="s">
        <v>4719</v>
      </c>
      <c r="F18" s="380" t="s">
        <v>6154</v>
      </c>
      <c r="G18" s="380"/>
      <c r="H18" s="380" t="str">
        <f t="shared" si="0"/>
        <v>WEGRA5_Question</v>
      </c>
      <c r="I18" s="380" t="s">
        <v>2142</v>
      </c>
      <c r="J18" s="380" t="str">
        <f t="shared" si="1"/>
        <v>WEGRA5_QuestionPar</v>
      </c>
      <c r="K18" s="380" t="s">
        <v>6930</v>
      </c>
      <c r="L18" s="380" t="s">
        <v>6931</v>
      </c>
      <c r="M18" s="380" t="str">
        <f t="shared" si="2"/>
        <v>WEGRA5_ExtraInfo</v>
      </c>
      <c r="N18" s="172" t="s">
        <v>6932</v>
      </c>
      <c r="O18" s="380"/>
      <c r="P18" s="380"/>
      <c r="Q18" s="380" t="s">
        <v>6272</v>
      </c>
      <c r="R18" s="380" t="s">
        <v>6118</v>
      </c>
      <c r="S18" s="380" t="s">
        <v>6933</v>
      </c>
      <c r="T18" s="380" t="s">
        <v>6934</v>
      </c>
      <c r="U18" s="380" t="s">
        <v>1576</v>
      </c>
      <c r="V18" s="452" t="s">
        <v>6582</v>
      </c>
      <c r="W18" s="380" t="s">
        <v>6935</v>
      </c>
      <c r="X18" s="387"/>
    </row>
    <row r="19" spans="1:24" ht="111.95">
      <c r="A19" s="379" t="str">
        <f t="shared" si="5"/>
        <v>WEGRA5A</v>
      </c>
      <c r="B19" s="380" t="s">
        <v>6862</v>
      </c>
      <c r="C19" s="380" t="s">
        <v>6906</v>
      </c>
      <c r="D19" s="380" t="s">
        <v>6115</v>
      </c>
      <c r="E19" s="380" t="s">
        <v>4719</v>
      </c>
      <c r="F19" s="380" t="s">
        <v>6154</v>
      </c>
      <c r="G19" s="380"/>
      <c r="H19" s="380" t="str">
        <f t="shared" si="0"/>
        <v>WEGRA5A_Question</v>
      </c>
      <c r="I19" s="380" t="s">
        <v>6856</v>
      </c>
      <c r="J19" s="380" t="str">
        <f t="shared" si="1"/>
        <v>WEGRA5A_QuestionPar</v>
      </c>
      <c r="K19" s="380" t="s">
        <v>1901</v>
      </c>
      <c r="L19" s="380" t="s">
        <v>71</v>
      </c>
      <c r="M19" s="380" t="str">
        <f t="shared" si="2"/>
        <v>WEGRA5A_ExtraInfo</v>
      </c>
      <c r="N19" s="172" t="s">
        <v>2165</v>
      </c>
      <c r="O19" s="380"/>
      <c r="P19" s="380"/>
      <c r="Q19" s="380" t="s">
        <v>6312</v>
      </c>
      <c r="R19" s="380" t="s">
        <v>6118</v>
      </c>
      <c r="S19" s="380"/>
      <c r="T19" s="380" t="s">
        <v>6312</v>
      </c>
      <c r="U19" s="380" t="s">
        <v>1576</v>
      </c>
      <c r="V19" s="452">
        <v>1</v>
      </c>
      <c r="W19" s="380" t="s">
        <v>6936</v>
      </c>
      <c r="X19" s="387"/>
    </row>
    <row r="20" spans="1:24" ht="76.5">
      <c r="A20" s="379" t="str">
        <f t="shared" si="5"/>
        <v>WEGRA5B</v>
      </c>
      <c r="B20" s="380" t="s">
        <v>6937</v>
      </c>
      <c r="C20" s="380" t="s">
        <v>6906</v>
      </c>
      <c r="D20" s="380" t="s">
        <v>6115</v>
      </c>
      <c r="E20" s="380" t="s">
        <v>4719</v>
      </c>
      <c r="F20" s="380" t="s">
        <v>6154</v>
      </c>
      <c r="G20" s="380"/>
      <c r="H20" s="380" t="str">
        <f t="shared" si="0"/>
        <v>WEGRA5B_Question</v>
      </c>
      <c r="I20" s="380" t="s">
        <v>2142</v>
      </c>
      <c r="J20" s="380" t="str">
        <f t="shared" si="1"/>
        <v>WEGRA5B_QuestionPar</v>
      </c>
      <c r="K20" s="380" t="s">
        <v>6930</v>
      </c>
      <c r="L20" s="380" t="s">
        <v>6938</v>
      </c>
      <c r="M20" s="380"/>
      <c r="N20" s="172"/>
      <c r="O20" s="380"/>
      <c r="P20" s="380"/>
      <c r="Q20" s="380" t="s">
        <v>6128</v>
      </c>
      <c r="R20" s="380" t="s">
        <v>6118</v>
      </c>
      <c r="S20" s="380"/>
      <c r="T20" s="380" t="s">
        <v>6128</v>
      </c>
      <c r="U20" s="380" t="s">
        <v>1576</v>
      </c>
      <c r="V20" s="452">
        <v>1</v>
      </c>
      <c r="W20" s="380"/>
      <c r="X20" s="387"/>
    </row>
    <row r="21" spans="1:24" ht="106.5">
      <c r="A21" s="379" t="str">
        <f t="shared" si="5"/>
        <v>WEGRA6</v>
      </c>
      <c r="B21" s="380">
        <v>6</v>
      </c>
      <c r="C21" s="380" t="s">
        <v>6906</v>
      </c>
      <c r="D21" s="380" t="s">
        <v>6115</v>
      </c>
      <c r="E21" s="380" t="s">
        <v>4719</v>
      </c>
      <c r="F21" s="380" t="s">
        <v>6154</v>
      </c>
      <c r="G21" s="380"/>
      <c r="H21" s="380" t="str">
        <f t="shared" si="0"/>
        <v>WEGRA6_Question</v>
      </c>
      <c r="I21" s="380" t="s">
        <v>2169</v>
      </c>
      <c r="J21" s="380" t="str">
        <f t="shared" si="1"/>
        <v>WEGRA6_QuestionPar</v>
      </c>
      <c r="K21" s="380" t="s">
        <v>6939</v>
      </c>
      <c r="L21" s="380" t="s">
        <v>6940</v>
      </c>
      <c r="M21" s="380"/>
      <c r="N21" s="172"/>
      <c r="O21" s="380"/>
      <c r="P21" s="380"/>
      <c r="Q21" s="380" t="s">
        <v>6065</v>
      </c>
      <c r="R21" s="380" t="s">
        <v>6118</v>
      </c>
      <c r="S21" s="380" t="s">
        <v>6941</v>
      </c>
      <c r="T21" s="380" t="s">
        <v>6942</v>
      </c>
      <c r="U21" s="380" t="s">
        <v>1576</v>
      </c>
      <c r="V21" s="452" t="s">
        <v>6230</v>
      </c>
      <c r="W21" s="380"/>
      <c r="X21" s="387"/>
    </row>
    <row r="22" spans="1:24" ht="144">
      <c r="A22" s="379" t="str">
        <f t="shared" si="5"/>
        <v>WEGRA7</v>
      </c>
      <c r="B22" s="380">
        <v>7</v>
      </c>
      <c r="C22" s="380" t="s">
        <v>6906</v>
      </c>
      <c r="D22" s="380" t="s">
        <v>6115</v>
      </c>
      <c r="E22" s="380" t="s">
        <v>4719</v>
      </c>
      <c r="F22" s="380" t="s">
        <v>6154</v>
      </c>
      <c r="G22" s="380"/>
      <c r="H22" s="380" t="str">
        <f t="shared" si="0"/>
        <v>WEGRA7_Question</v>
      </c>
      <c r="I22" s="380" t="s">
        <v>6943</v>
      </c>
      <c r="J22" s="380" t="str">
        <f t="shared" si="1"/>
        <v>WEGRA7_QuestionPar</v>
      </c>
      <c r="K22" s="380" t="s">
        <v>6944</v>
      </c>
      <c r="L22" s="380" t="s">
        <v>6945</v>
      </c>
      <c r="M22" s="380" t="str">
        <f t="shared" si="2"/>
        <v>WEGRA7_ExtraInfo</v>
      </c>
      <c r="N22" s="172" t="s">
        <v>2188</v>
      </c>
      <c r="O22" s="380"/>
      <c r="P22" s="380"/>
      <c r="Q22" s="380" t="s">
        <v>6065</v>
      </c>
      <c r="R22" s="380" t="s">
        <v>6118</v>
      </c>
      <c r="S22" s="380" t="s">
        <v>6946</v>
      </c>
      <c r="T22" s="380" t="s">
        <v>6947</v>
      </c>
      <c r="U22" s="380"/>
      <c r="V22" s="386" t="s">
        <v>6246</v>
      </c>
      <c r="W22" s="380"/>
      <c r="X22" s="387"/>
    </row>
    <row r="23" spans="1:24" ht="303.95">
      <c r="A23" s="379" t="str">
        <f t="shared" si="5"/>
        <v>WEGRA8</v>
      </c>
      <c r="B23" s="380">
        <v>8</v>
      </c>
      <c r="C23" s="380" t="s">
        <v>6906</v>
      </c>
      <c r="D23" s="380" t="s">
        <v>6115</v>
      </c>
      <c r="E23" s="380" t="s">
        <v>4719</v>
      </c>
      <c r="F23" s="380" t="s">
        <v>6154</v>
      </c>
      <c r="G23" s="380"/>
      <c r="H23" s="380" t="str">
        <f t="shared" si="0"/>
        <v>WEGRA8_Question</v>
      </c>
      <c r="I23" s="380" t="s">
        <v>6948</v>
      </c>
      <c r="J23" s="380" t="str">
        <f t="shared" si="1"/>
        <v>WEGRA8_QuestionPar</v>
      </c>
      <c r="K23" s="380" t="s">
        <v>6948</v>
      </c>
      <c r="L23" s="380" t="s">
        <v>6949</v>
      </c>
      <c r="M23" s="380" t="str">
        <f t="shared" si="2"/>
        <v>WEGRA8_ExtraInfo</v>
      </c>
      <c r="N23" s="172" t="s">
        <v>6950</v>
      </c>
      <c r="O23" s="380"/>
      <c r="P23" s="380"/>
      <c r="Q23" s="380" t="s">
        <v>6272</v>
      </c>
      <c r="R23" s="380" t="s">
        <v>6118</v>
      </c>
      <c r="S23" s="380" t="s">
        <v>6951</v>
      </c>
      <c r="T23" s="380" t="s">
        <v>6952</v>
      </c>
      <c r="U23" s="380"/>
      <c r="V23" s="386" t="s">
        <v>6464</v>
      </c>
      <c r="W23" s="380" t="s">
        <v>6928</v>
      </c>
      <c r="X23" s="387"/>
    </row>
    <row r="24" spans="1:24" ht="91.5">
      <c r="A24" s="379" t="str">
        <f t="shared" si="5"/>
        <v>WEGRA8A</v>
      </c>
      <c r="B24" s="380" t="s">
        <v>6214</v>
      </c>
      <c r="C24" s="380" t="s">
        <v>6906</v>
      </c>
      <c r="D24" s="380" t="s">
        <v>6115</v>
      </c>
      <c r="E24" s="380" t="s">
        <v>4719</v>
      </c>
      <c r="F24" s="380" t="s">
        <v>6154</v>
      </c>
      <c r="G24" s="380"/>
      <c r="H24" s="380" t="str">
        <f t="shared" si="0"/>
        <v>WEGRA8A_Question</v>
      </c>
      <c r="I24" s="380" t="s">
        <v>6948</v>
      </c>
      <c r="J24" s="380" t="str">
        <f t="shared" si="1"/>
        <v>WEGRA8A_QuestionPar</v>
      </c>
      <c r="K24" s="380" t="s">
        <v>6948</v>
      </c>
      <c r="L24" s="380" t="s">
        <v>6953</v>
      </c>
      <c r="M24" s="380"/>
      <c r="N24" s="172"/>
      <c r="O24" s="380"/>
      <c r="P24" s="380"/>
      <c r="Q24" s="380" t="s">
        <v>6128</v>
      </c>
      <c r="R24" s="380" t="s">
        <v>6118</v>
      </c>
      <c r="S24" s="380"/>
      <c r="T24" s="380" t="s">
        <v>6128</v>
      </c>
      <c r="U24" s="380" t="s">
        <v>1576</v>
      </c>
      <c r="V24" s="452">
        <v>1</v>
      </c>
      <c r="W24" s="380"/>
      <c r="X24" s="387"/>
    </row>
    <row r="25" spans="1:24" ht="63.95">
      <c r="A25" s="379" t="str">
        <f t="shared" si="5"/>
        <v>WEGRA9</v>
      </c>
      <c r="B25" s="380">
        <v>9</v>
      </c>
      <c r="C25" s="380" t="s">
        <v>6906</v>
      </c>
      <c r="D25" s="380" t="s">
        <v>6115</v>
      </c>
      <c r="E25" s="380" t="s">
        <v>4719</v>
      </c>
      <c r="F25" s="380" t="s">
        <v>6154</v>
      </c>
      <c r="G25" s="380"/>
      <c r="H25" s="380" t="str">
        <f t="shared" si="0"/>
        <v>WEGRA9_Question</v>
      </c>
      <c r="I25" s="380" t="s">
        <v>6954</v>
      </c>
      <c r="J25" s="380" t="str">
        <f t="shared" si="1"/>
        <v>WEGRA9_QuestionPar</v>
      </c>
      <c r="K25" s="380" t="s">
        <v>2230</v>
      </c>
      <c r="L25" s="380" t="s">
        <v>6955</v>
      </c>
      <c r="M25" s="380" t="str">
        <f t="shared" si="2"/>
        <v>WEGRA9_ExtraInfo</v>
      </c>
      <c r="N25" s="172" t="s">
        <v>2232</v>
      </c>
      <c r="O25" s="380"/>
      <c r="P25" s="380"/>
      <c r="Q25" s="380" t="s">
        <v>6312</v>
      </c>
      <c r="R25" s="380" t="s">
        <v>6118</v>
      </c>
      <c r="S25" s="380"/>
      <c r="T25" s="380" t="s">
        <v>6312</v>
      </c>
      <c r="U25" s="380" t="s">
        <v>1576</v>
      </c>
      <c r="V25" s="452">
        <v>1</v>
      </c>
      <c r="W25" s="380"/>
      <c r="X25" s="387"/>
    </row>
    <row r="26" spans="1:24" ht="409.6">
      <c r="A26" s="379" t="str">
        <f t="shared" si="5"/>
        <v>WEGRA10</v>
      </c>
      <c r="B26" s="380">
        <v>10</v>
      </c>
      <c r="C26" s="380" t="s">
        <v>6906</v>
      </c>
      <c r="D26" s="380" t="s">
        <v>6115</v>
      </c>
      <c r="E26" s="380" t="s">
        <v>6115</v>
      </c>
      <c r="F26" s="380" t="s">
        <v>6154</v>
      </c>
      <c r="G26" s="380"/>
      <c r="H26" s="380" t="str">
        <f t="shared" si="0"/>
        <v>WEGRA10_Question</v>
      </c>
      <c r="I26" s="380" t="s">
        <v>6872</v>
      </c>
      <c r="J26" s="380" t="str">
        <f t="shared" si="1"/>
        <v>WEGRA10_QuestionPar</v>
      </c>
      <c r="K26" s="380" t="s">
        <v>1947</v>
      </c>
      <c r="L26" s="380" t="s">
        <v>6873</v>
      </c>
      <c r="M26" s="485" t="str">
        <f t="shared" si="2"/>
        <v>WEGRA10_ExtraInfo</v>
      </c>
      <c r="N26" s="453" t="s">
        <v>6956</v>
      </c>
      <c r="O26" s="193"/>
      <c r="P26" s="380"/>
      <c r="Q26" s="380" t="s">
        <v>6326</v>
      </c>
      <c r="R26" s="380" t="s">
        <v>6118</v>
      </c>
      <c r="S26" s="380" t="s">
        <v>6957</v>
      </c>
      <c r="T26" s="380" t="s">
        <v>6958</v>
      </c>
      <c r="U26" s="380" t="s">
        <v>1576</v>
      </c>
      <c r="V26" s="380" t="s">
        <v>6732</v>
      </c>
      <c r="W26" s="380"/>
      <c r="X26" s="387"/>
    </row>
    <row r="27" spans="1:24" ht="32.1">
      <c r="A27" s="313" t="str">
        <f t="shared" ref="A27:A29" si="6">UPPER(MID(C27,1,3)&amp;B27)</f>
        <v>ALG4</v>
      </c>
      <c r="B27" s="316">
        <v>4</v>
      </c>
      <c r="C27" s="316" t="s">
        <v>6153</v>
      </c>
      <c r="D27" s="316" t="s">
        <v>4719</v>
      </c>
      <c r="E27" s="317" t="s">
        <v>6186</v>
      </c>
      <c r="F27" s="315" t="s">
        <v>6187</v>
      </c>
      <c r="G27" s="315"/>
      <c r="H27" s="482" t="str">
        <f t="shared" si="0"/>
        <v>ALG4_Question</v>
      </c>
      <c r="I27" s="1" t="str">
        <f>IF(ISTEXT(VLOOKUP($A27,'ALG Generieke vragenset'!$A$2:$X$100,9,FALSE)),VLOOKUP($A27,'ALG Generieke vragenset'!$A$2:$X$100,9,FALSE),"")</f>
        <v xml:space="preserve">Ben je (mogelijk) zwanger? </v>
      </c>
      <c r="J27" s="1" t="str">
        <f t="shared" si="1"/>
        <v>ALG4_QuestionPar</v>
      </c>
      <c r="K27" s="1" t="str">
        <f>IF(ISTEXT(VLOOKUP($A27,'ALG Generieke vragenset'!$A$2:$X$100,11,FALSE)),VLOOKUP($A27,'ALG Generieke vragenset'!$A$2:$X$100,11,FALSE),"")</f>
        <v>Is de patiënte (mogelijk) zwanger?</v>
      </c>
      <c r="L27" s="1" t="str">
        <f>IF(ISTEXT(VLOOKUP($A27,'ALG Generieke vragenset'!$A$2:$X$100,12,FALSE)),VLOOKUP($A27,'ALG Generieke vragenset'!$A$2:$X$100,12,FALSE),"")</f>
        <v>(mogelijk) zwanger</v>
      </c>
      <c r="M27" s="1"/>
      <c r="N27" s="1" t="str">
        <f>IF(ISTEXT(VLOOKUP($A27,'ALG Generieke vragenset'!$A$2:$X$100,14,FALSE)),VLOOKUP($A27,'ALG Generieke vragenset'!$A$2:$X$100,14,FALSE),"")</f>
        <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boolean</v>
      </c>
      <c r="R27" s="1" t="str">
        <f>IF(ISTEXT(VLOOKUP($A27,'ALG Generieke vragenset'!$A$2:$X$100,18,FALSE)),VLOOKUP($A27,'ALG Generieke vragenset'!$A$2:$X$100,18,FALSE),"")</f>
        <v xml:space="preserve">Ja </v>
      </c>
      <c r="S27" s="380" t="s">
        <v>6500</v>
      </c>
      <c r="T27" s="14" t="str">
        <f>IF(ISTEXT(VLOOKUP($A27,'ALG Generieke vragenset'!$A$2:$X$100,20,FALSE)),VLOOKUP($A27,'ALG Generieke vragenset'!$A$2:$X$100,20,FALSE),"")</f>
        <v>1. Ja
2. Nee</v>
      </c>
      <c r="U27" s="14" t="str">
        <f>IF(ISTEXT(VLOOKUP($A27,'ALG Generieke vragenset'!$A$2:$X$100,21,FALSE)),VLOOKUP($A27,'ALG Generieke vragenset'!$A$2:$X$100,21,FALSE),"")</f>
        <v>x</v>
      </c>
      <c r="V27" s="316" t="s">
        <v>6159</v>
      </c>
      <c r="W27" s="315"/>
      <c r="X27" s="373"/>
    </row>
    <row r="28" spans="1:24" ht="159.94999999999999">
      <c r="A28" s="251" t="str">
        <f t="shared" si="6"/>
        <v>ALG31A</v>
      </c>
      <c r="B28" s="217" t="s">
        <v>6323</v>
      </c>
      <c r="C28" s="217" t="s">
        <v>6162</v>
      </c>
      <c r="D28" s="217" t="s">
        <v>6296</v>
      </c>
      <c r="E28" s="217" t="s">
        <v>4719</v>
      </c>
      <c r="F28" s="217" t="s">
        <v>6224</v>
      </c>
      <c r="G28" s="217"/>
      <c r="H28" s="222" t="str">
        <f t="shared" si="0"/>
        <v>ALG31A_Question</v>
      </c>
      <c r="I28" s="1" t="str">
        <f>IF(ISTEXT(VLOOKUP($A28,'ALG Generieke vragenset'!$A$2:$X$100,9,FALSE)),VLOOKUP($A28,'ALG Generieke vragenset'!$A$2:$X$100,9,FALSE),"")</f>
        <v xml:space="preserve">Heb je een van de volgende klachten? </v>
      </c>
      <c r="J28" s="1" t="str">
        <f t="shared" si="1"/>
        <v>ALG31A_QuestionPar</v>
      </c>
      <c r="K28" s="1" t="str">
        <f>IF(ISTEXT(VLOOKUP($A28,'ALG Generieke vragenset'!$A$2:$X$100,11,FALSE)),VLOOKUP($A28,'ALG Generieke vragenset'!$A$2:$X$100,11,FALSE),"")</f>
        <v>Heeft je kind een van de volgende klachten?</v>
      </c>
      <c r="L28" s="1" t="str">
        <f>IF(ISTEXT(VLOOKUP($A28,'ALG Generieke vragenset'!$A$2:$X$100,12,FALSE)),VLOOKUP($A28,'ALG Generieke vragenset'!$A$2:$X$100,12,FALSE),"")</f>
        <v>Dehydratie kind</v>
      </c>
      <c r="M28" s="1" t="str">
        <f t="shared" si="2"/>
        <v>ALG31A_ExtraInfo</v>
      </c>
      <c r="N28" s="1" t="str">
        <f>IF(ISTEXT(VLOOKUP($A28,'ALG Generieke vragenset'!$A$2:$X$100,14,FALSE)),VLOOKUP($A28,'ALG Generieke vragenset'!$A$2:$X$100,14,FALSE),"")</f>
        <v>Te weinig plassen: bijvoorbeeld langer dan 12 uur geen natte luier en heel donker gekleurde urine</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Meerkeuzeselectie</v>
      </c>
      <c r="R28" s="1" t="str">
        <f>IF(ISTEXT(VLOOKUP($A28,'ALG Generieke vragenset'!$A$2:$X$100,18,FALSE)),VLOOKUP($A28,'ALG Generieke vragenset'!$A$2:$X$100,18,FALSE),"")</f>
        <v>ja</v>
      </c>
      <c r="S28" s="14" t="s">
        <v>6327</v>
      </c>
      <c r="T28" s="14" t="str">
        <f>IF(ISTEXT(VLOOKUP($A28,'ALG Generieke vragenset'!$A$2:$X$100,20,FALSE)),VLOOKUP($A28,'ALG Generieke vragenset'!$A$2:$X$100,20,FALSE),"")</f>
        <v xml:space="preserve">1. Heel veel dorst
2. Drinkt veel te weinig 
3. Te weinig plassen
4. Niet plassen
5. Huilen zonder tranen 
6. Suf, duizelig of licht in het hoofd
7. Geen van allen </v>
      </c>
      <c r="U28" s="14" t="str">
        <f>IF(ISTEXT(VLOOKUP($A28,'ALG Generieke vragenset'!$A$2:$X$100,21,FALSE)),VLOOKUP($A28,'ALG Generieke vragenset'!$A$2:$X$100,21,FALSE),"")</f>
        <v>x</v>
      </c>
      <c r="V28" s="217" t="s">
        <v>6329</v>
      </c>
      <c r="W28" s="217" t="s">
        <v>6959</v>
      </c>
      <c r="X28" s="353"/>
    </row>
    <row r="29" spans="1:24" ht="96">
      <c r="A29" s="251" t="str">
        <f t="shared" si="6"/>
        <v>ALG31B</v>
      </c>
      <c r="B29" s="390" t="s">
        <v>6330</v>
      </c>
      <c r="C29" s="390" t="s">
        <v>6162</v>
      </c>
      <c r="D29" s="390" t="s">
        <v>6331</v>
      </c>
      <c r="E29" s="390" t="s">
        <v>4719</v>
      </c>
      <c r="F29" s="390" t="s">
        <v>6216</v>
      </c>
      <c r="G29" s="390"/>
      <c r="H29" s="494" t="str">
        <f t="shared" si="0"/>
        <v>ALG31B_Question</v>
      </c>
      <c r="I29" s="1" t="str">
        <f>IF(ISTEXT(VLOOKUP($A29,'ALG Generieke vragenset'!$A$2:$X$100,9,FALSE)),VLOOKUP($A29,'ALG Generieke vragenset'!$A$2:$X$100,9,FALSE),"")</f>
        <v xml:space="preserve">Heb je een van de volgende klachten? </v>
      </c>
      <c r="J29" s="1" t="str">
        <f t="shared" si="1"/>
        <v>ALG31B_QuestionPar</v>
      </c>
      <c r="K29" s="1" t="str">
        <f>IF(ISTEXT(VLOOKUP($A29,'ALG Generieke vragenset'!$A$2:$X$100,11,FALSE)),VLOOKUP($A29,'ALG Generieke vragenset'!$A$2:$X$100,11,FALSE),"")</f>
        <v>Heeft de patiënt een van de volgende klachten?</v>
      </c>
      <c r="L29" s="1" t="str">
        <f>IF(ISTEXT(VLOOKUP($A29,'ALG Generieke vragenset'!$A$2:$X$100,12,FALSE)),VLOOKUP($A29,'ALG Generieke vragenset'!$A$2:$X$100,12,FALSE),"")</f>
        <v>Dehydratie ouder dan 12 jaar</v>
      </c>
      <c r="M29" s="1" t="str">
        <f t="shared" si="2"/>
        <v>ALG31B_ExtraInfo</v>
      </c>
      <c r="N29" s="1" t="str">
        <f>IF(ISTEXT(VLOOKUP($A29,'ALG Generieke vragenset'!$A$2:$X$100,14,FALSE)),VLOOKUP($A29,'ALG Generieke vragenset'!$A$2:$X$100,14,FALSE),"")</f>
        <v xml:space="preserve">Te weinig plassen: meer dan 12 uur niet geplast, heel donker gekleurde urine.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Meerkeuzeselectie</v>
      </c>
      <c r="R29" s="1" t="str">
        <f>IF(ISTEXT(VLOOKUP($A29,'ALG Generieke vragenset'!$A$2:$X$100,18,FALSE)),VLOOKUP($A29,'ALG Generieke vragenset'!$A$2:$X$100,18,FALSE),"")</f>
        <v>ja</v>
      </c>
      <c r="S29" s="14" t="s">
        <v>6334</v>
      </c>
      <c r="T29" s="14" t="str">
        <f>IF(ISTEXT(VLOOKUP($A29,'ALG Generieke vragenset'!$A$2:$X$100,20,FALSE)),VLOOKUP($A29,'ALG Generieke vragenset'!$A$2:$X$100,20,FALSE),"")</f>
        <v xml:space="preserve">1. Heel veel dorst
2. Te weinig plassen 
3. Niet plassen
4. Suf, duizelig of licht in het hoofd
5. Geen van allen </v>
      </c>
      <c r="U29" s="14" t="str">
        <f>IF(ISTEXT(VLOOKUP($A29,'ALG Generieke vragenset'!$A$2:$X$100,21,FALSE)),VLOOKUP($A29,'ALG Generieke vragenset'!$A$2:$X$100,21,FALSE),"")</f>
        <v>x</v>
      </c>
      <c r="V29" s="390" t="s">
        <v>6246</v>
      </c>
      <c r="W29" s="390"/>
      <c r="X29" s="354"/>
    </row>
    <row r="30" spans="1:24" ht="32.1">
      <c r="A30" s="208" t="str">
        <f>UPPER(MID(C30,1,5)&amp;B30)</f>
        <v>WEGRA11</v>
      </c>
      <c r="B30" s="393">
        <v>11</v>
      </c>
      <c r="C30" s="394" t="s">
        <v>6906</v>
      </c>
      <c r="D30" s="394" t="s">
        <v>4719</v>
      </c>
      <c r="E30" s="394" t="s">
        <v>4719</v>
      </c>
      <c r="F30" s="394" t="s">
        <v>6154</v>
      </c>
      <c r="G30" s="394"/>
      <c r="H30" s="394" t="str">
        <f t="shared" si="0"/>
        <v>WEGRA11_Question</v>
      </c>
      <c r="I30" s="320" t="s">
        <v>2256</v>
      </c>
      <c r="J30" s="320" t="str">
        <f t="shared" si="1"/>
        <v>WEGRA11_QuestionPar</v>
      </c>
      <c r="K30" s="320" t="s">
        <v>2256</v>
      </c>
      <c r="L30" s="320" t="s">
        <v>6960</v>
      </c>
      <c r="M30" s="320" t="str">
        <f t="shared" si="2"/>
        <v>WEGRA11_ExtraInfo</v>
      </c>
      <c r="N30" s="320" t="s">
        <v>6961</v>
      </c>
      <c r="O30" s="203"/>
      <c r="P30" s="203"/>
      <c r="Q30" s="320" t="s">
        <v>6128</v>
      </c>
      <c r="R30" s="320" t="s">
        <v>6118</v>
      </c>
      <c r="S30" s="320"/>
      <c r="T30" s="312">
        <v>1</v>
      </c>
      <c r="U30" s="312" t="s">
        <v>1576</v>
      </c>
      <c r="V30" s="393">
        <v>1</v>
      </c>
      <c r="W30" s="381"/>
      <c r="X30" s="396"/>
    </row>
    <row r="31" spans="1:24" ht="12.75" customHeight="1">
      <c r="A31" s="397" t="str">
        <f t="shared" ref="A31:A37" si="7">UPPER(MID(C31,1,3)&amp;B31)</f>
        <v>ALG14</v>
      </c>
      <c r="B31" s="406">
        <v>14</v>
      </c>
      <c r="C31" s="406" t="s">
        <v>6153</v>
      </c>
      <c r="D31" s="407" t="s">
        <v>4719</v>
      </c>
      <c r="E31" s="407" t="s">
        <v>4719</v>
      </c>
      <c r="F31" s="407" t="s">
        <v>6154</v>
      </c>
      <c r="G31" s="407"/>
      <c r="H31" s="488" t="str">
        <f t="shared" si="0"/>
        <v>ALG14_Question</v>
      </c>
      <c r="I31" s="1" t="str">
        <f>IF(ISTEXT(VLOOKUP($A31,'ALG Generieke vragenset'!$A$2:$X$100,9,FALSE)),VLOOKUP($A31,'ALG Generieke vragenset'!$A$2:$X$100,9,FALSE),"")</f>
        <v>Zijn er nog andere bijkomende klachten?</v>
      </c>
      <c r="J31" s="1" t="str">
        <f t="shared" si="1"/>
        <v>ALG14_QuestionPar</v>
      </c>
      <c r="K31" s="1" t="str">
        <f>IF(ISTEXT(VLOOKUP($A31,'ALG Generieke vragenset'!$A$2:$X$100,11,FALSE)),VLOOKUP($A31,'ALG Generieke vragenset'!$A$2:$X$100,11,FALSE),"")</f>
        <v>Zijn er nog andere bijkomende klachten?</v>
      </c>
      <c r="L31" s="1" t="str">
        <f>IF(ISTEXT(VLOOKUP($A31,'ALG Generieke vragenset'!$A$2:$X$100,12,FALSE)),VLOOKUP($A31,'ALG Generieke vragenset'!$A$2:$X$100,12,FALSE),"")</f>
        <v>Bijkomende klachten</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Ja</v>
      </c>
      <c r="S31" s="380" t="s">
        <v>6500</v>
      </c>
      <c r="T31" s="14" t="str">
        <f>IF(ISTEXT(VLOOKUP($A31,'ALG Generieke vragenset'!$A$2:$X$100,20,FALSE)),VLOOKUP($A31,'ALG Generieke vragenset'!$A$2:$X$100,20,FALSE),"")</f>
        <v>1. Ja
2. Nee</v>
      </c>
      <c r="U31" s="14" t="str">
        <f>IF(ISTEXT(VLOOKUP($A31,'ALG Generieke vragenset'!$A$2:$X$100,21,FALSE)),VLOOKUP($A31,'ALG Generieke vragenset'!$A$2:$X$100,21,FALSE),"")</f>
        <v/>
      </c>
      <c r="V31" s="407" t="s">
        <v>6159</v>
      </c>
      <c r="W31" s="404" t="s">
        <v>6235</v>
      </c>
      <c r="X31" s="408"/>
    </row>
    <row r="32" spans="1:24" ht="32.1">
      <c r="A32" s="392" t="str">
        <f t="shared" si="7"/>
        <v>ALG14A</v>
      </c>
      <c r="B32" s="393" t="s">
        <v>6236</v>
      </c>
      <c r="C32" s="393" t="s">
        <v>6162</v>
      </c>
      <c r="D32" s="394" t="s">
        <v>6115</v>
      </c>
      <c r="E32" s="394" t="s">
        <v>6115</v>
      </c>
      <c r="F32" s="394" t="s">
        <v>6154</v>
      </c>
      <c r="G32" s="394"/>
      <c r="H32" s="30" t="str">
        <f t="shared" si="0"/>
        <v>ALG14A_Question</v>
      </c>
      <c r="I32" s="1" t="str">
        <f>IF(ISTEXT(VLOOKUP($A32,'ALG Generieke vragenset'!$A$2:$X$100,9,FALSE)),VLOOKUP($A32,'ALG Generieke vragenset'!$A$2:$X$100,9,FALSE),"")</f>
        <v>Kan je de bijkomende klachten beschrijven?</v>
      </c>
      <c r="J32" s="1" t="str">
        <f t="shared" si="1"/>
        <v>ALG14A_QuestionPar</v>
      </c>
      <c r="K32" s="1" t="str">
        <f>IF(ISTEXT(VLOOKUP($A32,'ALG Generieke vragenset'!$A$2:$X$100,11,FALSE)),VLOOKUP($A32,'ALG Generieke vragenset'!$A$2:$X$100,11,FALSE),"")</f>
        <v>Kan je de bijkomende klachten beschrijven?</v>
      </c>
      <c r="L32" s="1" t="str">
        <f>IF(ISTEXT(VLOOKUP($A32,'ALG Generieke vragenset'!$A$2:$X$100,12,FALSE)),VLOOKUP($A32,'ALG Generieke vragenset'!$A$2:$X$100,12,FALSE),"")</f>
        <v>Specificatie bijkomende klachten</v>
      </c>
      <c r="M32" s="1"/>
      <c r="N32" s="1" t="str">
        <f>IF(ISTEXT(VLOOKUP($A32,'ALG Generieke vragenset'!$A$2:$X$100,14,FALSE)),VLOOKUP($A32,'ALG Generieke vragenset'!$A$2:$X$100,14,FALSE),"")</f>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v>
      </c>
      <c r="R32" s="1" t="str">
        <f>IF(ISTEXT(VLOOKUP($A32,'ALG Generieke vragenset'!$A$2:$X$100,18,FALSE)),VLOOKUP($A32,'ALG Generieke vragenset'!$A$2:$X$100,18,FALSE),"")</f>
        <v>Nee</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394">
        <v>1</v>
      </c>
      <c r="W32" s="381"/>
      <c r="X32" s="396"/>
    </row>
    <row r="33" spans="1:24" ht="15.95">
      <c r="A33" s="397" t="str">
        <f t="shared" si="7"/>
        <v>ALG15</v>
      </c>
      <c r="B33" s="406">
        <v>15</v>
      </c>
      <c r="C33" s="406" t="s">
        <v>6153</v>
      </c>
      <c r="D33" s="406" t="s">
        <v>4719</v>
      </c>
      <c r="E33" s="407" t="s">
        <v>4719</v>
      </c>
      <c r="F33" s="407" t="s">
        <v>6154</v>
      </c>
      <c r="G33" s="407"/>
      <c r="H33" s="488" t="str">
        <f t="shared" si="0"/>
        <v>ALG15_Question</v>
      </c>
      <c r="I33" s="1" t="str">
        <f>IF(ISTEXT(VLOOKUP($A33,'ALG Generieke vragenset'!$A$2:$X$100,9,FALSE)),VLOOKUP($A33,'ALG Generieke vragenset'!$A$2:$X$100,9,FALSE),"")</f>
        <v>Wat heb je zelf gedaan om de klachten te verlichten?</v>
      </c>
      <c r="J33" s="1" t="str">
        <f t="shared" si="1"/>
        <v>ALG15_QuestionPar</v>
      </c>
      <c r="K33" s="1" t="str">
        <f>IF(ISTEXT(VLOOKUP($A33,'ALG Generieke vragenset'!$A$2:$X$100,11,FALSE)),VLOOKUP($A33,'ALG Generieke vragenset'!$A$2:$X$100,11,FALSE),"")</f>
        <v>Wat heeft de patiënt zelf gedaan om de klachten te verlichten?</v>
      </c>
      <c r="L33" s="1" t="str">
        <f>IF(ISTEXT(VLOOKUP($A33,'ALG Generieke vragenset'!$A$2:$X$100,12,FALSE)),VLOOKUP($A33,'ALG Generieke vragenset'!$A$2:$X$100,12,FALSE),"")</f>
        <v>Zelfhulp</v>
      </c>
      <c r="M33" s="1" t="str">
        <f t="shared" si="2"/>
        <v>ALG15_ExtraInfo</v>
      </c>
      <c r="N33" s="1" t="str">
        <f>IF(ISTEXT(VLOOKUP($A33,'ALG Generieke vragenset'!$A$2:$X$100,14,FALSE)),VLOOKUP($A33,'ALG Generieke vragenset'!$A$2:$X$100,14,FALSE),"")</f>
        <v xml:space="preserve">Als je medicatie hebt ingenomen graag vermelden welke medicatie, de dosering en wanneer je het hebt ingenomen.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beschrijving</v>
      </c>
      <c r="R33" s="1" t="str">
        <f>IF(ISTEXT(VLOOKUP($A33,'ALG Generieke vragenset'!$A$2:$X$100,18,FALSE)),VLOOKUP($A33,'ALG Generieke vragenset'!$A$2:$X$100,18,FALSE),"")</f>
        <v xml:space="preserve">Ja </v>
      </c>
      <c r="S33" s="1"/>
      <c r="T33" s="14" t="str">
        <f>IF(ISTEXT(VLOOKUP($A33,'ALG Generieke vragenset'!$A$2:$X$100,20,FALSE)),VLOOKUP($A33,'ALG Generieke vragenset'!$A$2:$X$100,20,FALSE),"")</f>
        <v>Beschrijving</v>
      </c>
      <c r="U33" s="14" t="str">
        <f>IF(ISTEXT(VLOOKUP($A33,'ALG Generieke vragenset'!$A$2:$X$100,21,FALSE)),VLOOKUP($A33,'ALG Generieke vragenset'!$A$2:$X$100,21,FALSE),"")</f>
        <v>x</v>
      </c>
      <c r="V33" s="406">
        <v>1</v>
      </c>
      <c r="W33" s="404"/>
      <c r="X33" s="408"/>
    </row>
    <row r="34" spans="1:24" ht="63.95">
      <c r="A34" s="319" t="str">
        <f t="shared" si="7"/>
        <v>ALG3B</v>
      </c>
      <c r="B34" s="320" t="s">
        <v>6178</v>
      </c>
      <c r="C34" s="320" t="s">
        <v>6162</v>
      </c>
      <c r="D34" s="320" t="s">
        <v>6115</v>
      </c>
      <c r="E34" s="312" t="s">
        <v>6115</v>
      </c>
      <c r="F34" s="312" t="s">
        <v>6154</v>
      </c>
      <c r="G34" s="312"/>
      <c r="H34" s="14" t="str">
        <f t="shared" si="0"/>
        <v>ALG3B_Question</v>
      </c>
      <c r="I34" s="1" t="str">
        <f>IF(ISTEXT(VLOOKUP($A34,'ALG Generieke vragenset'!$A$2:$X$100,9,FALSE)),VLOOKUP($A34,'ALG Generieke vragenset'!$A$2:$X$100,9,FALSE),"")</f>
        <v xml:space="preserve">Gebruik je medicijnen? </v>
      </c>
      <c r="J34" s="1" t="str">
        <f t="shared" si="1"/>
        <v>ALG3B_QuestionPar</v>
      </c>
      <c r="K34" s="1" t="str">
        <f>IF(ISTEXT(VLOOKUP($A34,'ALG Generieke vragenset'!$A$2:$X$100,11,FALSE)),VLOOKUP($A34,'ALG Generieke vragenset'!$A$2:$X$100,11,FALSE),"")</f>
        <v>Gebruikt de patiënt medicijnen?</v>
      </c>
      <c r="L34" s="1" t="str">
        <f>IF(ISTEXT(VLOOKUP($A34,'ALG Generieke vragenset'!$A$2:$X$100,12,FALSE)),VLOOKUP($A34,'ALG Generieke vragenset'!$A$2:$X$100,12,FALSE),"")</f>
        <v>Medicatie</v>
      </c>
      <c r="M34" s="1" t="str">
        <f t="shared" si="2"/>
        <v>ALG3B_ExtraInfo</v>
      </c>
      <c r="N34" s="1" t="str">
        <f>IF(ISTEXT(VLOOKUP($A34,'ALG Generieke vragenset'!$A$2:$X$100,14,FALSE)),VLOOKUP($A34,'ALG Generieke vragenset'!$A$2:$X$100,14,FALSE),"")</f>
        <v>En/of ben je onder behandeling bij een arts met bijvoorbeeld radiotherapie?</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boolean</v>
      </c>
      <c r="R34" s="1" t="str">
        <f>IF(ISTEXT(VLOOKUP($A34,'ALG Generieke vragenset'!$A$2:$X$100,18,FALSE)),VLOOKUP($A34,'ALG Generieke vragenset'!$A$2:$X$100,18,FALSE),"")</f>
        <v xml:space="preserve">Ja </v>
      </c>
      <c r="S34" s="380" t="s">
        <v>6500</v>
      </c>
      <c r="T34" s="14" t="str">
        <f>IF(ISTEXT(VLOOKUP($A34,'ALG Generieke vragenset'!$A$2:$X$100,20,FALSE)),VLOOKUP($A34,'ALG Generieke vragenset'!$A$2:$X$100,20,FALSE),"")</f>
        <v xml:space="preserve">1. Ja 
2. Nee </v>
      </c>
      <c r="U34" s="14" t="str">
        <f>IF(ISTEXT(VLOOKUP($A34,'ALG Generieke vragenset'!$A$2:$X$100,21,FALSE)),VLOOKUP($A34,'ALG Generieke vragenset'!$A$2:$X$100,21,FALSE),"")</f>
        <v>x</v>
      </c>
      <c r="V34" s="312" t="s">
        <v>6159</v>
      </c>
      <c r="W34" s="203" t="s">
        <v>6181</v>
      </c>
      <c r="X34" s="353"/>
    </row>
    <row r="35" spans="1:24" ht="15.95">
      <c r="A35" s="313" t="str">
        <f t="shared" si="7"/>
        <v>ALG3C</v>
      </c>
      <c r="B35" s="316" t="s">
        <v>6182</v>
      </c>
      <c r="C35" s="316" t="s">
        <v>6162</v>
      </c>
      <c r="D35" s="316" t="s">
        <v>6115</v>
      </c>
      <c r="E35" s="317" t="s">
        <v>6115</v>
      </c>
      <c r="F35" s="317" t="s">
        <v>6154</v>
      </c>
      <c r="G35" s="317"/>
      <c r="H35" s="484" t="str">
        <f t="shared" si="0"/>
        <v>ALG3C_Question</v>
      </c>
      <c r="I35" s="1" t="str">
        <f>IF(ISTEXT(VLOOKUP($A35,'ALG Generieke vragenset'!$A$2:$X$100,9,FALSE)),VLOOKUP($A35,'ALG Generieke vragenset'!$A$2:$X$100,9,FALSE),"")</f>
        <v>Welke medicatie gebruik je?</v>
      </c>
      <c r="J35" s="1" t="str">
        <f t="shared" si="1"/>
        <v>ALG3C_QuestionPar</v>
      </c>
      <c r="K35" s="1" t="str">
        <f>IF(ISTEXT(VLOOKUP($A35,'ALG Generieke vragenset'!$A$2:$X$100,11,FALSE)),VLOOKUP($A35,'ALG Generieke vragenset'!$A$2:$X$100,11,FALSE),"")</f>
        <v>Welke medicatie gebruik je?</v>
      </c>
      <c r="L35" s="1" t="str">
        <f>IF(ISTEXT(VLOOKUP($A35,'ALG Generieke vragenset'!$A$2:$X$100,12,FALSE)),VLOOKUP($A35,'ALG Generieke vragenset'!$A$2:$X$100,12,FALSE),"")</f>
        <v>Specificatie medicatie</v>
      </c>
      <c r="M35" s="1" t="str">
        <f t="shared" si="2"/>
        <v>ALG3C_ExtraInfo</v>
      </c>
      <c r="N35" s="1" t="str">
        <f>IF(ISTEXT(VLOOKUP($A35,'ALG Generieke vragenset'!$A$2:$X$100,14,FALSE)),VLOOKUP($A35,'ALG Generieke vragenset'!$A$2:$X$100,14,FALSE),"")</f>
        <v xml:space="preserve">Of wat voor behandeling? En als je er een hebt graag ook een foto uploaden van je medicatielijst.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 en beeld</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317">
        <v>1</v>
      </c>
      <c r="W35" s="315"/>
      <c r="X35" s="354"/>
    </row>
    <row r="36" spans="1:24" ht="63.95">
      <c r="A36" s="416" t="str">
        <f t="shared" si="7"/>
        <v>ALG5</v>
      </c>
      <c r="B36" s="403">
        <v>5</v>
      </c>
      <c r="C36" s="403" t="s">
        <v>6153</v>
      </c>
      <c r="D36" s="403" t="s">
        <v>6115</v>
      </c>
      <c r="E36" s="337" t="s">
        <v>4719</v>
      </c>
      <c r="F36" s="337" t="s">
        <v>6154</v>
      </c>
      <c r="G36" s="337"/>
      <c r="H36" s="494" t="str">
        <f t="shared" si="0"/>
        <v>ALG5_Question</v>
      </c>
      <c r="I36" s="1" t="str">
        <f>IF(ISTEXT(VLOOKUP($A36,'ALG Generieke vragenset'!$A$2:$X$100,9,FALSE)),VLOOKUP($A36,'ALG Generieke vragenset'!$A$2:$X$100,9,FALSE),"")</f>
        <v>Heb je allergieën?</v>
      </c>
      <c r="J36" s="1" t="str">
        <f t="shared" si="1"/>
        <v>ALG5_QuestionPar</v>
      </c>
      <c r="K36" s="1" t="str">
        <f>IF(ISTEXT(VLOOKUP($A36,'ALG Generieke vragenset'!$A$2:$X$100,11,FALSE)),VLOOKUP($A36,'ALG Generieke vragenset'!$A$2:$X$100,11,FALSE),"")</f>
        <v>Heeft de patiënt allergieën?</v>
      </c>
      <c r="L36" s="1" t="str">
        <f>IF(ISTEXT(VLOOKUP($A36,'ALG Generieke vragenset'!$A$2:$X$100,12,FALSE)),VLOOKUP($A36,'ALG Generieke vragenset'!$A$2:$X$100,12,FALSE),"")</f>
        <v>Allergieën</v>
      </c>
      <c r="M36" s="1"/>
      <c r="N36" s="1" t="str">
        <f>IF(ISTEXT(VLOOKUP($A36,'ALG Generieke vragenset'!$A$2:$X$100,14,FALSE)),VLOOKUP($A36,'ALG Generieke vragenset'!$A$2:$X$100,14,FALSE),"")</f>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boolean</v>
      </c>
      <c r="R36" s="1" t="str">
        <f>IF(ISTEXT(VLOOKUP($A36,'ALG Generieke vragenset'!$A$2:$X$100,18,FALSE)),VLOOKUP($A36,'ALG Generieke vragenset'!$A$2:$X$100,18,FALSE),"")</f>
        <v xml:space="preserve">Ja </v>
      </c>
      <c r="S36" s="380" t="s">
        <v>6500</v>
      </c>
      <c r="T36" s="14" t="str">
        <f>IF(ISTEXT(VLOOKUP($A36,'ALG Generieke vragenset'!$A$2:$X$100,20,FALSE)),VLOOKUP($A36,'ALG Generieke vragenset'!$A$2:$X$100,20,FALSE),"")</f>
        <v>1. Ja
2. Nee</v>
      </c>
      <c r="U36" s="14" t="str">
        <f>IF(ISTEXT(VLOOKUP($A36,'ALG Generieke vragenset'!$A$2:$X$100,21,FALSE)),VLOOKUP($A36,'ALG Generieke vragenset'!$A$2:$X$100,21,FALSE),"")</f>
        <v>x</v>
      </c>
      <c r="V36" s="337" t="s">
        <v>6159</v>
      </c>
      <c r="W36" s="404" t="s">
        <v>6160</v>
      </c>
      <c r="X36" s="405"/>
    </row>
    <row r="37" spans="1:24" ht="15.95">
      <c r="A37" s="416" t="str">
        <f t="shared" si="7"/>
        <v>ALG6</v>
      </c>
      <c r="B37" s="403">
        <v>6</v>
      </c>
      <c r="C37" s="403" t="s">
        <v>6153</v>
      </c>
      <c r="D37" s="403" t="s">
        <v>4719</v>
      </c>
      <c r="E37" s="337" t="s">
        <v>4719</v>
      </c>
      <c r="F37" s="337" t="s">
        <v>6154</v>
      </c>
      <c r="G37" s="337"/>
      <c r="H37" s="494" t="str">
        <f t="shared" si="0"/>
        <v>ALG6_Question</v>
      </c>
      <c r="I37" s="1" t="str">
        <f>IF(ISTEXT(VLOOKUP($A37,'ALG Generieke vragenset'!$A$2:$X$100,9,FALSE)),VLOOKUP($A37,'ALG Generieke vragenset'!$A$2:$X$100,9,FALSE),"")</f>
        <v>Hoe uit de allergie zich?</v>
      </c>
      <c r="J37" s="1" t="str">
        <f t="shared" si="1"/>
        <v>ALG6_QuestionPar</v>
      </c>
      <c r="K37" s="1" t="str">
        <f>IF(ISTEXT(VLOOKUP($A37,'ALG Generieke vragenset'!$A$2:$X$100,11,FALSE)),VLOOKUP($A37,'ALG Generieke vragenset'!$A$2:$X$100,11,FALSE),"")</f>
        <v>Hoe uit de allergie zich?</v>
      </c>
      <c r="L37" s="1" t="str">
        <f>IF(ISTEXT(VLOOKUP($A37,'ALG Generieke vragenset'!$A$2:$X$100,12,FALSE)),VLOOKUP($A37,'ALG Generieke vragenset'!$A$2:$X$100,12,FALSE),"")</f>
        <v>Waarvoor en ernst</v>
      </c>
      <c r="M37" s="1" t="str">
        <f t="shared" si="2"/>
        <v>ALG6_ExtraInfo</v>
      </c>
      <c r="N37" s="1" t="str">
        <f>IF(ISTEXT(VLOOKUP($A37,'ALG Generieke vragenset'!$A$2:$X$100,14,FALSE)),VLOOKUP($A37,'ALG Generieke vragenset'!$A$2:$X$100,14,FALSE),"")</f>
        <v>Bijvoorbeeld: huiduitslag over het gehele lichaam of een opgezette tong of keel? En gebruik je/de patiënt medicatie voor de allergie en / of heb je een EpiPen?</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v>
      </c>
      <c r="R37" s="1" t="str">
        <f>IF(ISTEXT(VLOOKUP($A37,'ALG Generieke vragenset'!$A$2:$X$100,18,FALSE)),VLOOKUP($A37,'ALG Generieke vragenset'!$A$2:$X$100,18,FALSE),"")</f>
        <v xml:space="preserve">Ja </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37">
        <v>1</v>
      </c>
      <c r="W37" s="404"/>
      <c r="X37" s="405"/>
    </row>
    <row r="38" spans="1:24" ht="32.1">
      <c r="A38" s="416" t="str">
        <f>UPPER(MID(C38,1,5)&amp;B38)</f>
        <v>WEGRA12</v>
      </c>
      <c r="B38" s="403">
        <v>12</v>
      </c>
      <c r="C38" s="403" t="s">
        <v>6906</v>
      </c>
      <c r="D38" s="403" t="s">
        <v>6296</v>
      </c>
      <c r="E38" s="337" t="s">
        <v>6115</v>
      </c>
      <c r="F38" s="337" t="s">
        <v>6224</v>
      </c>
      <c r="G38" s="337"/>
      <c r="H38" s="337" t="str">
        <f t="shared" si="0"/>
        <v>WEGRA12_Question</v>
      </c>
      <c r="I38" s="340" t="s">
        <v>6962</v>
      </c>
      <c r="J38" s="489" t="str">
        <f t="shared" si="1"/>
        <v>WEGRA12_QuestionPar</v>
      </c>
      <c r="K38" s="511" t="s">
        <v>6962</v>
      </c>
      <c r="L38" s="509"/>
      <c r="M38" s="509"/>
      <c r="N38" s="509"/>
      <c r="O38" s="510"/>
      <c r="P38" s="315"/>
      <c r="Q38" s="340" t="s">
        <v>6073</v>
      </c>
      <c r="R38" s="340" t="s">
        <v>6118</v>
      </c>
      <c r="S38" s="380" t="s">
        <v>6500</v>
      </c>
      <c r="T38" s="337" t="s">
        <v>6120</v>
      </c>
      <c r="U38" s="338" t="s">
        <v>1576</v>
      </c>
      <c r="V38" s="337">
        <v>1</v>
      </c>
      <c r="W38" s="404"/>
      <c r="X38" s="405"/>
    </row>
    <row r="39" spans="1:24" ht="32.1">
      <c r="A39" s="416" t="s">
        <v>6276</v>
      </c>
      <c r="B39" s="403">
        <v>20</v>
      </c>
      <c r="C39" s="403" t="s">
        <v>6153</v>
      </c>
      <c r="D39" s="403" t="s">
        <v>6115</v>
      </c>
      <c r="E39" s="337" t="s">
        <v>6115</v>
      </c>
      <c r="F39" s="337" t="s">
        <v>6154</v>
      </c>
      <c r="G39" s="337"/>
      <c r="H39" s="494" t="str">
        <f t="shared" si="0"/>
        <v>ADDITIONALQ_Question</v>
      </c>
      <c r="I39" s="1" t="str">
        <f>IF(ISTEXT(VLOOKUP($A39,'ALG Generieke vragenset'!$A$2:$X$100,9,FALSE)),VLOOKUP($A39,'ALG Generieke vragenset'!$A$2:$X$100,9,FALSE),"")</f>
        <v>Wat is je belangrijkste vraag aan ons?</v>
      </c>
      <c r="J39" s="1" t="str">
        <f t="shared" si="1"/>
        <v>ADDITIONALQ_QuestionPar</v>
      </c>
      <c r="K39" s="1" t="str">
        <f>IF(ISTEXT(VLOOKUP($A39,'ALG Generieke vragenset'!$A$2:$X$100,11,FALSE)),VLOOKUP($A39,'ALG Generieke vragenset'!$A$2:$X$100,11,FALSE),"")</f>
        <v>Wat is je belangrijkste vraag aan ons?</v>
      </c>
      <c r="L39" s="1" t="str">
        <f>IF(ISTEXT(VLOOKUP($A39,'ALG Generieke vragenset'!$A$2:$X$100,12,FALSE)),VLOOKUP($A39,'ALG Generieke vragenset'!$A$2:$X$100,12,FALSE),"")</f>
        <v>Hulpvraag</v>
      </c>
      <c r="M39" s="1"/>
      <c r="N39" s="1" t="str">
        <f>IF(ISTEXT(VLOOKUP($A39,'ALG Generieke vragenset'!$A$2:$X$100,14,FALSE)),VLOOKUP($A39,'ALG Generieke vragenset'!$A$2:$X$100,14,FALSE),"")</f>
        <v/>
      </c>
      <c r="O39" s="24" t="str">
        <f>IF(ISTEXT(VLOOKUP($A39,'ALG Generieke vragenset'!$A$2:$X$100,15,FALSE)),VLOOKUP($A39,'ALG Generieke vragenset'!$A$2:$X$100,15,FALSE),"")</f>
        <v/>
      </c>
      <c r="P39" s="24" t="str">
        <f>IF(ISTEXT(VLOOKUP($A39,'ALG Generieke vragenset'!$A$2:$X$100,16,FALSE)),VLOOKUP($A39,'ALG Generieke vragenset'!$A$2:$X$100,16,FALSE),"")</f>
        <v/>
      </c>
      <c r="Q39" s="1" t="str">
        <f>IF(ISTEXT(VLOOKUP($A39,'ALG Generieke vragenset'!$A$2:$X$100,17,FALSE)),VLOOKUP($A39,'ALG Generieke vragenset'!$A$2:$X$100,17,FALSE),"")</f>
        <v>beschrijving</v>
      </c>
      <c r="R39" s="1" t="str">
        <f>IF(ISTEXT(VLOOKUP($A39,'ALG Generieke vragenset'!$A$2:$X$100,18,FALSE)),VLOOKUP($A39,'ALG Generieke vragenset'!$A$2:$X$100,18,FALSE),"")</f>
        <v xml:space="preserve">Ja </v>
      </c>
      <c r="S39" s="1"/>
      <c r="T39" s="14" t="str">
        <f>IF(ISTEXT(VLOOKUP($A39,'ALG Generieke vragenset'!$A$2:$X$100,20,FALSE)),VLOOKUP($A39,'ALG Generieke vragenset'!$A$2:$X$100,20,FALSE),"")</f>
        <v>Beschrijving</v>
      </c>
      <c r="U39" s="14" t="str">
        <f>IF(ISTEXT(VLOOKUP($A39,'ALG Generieke vragenset'!$A$2:$X$100,21,FALSE)),VLOOKUP($A39,'ALG Generieke vragenset'!$A$2:$X$100,21,FALSE),"")</f>
        <v>x</v>
      </c>
      <c r="V39" s="337">
        <v>1</v>
      </c>
      <c r="W39" s="404"/>
      <c r="X39" s="405"/>
    </row>
    <row r="40" spans="1:24" ht="32.1">
      <c r="A40" s="419" t="s">
        <v>6278</v>
      </c>
      <c r="B40" s="420" t="s">
        <v>6279</v>
      </c>
      <c r="C40" s="420" t="s">
        <v>6162</v>
      </c>
      <c r="D40" s="420" t="s">
        <v>6115</v>
      </c>
      <c r="E40" s="421" t="s">
        <v>6115</v>
      </c>
      <c r="F40" s="421" t="s">
        <v>6154</v>
      </c>
      <c r="G40" s="421"/>
      <c r="H40" s="494" t="str">
        <f t="shared" si="0"/>
        <v>ALG27_Question</v>
      </c>
      <c r="I40" s="1" t="str">
        <f>IF(ISTEXT(VLOOKUP($A40,'ALG Generieke vragenset'!$A$2:$X$100,9,FALSE)),VLOOKUP($A40,'ALG Generieke vragenset'!$A$2:$X$100,9,FALSE),"")</f>
        <v xml:space="preserve">Zijn er nog andere zorgen of vragen? </v>
      </c>
      <c r="J40" s="1" t="str">
        <f t="shared" si="1"/>
        <v>ALG27_QuestionPar</v>
      </c>
      <c r="K40" s="1" t="str">
        <f>IF(ISTEXT(VLOOKUP($A40,'ALG Generieke vragenset'!$A$2:$X$100,11,FALSE)),VLOOKUP($A40,'ALG Generieke vragenset'!$A$2:$X$100,11,FALSE),"")</f>
        <v xml:space="preserve">Zijn er nog andere zorgen of vragen? </v>
      </c>
      <c r="L40" s="1" t="str">
        <f>IF(ISTEXT(VLOOKUP($A40,'ALG Generieke vragenset'!$A$2:$X$100,12,FALSE)),VLOOKUP($A40,'ALG Generieke vragenset'!$A$2:$X$100,12,FALSE),"")</f>
        <v>Zorgen of vragen</v>
      </c>
      <c r="M40" s="1" t="str">
        <f t="shared" si="2"/>
        <v>ALG27_ExtraInfo</v>
      </c>
      <c r="N40" s="1" t="str">
        <f>IF(ISTEXT(VLOOKUP($A40,'ALG Generieke vragenset'!$A$2:$X$100,14,FALSE)),VLOOKUP($A40,'ALG Generieke vragenset'!$A$2:$X$100,14,FALSE),"")</f>
        <v xml:space="preserve">Dit is de laatste vraag, hierna worden je antwoorden doorgestuurd naar ons medisch team. Indien je geen aanvullingen hebt kan je op volgende klikken. </v>
      </c>
      <c r="O40" s="24" t="str">
        <f>IF(ISTEXT(VLOOKUP($A40,'ALG Generieke vragenset'!$A$2:$X$100,15,FALSE)),VLOOKUP($A40,'ALG Generieke vragenset'!$A$2:$X$100,15,FALSE),"")</f>
        <v/>
      </c>
      <c r="P40" s="24" t="str">
        <f>IF(ISTEXT(VLOOKUP($A40,'ALG Generieke vragenset'!$A$2:$X$100,16,FALSE)),VLOOKUP($A40,'ALG Generieke vragenset'!$A$2:$X$100,16,FALSE),"")</f>
        <v/>
      </c>
      <c r="Q40" s="1" t="str">
        <f>IF(ISTEXT(VLOOKUP($A40,'ALG Generieke vragenset'!$A$2:$X$100,17,FALSE)),VLOOKUP($A40,'ALG Generieke vragenset'!$A$2:$X$100,17,FALSE),"")</f>
        <v>beschrijving</v>
      </c>
      <c r="R40" s="1" t="str">
        <f>IF(ISTEXT(VLOOKUP($A40,'ALG Generieke vragenset'!$A$2:$X$100,18,FALSE)),VLOOKUP($A40,'ALG Generieke vragenset'!$A$2:$X$100,18,FALSE),"")</f>
        <v>Nee</v>
      </c>
      <c r="S40" s="1"/>
      <c r="T40" s="14" t="str">
        <f>IF(ISTEXT(VLOOKUP($A40,'ALG Generieke vragenset'!$A$2:$X$100,20,FALSE)),VLOOKUP($A40,'ALG Generieke vragenset'!$A$2:$X$100,20,FALSE),"")</f>
        <v>Beschrijving</v>
      </c>
      <c r="U40" s="14" t="str">
        <f>IF(ISTEXT(VLOOKUP($A40,'ALG Generieke vragenset'!$A$2:$X$100,21,FALSE)),VLOOKUP($A40,'ALG Generieke vragenset'!$A$2:$X$100,21,FALSE),"")</f>
        <v>x</v>
      </c>
      <c r="V40" s="421">
        <v>1</v>
      </c>
      <c r="W40" s="454" t="s">
        <v>6283</v>
      </c>
      <c r="X40" s="423"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1C7BB87-222D-4446-8695-024D4437EE53}">
          <x14:formula1>
            <xm:f>_handleiding!$A$29:$A$38</xm:f>
          </x14:formula1>
          <x14:formula2>
            <xm:f>0</xm:f>
          </x14:formula2>
          <xm:sqref>Q20:Q22 Q25:Q26 Q30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90393-8CFF-4D05-9CA6-DE5115E65B3B}">
  <sheetPr codeName="Blad38"/>
  <dimension ref="A1:X32"/>
  <sheetViews>
    <sheetView topLeftCell="S10" zoomScale="90" zoomScaleNormal="90" workbookViewId="0">
      <selection activeCell="S13" sqref="S13"/>
    </sheetView>
  </sheetViews>
  <sheetFormatPr defaultColWidth="8.7109375" defaultRowHeight="15"/>
  <cols>
    <col min="7" max="10" width="14.2851562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19.42578125" bestFit="1" customWidth="1"/>
    <col min="20" max="20" width="16.710937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371" t="s">
        <v>6353</v>
      </c>
      <c r="B2" s="315"/>
      <c r="C2" s="315" t="s">
        <v>6353</v>
      </c>
      <c r="D2" s="315" t="s">
        <v>4719</v>
      </c>
      <c r="E2" s="315" t="s">
        <v>4719</v>
      </c>
      <c r="F2" s="315" t="s">
        <v>6154</v>
      </c>
      <c r="G2" s="315"/>
      <c r="H2" s="315" t="str">
        <f t="shared" ref="H2:H32" si="0">A2&amp;"_"&amp;$H$1</f>
        <v>ABCDE _Question</v>
      </c>
      <c r="I2" s="315"/>
      <c r="J2" s="315" t="str">
        <f t="shared" ref="J2:J32" si="1">A2&amp;"_"&amp;$J$1</f>
        <v>ABCDE _QuestionPar</v>
      </c>
      <c r="K2" s="315"/>
      <c r="L2" s="315"/>
      <c r="M2" s="482" t="str">
        <f t="shared" ref="M2:M32" si="2">A2&amp;"_"&amp;$M$1</f>
        <v>ABCDE _ExtraInfo</v>
      </c>
      <c r="N2" s="372" t="s">
        <v>6384</v>
      </c>
      <c r="O2" s="315"/>
      <c r="P2" s="315"/>
      <c r="Q2" s="315"/>
      <c r="R2" s="315"/>
      <c r="S2" s="315"/>
      <c r="T2" s="76" t="s">
        <v>6510</v>
      </c>
      <c r="U2" s="315"/>
      <c r="V2" s="315"/>
      <c r="W2" s="315"/>
      <c r="X2" s="373"/>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10" t="str">
        <f>UPPER(MID(C10,1,5)&amp;B10)</f>
        <v>GEBIT1</v>
      </c>
      <c r="B10" s="203">
        <v>1</v>
      </c>
      <c r="C10" s="203" t="s">
        <v>73</v>
      </c>
      <c r="D10" s="203" t="s">
        <v>4719</v>
      </c>
      <c r="E10" s="203" t="s">
        <v>4719</v>
      </c>
      <c r="F10" s="203" t="s">
        <v>6202</v>
      </c>
      <c r="G10" s="203"/>
      <c r="H10" s="203" t="str">
        <f t="shared" si="0"/>
        <v>GEBIT1_Question</v>
      </c>
      <c r="I10" s="203" t="s">
        <v>6438</v>
      </c>
      <c r="J10" s="205" t="str">
        <f t="shared" si="1"/>
        <v>GEBIT1_QuestionPar</v>
      </c>
      <c r="K10" s="228" t="s">
        <v>6963</v>
      </c>
      <c r="L10" s="203" t="s">
        <v>6439</v>
      </c>
      <c r="M10" s="205" t="str">
        <f t="shared" si="2"/>
        <v>GEBIT1_ExtraInfo</v>
      </c>
      <c r="N10" s="312" t="s">
        <v>6964</v>
      </c>
      <c r="O10" s="203"/>
      <c r="P10" s="203" t="s">
        <v>6441</v>
      </c>
      <c r="Q10" s="203" t="s">
        <v>6272</v>
      </c>
      <c r="R10" s="203" t="s">
        <v>6118</v>
      </c>
      <c r="S10" s="203" t="s">
        <v>6965</v>
      </c>
      <c r="T10" s="203" t="s">
        <v>6966</v>
      </c>
      <c r="U10" s="203"/>
      <c r="V10" s="229" t="s">
        <v>6468</v>
      </c>
      <c r="W10" s="203" t="s">
        <v>6967</v>
      </c>
      <c r="X10" s="226"/>
    </row>
    <row r="11" spans="1:24" ht="63.95">
      <c r="A11" s="313" t="str">
        <f t="shared" ref="A11" si="4">UPPER(MID(C11,1,3)&amp;B11)</f>
        <v>ALG7</v>
      </c>
      <c r="B11" s="316">
        <v>7</v>
      </c>
      <c r="C11" s="316" t="s">
        <v>6153</v>
      </c>
      <c r="D11" s="316" t="s">
        <v>6115</v>
      </c>
      <c r="E11" s="317" t="s">
        <v>6196</v>
      </c>
      <c r="F11" s="317" t="s">
        <v>6154</v>
      </c>
      <c r="G11" s="317"/>
      <c r="H11" s="484" t="str">
        <f t="shared" si="0"/>
        <v>ALG7_Question</v>
      </c>
      <c r="I11" s="1" t="str">
        <f>IF(ISTEXT(VLOOKUP($A11,'ALG Generieke vragenset'!$A$2:$X$100,9,FALSE)),VLOOKUP($A11,'ALG Generieke vragenset'!$A$2:$X$100,9,FALSE),"")</f>
        <v>Heb je (vermoedelijk) koorts?</v>
      </c>
      <c r="J11" s="1" t="str">
        <f t="shared" si="1"/>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 t="str">
        <f t="shared" si="2"/>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6181</v>
      </c>
      <c r="X11" s="354"/>
    </row>
    <row r="12" spans="1:24" ht="207.95">
      <c r="A12" s="319" t="str">
        <f>UPPER(MID(C12,1,3)&amp;B12)</f>
        <v>ALG7A</v>
      </c>
      <c r="B12" s="320" t="s">
        <v>6201</v>
      </c>
      <c r="C12" s="320" t="s">
        <v>6153</v>
      </c>
      <c r="D12" s="320" t="s">
        <v>4719</v>
      </c>
      <c r="E12" s="312" t="s">
        <v>4719</v>
      </c>
      <c r="F12" s="312" t="s">
        <v>6202</v>
      </c>
      <c r="G12" s="312"/>
      <c r="H12" s="14" t="str">
        <f t="shared" si="0"/>
        <v>ALG7A_Question</v>
      </c>
      <c r="I12" s="1" t="str">
        <f>IF(ISTEXT(VLOOKUP($A12,'ALG Generieke vragenset'!$A$2:$X$100,9,FALSE)),VLOOKUP($A12,'ALG Generieke vragenset'!$A$2:$X$100,9,FALSE),"")</f>
        <v>Hoe hoog is je temperatuur?</v>
      </c>
      <c r="J12" s="1" t="str">
        <f t="shared" si="1"/>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 t="str">
        <f t="shared" si="2"/>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6206</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20" t="s">
        <v>6208</v>
      </c>
      <c r="W12" s="312" t="s">
        <v>6209</v>
      </c>
      <c r="X12" s="353" t="s">
        <v>6116</v>
      </c>
    </row>
    <row r="13" spans="1:24" ht="176.1">
      <c r="A13" s="313" t="str">
        <f t="shared" ref="A13" si="5">UPPER(MID(C13,1,3)&amp;B13)</f>
        <v>PIJ1</v>
      </c>
      <c r="B13" s="316">
        <v>1</v>
      </c>
      <c r="C13" s="316" t="s">
        <v>6247</v>
      </c>
      <c r="D13" s="317" t="s">
        <v>4719</v>
      </c>
      <c r="E13" s="317" t="s">
        <v>4719</v>
      </c>
      <c r="F13" s="317" t="s">
        <v>6154</v>
      </c>
      <c r="G13" s="317"/>
      <c r="H13" s="484" t="str">
        <f t="shared" si="0"/>
        <v>PIJ1_Question</v>
      </c>
      <c r="I13" s="1" t="str">
        <f>IF(ISTEXT(VLOOKUP($A13,'ALG Generieke vragenset'!$A$2:$X$100,9,FALSE)),VLOOKUP($A13,'ALG Generieke vragenset'!$A$2:$X$100,9,FALSE),"")</f>
        <v>Kun je op een schaal van 0-10 aangeven hoeveel pijn je hebt?</v>
      </c>
      <c r="J13" s="1" t="str">
        <f t="shared" si="1"/>
        <v>PIJ1_QuestionPar</v>
      </c>
      <c r="K13" s="1" t="str">
        <f>IF(ISTEXT(VLOOKUP($A13,'ALG Generieke vragenset'!$A$2:$X$100,11,FALSE)),VLOOKUP($A13,'ALG Generieke vragenset'!$A$2:$X$100,11,FALSE),"")</f>
        <v>Kun je op een schaal van 0-10 aangeven hoeveel pijn de patiënt heeft?</v>
      </c>
      <c r="L13" s="1" t="str">
        <f>IF(ISTEXT(VLOOKUP($A13,'ALG Generieke vragenset'!$A$2:$X$100,12,FALSE)),VLOOKUP($A13,'ALG Generieke vragenset'!$A$2:$X$100,12,FALSE),"")</f>
        <v>Pijn 0-10</v>
      </c>
      <c r="M13" s="1" t="str">
        <f t="shared" si="2"/>
        <v>PIJ1_ExtraInfo</v>
      </c>
      <c r="N13" s="1" t="str">
        <f>IF(ISTEXT(VLOOKUP($A13,'ALG Generieke vragenset'!$A$2:$X$100,14,FALSE)),VLOOKUP($A13,'ALG Generieke vragenset'!$A$2:$X$100,14,FALSE),"")</f>
        <v>0 is geen pijn, 1-3: weinig pijn, je kan bijna alles doen, 4-7: De pijn is aanwezig en beperkt je in je activiteiten, 8-9: de pijn is heel hevig en belemmerd je in al je dagelijkse activiteiten, 10 is de ergst denkbare pijn.</v>
      </c>
      <c r="O13" s="24" t="str">
        <f>IF(ISTEXT(VLOOKUP($A13,'ALG Generieke vragenset'!$A$2:$X$100,15,FALSE)),VLOOKUP($A13,'ALG Generieke vragenset'!$A$2:$X$100,15,FALSE),"")</f>
        <v>https://mi-umbraco-prd.azurewebsites.net/media/r3xjpuis/pij1.png</v>
      </c>
      <c r="P13" s="24" t="str">
        <f>IF(ISTEXT(VLOOKUP($A13,'ALG Generieke vragenset'!$A$2:$X$100,16,FALSE)),VLOOKUP($A13,'ALG Generieke vragenset'!$A$2:$X$100,16,FALSE),"")</f>
        <v>score 9 of 10</v>
      </c>
      <c r="Q13" s="1" t="str">
        <f>IF(ISTEXT(VLOOKUP($A13,'ALG Generieke vragenset'!$A$2:$X$100,17,FALSE)),VLOOKUP($A13,'ALG Generieke vragenset'!$A$2:$X$100,17,FALSE),"")</f>
        <v>slider</v>
      </c>
      <c r="R13" s="1" t="str">
        <f>IF(ISTEXT(VLOOKUP($A13,'ALG Generieke vragenset'!$A$2:$X$100,18,FALSE)),VLOOKUP($A13,'ALG Generieke vragenset'!$A$2:$X$100,18,FALSE),"")</f>
        <v>Ja</v>
      </c>
      <c r="S13" s="14" t="str">
        <f>IF(ISTEXT(VLOOKUP($A13,'ALG Generieke vragenset'!$A$2:$X$100,19,FALSE)),VLOOKUP($A13,'ALG Generieke vragenset'!$A$2:$X$100,19,FALSE),"")</f>
        <v>0. PIJ1_Answer1 
1. PIJ1_Answer2 
2. PIJ1_Answer3 
3. PIJ1_Answer4 
4. PIJ1_Answer5 
5. PIJ1_Answer6 
6. PIJ1_Answer7 
7. PIJ1_Answer8 
8. PIJ1_Answer9 
9. PIJ1_Answer10 
10. PIJ1_Answer11</v>
      </c>
      <c r="T13" s="14" t="str">
        <f>IF(ISTEXT(VLOOKUP($A13,'ALG Generieke vragenset'!$A$2:$X$100,20,FALSE)),VLOOKUP($A13,'ALG Generieke vragenset'!$A$2:$X$100,20,FALSE),"")</f>
        <v>0. 0
1. 1
2. 2
3. 3
4. 4
5. 5
6. 6
7. 7
8. 8
9. 9
10. 10</v>
      </c>
      <c r="U13" s="14" t="str">
        <f>IF(ISTEXT(VLOOKUP($A13,'ALG Generieke vragenset'!$A$2:$X$100,21,FALSE)),VLOOKUP($A13,'ALG Generieke vragenset'!$A$2:$X$100,21,FALSE),"")</f>
        <v>x</v>
      </c>
      <c r="V13" s="336" t="s">
        <v>6253</v>
      </c>
      <c r="W13" s="317" t="s">
        <v>6254</v>
      </c>
      <c r="X13" s="354"/>
    </row>
    <row r="14" spans="1:24" ht="303.95">
      <c r="A14" s="110" t="str">
        <f t="shared" ref="A14:A21" si="6">UPPER(MID(C14,1,5)&amp;B14)</f>
        <v>GEBIT2</v>
      </c>
      <c r="B14" s="203">
        <v>2</v>
      </c>
      <c r="C14" s="203" t="s">
        <v>73</v>
      </c>
      <c r="D14" s="203" t="s">
        <v>4719</v>
      </c>
      <c r="E14" s="203" t="s">
        <v>4719</v>
      </c>
      <c r="F14" s="203" t="s">
        <v>6202</v>
      </c>
      <c r="G14" s="203"/>
      <c r="H14" s="203" t="str">
        <f t="shared" si="0"/>
        <v>GEBIT2_Question</v>
      </c>
      <c r="I14" s="203" t="s">
        <v>6968</v>
      </c>
      <c r="J14" s="205" t="str">
        <f t="shared" si="1"/>
        <v>GEBIT2_QuestionPar</v>
      </c>
      <c r="K14" s="228" t="s">
        <v>2288</v>
      </c>
      <c r="L14" s="203" t="s">
        <v>73</v>
      </c>
      <c r="M14" s="203" t="str">
        <f t="shared" si="2"/>
        <v>GEBIT2_ExtraInfo</v>
      </c>
      <c r="N14" s="203" t="s">
        <v>6969</v>
      </c>
      <c r="O14" s="203"/>
      <c r="P14" s="203"/>
      <c r="Q14" s="203" t="s">
        <v>6272</v>
      </c>
      <c r="R14" s="203" t="s">
        <v>3</v>
      </c>
      <c r="S14" s="203" t="s">
        <v>6970</v>
      </c>
      <c r="T14" s="203" t="s">
        <v>6971</v>
      </c>
      <c r="U14" s="203" t="s">
        <v>1576</v>
      </c>
      <c r="V14" s="203" t="s">
        <v>6444</v>
      </c>
      <c r="W14" s="203" t="s">
        <v>6972</v>
      </c>
      <c r="X14" s="226"/>
    </row>
    <row r="15" spans="1:24" ht="137.25">
      <c r="A15" s="371" t="str">
        <f t="shared" si="6"/>
        <v>GEBIT3</v>
      </c>
      <c r="B15" s="337">
        <v>3</v>
      </c>
      <c r="C15" s="337" t="s">
        <v>73</v>
      </c>
      <c r="D15" s="337" t="s">
        <v>6115</v>
      </c>
      <c r="E15" s="337" t="s">
        <v>6115</v>
      </c>
      <c r="F15" s="337" t="s">
        <v>6154</v>
      </c>
      <c r="G15" s="337"/>
      <c r="H15" s="337" t="str">
        <f t="shared" si="0"/>
        <v>GEBIT3_Question</v>
      </c>
      <c r="I15" s="337" t="s">
        <v>6973</v>
      </c>
      <c r="J15" s="337" t="str">
        <f t="shared" si="1"/>
        <v>GEBIT3_QuestionPar</v>
      </c>
      <c r="K15" s="337" t="s">
        <v>6973</v>
      </c>
      <c r="L15" s="514" t="s">
        <v>6974</v>
      </c>
      <c r="M15" s="514"/>
      <c r="N15" s="514"/>
      <c r="O15" s="514"/>
      <c r="P15" s="337"/>
      <c r="Q15" s="337" t="s">
        <v>6272</v>
      </c>
      <c r="R15" s="337" t="s">
        <v>6118</v>
      </c>
      <c r="S15" s="337" t="s">
        <v>6975</v>
      </c>
      <c r="T15" s="337" t="s">
        <v>6976</v>
      </c>
      <c r="U15" s="337" t="s">
        <v>1576</v>
      </c>
      <c r="V15" s="337" t="s">
        <v>6246</v>
      </c>
      <c r="W15" s="337" t="s">
        <v>6977</v>
      </c>
      <c r="X15" s="355"/>
    </row>
    <row r="16" spans="1:24" ht="244.5">
      <c r="A16" s="110" t="str">
        <f t="shared" si="6"/>
        <v>GEBIT4</v>
      </c>
      <c r="B16" s="337">
        <v>4</v>
      </c>
      <c r="C16" s="337" t="s">
        <v>73</v>
      </c>
      <c r="D16" s="337" t="s">
        <v>6115</v>
      </c>
      <c r="E16" s="337" t="s">
        <v>6115</v>
      </c>
      <c r="F16" s="337" t="s">
        <v>6154</v>
      </c>
      <c r="G16" s="337"/>
      <c r="H16" s="337" t="str">
        <f t="shared" si="0"/>
        <v>GEBIT4_Question</v>
      </c>
      <c r="I16" s="337" t="s">
        <v>2324</v>
      </c>
      <c r="J16" s="337" t="str">
        <f t="shared" si="1"/>
        <v>GEBIT4_QuestionPar</v>
      </c>
      <c r="K16" s="337" t="s">
        <v>2326</v>
      </c>
      <c r="L16" s="514" t="s">
        <v>6978</v>
      </c>
      <c r="M16" s="514"/>
      <c r="N16" s="514"/>
      <c r="O16" s="514"/>
      <c r="P16" s="337"/>
      <c r="Q16" s="337" t="s">
        <v>6272</v>
      </c>
      <c r="R16" s="337" t="s">
        <v>6118</v>
      </c>
      <c r="S16" s="337" t="s">
        <v>6979</v>
      </c>
      <c r="T16" s="337" t="s">
        <v>6980</v>
      </c>
      <c r="U16" s="338" t="s">
        <v>1576</v>
      </c>
      <c r="V16" s="337" t="s">
        <v>6777</v>
      </c>
      <c r="W16" s="337" t="s">
        <v>6981</v>
      </c>
      <c r="X16" s="355"/>
    </row>
    <row r="17" spans="1:24" ht="60.75">
      <c r="A17" s="371" t="str">
        <f t="shared" si="6"/>
        <v>GEBIT4A</v>
      </c>
      <c r="B17" s="337" t="s">
        <v>6190</v>
      </c>
      <c r="C17" s="337" t="s">
        <v>73</v>
      </c>
      <c r="D17" s="337" t="s">
        <v>6115</v>
      </c>
      <c r="E17" s="337" t="s">
        <v>6115</v>
      </c>
      <c r="F17" s="337" t="s">
        <v>6154</v>
      </c>
      <c r="G17" s="337"/>
      <c r="H17" s="337" t="str">
        <f t="shared" si="0"/>
        <v>GEBIT4A_Question</v>
      </c>
      <c r="I17" s="337" t="s">
        <v>2339</v>
      </c>
      <c r="J17" s="337" t="str">
        <f t="shared" si="1"/>
        <v>GEBIT4A_QuestionPar</v>
      </c>
      <c r="K17" s="337" t="s">
        <v>2341</v>
      </c>
      <c r="L17" s="514" t="s">
        <v>6978</v>
      </c>
      <c r="M17" s="514"/>
      <c r="N17" s="514"/>
      <c r="O17" s="514"/>
      <c r="P17" s="337"/>
      <c r="Q17" s="337" t="s">
        <v>6312</v>
      </c>
      <c r="R17" s="337" t="s">
        <v>6118</v>
      </c>
      <c r="S17" s="337"/>
      <c r="T17" s="337" t="s">
        <v>6312</v>
      </c>
      <c r="U17" s="337" t="s">
        <v>1576</v>
      </c>
      <c r="V17" s="337">
        <v>1</v>
      </c>
      <c r="W17" s="337" t="s">
        <v>6982</v>
      </c>
      <c r="X17" s="355"/>
    </row>
    <row r="18" spans="1:24" ht="336">
      <c r="A18" s="110" t="str">
        <f t="shared" si="6"/>
        <v>GEBIT5</v>
      </c>
      <c r="B18" s="203">
        <v>5</v>
      </c>
      <c r="C18" s="203" t="s">
        <v>73</v>
      </c>
      <c r="D18" s="203" t="s">
        <v>4719</v>
      </c>
      <c r="E18" s="203" t="s">
        <v>4719</v>
      </c>
      <c r="F18" s="203" t="s">
        <v>6202</v>
      </c>
      <c r="G18" s="203"/>
      <c r="H18" s="203" t="str">
        <f t="shared" si="0"/>
        <v>GEBIT5_Question</v>
      </c>
      <c r="I18" s="230" t="s">
        <v>2343</v>
      </c>
      <c r="J18" s="227" t="str">
        <f t="shared" si="1"/>
        <v>GEBIT5_QuestionPar</v>
      </c>
      <c r="K18" s="228" t="s">
        <v>6983</v>
      </c>
      <c r="L18" s="203" t="s">
        <v>6984</v>
      </c>
      <c r="M18" s="203"/>
      <c r="N18" s="203"/>
      <c r="O18" s="203"/>
      <c r="P18" s="203"/>
      <c r="Q18" s="203" t="s">
        <v>6272</v>
      </c>
      <c r="R18" s="203" t="s">
        <v>3</v>
      </c>
      <c r="S18" s="203" t="s">
        <v>6985</v>
      </c>
      <c r="T18" s="203" t="s">
        <v>6986</v>
      </c>
      <c r="U18" s="203" t="s">
        <v>1576</v>
      </c>
      <c r="V18" s="203" t="s">
        <v>6468</v>
      </c>
      <c r="W18" s="203" t="s">
        <v>6987</v>
      </c>
      <c r="X18" s="226"/>
    </row>
    <row r="19" spans="1:24" ht="60.75">
      <c r="A19" s="371" t="str">
        <f t="shared" si="6"/>
        <v>GEBIT5A</v>
      </c>
      <c r="B19" s="337" t="s">
        <v>6862</v>
      </c>
      <c r="C19" s="337" t="s">
        <v>73</v>
      </c>
      <c r="D19" s="337" t="s">
        <v>6115</v>
      </c>
      <c r="E19" s="337" t="s">
        <v>6115</v>
      </c>
      <c r="F19" s="337" t="s">
        <v>6154</v>
      </c>
      <c r="G19" s="337"/>
      <c r="H19" s="337" t="str">
        <f t="shared" si="0"/>
        <v>GEBIT5A_Question</v>
      </c>
      <c r="I19" s="337" t="s">
        <v>6988</v>
      </c>
      <c r="J19" s="494" t="str">
        <f t="shared" si="1"/>
        <v>GEBIT5A_QuestionPar</v>
      </c>
      <c r="K19" s="515" t="s">
        <v>2368</v>
      </c>
      <c r="L19" s="514" t="s">
        <v>2308</v>
      </c>
      <c r="M19" s="514"/>
      <c r="N19" s="514"/>
      <c r="O19" s="514"/>
      <c r="P19" s="337"/>
      <c r="Q19" s="337" t="s">
        <v>6128</v>
      </c>
      <c r="R19" s="337" t="s">
        <v>6118</v>
      </c>
      <c r="S19" s="337"/>
      <c r="T19" s="337" t="s">
        <v>6128</v>
      </c>
      <c r="U19" s="337" t="s">
        <v>1576</v>
      </c>
      <c r="V19" s="337">
        <v>1</v>
      </c>
      <c r="W19" s="337"/>
      <c r="X19" s="355"/>
    </row>
    <row r="20" spans="1:24" ht="63.95">
      <c r="A20" s="319" t="str">
        <f t="shared" si="6"/>
        <v>GEBIT6</v>
      </c>
      <c r="B20" s="337">
        <v>6</v>
      </c>
      <c r="C20" s="337" t="s">
        <v>73</v>
      </c>
      <c r="D20" s="337" t="s">
        <v>6115</v>
      </c>
      <c r="E20" s="337" t="s">
        <v>6115</v>
      </c>
      <c r="F20" s="337" t="s">
        <v>6154</v>
      </c>
      <c r="G20" s="337"/>
      <c r="H20" s="337" t="str">
        <f t="shared" si="0"/>
        <v>GEBIT6_Question</v>
      </c>
      <c r="I20" s="337" t="s">
        <v>6989</v>
      </c>
      <c r="J20" s="494" t="str">
        <f t="shared" si="1"/>
        <v>GEBIT6_QuestionPar</v>
      </c>
      <c r="K20" s="228" t="s">
        <v>6990</v>
      </c>
      <c r="L20" s="514" t="s">
        <v>6991</v>
      </c>
      <c r="M20" s="514" t="str">
        <f t="shared" si="2"/>
        <v>GEBIT6_ExtraInfo</v>
      </c>
      <c r="N20" s="514" t="s">
        <v>6992</v>
      </c>
      <c r="O20" s="514"/>
      <c r="P20" s="337"/>
      <c r="Q20" s="337" t="s">
        <v>6065</v>
      </c>
      <c r="R20" s="337" t="s">
        <v>6118</v>
      </c>
      <c r="S20" s="337" t="s">
        <v>6500</v>
      </c>
      <c r="T20" s="337" t="s">
        <v>6120</v>
      </c>
      <c r="U20" s="338" t="s">
        <v>1576</v>
      </c>
      <c r="V20" s="337" t="s">
        <v>6305</v>
      </c>
      <c r="W20" s="337" t="s">
        <v>6181</v>
      </c>
      <c r="X20" s="355"/>
    </row>
    <row r="21" spans="1:24" ht="80.099999999999994">
      <c r="A21" s="313" t="str">
        <f t="shared" si="6"/>
        <v>GEBIT6A</v>
      </c>
      <c r="B21" s="337" t="s">
        <v>6419</v>
      </c>
      <c r="C21" s="337" t="s">
        <v>73</v>
      </c>
      <c r="D21" s="337" t="s">
        <v>6115</v>
      </c>
      <c r="E21" s="337" t="s">
        <v>6115</v>
      </c>
      <c r="F21" s="337" t="s">
        <v>6154</v>
      </c>
      <c r="G21" s="337"/>
      <c r="H21" s="337" t="str">
        <f t="shared" si="0"/>
        <v>GEBIT6A_Question</v>
      </c>
      <c r="I21" s="337" t="s">
        <v>6993</v>
      </c>
      <c r="J21" s="494" t="str">
        <f t="shared" si="1"/>
        <v>GEBIT6A_QuestionPar</v>
      </c>
      <c r="K21" s="374" t="s">
        <v>6994</v>
      </c>
      <c r="L21" s="514" t="s">
        <v>6991</v>
      </c>
      <c r="M21" s="514" t="str">
        <f t="shared" si="2"/>
        <v>GEBIT6A_ExtraInfo</v>
      </c>
      <c r="N21" s="514" t="s">
        <v>2380</v>
      </c>
      <c r="O21" s="514"/>
      <c r="P21" s="337"/>
      <c r="Q21" s="337" t="s">
        <v>6128</v>
      </c>
      <c r="R21" s="337" t="s">
        <v>6118</v>
      </c>
      <c r="S21" s="337"/>
      <c r="T21" s="337" t="s">
        <v>6128</v>
      </c>
      <c r="U21" s="337" t="s">
        <v>1576</v>
      </c>
      <c r="V21" s="337">
        <v>1</v>
      </c>
      <c r="W21" s="337"/>
      <c r="X21" s="355"/>
    </row>
    <row r="22" spans="1:24" ht="128.1">
      <c r="A22" s="110" t="str">
        <f t="shared" ref="A22:A30" si="7">UPPER(MID(C22,1,3)&amp;B22)</f>
        <v>ALG13</v>
      </c>
      <c r="B22" s="203">
        <v>13</v>
      </c>
      <c r="C22" s="203" t="s">
        <v>6153</v>
      </c>
      <c r="D22" s="203" t="s">
        <v>4719</v>
      </c>
      <c r="E22" s="203" t="s">
        <v>4719</v>
      </c>
      <c r="F22" s="203" t="s">
        <v>6202</v>
      </c>
      <c r="G22" s="203"/>
      <c r="H22" s="205" t="str">
        <f t="shared" si="0"/>
        <v>ALG13_Question</v>
      </c>
      <c r="I22" s="1" t="str">
        <f>IF(ISTEXT(VLOOKUP($A22,'ALG Generieke vragenset'!$A$2:$X$100,9,FALSE)),VLOOKUP($A22,'ALG Generieke vragenset'!$A$2:$X$100,9,FALSE),"")</f>
        <v xml:space="preserve">Sinds wanneer heb je klachten? </v>
      </c>
      <c r="J22" s="1" t="str">
        <f t="shared" si="1"/>
        <v>ALG13_QuestionPar</v>
      </c>
      <c r="K22" s="1" t="str">
        <f>IF(ISTEXT(VLOOKUP($A22,'ALG Generieke vragenset'!$A$2:$X$100,11,FALSE)),VLOOKUP($A22,'ALG Generieke vragenset'!$A$2:$X$100,11,FALSE),"")</f>
        <v xml:space="preserve">Sinds wanneer zijn er klachten? </v>
      </c>
      <c r="L22" s="1" t="str">
        <f>IF(ISTEXT(VLOOKUP($A22,'ALG Generieke vragenset'!$A$2:$X$100,12,FALSE)),VLOOKUP($A22,'ALG Generieke vragenset'!$A$2:$X$100,12,FALSE),"")</f>
        <v>Sinds wanneer</v>
      </c>
      <c r="M22" s="1"/>
      <c r="N22" s="1" t="str">
        <f>IF(ISTEXT(VLOOKUP($A22,'ALG Generieke vragenset'!$A$2:$X$100,14,FALSE)),VLOOKUP($A22,'ALG Generieke vragenset'!$A$2:$X$100,14,FALSE),"")</f>
        <v/>
      </c>
      <c r="O22" s="24" t="str">
        <f>IF(ISTEXT(VLOOKUP($A22,'ALG Generieke vragenset'!$A$2:$X$100,15,FALSE)),VLOOKUP($A22,'ALG Generieke vragenset'!$A$2:$X$100,15,FALSE),"")</f>
        <v/>
      </c>
      <c r="P22" s="24" t="str">
        <f>IF(ISTEXT(VLOOKUP($A22,'ALG Generieke vragenset'!$A$2:$X$100,16,FALSE)),VLOOKUP($A22,'ALG Generieke vragenset'!$A$2:$X$100,16,FALSE),"")</f>
        <v/>
      </c>
      <c r="Q22" s="1" t="str">
        <f>IF(ISTEXT(VLOOKUP($A22,'ALG Generieke vragenset'!$A$2:$X$100,17,FALSE)),VLOOKUP($A22,'ALG Generieke vragenset'!$A$2:$X$100,17,FALSE),"")</f>
        <v>keuzeselectie</v>
      </c>
      <c r="R22" s="1" t="str">
        <f>IF(ISTEXT(VLOOKUP($A22,'ALG Generieke vragenset'!$A$2:$X$100,18,FALSE)),VLOOKUP($A22,'ALG Generieke vragenset'!$A$2:$X$100,18,FALSE),"")</f>
        <v>Ja</v>
      </c>
      <c r="S22" s="14" t="s">
        <v>6228</v>
      </c>
      <c r="T22" s="14" t="str">
        <f>IF(ISTEXT(VLOOKUP($A22,'ALG Generieke vragenset'!$A$2:$X$100,20,FALSE)),VLOOKUP($A22,'ALG Generieke vragenset'!$A$2:$X$100,20,FALSE),"")</f>
        <v xml:space="preserve">1. Enkele uren
2. Een dag
3. Twee dagen
4. 2-6 dagen
5. 7 dagen
6. Langer dan 7 dagen
</v>
      </c>
      <c r="U22" s="14" t="str">
        <f>IF(ISTEXT(VLOOKUP($A22,'ALG Generieke vragenset'!$A$2:$X$100,21,FALSE)),VLOOKUP($A22,'ALG Generieke vragenset'!$A$2:$X$100,21,FALSE),"")</f>
        <v>x</v>
      </c>
      <c r="V22" s="203" t="s">
        <v>6230</v>
      </c>
      <c r="W22" s="230" t="s">
        <v>6231</v>
      </c>
      <c r="X22" s="226"/>
    </row>
    <row r="23" spans="1:24" ht="32.1">
      <c r="A23" s="371" t="str">
        <f t="shared" si="7"/>
        <v>ALG13A</v>
      </c>
      <c r="B23" s="375" t="s">
        <v>6232</v>
      </c>
      <c r="C23" s="375" t="s">
        <v>6153</v>
      </c>
      <c r="D23" s="375" t="s">
        <v>6115</v>
      </c>
      <c r="E23" s="375" t="s">
        <v>4719</v>
      </c>
      <c r="F23" s="375" t="s">
        <v>6154</v>
      </c>
      <c r="G23" s="375"/>
      <c r="H23" s="497" t="str">
        <f t="shared" si="0"/>
        <v>ALG13A_Question</v>
      </c>
      <c r="I23" s="1" t="str">
        <f>IF(ISTEXT(VLOOKUP($A23,'ALG Generieke vragenset'!$A$2:$X$100,9,FALSE)),VLOOKUP($A23,'ALG Generieke vragenset'!$A$2:$X$100,9,FALSE),"")</f>
        <v>Hoe lang bestaan de klachten precies?</v>
      </c>
      <c r="J23" s="1" t="str">
        <f t="shared" si="1"/>
        <v>ALG13A_QuestionPar</v>
      </c>
      <c r="K23" s="1" t="str">
        <f>IF(ISTEXT(VLOOKUP($A23,'ALG Generieke vragenset'!$A$2:$X$100,11,FALSE)),VLOOKUP($A23,'ALG Generieke vragenset'!$A$2:$X$100,11,FALSE),"")</f>
        <v>Hoe lang bestaan de klachten precies?</v>
      </c>
      <c r="L23" s="1" t="str">
        <f>IF(ISTEXT(VLOOKUP($A23,'ALG Generieke vragenset'!$A$2:$X$100,12,FALSE)),VLOOKUP($A23,'ALG Generieke vragenset'!$A$2:$X$100,12,FALSE),"")</f>
        <v>Specifieke duur</v>
      </c>
      <c r="M23" s="1"/>
      <c r="N23" s="1" t="str">
        <f>IF(ISTEXT(VLOOKUP($A23,'ALG Generieke vragenset'!$A$2:$X$100,14,FALSE)),VLOOKUP($A23,'ALG Generieke vragenset'!$A$2:$X$100,14,FALSE),"")</f>
        <v> </v>
      </c>
      <c r="O23" s="24" t="str">
        <f>IF(ISTEXT(VLOOKUP($A23,'ALG Generieke vragenset'!$A$2:$X$100,15,FALSE)),VLOOKUP($A23,'ALG Generieke vragenset'!$A$2:$X$100,15,FALSE),"")</f>
        <v/>
      </c>
      <c r="P23" s="24" t="str">
        <f>IF(ISTEXT(VLOOKUP($A23,'ALG Generieke vragenset'!$A$2:$X$100,16,FALSE)),VLOOKUP($A23,'ALG Generieke vragenset'!$A$2:$X$100,16,FALSE),"")</f>
        <v> </v>
      </c>
      <c r="Q23" s="1" t="str">
        <f>IF(ISTEXT(VLOOKUP($A23,'ALG Generieke vragenset'!$A$2:$X$100,17,FALSE)),VLOOKUP($A23,'ALG Generieke vragenset'!$A$2:$X$100,17,FALSE),"")</f>
        <v>beschrijving</v>
      </c>
      <c r="R23" s="1" t="str">
        <f>IF(ISTEXT(VLOOKUP($A23,'ALG Generieke vragenset'!$A$2:$X$100,18,FALSE)),VLOOKUP($A23,'ALG Generieke vragenset'!$A$2:$X$100,18,FALSE),"")</f>
        <v xml:space="preserve">Ja </v>
      </c>
      <c r="S23" s="1"/>
      <c r="T23" s="14" t="str">
        <f>IF(ISTEXT(VLOOKUP($A23,'ALG Generieke vragenset'!$A$2:$X$100,20,FALSE)),VLOOKUP($A23,'ALG Generieke vragenset'!$A$2:$X$100,20,FALSE),"")</f>
        <v>Beschrijving</v>
      </c>
      <c r="U23" s="14" t="str">
        <f>IF(ISTEXT(VLOOKUP($A23,'ALG Generieke vragenset'!$A$2:$X$100,21,FALSE)),VLOOKUP($A23,'ALG Generieke vragenset'!$A$2:$X$100,21,FALSE),"")</f>
        <v>x</v>
      </c>
      <c r="V23" s="375">
        <v>1</v>
      </c>
      <c r="W23" s="375" t="s">
        <v>6116</v>
      </c>
      <c r="X23" s="376" t="s">
        <v>6116</v>
      </c>
    </row>
    <row r="24" spans="1:24" ht="63.95">
      <c r="A24" s="319" t="str">
        <f t="shared" si="7"/>
        <v>ALG14</v>
      </c>
      <c r="B24" s="320">
        <v>14</v>
      </c>
      <c r="C24" s="320" t="s">
        <v>6153</v>
      </c>
      <c r="D24" s="312" t="s">
        <v>4719</v>
      </c>
      <c r="E24" s="312" t="s">
        <v>4719</v>
      </c>
      <c r="F24" s="312" t="s">
        <v>6154</v>
      </c>
      <c r="G24" s="312"/>
      <c r="H24" s="14" t="str">
        <f t="shared" si="0"/>
        <v>ALG14_Question</v>
      </c>
      <c r="I24" s="1" t="str">
        <f>IF(ISTEXT(VLOOKUP($A24,'ALG Generieke vragenset'!$A$2:$X$100,9,FALSE)),VLOOKUP($A24,'ALG Generieke vragenset'!$A$2:$X$100,9,FALSE),"")</f>
        <v>Zijn er nog andere bijkomende klachten?</v>
      </c>
      <c r="J24" s="1" t="str">
        <f t="shared" si="1"/>
        <v>ALG14_QuestionPar</v>
      </c>
      <c r="K24" s="1" t="str">
        <f>IF(ISTEXT(VLOOKUP($A24,'ALG Generieke vragenset'!$A$2:$X$100,11,FALSE)),VLOOKUP($A24,'ALG Generieke vragenset'!$A$2:$X$100,11,FALSE),"")</f>
        <v>Zijn er nog andere bijkomende klachten?</v>
      </c>
      <c r="L24" s="1" t="str">
        <f>IF(ISTEXT(VLOOKUP($A24,'ALG Generieke vragenset'!$A$2:$X$100,12,FALSE)),VLOOKUP($A24,'ALG Generieke vragenset'!$A$2:$X$100,12,FALSE),"")</f>
        <v>Bijkomende klachten</v>
      </c>
      <c r="M24" s="1"/>
      <c r="N24" s="1" t="str">
        <f>IF(ISTEXT(VLOOKUP($A24,'ALG Generieke vragenset'!$A$2:$X$100,14,FALSE)),VLOOKUP($A24,'ALG Generieke vragenset'!$A$2:$X$100,14,FALSE),"")</f>
        <v/>
      </c>
      <c r="O24" s="24" t="str">
        <f>IF(ISTEXT(VLOOKUP($A24,'ALG Generieke vragenset'!$A$2:$X$100,15,FALSE)),VLOOKUP($A24,'ALG Generieke vragenset'!$A$2:$X$100,15,FALSE),"")</f>
        <v/>
      </c>
      <c r="P24" s="24" t="str">
        <f>IF(ISTEXT(VLOOKUP($A24,'ALG Generieke vragenset'!$A$2:$X$100,16,FALSE)),VLOOKUP($A24,'ALG Generieke vragenset'!$A$2:$X$100,16,FALSE),"")</f>
        <v/>
      </c>
      <c r="Q24" s="1" t="str">
        <f>IF(ISTEXT(VLOOKUP($A24,'ALG Generieke vragenset'!$A$2:$X$100,17,FALSE)),VLOOKUP($A24,'ALG Generieke vragenset'!$A$2:$X$100,17,FALSE),"")</f>
        <v>boolean</v>
      </c>
      <c r="R24" s="1" t="str">
        <f>IF(ISTEXT(VLOOKUP($A24,'ALG Generieke vragenset'!$A$2:$X$100,18,FALSE)),VLOOKUP($A24,'ALG Generieke vragenset'!$A$2:$X$100,18,FALSE),"")</f>
        <v>Ja</v>
      </c>
      <c r="S24" s="337" t="s">
        <v>6500</v>
      </c>
      <c r="T24" s="14" t="str">
        <f>IF(ISTEXT(VLOOKUP($A24,'ALG Generieke vragenset'!$A$2:$X$100,20,FALSE)),VLOOKUP($A24,'ALG Generieke vragenset'!$A$2:$X$100,20,FALSE),"")</f>
        <v>1. Ja
2. Nee</v>
      </c>
      <c r="U24" s="14" t="str">
        <f>IF(ISTEXT(VLOOKUP($A24,'ALG Generieke vragenset'!$A$2:$X$100,21,FALSE)),VLOOKUP($A24,'ALG Generieke vragenset'!$A$2:$X$100,21,FALSE),"")</f>
        <v/>
      </c>
      <c r="V24" s="312" t="s">
        <v>6159</v>
      </c>
      <c r="W24" s="203" t="s">
        <v>6235</v>
      </c>
      <c r="X24" s="353"/>
    </row>
    <row r="25" spans="1:24" ht="32.1">
      <c r="A25" s="313" t="str">
        <f t="shared" si="7"/>
        <v>ALG14A</v>
      </c>
      <c r="B25" s="316" t="s">
        <v>6236</v>
      </c>
      <c r="C25" s="316" t="s">
        <v>6162</v>
      </c>
      <c r="D25" s="317" t="s">
        <v>6115</v>
      </c>
      <c r="E25" s="317" t="s">
        <v>6115</v>
      </c>
      <c r="F25" s="317" t="s">
        <v>6154</v>
      </c>
      <c r="G25" s="317"/>
      <c r="H25" s="484" t="str">
        <f t="shared" si="0"/>
        <v>ALG14A_Question</v>
      </c>
      <c r="I25" s="1" t="str">
        <f>IF(ISTEXT(VLOOKUP($A25,'ALG Generieke vragenset'!$A$2:$X$100,9,FALSE)),VLOOKUP($A25,'ALG Generieke vragenset'!$A$2:$X$100,9,FALSE),"")</f>
        <v>Kan je de bijkomende klachten beschrijven?</v>
      </c>
      <c r="J25" s="1" t="str">
        <f t="shared" si="1"/>
        <v>ALG14A_QuestionPar</v>
      </c>
      <c r="K25" s="1" t="str">
        <f>IF(ISTEXT(VLOOKUP($A25,'ALG Generieke vragenset'!$A$2:$X$100,11,FALSE)),VLOOKUP($A25,'ALG Generieke vragenset'!$A$2:$X$100,11,FALSE),"")</f>
        <v>Kan je de bijkomende klachten beschrijven?</v>
      </c>
      <c r="L25" s="1" t="str">
        <f>IF(ISTEXT(VLOOKUP($A25,'ALG Generieke vragenset'!$A$2:$X$100,12,FALSE)),VLOOKUP($A25,'ALG Generieke vragenset'!$A$2:$X$100,12,FALSE),"")</f>
        <v>Specificatie bijkomende klachten</v>
      </c>
      <c r="M25" s="1"/>
      <c r="N25" s="1" t="str">
        <f>IF(ISTEXT(VLOOKUP($A25,'ALG Generieke vragenset'!$A$2:$X$100,14,FALSE)),VLOOKUP($A25,'ALG Generieke vragenset'!$A$2:$X$100,14,FALSE),"")</f>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beschrijving</v>
      </c>
      <c r="R25" s="1" t="str">
        <f>IF(ISTEXT(VLOOKUP($A25,'ALG Generieke vragenset'!$A$2:$X$100,18,FALSE)),VLOOKUP($A25,'ALG Generieke vragenset'!$A$2:$X$100,18,FALSE),"")</f>
        <v>Nee</v>
      </c>
      <c r="S25" s="1"/>
      <c r="T25" s="14" t="str">
        <f>IF(ISTEXT(VLOOKUP($A25,'ALG Generieke vragenset'!$A$2:$X$100,20,FALSE)),VLOOKUP($A25,'ALG Generieke vragenset'!$A$2:$X$100,20,FALSE),"")</f>
        <v>Beschrijving</v>
      </c>
      <c r="U25" s="14" t="str">
        <f>IF(ISTEXT(VLOOKUP($A25,'ALG Generieke vragenset'!$A$2:$X$100,21,FALSE)),VLOOKUP($A25,'ALG Generieke vragenset'!$A$2:$X$100,21,FALSE),"")</f>
        <v>x</v>
      </c>
      <c r="V25" s="317">
        <v>1</v>
      </c>
      <c r="W25" s="315"/>
      <c r="X25" s="354"/>
    </row>
    <row r="26" spans="1:24" ht="15.95">
      <c r="A26" s="110" t="str">
        <f t="shared" si="7"/>
        <v>ALG15</v>
      </c>
      <c r="B26" s="203">
        <v>15</v>
      </c>
      <c r="C26" s="203" t="s">
        <v>6153</v>
      </c>
      <c r="D26" s="203" t="s">
        <v>4719</v>
      </c>
      <c r="E26" s="203" t="s">
        <v>4719</v>
      </c>
      <c r="F26" s="203" t="s">
        <v>6202</v>
      </c>
      <c r="G26" s="203"/>
      <c r="H26" s="205" t="str">
        <f t="shared" si="0"/>
        <v>ALG15_Question</v>
      </c>
      <c r="I26" s="1" t="str">
        <f>IF(ISTEXT(VLOOKUP($A26,'ALG Generieke vragenset'!$A$2:$X$100,9,FALSE)),VLOOKUP($A26,'ALG Generieke vragenset'!$A$2:$X$100,9,FALSE),"")</f>
        <v>Wat heb je zelf gedaan om de klachten te verlichten?</v>
      </c>
      <c r="J26" s="1" t="str">
        <f t="shared" si="1"/>
        <v>ALG15_QuestionPar</v>
      </c>
      <c r="K26" s="1" t="str">
        <f>IF(ISTEXT(VLOOKUP($A26,'ALG Generieke vragenset'!$A$2:$X$100,11,FALSE)),VLOOKUP($A26,'ALG Generieke vragenset'!$A$2:$X$100,11,FALSE),"")</f>
        <v>Wat heeft de patiënt zelf gedaan om de klachten te verlichten?</v>
      </c>
      <c r="L26" s="1" t="str">
        <f>IF(ISTEXT(VLOOKUP($A26,'ALG Generieke vragenset'!$A$2:$X$100,12,FALSE)),VLOOKUP($A26,'ALG Generieke vragenset'!$A$2:$X$100,12,FALSE),"")</f>
        <v>Zelfhulp</v>
      </c>
      <c r="M26" s="1" t="str">
        <f t="shared" si="2"/>
        <v>ALG15_ExtraInfo</v>
      </c>
      <c r="N26" s="1" t="str">
        <f>IF(ISTEXT(VLOOKUP($A26,'ALG Generieke vragenset'!$A$2:$X$100,14,FALSE)),VLOOKUP($A26,'ALG Generieke vragenset'!$A$2:$X$100,14,FALSE),"")</f>
        <v xml:space="preserve">Als je medicatie hebt ingenomen graag vermelden welke medicatie, de dosering en wanneer je het hebt ingenomen.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beschrijving</v>
      </c>
      <c r="R26" s="1" t="str">
        <f>IF(ISTEXT(VLOOKUP($A26,'ALG Generieke vragenset'!$A$2:$X$100,18,FALSE)),VLOOKUP($A26,'ALG Generieke vragenset'!$A$2:$X$100,18,FALSE),"")</f>
        <v xml:space="preserve">Ja </v>
      </c>
      <c r="S26" s="1"/>
      <c r="T26" s="14" t="str">
        <f>IF(ISTEXT(VLOOKUP($A26,'ALG Generieke vragenset'!$A$2:$X$100,20,FALSE)),VLOOKUP($A26,'ALG Generieke vragenset'!$A$2:$X$100,20,FALSE),"")</f>
        <v>Beschrijving</v>
      </c>
      <c r="U26" s="14" t="str">
        <f>IF(ISTEXT(VLOOKUP($A26,'ALG Generieke vragenset'!$A$2:$X$100,21,FALSE)),VLOOKUP($A26,'ALG Generieke vragenset'!$A$2:$X$100,21,FALSE),"")</f>
        <v>x</v>
      </c>
      <c r="V26" s="203">
        <v>1</v>
      </c>
      <c r="W26" s="203"/>
      <c r="X26" s="226"/>
    </row>
    <row r="27" spans="1:24" ht="63.95">
      <c r="A27" s="313" t="str">
        <f t="shared" si="7"/>
        <v>ALG3B</v>
      </c>
      <c r="B27" s="316" t="s">
        <v>6178</v>
      </c>
      <c r="C27" s="316" t="s">
        <v>6162</v>
      </c>
      <c r="D27" s="316" t="s">
        <v>6115</v>
      </c>
      <c r="E27" s="317" t="s">
        <v>6115</v>
      </c>
      <c r="F27" s="317" t="s">
        <v>6154</v>
      </c>
      <c r="G27" s="317"/>
      <c r="H27" s="484" t="str">
        <f t="shared" si="0"/>
        <v>ALG3B_Question</v>
      </c>
      <c r="I27" s="1" t="str">
        <f>IF(ISTEXT(VLOOKUP($A27,'ALG Generieke vragenset'!$A$2:$X$100,9,FALSE)),VLOOKUP($A27,'ALG Generieke vragenset'!$A$2:$X$100,9,FALSE),"")</f>
        <v xml:space="preserve">Gebruik je medicijnen? </v>
      </c>
      <c r="J27" s="1" t="str">
        <f t="shared" si="1"/>
        <v>ALG3B_QuestionPar</v>
      </c>
      <c r="K27" s="1" t="str">
        <f>IF(ISTEXT(VLOOKUP($A27,'ALG Generieke vragenset'!$A$2:$X$100,11,FALSE)),VLOOKUP($A27,'ALG Generieke vragenset'!$A$2:$X$100,11,FALSE),"")</f>
        <v>Gebruikt de patiënt medicijnen?</v>
      </c>
      <c r="L27" s="1" t="str">
        <f>IF(ISTEXT(VLOOKUP($A27,'ALG Generieke vragenset'!$A$2:$X$100,12,FALSE)),VLOOKUP($A27,'ALG Generieke vragenset'!$A$2:$X$100,12,FALSE),"")</f>
        <v>Medicatie</v>
      </c>
      <c r="M27" s="1" t="str">
        <f t="shared" si="2"/>
        <v>ALG3B_ExtraInfo</v>
      </c>
      <c r="N27" s="1" t="str">
        <f>IF(ISTEXT(VLOOKUP($A27,'ALG Generieke vragenset'!$A$2:$X$100,14,FALSE)),VLOOKUP($A27,'ALG Generieke vragenset'!$A$2:$X$100,14,FALSE),"")</f>
        <v>En/of ben je onder behandeling bij een arts met bijvoorbeeld radiotherapie?</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boolean</v>
      </c>
      <c r="R27" s="1" t="str">
        <f>IF(ISTEXT(VLOOKUP($A27,'ALG Generieke vragenset'!$A$2:$X$100,18,FALSE)),VLOOKUP($A27,'ALG Generieke vragenset'!$A$2:$X$100,18,FALSE),"")</f>
        <v xml:space="preserve">Ja </v>
      </c>
      <c r="S27" s="337" t="s">
        <v>6500</v>
      </c>
      <c r="T27" s="14" t="str">
        <f>IF(ISTEXT(VLOOKUP($A27,'ALG Generieke vragenset'!$A$2:$X$100,20,FALSE)),VLOOKUP($A27,'ALG Generieke vragenset'!$A$2:$X$100,20,FALSE),"")</f>
        <v xml:space="preserve">1. Ja 
2. Nee </v>
      </c>
      <c r="U27" s="14" t="str">
        <f>IF(ISTEXT(VLOOKUP($A27,'ALG Generieke vragenset'!$A$2:$X$100,21,FALSE)),VLOOKUP($A27,'ALG Generieke vragenset'!$A$2:$X$100,21,FALSE),"")</f>
        <v>x</v>
      </c>
      <c r="V27" s="317" t="s">
        <v>6159</v>
      </c>
      <c r="W27" s="315" t="s">
        <v>6181</v>
      </c>
      <c r="X27" s="354"/>
    </row>
    <row r="28" spans="1:24" ht="15.95">
      <c r="A28" s="319" t="str">
        <f t="shared" si="7"/>
        <v>ALG3C</v>
      </c>
      <c r="B28" s="320" t="s">
        <v>6182</v>
      </c>
      <c r="C28" s="320" t="s">
        <v>6162</v>
      </c>
      <c r="D28" s="320" t="s">
        <v>6115</v>
      </c>
      <c r="E28" s="312" t="s">
        <v>6115</v>
      </c>
      <c r="F28" s="312" t="s">
        <v>6154</v>
      </c>
      <c r="G28" s="312"/>
      <c r="H28" s="14" t="str">
        <f t="shared" si="0"/>
        <v>ALG3C_Question</v>
      </c>
      <c r="I28" s="1" t="str">
        <f>IF(ISTEXT(VLOOKUP($A28,'ALG Generieke vragenset'!$A$2:$X$100,9,FALSE)),VLOOKUP($A28,'ALG Generieke vragenset'!$A$2:$X$100,9,FALSE),"")</f>
        <v>Welke medicatie gebruik je?</v>
      </c>
      <c r="J28" s="1" t="str">
        <f t="shared" si="1"/>
        <v>ALG3C_QuestionPar</v>
      </c>
      <c r="K28" s="1" t="str">
        <f>IF(ISTEXT(VLOOKUP($A28,'ALG Generieke vragenset'!$A$2:$X$100,11,FALSE)),VLOOKUP($A28,'ALG Generieke vragenset'!$A$2:$X$100,11,FALSE),"")</f>
        <v>Welke medicatie gebruik je?</v>
      </c>
      <c r="L28" s="1" t="str">
        <f>IF(ISTEXT(VLOOKUP($A28,'ALG Generieke vragenset'!$A$2:$X$100,12,FALSE)),VLOOKUP($A28,'ALG Generieke vragenset'!$A$2:$X$100,12,FALSE),"")</f>
        <v>Specificatie medicatie</v>
      </c>
      <c r="M28" s="1" t="str">
        <f t="shared" si="2"/>
        <v>ALG3C_ExtraInfo</v>
      </c>
      <c r="N28" s="1" t="str">
        <f>IF(ISTEXT(VLOOKUP($A28,'ALG Generieke vragenset'!$A$2:$X$100,14,FALSE)),VLOOKUP($A28,'ALG Generieke vragenset'!$A$2:$X$100,14,FALSE),"")</f>
        <v xml:space="preserve">Of wat voor behandeling? En als je er een hebt graag ook een foto uploaden van je medicatielijst.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beschrijving en beeld</v>
      </c>
      <c r="R28" s="1" t="str">
        <f>IF(ISTEXT(VLOOKUP($A28,'ALG Generieke vragenset'!$A$2:$X$100,18,FALSE)),VLOOKUP($A28,'ALG Generieke vragenset'!$A$2:$X$100,18,FALSE),"")</f>
        <v xml:space="preserve">Ja </v>
      </c>
      <c r="S28" s="1"/>
      <c r="T28" s="14" t="str">
        <f>IF(ISTEXT(VLOOKUP($A28,'ALG Generieke vragenset'!$A$2:$X$100,20,FALSE)),VLOOKUP($A28,'ALG Generieke vragenset'!$A$2:$X$100,20,FALSE),"")</f>
        <v>Beschrijving</v>
      </c>
      <c r="U28" s="14" t="str">
        <f>IF(ISTEXT(VLOOKUP($A28,'ALG Generieke vragenset'!$A$2:$X$100,21,FALSE)),VLOOKUP($A28,'ALG Generieke vragenset'!$A$2:$X$100,21,FALSE),"")</f>
        <v>x</v>
      </c>
      <c r="V28" s="312">
        <v>1</v>
      </c>
      <c r="W28" s="203"/>
      <c r="X28" s="353"/>
    </row>
    <row r="29" spans="1:24" ht="63.95">
      <c r="A29" s="313" t="str">
        <f t="shared" si="7"/>
        <v>ALG5</v>
      </c>
      <c r="B29" s="316">
        <v>5</v>
      </c>
      <c r="C29" s="316" t="s">
        <v>6153</v>
      </c>
      <c r="D29" s="316" t="s">
        <v>6115</v>
      </c>
      <c r="E29" s="316" t="s">
        <v>4719</v>
      </c>
      <c r="F29" s="316" t="s">
        <v>6154</v>
      </c>
      <c r="G29" s="316"/>
      <c r="H29" s="483" t="str">
        <f t="shared" si="0"/>
        <v>ALG5_Question</v>
      </c>
      <c r="I29" s="1" t="str">
        <f>IF(ISTEXT(VLOOKUP($A29,'ALG Generieke vragenset'!$A$2:$X$100,9,FALSE)),VLOOKUP($A29,'ALG Generieke vragenset'!$A$2:$X$100,9,FALSE),"")</f>
        <v>Heb je allergieën?</v>
      </c>
      <c r="J29" s="1" t="str">
        <f t="shared" si="1"/>
        <v>ALG5_QuestionPar</v>
      </c>
      <c r="K29" s="1" t="str">
        <f>IF(ISTEXT(VLOOKUP($A29,'ALG Generieke vragenset'!$A$2:$X$100,11,FALSE)),VLOOKUP($A29,'ALG Generieke vragenset'!$A$2:$X$100,11,FALSE),"")</f>
        <v>Heeft de patiënt allergieën?</v>
      </c>
      <c r="L29" s="1" t="str">
        <f>IF(ISTEXT(VLOOKUP($A29,'ALG Generieke vragenset'!$A$2:$X$100,12,FALSE)),VLOOKUP($A29,'ALG Generieke vragenset'!$A$2:$X$100,12,FALSE),"")</f>
        <v>Allergieën</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boolean</v>
      </c>
      <c r="R29" s="1" t="str">
        <f>IF(ISTEXT(VLOOKUP($A29,'ALG Generieke vragenset'!$A$2:$X$100,18,FALSE)),VLOOKUP($A29,'ALG Generieke vragenset'!$A$2:$X$100,18,FALSE),"")</f>
        <v xml:space="preserve">Ja </v>
      </c>
      <c r="S29" s="337" t="s">
        <v>6500</v>
      </c>
      <c r="T29" s="14" t="str">
        <f>IF(ISTEXT(VLOOKUP($A29,'ALG Generieke vragenset'!$A$2:$X$100,20,FALSE)),VLOOKUP($A29,'ALG Generieke vragenset'!$A$2:$X$100,20,FALSE),"")</f>
        <v>1. Ja
2. Nee</v>
      </c>
      <c r="U29" s="14" t="str">
        <f>IF(ISTEXT(VLOOKUP($A29,'ALG Generieke vragenset'!$A$2:$X$100,21,FALSE)),VLOOKUP($A29,'ALG Generieke vragenset'!$A$2:$X$100,21,FALSE),"")</f>
        <v>x</v>
      </c>
      <c r="V29" s="317" t="s">
        <v>6159</v>
      </c>
      <c r="W29" s="315" t="s">
        <v>6181</v>
      </c>
      <c r="X29" s="354"/>
    </row>
    <row r="30" spans="1:24" ht="15.95">
      <c r="A30" s="319" t="str">
        <f t="shared" si="7"/>
        <v>ALG6</v>
      </c>
      <c r="B30" s="320">
        <v>6</v>
      </c>
      <c r="C30" s="320" t="s">
        <v>6153</v>
      </c>
      <c r="D30" s="320" t="s">
        <v>4719</v>
      </c>
      <c r="E30" s="312" t="s">
        <v>4719</v>
      </c>
      <c r="F30" s="312" t="s">
        <v>6154</v>
      </c>
      <c r="G30" s="312"/>
      <c r="H30" s="14" t="str">
        <f t="shared" si="0"/>
        <v>ALG6_Question</v>
      </c>
      <c r="I30" s="1" t="str">
        <f>IF(ISTEXT(VLOOKUP($A30,'ALG Generieke vragenset'!$A$2:$X$100,9,FALSE)),VLOOKUP($A30,'ALG Generieke vragenset'!$A$2:$X$100,9,FALSE),"")</f>
        <v>Hoe uit de allergie zich?</v>
      </c>
      <c r="J30" s="1" t="str">
        <f t="shared" si="1"/>
        <v>ALG6_QuestionPar</v>
      </c>
      <c r="K30" s="1" t="str">
        <f>IF(ISTEXT(VLOOKUP($A30,'ALG Generieke vragenset'!$A$2:$X$100,11,FALSE)),VLOOKUP($A30,'ALG Generieke vragenset'!$A$2:$X$100,11,FALSE),"")</f>
        <v>Hoe uit de allergie zich?</v>
      </c>
      <c r="L30" s="1" t="str">
        <f>IF(ISTEXT(VLOOKUP($A30,'ALG Generieke vragenset'!$A$2:$X$100,12,FALSE)),VLOOKUP($A30,'ALG Generieke vragenset'!$A$2:$X$100,12,FALSE),"")</f>
        <v>Waarvoor en ernst</v>
      </c>
      <c r="M30" s="1" t="str">
        <f t="shared" si="2"/>
        <v>ALG6_ExtraInfo</v>
      </c>
      <c r="N30" s="1" t="str">
        <f>IF(ISTEXT(VLOOKUP($A30,'ALG Generieke vragenset'!$A$2:$X$100,14,FALSE)),VLOOKUP($A30,'ALG Generieke vragenset'!$A$2:$X$100,14,FALSE),"")</f>
        <v>Bijvoorbeeld: huiduitslag over het gehele lichaam of een opgezette tong of keel? En gebruik je/de patiënt medicatie voor de allergie en / of heb je een EpiPen?</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 xml:space="preserve">Ja </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320">
        <v>1</v>
      </c>
      <c r="W30" s="203"/>
      <c r="X30" s="353"/>
    </row>
    <row r="31" spans="1:24" ht="32.1">
      <c r="A31" s="313" t="s">
        <v>6276</v>
      </c>
      <c r="B31" s="316">
        <v>20</v>
      </c>
      <c r="C31" s="316" t="s">
        <v>6153</v>
      </c>
      <c r="D31" s="316" t="s">
        <v>6115</v>
      </c>
      <c r="E31" s="317" t="s">
        <v>6115</v>
      </c>
      <c r="F31" s="317" t="s">
        <v>6154</v>
      </c>
      <c r="G31" s="317"/>
      <c r="H31" s="484" t="str">
        <f t="shared" si="0"/>
        <v>ADDITIONALQ_Question</v>
      </c>
      <c r="I31" s="1" t="str">
        <f>IF(ISTEXT(VLOOKUP($A31,'ALG Generieke vragenset'!$A$2:$X$100,9,FALSE)),VLOOKUP($A31,'ALG Generieke vragenset'!$A$2:$X$100,9,FALSE),"")</f>
        <v>Wat is je belangrijkste vraag aan ons?</v>
      </c>
      <c r="J31" s="1" t="str">
        <f t="shared" si="1"/>
        <v>ADDITIONALQ_QuestionPar</v>
      </c>
      <c r="K31" s="1" t="str">
        <f>IF(ISTEXT(VLOOKUP($A31,'ALG Generieke vragenset'!$A$2:$X$100,11,FALSE)),VLOOKUP($A31,'ALG Generieke vragenset'!$A$2:$X$100,11,FALSE),"")</f>
        <v>Wat is je belangrijkste vraag aan ons?</v>
      </c>
      <c r="L31" s="1" t="str">
        <f>IF(ISTEXT(VLOOKUP($A31,'ALG Generieke vragenset'!$A$2:$X$100,12,FALSE)),VLOOKUP($A31,'ALG Generieke vragenset'!$A$2:$X$100,12,FALSE),"")</f>
        <v>Hulpvraag</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beschrijving</v>
      </c>
      <c r="R31" s="1" t="str">
        <f>IF(ISTEXT(VLOOKUP($A31,'ALG Generieke vragenset'!$A$2:$X$100,18,FALSE)),VLOOKUP($A31,'ALG Generieke vragenset'!$A$2:$X$100,18,FALSE),"")</f>
        <v xml:space="preserve">Ja </v>
      </c>
      <c r="S31" s="1"/>
      <c r="T31" s="14" t="str">
        <f>IF(ISTEXT(VLOOKUP($A31,'ALG Generieke vragenset'!$A$2:$X$100,20,FALSE)),VLOOKUP($A31,'ALG Generieke vragenset'!$A$2:$X$100,20,FALSE),"")</f>
        <v>Beschrijving</v>
      </c>
      <c r="U31" s="14" t="str">
        <f>IF(ISTEXT(VLOOKUP($A31,'ALG Generieke vragenset'!$A$2:$X$100,21,FALSE)),VLOOKUP($A31,'ALG Generieke vragenset'!$A$2:$X$100,21,FALSE),"")</f>
        <v>x</v>
      </c>
      <c r="V31" s="317">
        <v>1</v>
      </c>
      <c r="W31" s="315"/>
      <c r="X31" s="354"/>
    </row>
    <row r="32" spans="1:24" ht="111.95">
      <c r="A32" s="319" t="s">
        <v>6278</v>
      </c>
      <c r="B32" s="320" t="s">
        <v>6279</v>
      </c>
      <c r="C32" s="320" t="s">
        <v>6162</v>
      </c>
      <c r="D32" s="320" t="s">
        <v>6115</v>
      </c>
      <c r="E32" s="312" t="s">
        <v>6115</v>
      </c>
      <c r="F32" s="312" t="s">
        <v>6154</v>
      </c>
      <c r="G32" s="312"/>
      <c r="H32" s="14" t="str">
        <f t="shared" si="0"/>
        <v>ALG27_Question</v>
      </c>
      <c r="I32" s="1" t="str">
        <f>IF(ISTEXT(VLOOKUP($A32,'ALG Generieke vragenset'!$A$2:$X$100,9,FALSE)),VLOOKUP($A32,'ALG Generieke vragenset'!$A$2:$X$100,9,FALSE),"")</f>
        <v xml:space="preserve">Zijn er nog andere zorgen of vragen? </v>
      </c>
      <c r="J32" s="1" t="str">
        <f t="shared" si="1"/>
        <v>ALG27_QuestionPar</v>
      </c>
      <c r="K32" s="1" t="str">
        <f>IF(ISTEXT(VLOOKUP($A32,'ALG Generieke vragenset'!$A$2:$X$100,11,FALSE)),VLOOKUP($A32,'ALG Generieke vragenset'!$A$2:$X$100,11,FALSE),"")</f>
        <v xml:space="preserve">Zijn er nog andere zorgen of vragen? </v>
      </c>
      <c r="L32" s="1" t="str">
        <f>IF(ISTEXT(VLOOKUP($A32,'ALG Generieke vragenset'!$A$2:$X$100,12,FALSE)),VLOOKUP($A32,'ALG Generieke vragenset'!$A$2:$X$100,12,FALSE),"")</f>
        <v>Zorgen of vragen</v>
      </c>
      <c r="M32" s="1" t="str">
        <f t="shared" si="2"/>
        <v>ALG27_ExtraInfo</v>
      </c>
      <c r="N32" s="1" t="str">
        <f>IF(ISTEXT(VLOOKUP($A32,'ALG Generieke vragenset'!$A$2:$X$100,14,FALSE)),VLOOKUP($A32,'ALG Generieke vragenset'!$A$2:$X$100,14,FALSE),"")</f>
        <v xml:space="preserve">Dit is de laatste vraag, hierna worden je antwoorden doorgestuurd naar ons medisch team. Indien je geen aanvullingen hebt kan je op volgende klikken.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v>
      </c>
      <c r="R32" s="1" t="str">
        <f>IF(ISTEXT(VLOOKUP($A32,'ALG Generieke vragenset'!$A$2:$X$100,18,FALSE)),VLOOKUP($A32,'ALG Generieke vragenset'!$A$2:$X$100,18,FALSE),"")</f>
        <v>Nee</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312">
        <v>1</v>
      </c>
      <c r="W32" s="346" t="s">
        <v>6283</v>
      </c>
      <c r="X32" s="365"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CBBCAC2A-1FE8-4FD1-BA33-D2426AFABEA4}">
          <x14:formula1>
            <xm:f>_handleiding!$A$29:$A$38</xm:f>
          </x14:formula1>
          <x14:formula2>
            <xm:f>0</xm:f>
          </x14:formula2>
          <xm:sqref>Q18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AMJ82"/>
  <sheetViews>
    <sheetView topLeftCell="I1" zoomScaleNormal="100" workbookViewId="0">
      <selection activeCell="D71" sqref="D71"/>
    </sheetView>
  </sheetViews>
  <sheetFormatPr defaultColWidth="8.7109375" defaultRowHeight="15"/>
  <cols>
    <col min="1" max="1" width="12" style="1" customWidth="1"/>
    <col min="2" max="2" width="11.85546875" style="1" customWidth="1"/>
    <col min="3" max="3" width="14.42578125" style="1" customWidth="1"/>
    <col min="4" max="4" width="133.28515625" style="1" customWidth="1"/>
    <col min="5" max="1024" width="8.7109375" style="1"/>
  </cols>
  <sheetData>
    <row r="1" spans="1:4">
      <c r="A1" s="2" t="s">
        <v>5955</v>
      </c>
      <c r="B1" s="3" t="s">
        <v>5956</v>
      </c>
      <c r="C1" s="3" t="s">
        <v>5957</v>
      </c>
      <c r="D1" s="4" t="s">
        <v>5958</v>
      </c>
    </row>
    <row r="2" spans="1:4" ht="128.1">
      <c r="A2" s="5">
        <v>1</v>
      </c>
      <c r="B2" s="6">
        <v>44615</v>
      </c>
      <c r="C2" s="5" t="s">
        <v>5959</v>
      </c>
      <c r="D2" s="7" t="s">
        <v>5960</v>
      </c>
    </row>
    <row r="3" spans="1:4" ht="32.1">
      <c r="A3" s="5">
        <v>2</v>
      </c>
      <c r="B3" s="6">
        <v>44615</v>
      </c>
      <c r="C3" s="5" t="s">
        <v>5959</v>
      </c>
      <c r="D3" s="7" t="s">
        <v>5961</v>
      </c>
    </row>
    <row r="4" spans="1:4" ht="111.95">
      <c r="A4" s="5">
        <v>3</v>
      </c>
      <c r="B4" s="6">
        <v>44616</v>
      </c>
      <c r="C4" s="5" t="s">
        <v>5959</v>
      </c>
      <c r="D4" s="7" t="s">
        <v>5962</v>
      </c>
    </row>
    <row r="5" spans="1:4" ht="80.099999999999994">
      <c r="A5" s="5">
        <v>4</v>
      </c>
      <c r="B5" s="6">
        <v>44627</v>
      </c>
      <c r="C5" s="5" t="s">
        <v>5959</v>
      </c>
      <c r="D5" s="7" t="s">
        <v>5963</v>
      </c>
    </row>
    <row r="6" spans="1:4" ht="32.1">
      <c r="A6" s="5">
        <v>5</v>
      </c>
      <c r="B6" s="6">
        <v>44629</v>
      </c>
      <c r="C6" s="5" t="s">
        <v>5959</v>
      </c>
      <c r="D6" s="7" t="s">
        <v>5964</v>
      </c>
    </row>
    <row r="7" spans="1:4" ht="48">
      <c r="A7" s="5">
        <v>6</v>
      </c>
      <c r="B7" s="8">
        <v>44629</v>
      </c>
      <c r="C7" s="7" t="s">
        <v>5965</v>
      </c>
      <c r="D7" s="7" t="s">
        <v>5966</v>
      </c>
    </row>
    <row r="8" spans="1:4" ht="80.099999999999994">
      <c r="A8" s="5">
        <v>7</v>
      </c>
      <c r="B8" s="8">
        <v>413890</v>
      </c>
      <c r="C8" s="5" t="s">
        <v>5965</v>
      </c>
      <c r="D8" s="7" t="s">
        <v>5967</v>
      </c>
    </row>
    <row r="9" spans="1:4" ht="32.1">
      <c r="A9" s="5">
        <v>8</v>
      </c>
      <c r="B9" s="6">
        <v>44630</v>
      </c>
      <c r="C9" s="5" t="s">
        <v>5959</v>
      </c>
      <c r="D9" s="7" t="s">
        <v>5968</v>
      </c>
    </row>
    <row r="10" spans="1:4" ht="144">
      <c r="A10" s="9">
        <v>9</v>
      </c>
      <c r="B10" s="10">
        <v>44634</v>
      </c>
      <c r="C10" s="9" t="s">
        <v>5959</v>
      </c>
      <c r="D10" s="11" t="s">
        <v>5969</v>
      </c>
    </row>
    <row r="11" spans="1:4">
      <c r="A11" s="9">
        <v>10</v>
      </c>
      <c r="B11" s="10">
        <v>44635</v>
      </c>
      <c r="C11" s="9" t="s">
        <v>5959</v>
      </c>
      <c r="D11" s="9" t="s">
        <v>5970</v>
      </c>
    </row>
    <row r="12" spans="1:4" ht="159.94999999999999">
      <c r="A12" s="9">
        <v>11</v>
      </c>
      <c r="B12" s="9" t="s">
        <v>5971</v>
      </c>
      <c r="C12" s="9" t="s">
        <v>5965</v>
      </c>
      <c r="D12" s="11" t="s">
        <v>5972</v>
      </c>
    </row>
    <row r="13" spans="1:4" ht="111.95">
      <c r="A13" s="9">
        <v>12</v>
      </c>
      <c r="B13" s="9" t="s">
        <v>5973</v>
      </c>
      <c r="C13" s="9" t="s">
        <v>5965</v>
      </c>
      <c r="D13" s="11" t="s">
        <v>5974</v>
      </c>
    </row>
    <row r="14" spans="1:4">
      <c r="A14" s="9">
        <v>13</v>
      </c>
      <c r="B14" s="10">
        <v>44637</v>
      </c>
      <c r="C14" s="9" t="s">
        <v>5959</v>
      </c>
      <c r="D14" s="9" t="s">
        <v>5975</v>
      </c>
    </row>
    <row r="15" spans="1:4">
      <c r="A15" s="9">
        <v>14</v>
      </c>
      <c r="B15" s="10">
        <v>44638</v>
      </c>
      <c r="C15" s="9" t="s">
        <v>5959</v>
      </c>
      <c r="D15" s="9" t="s">
        <v>5976</v>
      </c>
    </row>
    <row r="16" spans="1:4" ht="159.94999999999999">
      <c r="A16" s="9">
        <v>15</v>
      </c>
      <c r="B16" s="10">
        <v>44638</v>
      </c>
      <c r="C16" s="9" t="s">
        <v>5977</v>
      </c>
      <c r="D16" s="11" t="s">
        <v>5978</v>
      </c>
    </row>
    <row r="17" spans="1:4" ht="48">
      <c r="A17" s="9">
        <v>16</v>
      </c>
      <c r="B17" s="10">
        <v>44641</v>
      </c>
      <c r="C17" s="9" t="s">
        <v>5977</v>
      </c>
      <c r="D17" s="11" t="s">
        <v>5979</v>
      </c>
    </row>
    <row r="18" spans="1:4" ht="192">
      <c r="A18" s="9">
        <v>17</v>
      </c>
      <c r="B18" s="9" t="s">
        <v>5980</v>
      </c>
      <c r="C18" s="9" t="s">
        <v>5965</v>
      </c>
      <c r="D18" s="11" t="s">
        <v>5981</v>
      </c>
    </row>
    <row r="19" spans="1:4" ht="63.95">
      <c r="A19" s="9">
        <v>18</v>
      </c>
      <c r="B19" s="10">
        <v>44642</v>
      </c>
      <c r="C19" s="9" t="s">
        <v>5977</v>
      </c>
      <c r="D19" s="11" t="s">
        <v>5982</v>
      </c>
    </row>
    <row r="20" spans="1:4" ht="80.099999999999994">
      <c r="A20" s="9">
        <v>19</v>
      </c>
      <c r="B20" s="10">
        <v>44643</v>
      </c>
      <c r="C20" s="9" t="s">
        <v>5959</v>
      </c>
      <c r="D20" s="11" t="s">
        <v>5983</v>
      </c>
    </row>
    <row r="21" spans="1:4" ht="111.95">
      <c r="A21" s="9">
        <v>20</v>
      </c>
      <c r="B21" s="10">
        <v>44643</v>
      </c>
      <c r="C21" s="9" t="s">
        <v>5965</v>
      </c>
      <c r="D21" s="11" t="s">
        <v>5984</v>
      </c>
    </row>
    <row r="22" spans="1:4" ht="111.95">
      <c r="A22" s="9">
        <v>21</v>
      </c>
      <c r="B22" s="10">
        <v>44644</v>
      </c>
      <c r="C22" s="9" t="s">
        <v>5959</v>
      </c>
      <c r="D22" s="11" t="s">
        <v>5985</v>
      </c>
    </row>
    <row r="23" spans="1:4" ht="111.95">
      <c r="A23" s="9">
        <v>22</v>
      </c>
      <c r="B23" s="9" t="s">
        <v>5986</v>
      </c>
      <c r="C23" s="9" t="s">
        <v>5965</v>
      </c>
      <c r="D23" s="11" t="s">
        <v>5987</v>
      </c>
    </row>
    <row r="24" spans="1:4" ht="96">
      <c r="A24" s="9">
        <v>23</v>
      </c>
      <c r="B24" s="9" t="s">
        <v>5988</v>
      </c>
      <c r="C24" s="9" t="s">
        <v>5965</v>
      </c>
      <c r="D24" s="11" t="s">
        <v>5989</v>
      </c>
    </row>
    <row r="25" spans="1:4" ht="63.95">
      <c r="A25" s="9">
        <v>24</v>
      </c>
      <c r="B25" s="9" t="s">
        <v>5988</v>
      </c>
      <c r="C25" s="9" t="s">
        <v>5977</v>
      </c>
      <c r="D25" s="11" t="s">
        <v>5990</v>
      </c>
    </row>
    <row r="26" spans="1:4" ht="80.099999999999994">
      <c r="A26" s="9">
        <v>25</v>
      </c>
      <c r="B26" s="10">
        <v>44655</v>
      </c>
      <c r="C26" s="9" t="s">
        <v>5965</v>
      </c>
      <c r="D26" s="11" t="s">
        <v>5991</v>
      </c>
    </row>
    <row r="27" spans="1:4" ht="63.95">
      <c r="A27" s="9">
        <v>26</v>
      </c>
      <c r="B27" s="12" t="s">
        <v>5992</v>
      </c>
      <c r="C27" s="9" t="s">
        <v>5965</v>
      </c>
      <c r="D27" s="11" t="s">
        <v>5993</v>
      </c>
    </row>
    <row r="28" spans="1:4" ht="32.1">
      <c r="A28" s="9">
        <v>27</v>
      </c>
      <c r="B28" s="10">
        <v>44657</v>
      </c>
      <c r="C28" s="9" t="s">
        <v>5959</v>
      </c>
      <c r="D28" s="11" t="s">
        <v>5994</v>
      </c>
    </row>
    <row r="29" spans="1:4" ht="32.1">
      <c r="A29" s="9">
        <v>28</v>
      </c>
      <c r="B29" s="10">
        <v>44657</v>
      </c>
      <c r="C29" s="9" t="s">
        <v>5959</v>
      </c>
      <c r="D29" s="11" t="s">
        <v>5995</v>
      </c>
    </row>
    <row r="30" spans="1:4" ht="111.95">
      <c r="A30" s="9">
        <v>29</v>
      </c>
      <c r="B30" s="10">
        <v>44658</v>
      </c>
      <c r="C30" s="9" t="s">
        <v>5965</v>
      </c>
      <c r="D30" s="11" t="s">
        <v>5996</v>
      </c>
    </row>
    <row r="31" spans="1:4" ht="63.95">
      <c r="A31" s="9">
        <v>36</v>
      </c>
      <c r="B31" s="10">
        <v>44659</v>
      </c>
      <c r="C31" s="9" t="s">
        <v>5965</v>
      </c>
      <c r="D31" s="11" t="s">
        <v>5997</v>
      </c>
    </row>
    <row r="32" spans="1:4" ht="80.099999999999994">
      <c r="A32" s="9">
        <v>37</v>
      </c>
      <c r="B32" s="10">
        <v>44677</v>
      </c>
      <c r="C32" s="9" t="s">
        <v>5965</v>
      </c>
      <c r="D32" s="11" t="s">
        <v>5998</v>
      </c>
    </row>
    <row r="33" spans="1:4" ht="255.95">
      <c r="A33" s="9">
        <v>42</v>
      </c>
      <c r="B33" s="10">
        <v>44683</v>
      </c>
      <c r="C33" s="9" t="s">
        <v>5965</v>
      </c>
      <c r="D33" s="11" t="s">
        <v>5999</v>
      </c>
    </row>
    <row r="34" spans="1:4" ht="255.95">
      <c r="A34" s="9">
        <v>43</v>
      </c>
      <c r="B34" s="10">
        <v>44686</v>
      </c>
      <c r="C34" s="9" t="s">
        <v>5965</v>
      </c>
      <c r="D34" s="11" t="s">
        <v>6000</v>
      </c>
    </row>
    <row r="35" spans="1:4">
      <c r="A35" s="9">
        <v>44</v>
      </c>
      <c r="B35" s="10">
        <v>44690</v>
      </c>
      <c r="C35" s="9" t="s">
        <v>5959</v>
      </c>
      <c r="D35" s="9" t="s">
        <v>6001</v>
      </c>
    </row>
    <row r="36" spans="1:4">
      <c r="A36" s="1">
        <v>45</v>
      </c>
      <c r="B36" s="13">
        <v>44691</v>
      </c>
      <c r="C36" s="1" t="s">
        <v>6002</v>
      </c>
      <c r="D36" s="1" t="s">
        <v>6003</v>
      </c>
    </row>
    <row r="37" spans="1:4" ht="32.1">
      <c r="A37" s="1">
        <v>46</v>
      </c>
      <c r="B37" s="13">
        <v>44691</v>
      </c>
      <c r="C37" s="1" t="s">
        <v>5959</v>
      </c>
      <c r="D37" s="14" t="s">
        <v>6004</v>
      </c>
    </row>
    <row r="38" spans="1:4" ht="80.099999999999994">
      <c r="A38" s="1">
        <v>47</v>
      </c>
      <c r="B38" s="15">
        <v>44691</v>
      </c>
      <c r="C38" s="1" t="s">
        <v>5965</v>
      </c>
      <c r="D38" s="14" t="s">
        <v>6005</v>
      </c>
    </row>
    <row r="39" spans="1:4" ht="80.099999999999994">
      <c r="A39" s="1">
        <v>54</v>
      </c>
      <c r="B39" s="1" t="s">
        <v>6006</v>
      </c>
      <c r="C39" s="1" t="s">
        <v>5965</v>
      </c>
      <c r="D39" s="14" t="s">
        <v>6007</v>
      </c>
    </row>
    <row r="40" spans="1:4">
      <c r="A40" s="1">
        <v>55</v>
      </c>
      <c r="B40" s="1" t="s">
        <v>6008</v>
      </c>
      <c r="C40" s="1" t="s">
        <v>5965</v>
      </c>
      <c r="D40" s="1" t="s">
        <v>6009</v>
      </c>
    </row>
    <row r="41" spans="1:4" ht="111.95">
      <c r="A41" s="1">
        <v>56</v>
      </c>
      <c r="B41" s="15">
        <v>44714</v>
      </c>
      <c r="C41" s="1" t="s">
        <v>5965</v>
      </c>
      <c r="D41" s="14" t="s">
        <v>6010</v>
      </c>
    </row>
    <row r="42" spans="1:4">
      <c r="A42" s="1">
        <v>57</v>
      </c>
      <c r="B42" s="15">
        <v>44714</v>
      </c>
      <c r="C42" s="1" t="s">
        <v>6002</v>
      </c>
      <c r="D42" s="1" t="s">
        <v>6003</v>
      </c>
    </row>
    <row r="43" spans="1:4" ht="48">
      <c r="A43" s="1">
        <v>58</v>
      </c>
      <c r="B43" s="15">
        <v>44715</v>
      </c>
      <c r="C43" s="1" t="s">
        <v>5965</v>
      </c>
      <c r="D43" s="14" t="s">
        <v>6011</v>
      </c>
    </row>
    <row r="44" spans="1:4" ht="80.099999999999994">
      <c r="A44" s="1">
        <v>60</v>
      </c>
      <c r="B44" s="15">
        <v>44721</v>
      </c>
      <c r="C44" s="1" t="s">
        <v>5965</v>
      </c>
      <c r="D44" s="14" t="s">
        <v>6012</v>
      </c>
    </row>
    <row r="45" spans="1:4" ht="48">
      <c r="A45" s="1">
        <v>64</v>
      </c>
      <c r="B45" s="1" t="s">
        <v>6013</v>
      </c>
      <c r="C45" s="1" t="s">
        <v>5965</v>
      </c>
      <c r="D45" s="14" t="s">
        <v>6014</v>
      </c>
    </row>
    <row r="46" spans="1:4">
      <c r="A46" s="1">
        <v>66</v>
      </c>
      <c r="B46" s="16">
        <v>44734</v>
      </c>
      <c r="C46" s="1" t="s">
        <v>6015</v>
      </c>
      <c r="D46" s="1" t="s">
        <v>6016</v>
      </c>
    </row>
    <row r="47" spans="1:4" ht="176.1">
      <c r="A47" s="1">
        <v>67</v>
      </c>
      <c r="B47" s="1" t="s">
        <v>6017</v>
      </c>
      <c r="C47" s="1" t="s">
        <v>5965</v>
      </c>
      <c r="D47" s="14" t="s">
        <v>6018</v>
      </c>
    </row>
    <row r="48" spans="1:4">
      <c r="A48" s="1">
        <v>68</v>
      </c>
      <c r="B48" s="13">
        <v>44751</v>
      </c>
      <c r="C48" s="1" t="s">
        <v>5965</v>
      </c>
      <c r="D48" s="1" t="s">
        <v>6019</v>
      </c>
    </row>
    <row r="49" spans="1:4" ht="80.099999999999994">
      <c r="A49" s="1">
        <v>69</v>
      </c>
      <c r="B49" s="13">
        <v>44753</v>
      </c>
      <c r="C49" s="1" t="s">
        <v>5959</v>
      </c>
      <c r="D49" s="14" t="s">
        <v>6020</v>
      </c>
    </row>
    <row r="50" spans="1:4" ht="96">
      <c r="A50" s="1">
        <v>70</v>
      </c>
      <c r="B50" s="13">
        <v>44768</v>
      </c>
      <c r="C50" s="1" t="s">
        <v>5959</v>
      </c>
      <c r="D50" s="14" t="s">
        <v>6021</v>
      </c>
    </row>
    <row r="51" spans="1:4" ht="63.95">
      <c r="A51" s="1">
        <v>71</v>
      </c>
      <c r="B51" s="13">
        <v>44776</v>
      </c>
      <c r="C51" s="1" t="s">
        <v>5959</v>
      </c>
      <c r="D51" s="14" t="s">
        <v>6022</v>
      </c>
    </row>
    <row r="52" spans="1:4">
      <c r="A52" s="1">
        <v>72</v>
      </c>
      <c r="B52" s="13">
        <v>44777</v>
      </c>
      <c r="C52" s="1" t="s">
        <v>5959</v>
      </c>
      <c r="D52" s="1" t="s">
        <v>6023</v>
      </c>
    </row>
    <row r="53" spans="1:4" ht="32.1">
      <c r="A53" s="1">
        <v>72</v>
      </c>
      <c r="B53" s="13">
        <v>44785</v>
      </c>
      <c r="C53" s="1" t="s">
        <v>5959</v>
      </c>
      <c r="D53" s="14" t="s">
        <v>6024</v>
      </c>
    </row>
    <row r="54" spans="1:4">
      <c r="A54" s="1">
        <v>73</v>
      </c>
      <c r="B54" s="13">
        <v>44791</v>
      </c>
      <c r="C54" s="1" t="s">
        <v>5959</v>
      </c>
      <c r="D54" s="1" t="s">
        <v>6025</v>
      </c>
    </row>
    <row r="55" spans="1:4" ht="409.6">
      <c r="A55" s="1">
        <v>74</v>
      </c>
      <c r="B55" s="13">
        <v>44795</v>
      </c>
      <c r="C55" s="1" t="s">
        <v>5959</v>
      </c>
      <c r="D55" s="14" t="s">
        <v>6026</v>
      </c>
    </row>
    <row r="56" spans="1:4" ht="32.1">
      <c r="A56" s="1">
        <v>75</v>
      </c>
      <c r="B56" s="13">
        <v>44797</v>
      </c>
      <c r="C56" s="1" t="s">
        <v>5959</v>
      </c>
      <c r="D56" s="14" t="s">
        <v>6027</v>
      </c>
    </row>
    <row r="57" spans="1:4" ht="409.6">
      <c r="A57" s="1">
        <v>76</v>
      </c>
      <c r="B57" s="13">
        <v>44809</v>
      </c>
      <c r="C57" s="1" t="s">
        <v>5965</v>
      </c>
      <c r="D57" s="14" t="s">
        <v>6028</v>
      </c>
    </row>
    <row r="58" spans="1:4">
      <c r="A58" s="1">
        <v>77</v>
      </c>
      <c r="B58" s="13">
        <v>44809</v>
      </c>
      <c r="C58" s="1" t="s">
        <v>5959</v>
      </c>
      <c r="D58" s="1" t="s">
        <v>6029</v>
      </c>
    </row>
    <row r="59" spans="1:4" ht="144">
      <c r="A59" s="1">
        <v>78</v>
      </c>
      <c r="B59" s="1" t="s">
        <v>6030</v>
      </c>
      <c r="C59" s="1" t="s">
        <v>5965</v>
      </c>
      <c r="D59" s="14" t="s">
        <v>6031</v>
      </c>
    </row>
    <row r="60" spans="1:4" ht="128.1">
      <c r="A60" s="1">
        <v>79</v>
      </c>
      <c r="B60" s="13">
        <v>44823</v>
      </c>
      <c r="C60" s="1" t="s">
        <v>5959</v>
      </c>
      <c r="D60" s="14" t="s">
        <v>6032</v>
      </c>
    </row>
    <row r="61" spans="1:4" ht="32.1">
      <c r="A61" s="1">
        <v>80</v>
      </c>
      <c r="B61" s="13">
        <v>44823</v>
      </c>
      <c r="C61" s="1" t="s">
        <v>5959</v>
      </c>
      <c r="D61" s="14" t="s">
        <v>6033</v>
      </c>
    </row>
    <row r="62" spans="1:4" ht="48">
      <c r="A62" s="1">
        <v>84</v>
      </c>
      <c r="B62" s="13">
        <v>44848</v>
      </c>
      <c r="C62" s="1" t="s">
        <v>5965</v>
      </c>
      <c r="D62" s="14" t="s">
        <v>6034</v>
      </c>
    </row>
    <row r="63" spans="1:4" ht="63.95">
      <c r="A63" s="1">
        <v>85</v>
      </c>
      <c r="B63" s="13">
        <v>44851</v>
      </c>
      <c r="C63" s="1" t="s">
        <v>5965</v>
      </c>
      <c r="D63" s="14" t="s">
        <v>6035</v>
      </c>
    </row>
    <row r="64" spans="1:4">
      <c r="A64" s="1">
        <v>86</v>
      </c>
      <c r="B64" s="13">
        <v>44853</v>
      </c>
      <c r="C64" s="1" t="s">
        <v>6002</v>
      </c>
      <c r="D64" s="1" t="s">
        <v>6036</v>
      </c>
    </row>
    <row r="65" spans="1:4">
      <c r="A65" s="1">
        <v>87</v>
      </c>
      <c r="B65" s="13">
        <v>44858</v>
      </c>
      <c r="C65" s="1" t="s">
        <v>5959</v>
      </c>
      <c r="D65" s="1" t="s">
        <v>6037</v>
      </c>
    </row>
    <row r="66" spans="1:4" ht="111.95">
      <c r="A66" s="1">
        <v>88</v>
      </c>
      <c r="B66" s="13">
        <v>44868</v>
      </c>
      <c r="C66" s="1" t="s">
        <v>5965</v>
      </c>
      <c r="D66" s="14" t="s">
        <v>6038</v>
      </c>
    </row>
    <row r="67" spans="1:4" ht="240">
      <c r="A67" s="1">
        <v>89</v>
      </c>
      <c r="B67" s="13">
        <v>44869</v>
      </c>
      <c r="C67" s="1" t="s">
        <v>5965</v>
      </c>
      <c r="D67" s="14" t="s">
        <v>6039</v>
      </c>
    </row>
    <row r="68" spans="1:4" ht="32.1">
      <c r="A68" s="1">
        <v>90</v>
      </c>
      <c r="B68" s="13">
        <v>44872</v>
      </c>
      <c r="C68" s="1" t="s">
        <v>5965</v>
      </c>
      <c r="D68" s="14" t="s">
        <v>6040</v>
      </c>
    </row>
    <row r="69" spans="1:4">
      <c r="A69" s="1">
        <v>91</v>
      </c>
      <c r="B69" s="13">
        <v>44872</v>
      </c>
      <c r="C69" s="1" t="s">
        <v>6002</v>
      </c>
      <c r="D69" s="1" t="s">
        <v>6041</v>
      </c>
    </row>
    <row r="70" spans="1:4" ht="409.6">
      <c r="A70" s="1">
        <v>92</v>
      </c>
      <c r="B70" s="13">
        <v>44900</v>
      </c>
      <c r="C70" s="1" t="s">
        <v>5965</v>
      </c>
      <c r="D70" s="14" t="s">
        <v>6042</v>
      </c>
    </row>
    <row r="71" spans="1:4" ht="350.1">
      <c r="A71" s="1">
        <v>93</v>
      </c>
      <c r="B71" s="13">
        <v>44910</v>
      </c>
      <c r="C71" s="1" t="s">
        <v>5965</v>
      </c>
      <c r="D71" s="14" t="s">
        <v>6043</v>
      </c>
    </row>
    <row r="72" spans="1:4" ht="111.95">
      <c r="A72" s="1">
        <v>94</v>
      </c>
      <c r="B72" s="13">
        <v>44917</v>
      </c>
      <c r="C72" s="1" t="s">
        <v>5965</v>
      </c>
      <c r="D72" s="14" t="s">
        <v>6044</v>
      </c>
    </row>
    <row r="73" spans="1:4" ht="48">
      <c r="A73" s="1">
        <v>95</v>
      </c>
      <c r="B73" s="13">
        <v>44942</v>
      </c>
      <c r="C73" s="1" t="s">
        <v>5959</v>
      </c>
      <c r="D73" s="14" t="s">
        <v>6045</v>
      </c>
    </row>
    <row r="74" spans="1:4" ht="144">
      <c r="A74" s="1">
        <v>96</v>
      </c>
      <c r="B74" s="13">
        <v>44950</v>
      </c>
      <c r="C74" s="1" t="s">
        <v>5965</v>
      </c>
      <c r="D74" s="14" t="s">
        <v>6046</v>
      </c>
    </row>
    <row r="75" spans="1:4" ht="80.099999999999994">
      <c r="A75" s="1">
        <v>97</v>
      </c>
      <c r="B75" s="13">
        <v>44950</v>
      </c>
      <c r="C75" s="1" t="s">
        <v>5959</v>
      </c>
      <c r="D75" s="14" t="s">
        <v>6047</v>
      </c>
    </row>
    <row r="76" spans="1:4" ht="80.099999999999994">
      <c r="A76" s="1">
        <v>98</v>
      </c>
      <c r="B76" s="13">
        <v>44956</v>
      </c>
      <c r="C76" s="1" t="s">
        <v>5965</v>
      </c>
      <c r="D76" s="14" t="s">
        <v>6048</v>
      </c>
    </row>
    <row r="77" spans="1:4">
      <c r="A77" s="1">
        <v>99</v>
      </c>
      <c r="B77" s="13">
        <v>44956</v>
      </c>
      <c r="C77" s="1" t="s">
        <v>5965</v>
      </c>
      <c r="D77" s="1" t="s">
        <v>6049</v>
      </c>
    </row>
    <row r="78" spans="1:4" ht="15.95">
      <c r="A78" s="1">
        <v>100</v>
      </c>
      <c r="B78" s="13">
        <v>44957</v>
      </c>
      <c r="C78" s="1" t="s">
        <v>5959</v>
      </c>
      <c r="D78" s="14" t="s">
        <v>6050</v>
      </c>
    </row>
    <row r="79" spans="1:4">
      <c r="A79" s="1">
        <v>101</v>
      </c>
      <c r="B79" s="13">
        <v>44967</v>
      </c>
      <c r="C79" s="1" t="s">
        <v>5965</v>
      </c>
      <c r="D79" s="1" t="s">
        <v>6051</v>
      </c>
    </row>
    <row r="80" spans="1:4" ht="288">
      <c r="A80" s="1">
        <v>102</v>
      </c>
      <c r="B80" s="13">
        <v>44998</v>
      </c>
      <c r="C80" s="1" t="s">
        <v>5965</v>
      </c>
      <c r="D80" s="14" t="s">
        <v>6052</v>
      </c>
    </row>
    <row r="81" spans="1:4" ht="409.6">
      <c r="A81" s="1">
        <v>103</v>
      </c>
      <c r="B81" s="1" t="s">
        <v>6053</v>
      </c>
      <c r="C81" s="1" t="s">
        <v>5965</v>
      </c>
      <c r="D81" s="14" t="s">
        <v>6054</v>
      </c>
    </row>
    <row r="82" spans="1:4" ht="137.25">
      <c r="A82">
        <v>104</v>
      </c>
      <c r="B82" t="s">
        <v>6055</v>
      </c>
      <c r="C82" t="s">
        <v>5965</v>
      </c>
      <c r="D82" s="27" t="s">
        <v>6056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2F62-DA4F-4A91-9745-567BEDB14FDA}">
  <sheetPr codeName="Blad39"/>
  <dimension ref="A1:X38"/>
  <sheetViews>
    <sheetView topLeftCell="L10" zoomScale="90" zoomScaleNormal="90" workbookViewId="0">
      <selection activeCell="S13" sqref="S13"/>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46.7109375" style="25" customWidth="1"/>
    <col min="11" max="11" width="46" style="25" customWidth="1"/>
    <col min="12" max="13" width="13.42578125" style="25" customWidth="1"/>
    <col min="14" max="14" width="18.85546875" style="25" customWidth="1"/>
    <col min="15" max="15" width="13" style="25" customWidth="1"/>
    <col min="16" max="16" width="14.42578125" style="25" customWidth="1"/>
    <col min="17" max="17" width="17.85546875" style="25" customWidth="1"/>
    <col min="18" max="18" width="10.42578125" style="25" customWidth="1"/>
    <col min="19" max="19" width="23.28515625" style="25" bestFit="1" customWidth="1"/>
    <col min="20" max="20" width="28" style="25" customWidth="1"/>
    <col min="21" max="21" width="13.7109375" style="25" customWidth="1"/>
    <col min="22" max="22" width="9.7109375" style="25" customWidth="1"/>
    <col min="23"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48">
      <c r="A2" s="324" t="s">
        <v>6353</v>
      </c>
      <c r="B2" s="325"/>
      <c r="C2" s="325" t="s">
        <v>6353</v>
      </c>
      <c r="D2" s="325" t="s">
        <v>4719</v>
      </c>
      <c r="E2" s="325" t="s">
        <v>4719</v>
      </c>
      <c r="F2" s="325" t="s">
        <v>6154</v>
      </c>
      <c r="G2" s="325"/>
      <c r="H2" s="325"/>
      <c r="I2" s="326"/>
      <c r="J2" s="482"/>
      <c r="K2" s="327"/>
      <c r="L2" s="328"/>
      <c r="M2" s="328"/>
      <c r="N2" s="325" t="s">
        <v>6384</v>
      </c>
      <c r="O2" s="328"/>
      <c r="P2" s="325"/>
      <c r="Q2" s="325"/>
      <c r="R2" s="325"/>
      <c r="S2" s="325"/>
      <c r="T2" s="325" t="s">
        <v>6510</v>
      </c>
      <c r="U2" s="325"/>
      <c r="V2" s="325"/>
      <c r="W2" s="329"/>
      <c r="X2" s="105"/>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8" si="1">A4&amp;"_"&amp;$H$1</f>
        <v>ABCDE1B_Question</v>
      </c>
      <c r="I4" s="1" t="str">
        <f>IF(ISTEXT(VLOOKUP($A4,'ABCDE set (patient + verz)'!$A$2:$X$48,9,FALSE)),VLOOKUP($A4,'ABCDE set (patient + verz)'!$A$2:$X$48,9,FALSE),"")</f>
        <v xml:space="preserve">Ben je volledig bij bewustzijn / helder? </v>
      </c>
      <c r="J4" s="1" t="str">
        <f t="shared" ref="J4:J38"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8"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03.95">
      <c r="A10" s="330" t="str">
        <f>TRIM(UPPER(MID(C10,1,5)&amp;B10))</f>
        <v>MANGE1</v>
      </c>
      <c r="B10" s="331">
        <v>1</v>
      </c>
      <c r="C10" s="331" t="s">
        <v>6995</v>
      </c>
      <c r="D10" s="331" t="s">
        <v>6115</v>
      </c>
      <c r="E10" s="331" t="s">
        <v>6720</v>
      </c>
      <c r="F10" s="331" t="s">
        <v>6154</v>
      </c>
      <c r="G10" s="331"/>
      <c r="H10" s="25" t="str">
        <f t="shared" si="1"/>
        <v>MANGE1_Question</v>
      </c>
      <c r="I10" s="331" t="s">
        <v>6512</v>
      </c>
      <c r="J10" s="1" t="str">
        <f t="shared" si="2"/>
        <v>MANGE1_QuestionPar</v>
      </c>
      <c r="K10" s="516" t="s">
        <v>6562</v>
      </c>
      <c r="L10" s="512" t="s">
        <v>6439</v>
      </c>
      <c r="M10" s="1" t="str">
        <f t="shared" si="3"/>
        <v>MANGE1_ExtraInfo</v>
      </c>
      <c r="N10" s="332" t="s">
        <v>6996</v>
      </c>
      <c r="O10" s="512"/>
      <c r="P10" s="331" t="s">
        <v>6441</v>
      </c>
      <c r="Q10" s="331" t="s">
        <v>6272</v>
      </c>
      <c r="R10" s="331" t="s">
        <v>6118</v>
      </c>
      <c r="S10" s="331" t="s">
        <v>6997</v>
      </c>
      <c r="T10" s="331" t="s">
        <v>6998</v>
      </c>
      <c r="U10" s="331"/>
      <c r="V10" s="333" t="s">
        <v>6444</v>
      </c>
      <c r="W10" s="334" t="s">
        <v>6999</v>
      </c>
      <c r="X10" s="179"/>
    </row>
    <row r="11" spans="1:24" ht="32.1">
      <c r="A11" s="313" t="str">
        <f t="shared" ref="A11" si="4">UPPER(MID(C11,1,3)&amp;B11)</f>
        <v>ALG7</v>
      </c>
      <c r="B11" s="316">
        <v>7</v>
      </c>
      <c r="C11" s="316" t="s">
        <v>6153</v>
      </c>
      <c r="D11" s="316" t="s">
        <v>6115</v>
      </c>
      <c r="E11" s="317" t="s">
        <v>6196</v>
      </c>
      <c r="F11" s="317" t="s">
        <v>6154</v>
      </c>
      <c r="G11" s="317"/>
      <c r="H11" s="25" t="str">
        <f t="shared" si="1"/>
        <v>ALG7_Question</v>
      </c>
      <c r="I11" s="1" t="str">
        <f>IF(ISTEXT(VLOOKUP($A11,'ALG Generieke vragenset'!$A$2:$X$100,9,FALSE)),VLOOKUP($A11,'ALG Generieke vragenset'!$A$2:$X$100,9,FALSE),"")</f>
        <v>Heb je (vermoedelijk) koorts?</v>
      </c>
      <c r="J11" s="1" t="str">
        <f t="shared" si="2"/>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 t="str">
        <f t="shared" si="3"/>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6181</v>
      </c>
      <c r="X11" s="182"/>
    </row>
    <row r="12" spans="1:24" ht="207.95">
      <c r="A12" s="330" t="str">
        <f>UPPER(MID(C12,1,3)&amp;B12)</f>
        <v>ALG7A</v>
      </c>
      <c r="B12" s="326" t="s">
        <v>6201</v>
      </c>
      <c r="C12" s="326" t="s">
        <v>6153</v>
      </c>
      <c r="D12" s="326" t="s">
        <v>4719</v>
      </c>
      <c r="E12" s="326" t="s">
        <v>4719</v>
      </c>
      <c r="F12" s="326" t="s">
        <v>6202</v>
      </c>
      <c r="G12" s="326"/>
      <c r="H12" s="25" t="str">
        <f t="shared" si="1"/>
        <v>ALG7A_Question</v>
      </c>
      <c r="I12" s="1" t="str">
        <f>IF(ISTEXT(VLOOKUP($A12,'ALG Generieke vragenset'!$A$2:$X$100,9,FALSE)),VLOOKUP($A12,'ALG Generieke vragenset'!$A$2:$X$100,9,FALSE),"")</f>
        <v>Hoe hoog is je temperatuur?</v>
      </c>
      <c r="J12" s="1" t="str">
        <f t="shared" si="2"/>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 t="str">
        <f t="shared" si="3"/>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6206</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26" t="s">
        <v>6208</v>
      </c>
      <c r="W12" s="326" t="s">
        <v>6209</v>
      </c>
      <c r="X12" s="182"/>
    </row>
    <row r="13" spans="1:24" ht="176.1">
      <c r="A13" s="313" t="str">
        <f t="shared" ref="A13" si="5">UPPER(MID(C13,1,3)&amp;B13)</f>
        <v>PIJ1</v>
      </c>
      <c r="B13" s="316">
        <v>1</v>
      </c>
      <c r="C13" s="316" t="s">
        <v>6247</v>
      </c>
      <c r="D13" s="317" t="s">
        <v>4719</v>
      </c>
      <c r="E13" s="317" t="s">
        <v>4719</v>
      </c>
      <c r="F13" s="317" t="s">
        <v>6154</v>
      </c>
      <c r="G13" s="317"/>
      <c r="H13" s="25" t="str">
        <f t="shared" si="1"/>
        <v>PIJ1_Question</v>
      </c>
      <c r="I13" s="1" t="str">
        <f>IF(ISTEXT(VLOOKUP($A13,'ALG Generieke vragenset'!$A$2:$X$100,9,FALSE)),VLOOKUP($A13,'ALG Generieke vragenset'!$A$2:$X$100,9,FALSE),"")</f>
        <v>Kun je op een schaal van 0-10 aangeven hoeveel pijn je hebt?</v>
      </c>
      <c r="J13" s="1" t="str">
        <f t="shared" si="2"/>
        <v>PIJ1_QuestionPar</v>
      </c>
      <c r="K13" s="1" t="str">
        <f>IF(ISTEXT(VLOOKUP($A13,'ALG Generieke vragenset'!$A$2:$X$100,11,FALSE)),VLOOKUP($A13,'ALG Generieke vragenset'!$A$2:$X$100,11,FALSE),"")</f>
        <v>Kun je op een schaal van 0-10 aangeven hoeveel pijn de patiënt heeft?</v>
      </c>
      <c r="L13" s="1" t="str">
        <f>IF(ISTEXT(VLOOKUP($A13,'ALG Generieke vragenset'!$A$2:$X$100,12,FALSE)),VLOOKUP($A13,'ALG Generieke vragenset'!$A$2:$X$100,12,FALSE),"")</f>
        <v>Pijn 0-10</v>
      </c>
      <c r="M13" s="1" t="str">
        <f t="shared" si="3"/>
        <v>PIJ1_ExtraInfo</v>
      </c>
      <c r="N13" s="1" t="str">
        <f>IF(ISTEXT(VLOOKUP($A13,'ALG Generieke vragenset'!$A$2:$X$100,14,FALSE)),VLOOKUP($A13,'ALG Generieke vragenset'!$A$2:$X$100,14,FALSE),"")</f>
        <v>0 is geen pijn, 1-3: weinig pijn, je kan bijna alles doen, 4-7: De pijn is aanwezig en beperkt je in je activiteiten, 8-9: de pijn is heel hevig en belemmerd je in al je dagelijkse activiteiten, 10 is de ergst denkbare pijn.</v>
      </c>
      <c r="O13" s="24" t="str">
        <f>IF(ISTEXT(VLOOKUP($A13,'ALG Generieke vragenset'!$A$2:$X$100,15,FALSE)),VLOOKUP($A13,'ALG Generieke vragenset'!$A$2:$X$100,15,FALSE),"")</f>
        <v>https://mi-umbraco-prd.azurewebsites.net/media/r3xjpuis/pij1.png</v>
      </c>
      <c r="P13" s="24" t="str">
        <f>IF(ISTEXT(VLOOKUP($A13,'ALG Generieke vragenset'!$A$2:$X$100,16,FALSE)),VLOOKUP($A13,'ALG Generieke vragenset'!$A$2:$X$100,16,FALSE),"")</f>
        <v>score 9 of 10</v>
      </c>
      <c r="Q13" s="1" t="str">
        <f>IF(ISTEXT(VLOOKUP($A13,'ALG Generieke vragenset'!$A$2:$X$100,17,FALSE)),VLOOKUP($A13,'ALG Generieke vragenset'!$A$2:$X$100,17,FALSE),"")</f>
        <v>slider</v>
      </c>
      <c r="R13" s="1" t="str">
        <f>IF(ISTEXT(VLOOKUP($A13,'ALG Generieke vragenset'!$A$2:$X$100,18,FALSE)),VLOOKUP($A13,'ALG Generieke vragenset'!$A$2:$X$100,18,FALSE),"")</f>
        <v>Ja</v>
      </c>
      <c r="S13" s="14" t="str">
        <f>IF(ISTEXT(VLOOKUP($A13,'ALG Generieke vragenset'!$A$2:$X$100,19,FALSE)),VLOOKUP($A13,'ALG Generieke vragenset'!$A$2:$X$100,19,FALSE),"")</f>
        <v>0. PIJ1_Answer1 
1. PIJ1_Answer2 
2. PIJ1_Answer3 
3. PIJ1_Answer4 
4. PIJ1_Answer5 
5. PIJ1_Answer6 
6. PIJ1_Answer7 
7. PIJ1_Answer8 
8. PIJ1_Answer9 
9. PIJ1_Answer10 
10. PIJ1_Answer11</v>
      </c>
      <c r="T13" s="14" t="str">
        <f>IF(ISTEXT(VLOOKUP($A13,'ALG Generieke vragenset'!$A$2:$X$100,20,FALSE)),VLOOKUP($A13,'ALG Generieke vragenset'!$A$2:$X$100,20,FALSE),"")</f>
        <v>0. 0
1. 1
2. 2
3. 3
4. 4
5. 5
6. 6
7. 7
8. 8
9. 9
10. 10</v>
      </c>
      <c r="U13" s="14" t="str">
        <f>IF(ISTEXT(VLOOKUP($A13,'ALG Generieke vragenset'!$A$2:$X$100,21,FALSE)),VLOOKUP($A13,'ALG Generieke vragenset'!$A$2:$X$100,21,FALSE),"")</f>
        <v>x</v>
      </c>
      <c r="V13" s="336" t="s">
        <v>6253</v>
      </c>
      <c r="W13" s="317" t="s">
        <v>6254</v>
      </c>
      <c r="X13" s="179"/>
    </row>
    <row r="14" spans="1:24" ht="240">
      <c r="A14" s="208" t="str">
        <f t="shared" ref="A14:A21" si="6">UPPER(MID(C14,1,5)&amp;B14)</f>
        <v>MANGE2</v>
      </c>
      <c r="B14" s="337">
        <v>2</v>
      </c>
      <c r="C14" s="331" t="s">
        <v>6995</v>
      </c>
      <c r="D14" s="337" t="s">
        <v>6115</v>
      </c>
      <c r="E14" s="337" t="s">
        <v>6720</v>
      </c>
      <c r="F14" s="337" t="s">
        <v>6154</v>
      </c>
      <c r="G14" s="337"/>
      <c r="H14" s="25" t="str">
        <f t="shared" si="1"/>
        <v>MANGE2_Question</v>
      </c>
      <c r="I14" s="337" t="s">
        <v>6872</v>
      </c>
      <c r="J14" s="1" t="str">
        <f t="shared" si="2"/>
        <v>MANGE2_QuestionPar</v>
      </c>
      <c r="K14" s="515" t="s">
        <v>7000</v>
      </c>
      <c r="L14" s="514" t="s">
        <v>7001</v>
      </c>
      <c r="M14" s="1" t="str">
        <f t="shared" si="3"/>
        <v>MANGE2_ExtraInfo</v>
      </c>
      <c r="N14" s="514" t="s">
        <v>7002</v>
      </c>
      <c r="O14" s="514"/>
      <c r="P14" s="337"/>
      <c r="Q14" s="337" t="s">
        <v>6272</v>
      </c>
      <c r="R14" s="337" t="s">
        <v>6118</v>
      </c>
      <c r="S14" s="337" t="s">
        <v>7003</v>
      </c>
      <c r="T14" s="337" t="s">
        <v>7004</v>
      </c>
      <c r="U14" s="338" t="s">
        <v>1576</v>
      </c>
      <c r="V14" s="337" t="s">
        <v>6620</v>
      </c>
      <c r="W14" s="337" t="s">
        <v>7005</v>
      </c>
      <c r="X14" s="1" t="s">
        <v>6116</v>
      </c>
    </row>
    <row r="15" spans="1:24" ht="207.95">
      <c r="A15" s="339" t="str">
        <f t="shared" si="6"/>
        <v>MANGE2A</v>
      </c>
      <c r="B15" s="337" t="s">
        <v>6452</v>
      </c>
      <c r="C15" s="331" t="s">
        <v>6995</v>
      </c>
      <c r="D15" s="337" t="s">
        <v>6115</v>
      </c>
      <c r="E15" s="337" t="s">
        <v>6720</v>
      </c>
      <c r="F15" s="337" t="s">
        <v>6154</v>
      </c>
      <c r="G15" s="337"/>
      <c r="H15" s="25" t="str">
        <f t="shared" si="1"/>
        <v>MANGE2A_Question</v>
      </c>
      <c r="I15" s="337" t="s">
        <v>2424</v>
      </c>
      <c r="J15" s="1" t="str">
        <f t="shared" si="2"/>
        <v>MANGE2A_QuestionPar</v>
      </c>
      <c r="K15" s="515" t="s">
        <v>2426</v>
      </c>
      <c r="L15" s="514" t="s">
        <v>2418</v>
      </c>
      <c r="M15" s="1"/>
      <c r="N15" s="514"/>
      <c r="O15" s="514"/>
      <c r="P15" s="337"/>
      <c r="Q15" s="337" t="s">
        <v>6272</v>
      </c>
      <c r="R15" s="337" t="s">
        <v>6118</v>
      </c>
      <c r="S15" s="337" t="s">
        <v>7006</v>
      </c>
      <c r="T15" s="337" t="s">
        <v>7007</v>
      </c>
      <c r="U15" s="337" t="s">
        <v>1576</v>
      </c>
      <c r="V15" s="337" t="s">
        <v>6468</v>
      </c>
      <c r="W15" s="337" t="s">
        <v>7008</v>
      </c>
      <c r="X15" s="1"/>
    </row>
    <row r="16" spans="1:24" ht="48">
      <c r="A16" s="208" t="str">
        <f t="shared" si="6"/>
        <v>MANGE2B</v>
      </c>
      <c r="B16" s="337" t="s">
        <v>6456</v>
      </c>
      <c r="C16" s="331" t="s">
        <v>6995</v>
      </c>
      <c r="D16" s="337" t="s">
        <v>6115</v>
      </c>
      <c r="E16" s="337" t="s">
        <v>6720</v>
      </c>
      <c r="F16" s="337" t="s">
        <v>6154</v>
      </c>
      <c r="G16" s="337"/>
      <c r="H16" s="25" t="str">
        <f t="shared" si="1"/>
        <v>MANGE2B_Question</v>
      </c>
      <c r="I16" s="337" t="s">
        <v>6457</v>
      </c>
      <c r="J16" s="1" t="str">
        <f t="shared" si="2"/>
        <v>MANGE2B_QuestionPar</v>
      </c>
      <c r="K16" s="515" t="s">
        <v>7009</v>
      </c>
      <c r="L16" s="514" t="s">
        <v>7010</v>
      </c>
      <c r="M16" s="1"/>
      <c r="N16" s="514"/>
      <c r="O16" s="514"/>
      <c r="P16" s="337"/>
      <c r="Q16" s="337" t="s">
        <v>6312</v>
      </c>
      <c r="R16" s="337" t="s">
        <v>6118</v>
      </c>
      <c r="S16" s="337"/>
      <c r="T16" s="337" t="s">
        <v>6312</v>
      </c>
      <c r="U16" s="338" t="s">
        <v>1576</v>
      </c>
      <c r="V16" s="337">
        <v>1</v>
      </c>
      <c r="W16" s="337"/>
      <c r="X16" s="1"/>
    </row>
    <row r="17" spans="1:24" ht="176.1">
      <c r="A17" s="339" t="str">
        <f t="shared" si="6"/>
        <v>MANGE3</v>
      </c>
      <c r="B17" s="337">
        <v>3</v>
      </c>
      <c r="C17" s="331" t="s">
        <v>6995</v>
      </c>
      <c r="D17" s="337" t="s">
        <v>6115</v>
      </c>
      <c r="E17" s="337" t="s">
        <v>6720</v>
      </c>
      <c r="F17" s="337" t="s">
        <v>6154</v>
      </c>
      <c r="G17" s="337"/>
      <c r="H17" s="25" t="str">
        <f t="shared" si="1"/>
        <v>MANGE3_Question</v>
      </c>
      <c r="I17" s="337" t="s">
        <v>2450</v>
      </c>
      <c r="J17" s="1" t="str">
        <f t="shared" si="2"/>
        <v>MANGE3_QuestionPar</v>
      </c>
      <c r="K17" s="515" t="s">
        <v>2452</v>
      </c>
      <c r="L17" s="514" t="s">
        <v>6539</v>
      </c>
      <c r="M17" s="1" t="str">
        <f t="shared" si="3"/>
        <v>MANGE3_ExtraInfo</v>
      </c>
      <c r="N17" s="514" t="s">
        <v>7011</v>
      </c>
      <c r="O17" s="514"/>
      <c r="P17" s="337"/>
      <c r="Q17" s="337" t="s">
        <v>6272</v>
      </c>
      <c r="R17" s="337" t="s">
        <v>6118</v>
      </c>
      <c r="S17" s="337" t="s">
        <v>7012</v>
      </c>
      <c r="T17" s="337" t="s">
        <v>7013</v>
      </c>
      <c r="U17" s="337" t="s">
        <v>1576</v>
      </c>
      <c r="V17" s="337" t="s">
        <v>6468</v>
      </c>
      <c r="W17" s="337" t="s">
        <v>7008</v>
      </c>
      <c r="X17" s="26"/>
    </row>
    <row r="18" spans="1:24" ht="48">
      <c r="A18" s="208" t="str">
        <f t="shared" si="6"/>
        <v>MANGE3A</v>
      </c>
      <c r="B18" s="337" t="s">
        <v>6175</v>
      </c>
      <c r="C18" s="331" t="s">
        <v>6995</v>
      </c>
      <c r="D18" s="337" t="s">
        <v>6115</v>
      </c>
      <c r="E18" s="337" t="s">
        <v>6720</v>
      </c>
      <c r="F18" s="337" t="s">
        <v>6154</v>
      </c>
      <c r="G18" s="337"/>
      <c r="H18" s="25" t="str">
        <f t="shared" si="1"/>
        <v>MANGE3A_Question</v>
      </c>
      <c r="I18" s="337" t="s">
        <v>2450</v>
      </c>
      <c r="J18" s="1" t="str">
        <f t="shared" si="2"/>
        <v>MANGE3A_QuestionPar</v>
      </c>
      <c r="K18" s="515" t="s">
        <v>2452</v>
      </c>
      <c r="L18" s="514" t="s">
        <v>7014</v>
      </c>
      <c r="M18" s="1" t="str">
        <f t="shared" si="3"/>
        <v>MANGE3A_ExtraInfo</v>
      </c>
      <c r="N18" s="514" t="s">
        <v>237</v>
      </c>
      <c r="O18" s="514"/>
      <c r="P18" s="337"/>
      <c r="Q18" s="337" t="s">
        <v>6312</v>
      </c>
      <c r="R18" s="337" t="s">
        <v>6118</v>
      </c>
      <c r="S18" s="337"/>
      <c r="T18" s="337" t="s">
        <v>6312</v>
      </c>
      <c r="U18" s="338" t="s">
        <v>1576</v>
      </c>
      <c r="V18" s="337">
        <v>1</v>
      </c>
      <c r="W18" s="337"/>
      <c r="X18" s="163" t="s">
        <v>6116</v>
      </c>
    </row>
    <row r="19" spans="1:24" ht="224.1">
      <c r="A19" s="339" t="str">
        <f t="shared" si="6"/>
        <v>MANGE4</v>
      </c>
      <c r="B19" s="340">
        <v>4</v>
      </c>
      <c r="C19" s="331" t="s">
        <v>6995</v>
      </c>
      <c r="D19" s="337" t="s">
        <v>6115</v>
      </c>
      <c r="E19" s="337" t="s">
        <v>6720</v>
      </c>
      <c r="F19" s="337" t="s">
        <v>6154</v>
      </c>
      <c r="G19" s="337"/>
      <c r="H19" s="25" t="str">
        <f t="shared" si="1"/>
        <v>MANGE4_Question</v>
      </c>
      <c r="I19" s="326" t="s">
        <v>7015</v>
      </c>
      <c r="J19" s="1" t="str">
        <f t="shared" si="2"/>
        <v>MANGE4_QuestionPar</v>
      </c>
      <c r="K19" s="337" t="s">
        <v>7016</v>
      </c>
      <c r="L19" s="337" t="s">
        <v>7017</v>
      </c>
      <c r="M19" s="1" t="str">
        <f t="shared" si="3"/>
        <v>MANGE4_ExtraInfo</v>
      </c>
      <c r="N19" s="337" t="s">
        <v>7018</v>
      </c>
      <c r="O19" s="340"/>
      <c r="P19" s="337"/>
      <c r="Q19" s="337" t="s">
        <v>6272</v>
      </c>
      <c r="R19" s="337" t="s">
        <v>6295</v>
      </c>
      <c r="S19" s="337" t="s">
        <v>7019</v>
      </c>
      <c r="T19" s="337" t="s">
        <v>7020</v>
      </c>
      <c r="U19" s="337" t="s">
        <v>1576</v>
      </c>
      <c r="V19" s="337" t="s">
        <v>6582</v>
      </c>
      <c r="W19" s="337" t="s">
        <v>7021</v>
      </c>
      <c r="X19" s="182"/>
    </row>
    <row r="20" spans="1:24" ht="128.1">
      <c r="A20" s="206" t="str">
        <f>UPPER(MID(C20,1,5)&amp;B20)</f>
        <v>MANGE4A</v>
      </c>
      <c r="B20" s="248" t="s">
        <v>6190</v>
      </c>
      <c r="C20" s="331" t="s">
        <v>6995</v>
      </c>
      <c r="D20" s="248" t="s">
        <v>4719</v>
      </c>
      <c r="E20" s="248" t="s">
        <v>6720</v>
      </c>
      <c r="F20" s="248" t="s">
        <v>6202</v>
      </c>
      <c r="G20" s="248"/>
      <c r="H20" s="25" t="str">
        <f t="shared" si="1"/>
        <v>MANGE4A_Question</v>
      </c>
      <c r="I20" s="248" t="s">
        <v>7022</v>
      </c>
      <c r="J20" s="1" t="str">
        <f t="shared" si="2"/>
        <v>MANGE4A_QuestionPar</v>
      </c>
      <c r="K20" s="341" t="s">
        <v>7022</v>
      </c>
      <c r="L20" s="248" t="s">
        <v>7023</v>
      </c>
      <c r="M20" s="1"/>
      <c r="N20" s="248"/>
      <c r="O20" s="248"/>
      <c r="P20" s="248"/>
      <c r="Q20" s="248" t="s">
        <v>6066</v>
      </c>
      <c r="R20" s="248" t="s">
        <v>3</v>
      </c>
      <c r="S20" s="248" t="s">
        <v>7024</v>
      </c>
      <c r="T20" s="248" t="s">
        <v>7025</v>
      </c>
      <c r="U20" s="248" t="s">
        <v>1576</v>
      </c>
      <c r="V20" s="248" t="s">
        <v>6477</v>
      </c>
      <c r="W20" s="286" t="s">
        <v>7026</v>
      </c>
      <c r="X20" s="182"/>
    </row>
    <row r="21" spans="1:24" ht="128.1">
      <c r="A21" s="339" t="str">
        <f t="shared" si="6"/>
        <v>MANGE4B</v>
      </c>
      <c r="B21" s="337" t="s">
        <v>6483</v>
      </c>
      <c r="C21" s="331" t="s">
        <v>6995</v>
      </c>
      <c r="D21" s="337" t="s">
        <v>6115</v>
      </c>
      <c r="E21" s="337" t="s">
        <v>6720</v>
      </c>
      <c r="F21" s="337" t="s">
        <v>6154</v>
      </c>
      <c r="G21" s="337"/>
      <c r="H21" s="25" t="str">
        <f t="shared" si="1"/>
        <v>MANGE4B_Question</v>
      </c>
      <c r="I21" s="337" t="s">
        <v>7027</v>
      </c>
      <c r="J21" s="1" t="str">
        <f t="shared" si="2"/>
        <v>MANGE4B_QuestionPar</v>
      </c>
      <c r="K21" s="515" t="s">
        <v>2518</v>
      </c>
      <c r="L21" s="514" t="s">
        <v>7028</v>
      </c>
      <c r="M21" s="1" t="str">
        <f t="shared" si="3"/>
        <v>MANGE4B_ExtraInfo</v>
      </c>
      <c r="N21" s="514" t="s">
        <v>7029</v>
      </c>
      <c r="O21" s="514"/>
      <c r="P21" s="337"/>
      <c r="Q21" s="337" t="s">
        <v>2029</v>
      </c>
      <c r="R21" s="337" t="s">
        <v>3</v>
      </c>
      <c r="S21" s="337"/>
      <c r="T21" s="337" t="s">
        <v>6128</v>
      </c>
      <c r="U21" s="337" t="s">
        <v>1576</v>
      </c>
      <c r="V21" s="337">
        <v>1</v>
      </c>
      <c r="W21" s="337"/>
      <c r="X21" s="26"/>
    </row>
    <row r="22" spans="1:24" ht="111.95">
      <c r="A22" s="319" t="str">
        <f t="shared" ref="A22:A23" si="7">UPPER(MID(C22,1,3)&amp;B22)</f>
        <v>ALG13</v>
      </c>
      <c r="B22" s="320">
        <v>13</v>
      </c>
      <c r="C22" s="312" t="s">
        <v>6153</v>
      </c>
      <c r="D22" s="312" t="s">
        <v>4719</v>
      </c>
      <c r="E22" s="312" t="s">
        <v>4719</v>
      </c>
      <c r="F22" s="312" t="s">
        <v>6154</v>
      </c>
      <c r="G22" s="312"/>
      <c r="H22" s="25" t="str">
        <f t="shared" si="1"/>
        <v>ALG13_Question</v>
      </c>
      <c r="I22" s="1" t="str">
        <f>IF(ISTEXT(VLOOKUP($A22,'ALG Generieke vragenset'!$A$2:$X$100,9,FALSE)),VLOOKUP($A22,'ALG Generieke vragenset'!$A$2:$X$100,9,FALSE),"")</f>
        <v xml:space="preserve">Sinds wanneer heb je klachten? </v>
      </c>
      <c r="J22" s="1" t="str">
        <f t="shared" si="2"/>
        <v>ALG13_QuestionPar</v>
      </c>
      <c r="K22" s="1" t="str">
        <f>IF(ISTEXT(VLOOKUP($A22,'ALG Generieke vragenset'!$A$2:$X$100,11,FALSE)),VLOOKUP($A22,'ALG Generieke vragenset'!$A$2:$X$100,11,FALSE),"")</f>
        <v xml:space="preserve">Sinds wanneer zijn er klachten? </v>
      </c>
      <c r="L22" s="1" t="str">
        <f>IF(ISTEXT(VLOOKUP($A22,'ALG Generieke vragenset'!$A$2:$X$100,12,FALSE)),VLOOKUP($A22,'ALG Generieke vragenset'!$A$2:$X$100,12,FALSE),"")</f>
        <v>Sinds wanneer</v>
      </c>
      <c r="M22" s="1"/>
      <c r="N22" s="1" t="str">
        <f>IF(ISTEXT(VLOOKUP($A22,'ALG Generieke vragenset'!$A$2:$X$100,14,FALSE)),VLOOKUP($A22,'ALG Generieke vragenset'!$A$2:$X$100,14,FALSE),"")</f>
        <v/>
      </c>
      <c r="O22" s="24" t="str">
        <f>IF(ISTEXT(VLOOKUP($A22,'ALG Generieke vragenset'!$A$2:$X$100,15,FALSE)),VLOOKUP($A22,'ALG Generieke vragenset'!$A$2:$X$100,15,FALSE),"")</f>
        <v/>
      </c>
      <c r="P22" s="24" t="str">
        <f>IF(ISTEXT(VLOOKUP($A22,'ALG Generieke vragenset'!$A$2:$X$100,16,FALSE)),VLOOKUP($A22,'ALG Generieke vragenset'!$A$2:$X$100,16,FALSE),"")</f>
        <v/>
      </c>
      <c r="Q22" s="1" t="str">
        <f>IF(ISTEXT(VLOOKUP($A22,'ALG Generieke vragenset'!$A$2:$X$100,17,FALSE)),VLOOKUP($A22,'ALG Generieke vragenset'!$A$2:$X$100,17,FALSE),"")</f>
        <v>keuzeselectie</v>
      </c>
      <c r="R22" s="1" t="str">
        <f>IF(ISTEXT(VLOOKUP($A22,'ALG Generieke vragenset'!$A$2:$X$100,18,FALSE)),VLOOKUP($A22,'ALG Generieke vragenset'!$A$2:$X$100,18,FALSE),"")</f>
        <v>Ja</v>
      </c>
      <c r="S22" s="14" t="s">
        <v>6228</v>
      </c>
      <c r="T22" s="14" t="str">
        <f>IF(ISTEXT(VLOOKUP($A22,'ALG Generieke vragenset'!$A$2:$X$100,20,FALSE)),VLOOKUP($A22,'ALG Generieke vragenset'!$A$2:$X$100,20,FALSE),"")</f>
        <v xml:space="preserve">1. Enkele uren
2. Een dag
3. Twee dagen
4. 2-6 dagen
5. 7 dagen
6. Langer dan 7 dagen
</v>
      </c>
      <c r="U22" s="14" t="str">
        <f>IF(ISTEXT(VLOOKUP($A22,'ALG Generieke vragenset'!$A$2:$X$100,21,FALSE)),VLOOKUP($A22,'ALG Generieke vragenset'!$A$2:$X$100,21,FALSE),"")</f>
        <v>x</v>
      </c>
      <c r="V22" s="342" t="s">
        <v>6230</v>
      </c>
      <c r="W22" s="203" t="s">
        <v>6231</v>
      </c>
      <c r="X22" s="26"/>
    </row>
    <row r="23" spans="1:24" ht="32.1">
      <c r="A23" s="313" t="str">
        <f t="shared" si="7"/>
        <v>ALG13A</v>
      </c>
      <c r="B23" s="343" t="s">
        <v>6232</v>
      </c>
      <c r="C23" s="343" t="s">
        <v>6153</v>
      </c>
      <c r="D23" s="343" t="s">
        <v>6115</v>
      </c>
      <c r="E23" s="343" t="s">
        <v>4719</v>
      </c>
      <c r="F23" s="343" t="s">
        <v>6154</v>
      </c>
      <c r="G23" s="343"/>
      <c r="H23" s="25" t="str">
        <f t="shared" si="1"/>
        <v>ALG13A_Question</v>
      </c>
      <c r="I23" s="1" t="str">
        <f>IF(ISTEXT(VLOOKUP($A23,'ALG Generieke vragenset'!$A$2:$X$100,9,FALSE)),VLOOKUP($A23,'ALG Generieke vragenset'!$A$2:$X$100,9,FALSE),"")</f>
        <v>Hoe lang bestaan de klachten precies?</v>
      </c>
      <c r="J23" s="1" t="str">
        <f t="shared" si="2"/>
        <v>ALG13A_QuestionPar</v>
      </c>
      <c r="K23" s="1" t="str">
        <f>IF(ISTEXT(VLOOKUP($A23,'ALG Generieke vragenset'!$A$2:$X$100,11,FALSE)),VLOOKUP($A23,'ALG Generieke vragenset'!$A$2:$X$100,11,FALSE),"")</f>
        <v>Hoe lang bestaan de klachten precies?</v>
      </c>
      <c r="L23" s="1" t="str">
        <f>IF(ISTEXT(VLOOKUP($A23,'ALG Generieke vragenset'!$A$2:$X$100,12,FALSE)),VLOOKUP($A23,'ALG Generieke vragenset'!$A$2:$X$100,12,FALSE),"")</f>
        <v>Specifieke duur</v>
      </c>
      <c r="M23" s="1"/>
      <c r="N23" s="1" t="str">
        <f>IF(ISTEXT(VLOOKUP($A23,'ALG Generieke vragenset'!$A$2:$X$100,14,FALSE)),VLOOKUP($A23,'ALG Generieke vragenset'!$A$2:$X$100,14,FALSE),"")</f>
        <v> </v>
      </c>
      <c r="O23" s="24" t="str">
        <f>IF(ISTEXT(VLOOKUP($A23,'ALG Generieke vragenset'!$A$2:$X$100,15,FALSE)),VLOOKUP($A23,'ALG Generieke vragenset'!$A$2:$X$100,15,FALSE),"")</f>
        <v/>
      </c>
      <c r="P23" s="24" t="str">
        <f>IF(ISTEXT(VLOOKUP($A23,'ALG Generieke vragenset'!$A$2:$X$100,16,FALSE)),VLOOKUP($A23,'ALG Generieke vragenset'!$A$2:$X$100,16,FALSE),"")</f>
        <v> </v>
      </c>
      <c r="Q23" s="1" t="str">
        <f>IF(ISTEXT(VLOOKUP($A23,'ALG Generieke vragenset'!$A$2:$X$100,17,FALSE)),VLOOKUP($A23,'ALG Generieke vragenset'!$A$2:$X$100,17,FALSE),"")</f>
        <v>beschrijving</v>
      </c>
      <c r="R23" s="1" t="str">
        <f>IF(ISTEXT(VLOOKUP($A23,'ALG Generieke vragenset'!$A$2:$X$100,18,FALSE)),VLOOKUP($A23,'ALG Generieke vragenset'!$A$2:$X$100,18,FALSE),"")</f>
        <v xml:space="preserve">Ja </v>
      </c>
      <c r="S23" s="1"/>
      <c r="T23" s="14" t="str">
        <f>IF(ISTEXT(VLOOKUP($A23,'ALG Generieke vragenset'!$A$2:$X$100,20,FALSE)),VLOOKUP($A23,'ALG Generieke vragenset'!$A$2:$X$100,20,FALSE),"")</f>
        <v>Beschrijving</v>
      </c>
      <c r="U23" s="14" t="str">
        <f>IF(ISTEXT(VLOOKUP($A23,'ALG Generieke vragenset'!$A$2:$X$100,21,FALSE)),VLOOKUP($A23,'ALG Generieke vragenset'!$A$2:$X$100,21,FALSE),"")</f>
        <v>x</v>
      </c>
      <c r="V23" s="343">
        <v>1</v>
      </c>
      <c r="W23" s="343" t="s">
        <v>6116</v>
      </c>
      <c r="X23" s="182"/>
    </row>
    <row r="24" spans="1:24" ht="255.95">
      <c r="A24" s="319" t="str">
        <f>UPPER(MID(C24,1,5)&amp;B24)</f>
        <v>MANGE5</v>
      </c>
      <c r="B24" s="33">
        <v>5</v>
      </c>
      <c r="C24" s="33" t="s">
        <v>6995</v>
      </c>
      <c r="D24" s="33" t="s">
        <v>4719</v>
      </c>
      <c r="E24" s="33" t="s">
        <v>6720</v>
      </c>
      <c r="F24" s="33" t="s">
        <v>6263</v>
      </c>
      <c r="G24" s="33"/>
      <c r="H24" s="25" t="str">
        <f t="shared" si="1"/>
        <v>MANGE5_Question</v>
      </c>
      <c r="I24" s="33" t="s">
        <v>2522</v>
      </c>
      <c r="J24" s="1" t="str">
        <f t="shared" si="2"/>
        <v>MANGE5_QuestionPar</v>
      </c>
      <c r="K24" s="33" t="s">
        <v>7030</v>
      </c>
      <c r="L24" s="33" t="s">
        <v>7031</v>
      </c>
      <c r="M24" s="1" t="str">
        <f t="shared" si="3"/>
        <v>MANGE5_ExtraInfo</v>
      </c>
      <c r="N24" s="33" t="s">
        <v>7032</v>
      </c>
      <c r="O24" s="33"/>
      <c r="P24" s="33"/>
      <c r="Q24" s="33" t="s">
        <v>6066</v>
      </c>
      <c r="R24" s="33" t="s">
        <v>3</v>
      </c>
      <c r="S24" s="33" t="s">
        <v>7033</v>
      </c>
      <c r="T24" s="33" t="s">
        <v>7034</v>
      </c>
      <c r="U24" s="33" t="s">
        <v>1576</v>
      </c>
      <c r="V24" s="33" t="s">
        <v>6477</v>
      </c>
      <c r="W24" s="137"/>
      <c r="X24" s="185" t="s">
        <v>6292</v>
      </c>
    </row>
    <row r="25" spans="1:24" ht="32.1">
      <c r="A25" s="313" t="str">
        <f>UPPER(MID(C25,1,3)&amp;B25)</f>
        <v>ALG19</v>
      </c>
      <c r="B25" s="314">
        <v>19</v>
      </c>
      <c r="C25" s="314" t="s">
        <v>6153</v>
      </c>
      <c r="D25" s="314" t="s">
        <v>6115</v>
      </c>
      <c r="E25" s="314" t="s">
        <v>4719</v>
      </c>
      <c r="F25" s="315" t="s">
        <v>6263</v>
      </c>
      <c r="G25" s="315"/>
      <c r="H25" s="25" t="str">
        <f t="shared" si="1"/>
        <v>ALG19_Question</v>
      </c>
      <c r="I25" s="1" t="str">
        <f>IF(ISTEXT(VLOOKUP($A25,'ALG Generieke vragenset'!$A$2:$X$100,9,FALSE)),VLOOKUP($A25,'ALG Generieke vragenset'!$A$2:$X$100,9,FALSE),"")</f>
        <v>Kan er sprake zijn van een SOA?</v>
      </c>
      <c r="J25" s="1" t="str">
        <f t="shared" si="2"/>
        <v>ALG19_QuestionPar</v>
      </c>
      <c r="K25" s="1" t="str">
        <f>IF(ISTEXT(VLOOKUP($A25,'ALG Generieke vragenset'!$A$2:$X$100,11,FALSE)),VLOOKUP($A25,'ALG Generieke vragenset'!$A$2:$X$100,11,FALSE),"")</f>
        <v>Kan er sprake zijn van een SOA?</v>
      </c>
      <c r="L25" s="1" t="str">
        <f>IF(ISTEXT(VLOOKUP($A25,'ALG Generieke vragenset'!$A$2:$X$100,12,FALSE)),VLOOKUP($A25,'ALG Generieke vragenset'!$A$2:$X$100,12,FALSE),"")</f>
        <v>SOA</v>
      </c>
      <c r="M25" s="1" t="str">
        <f t="shared" si="3"/>
        <v>ALG19_ExtraInfo</v>
      </c>
      <c r="N25" s="1" t="str">
        <f>IF(ISTEXT(VLOOKUP($A25,'ALG Generieke vragenset'!$A$2:$X$100,14,FALSE)),VLOOKUP($A25,'ALG Generieke vragenset'!$A$2:$X$100,14,FALSE),"")</f>
        <v>SOA: seksueel overdraagbare aandoening</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boolean</v>
      </c>
      <c r="R25" s="1" t="str">
        <f>IF(ISTEXT(VLOOKUP($A25,'ALG Generieke vragenset'!$A$2:$X$100,18,FALSE)),VLOOKUP($A25,'ALG Generieke vragenset'!$A$2:$X$100,18,FALSE),"")</f>
        <v>Ja</v>
      </c>
      <c r="S25" s="14" t="s">
        <v>6500</v>
      </c>
      <c r="T25" s="14" t="str">
        <f>IF(ISTEXT(VLOOKUP($A25,'ALG Generieke vragenset'!$A$2:$X$100,20,FALSE)),VLOOKUP($A25,'ALG Generieke vragenset'!$A$2:$X$100,20,FALSE),"")</f>
        <v>1. Ja
2. Nee</v>
      </c>
      <c r="U25" s="14" t="str">
        <f>IF(ISTEXT(VLOOKUP($A25,'ALG Generieke vragenset'!$A$2:$X$100,21,FALSE)),VLOOKUP($A25,'ALG Generieke vragenset'!$A$2:$X$100,21,FALSE),"")</f>
        <v>x</v>
      </c>
      <c r="V25" s="318" t="s">
        <v>6159</v>
      </c>
      <c r="W25" s="315" t="s">
        <v>7035</v>
      </c>
      <c r="X25" s="168"/>
    </row>
    <row r="26" spans="1:24" ht="63.95">
      <c r="A26" s="319" t="str">
        <f>UPPER(MID(C26,1,3)&amp;B26)</f>
        <v>ALG19A</v>
      </c>
      <c r="B26" s="320" t="s">
        <v>6265</v>
      </c>
      <c r="C26" s="320" t="s">
        <v>6162</v>
      </c>
      <c r="D26" s="320" t="s">
        <v>6115</v>
      </c>
      <c r="E26" s="320" t="s">
        <v>6115</v>
      </c>
      <c r="F26" s="203" t="s">
        <v>6263</v>
      </c>
      <c r="G26" s="203"/>
      <c r="H26" s="25" t="str">
        <f t="shared" si="1"/>
        <v>ALG19A_Question</v>
      </c>
      <c r="I26" s="1" t="str">
        <f>IF(ISTEXT(VLOOKUP($A26,'ALG Generieke vragenset'!$A$2:$X$100,9,FALSE)),VLOOKUP($A26,'ALG Generieke vragenset'!$A$2:$X$100,9,FALSE),"")</f>
        <v>Heb je al een SOA-test gedaan?</v>
      </c>
      <c r="J26" s="1" t="str">
        <f t="shared" si="2"/>
        <v>ALG19A_QuestionPar</v>
      </c>
      <c r="K26" s="1" t="str">
        <f>IF(ISTEXT(VLOOKUP($A26,'ALG Generieke vragenset'!$A$2:$X$100,11,FALSE)),VLOOKUP($A26,'ALG Generieke vragenset'!$A$2:$X$100,11,FALSE),"")</f>
        <v>Heeft de patiënt al een SOA-test gedaan?</v>
      </c>
      <c r="L26" s="1" t="str">
        <f>IF(ISTEXT(VLOOKUP($A26,'ALG Generieke vragenset'!$A$2:$X$100,12,FALSE)),VLOOKUP($A26,'ALG Generieke vragenset'!$A$2:$X$100,12,FALSE),"")</f>
        <v>SOA getest</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keuzeselectie</v>
      </c>
      <c r="R26" s="1" t="str">
        <f>IF(ISTEXT(VLOOKUP($A26,'ALG Generieke vragenset'!$A$2:$X$100,18,FALSE)),VLOOKUP($A26,'ALG Generieke vragenset'!$A$2:$X$100,18,FALSE),"")</f>
        <v>Ja</v>
      </c>
      <c r="S26" s="14" t="s">
        <v>6267</v>
      </c>
      <c r="T26" s="14" t="str">
        <f>IF(ISTEXT(VLOOKUP($A26,'ALG Generieke vragenset'!$A$2:$X$100,20,FALSE)),VLOOKUP($A26,'ALG Generieke vragenset'!$A$2:$X$100,20,FALSE),"")</f>
        <v>1. Ja, getest en heb de uitslag 
2. Ja, getest maar de uitslag volgt nog
3. Nee, niet getest</v>
      </c>
      <c r="U26" s="14" t="str">
        <f>IF(ISTEXT(VLOOKUP($A26,'ALG Generieke vragenset'!$A$2:$X$100,21,FALSE)),VLOOKUP($A26,'ALG Generieke vragenset'!$A$2:$X$100,21,FALSE),"")</f>
        <v>x</v>
      </c>
      <c r="V26" s="203" t="s">
        <v>6269</v>
      </c>
      <c r="W26" s="203" t="s">
        <v>7036</v>
      </c>
      <c r="X26" s="168"/>
    </row>
    <row r="27" spans="1:24" ht="96">
      <c r="A27" s="313" t="str">
        <f>UPPER(MID(C27,1,3)&amp;B27)</f>
        <v>ALG19B</v>
      </c>
      <c r="B27" s="316" t="s">
        <v>6270</v>
      </c>
      <c r="C27" s="316" t="s">
        <v>6162</v>
      </c>
      <c r="D27" s="316" t="s">
        <v>6115</v>
      </c>
      <c r="E27" s="316" t="s">
        <v>6115</v>
      </c>
      <c r="F27" s="315" t="s">
        <v>6263</v>
      </c>
      <c r="G27" s="315"/>
      <c r="H27" s="25" t="str">
        <f t="shared" si="1"/>
        <v>ALG19B_Question</v>
      </c>
      <c r="I27" s="1" t="str">
        <f>IF(ISTEXT(VLOOKUP($A27,'ALG Generieke vragenset'!$A$2:$X$100,9,FALSE)),VLOOKUP($A27,'ALG Generieke vragenset'!$A$2:$X$100,9,FALSE),"")</f>
        <v>Wat was de uitslag en ben je behandeld?</v>
      </c>
      <c r="J27" s="1" t="str">
        <f t="shared" si="2"/>
        <v>ALG19B_QuestionPar</v>
      </c>
      <c r="K27" s="1" t="str">
        <f>IF(ISTEXT(VLOOKUP($A27,'ALG Generieke vragenset'!$A$2:$X$100,11,FALSE)),VLOOKUP($A27,'ALG Generieke vragenset'!$A$2:$X$100,11,FALSE),"")</f>
        <v>Wat was de uitslag en is de patiënt behandeld?</v>
      </c>
      <c r="L27" s="1" t="str">
        <f>IF(ISTEXT(VLOOKUP($A27,'ALG Generieke vragenset'!$A$2:$X$100,12,FALSE)),VLOOKUP($A27,'ALG Generieke vragenset'!$A$2:$X$100,12,FALSE),"")</f>
        <v>SOA uitslag en behandeling</v>
      </c>
      <c r="M27" s="1"/>
      <c r="N27" s="1" t="str">
        <f>IF(ISTEXT(VLOOKUP($A27,'ALG Generieke vragenset'!$A$2:$X$100,14,FALSE)),VLOOKUP($A27,'ALG Generieke vragenset'!$A$2:$X$100,14,FALSE),"")</f>
        <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 xml:space="preserve">Meerkeuzeselectie </v>
      </c>
      <c r="R27" s="1" t="str">
        <f>IF(ISTEXT(VLOOKUP($A27,'ALG Generieke vragenset'!$A$2:$X$100,18,FALSE)),VLOOKUP($A27,'ALG Generieke vragenset'!$A$2:$X$100,18,FALSE),"")</f>
        <v>Ja</v>
      </c>
      <c r="S27" s="14" t="s">
        <v>6437</v>
      </c>
      <c r="T27" s="14" t="str">
        <f>IF(ISTEXT(VLOOKUP($A27,'ALG Generieke vragenset'!$A$2:$X$100,20,FALSE)),VLOOKUP($A27,'ALG Generieke vragenset'!$A$2:$X$100,20,FALSE),"")</f>
        <v xml:space="preserve">1. Gonorroe
2. Chlamydia
3. Syfillis
4. Andere SOA
5. Al behandeld 
6. Nog niet behandeld </v>
      </c>
      <c r="U27" s="14" t="str">
        <f>IF(ISTEXT(VLOOKUP($A27,'ALG Generieke vragenset'!$A$2:$X$100,21,FALSE)),VLOOKUP($A27,'ALG Generieke vragenset'!$A$2:$X$100,21,FALSE),"")</f>
        <v>x</v>
      </c>
      <c r="V27" s="315" t="s">
        <v>6275</v>
      </c>
      <c r="W27" s="315"/>
      <c r="X27" s="26"/>
    </row>
    <row r="28" spans="1:24" ht="159.94999999999999">
      <c r="A28" s="130" t="str">
        <f>UPPER(MID(C28,1,5)&amp;B28)</f>
        <v>MANGE6</v>
      </c>
      <c r="B28" s="41">
        <v>6</v>
      </c>
      <c r="C28" s="41" t="s">
        <v>6995</v>
      </c>
      <c r="D28" s="41" t="s">
        <v>4719</v>
      </c>
      <c r="E28" s="41" t="s">
        <v>6720</v>
      </c>
      <c r="F28" s="41" t="s">
        <v>6263</v>
      </c>
      <c r="G28" s="41"/>
      <c r="H28" s="25" t="str">
        <f t="shared" si="1"/>
        <v>MANGE6_Question</v>
      </c>
      <c r="I28" s="41" t="s">
        <v>7037</v>
      </c>
      <c r="J28" s="1" t="str">
        <f t="shared" si="2"/>
        <v>MANGE6_QuestionPar</v>
      </c>
      <c r="K28" s="41" t="s">
        <v>7038</v>
      </c>
      <c r="L28" s="41" t="s">
        <v>7039</v>
      </c>
      <c r="M28" s="1" t="str">
        <f t="shared" si="3"/>
        <v>MANGE6_ExtraInfo</v>
      </c>
      <c r="N28" s="41" t="s">
        <v>7040</v>
      </c>
      <c r="O28" s="344" t="s">
        <v>7041</v>
      </c>
      <c r="P28" s="41"/>
      <c r="Q28" s="41" t="s">
        <v>6326</v>
      </c>
      <c r="R28" s="41" t="s">
        <v>3</v>
      </c>
      <c r="S28" s="41" t="s">
        <v>7042</v>
      </c>
      <c r="T28" s="41" t="s">
        <v>7043</v>
      </c>
      <c r="U28" s="41" t="s">
        <v>1576</v>
      </c>
      <c r="V28" s="41" t="s">
        <v>6777</v>
      </c>
      <c r="W28" s="41"/>
      <c r="X28" s="169"/>
    </row>
    <row r="29" spans="1:24" ht="32.1">
      <c r="A29" s="313" t="str">
        <f t="shared" ref="A29:A36" si="8">UPPER(MID(C29,1,3)&amp;B29)</f>
        <v>ALG14</v>
      </c>
      <c r="B29" s="316">
        <v>14</v>
      </c>
      <c r="C29" s="316" t="s">
        <v>6153</v>
      </c>
      <c r="D29" s="317" t="s">
        <v>4719</v>
      </c>
      <c r="E29" s="317" t="s">
        <v>4719</v>
      </c>
      <c r="F29" s="317" t="s">
        <v>6154</v>
      </c>
      <c r="G29" s="317"/>
      <c r="H29" s="25" t="str">
        <f t="shared" si="1"/>
        <v>ALG14_Question</v>
      </c>
      <c r="I29" s="1" t="str">
        <f>IF(ISTEXT(VLOOKUP($A29,'ALG Generieke vragenset'!$A$2:$X$100,9,FALSE)),VLOOKUP($A29,'ALG Generieke vragenset'!$A$2:$X$100,9,FALSE),"")</f>
        <v>Zijn er nog andere bijkomende klachten?</v>
      </c>
      <c r="J29" s="1" t="str">
        <f t="shared" si="2"/>
        <v>ALG14_QuestionPar</v>
      </c>
      <c r="K29" s="1" t="str">
        <f>IF(ISTEXT(VLOOKUP($A29,'ALG Generieke vragenset'!$A$2:$X$100,11,FALSE)),VLOOKUP($A29,'ALG Generieke vragenset'!$A$2:$X$100,11,FALSE),"")</f>
        <v>Zijn er nog andere bijkomende klachten?</v>
      </c>
      <c r="L29" s="1" t="str">
        <f>IF(ISTEXT(VLOOKUP($A29,'ALG Generieke vragenset'!$A$2:$X$100,12,FALSE)),VLOOKUP($A29,'ALG Generieke vragenset'!$A$2:$X$100,12,FALSE),"")</f>
        <v>Bijkomende klachten</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boolean</v>
      </c>
      <c r="R29" s="1" t="str">
        <f>IF(ISTEXT(VLOOKUP($A29,'ALG Generieke vragenset'!$A$2:$X$100,18,FALSE)),VLOOKUP($A29,'ALG Generieke vragenset'!$A$2:$X$100,18,FALSE),"")</f>
        <v>Ja</v>
      </c>
      <c r="S29" s="14" t="s">
        <v>6500</v>
      </c>
      <c r="T29" s="14" t="str">
        <f>IF(ISTEXT(VLOOKUP($A29,'ALG Generieke vragenset'!$A$2:$X$100,20,FALSE)),VLOOKUP($A29,'ALG Generieke vragenset'!$A$2:$X$100,20,FALSE),"")</f>
        <v>1. Ja
2. Nee</v>
      </c>
      <c r="U29" s="14" t="str">
        <f>IF(ISTEXT(VLOOKUP($A29,'ALG Generieke vragenset'!$A$2:$X$100,21,FALSE)),VLOOKUP($A29,'ALG Generieke vragenset'!$A$2:$X$100,21,FALSE),"")</f>
        <v/>
      </c>
      <c r="V29" s="317" t="s">
        <v>6159</v>
      </c>
      <c r="W29" s="315" t="s">
        <v>6160</v>
      </c>
      <c r="X29" s="26"/>
    </row>
    <row r="30" spans="1:24" ht="32.1">
      <c r="A30" s="319" t="str">
        <f t="shared" si="8"/>
        <v>ALG14A</v>
      </c>
      <c r="B30" s="320" t="s">
        <v>6236</v>
      </c>
      <c r="C30" s="320" t="s">
        <v>6162</v>
      </c>
      <c r="D30" s="312" t="s">
        <v>6115</v>
      </c>
      <c r="E30" s="312" t="s">
        <v>6115</v>
      </c>
      <c r="F30" s="312" t="s">
        <v>6154</v>
      </c>
      <c r="G30" s="312"/>
      <c r="H30" s="25" t="str">
        <f t="shared" si="1"/>
        <v>ALG14A_Question</v>
      </c>
      <c r="I30" s="1" t="str">
        <f>IF(ISTEXT(VLOOKUP($A30,'ALG Generieke vragenset'!$A$2:$X$100,9,FALSE)),VLOOKUP($A30,'ALG Generieke vragenset'!$A$2:$X$100,9,FALSE),"")</f>
        <v>Kan je de bijkomende klachten beschrijven?</v>
      </c>
      <c r="J30" s="1" t="str">
        <f t="shared" si="2"/>
        <v>ALG14A_QuestionPar</v>
      </c>
      <c r="K30" s="1" t="str">
        <f>IF(ISTEXT(VLOOKUP($A30,'ALG Generieke vragenset'!$A$2:$X$100,11,FALSE)),VLOOKUP($A30,'ALG Generieke vragenset'!$A$2:$X$100,11,FALSE),"")</f>
        <v>Kan je de bijkomende klachten beschrijven?</v>
      </c>
      <c r="L30" s="1" t="str">
        <f>IF(ISTEXT(VLOOKUP($A30,'ALG Generieke vragenset'!$A$2:$X$100,12,FALSE)),VLOOKUP($A30,'ALG Generieke vragenset'!$A$2:$X$100,12,FALSE),"")</f>
        <v>Specificatie bijkomende klachten</v>
      </c>
      <c r="M30" s="1"/>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Nee</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312">
        <v>1</v>
      </c>
      <c r="W30" s="203"/>
      <c r="X30" s="186" t="s">
        <v>6116</v>
      </c>
    </row>
    <row r="31" spans="1:24" ht="32.1">
      <c r="A31" s="313" t="str">
        <f t="shared" si="8"/>
        <v>ALG15</v>
      </c>
      <c r="B31" s="316">
        <v>15</v>
      </c>
      <c r="C31" s="316" t="s">
        <v>6153</v>
      </c>
      <c r="D31" s="316" t="s">
        <v>4719</v>
      </c>
      <c r="E31" s="317" t="s">
        <v>4719</v>
      </c>
      <c r="F31" s="317" t="s">
        <v>6154</v>
      </c>
      <c r="G31" s="317"/>
      <c r="H31" s="25" t="str">
        <f t="shared" si="1"/>
        <v>ALG15_Question</v>
      </c>
      <c r="I31" s="1" t="str">
        <f>IF(ISTEXT(VLOOKUP($A31,'ALG Generieke vragenset'!$A$2:$X$100,9,FALSE)),VLOOKUP($A31,'ALG Generieke vragenset'!$A$2:$X$100,9,FALSE),"")</f>
        <v>Wat heb je zelf gedaan om de klachten te verlichten?</v>
      </c>
      <c r="J31" s="1" t="str">
        <f t="shared" si="2"/>
        <v>ALG15_QuestionPar</v>
      </c>
      <c r="K31" s="1" t="str">
        <f>IF(ISTEXT(VLOOKUP($A31,'ALG Generieke vragenset'!$A$2:$X$100,11,FALSE)),VLOOKUP($A31,'ALG Generieke vragenset'!$A$2:$X$100,11,FALSE),"")</f>
        <v>Wat heeft de patiënt zelf gedaan om de klachten te verlichten?</v>
      </c>
      <c r="L31" s="1" t="str">
        <f>IF(ISTEXT(VLOOKUP($A31,'ALG Generieke vragenset'!$A$2:$X$100,12,FALSE)),VLOOKUP($A31,'ALG Generieke vragenset'!$A$2:$X$100,12,FALSE),"")</f>
        <v>Zelfhulp</v>
      </c>
      <c r="M31" s="1" t="str">
        <f t="shared" si="3"/>
        <v>ALG15_ExtraInfo</v>
      </c>
      <c r="N31" s="1" t="str">
        <f>IF(ISTEXT(VLOOKUP($A31,'ALG Generieke vragenset'!$A$2:$X$100,14,FALSE)),VLOOKUP($A31,'ALG Generieke vragenset'!$A$2:$X$100,14,FALSE),"")</f>
        <v xml:space="preserve">Als je medicatie hebt ingenomen graag vermelden welke medicatie, de dosering en wanneer je het hebt ingenomen.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beschrijving</v>
      </c>
      <c r="R31" s="1" t="str">
        <f>IF(ISTEXT(VLOOKUP($A31,'ALG Generieke vragenset'!$A$2:$X$100,18,FALSE)),VLOOKUP($A31,'ALG Generieke vragenset'!$A$2:$X$100,18,FALSE),"")</f>
        <v xml:space="preserve">Ja </v>
      </c>
      <c r="S31" s="1"/>
      <c r="T31" s="14" t="str">
        <f>IF(ISTEXT(VLOOKUP($A31,'ALG Generieke vragenset'!$A$2:$X$100,20,FALSE)),VLOOKUP($A31,'ALG Generieke vragenset'!$A$2:$X$100,20,FALSE),"")</f>
        <v>Beschrijving</v>
      </c>
      <c r="U31" s="14" t="str">
        <f>IF(ISTEXT(VLOOKUP($A31,'ALG Generieke vragenset'!$A$2:$X$100,21,FALSE)),VLOOKUP($A31,'ALG Generieke vragenset'!$A$2:$X$100,21,FALSE),"")</f>
        <v>x</v>
      </c>
      <c r="V31" s="316">
        <v>1</v>
      </c>
      <c r="W31" s="315"/>
      <c r="X31" s="1"/>
    </row>
    <row r="32" spans="1:24" ht="32.1">
      <c r="A32" s="319" t="str">
        <f t="shared" si="8"/>
        <v>ALG17</v>
      </c>
      <c r="B32" s="47">
        <v>17</v>
      </c>
      <c r="C32" s="47" t="s">
        <v>6153</v>
      </c>
      <c r="D32" s="47" t="s">
        <v>4719</v>
      </c>
      <c r="E32" s="48" t="s">
        <v>6259</v>
      </c>
      <c r="F32" s="48" t="s">
        <v>6154</v>
      </c>
      <c r="G32" s="48"/>
      <c r="H32" s="25" t="str">
        <f t="shared" si="1"/>
        <v>ALG17_Question</v>
      </c>
      <c r="I32" s="1" t="str">
        <f>IF(ISTEXT(VLOOKUP($A32,'ALG Generieke vragenset'!$A$2:$X$100,9,FALSE)),VLOOKUP($A32,'ALG Generieke vragenset'!$A$2:$X$100,9,FALSE),"")</f>
        <v xml:space="preserve">Heb je ooit eerder last gehad van deze klacht? </v>
      </c>
      <c r="J32" s="1" t="str">
        <f t="shared" si="2"/>
        <v>ALG17_QuestionPar</v>
      </c>
      <c r="K32" s="1" t="str">
        <f>IF(ISTEXT(VLOOKUP($A32,'ALG Generieke vragenset'!$A$2:$X$100,11,FALSE)),VLOOKUP($A32,'ALG Generieke vragenset'!$A$2:$X$100,11,FALSE),"")</f>
        <v xml:space="preserve">Heeft de patiënt ooit eerder last gehad van dezelfde klacht? </v>
      </c>
      <c r="L32" s="1" t="str">
        <f>IF(ISTEXT(VLOOKUP($A32,'ALG Generieke vragenset'!$A$2:$X$100,12,FALSE)),VLOOKUP($A32,'ALG Generieke vragenset'!$A$2:$X$100,12,FALSE),"")</f>
        <v>Recidief</v>
      </c>
      <c r="M32" s="1"/>
      <c r="N32" s="1" t="str">
        <f>IF(ISTEXT(VLOOKUP($A32,'ALG Generieke vragenset'!$A$2:$X$100,14,FALSE)),VLOOKUP($A32,'ALG Generieke vragenset'!$A$2:$X$100,14,FALSE),"")</f>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boolean</v>
      </c>
      <c r="R32" s="1" t="str">
        <f>IF(ISTEXT(VLOOKUP($A32,'ALG Generieke vragenset'!$A$2:$X$100,18,FALSE)),VLOOKUP($A32,'ALG Generieke vragenset'!$A$2:$X$100,18,FALSE),"")</f>
        <v>Ja</v>
      </c>
      <c r="S32" s="14" t="s">
        <v>6500</v>
      </c>
      <c r="T32" s="14" t="str">
        <f>IF(ISTEXT(VLOOKUP($A32,'ALG Generieke vragenset'!$A$2:$X$100,20,FALSE)),VLOOKUP($A32,'ALG Generieke vragenset'!$A$2:$X$100,20,FALSE),"")</f>
        <v>1. Ja
2. Nee</v>
      </c>
      <c r="U32" s="14" t="str">
        <f>IF(ISTEXT(VLOOKUP($A32,'ALG Generieke vragenset'!$A$2:$X$100,21,FALSE)),VLOOKUP($A32,'ALG Generieke vragenset'!$A$2:$X$100,21,FALSE),"")</f>
        <v>x</v>
      </c>
      <c r="V32" s="48" t="s">
        <v>6159</v>
      </c>
      <c r="W32" s="203"/>
      <c r="X32" s="1"/>
    </row>
    <row r="33" spans="1:24" ht="32.1">
      <c r="A33" s="313" t="str">
        <f t="shared" si="8"/>
        <v>ALG5</v>
      </c>
      <c r="B33" s="316">
        <v>5</v>
      </c>
      <c r="C33" s="316" t="s">
        <v>6153</v>
      </c>
      <c r="D33" s="316" t="s">
        <v>6115</v>
      </c>
      <c r="E33" s="316" t="s">
        <v>4719</v>
      </c>
      <c r="F33" s="316" t="s">
        <v>6154</v>
      </c>
      <c r="G33" s="316"/>
      <c r="H33" s="25" t="str">
        <f t="shared" si="1"/>
        <v>ALG5_Question</v>
      </c>
      <c r="I33" s="1" t="str">
        <f>IF(ISTEXT(VLOOKUP($A33,'ALG Generieke vragenset'!$A$2:$X$100,9,FALSE)),VLOOKUP($A33,'ALG Generieke vragenset'!$A$2:$X$100,9,FALSE),"")</f>
        <v>Heb je allergieën?</v>
      </c>
      <c r="J33" s="1" t="str">
        <f t="shared" si="2"/>
        <v>ALG5_QuestionPar</v>
      </c>
      <c r="K33" s="1" t="str">
        <f>IF(ISTEXT(VLOOKUP($A33,'ALG Generieke vragenset'!$A$2:$X$100,11,FALSE)),VLOOKUP($A33,'ALG Generieke vragenset'!$A$2:$X$100,11,FALSE),"")</f>
        <v>Heeft de patiënt allergieën?</v>
      </c>
      <c r="L33" s="1" t="str">
        <f>IF(ISTEXT(VLOOKUP($A33,'ALG Generieke vragenset'!$A$2:$X$100,12,FALSE)),VLOOKUP($A33,'ALG Generieke vragenset'!$A$2:$X$100,12,FALSE),"")</f>
        <v>Allergieën</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14" t="s">
        <v>6500</v>
      </c>
      <c r="T33" s="14" t="str">
        <f>IF(ISTEXT(VLOOKUP($A33,'ALG Generieke vragenset'!$A$2:$X$100,20,FALSE)),VLOOKUP($A33,'ALG Generieke vragenset'!$A$2:$X$100,20,FALSE),"")</f>
        <v>1. Ja
2. Nee</v>
      </c>
      <c r="U33" s="14" t="str">
        <f>IF(ISTEXT(VLOOKUP($A33,'ALG Generieke vragenset'!$A$2:$X$100,21,FALSE)),VLOOKUP($A33,'ALG Generieke vragenset'!$A$2:$X$100,21,FALSE),"")</f>
        <v>x</v>
      </c>
      <c r="V33" s="317" t="s">
        <v>6159</v>
      </c>
      <c r="W33" s="315" t="s">
        <v>6160</v>
      </c>
      <c r="X33" s="1"/>
    </row>
    <row r="34" spans="1:24" ht="32.1">
      <c r="A34" s="319" t="str">
        <f t="shared" si="8"/>
        <v>ALG6</v>
      </c>
      <c r="B34" s="320">
        <v>6</v>
      </c>
      <c r="C34" s="320" t="s">
        <v>6153</v>
      </c>
      <c r="D34" s="320" t="s">
        <v>4719</v>
      </c>
      <c r="E34" s="312" t="s">
        <v>4719</v>
      </c>
      <c r="F34" s="312" t="s">
        <v>6154</v>
      </c>
      <c r="G34" s="312"/>
      <c r="H34" s="25" t="str">
        <f t="shared" si="1"/>
        <v>ALG6_Question</v>
      </c>
      <c r="I34" s="1" t="str">
        <f>IF(ISTEXT(VLOOKUP($A34,'ALG Generieke vragenset'!$A$2:$X$100,9,FALSE)),VLOOKUP($A34,'ALG Generieke vragenset'!$A$2:$X$100,9,FALSE),"")</f>
        <v>Hoe uit de allergie zich?</v>
      </c>
      <c r="J34" s="1" t="str">
        <f t="shared" si="2"/>
        <v>ALG6_QuestionPar</v>
      </c>
      <c r="K34" s="1" t="str">
        <f>IF(ISTEXT(VLOOKUP($A34,'ALG Generieke vragenset'!$A$2:$X$100,11,FALSE)),VLOOKUP($A34,'ALG Generieke vragenset'!$A$2:$X$100,11,FALSE),"")</f>
        <v>Hoe uit de allergie zich?</v>
      </c>
      <c r="L34" s="1" t="str">
        <f>IF(ISTEXT(VLOOKUP($A34,'ALG Generieke vragenset'!$A$2:$X$100,12,FALSE)),VLOOKUP($A34,'ALG Generieke vragenset'!$A$2:$X$100,12,FALSE),"")</f>
        <v>Waarvoor en ernst</v>
      </c>
      <c r="M34" s="1" t="str">
        <f t="shared" si="3"/>
        <v>ALG6_ExtraInfo</v>
      </c>
      <c r="N34" s="1" t="str">
        <f>IF(ISTEXT(VLOOKUP($A34,'ALG Generieke vragenset'!$A$2:$X$100,14,FALSE)),VLOOKUP($A34,'ALG Generieke vragenset'!$A$2:$X$100,14,FALSE),"")</f>
        <v>Bijvoorbeeld: huiduitslag over het gehele lichaam of een opgezette tong of keel? En gebruik je/de patiënt medicatie voor de allergie en / of heb je een EpiPen?</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320">
        <v>1</v>
      </c>
      <c r="W34" s="203"/>
      <c r="X34" s="1"/>
    </row>
    <row r="35" spans="1:24" ht="32.1">
      <c r="A35" s="313" t="str">
        <f t="shared" si="8"/>
        <v>ALG3B</v>
      </c>
      <c r="B35" s="316" t="s">
        <v>6178</v>
      </c>
      <c r="C35" s="316" t="s">
        <v>6162</v>
      </c>
      <c r="D35" s="316" t="s">
        <v>6115</v>
      </c>
      <c r="E35" s="317" t="s">
        <v>6115</v>
      </c>
      <c r="F35" s="317" t="s">
        <v>6154</v>
      </c>
      <c r="G35" s="317"/>
      <c r="H35" s="25" t="str">
        <f t="shared" si="1"/>
        <v>ALG3B_Question</v>
      </c>
      <c r="I35" s="1" t="str">
        <f>IF(ISTEXT(VLOOKUP($A35,'ALG Generieke vragenset'!$A$2:$X$100,9,FALSE)),VLOOKUP($A35,'ALG Generieke vragenset'!$A$2:$X$100,9,FALSE),"")</f>
        <v xml:space="preserve">Gebruik je medicijnen? </v>
      </c>
      <c r="J35" s="1" t="str">
        <f t="shared" si="2"/>
        <v>ALG3B_QuestionPar</v>
      </c>
      <c r="K35" s="1" t="str">
        <f>IF(ISTEXT(VLOOKUP($A35,'ALG Generieke vragenset'!$A$2:$X$100,11,FALSE)),VLOOKUP($A35,'ALG Generieke vragenset'!$A$2:$X$100,11,FALSE),"")</f>
        <v>Gebruikt de patiënt medicijnen?</v>
      </c>
      <c r="L35" s="1" t="str">
        <f>IF(ISTEXT(VLOOKUP($A35,'ALG Generieke vragenset'!$A$2:$X$100,12,FALSE)),VLOOKUP($A35,'ALG Generieke vragenset'!$A$2:$X$100,12,FALSE),"")</f>
        <v>Medicatie</v>
      </c>
      <c r="M35" s="1" t="str">
        <f t="shared" si="3"/>
        <v>ALG3B_ExtraInfo</v>
      </c>
      <c r="N35" s="1" t="str">
        <f>IF(ISTEXT(VLOOKUP($A35,'ALG Generieke vragenset'!$A$2:$X$100,14,FALSE)),VLOOKUP($A35,'ALG Generieke vragenset'!$A$2:$X$100,14,FALSE),"")</f>
        <v>En/of ben je onder behandeling bij een arts met bijvoorbeeld radiotherapie?</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boolean</v>
      </c>
      <c r="R35" s="1" t="str">
        <f>IF(ISTEXT(VLOOKUP($A35,'ALG Generieke vragenset'!$A$2:$X$100,18,FALSE)),VLOOKUP($A35,'ALG Generieke vragenset'!$A$2:$X$100,18,FALSE),"")</f>
        <v xml:space="preserve">Ja </v>
      </c>
      <c r="S35" s="14" t="s">
        <v>6500</v>
      </c>
      <c r="T35" s="14" t="str">
        <f>IF(ISTEXT(VLOOKUP($A35,'ALG Generieke vragenset'!$A$2:$X$100,20,FALSE)),VLOOKUP($A35,'ALG Generieke vragenset'!$A$2:$X$100,20,FALSE),"")</f>
        <v xml:space="preserve">1. Ja 
2. Nee </v>
      </c>
      <c r="U35" s="14" t="str">
        <f>IF(ISTEXT(VLOOKUP($A35,'ALG Generieke vragenset'!$A$2:$X$100,21,FALSE)),VLOOKUP($A35,'ALG Generieke vragenset'!$A$2:$X$100,21,FALSE),"")</f>
        <v>x</v>
      </c>
      <c r="V35" s="317" t="s">
        <v>6159</v>
      </c>
      <c r="W35" s="315" t="s">
        <v>6181</v>
      </c>
      <c r="X35" s="26"/>
    </row>
    <row r="36" spans="1:24" ht="32.1">
      <c r="A36" s="319" t="str">
        <f t="shared" si="8"/>
        <v>ALG3C</v>
      </c>
      <c r="B36" s="320" t="s">
        <v>6182</v>
      </c>
      <c r="C36" s="320" t="s">
        <v>6162</v>
      </c>
      <c r="D36" s="320" t="s">
        <v>6115</v>
      </c>
      <c r="E36" s="312" t="s">
        <v>6115</v>
      </c>
      <c r="F36" s="312" t="s">
        <v>6154</v>
      </c>
      <c r="G36" s="312"/>
      <c r="H36" s="25" t="str">
        <f t="shared" si="1"/>
        <v>ALG3C_Question</v>
      </c>
      <c r="I36" s="1" t="str">
        <f>IF(ISTEXT(VLOOKUP($A36,'ALG Generieke vragenset'!$A$2:$X$100,9,FALSE)),VLOOKUP($A36,'ALG Generieke vragenset'!$A$2:$X$100,9,FALSE),"")</f>
        <v>Welke medicatie gebruik je?</v>
      </c>
      <c r="J36" s="1" t="str">
        <f t="shared" si="2"/>
        <v>ALG3C_QuestionPar</v>
      </c>
      <c r="K36" s="1" t="str">
        <f>IF(ISTEXT(VLOOKUP($A36,'ALG Generieke vragenset'!$A$2:$X$100,11,FALSE)),VLOOKUP($A36,'ALG Generieke vragenset'!$A$2:$X$100,11,FALSE),"")</f>
        <v>Welke medicatie gebruik je?</v>
      </c>
      <c r="L36" s="1" t="str">
        <f>IF(ISTEXT(VLOOKUP($A36,'ALG Generieke vragenset'!$A$2:$X$100,12,FALSE)),VLOOKUP($A36,'ALG Generieke vragenset'!$A$2:$X$100,12,FALSE),"")</f>
        <v>Specificatie medicatie</v>
      </c>
      <c r="M36" s="1" t="str">
        <f t="shared" si="3"/>
        <v>ALG3C_ExtraInfo</v>
      </c>
      <c r="N36" s="1" t="str">
        <f>IF(ISTEXT(VLOOKUP($A36,'ALG Generieke vragenset'!$A$2:$X$100,14,FALSE)),VLOOKUP($A36,'ALG Generieke vragenset'!$A$2:$X$100,14,FALSE),"")</f>
        <v xml:space="preserve">Of wat voor behandeling? En als je er een hebt graag ook een foto uploaden van je medicatielijst.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 en beeld</v>
      </c>
      <c r="R36" s="1" t="str">
        <f>IF(ISTEXT(VLOOKUP($A36,'ALG Generieke vragenset'!$A$2:$X$100,18,FALSE)),VLOOKUP($A36,'ALG Generieke vragenset'!$A$2:$X$100,18,FALSE),"")</f>
        <v xml:space="preserve">Ja </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312">
        <v>1</v>
      </c>
      <c r="W36" s="203"/>
      <c r="X36" s="26"/>
    </row>
    <row r="37" spans="1:24" ht="48">
      <c r="A37" s="347" t="s">
        <v>6276</v>
      </c>
      <c r="B37" s="337">
        <v>20</v>
      </c>
      <c r="C37" s="337" t="s">
        <v>6153</v>
      </c>
      <c r="D37" s="337" t="s">
        <v>6115</v>
      </c>
      <c r="E37" s="337" t="s">
        <v>6115</v>
      </c>
      <c r="F37" s="337" t="s">
        <v>6154</v>
      </c>
      <c r="G37" s="337"/>
      <c r="H37" s="25" t="str">
        <f t="shared" si="1"/>
        <v>ADDITIONALQ_Question</v>
      </c>
      <c r="I37" s="1" t="str">
        <f>IF(ISTEXT(VLOOKUP($A37,'ALG Generieke vragenset'!$A$2:$X$100,9,FALSE)),VLOOKUP($A37,'ALG Generieke vragenset'!$A$2:$X$100,9,FALSE),"")</f>
        <v>Wat is je belangrijkste vraag aan ons?</v>
      </c>
      <c r="J37" s="1" t="str">
        <f t="shared" si="2"/>
        <v>ADDITIONALQ_QuestionPar</v>
      </c>
      <c r="K37" s="1" t="str">
        <f>IF(ISTEXT(VLOOKUP($A37,'ALG Generieke vragenset'!$A$2:$X$100,11,FALSE)),VLOOKUP($A37,'ALG Generieke vragenset'!$A$2:$X$100,11,FALSE),"")</f>
        <v>Wat is je belangrijkste vraag aan ons?</v>
      </c>
      <c r="L37" s="1" t="str">
        <f>IF(ISTEXT(VLOOKUP($A37,'ALG Generieke vragenset'!$A$2:$X$100,12,FALSE)),VLOOKUP($A37,'ALG Generieke vragenset'!$A$2:$X$100,12,FALSE),"")</f>
        <v>Hulpvraag</v>
      </c>
      <c r="M37" s="1"/>
      <c r="N37" s="1" t="str">
        <f>IF(ISTEXT(VLOOKUP($A37,'ALG Generieke vragenset'!$A$2:$X$100,14,FALSE)),VLOOKUP($A37,'ALG Generieke vragenset'!$A$2:$X$100,14,FALSE),"")</f>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v>
      </c>
      <c r="R37" s="1" t="str">
        <f>IF(ISTEXT(VLOOKUP($A37,'ALG Generieke vragenset'!$A$2:$X$100,18,FALSE)),VLOOKUP($A37,'ALG Generieke vragenset'!$A$2:$X$100,18,FALSE),"")</f>
        <v xml:space="preserve">Ja </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37">
        <v>1</v>
      </c>
      <c r="W37" s="337"/>
      <c r="X37" s="26"/>
    </row>
    <row r="38" spans="1:24" ht="32.1">
      <c r="A38" s="347" t="s">
        <v>6278</v>
      </c>
      <c r="B38" s="337" t="s">
        <v>6279</v>
      </c>
      <c r="C38" s="337" t="s">
        <v>6162</v>
      </c>
      <c r="D38" s="337" t="s">
        <v>6115</v>
      </c>
      <c r="E38" s="337" t="s">
        <v>6115</v>
      </c>
      <c r="F38" s="337" t="s">
        <v>6154</v>
      </c>
      <c r="G38" s="337"/>
      <c r="H38" s="25" t="str">
        <f t="shared" si="1"/>
        <v>ALG27_Question</v>
      </c>
      <c r="I38" s="1" t="str">
        <f>IF(ISTEXT(VLOOKUP($A38,'ALG Generieke vragenset'!$A$2:$X$100,9,FALSE)),VLOOKUP($A38,'ALG Generieke vragenset'!$A$2:$X$100,9,FALSE),"")</f>
        <v xml:space="preserve">Zijn er nog andere zorgen of vragen? </v>
      </c>
      <c r="J38" s="1" t="str">
        <f t="shared" si="2"/>
        <v>ALG27_QuestionPar</v>
      </c>
      <c r="K38" s="1" t="str">
        <f>IF(ISTEXT(VLOOKUP($A38,'ALG Generieke vragenset'!$A$2:$X$100,11,FALSE)),VLOOKUP($A38,'ALG Generieke vragenset'!$A$2:$X$100,11,FALSE),"")</f>
        <v xml:space="preserve">Zijn er nog andere zorgen of vragen? </v>
      </c>
      <c r="L38" s="1" t="str">
        <f>IF(ISTEXT(VLOOKUP($A38,'ALG Generieke vragenset'!$A$2:$X$100,12,FALSE)),VLOOKUP($A38,'ALG Generieke vragenset'!$A$2:$X$100,12,FALSE),"")</f>
        <v>Zorgen of vragen</v>
      </c>
      <c r="M38" s="1" t="str">
        <f t="shared" si="3"/>
        <v>ALG27_ExtraInfo</v>
      </c>
      <c r="N38" s="1" t="str">
        <f>IF(ISTEXT(VLOOKUP($A38,'ALG Generieke vragenset'!$A$2:$X$100,14,FALSE)),VLOOKUP($A38,'ALG Generieke vragenset'!$A$2:$X$100,14,FALSE),"")</f>
        <v xml:space="preserve">Dit is de laatste vraag, hierna worden je antwoorden doorgestuurd naar ons medisch team. Indien je geen aanvullingen hebt kan je op volgende klikken. </v>
      </c>
      <c r="O38" s="24" t="str">
        <f>IF(ISTEXT(VLOOKUP($A38,'ALG Generieke vragenset'!$A$2:$X$100,15,FALSE)),VLOOKUP($A38,'ALG Generieke vragenset'!$A$2:$X$100,15,FALSE),"")</f>
        <v/>
      </c>
      <c r="P38" s="24" t="str">
        <f>IF(ISTEXT(VLOOKUP($A38,'ALG Generieke vragenset'!$A$2:$X$100,16,FALSE)),VLOOKUP($A38,'ALG Generieke vragenset'!$A$2:$X$100,16,FALSE),"")</f>
        <v/>
      </c>
      <c r="Q38" s="1" t="str">
        <f>IF(ISTEXT(VLOOKUP($A38,'ALG Generieke vragenset'!$A$2:$X$100,17,FALSE)),VLOOKUP($A38,'ALG Generieke vragenset'!$A$2:$X$100,17,FALSE),"")</f>
        <v>beschrijving</v>
      </c>
      <c r="R38" s="1" t="str">
        <f>IF(ISTEXT(VLOOKUP($A38,'ALG Generieke vragenset'!$A$2:$X$100,18,FALSE)),VLOOKUP($A38,'ALG Generieke vragenset'!$A$2:$X$100,18,FALSE),"")</f>
        <v>Nee</v>
      </c>
      <c r="S38" s="1"/>
      <c r="T38" s="14" t="str">
        <f>IF(ISTEXT(VLOOKUP($A38,'ALG Generieke vragenset'!$A$2:$X$100,20,FALSE)),VLOOKUP($A38,'ALG Generieke vragenset'!$A$2:$X$100,20,FALSE),"")</f>
        <v>Beschrijving</v>
      </c>
      <c r="U38" s="14" t="str">
        <f>IF(ISTEXT(VLOOKUP($A38,'ALG Generieke vragenset'!$A$2:$X$100,21,FALSE)),VLOOKUP($A38,'ALG Generieke vragenset'!$A$2:$X$100,21,FALSE),"")</f>
        <v>x</v>
      </c>
      <c r="V38" s="337">
        <v>1</v>
      </c>
      <c r="W38" s="337" t="s">
        <v>6283</v>
      </c>
      <c r="X38" s="26"/>
    </row>
  </sheetData>
  <hyperlinks>
    <hyperlink ref="O28" r:id="rId1" xr:uid="{4E6027B5-3D79-4159-B443-7373A00121FC}"/>
  </hyperlinks>
  <pageMargins left="0.7" right="0.7" top="0.75" bottom="0.75" header="0.51180555555555496" footer="0.51180555555555496"/>
  <pageSetup paperSize="9"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50176A6-094F-41DD-9C71-76BB9A9CCDD1}">
          <x14:formula1>
            <xm:f>_handleiding!$A$29:$A$38</xm:f>
          </x14:formula1>
          <x14:formula2>
            <xm:f>0</xm:f>
          </x14:formula2>
          <xm:sqref>Q39:Q1033 Q14 Q28 Q17:Q21 Q24 Q1:Q2 Q10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FD99-9AD2-470B-A0B2-D2FBF7667E40}">
  <sheetPr codeName="Blad40"/>
  <dimension ref="A1:X38"/>
  <sheetViews>
    <sheetView topLeftCell="Q13" zoomScale="85" zoomScaleNormal="85" workbookViewId="0">
      <selection activeCell="S15" sqref="S15"/>
    </sheetView>
  </sheetViews>
  <sheetFormatPr defaultColWidth="8.7109375" defaultRowHeight="15"/>
  <cols>
    <col min="1" max="1" width="13" customWidth="1"/>
    <col min="2" max="6" width="9.140625"/>
    <col min="7" max="8" width="14.28515625" customWidth="1"/>
    <col min="9" max="10" width="29.8554687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23" bestFit="1" customWidth="1"/>
    <col min="20" max="20" width="35" customWidth="1"/>
    <col min="23" max="23" width="38.1406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348" t="s">
        <v>6353</v>
      </c>
      <c r="B2" s="349"/>
      <c r="C2" s="349" t="s">
        <v>6353</v>
      </c>
      <c r="D2" s="349" t="s">
        <v>4719</v>
      </c>
      <c r="E2" s="349" t="s">
        <v>4719</v>
      </c>
      <c r="F2" s="349" t="s">
        <v>6154</v>
      </c>
      <c r="G2" s="349"/>
      <c r="H2" s="498" t="str">
        <f t="shared" ref="H2:H38" si="0">A2&amp;"_"&amp;$H$1</f>
        <v>ABCDE _Question</v>
      </c>
      <c r="I2" s="350"/>
      <c r="J2" s="482" t="str">
        <f t="shared" ref="J2:J38" si="1">A2&amp;"_"&amp;$J$1</f>
        <v>ABCDE _QuestionPar</v>
      </c>
      <c r="K2" s="351"/>
      <c r="L2" s="349"/>
      <c r="M2" s="349" t="str">
        <f t="shared" ref="M2:M38" si="2">A2&amp;"_"&amp;$M$1</f>
        <v>ABCDE _ExtraInfo</v>
      </c>
      <c r="N2" s="349" t="s">
        <v>6384</v>
      </c>
      <c r="O2" s="349"/>
      <c r="P2" s="349"/>
      <c r="Q2" s="349"/>
      <c r="R2" s="349"/>
      <c r="S2" s="349"/>
      <c r="T2" s="349" t="s">
        <v>6510</v>
      </c>
      <c r="U2" s="349"/>
      <c r="V2" s="349"/>
      <c r="W2" s="349"/>
      <c r="X2" s="352"/>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63.95">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63.95">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2.1">
      <c r="A10" s="319" t="str">
        <f>UPPER(MID(C10,1,3)&amp;B10)</f>
        <v>ALG4</v>
      </c>
      <c r="B10" s="320">
        <v>4</v>
      </c>
      <c r="C10" s="320" t="s">
        <v>6153</v>
      </c>
      <c r="D10" s="320" t="s">
        <v>4719</v>
      </c>
      <c r="E10" s="312" t="s">
        <v>6186</v>
      </c>
      <c r="F10" s="203" t="s">
        <v>6187</v>
      </c>
      <c r="G10" s="203"/>
      <c r="H10" s="205" t="str">
        <f t="shared" si="0"/>
        <v>ALG4_Question</v>
      </c>
      <c r="I10" s="1" t="str">
        <f>IF(ISTEXT(VLOOKUP($A10,'ALG Generieke vragenset'!$A$2:$X$100,9,FALSE)),VLOOKUP($A10,'ALG Generieke vragenset'!$A$2:$X$100,9,FALSE),"")</f>
        <v xml:space="preserve">Ben je (mogelijk) zwanger? </v>
      </c>
      <c r="J10" s="1" t="str">
        <f t="shared" si="1"/>
        <v>ALG4_QuestionPar</v>
      </c>
      <c r="K10" s="1" t="str">
        <f>IF(ISTEXT(VLOOKUP($A10,'ALG Generieke vragenset'!$A$2:$X$100,11,FALSE)),VLOOKUP($A10,'ALG Generieke vragenset'!$A$2:$X$100,11,FALSE),"")</f>
        <v>Is de patiënte (mogelijk) zwanger?</v>
      </c>
      <c r="L10" s="1" t="str">
        <f>IF(ISTEXT(VLOOKUP($A10,'ALG Generieke vragenset'!$A$2:$X$100,12,FALSE)),VLOOKUP($A10,'ALG Generieke vragenset'!$A$2:$X$100,12,FALSE),"")</f>
        <v>(mogelijk) zwanger</v>
      </c>
      <c r="M10" s="1"/>
      <c r="N10" s="1" t="str">
        <f>IF(ISTEXT(VLOOKUP($A10,'ALG Generieke vragenset'!$A$2:$X$100,14,FALSE)),VLOOKUP($A10,'ALG Generieke vragenset'!$A$2:$X$100,14,FALSE),"")</f>
        <v/>
      </c>
      <c r="O10" s="24" t="str">
        <f>IF(ISTEXT(VLOOKUP($A10,'ALG Generieke vragenset'!$A$2:$X$100,15,FALSE)),VLOOKUP($A10,'ALG Generieke vragenset'!$A$2:$X$100,15,FALSE),"")</f>
        <v/>
      </c>
      <c r="P10" s="24" t="str">
        <f>IF(ISTEXT(VLOOKUP($A10,'ALG Generieke vragenset'!$A$2:$X$100,16,FALSE)),VLOOKUP($A10,'ALG Generieke vragenset'!$A$2:$X$100,16,FALSE),"")</f>
        <v/>
      </c>
      <c r="Q10" s="1" t="str">
        <f>IF(ISTEXT(VLOOKUP($A10,'ALG Generieke vragenset'!$A$2:$X$100,17,FALSE)),VLOOKUP($A10,'ALG Generieke vragenset'!$A$2:$X$100,17,FALSE),"")</f>
        <v>boolean</v>
      </c>
      <c r="R10" s="1" t="str">
        <f>IF(ISTEXT(VLOOKUP($A10,'ALG Generieke vragenset'!$A$2:$X$100,18,FALSE)),VLOOKUP($A10,'ALG Generieke vragenset'!$A$2:$X$100,18,FALSE),"")</f>
        <v xml:space="preserve">Ja </v>
      </c>
      <c r="S10" s="14" t="s">
        <v>6500</v>
      </c>
      <c r="T10" s="14" t="str">
        <f>IF(ISTEXT(VLOOKUP($A10,'ALG Generieke vragenset'!$A$2:$X$100,20,FALSE)),VLOOKUP($A10,'ALG Generieke vragenset'!$A$2:$X$100,20,FALSE),"")</f>
        <v>1. Ja
2. Nee</v>
      </c>
      <c r="U10" s="14" t="str">
        <f>IF(ISTEXT(VLOOKUP($A10,'ALG Generieke vragenset'!$A$2:$X$100,21,FALSE)),VLOOKUP($A10,'ALG Generieke vragenset'!$A$2:$X$100,21,FALSE),"")</f>
        <v>x</v>
      </c>
      <c r="V10" s="320" t="s">
        <v>6159</v>
      </c>
      <c r="W10" s="33" t="s">
        <v>7044</v>
      </c>
      <c r="X10" s="353"/>
    </row>
    <row r="11" spans="1:24" ht="288">
      <c r="A11" s="130" t="str">
        <f>UPPER(MID(C11,1,5)&amp;B11)</f>
        <v>VROUW1</v>
      </c>
      <c r="B11" s="130">
        <v>1</v>
      </c>
      <c r="C11" s="41" t="s">
        <v>7045</v>
      </c>
      <c r="D11" s="41" t="s">
        <v>6115</v>
      </c>
      <c r="E11" s="41" t="s">
        <v>6186</v>
      </c>
      <c r="F11" s="41" t="s">
        <v>6154</v>
      </c>
      <c r="G11" s="41"/>
      <c r="H11" s="41" t="str">
        <f t="shared" si="0"/>
        <v>VROUW1_Question</v>
      </c>
      <c r="I11" s="41" t="s">
        <v>2562</v>
      </c>
      <c r="J11" s="41" t="str">
        <f t="shared" si="1"/>
        <v>VROUW1_QuestionPar</v>
      </c>
      <c r="K11" s="41" t="s">
        <v>2564</v>
      </c>
      <c r="L11" s="41" t="s">
        <v>6723</v>
      </c>
      <c r="M11" s="41" t="str">
        <f t="shared" si="2"/>
        <v>VROUW1_ExtraInfo</v>
      </c>
      <c r="N11" s="41" t="s">
        <v>7046</v>
      </c>
      <c r="O11" s="41"/>
      <c r="P11" s="41" t="s">
        <v>6441</v>
      </c>
      <c r="Q11" s="41" t="s">
        <v>6326</v>
      </c>
      <c r="R11" s="41" t="s">
        <v>6295</v>
      </c>
      <c r="S11" s="135" t="s">
        <v>7047</v>
      </c>
      <c r="T11" s="326" t="s">
        <v>7048</v>
      </c>
      <c r="U11" s="41"/>
      <c r="V11" s="41" t="s">
        <v>6620</v>
      </c>
      <c r="W11" s="41" t="s">
        <v>7049</v>
      </c>
      <c r="X11" s="131"/>
    </row>
    <row r="12" spans="1:24" ht="32.1">
      <c r="A12" s="319" t="str">
        <f t="shared" ref="A12" si="4">UPPER(MID(C12,1,3)&amp;B12)</f>
        <v>ALG7</v>
      </c>
      <c r="B12" s="320">
        <v>7</v>
      </c>
      <c r="C12" s="320" t="s">
        <v>6153</v>
      </c>
      <c r="D12" s="320" t="s">
        <v>6115</v>
      </c>
      <c r="E12" s="312" t="s">
        <v>6196</v>
      </c>
      <c r="F12" s="312" t="s">
        <v>6154</v>
      </c>
      <c r="G12" s="312"/>
      <c r="H12" s="14" t="str">
        <f t="shared" si="0"/>
        <v>ALG7_Question</v>
      </c>
      <c r="I12" s="1" t="str">
        <f>IF(ISTEXT(VLOOKUP($A12,'ALG Generieke vragenset'!$A$2:$X$100,9,FALSE)),VLOOKUP($A12,'ALG Generieke vragenset'!$A$2:$X$100,9,FALSE),"")</f>
        <v>Heb je (vermoedelijk) koorts?</v>
      </c>
      <c r="J12" s="1" t="str">
        <f t="shared" si="1"/>
        <v>ALG7_QuestionPar</v>
      </c>
      <c r="K12" s="1" t="str">
        <f>IF(ISTEXT(VLOOKUP($A12,'ALG Generieke vragenset'!$A$2:$X$100,11,FALSE)),VLOOKUP($A12,'ALG Generieke vragenset'!$A$2:$X$100,11,FALSE),"")</f>
        <v>Heeft de patiënt (vermoedelijk) koorts?</v>
      </c>
      <c r="L12" s="1" t="str">
        <f>IF(ISTEXT(VLOOKUP($A12,'ALG Generieke vragenset'!$A$2:$X$100,12,FALSE)),VLOOKUP($A12,'ALG Generieke vragenset'!$A$2:$X$100,12,FALSE),"")</f>
        <v>(Vermoedelijk) koorts</v>
      </c>
      <c r="M12" s="1" t="str">
        <f t="shared" si="2"/>
        <v>ALG7_ExtraInfo</v>
      </c>
      <c r="N12" s="1" t="str">
        <f>IF(ISTEXT(VLOOKUP($A12,'ALG Generieke vragenset'!$A$2:$X$100,14,FALSE)),VLOOKUP($A12,'ALG Generieke vragenset'!$A$2:$X$100,14,FALSE),"")</f>
        <v xml:space="preserve">Koorts is 38°C of hoger. Als je een thermometer hebt graag meten en bij voorkeur via de anus meten. </v>
      </c>
      <c r="O12" s="24" t="str">
        <f>IF(ISTEXT(VLOOKUP($A12,'ALG Generieke vragenset'!$A$2:$X$100,15,FALSE)),VLOOKUP($A12,'ALG Generieke vragenset'!$A$2:$X$100,15,FALSE),"")</f>
        <v/>
      </c>
      <c r="P12" s="24" t="str">
        <f>IF(ISTEXT(VLOOKUP($A12,'ALG Generieke vragenset'!$A$2:$X$100,16,FALSE)),VLOOKUP($A12,'ALG Generieke vragenset'!$A$2:$X$100,16,FALSE),"")</f>
        <v/>
      </c>
      <c r="Q12" s="1" t="str">
        <f>IF(ISTEXT(VLOOKUP($A12,'ALG Generieke vragenset'!$A$2:$X$100,17,FALSE)),VLOOKUP($A12,'ALG Generieke vragenset'!$A$2:$X$100,17,FALSE),"")</f>
        <v>keuzeselectie</v>
      </c>
      <c r="R12" s="1" t="str">
        <f>IF(ISTEXT(VLOOKUP($A12,'ALG Generieke vragenset'!$A$2:$X$100,18,FALSE)),VLOOKUP($A12,'ALG Generieke vragenset'!$A$2:$X$100,18,FALSE),"")</f>
        <v xml:space="preserve">Ja </v>
      </c>
      <c r="S12" s="14" t="s">
        <v>6198</v>
      </c>
      <c r="T12" s="14" t="str">
        <f>IF(ISTEXT(VLOOKUP($A12,'ALG Generieke vragenset'!$A$2:$X$100,20,FALSE)),VLOOKUP($A12,'ALG Generieke vragenset'!$A$2:$X$100,20,FALSE),"")</f>
        <v>1. Ja / vermoedelijk wel 
2. Nee / vermoedelijk niet</v>
      </c>
      <c r="U12" s="14" t="str">
        <f>IF(ISTEXT(VLOOKUP($A12,'ALG Generieke vragenset'!$A$2:$X$100,21,FALSE)),VLOOKUP($A12,'ALG Generieke vragenset'!$A$2:$X$100,21,FALSE),"")</f>
        <v>x</v>
      </c>
      <c r="V12" s="320" t="s">
        <v>6159</v>
      </c>
      <c r="W12" s="203" t="s">
        <v>6200</v>
      </c>
      <c r="X12" s="353"/>
    </row>
    <row r="13" spans="1:24" ht="207.95">
      <c r="A13" s="313" t="str">
        <f>UPPER(MID(C13,1,3)&amp;B13)</f>
        <v>ALG7A</v>
      </c>
      <c r="B13" s="316" t="s">
        <v>6201</v>
      </c>
      <c r="C13" s="316" t="s">
        <v>6153</v>
      </c>
      <c r="D13" s="316" t="s">
        <v>4719</v>
      </c>
      <c r="E13" s="317" t="s">
        <v>4719</v>
      </c>
      <c r="F13" s="317" t="s">
        <v>6202</v>
      </c>
      <c r="G13" s="317"/>
      <c r="H13" s="484" t="str">
        <f t="shared" si="0"/>
        <v>ALG7A_Question</v>
      </c>
      <c r="I13" s="1" t="str">
        <f>IF(ISTEXT(VLOOKUP($A13,'ALG Generieke vragenset'!$A$2:$X$100,9,FALSE)),VLOOKUP($A13,'ALG Generieke vragenset'!$A$2:$X$100,9,FALSE),"")</f>
        <v>Hoe hoog is je temperatuur?</v>
      </c>
      <c r="J13" s="1" t="str">
        <f t="shared" si="1"/>
        <v>ALG7A_QuestionPar</v>
      </c>
      <c r="K13" s="1" t="str">
        <f>IF(ISTEXT(VLOOKUP($A13,'ALG Generieke vragenset'!$A$2:$X$100,11,FALSE)),VLOOKUP($A13,'ALG Generieke vragenset'!$A$2:$X$100,11,FALSE),"")</f>
        <v>Hoe hoog is de temperatuur?</v>
      </c>
      <c r="L13" s="1" t="str">
        <f>IF(ISTEXT(VLOOKUP($A13,'ALG Generieke vragenset'!$A$2:$X$100,12,FALSE)),VLOOKUP($A13,'ALG Generieke vragenset'!$A$2:$X$100,12,FALSE),"")</f>
        <v>Temperatuur</v>
      </c>
      <c r="M13" s="1" t="str">
        <f t="shared" si="2"/>
        <v>ALG7A_ExtraInfo</v>
      </c>
      <c r="N13" s="1" t="str">
        <f>IF(ISTEXT(VLOOKUP($A13,'ALG Generieke vragenset'!$A$2:$X$100,14,FALSE)),VLOOKUP($A13,'ALG Generieke vragenset'!$A$2:$X$100,14,FALSE),"")</f>
        <v xml:space="preserve">Bij voorkeur via de anus gemeten en afronden op halve graden. </v>
      </c>
      <c r="O13" s="24" t="str">
        <f>IF(ISTEXT(VLOOKUP($A13,'ALG Generieke vragenset'!$A$2:$X$100,15,FALSE)),VLOOKUP($A13,'ALG Generieke vragenset'!$A$2:$X$100,15,FALSE),"")</f>
        <v/>
      </c>
      <c r="P13" s="24" t="str">
        <f>IF(ISTEXT(VLOOKUP($A13,'ALG Generieke vragenset'!$A$2:$X$100,16,FALSE)),VLOOKUP($A13,'ALG Generieke vragenset'!$A$2:$X$100,16,FALSE),"")</f>
        <v> </v>
      </c>
      <c r="Q13" s="1" t="str">
        <f>IF(ISTEXT(VLOOKUP($A13,'ALG Generieke vragenset'!$A$2:$X$100,17,FALSE)),VLOOKUP($A13,'ALG Generieke vragenset'!$A$2:$X$100,17,FALSE),"")</f>
        <v>Slider</v>
      </c>
      <c r="R13" s="1" t="str">
        <f>IF(ISTEXT(VLOOKUP($A13,'ALG Generieke vragenset'!$A$2:$X$100,18,FALSE)),VLOOKUP($A13,'ALG Generieke vragenset'!$A$2:$X$100,18,FALSE),"")</f>
        <v xml:space="preserve">Ja </v>
      </c>
      <c r="S13" s="14" t="s">
        <v>6206</v>
      </c>
      <c r="T13" s="14" t="str">
        <f>IF(ISTEXT(VLOOKUP($A13,'ALG Generieke vragenset'!$A$2:$X$100,20,FALSE)),VLOOKUP($A13,'ALG Generieke vragenset'!$A$2:$X$100,20,FALSE),"")</f>
        <v>1. 35
2. 35.5
3. 36
4. 36.5
5. 37
6. 37.5 
7. 38
8. 38.5 
9. 39
10. 39.5 
11. 40
12. 40.5 
13. 41</v>
      </c>
      <c r="U13" s="14" t="str">
        <f>IF(ISTEXT(VLOOKUP($A13,'ALG Generieke vragenset'!$A$2:$X$100,21,FALSE)),VLOOKUP($A13,'ALG Generieke vragenset'!$A$2:$X$100,21,FALSE),"")</f>
        <v>x</v>
      </c>
      <c r="V13" s="316" t="s">
        <v>6208</v>
      </c>
      <c r="W13" s="317" t="s">
        <v>6209</v>
      </c>
      <c r="X13" s="354" t="s">
        <v>6116</v>
      </c>
    </row>
    <row r="14" spans="1:24" ht="240">
      <c r="A14" s="208" t="str">
        <f>UPPER(MID(C14,1,5)&amp;B14)</f>
        <v>VROUW2</v>
      </c>
      <c r="B14" s="337">
        <v>2</v>
      </c>
      <c r="C14" s="337" t="s">
        <v>7045</v>
      </c>
      <c r="D14" s="337" t="s">
        <v>6115</v>
      </c>
      <c r="E14" s="337" t="s">
        <v>6186</v>
      </c>
      <c r="F14" s="337" t="s">
        <v>6154</v>
      </c>
      <c r="G14" s="337"/>
      <c r="H14" s="337" t="str">
        <f t="shared" si="0"/>
        <v>VROUW2_Question</v>
      </c>
      <c r="I14" s="337" t="s">
        <v>6872</v>
      </c>
      <c r="J14" s="494" t="str">
        <f t="shared" si="1"/>
        <v>VROUW2_QuestionPar</v>
      </c>
      <c r="K14" s="515" t="s">
        <v>7000</v>
      </c>
      <c r="L14" s="514" t="s">
        <v>7050</v>
      </c>
      <c r="M14" s="514" t="str">
        <f t="shared" si="2"/>
        <v>VROUW2_ExtraInfo</v>
      </c>
      <c r="N14" s="514" t="s">
        <v>7051</v>
      </c>
      <c r="O14" s="514"/>
      <c r="P14" s="337"/>
      <c r="Q14" s="337" t="s">
        <v>6272</v>
      </c>
      <c r="R14" s="337" t="s">
        <v>6118</v>
      </c>
      <c r="S14" s="337" t="s">
        <v>7052</v>
      </c>
      <c r="T14" s="337" t="s">
        <v>7053</v>
      </c>
      <c r="U14" s="338" t="s">
        <v>1576</v>
      </c>
      <c r="V14" s="337" t="s">
        <v>6464</v>
      </c>
      <c r="W14" s="337" t="s">
        <v>7054</v>
      </c>
      <c r="X14" s="355"/>
    </row>
    <row r="15" spans="1:24" ht="176.1">
      <c r="A15" s="313" t="str">
        <f>UPPER(MID(C15,1,3)&amp;B15)</f>
        <v>PIJ1</v>
      </c>
      <c r="B15" s="316">
        <v>1</v>
      </c>
      <c r="C15" s="316" t="s">
        <v>6247</v>
      </c>
      <c r="D15" s="317" t="s">
        <v>4719</v>
      </c>
      <c r="E15" s="317" t="s">
        <v>4719</v>
      </c>
      <c r="F15" s="317" t="s">
        <v>6154</v>
      </c>
      <c r="G15" s="317"/>
      <c r="H15" s="484" t="str">
        <f t="shared" si="0"/>
        <v>PIJ1_Question</v>
      </c>
      <c r="I15" s="1" t="str">
        <f>IF(ISTEXT(VLOOKUP($A15,'ALG Generieke vragenset'!$A$2:$X$100,9,FALSE)),VLOOKUP($A15,'ALG Generieke vragenset'!$A$2:$X$100,9,FALSE),"")</f>
        <v>Kun je op een schaal van 0-10 aangeven hoeveel pijn je hebt?</v>
      </c>
      <c r="J15" s="1" t="str">
        <f t="shared" si="1"/>
        <v>PIJ1_QuestionPar</v>
      </c>
      <c r="K15" s="1" t="str">
        <f>IF(ISTEXT(VLOOKUP($A15,'ALG Generieke vragenset'!$A$2:$X$100,11,FALSE)),VLOOKUP($A15,'ALG Generieke vragenset'!$A$2:$X$100,11,FALSE),"")</f>
        <v>Kun je op een schaal van 0-10 aangeven hoeveel pijn de patiënt heeft?</v>
      </c>
      <c r="L15" s="1" t="str">
        <f>IF(ISTEXT(VLOOKUP($A15,'ALG Generieke vragenset'!$A$2:$X$100,12,FALSE)),VLOOKUP($A15,'ALG Generieke vragenset'!$A$2:$X$100,12,FALSE),"")</f>
        <v>Pijn 0-10</v>
      </c>
      <c r="M15" s="1" t="str">
        <f t="shared" si="2"/>
        <v>PIJ1_ExtraInfo</v>
      </c>
      <c r="N15" s="1" t="str">
        <f>IF(ISTEXT(VLOOKUP($A15,'ALG Generieke vragenset'!$A$2:$X$100,14,FALSE)),VLOOKUP($A15,'ALG Generieke vragenset'!$A$2:$X$100,14,FALSE),"")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vragenset'!$A$2:$X$100,15,FALSE)),VLOOKUP($A15,'ALG Generieke vragenset'!$A$2:$X$100,15,FALSE),"")</f>
        <v>https://mi-umbraco-prd.azurewebsites.net/media/r3xjpuis/pij1.png</v>
      </c>
      <c r="P15" s="24" t="str">
        <f>IF(ISTEXT(VLOOKUP($A15,'ALG Generieke vragenset'!$A$2:$X$100,16,FALSE)),VLOOKUP($A15,'ALG Generieke vragenset'!$A$2:$X$100,16,FALSE),"")</f>
        <v>score 9 of 10</v>
      </c>
      <c r="Q15" s="1" t="str">
        <f>IF(ISTEXT(VLOOKUP($A15,'ALG Generieke vragenset'!$A$2:$X$100,17,FALSE)),VLOOKUP($A15,'ALG Generieke vragenset'!$A$2:$X$100,17,FALSE),"")</f>
        <v>slider</v>
      </c>
      <c r="R15" s="1" t="str">
        <f>IF(ISTEXT(VLOOKUP($A15,'ALG Generieke vragenset'!$A$2:$X$100,18,FALSE)),VLOOKUP($A15,'ALG Generieke vragenset'!$A$2:$X$100,18,FALSE),"")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vragenset'!$A$2:$X$100,20,FALSE)),VLOOKUP($A15,'ALG Generieke vragenset'!$A$2:$X$100,20,FALSE),"")</f>
        <v>0. 0
1. 1
2. 2
3. 3
4. 4
5. 5
6. 6
7. 7
8. 8
9. 9
10. 10</v>
      </c>
      <c r="U15" s="14" t="str">
        <f>IF(ISTEXT(VLOOKUP($A15,'ALG Generieke vragenset'!$A$2:$X$100,21,FALSE)),VLOOKUP($A15,'ALG Generieke vragenset'!$A$2:$X$100,21,FALSE),"")</f>
        <v>x</v>
      </c>
      <c r="V15" s="336" t="s">
        <v>7055</v>
      </c>
      <c r="W15" s="317" t="s">
        <v>7056</v>
      </c>
      <c r="X15" s="354"/>
    </row>
    <row r="16" spans="1:24" ht="167.25">
      <c r="A16" s="208" t="str">
        <f t="shared" ref="A16:A18" si="5">UPPER(MID(C16,1,5)&amp;B16)</f>
        <v>VROUW2A</v>
      </c>
      <c r="B16" s="337" t="s">
        <v>6452</v>
      </c>
      <c r="C16" s="337" t="s">
        <v>7045</v>
      </c>
      <c r="D16" s="337" t="s">
        <v>6115</v>
      </c>
      <c r="E16" s="337" t="s">
        <v>6186</v>
      </c>
      <c r="F16" s="337" t="s">
        <v>6154</v>
      </c>
      <c r="G16" s="337"/>
      <c r="H16" s="337" t="str">
        <f t="shared" si="0"/>
        <v>VROUW2A_Question</v>
      </c>
      <c r="I16" s="337" t="s">
        <v>2424</v>
      </c>
      <c r="J16" s="494" t="str">
        <f t="shared" si="1"/>
        <v>VROUW2A_QuestionPar</v>
      </c>
      <c r="K16" s="515" t="s">
        <v>2426</v>
      </c>
      <c r="L16" s="514" t="s">
        <v>2418</v>
      </c>
      <c r="M16" s="514"/>
      <c r="N16" s="514"/>
      <c r="O16" s="514"/>
      <c r="P16" s="337"/>
      <c r="Q16" s="337" t="s">
        <v>6272</v>
      </c>
      <c r="R16" s="337" t="s">
        <v>6118</v>
      </c>
      <c r="S16" s="337" t="s">
        <v>7057</v>
      </c>
      <c r="T16" s="337" t="s">
        <v>7058</v>
      </c>
      <c r="U16" s="338" t="s">
        <v>1576</v>
      </c>
      <c r="V16" s="337" t="s">
        <v>6477</v>
      </c>
      <c r="W16" s="337" t="s">
        <v>7059</v>
      </c>
      <c r="X16" s="355"/>
    </row>
    <row r="17" spans="1:24" ht="60.75">
      <c r="A17" s="339" t="str">
        <f t="shared" si="5"/>
        <v>VROUW2B</v>
      </c>
      <c r="B17" s="337" t="s">
        <v>6456</v>
      </c>
      <c r="C17" s="337" t="s">
        <v>7045</v>
      </c>
      <c r="D17" s="337" t="s">
        <v>6115</v>
      </c>
      <c r="E17" s="337" t="s">
        <v>6186</v>
      </c>
      <c r="F17" s="337" t="s">
        <v>6154</v>
      </c>
      <c r="G17" s="337"/>
      <c r="H17" s="337" t="str">
        <f t="shared" si="0"/>
        <v>VROUW2B_Question</v>
      </c>
      <c r="I17" s="337" t="s">
        <v>6457</v>
      </c>
      <c r="J17" s="494" t="str">
        <f t="shared" si="1"/>
        <v>VROUW2B_QuestionPar</v>
      </c>
      <c r="K17" s="515" t="s">
        <v>7009</v>
      </c>
      <c r="L17" s="514" t="s">
        <v>7010</v>
      </c>
      <c r="M17" s="514"/>
      <c r="N17" s="514"/>
      <c r="O17" s="514"/>
      <c r="P17" s="337"/>
      <c r="Q17" s="337" t="s">
        <v>6312</v>
      </c>
      <c r="R17" s="337" t="s">
        <v>6118</v>
      </c>
      <c r="S17" s="337"/>
      <c r="T17" s="337" t="s">
        <v>6312</v>
      </c>
      <c r="U17" s="337" t="s">
        <v>1576</v>
      </c>
      <c r="V17" s="337">
        <v>1</v>
      </c>
      <c r="W17" s="337"/>
      <c r="X17" s="355"/>
    </row>
    <row r="18" spans="1:24" ht="176.1">
      <c r="A18" s="208" t="str">
        <f t="shared" si="5"/>
        <v>VROUW3</v>
      </c>
      <c r="B18" s="356">
        <v>3</v>
      </c>
      <c r="C18" s="338" t="s">
        <v>7045</v>
      </c>
      <c r="D18" s="338" t="s">
        <v>6115</v>
      </c>
      <c r="E18" s="338" t="s">
        <v>6186</v>
      </c>
      <c r="F18" s="338" t="s">
        <v>6154</v>
      </c>
      <c r="G18" s="338"/>
      <c r="H18" s="338" t="str">
        <f t="shared" si="0"/>
        <v>VROUW3_Question</v>
      </c>
      <c r="I18" s="331" t="s">
        <v>7060</v>
      </c>
      <c r="J18" s="331" t="str">
        <f t="shared" si="1"/>
        <v>VROUW3_QuestionPar</v>
      </c>
      <c r="K18" s="338" t="s">
        <v>7061</v>
      </c>
      <c r="L18" s="338" t="s">
        <v>7017</v>
      </c>
      <c r="M18" s="338" t="str">
        <f t="shared" si="2"/>
        <v>VROUW3_ExtraInfo</v>
      </c>
      <c r="N18" s="338" t="s">
        <v>7062</v>
      </c>
      <c r="O18" s="356"/>
      <c r="P18" s="338"/>
      <c r="Q18" s="338" t="s">
        <v>6272</v>
      </c>
      <c r="R18" s="338" t="s">
        <v>6295</v>
      </c>
      <c r="S18" s="338" t="s">
        <v>7063</v>
      </c>
      <c r="T18" s="338" t="s">
        <v>7064</v>
      </c>
      <c r="U18" s="338" t="s">
        <v>1576</v>
      </c>
      <c r="V18" s="338" t="s">
        <v>6477</v>
      </c>
      <c r="W18" s="338" t="s">
        <v>7065</v>
      </c>
      <c r="X18" s="357"/>
    </row>
    <row r="19" spans="1:24" ht="167.25">
      <c r="A19" s="206" t="str">
        <f>UPPER(MID(C19,1,5)&amp;B19)</f>
        <v>VROUW3A</v>
      </c>
      <c r="B19" s="248" t="s">
        <v>6175</v>
      </c>
      <c r="C19" s="248" t="s">
        <v>7045</v>
      </c>
      <c r="D19" s="248" t="s">
        <v>4719</v>
      </c>
      <c r="E19" s="248" t="s">
        <v>6186</v>
      </c>
      <c r="F19" s="248" t="s">
        <v>6202</v>
      </c>
      <c r="G19" s="248"/>
      <c r="H19" s="248" t="str">
        <f t="shared" si="0"/>
        <v>VROUW3A_Question</v>
      </c>
      <c r="I19" s="248" t="s">
        <v>7022</v>
      </c>
      <c r="J19" s="285" t="str">
        <f t="shared" si="1"/>
        <v>VROUW3A_QuestionPar</v>
      </c>
      <c r="K19" s="341" t="s">
        <v>7022</v>
      </c>
      <c r="L19" s="248" t="s">
        <v>7023</v>
      </c>
      <c r="M19" s="248"/>
      <c r="N19" s="248"/>
      <c r="O19" s="248"/>
      <c r="P19" s="248"/>
      <c r="Q19" s="248" t="s">
        <v>6066</v>
      </c>
      <c r="R19" s="248" t="s">
        <v>3</v>
      </c>
      <c r="S19" s="248" t="s">
        <v>7066</v>
      </c>
      <c r="T19" s="248" t="s">
        <v>7067</v>
      </c>
      <c r="U19" s="248" t="s">
        <v>1576</v>
      </c>
      <c r="V19" s="248" t="s">
        <v>6468</v>
      </c>
      <c r="W19" s="286" t="s">
        <v>6469</v>
      </c>
      <c r="X19" s="287"/>
    </row>
    <row r="20" spans="1:24" ht="128.1">
      <c r="A20" s="208" t="str">
        <f t="shared" ref="A20" si="6">UPPER(MID(C20,1,5)&amp;B20)</f>
        <v>VROUW3B</v>
      </c>
      <c r="B20" s="337" t="s">
        <v>6178</v>
      </c>
      <c r="C20" s="337" t="s">
        <v>7045</v>
      </c>
      <c r="D20" s="337" t="s">
        <v>6115</v>
      </c>
      <c r="E20" s="337" t="s">
        <v>6186</v>
      </c>
      <c r="F20" s="337" t="s">
        <v>6154</v>
      </c>
      <c r="G20" s="337"/>
      <c r="H20" s="337" t="str">
        <f t="shared" si="0"/>
        <v>VROUW3B_Question</v>
      </c>
      <c r="I20" s="337" t="s">
        <v>7027</v>
      </c>
      <c r="J20" s="494" t="str">
        <f t="shared" si="1"/>
        <v>VROUW3B_QuestionPar</v>
      </c>
      <c r="K20" s="515" t="s">
        <v>2518</v>
      </c>
      <c r="L20" s="514" t="s">
        <v>7068</v>
      </c>
      <c r="M20" s="514" t="str">
        <f t="shared" si="2"/>
        <v>VROUW3B_ExtraInfo</v>
      </c>
      <c r="N20" s="514" t="s">
        <v>7069</v>
      </c>
      <c r="O20" s="514"/>
      <c r="P20" s="337"/>
      <c r="Q20" s="337" t="s">
        <v>2029</v>
      </c>
      <c r="R20" s="337" t="s">
        <v>6118</v>
      </c>
      <c r="S20" s="337"/>
      <c r="T20" s="337" t="s">
        <v>6128</v>
      </c>
      <c r="U20" s="337" t="s">
        <v>1576</v>
      </c>
      <c r="V20" s="337">
        <v>1</v>
      </c>
      <c r="W20" s="337"/>
      <c r="X20" s="355"/>
    </row>
    <row r="21" spans="1:24" ht="111.95">
      <c r="A21" s="313" t="str">
        <f>UPPER(MID(C21,1,3)&amp;B21)</f>
        <v>ALG13</v>
      </c>
      <c r="B21" s="316">
        <v>13</v>
      </c>
      <c r="C21" s="317" t="s">
        <v>6153</v>
      </c>
      <c r="D21" s="317" t="s">
        <v>4719</v>
      </c>
      <c r="E21" s="317" t="s">
        <v>4719</v>
      </c>
      <c r="F21" s="317" t="s">
        <v>6154</v>
      </c>
      <c r="G21" s="317"/>
      <c r="H21" s="484" t="str">
        <f t="shared" si="0"/>
        <v>ALG13_Question</v>
      </c>
      <c r="I21" s="1" t="str">
        <f>IF(ISTEXT(VLOOKUP($A21,'ALG Generieke vragenset'!$A$2:$X$100,9,FALSE)),VLOOKUP($A21,'ALG Generieke vragenset'!$A$2:$X$100,9,FALSE),"")</f>
        <v xml:space="preserve">Sinds wanneer heb je klachten? </v>
      </c>
      <c r="J21" s="1" t="str">
        <f t="shared" si="1"/>
        <v>ALG13_QuestionPar</v>
      </c>
      <c r="K21" s="1" t="str">
        <f>IF(ISTEXT(VLOOKUP($A21,'ALG Generieke vragenset'!$A$2:$X$100,11,FALSE)),VLOOKUP($A21,'ALG Generieke vragenset'!$A$2:$X$100,11,FALSE),"")</f>
        <v xml:space="preserve">Sinds wanneer zijn er klachten? </v>
      </c>
      <c r="L21" s="1" t="str">
        <f>IF(ISTEXT(VLOOKUP($A21,'ALG Generieke vragenset'!$A$2:$X$100,12,FALSE)),VLOOKUP($A21,'ALG Generieke vragenset'!$A$2:$X$100,12,FALSE),"")</f>
        <v>Sinds wanneer</v>
      </c>
      <c r="M21" s="1"/>
      <c r="N21" s="1" t="str">
        <f>IF(ISTEXT(VLOOKUP($A21,'ALG Generieke vragenset'!$A$2:$X$100,14,FALSE)),VLOOKUP($A21,'ALG Generieke vragenset'!$A$2:$X$100,14,FALSE),"")</f>
        <v/>
      </c>
      <c r="O21" s="24" t="str">
        <f>IF(ISTEXT(VLOOKUP($A21,'ALG Generieke vragenset'!$A$2:$X$100,15,FALSE)),VLOOKUP($A21,'ALG Generieke vragenset'!$A$2:$X$100,15,FALSE),"")</f>
        <v/>
      </c>
      <c r="P21" s="24" t="str">
        <f>IF(ISTEXT(VLOOKUP($A21,'ALG Generieke vragenset'!$A$2:$X$100,16,FALSE)),VLOOKUP($A21,'ALG Generieke vragenset'!$A$2:$X$100,16,FALSE),"")</f>
        <v/>
      </c>
      <c r="Q21" s="1" t="str">
        <f>IF(ISTEXT(VLOOKUP($A21,'ALG Generieke vragenset'!$A$2:$X$100,17,FALSE)),VLOOKUP($A21,'ALG Generieke vragenset'!$A$2:$X$100,17,FALSE),"")</f>
        <v>keuzeselectie</v>
      </c>
      <c r="R21" s="1" t="str">
        <f>IF(ISTEXT(VLOOKUP($A21,'ALG Generieke vragenset'!$A$2:$X$100,18,FALSE)),VLOOKUP($A21,'ALG Generieke vragenset'!$A$2:$X$100,18,FALSE),"")</f>
        <v>Ja</v>
      </c>
      <c r="S21" s="14" t="s">
        <v>6228</v>
      </c>
      <c r="T21" s="14" t="str">
        <f>IF(ISTEXT(VLOOKUP($A21,'ALG Generieke vragenset'!$A$2:$X$100,20,FALSE)),VLOOKUP($A21,'ALG Generieke vragenset'!$A$2:$X$100,20,FALSE),"")</f>
        <v xml:space="preserve">1. Enkele uren
2. Een dag
3. Twee dagen
4. 2-6 dagen
5. 7 dagen
6. Langer dan 7 dagen
</v>
      </c>
      <c r="U21" s="14" t="str">
        <f>IF(ISTEXT(VLOOKUP($A21,'ALG Generieke vragenset'!$A$2:$X$100,21,FALSE)),VLOOKUP($A21,'ALG Generieke vragenset'!$A$2:$X$100,21,FALSE),"")</f>
        <v>x</v>
      </c>
      <c r="V21" s="358" t="s">
        <v>6230</v>
      </c>
      <c r="W21" s="315" t="s">
        <v>6231</v>
      </c>
      <c r="X21" s="354"/>
    </row>
    <row r="22" spans="1:24" ht="32.1">
      <c r="A22" s="319" t="str">
        <f>UPPER(MID(C22,1,3)&amp;B22)</f>
        <v>ALG13A</v>
      </c>
      <c r="B22" s="359" t="s">
        <v>6232</v>
      </c>
      <c r="C22" s="359" t="s">
        <v>6153</v>
      </c>
      <c r="D22" s="359" t="s">
        <v>6115</v>
      </c>
      <c r="E22" s="359" t="s">
        <v>4719</v>
      </c>
      <c r="F22" s="359" t="s">
        <v>6154</v>
      </c>
      <c r="G22" s="359"/>
      <c r="H22" s="27" t="str">
        <f t="shared" si="0"/>
        <v>ALG13A_Question</v>
      </c>
      <c r="I22" s="1" t="str">
        <f>IF(ISTEXT(VLOOKUP($A22,'ALG Generieke vragenset'!$A$2:$X$100,9,FALSE)),VLOOKUP($A22,'ALG Generieke vragenset'!$A$2:$X$100,9,FALSE),"")</f>
        <v>Hoe lang bestaan de klachten precies?</v>
      </c>
      <c r="J22" s="1" t="str">
        <f t="shared" si="1"/>
        <v>ALG13A_QuestionPar</v>
      </c>
      <c r="K22" s="1" t="str">
        <f>IF(ISTEXT(VLOOKUP($A22,'ALG Generieke vragenset'!$A$2:$X$100,11,FALSE)),VLOOKUP($A22,'ALG Generieke vragenset'!$A$2:$X$100,11,FALSE),"")</f>
        <v>Hoe lang bestaan de klachten precies?</v>
      </c>
      <c r="L22" s="1" t="str">
        <f>IF(ISTEXT(VLOOKUP($A22,'ALG Generieke vragenset'!$A$2:$X$100,12,FALSE)),VLOOKUP($A22,'ALG Generieke vragenset'!$A$2:$X$100,12,FALSE),"")</f>
        <v>Specifieke duur</v>
      </c>
      <c r="M22" s="1"/>
      <c r="N22" s="1" t="str">
        <f>IF(ISTEXT(VLOOKUP($A22,'ALG Generieke vragenset'!$A$2:$X$100,14,FALSE)),VLOOKUP($A22,'ALG Generieke vragenset'!$A$2:$X$100,14,FALSE),"")</f>
        <v> </v>
      </c>
      <c r="O22" s="24" t="str">
        <f>IF(ISTEXT(VLOOKUP($A22,'ALG Generieke vragenset'!$A$2:$X$100,15,FALSE)),VLOOKUP($A22,'ALG Generieke vragenset'!$A$2:$X$100,15,FALSE),"")</f>
        <v/>
      </c>
      <c r="P22" s="24" t="str">
        <f>IF(ISTEXT(VLOOKUP($A22,'ALG Generieke vragenset'!$A$2:$X$100,16,FALSE)),VLOOKUP($A22,'ALG Generieke vragenset'!$A$2:$X$100,16,FALSE),"")</f>
        <v> </v>
      </c>
      <c r="Q22" s="1" t="str">
        <f>IF(ISTEXT(VLOOKUP($A22,'ALG Generieke vragenset'!$A$2:$X$100,17,FALSE)),VLOOKUP($A22,'ALG Generieke vragenset'!$A$2:$X$100,17,FALSE),"")</f>
        <v>beschrijving</v>
      </c>
      <c r="R22" s="1" t="str">
        <f>IF(ISTEXT(VLOOKUP($A22,'ALG Generieke vragenset'!$A$2:$X$100,18,FALSE)),VLOOKUP($A22,'ALG Generieke vragenset'!$A$2:$X$100,18,FALSE),"")</f>
        <v xml:space="preserve">Ja </v>
      </c>
      <c r="S22" s="1"/>
      <c r="T22" s="14" t="str">
        <f>IF(ISTEXT(VLOOKUP($A22,'ALG Generieke vragenset'!$A$2:$X$100,20,FALSE)),VLOOKUP($A22,'ALG Generieke vragenset'!$A$2:$X$100,20,FALSE),"")</f>
        <v>Beschrijving</v>
      </c>
      <c r="U22" s="14" t="str">
        <f>IF(ISTEXT(VLOOKUP($A22,'ALG Generieke vragenset'!$A$2:$X$100,21,FALSE)),VLOOKUP($A22,'ALG Generieke vragenset'!$A$2:$X$100,21,FALSE),"")</f>
        <v>x</v>
      </c>
      <c r="V22" s="359">
        <v>1</v>
      </c>
      <c r="W22" s="359" t="s">
        <v>6116</v>
      </c>
      <c r="X22" s="360" t="s">
        <v>6116</v>
      </c>
    </row>
    <row r="23" spans="1:24" ht="192">
      <c r="A23" s="313" t="str">
        <f>UPPER(MID(C23,1,5)&amp;B23)</f>
        <v>VROUW5</v>
      </c>
      <c r="B23" s="361">
        <v>5</v>
      </c>
      <c r="C23" s="361" t="s">
        <v>7045</v>
      </c>
      <c r="D23" s="361" t="s">
        <v>4719</v>
      </c>
      <c r="E23" s="361" t="s">
        <v>6186</v>
      </c>
      <c r="F23" s="361" t="s">
        <v>6154</v>
      </c>
      <c r="G23" s="361"/>
      <c r="H23" s="361" t="str">
        <f t="shared" si="0"/>
        <v>VROUW5_Question</v>
      </c>
      <c r="I23" s="361" t="s">
        <v>2522</v>
      </c>
      <c r="J23" s="361" t="str">
        <f t="shared" si="1"/>
        <v>VROUW5_QuestionPar</v>
      </c>
      <c r="K23" s="361" t="s">
        <v>7070</v>
      </c>
      <c r="L23" s="361" t="s">
        <v>7031</v>
      </c>
      <c r="M23" s="361" t="str">
        <f t="shared" si="2"/>
        <v>VROUW5_ExtraInfo</v>
      </c>
      <c r="N23" s="361" t="s">
        <v>7071</v>
      </c>
      <c r="O23" s="361"/>
      <c r="P23" s="361"/>
      <c r="Q23" s="361" t="s">
        <v>6066</v>
      </c>
      <c r="R23" s="361" t="s">
        <v>3</v>
      </c>
      <c r="S23" s="361" t="s">
        <v>7072</v>
      </c>
      <c r="T23" s="361" t="s">
        <v>7073</v>
      </c>
      <c r="U23" s="361" t="s">
        <v>1576</v>
      </c>
      <c r="V23" s="361" t="s">
        <v>6477</v>
      </c>
      <c r="W23" s="362"/>
      <c r="X23" s="363"/>
    </row>
    <row r="24" spans="1:24" ht="32.1">
      <c r="A24" s="313" t="str">
        <f>UPPER(MID(C24,1,3)&amp;B24)</f>
        <v>ALG19</v>
      </c>
      <c r="B24" s="314">
        <v>19</v>
      </c>
      <c r="C24" s="314" t="s">
        <v>6153</v>
      </c>
      <c r="D24" s="314" t="s">
        <v>6115</v>
      </c>
      <c r="E24" s="314" t="s">
        <v>4719</v>
      </c>
      <c r="F24" s="315" t="s">
        <v>6263</v>
      </c>
      <c r="G24" s="203"/>
      <c r="H24" s="205" t="str">
        <f t="shared" si="0"/>
        <v>ALG19_Question</v>
      </c>
      <c r="I24" s="1" t="str">
        <f>IF(ISTEXT(VLOOKUP($A24,'ALG Generieke vragenset'!$A$2:$X$100,9,FALSE)),VLOOKUP($A24,'ALG Generieke vragenset'!$A$2:$X$100,9,FALSE),"")</f>
        <v>Kan er sprake zijn van een SOA?</v>
      </c>
      <c r="J24" s="1" t="str">
        <f t="shared" si="1"/>
        <v>ALG19_QuestionPar</v>
      </c>
      <c r="K24" s="1" t="str">
        <f>IF(ISTEXT(VLOOKUP($A24,'ALG Generieke vragenset'!$A$2:$X$100,11,FALSE)),VLOOKUP($A24,'ALG Generieke vragenset'!$A$2:$X$100,11,FALSE),"")</f>
        <v>Kan er sprake zijn van een SOA?</v>
      </c>
      <c r="L24" s="1" t="str">
        <f>IF(ISTEXT(VLOOKUP($A24,'ALG Generieke vragenset'!$A$2:$X$100,12,FALSE)),VLOOKUP($A24,'ALG Generieke vragenset'!$A$2:$X$100,12,FALSE),"")</f>
        <v>SOA</v>
      </c>
      <c r="M24" s="1" t="str">
        <f t="shared" si="2"/>
        <v>ALG19_ExtraInfo</v>
      </c>
      <c r="N24" s="1" t="str">
        <f>IF(ISTEXT(VLOOKUP($A24,'ALG Generieke vragenset'!$A$2:$X$100,14,FALSE)),VLOOKUP($A24,'ALG Generieke vragenset'!$A$2:$X$100,14,FALSE),"")</f>
        <v>SOA: seksueel overdraagbare aandoening</v>
      </c>
      <c r="O24" s="24" t="str">
        <f>IF(ISTEXT(VLOOKUP($A24,'ALG Generieke vragenset'!$A$2:$X$100,15,FALSE)),VLOOKUP($A24,'ALG Generieke vragenset'!$A$2:$X$100,15,FALSE),"")</f>
        <v/>
      </c>
      <c r="P24" s="24" t="str">
        <f>IF(ISTEXT(VLOOKUP($A24,'ALG Generieke vragenset'!$A$2:$X$100,16,FALSE)),VLOOKUP($A24,'ALG Generieke vragenset'!$A$2:$X$100,16,FALSE),"")</f>
        <v/>
      </c>
      <c r="Q24" s="1" t="str">
        <f>IF(ISTEXT(VLOOKUP($A24,'ALG Generieke vragenset'!$A$2:$X$100,17,FALSE)),VLOOKUP($A24,'ALG Generieke vragenset'!$A$2:$X$100,17,FALSE),"")</f>
        <v>boolean</v>
      </c>
      <c r="R24" s="1" t="str">
        <f>IF(ISTEXT(VLOOKUP($A24,'ALG Generieke vragenset'!$A$2:$X$100,18,FALSE)),VLOOKUP($A24,'ALG Generieke vragenset'!$A$2:$X$100,18,FALSE),"")</f>
        <v>Ja</v>
      </c>
      <c r="S24" s="14" t="s">
        <v>6500</v>
      </c>
      <c r="T24" s="14" t="str">
        <f>IF(ISTEXT(VLOOKUP($A24,'ALG Generieke vragenset'!$A$2:$X$100,20,FALSE)),VLOOKUP($A24,'ALG Generieke vragenset'!$A$2:$X$100,20,FALSE),"")</f>
        <v>1. Ja
2. Nee</v>
      </c>
      <c r="U24" s="14" t="str">
        <f>IF(ISTEXT(VLOOKUP($A24,'ALG Generieke vragenset'!$A$2:$X$100,21,FALSE)),VLOOKUP($A24,'ALG Generieke vragenset'!$A$2:$X$100,21,FALSE),"")</f>
        <v>x</v>
      </c>
      <c r="V24" s="48" t="s">
        <v>6159</v>
      </c>
      <c r="W24" s="203" t="s">
        <v>7074</v>
      </c>
      <c r="X24" s="49"/>
    </row>
    <row r="25" spans="1:24" ht="48">
      <c r="A25" s="319" t="str">
        <f>UPPER(MID(C25,1,3)&amp;B25)</f>
        <v>ALG19A</v>
      </c>
      <c r="B25" s="320" t="s">
        <v>6265</v>
      </c>
      <c r="C25" s="320" t="s">
        <v>6162</v>
      </c>
      <c r="D25" s="320" t="s">
        <v>6115</v>
      </c>
      <c r="E25" s="320" t="s">
        <v>6115</v>
      </c>
      <c r="F25" s="203" t="s">
        <v>6263</v>
      </c>
      <c r="G25" s="315"/>
      <c r="H25" s="482" t="str">
        <f t="shared" si="0"/>
        <v>ALG19A_Question</v>
      </c>
      <c r="I25" s="1" t="str">
        <f>IF(ISTEXT(VLOOKUP($A25,'ALG Generieke vragenset'!$A$2:$X$100,9,FALSE)),VLOOKUP($A25,'ALG Generieke vragenset'!$A$2:$X$100,9,FALSE),"")</f>
        <v>Heb je al een SOA-test gedaan?</v>
      </c>
      <c r="J25" s="1" t="str">
        <f t="shared" si="1"/>
        <v>ALG19A_QuestionPar</v>
      </c>
      <c r="K25" s="1" t="str">
        <f>IF(ISTEXT(VLOOKUP($A25,'ALG Generieke vragenset'!$A$2:$X$100,11,FALSE)),VLOOKUP($A25,'ALG Generieke vragenset'!$A$2:$X$100,11,FALSE),"")</f>
        <v>Heeft de patiënt al een SOA-test gedaan?</v>
      </c>
      <c r="L25" s="1" t="str">
        <f>IF(ISTEXT(VLOOKUP($A25,'ALG Generieke vragenset'!$A$2:$X$100,12,FALSE)),VLOOKUP($A25,'ALG Generieke vragenset'!$A$2:$X$100,12,FALSE),"")</f>
        <v>SOA getest</v>
      </c>
      <c r="M25" s="1"/>
      <c r="N25" s="1" t="str">
        <f>IF(ISTEXT(VLOOKUP($A25,'ALG Generieke vragenset'!$A$2:$X$100,14,FALSE)),VLOOKUP($A25,'ALG Generieke vragenset'!$A$2:$X$100,14,FALSE),"")</f>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keuzeselectie</v>
      </c>
      <c r="R25" s="1" t="str">
        <f>IF(ISTEXT(VLOOKUP($A25,'ALG Generieke vragenset'!$A$2:$X$100,18,FALSE)),VLOOKUP($A25,'ALG Generieke vragenset'!$A$2:$X$100,18,FALSE),"")</f>
        <v>Ja</v>
      </c>
      <c r="S25" s="14" t="s">
        <v>6267</v>
      </c>
      <c r="T25" s="14" t="str">
        <f>IF(ISTEXT(VLOOKUP($A25,'ALG Generieke vragenset'!$A$2:$X$100,20,FALSE)),VLOOKUP($A25,'ALG Generieke vragenset'!$A$2:$X$100,20,FALSE),"")</f>
        <v>1. Ja, getest en heb de uitslag 
2. Ja, getest maar de uitslag volgt nog
3. Nee, niet getest</v>
      </c>
      <c r="U25" s="14" t="str">
        <f>IF(ISTEXT(VLOOKUP($A25,'ALG Generieke vragenset'!$A$2:$X$100,21,FALSE)),VLOOKUP($A25,'ALG Generieke vragenset'!$A$2:$X$100,21,FALSE),"")</f>
        <v>x</v>
      </c>
      <c r="V25" s="315" t="s">
        <v>6269</v>
      </c>
      <c r="W25" s="315" t="s">
        <v>7075</v>
      </c>
      <c r="X25" s="364" t="s">
        <v>6116</v>
      </c>
    </row>
    <row r="26" spans="1:24" ht="96">
      <c r="A26" s="313" t="str">
        <f>UPPER(MID(C26,1,3)&amp;B26)</f>
        <v>ALG19B</v>
      </c>
      <c r="B26" s="316" t="s">
        <v>6270</v>
      </c>
      <c r="C26" s="316" t="s">
        <v>6162</v>
      </c>
      <c r="D26" s="316" t="s">
        <v>6115</v>
      </c>
      <c r="E26" s="316" t="s">
        <v>6115</v>
      </c>
      <c r="F26" s="315" t="s">
        <v>6263</v>
      </c>
      <c r="G26" s="203"/>
      <c r="H26" s="205" t="str">
        <f t="shared" si="0"/>
        <v>ALG19B_Question</v>
      </c>
      <c r="I26" s="1" t="str">
        <f>IF(ISTEXT(VLOOKUP($A26,'ALG Generieke vragenset'!$A$2:$X$100,9,FALSE)),VLOOKUP($A26,'ALG Generieke vragenset'!$A$2:$X$100,9,FALSE),"")</f>
        <v>Wat was de uitslag en ben je behandeld?</v>
      </c>
      <c r="J26" s="1" t="str">
        <f t="shared" si="1"/>
        <v>ALG19B_QuestionPar</v>
      </c>
      <c r="K26" s="1" t="str">
        <f>IF(ISTEXT(VLOOKUP($A26,'ALG Generieke vragenset'!$A$2:$X$100,11,FALSE)),VLOOKUP($A26,'ALG Generieke vragenset'!$A$2:$X$100,11,FALSE),"")</f>
        <v>Wat was de uitslag en is de patiënt behandeld?</v>
      </c>
      <c r="L26" s="1" t="str">
        <f>IF(ISTEXT(VLOOKUP($A26,'ALG Generieke vragenset'!$A$2:$X$100,12,FALSE)),VLOOKUP($A26,'ALG Generieke vragenset'!$A$2:$X$100,12,FALSE),"")</f>
        <v>SOA uitslag en behandeling</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 xml:space="preserve">Meerkeuzeselectie </v>
      </c>
      <c r="R26" s="1" t="str">
        <f>IF(ISTEXT(VLOOKUP($A26,'ALG Generieke vragenset'!$A$2:$X$100,18,FALSE)),VLOOKUP($A26,'ALG Generieke vragenset'!$A$2:$X$100,18,FALSE),"")</f>
        <v>Ja</v>
      </c>
      <c r="S26" s="14" t="s">
        <v>6437</v>
      </c>
      <c r="T26" s="14" t="str">
        <f>IF(ISTEXT(VLOOKUP($A26,'ALG Generieke vragenset'!$A$2:$X$100,20,FALSE)),VLOOKUP($A26,'ALG Generieke vragenset'!$A$2:$X$100,20,FALSE),"")</f>
        <v xml:space="preserve">1. Gonorroe
2. Chlamydia
3. Syfillis
4. Andere SOA
5. Al behandeld 
6. Nog niet behandeld </v>
      </c>
      <c r="U26" s="14" t="str">
        <f>IF(ISTEXT(VLOOKUP($A26,'ALG Generieke vragenset'!$A$2:$X$100,21,FALSE)),VLOOKUP($A26,'ALG Generieke vragenset'!$A$2:$X$100,21,FALSE),"")</f>
        <v>x</v>
      </c>
      <c r="V26" s="203" t="s">
        <v>6275</v>
      </c>
      <c r="W26" s="203"/>
      <c r="X26" s="49" t="s">
        <v>6116</v>
      </c>
    </row>
    <row r="27" spans="1:24" ht="144">
      <c r="A27" s="130" t="str">
        <f>UPPER(MID(C27,1,5)&amp;B27)</f>
        <v>VROUW6</v>
      </c>
      <c r="B27" s="41">
        <v>6</v>
      </c>
      <c r="C27" s="41" t="s">
        <v>7045</v>
      </c>
      <c r="D27" s="41" t="s">
        <v>4719</v>
      </c>
      <c r="E27" s="41" t="s">
        <v>6186</v>
      </c>
      <c r="F27" s="41" t="s">
        <v>7076</v>
      </c>
      <c r="G27" s="41"/>
      <c r="H27" s="41" t="str">
        <f t="shared" si="0"/>
        <v>VROUW6_Question</v>
      </c>
      <c r="I27" s="41" t="s">
        <v>7037</v>
      </c>
      <c r="J27" s="41" t="str">
        <f t="shared" si="1"/>
        <v>VROUW6_QuestionPar</v>
      </c>
      <c r="K27" s="41" t="s">
        <v>7077</v>
      </c>
      <c r="L27" s="41" t="s">
        <v>7039</v>
      </c>
      <c r="M27" s="41" t="str">
        <f t="shared" si="2"/>
        <v>VROUW6_ExtraInfo</v>
      </c>
      <c r="N27" s="41" t="s">
        <v>7078</v>
      </c>
      <c r="O27" s="41"/>
      <c r="P27" s="41"/>
      <c r="Q27" s="41" t="s">
        <v>6326</v>
      </c>
      <c r="R27" s="41" t="s">
        <v>3</v>
      </c>
      <c r="S27" s="41" t="s">
        <v>7079</v>
      </c>
      <c r="T27" s="41" t="s">
        <v>7080</v>
      </c>
      <c r="U27" s="41" t="s">
        <v>1576</v>
      </c>
      <c r="V27" s="41" t="s">
        <v>6230</v>
      </c>
      <c r="W27" s="41"/>
      <c r="X27" s="131"/>
    </row>
    <row r="28" spans="1:24" ht="32.1">
      <c r="A28" s="319" t="str">
        <f t="shared" ref="A28:A33" si="7">UPPER(MID(C28,1,3)&amp;B28)</f>
        <v>ALG14</v>
      </c>
      <c r="B28" s="320">
        <v>14</v>
      </c>
      <c r="C28" s="320" t="s">
        <v>6153</v>
      </c>
      <c r="D28" s="312" t="s">
        <v>4719</v>
      </c>
      <c r="E28" s="312" t="s">
        <v>4719</v>
      </c>
      <c r="F28" s="312" t="s">
        <v>6154</v>
      </c>
      <c r="G28" s="312"/>
      <c r="H28" s="14" t="str">
        <f t="shared" si="0"/>
        <v>ALG14_Question</v>
      </c>
      <c r="I28" s="1" t="str">
        <f>IF(ISTEXT(VLOOKUP($A28,'ALG Generieke vragenset'!$A$2:$X$100,9,FALSE)),VLOOKUP($A28,'ALG Generieke vragenset'!$A$2:$X$100,9,FALSE),"")</f>
        <v>Zijn er nog andere bijkomende klachten?</v>
      </c>
      <c r="J28" s="1" t="str">
        <f t="shared" si="1"/>
        <v>ALG14_QuestionPar</v>
      </c>
      <c r="K28" s="1" t="str">
        <f>IF(ISTEXT(VLOOKUP($A28,'ALG Generieke vragenset'!$A$2:$X$100,11,FALSE)),VLOOKUP($A28,'ALG Generieke vragenset'!$A$2:$X$100,11,FALSE),"")</f>
        <v>Zijn er nog andere bijkomende klachten?</v>
      </c>
      <c r="L28" s="1" t="str">
        <f>IF(ISTEXT(VLOOKUP($A28,'ALG Generieke vragenset'!$A$2:$X$100,12,FALSE)),VLOOKUP($A28,'ALG Generieke vragenset'!$A$2:$X$100,12,FALSE),"")</f>
        <v>Bijkomende klachten</v>
      </c>
      <c r="M28" s="1"/>
      <c r="N28" s="1" t="str">
        <f>IF(ISTEXT(VLOOKUP($A28,'ALG Generieke vragenset'!$A$2:$X$100,14,FALSE)),VLOOKUP($A28,'ALG Generieke vragenset'!$A$2:$X$100,14,FALSE),"")</f>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boolean</v>
      </c>
      <c r="R28" s="1" t="str">
        <f>IF(ISTEXT(VLOOKUP($A28,'ALG Generieke vragenset'!$A$2:$X$100,18,FALSE)),VLOOKUP($A28,'ALG Generieke vragenset'!$A$2:$X$100,18,FALSE),"")</f>
        <v>Ja</v>
      </c>
      <c r="S28" s="14" t="s">
        <v>6500</v>
      </c>
      <c r="T28" s="14" t="str">
        <f>IF(ISTEXT(VLOOKUP($A28,'ALG Generieke vragenset'!$A$2:$X$100,20,FALSE)),VLOOKUP($A28,'ALG Generieke vragenset'!$A$2:$X$100,20,FALSE),"")</f>
        <v>1. Ja
2. Nee</v>
      </c>
      <c r="U28" s="14" t="str">
        <f>IF(ISTEXT(VLOOKUP($A28,'ALG Generieke vragenset'!$A$2:$X$100,21,FALSE)),VLOOKUP($A28,'ALG Generieke vragenset'!$A$2:$X$100,21,FALSE),"")</f>
        <v/>
      </c>
      <c r="V28" s="312" t="s">
        <v>6159</v>
      </c>
      <c r="W28" s="203" t="s">
        <v>6160</v>
      </c>
      <c r="X28" s="353"/>
    </row>
    <row r="29" spans="1:24" ht="32.1">
      <c r="A29" s="313" t="str">
        <f t="shared" si="7"/>
        <v>ALG14A</v>
      </c>
      <c r="B29" s="316" t="s">
        <v>6236</v>
      </c>
      <c r="C29" s="316" t="s">
        <v>6162</v>
      </c>
      <c r="D29" s="317" t="s">
        <v>6115</v>
      </c>
      <c r="E29" s="317" t="s">
        <v>6115</v>
      </c>
      <c r="F29" s="317" t="s">
        <v>6154</v>
      </c>
      <c r="G29" s="317"/>
      <c r="H29" s="484" t="str">
        <f t="shared" si="0"/>
        <v>ALG14A_Question</v>
      </c>
      <c r="I29" s="1" t="str">
        <f>IF(ISTEXT(VLOOKUP($A29,'ALG Generieke vragenset'!$A$2:$X$100,9,FALSE)),VLOOKUP($A29,'ALG Generieke vragenset'!$A$2:$X$100,9,FALSE),"")</f>
        <v>Kan je de bijkomende klachten beschrijven?</v>
      </c>
      <c r="J29" s="1" t="str">
        <f t="shared" si="1"/>
        <v>ALG14A_QuestionPar</v>
      </c>
      <c r="K29" s="1" t="str">
        <f>IF(ISTEXT(VLOOKUP($A29,'ALG Generieke vragenset'!$A$2:$X$100,11,FALSE)),VLOOKUP($A29,'ALG Generieke vragenset'!$A$2:$X$100,11,FALSE),"")</f>
        <v>Kan je de bijkomende klachten beschrijven?</v>
      </c>
      <c r="L29" s="1" t="str">
        <f>IF(ISTEXT(VLOOKUP($A29,'ALG Generieke vragenset'!$A$2:$X$100,12,FALSE)),VLOOKUP($A29,'ALG Generieke vragenset'!$A$2:$X$100,12,FALSE),"")</f>
        <v>Specificatie bijkomende klachten</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beschrijving</v>
      </c>
      <c r="R29" s="1" t="str">
        <f>IF(ISTEXT(VLOOKUP($A29,'ALG Generieke vragenset'!$A$2:$X$100,18,FALSE)),VLOOKUP($A29,'ALG Generieke vragenset'!$A$2:$X$100,18,FALSE),"")</f>
        <v>Nee</v>
      </c>
      <c r="S29" s="1"/>
      <c r="T29" s="14" t="str">
        <f>IF(ISTEXT(VLOOKUP($A29,'ALG Generieke vragenset'!$A$2:$X$100,20,FALSE)),VLOOKUP($A29,'ALG Generieke vragenset'!$A$2:$X$100,20,FALSE),"")</f>
        <v>Beschrijving</v>
      </c>
      <c r="U29" s="14" t="str">
        <f>IF(ISTEXT(VLOOKUP($A29,'ALG Generieke vragenset'!$A$2:$X$100,21,FALSE)),VLOOKUP($A29,'ALG Generieke vragenset'!$A$2:$X$100,21,FALSE),"")</f>
        <v>x</v>
      </c>
      <c r="V29" s="317">
        <v>1</v>
      </c>
      <c r="W29" s="315"/>
      <c r="X29" s="354"/>
    </row>
    <row r="30" spans="1:24" ht="15.95">
      <c r="A30" s="319" t="str">
        <f t="shared" si="7"/>
        <v>ALG15</v>
      </c>
      <c r="B30" s="320">
        <v>15</v>
      </c>
      <c r="C30" s="320" t="s">
        <v>6153</v>
      </c>
      <c r="D30" s="320" t="s">
        <v>4719</v>
      </c>
      <c r="E30" s="312" t="s">
        <v>4719</v>
      </c>
      <c r="F30" s="312" t="s">
        <v>6154</v>
      </c>
      <c r="G30" s="312"/>
      <c r="H30" s="14" t="str">
        <f t="shared" si="0"/>
        <v>ALG15_Question</v>
      </c>
      <c r="I30" s="1" t="str">
        <f>IF(ISTEXT(VLOOKUP($A30,'ALG Generieke vragenset'!$A$2:$X$100,9,FALSE)),VLOOKUP($A30,'ALG Generieke vragenset'!$A$2:$X$100,9,FALSE),"")</f>
        <v>Wat heb je zelf gedaan om de klachten te verlichten?</v>
      </c>
      <c r="J30" s="1" t="str">
        <f t="shared" si="1"/>
        <v>ALG15_QuestionPar</v>
      </c>
      <c r="K30" s="1" t="str">
        <f>IF(ISTEXT(VLOOKUP($A30,'ALG Generieke vragenset'!$A$2:$X$100,11,FALSE)),VLOOKUP($A30,'ALG Generieke vragenset'!$A$2:$X$100,11,FALSE),"")</f>
        <v>Wat heeft de patiënt zelf gedaan om de klachten te verlichten?</v>
      </c>
      <c r="L30" s="1" t="str">
        <f>IF(ISTEXT(VLOOKUP($A30,'ALG Generieke vragenset'!$A$2:$X$100,12,FALSE)),VLOOKUP($A30,'ALG Generieke vragenset'!$A$2:$X$100,12,FALSE),"")</f>
        <v>Zelfhulp</v>
      </c>
      <c r="M30" s="1" t="str">
        <f t="shared" si="2"/>
        <v>ALG15_ExtraInfo</v>
      </c>
      <c r="N30" s="1" t="str">
        <f>IF(ISTEXT(VLOOKUP($A30,'ALG Generieke vragenset'!$A$2:$X$100,14,FALSE)),VLOOKUP($A30,'ALG Generieke vragenset'!$A$2:$X$100,14,FALSE),"")</f>
        <v xml:space="preserve">Als je medicatie hebt ingenomen graag vermelden welke medicatie, de dosering en wanneer je het hebt ingenomen.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 xml:space="preserve">Ja </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320">
        <v>1</v>
      </c>
      <c r="W30" s="203"/>
      <c r="X30" s="353"/>
    </row>
    <row r="31" spans="1:24" ht="12.75" customHeight="1">
      <c r="A31" s="313" t="str">
        <f t="shared" si="7"/>
        <v>ALG17</v>
      </c>
      <c r="B31" s="314">
        <v>17</v>
      </c>
      <c r="C31" s="314" t="s">
        <v>6153</v>
      </c>
      <c r="D31" s="314" t="s">
        <v>4719</v>
      </c>
      <c r="E31" s="318" t="s">
        <v>6259</v>
      </c>
      <c r="F31" s="318" t="s">
        <v>6154</v>
      </c>
      <c r="G31" s="318"/>
      <c r="H31" s="484" t="str">
        <f t="shared" si="0"/>
        <v>ALG17_Question</v>
      </c>
      <c r="I31" s="1" t="str">
        <f>IF(ISTEXT(VLOOKUP($A31,'ALG Generieke vragenset'!$A$2:$X$100,9,FALSE)),VLOOKUP($A31,'ALG Generieke vragenset'!$A$2:$X$100,9,FALSE),"")</f>
        <v xml:space="preserve">Heb je ooit eerder last gehad van deze klacht? </v>
      </c>
      <c r="J31" s="1" t="str">
        <f t="shared" si="1"/>
        <v>ALG17_QuestionPar</v>
      </c>
      <c r="K31" s="1" t="str">
        <f>IF(ISTEXT(VLOOKUP($A31,'ALG Generieke vragenset'!$A$2:$X$100,11,FALSE)),VLOOKUP($A31,'ALG Generieke vragenset'!$A$2:$X$100,11,FALSE),"")</f>
        <v xml:space="preserve">Heeft de patiënt ooit eerder last gehad van dezelfde klacht? </v>
      </c>
      <c r="L31" s="1" t="str">
        <f>IF(ISTEXT(VLOOKUP($A31,'ALG Generieke vragenset'!$A$2:$X$100,12,FALSE)),VLOOKUP($A31,'ALG Generieke vragenset'!$A$2:$X$100,12,FALSE),"")</f>
        <v>Recidief</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Ja</v>
      </c>
      <c r="S31" s="14" t="s">
        <v>6500</v>
      </c>
      <c r="T31" s="14" t="str">
        <f>IF(ISTEXT(VLOOKUP($A31,'ALG Generieke vragenset'!$A$2:$X$100,20,FALSE)),VLOOKUP($A31,'ALG Generieke vragenset'!$A$2:$X$100,20,FALSE),"")</f>
        <v>1. Ja
2. Nee</v>
      </c>
      <c r="U31" s="14" t="str">
        <f>IF(ISTEXT(VLOOKUP($A31,'ALG Generieke vragenset'!$A$2:$X$100,21,FALSE)),VLOOKUP($A31,'ALG Generieke vragenset'!$A$2:$X$100,21,FALSE),"")</f>
        <v>x</v>
      </c>
      <c r="V31" s="318" t="s">
        <v>6159</v>
      </c>
      <c r="W31" s="315"/>
      <c r="X31" s="364"/>
    </row>
    <row r="32" spans="1:24" ht="32.1">
      <c r="A32" s="319" t="str">
        <f t="shared" si="7"/>
        <v>ALG5</v>
      </c>
      <c r="B32" s="320">
        <v>5</v>
      </c>
      <c r="C32" s="320" t="s">
        <v>6153</v>
      </c>
      <c r="D32" s="320" t="s">
        <v>6115</v>
      </c>
      <c r="E32" s="320" t="s">
        <v>4719</v>
      </c>
      <c r="F32" s="320" t="s">
        <v>6154</v>
      </c>
      <c r="G32" s="320"/>
      <c r="H32" s="1" t="str">
        <f t="shared" si="0"/>
        <v>ALG5_Question</v>
      </c>
      <c r="I32" s="1" t="str">
        <f>IF(ISTEXT(VLOOKUP($A32,'ALG Generieke vragenset'!$A$2:$X$100,9,FALSE)),VLOOKUP($A32,'ALG Generieke vragenset'!$A$2:$X$100,9,FALSE),"")</f>
        <v>Heb je allergieën?</v>
      </c>
      <c r="J32" s="1" t="str">
        <f t="shared" si="1"/>
        <v>ALG5_QuestionPar</v>
      </c>
      <c r="K32" s="1" t="str">
        <f>IF(ISTEXT(VLOOKUP($A32,'ALG Generieke vragenset'!$A$2:$X$100,11,FALSE)),VLOOKUP($A32,'ALG Generieke vragenset'!$A$2:$X$100,11,FALSE),"")</f>
        <v>Heeft de patiënt allergieën?</v>
      </c>
      <c r="L32" s="1" t="str">
        <f>IF(ISTEXT(VLOOKUP($A32,'ALG Generieke vragenset'!$A$2:$X$100,12,FALSE)),VLOOKUP($A32,'ALG Generieke vragenset'!$A$2:$X$100,12,FALSE),"")</f>
        <v>Allergieën</v>
      </c>
      <c r="M32" s="1"/>
      <c r="N32" s="1" t="str">
        <f>IF(ISTEXT(VLOOKUP($A32,'ALG Generieke vragenset'!$A$2:$X$100,14,FALSE)),VLOOKUP($A32,'ALG Generieke vragenset'!$A$2:$X$100,14,FALSE),"")</f>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boolean</v>
      </c>
      <c r="R32" s="1" t="str">
        <f>IF(ISTEXT(VLOOKUP($A32,'ALG Generieke vragenset'!$A$2:$X$100,18,FALSE)),VLOOKUP($A32,'ALG Generieke vragenset'!$A$2:$X$100,18,FALSE),"")</f>
        <v xml:space="preserve">Ja </v>
      </c>
      <c r="S32" s="14" t="s">
        <v>6500</v>
      </c>
      <c r="T32" s="14" t="str">
        <f>IF(ISTEXT(VLOOKUP($A32,'ALG Generieke vragenset'!$A$2:$X$100,20,FALSE)),VLOOKUP($A32,'ALG Generieke vragenset'!$A$2:$X$100,20,FALSE),"")</f>
        <v>1. Ja
2. Nee</v>
      </c>
      <c r="U32" s="14" t="str">
        <f>IF(ISTEXT(VLOOKUP($A32,'ALG Generieke vragenset'!$A$2:$X$100,21,FALSE)),VLOOKUP($A32,'ALG Generieke vragenset'!$A$2:$X$100,21,FALSE),"")</f>
        <v>x</v>
      </c>
      <c r="V32" s="312" t="s">
        <v>6159</v>
      </c>
      <c r="W32" s="203" t="s">
        <v>6160</v>
      </c>
      <c r="X32" s="353"/>
    </row>
    <row r="33" spans="1:24" ht="15.95">
      <c r="A33" s="313" t="str">
        <f t="shared" si="7"/>
        <v>ALG6</v>
      </c>
      <c r="B33" s="316">
        <v>6</v>
      </c>
      <c r="C33" s="316" t="s">
        <v>6153</v>
      </c>
      <c r="D33" s="316" t="s">
        <v>4719</v>
      </c>
      <c r="E33" s="317" t="s">
        <v>4719</v>
      </c>
      <c r="F33" s="317" t="s">
        <v>6154</v>
      </c>
      <c r="G33" s="317"/>
      <c r="H33" s="484" t="str">
        <f t="shared" si="0"/>
        <v>ALG6_Question</v>
      </c>
      <c r="I33" s="1" t="str">
        <f>IF(ISTEXT(VLOOKUP($A33,'ALG Generieke vragenset'!$A$2:$X$100,9,FALSE)),VLOOKUP($A33,'ALG Generieke vragenset'!$A$2:$X$100,9,FALSE),"")</f>
        <v>Hoe uit de allergie zich?</v>
      </c>
      <c r="J33" s="1" t="str">
        <f t="shared" si="1"/>
        <v>ALG6_QuestionPar</v>
      </c>
      <c r="K33" s="1" t="str">
        <f>IF(ISTEXT(VLOOKUP($A33,'ALG Generieke vragenset'!$A$2:$X$100,11,FALSE)),VLOOKUP($A33,'ALG Generieke vragenset'!$A$2:$X$100,11,FALSE),"")</f>
        <v>Hoe uit de allergie zich?</v>
      </c>
      <c r="L33" s="1" t="str">
        <f>IF(ISTEXT(VLOOKUP($A33,'ALG Generieke vragenset'!$A$2:$X$100,12,FALSE)),VLOOKUP($A33,'ALG Generieke vragenset'!$A$2:$X$100,12,FALSE),"")</f>
        <v>Waarvoor en ernst</v>
      </c>
      <c r="M33" s="1" t="str">
        <f t="shared" si="2"/>
        <v>ALG6_ExtraInfo</v>
      </c>
      <c r="N33" s="1" t="str">
        <f>IF(ISTEXT(VLOOKUP($A33,'ALG Generieke vragenset'!$A$2:$X$100,14,FALSE)),VLOOKUP($A33,'ALG Generieke vragenset'!$A$2:$X$100,14,FALSE),"")</f>
        <v>Bijvoorbeeld: huiduitslag over het gehele lichaam of een opgezette tong of keel? En gebruik je/de patiënt medicatie voor de allergie en / of heb je een EpiPen?</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beschrijving</v>
      </c>
      <c r="R33" s="1" t="str">
        <f>IF(ISTEXT(VLOOKUP($A33,'ALG Generieke vragenset'!$A$2:$X$100,18,FALSE)),VLOOKUP($A33,'ALG Generieke vragenset'!$A$2:$X$100,18,FALSE),"")</f>
        <v xml:space="preserve">Ja </v>
      </c>
      <c r="S33" s="1"/>
      <c r="T33" s="14" t="str">
        <f>IF(ISTEXT(VLOOKUP($A33,'ALG Generieke vragenset'!$A$2:$X$100,20,FALSE)),VLOOKUP($A33,'ALG Generieke vragenset'!$A$2:$X$100,20,FALSE),"")</f>
        <v>Beschrijving</v>
      </c>
      <c r="U33" s="14" t="str">
        <f>IF(ISTEXT(VLOOKUP($A33,'ALG Generieke vragenset'!$A$2:$X$100,21,FALSE)),VLOOKUP($A33,'ALG Generieke vragenset'!$A$2:$X$100,21,FALSE),"")</f>
        <v>x</v>
      </c>
      <c r="V33" s="316">
        <v>1</v>
      </c>
      <c r="W33" s="315"/>
      <c r="X33" s="354"/>
    </row>
    <row r="34" spans="1:24" ht="128.1">
      <c r="A34" s="130" t="str">
        <f>UPPER(MID(C34,1,5)&amp;B34)</f>
        <v>VROUW7</v>
      </c>
      <c r="B34" s="41">
        <v>7</v>
      </c>
      <c r="C34" s="41" t="s">
        <v>7045</v>
      </c>
      <c r="D34" s="41" t="s">
        <v>4719</v>
      </c>
      <c r="E34" s="41" t="s">
        <v>6186</v>
      </c>
      <c r="F34" s="41" t="s">
        <v>6187</v>
      </c>
      <c r="G34" s="41"/>
      <c r="H34" s="41" t="str">
        <f t="shared" si="0"/>
        <v>VROUW7_Question</v>
      </c>
      <c r="I34" s="41" t="s">
        <v>7081</v>
      </c>
      <c r="J34" s="41" t="str">
        <f t="shared" si="1"/>
        <v>VROUW7_QuestionPar</v>
      </c>
      <c r="K34" s="41" t="s">
        <v>7082</v>
      </c>
      <c r="L34" s="41" t="s">
        <v>7083</v>
      </c>
      <c r="M34" s="41" t="str">
        <f t="shared" si="2"/>
        <v>VROUW7_ExtraInfo</v>
      </c>
      <c r="N34" s="41" t="s">
        <v>7084</v>
      </c>
      <c r="O34" s="41"/>
      <c r="P34" s="41"/>
      <c r="Q34" s="41" t="s">
        <v>6326</v>
      </c>
      <c r="R34" s="41" t="s">
        <v>7085</v>
      </c>
      <c r="S34" s="41" t="s">
        <v>7086</v>
      </c>
      <c r="T34" s="41" t="s">
        <v>7087</v>
      </c>
      <c r="U34" s="41" t="s">
        <v>1576</v>
      </c>
      <c r="V34" s="41" t="s">
        <v>6529</v>
      </c>
      <c r="W34" s="41"/>
      <c r="X34" s="131"/>
    </row>
    <row r="35" spans="1:24" ht="32.1">
      <c r="A35" s="313" t="str">
        <f t="shared" ref="A35:A36" si="8">UPPER(MID(C35,1,3)&amp;B35)</f>
        <v>ALG3B</v>
      </c>
      <c r="B35" s="316" t="s">
        <v>6178</v>
      </c>
      <c r="C35" s="316" t="s">
        <v>6162</v>
      </c>
      <c r="D35" s="316" t="s">
        <v>6115</v>
      </c>
      <c r="E35" s="317" t="s">
        <v>6115</v>
      </c>
      <c r="F35" s="317" t="s">
        <v>6154</v>
      </c>
      <c r="G35" s="317"/>
      <c r="H35" s="484" t="str">
        <f t="shared" si="0"/>
        <v>ALG3B_Question</v>
      </c>
      <c r="I35" s="1" t="str">
        <f>IF(ISTEXT(VLOOKUP($A35,'ALG Generieke vragenset'!$A$2:$X$100,9,FALSE)),VLOOKUP($A35,'ALG Generieke vragenset'!$A$2:$X$100,9,FALSE),"")</f>
        <v xml:space="preserve">Gebruik je medicijnen? </v>
      </c>
      <c r="J35" s="1" t="str">
        <f t="shared" si="1"/>
        <v>ALG3B_QuestionPar</v>
      </c>
      <c r="K35" s="1" t="str">
        <f>IF(ISTEXT(VLOOKUP($A35,'ALG Generieke vragenset'!$A$2:$X$100,11,FALSE)),VLOOKUP($A35,'ALG Generieke vragenset'!$A$2:$X$100,11,FALSE),"")</f>
        <v>Gebruikt de patiënt medicijnen?</v>
      </c>
      <c r="L35" s="1" t="str">
        <f>IF(ISTEXT(VLOOKUP($A35,'ALG Generieke vragenset'!$A$2:$X$100,12,FALSE)),VLOOKUP($A35,'ALG Generieke vragenset'!$A$2:$X$100,12,FALSE),"")</f>
        <v>Medicatie</v>
      </c>
      <c r="M35" s="1" t="str">
        <f t="shared" si="2"/>
        <v>ALG3B_ExtraInfo</v>
      </c>
      <c r="N35" s="1" t="str">
        <f>IF(ISTEXT(VLOOKUP($A35,'ALG Generieke vragenset'!$A$2:$X$100,14,FALSE)),VLOOKUP($A35,'ALG Generieke vragenset'!$A$2:$X$100,14,FALSE),"")</f>
        <v>En/of ben je onder behandeling bij een arts met bijvoorbeeld radiotherapie?</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boolean</v>
      </c>
      <c r="R35" s="1" t="str">
        <f>IF(ISTEXT(VLOOKUP($A35,'ALG Generieke vragenset'!$A$2:$X$100,18,FALSE)),VLOOKUP($A35,'ALG Generieke vragenset'!$A$2:$X$100,18,FALSE),"")</f>
        <v xml:space="preserve">Ja </v>
      </c>
      <c r="S35" s="14" t="s">
        <v>6500</v>
      </c>
      <c r="T35" s="14" t="str">
        <f>IF(ISTEXT(VLOOKUP($A35,'ALG Generieke vragenset'!$A$2:$X$100,20,FALSE)),VLOOKUP($A35,'ALG Generieke vragenset'!$A$2:$X$100,20,FALSE),"")</f>
        <v xml:space="preserve">1. Ja 
2. Nee </v>
      </c>
      <c r="U35" s="14" t="str">
        <f>IF(ISTEXT(VLOOKUP($A35,'ALG Generieke vragenset'!$A$2:$X$100,21,FALSE)),VLOOKUP($A35,'ALG Generieke vragenset'!$A$2:$X$100,21,FALSE),"")</f>
        <v>x</v>
      </c>
      <c r="V35" s="317" t="s">
        <v>6159</v>
      </c>
      <c r="W35" s="315" t="s">
        <v>6181</v>
      </c>
      <c r="X35" s="354"/>
    </row>
    <row r="36" spans="1:24" ht="15.95">
      <c r="A36" s="319" t="str">
        <f t="shared" si="8"/>
        <v>ALG3C</v>
      </c>
      <c r="B36" s="320" t="s">
        <v>6182</v>
      </c>
      <c r="C36" s="320" t="s">
        <v>6162</v>
      </c>
      <c r="D36" s="320" t="s">
        <v>6115</v>
      </c>
      <c r="E36" s="312" t="s">
        <v>6115</v>
      </c>
      <c r="F36" s="312" t="s">
        <v>6154</v>
      </c>
      <c r="G36" s="312"/>
      <c r="H36" s="14" t="str">
        <f t="shared" si="0"/>
        <v>ALG3C_Question</v>
      </c>
      <c r="I36" s="1" t="str">
        <f>IF(ISTEXT(VLOOKUP($A36,'ALG Generieke vragenset'!$A$2:$X$100,9,FALSE)),VLOOKUP($A36,'ALG Generieke vragenset'!$A$2:$X$100,9,FALSE),"")</f>
        <v>Welke medicatie gebruik je?</v>
      </c>
      <c r="J36" s="1" t="str">
        <f t="shared" si="1"/>
        <v>ALG3C_QuestionPar</v>
      </c>
      <c r="K36" s="1" t="str">
        <f>IF(ISTEXT(VLOOKUP($A36,'ALG Generieke vragenset'!$A$2:$X$100,11,FALSE)),VLOOKUP($A36,'ALG Generieke vragenset'!$A$2:$X$100,11,FALSE),"")</f>
        <v>Welke medicatie gebruik je?</v>
      </c>
      <c r="L36" s="1" t="str">
        <f>IF(ISTEXT(VLOOKUP($A36,'ALG Generieke vragenset'!$A$2:$X$100,12,FALSE)),VLOOKUP($A36,'ALG Generieke vragenset'!$A$2:$X$100,12,FALSE),"")</f>
        <v>Specificatie medicatie</v>
      </c>
      <c r="M36" s="1" t="str">
        <f t="shared" si="2"/>
        <v>ALG3C_ExtraInfo</v>
      </c>
      <c r="N36" s="1" t="str">
        <f>IF(ISTEXT(VLOOKUP($A36,'ALG Generieke vragenset'!$A$2:$X$100,14,FALSE)),VLOOKUP($A36,'ALG Generieke vragenset'!$A$2:$X$100,14,FALSE),"")</f>
        <v xml:space="preserve">Of wat voor behandeling? En als je er een hebt graag ook een foto uploaden van je medicatielijst.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 en beeld</v>
      </c>
      <c r="R36" s="1" t="str">
        <f>IF(ISTEXT(VLOOKUP($A36,'ALG Generieke vragenset'!$A$2:$X$100,18,FALSE)),VLOOKUP($A36,'ALG Generieke vragenset'!$A$2:$X$100,18,FALSE),"")</f>
        <v xml:space="preserve">Ja </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312">
        <v>1</v>
      </c>
      <c r="W36" s="203"/>
      <c r="X36" s="353"/>
    </row>
    <row r="37" spans="1:24" ht="32.1">
      <c r="A37" s="313" t="s">
        <v>6276</v>
      </c>
      <c r="B37" s="316">
        <v>20</v>
      </c>
      <c r="C37" s="316" t="s">
        <v>6153</v>
      </c>
      <c r="D37" s="316" t="s">
        <v>6115</v>
      </c>
      <c r="E37" s="317" t="s">
        <v>6115</v>
      </c>
      <c r="F37" s="317" t="s">
        <v>6154</v>
      </c>
      <c r="G37" s="317"/>
      <c r="H37" s="484" t="str">
        <f t="shared" si="0"/>
        <v>ADDITIONALQ_Question</v>
      </c>
      <c r="I37" s="1" t="str">
        <f>IF(ISTEXT(VLOOKUP($A37,'ALG Generieke vragenset'!$A$2:$X$100,9,FALSE)),VLOOKUP($A37,'ALG Generieke vragenset'!$A$2:$X$100,9,FALSE),"")</f>
        <v>Wat is je belangrijkste vraag aan ons?</v>
      </c>
      <c r="J37" s="1" t="str">
        <f t="shared" si="1"/>
        <v>ADDITIONALQ_QuestionPar</v>
      </c>
      <c r="K37" s="1" t="str">
        <f>IF(ISTEXT(VLOOKUP($A37,'ALG Generieke vragenset'!$A$2:$X$100,11,FALSE)),VLOOKUP($A37,'ALG Generieke vragenset'!$A$2:$X$100,11,FALSE),"")</f>
        <v>Wat is je belangrijkste vraag aan ons?</v>
      </c>
      <c r="L37" s="1" t="str">
        <f>IF(ISTEXT(VLOOKUP($A37,'ALG Generieke vragenset'!$A$2:$X$100,12,FALSE)),VLOOKUP($A37,'ALG Generieke vragenset'!$A$2:$X$100,12,FALSE),"")</f>
        <v>Hulpvraag</v>
      </c>
      <c r="M37" s="1"/>
      <c r="N37" s="1" t="str">
        <f>IF(ISTEXT(VLOOKUP($A37,'ALG Generieke vragenset'!$A$2:$X$100,14,FALSE)),VLOOKUP($A37,'ALG Generieke vragenset'!$A$2:$X$100,14,FALSE),"")</f>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v>
      </c>
      <c r="R37" s="1" t="str">
        <f>IF(ISTEXT(VLOOKUP($A37,'ALG Generieke vragenset'!$A$2:$X$100,18,FALSE)),VLOOKUP($A37,'ALG Generieke vragenset'!$A$2:$X$100,18,FALSE),"")</f>
        <v xml:space="preserve">Ja </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17">
        <v>1</v>
      </c>
      <c r="W37" s="315"/>
      <c r="X37" s="354"/>
    </row>
    <row r="38" spans="1:24" ht="111.95">
      <c r="A38" s="366" t="s">
        <v>6278</v>
      </c>
      <c r="B38" s="367" t="s">
        <v>6279</v>
      </c>
      <c r="C38" s="367" t="s">
        <v>6162</v>
      </c>
      <c r="D38" s="367" t="s">
        <v>6115</v>
      </c>
      <c r="E38" s="368" t="s">
        <v>6115</v>
      </c>
      <c r="F38" s="368" t="s">
        <v>6154</v>
      </c>
      <c r="G38" s="368"/>
      <c r="H38" s="14" t="str">
        <f t="shared" si="0"/>
        <v>ALG27_Question</v>
      </c>
      <c r="I38" s="1" t="str">
        <f>IF(ISTEXT(VLOOKUP($A38,'ALG Generieke vragenset'!$A$2:$X$100,9,FALSE)),VLOOKUP($A38,'ALG Generieke vragenset'!$A$2:$X$100,9,FALSE),"")</f>
        <v xml:space="preserve">Zijn er nog andere zorgen of vragen? </v>
      </c>
      <c r="J38" s="1" t="str">
        <f t="shared" si="1"/>
        <v>ALG27_QuestionPar</v>
      </c>
      <c r="K38" s="1" t="str">
        <f>IF(ISTEXT(VLOOKUP($A38,'ALG Generieke vragenset'!$A$2:$X$100,11,FALSE)),VLOOKUP($A38,'ALG Generieke vragenset'!$A$2:$X$100,11,FALSE),"")</f>
        <v xml:space="preserve">Zijn er nog andere zorgen of vragen? </v>
      </c>
      <c r="L38" s="1" t="str">
        <f>IF(ISTEXT(VLOOKUP($A38,'ALG Generieke vragenset'!$A$2:$X$100,12,FALSE)),VLOOKUP($A38,'ALG Generieke vragenset'!$A$2:$X$100,12,FALSE),"")</f>
        <v>Zorgen of vragen</v>
      </c>
      <c r="M38" s="1" t="str">
        <f t="shared" si="2"/>
        <v>ALG27_ExtraInfo</v>
      </c>
      <c r="N38" s="1" t="str">
        <f>IF(ISTEXT(VLOOKUP($A38,'ALG Generieke vragenset'!$A$2:$X$100,14,FALSE)),VLOOKUP($A38,'ALG Generieke vragenset'!$A$2:$X$100,14,FALSE),"")</f>
        <v xml:space="preserve">Dit is de laatste vraag, hierna worden je antwoorden doorgestuurd naar ons medisch team. Indien je geen aanvullingen hebt kan je op volgende klikken. </v>
      </c>
      <c r="O38" s="24" t="str">
        <f>IF(ISTEXT(VLOOKUP($A38,'ALG Generieke vragenset'!$A$2:$X$100,15,FALSE)),VLOOKUP($A38,'ALG Generieke vragenset'!$A$2:$X$100,15,FALSE),"")</f>
        <v/>
      </c>
      <c r="P38" s="24" t="str">
        <f>IF(ISTEXT(VLOOKUP($A38,'ALG Generieke vragenset'!$A$2:$X$100,16,FALSE)),VLOOKUP($A38,'ALG Generieke vragenset'!$A$2:$X$100,16,FALSE),"")</f>
        <v/>
      </c>
      <c r="Q38" s="1" t="str">
        <f>IF(ISTEXT(VLOOKUP($A38,'ALG Generieke vragenset'!$A$2:$X$100,17,FALSE)),VLOOKUP($A38,'ALG Generieke vragenset'!$A$2:$X$100,17,FALSE),"")</f>
        <v>beschrijving</v>
      </c>
      <c r="R38" s="1" t="str">
        <f>IF(ISTEXT(VLOOKUP($A38,'ALG Generieke vragenset'!$A$2:$X$100,18,FALSE)),VLOOKUP($A38,'ALG Generieke vragenset'!$A$2:$X$100,18,FALSE),"")</f>
        <v>Nee</v>
      </c>
      <c r="S38" s="1"/>
      <c r="T38" s="14" t="str">
        <f>IF(ISTEXT(VLOOKUP($A38,'ALG Generieke vragenset'!$A$2:$X$100,20,FALSE)),VLOOKUP($A38,'ALG Generieke vragenset'!$A$2:$X$100,20,FALSE),"")</f>
        <v>Beschrijving</v>
      </c>
      <c r="U38" s="14" t="str">
        <f>IF(ISTEXT(VLOOKUP($A38,'ALG Generieke vragenset'!$A$2:$X$100,21,FALSE)),VLOOKUP($A38,'ALG Generieke vragenset'!$A$2:$X$100,21,FALSE),"")</f>
        <v>x</v>
      </c>
      <c r="V38" s="368">
        <v>1</v>
      </c>
      <c r="W38" s="369" t="s">
        <v>6283</v>
      </c>
      <c r="X38" s="370"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549FCFD-B747-413D-BDE0-0AF6C8C1E91E}">
          <x14:formula1>
            <xm:f>_handleiding!$A$29:$A$38</xm:f>
          </x14:formula1>
          <x14:formula2>
            <xm:f>0</xm:f>
          </x14:formula2>
          <xm:sqref>Q20 Q34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64CF-BC34-4B7E-9383-714F07FEA14F}">
  <sheetPr codeName="Blad41"/>
  <dimension ref="A1:X45"/>
  <sheetViews>
    <sheetView topLeftCell="P9" zoomScale="90" zoomScaleNormal="90" workbookViewId="0">
      <selection activeCell="S10" sqref="S10"/>
    </sheetView>
  </sheetViews>
  <sheetFormatPr defaultColWidth="8.7109375" defaultRowHeight="15"/>
  <cols>
    <col min="7" max="10" width="14.28515625" customWidth="1"/>
    <col min="11" max="11" width="15.42578125" customWidth="1"/>
    <col min="12" max="13" width="25" customWidth="1"/>
    <col min="14" max="14" width="21.140625" customWidth="1"/>
    <col min="15" max="15" width="46.85546875" customWidth="1"/>
    <col min="16" max="16" width="9.140625" customWidth="1"/>
    <col min="17" max="17" width="13.85546875" customWidth="1"/>
    <col min="18" max="18" width="9.140625" customWidth="1"/>
    <col min="19" max="19" width="22.140625" bestFit="1" customWidth="1"/>
    <col min="20" max="20" width="16.7109375" customWidth="1"/>
    <col min="23" max="23" width="28.425781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379" t="s">
        <v>6353</v>
      </c>
      <c r="B2" s="101"/>
      <c r="C2" s="101" t="s">
        <v>6353</v>
      </c>
      <c r="D2" s="101" t="s">
        <v>4719</v>
      </c>
      <c r="E2" s="101" t="s">
        <v>4719</v>
      </c>
      <c r="F2" s="101" t="s">
        <v>6154</v>
      </c>
      <c r="G2" s="101"/>
      <c r="H2" s="101" t="str">
        <f t="shared" ref="H2:H45" si="0">A2&amp;"_"&amp;$H$1</f>
        <v>ABCDE _Question</v>
      </c>
      <c r="I2" s="380"/>
      <c r="J2" s="485" t="str">
        <f t="shared" ref="J2:J45" si="1">A2&amp;"_"&amp;$J$1</f>
        <v>ABCDE _QuestionPar</v>
      </c>
      <c r="K2" s="103"/>
      <c r="L2" s="104"/>
      <c r="M2" s="104" t="str">
        <f t="shared" ref="M2:M45" si="2">A2&amp;"_"&amp;$M$1</f>
        <v>ABCDE _ExtraInfo</v>
      </c>
      <c r="N2" s="101" t="s">
        <v>6384</v>
      </c>
      <c r="O2" s="104"/>
      <c r="P2" s="101"/>
      <c r="Q2" s="101"/>
      <c r="R2" s="101"/>
      <c r="S2" s="101"/>
      <c r="T2" s="101" t="s">
        <v>6510</v>
      </c>
      <c r="U2" s="101"/>
      <c r="V2" s="101"/>
      <c r="W2" s="101"/>
      <c r="X2" s="105"/>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75" t="str">
        <f>UPPER(MID(C10,1,5)&amp;B10)</f>
        <v>MALAI1A</v>
      </c>
      <c r="B10" s="381" t="s">
        <v>6161</v>
      </c>
      <c r="C10" s="381" t="s">
        <v>7088</v>
      </c>
      <c r="D10" s="381" t="s">
        <v>6296</v>
      </c>
      <c r="E10" s="381" t="s">
        <v>4719</v>
      </c>
      <c r="F10" s="381" t="s">
        <v>6224</v>
      </c>
      <c r="G10" s="381"/>
      <c r="H10" s="381" t="str">
        <f t="shared" si="0"/>
        <v>MALAI1A_Question</v>
      </c>
      <c r="I10" s="381" t="s">
        <v>6438</v>
      </c>
      <c r="J10" s="486" t="str">
        <f t="shared" si="1"/>
        <v>MALAI1A_QuestionPar</v>
      </c>
      <c r="K10" s="382" t="s">
        <v>6963</v>
      </c>
      <c r="L10" s="381" t="s">
        <v>6439</v>
      </c>
      <c r="M10" s="381" t="str">
        <f t="shared" si="2"/>
        <v>MALAI1A_ExtraInfo</v>
      </c>
      <c r="N10" s="167" t="s">
        <v>7089</v>
      </c>
      <c r="O10" s="381"/>
      <c r="P10" s="381" t="s">
        <v>6441</v>
      </c>
      <c r="Q10" s="381" t="s">
        <v>6272</v>
      </c>
      <c r="R10" s="381" t="s">
        <v>6118</v>
      </c>
      <c r="S10" s="381" t="s">
        <v>7090</v>
      </c>
      <c r="T10" s="381" t="s">
        <v>7091</v>
      </c>
      <c r="U10" s="381"/>
      <c r="V10" s="383" t="s">
        <v>6167</v>
      </c>
      <c r="W10" s="381" t="s">
        <v>6917</v>
      </c>
      <c r="X10" s="384"/>
    </row>
    <row r="11" spans="1:24" ht="409.6">
      <c r="A11" s="379" t="str">
        <f>UPPER(MID(C11,1,5)&amp;B11)</f>
        <v>MALAI1B</v>
      </c>
      <c r="B11" s="380" t="s">
        <v>6169</v>
      </c>
      <c r="C11" s="380" t="s">
        <v>7088</v>
      </c>
      <c r="D11" s="380" t="s">
        <v>6331</v>
      </c>
      <c r="E11" s="380" t="s">
        <v>4719</v>
      </c>
      <c r="F11" s="380" t="s">
        <v>6216</v>
      </c>
      <c r="G11" s="380"/>
      <c r="H11" s="380" t="str">
        <f t="shared" si="0"/>
        <v>MALAI1B_Question</v>
      </c>
      <c r="I11" s="380" t="s">
        <v>6438</v>
      </c>
      <c r="J11" s="485" t="str">
        <f t="shared" si="1"/>
        <v>MALAI1B_QuestionPar</v>
      </c>
      <c r="K11" s="385" t="s">
        <v>6963</v>
      </c>
      <c r="L11" s="380" t="s">
        <v>6439</v>
      </c>
      <c r="M11" s="380" t="str">
        <f t="shared" si="2"/>
        <v>MALAI1B_ExtraInfo</v>
      </c>
      <c r="N11" s="172" t="s">
        <v>7092</v>
      </c>
      <c r="O11" s="380"/>
      <c r="P11" s="380" t="s">
        <v>6441</v>
      </c>
      <c r="Q11" s="380" t="s">
        <v>6272</v>
      </c>
      <c r="R11" s="380" t="s">
        <v>6118</v>
      </c>
      <c r="S11" s="380" t="s">
        <v>7093</v>
      </c>
      <c r="T11" s="380" t="s">
        <v>7094</v>
      </c>
      <c r="U11" s="380"/>
      <c r="V11" s="386" t="s">
        <v>6464</v>
      </c>
      <c r="W11" s="380" t="s">
        <v>7095</v>
      </c>
      <c r="X11" s="387"/>
    </row>
    <row r="12" spans="1:24" ht="63.95">
      <c r="A12" s="319" t="str">
        <f t="shared" ref="A12" si="4">UPPER(MID(C12,1,3)&amp;B12)</f>
        <v>ALG7</v>
      </c>
      <c r="B12" s="320">
        <v>7</v>
      </c>
      <c r="C12" s="320" t="s">
        <v>6153</v>
      </c>
      <c r="D12" s="320" t="s">
        <v>6115</v>
      </c>
      <c r="E12" s="312" t="s">
        <v>6196</v>
      </c>
      <c r="F12" s="312" t="s">
        <v>6154</v>
      </c>
      <c r="G12" s="312"/>
      <c r="H12" s="14" t="str">
        <f t="shared" si="0"/>
        <v>ALG7_Question</v>
      </c>
      <c r="I12" s="1" t="str">
        <f>IF(ISTEXT(VLOOKUP($A12,'ALG Generieke vragenset'!$A$2:$X$100,9,FALSE)),VLOOKUP($A12,'ALG Generieke vragenset'!$A$2:$X$100,9,FALSE),"")</f>
        <v>Heb je (vermoedelijk) koorts?</v>
      </c>
      <c r="J12" s="1" t="str">
        <f t="shared" si="1"/>
        <v>ALG7_QuestionPar</v>
      </c>
      <c r="K12" s="1" t="str">
        <f>IF(ISTEXT(VLOOKUP($A12,'ALG Generieke vragenset'!$A$2:$X$100,11,FALSE)),VLOOKUP($A12,'ALG Generieke vragenset'!$A$2:$X$100,11,FALSE),"")</f>
        <v>Heeft de patiënt (vermoedelijk) koorts?</v>
      </c>
      <c r="L12" s="1" t="str">
        <f>IF(ISTEXT(VLOOKUP($A12,'ALG Generieke vragenset'!$A$2:$X$100,12,FALSE)),VLOOKUP($A12,'ALG Generieke vragenset'!$A$2:$X$100,12,FALSE),"")</f>
        <v>(Vermoedelijk) koorts</v>
      </c>
      <c r="M12" s="1" t="str">
        <f t="shared" si="2"/>
        <v>ALG7_ExtraInfo</v>
      </c>
      <c r="N12" s="1" t="str">
        <f>IF(ISTEXT(VLOOKUP($A12,'ALG Generieke vragenset'!$A$2:$X$100,14,FALSE)),VLOOKUP($A12,'ALG Generieke vragenset'!$A$2:$X$100,14,FALSE),"")</f>
        <v xml:space="preserve">Koorts is 38°C of hoger. Als je een thermometer hebt graag meten en bij voorkeur via de anus meten. </v>
      </c>
      <c r="O12" s="24" t="str">
        <f>IF(ISTEXT(VLOOKUP($A12,'ALG Generieke vragenset'!$A$2:$X$100,15,FALSE)),VLOOKUP($A12,'ALG Generieke vragenset'!$A$2:$X$100,15,FALSE),"")</f>
        <v/>
      </c>
      <c r="P12" s="24" t="str">
        <f>IF(ISTEXT(VLOOKUP($A12,'ALG Generieke vragenset'!$A$2:$X$100,16,FALSE)),VLOOKUP($A12,'ALG Generieke vragenset'!$A$2:$X$100,16,FALSE),"")</f>
        <v/>
      </c>
      <c r="Q12" s="1" t="str">
        <f>IF(ISTEXT(VLOOKUP($A12,'ALG Generieke vragenset'!$A$2:$X$100,17,FALSE)),VLOOKUP($A12,'ALG Generieke vragenset'!$A$2:$X$100,17,FALSE),"")</f>
        <v>keuzeselectie</v>
      </c>
      <c r="R12" s="1" t="str">
        <f>IF(ISTEXT(VLOOKUP($A12,'ALG Generieke vragenset'!$A$2:$X$100,18,FALSE)),VLOOKUP($A12,'ALG Generieke vragenset'!$A$2:$X$100,18,FALSE),"")</f>
        <v xml:space="preserve">Ja </v>
      </c>
      <c r="S12" s="14" t="s">
        <v>6198</v>
      </c>
      <c r="T12" s="14" t="str">
        <f>IF(ISTEXT(VLOOKUP($A12,'ALG Generieke vragenset'!$A$2:$X$100,20,FALSE)),VLOOKUP($A12,'ALG Generieke vragenset'!$A$2:$X$100,20,FALSE),"")</f>
        <v>1. Ja / vermoedelijk wel 
2. Nee / vermoedelijk niet</v>
      </c>
      <c r="U12" s="14" t="str">
        <f>IF(ISTEXT(VLOOKUP($A12,'ALG Generieke vragenset'!$A$2:$X$100,21,FALSE)),VLOOKUP($A12,'ALG Generieke vragenset'!$A$2:$X$100,21,FALSE),"")</f>
        <v>x</v>
      </c>
      <c r="V12" s="320" t="s">
        <v>6159</v>
      </c>
      <c r="W12" s="203" t="s">
        <v>6200</v>
      </c>
      <c r="X12" s="353"/>
    </row>
    <row r="13" spans="1:24" ht="207.95">
      <c r="A13" s="388" t="str">
        <f>UPPER(MID(C13,1,3)&amp;B13)</f>
        <v>ALG7A</v>
      </c>
      <c r="B13" s="380" t="s">
        <v>6201</v>
      </c>
      <c r="C13" s="380" t="s">
        <v>6153</v>
      </c>
      <c r="D13" s="380" t="s">
        <v>4719</v>
      </c>
      <c r="E13" s="380" t="s">
        <v>4719</v>
      </c>
      <c r="F13" s="380" t="s">
        <v>6202</v>
      </c>
      <c r="G13" s="380"/>
      <c r="H13" s="485" t="str">
        <f t="shared" si="0"/>
        <v>ALG7A_Question</v>
      </c>
      <c r="I13" s="1" t="str">
        <f>IF(ISTEXT(VLOOKUP($A13,'ALG Generieke vragenset'!$A$2:$X$100,9,FALSE)),VLOOKUP($A13,'ALG Generieke vragenset'!$A$2:$X$100,9,FALSE),"")</f>
        <v>Hoe hoog is je temperatuur?</v>
      </c>
      <c r="J13" s="1" t="str">
        <f t="shared" si="1"/>
        <v>ALG7A_QuestionPar</v>
      </c>
      <c r="K13" s="1" t="str">
        <f>IF(ISTEXT(VLOOKUP($A13,'ALG Generieke vragenset'!$A$2:$X$100,11,FALSE)),VLOOKUP($A13,'ALG Generieke vragenset'!$A$2:$X$100,11,FALSE),"")</f>
        <v>Hoe hoog is de temperatuur?</v>
      </c>
      <c r="L13" s="1" t="str">
        <f>IF(ISTEXT(VLOOKUP($A13,'ALG Generieke vragenset'!$A$2:$X$100,12,FALSE)),VLOOKUP($A13,'ALG Generieke vragenset'!$A$2:$X$100,12,FALSE),"")</f>
        <v>Temperatuur</v>
      </c>
      <c r="M13" s="1" t="str">
        <f t="shared" si="2"/>
        <v>ALG7A_ExtraInfo</v>
      </c>
      <c r="N13" s="1" t="str">
        <f>IF(ISTEXT(VLOOKUP($A13,'ALG Generieke vragenset'!$A$2:$X$100,14,FALSE)),VLOOKUP($A13,'ALG Generieke vragenset'!$A$2:$X$100,14,FALSE),"")</f>
        <v xml:space="preserve">Bij voorkeur via de anus gemeten en afronden op halve graden. </v>
      </c>
      <c r="O13" s="24" t="str">
        <f>IF(ISTEXT(VLOOKUP($A13,'ALG Generieke vragenset'!$A$2:$X$100,15,FALSE)),VLOOKUP($A13,'ALG Generieke vragenset'!$A$2:$X$100,15,FALSE),"")</f>
        <v/>
      </c>
      <c r="P13" s="24" t="str">
        <f>IF(ISTEXT(VLOOKUP($A13,'ALG Generieke vragenset'!$A$2:$X$100,16,FALSE)),VLOOKUP($A13,'ALG Generieke vragenset'!$A$2:$X$100,16,FALSE),"")</f>
        <v> </v>
      </c>
      <c r="Q13" s="1" t="str">
        <f>IF(ISTEXT(VLOOKUP($A13,'ALG Generieke vragenset'!$A$2:$X$100,17,FALSE)),VLOOKUP($A13,'ALG Generieke vragenset'!$A$2:$X$100,17,FALSE),"")</f>
        <v>Slider</v>
      </c>
      <c r="R13" s="1" t="str">
        <f>IF(ISTEXT(VLOOKUP($A13,'ALG Generieke vragenset'!$A$2:$X$100,18,FALSE)),VLOOKUP($A13,'ALG Generieke vragenset'!$A$2:$X$100,18,FALSE),"")</f>
        <v xml:space="preserve">Ja </v>
      </c>
      <c r="S13" s="14" t="s">
        <v>6206</v>
      </c>
      <c r="T13" s="14" t="str">
        <f>IF(ISTEXT(VLOOKUP($A13,'ALG Generieke vragenset'!$A$2:$X$100,20,FALSE)),VLOOKUP($A13,'ALG Generieke vragenset'!$A$2:$X$100,20,FALSE),"")</f>
        <v>1. 35
2. 35.5
3. 36
4. 36.5
5. 37
6. 37.5 
7. 38
8. 38.5 
9. 39
10. 39.5 
11. 40
12. 40.5 
13. 41</v>
      </c>
      <c r="U13" s="14" t="str">
        <f>IF(ISTEXT(VLOOKUP($A13,'ALG Generieke vragenset'!$A$2:$X$100,21,FALSE)),VLOOKUP($A13,'ALG Generieke vragenset'!$A$2:$X$100,21,FALSE),"")</f>
        <v>x</v>
      </c>
      <c r="V13" s="380" t="s">
        <v>6208</v>
      </c>
      <c r="W13" s="380" t="s">
        <v>7096</v>
      </c>
      <c r="X13" s="387" t="s">
        <v>6116</v>
      </c>
    </row>
    <row r="14" spans="1:24" ht="15.95">
      <c r="A14" s="379" t="str">
        <f t="shared" ref="A14" si="5">UPPER(MID(C14,1,3)&amp;B14)</f>
        <v>ALG28</v>
      </c>
      <c r="B14" s="380">
        <v>28</v>
      </c>
      <c r="C14" s="380" t="s">
        <v>6162</v>
      </c>
      <c r="D14" s="380" t="s">
        <v>6115</v>
      </c>
      <c r="E14" s="380" t="s">
        <v>6115</v>
      </c>
      <c r="F14" s="380" t="s">
        <v>6154</v>
      </c>
      <c r="G14" s="380"/>
      <c r="H14" s="485" t="str">
        <f t="shared" si="0"/>
        <v>ALG28_Question</v>
      </c>
      <c r="I14" s="1" t="str">
        <f>IF(ISTEXT(VLOOKUP($A14,'ALG Generieke vragenset'!$A$2:$X$100,9,FALSE)),VLOOKUP($A14,'ALG Generieke vragenset'!$A$2:$X$100,9,FALSE),"")</f>
        <v xml:space="preserve">Hoe ziek voel je je? </v>
      </c>
      <c r="J14" s="1" t="str">
        <f t="shared" si="1"/>
        <v>ALG28_QuestionPar</v>
      </c>
      <c r="K14" s="1" t="str">
        <f>IF(ISTEXT(VLOOKUP($A14,'ALG Generieke vragenset'!$A$2:$X$100,11,FALSE)),VLOOKUP($A14,'ALG Generieke vragenset'!$A$2:$X$100,11,FALSE),"")</f>
        <v xml:space="preserve">Hoe ziek voelt de patiënt zich? </v>
      </c>
      <c r="L14" s="1" t="str">
        <f>IF(ISTEXT(VLOOKUP($A14,'ALG Generieke vragenset'!$A$2:$X$100,12,FALSE)),VLOOKUP($A14,'ALG Generieke vragenset'!$A$2:$X$100,12,FALSE),"")</f>
        <v>Mate ziek zijn</v>
      </c>
      <c r="M14" s="1" t="str">
        <f t="shared" si="2"/>
        <v>ALG28_ExtraInfo</v>
      </c>
      <c r="N14" s="1" t="str">
        <f>IF(ISTEXT(VLOOKUP($A14,'ALG Generieke vragenset'!$A$2:$X$100,14,FALSE)),VLOOKUP($A14,'ALG Generieke vragenset'!$A$2:$X$100,14,FALSE),"")</f>
        <v>Kan je nog dagelijkse bezigheiden doen zoals werk, school of boodschappen of lig je ziek in bed?</v>
      </c>
      <c r="O14" s="24" t="str">
        <f>IF(ISTEXT(VLOOKUP($A14,'ALG Generieke vragenset'!$A$2:$X$100,15,FALSE)),VLOOKUP($A14,'ALG Generieke vragenset'!$A$2:$X$100,15,FALSE),"")</f>
        <v/>
      </c>
      <c r="P14" s="24" t="str">
        <f>IF(ISTEXT(VLOOKUP($A14,'ALG Generieke vragenset'!$A$2:$X$100,16,FALSE)),VLOOKUP($A14,'ALG Generieke vragenset'!$A$2:$X$100,16,FALSE),"")</f>
        <v/>
      </c>
      <c r="Q14" s="1" t="str">
        <f>IF(ISTEXT(VLOOKUP($A14,'ALG Generieke vragenset'!$A$2:$X$100,17,FALSE)),VLOOKUP($A14,'ALG Generieke vragenset'!$A$2:$X$100,17,FALSE),"")</f>
        <v>beschrijving</v>
      </c>
      <c r="R14" s="1" t="str">
        <f>IF(ISTEXT(VLOOKUP($A14,'ALG Generieke vragenset'!$A$2:$X$100,18,FALSE)),VLOOKUP($A14,'ALG Generieke vragenset'!$A$2:$X$100,18,FALSE),"")</f>
        <v>ja</v>
      </c>
      <c r="S14" s="1"/>
      <c r="T14" s="14" t="str">
        <f>IF(ISTEXT(VLOOKUP($A14,'ALG Generieke vragenset'!$A$2:$X$100,20,FALSE)),VLOOKUP($A14,'ALG Generieke vragenset'!$A$2:$X$100,20,FALSE),"")</f>
        <v>Beschrijving</v>
      </c>
      <c r="U14" s="14" t="str">
        <f>IF(ISTEXT(VLOOKUP($A14,'ALG Generieke vragenset'!$A$2:$X$100,21,FALSE)),VLOOKUP($A14,'ALG Generieke vragenset'!$A$2:$X$100,21,FALSE),"")</f>
        <v>x</v>
      </c>
      <c r="V14" s="380">
        <v>1</v>
      </c>
      <c r="W14" s="380"/>
      <c r="X14" s="387"/>
    </row>
    <row r="15" spans="1:24" ht="176.1">
      <c r="A15" s="379" t="str">
        <f>UPPER(MID(C15,1,5)&amp;B15)</f>
        <v>MALAI2</v>
      </c>
      <c r="B15" s="380">
        <v>2</v>
      </c>
      <c r="C15" s="380" t="s">
        <v>7088</v>
      </c>
      <c r="D15" s="380" t="s">
        <v>6115</v>
      </c>
      <c r="E15" s="380" t="s">
        <v>6115</v>
      </c>
      <c r="F15" s="380" t="s">
        <v>6154</v>
      </c>
      <c r="G15" s="380"/>
      <c r="H15" s="380" t="str">
        <f t="shared" si="0"/>
        <v>MALAI2_Question</v>
      </c>
      <c r="I15" s="380" t="s">
        <v>1563</v>
      </c>
      <c r="J15" s="380" t="str">
        <f t="shared" si="1"/>
        <v>MALAI2_QuestionPar</v>
      </c>
      <c r="K15" s="380" t="s">
        <v>1565</v>
      </c>
      <c r="L15" s="380" t="s">
        <v>3943</v>
      </c>
      <c r="M15" s="485" t="str">
        <f t="shared" si="2"/>
        <v>MALAI2_ExtraInfo</v>
      </c>
      <c r="N15" s="389" t="s">
        <v>7097</v>
      </c>
      <c r="O15" s="335" t="s">
        <v>7098</v>
      </c>
      <c r="P15" s="380" t="s">
        <v>6300</v>
      </c>
      <c r="Q15" s="380" t="s">
        <v>6326</v>
      </c>
      <c r="R15" s="380" t="s">
        <v>6118</v>
      </c>
      <c r="S15" s="380" t="s">
        <v>7099</v>
      </c>
      <c r="T15" s="380" t="s">
        <v>7100</v>
      </c>
      <c r="U15" s="380" t="s">
        <v>1576</v>
      </c>
      <c r="V15" s="380" t="s">
        <v>6275</v>
      </c>
      <c r="W15" s="380" t="s">
        <v>7101</v>
      </c>
      <c r="X15" s="387"/>
    </row>
    <row r="16" spans="1:24" ht="80.099999999999994">
      <c r="A16" s="275" t="str">
        <f>UPPER(MID(C16,1,5)&amp;B16)</f>
        <v>MALAI3</v>
      </c>
      <c r="B16" s="381">
        <v>3</v>
      </c>
      <c r="C16" s="381" t="s">
        <v>7088</v>
      </c>
      <c r="D16" s="381" t="s">
        <v>6115</v>
      </c>
      <c r="E16" s="381" t="s">
        <v>4719</v>
      </c>
      <c r="F16" s="381" t="s">
        <v>6154</v>
      </c>
      <c r="G16" s="381"/>
      <c r="H16" s="381" t="str">
        <f t="shared" si="0"/>
        <v>MALAI3_Question</v>
      </c>
      <c r="I16" s="381" t="s">
        <v>7102</v>
      </c>
      <c r="J16" s="381" t="str">
        <f t="shared" si="1"/>
        <v>MALAI3_QuestionPar</v>
      </c>
      <c r="K16" s="381" t="s">
        <v>7102</v>
      </c>
      <c r="L16" s="381" t="s">
        <v>6749</v>
      </c>
      <c r="M16" s="381" t="str">
        <f t="shared" si="2"/>
        <v>MALAI3_ExtraInfo</v>
      </c>
      <c r="N16" s="381" t="s">
        <v>7103</v>
      </c>
      <c r="O16" s="381"/>
      <c r="P16" s="381"/>
      <c r="Q16" s="381" t="s">
        <v>2029</v>
      </c>
      <c r="R16" s="381" t="s">
        <v>3</v>
      </c>
      <c r="S16" s="381"/>
      <c r="T16" s="381" t="s">
        <v>6128</v>
      </c>
      <c r="U16" s="381" t="s">
        <v>1576</v>
      </c>
      <c r="V16" s="381">
        <v>1</v>
      </c>
      <c r="W16" s="381"/>
      <c r="X16" s="384"/>
    </row>
    <row r="17" spans="1:24" ht="159.94999999999999">
      <c r="A17" s="251" t="str">
        <f t="shared" ref="A17:A19" si="6">UPPER(MID(C17,1,3)&amp;B17)</f>
        <v>ALG31A</v>
      </c>
      <c r="B17" s="390" t="s">
        <v>6323</v>
      </c>
      <c r="C17" s="390" t="s">
        <v>6162</v>
      </c>
      <c r="D17" s="390" t="s">
        <v>6296</v>
      </c>
      <c r="E17" s="390" t="s">
        <v>4719</v>
      </c>
      <c r="F17" s="390" t="s">
        <v>6224</v>
      </c>
      <c r="G17" s="390"/>
      <c r="H17" s="494" t="str">
        <f t="shared" si="0"/>
        <v>ALG31A_Question</v>
      </c>
      <c r="I17" s="1" t="str">
        <f>IF(ISTEXT(VLOOKUP($A17,'ALG Generieke vragenset'!$A$2:$X$100,9,FALSE)),VLOOKUP($A17,'ALG Generieke vragenset'!$A$2:$X$100,9,FALSE),"")</f>
        <v xml:space="preserve">Heb je een van de volgende klachten? </v>
      </c>
      <c r="J17" s="1" t="str">
        <f t="shared" si="1"/>
        <v>ALG31A_QuestionPar</v>
      </c>
      <c r="K17" s="1" t="str">
        <f>IF(ISTEXT(VLOOKUP($A17,'ALG Generieke vragenset'!$A$2:$X$100,11,FALSE)),VLOOKUP($A17,'ALG Generieke vragenset'!$A$2:$X$100,11,FALSE),"")</f>
        <v>Heeft je kind een van de volgende klachten?</v>
      </c>
      <c r="L17" s="1" t="str">
        <f>IF(ISTEXT(VLOOKUP($A17,'ALG Generieke vragenset'!$A$2:$X$100,12,FALSE)),VLOOKUP($A17,'ALG Generieke vragenset'!$A$2:$X$100,12,FALSE),"")</f>
        <v>Dehydratie kind</v>
      </c>
      <c r="M17" s="1" t="str">
        <f t="shared" si="2"/>
        <v>ALG31A_ExtraInfo</v>
      </c>
      <c r="N17" s="1" t="str">
        <f>IF(ISTEXT(VLOOKUP($A17,'ALG Generieke vragenset'!$A$2:$X$100,14,FALSE)),VLOOKUP($A17,'ALG Generieke vragenset'!$A$2:$X$100,14,FALSE),"")</f>
        <v>Te weinig plassen: bijvoorbeeld langer dan 12 uur geen natte luier en heel donker gekleurde urine</v>
      </c>
      <c r="O17" s="24" t="str">
        <f>IF(ISTEXT(VLOOKUP($A17,'ALG Generieke vragenset'!$A$2:$X$100,15,FALSE)),VLOOKUP($A17,'ALG Generieke vragenset'!$A$2:$X$100,15,FALSE),"")</f>
        <v/>
      </c>
      <c r="P17" s="24" t="str">
        <f>IF(ISTEXT(VLOOKUP($A17,'ALG Generieke vragenset'!$A$2:$X$100,16,FALSE)),VLOOKUP($A17,'ALG Generieke vragenset'!$A$2:$X$100,16,FALSE),"")</f>
        <v/>
      </c>
      <c r="Q17" s="1" t="str">
        <f>IF(ISTEXT(VLOOKUP($A17,'ALG Generieke vragenset'!$A$2:$X$100,17,FALSE)),VLOOKUP($A17,'ALG Generieke vragenset'!$A$2:$X$100,17,FALSE),"")</f>
        <v>Meerkeuzeselectie</v>
      </c>
      <c r="R17" s="1" t="str">
        <f>IF(ISTEXT(VLOOKUP($A17,'ALG Generieke vragenset'!$A$2:$X$100,18,FALSE)),VLOOKUP($A17,'ALG Generieke vragenset'!$A$2:$X$100,18,FALSE),"")</f>
        <v>ja</v>
      </c>
      <c r="S17" s="14" t="s">
        <v>6327</v>
      </c>
      <c r="T17" s="14" t="str">
        <f>IF(ISTEXT(VLOOKUP($A17,'ALG Generieke vragenset'!$A$2:$X$100,20,FALSE)),VLOOKUP($A17,'ALG Generieke vragenset'!$A$2:$X$100,20,FALSE),"")</f>
        <v xml:space="preserve">1. Heel veel dorst
2. Drinkt veel te weinig 
3. Te weinig plassen
4. Niet plassen
5. Huilen zonder tranen 
6. Suf, duizelig of licht in het hoofd
7. Geen van allen </v>
      </c>
      <c r="U17" s="14" t="str">
        <f>IF(ISTEXT(VLOOKUP($A17,'ALG Generieke vragenset'!$A$2:$X$100,21,FALSE)),VLOOKUP($A17,'ALG Generieke vragenset'!$A$2:$X$100,21,FALSE),"")</f>
        <v>x</v>
      </c>
      <c r="V17" s="390" t="s">
        <v>6329</v>
      </c>
      <c r="W17" s="390" t="s">
        <v>7104</v>
      </c>
      <c r="X17" s="354"/>
    </row>
    <row r="18" spans="1:24" ht="96">
      <c r="A18" s="251" t="str">
        <f t="shared" si="6"/>
        <v>ALG31B</v>
      </c>
      <c r="B18" s="217" t="s">
        <v>6330</v>
      </c>
      <c r="C18" s="217" t="s">
        <v>6162</v>
      </c>
      <c r="D18" s="217" t="s">
        <v>6331</v>
      </c>
      <c r="E18" s="217" t="s">
        <v>4719</v>
      </c>
      <c r="F18" s="217" t="s">
        <v>6216</v>
      </c>
      <c r="G18" s="217"/>
      <c r="H18" s="222" t="str">
        <f t="shared" si="0"/>
        <v>ALG31B_Question</v>
      </c>
      <c r="I18" s="1" t="str">
        <f>IF(ISTEXT(VLOOKUP($A18,'ALG Generieke vragenset'!$A$2:$X$100,9,FALSE)),VLOOKUP($A18,'ALG Generieke vragenset'!$A$2:$X$100,9,FALSE),"")</f>
        <v xml:space="preserve">Heb je een van de volgende klachten? </v>
      </c>
      <c r="J18" s="1" t="str">
        <f t="shared" si="1"/>
        <v>ALG31B_QuestionPar</v>
      </c>
      <c r="K18" s="1" t="str">
        <f>IF(ISTEXT(VLOOKUP($A18,'ALG Generieke vragenset'!$A$2:$X$100,11,FALSE)),VLOOKUP($A18,'ALG Generieke vragenset'!$A$2:$X$100,11,FALSE),"")</f>
        <v>Heeft de patiënt een van de volgende klachten?</v>
      </c>
      <c r="L18" s="1" t="str">
        <f>IF(ISTEXT(VLOOKUP($A18,'ALG Generieke vragenset'!$A$2:$X$100,12,FALSE)),VLOOKUP($A18,'ALG Generieke vragenset'!$A$2:$X$100,12,FALSE),"")</f>
        <v>Dehydratie ouder dan 12 jaar</v>
      </c>
      <c r="M18" s="1" t="str">
        <f t="shared" si="2"/>
        <v>ALG31B_ExtraInfo</v>
      </c>
      <c r="N18" s="1" t="str">
        <f>IF(ISTEXT(VLOOKUP($A18,'ALG Generieke vragenset'!$A$2:$X$100,14,FALSE)),VLOOKUP($A18,'ALG Generieke vragenset'!$A$2:$X$100,14,FALSE),"")</f>
        <v xml:space="preserve">Te weinig plassen: meer dan 12 uur niet geplast, heel donker gekleurde urine. </v>
      </c>
      <c r="O18" s="24" t="str">
        <f>IF(ISTEXT(VLOOKUP($A18,'ALG Generieke vragenset'!$A$2:$X$100,15,FALSE)),VLOOKUP($A18,'ALG Generieke vragenset'!$A$2:$X$100,15,FALSE),"")</f>
        <v/>
      </c>
      <c r="P18" s="24" t="str">
        <f>IF(ISTEXT(VLOOKUP($A18,'ALG Generieke vragenset'!$A$2:$X$100,16,FALSE)),VLOOKUP($A18,'ALG Generieke vragenset'!$A$2:$X$100,16,FALSE),"")</f>
        <v/>
      </c>
      <c r="Q18" s="1" t="str">
        <f>IF(ISTEXT(VLOOKUP($A18,'ALG Generieke vragenset'!$A$2:$X$100,17,FALSE)),VLOOKUP($A18,'ALG Generieke vragenset'!$A$2:$X$100,17,FALSE),"")</f>
        <v>Meerkeuzeselectie</v>
      </c>
      <c r="R18" s="1" t="str">
        <f>IF(ISTEXT(VLOOKUP($A18,'ALG Generieke vragenset'!$A$2:$X$100,18,FALSE)),VLOOKUP($A18,'ALG Generieke vragenset'!$A$2:$X$100,18,FALSE),"")</f>
        <v>ja</v>
      </c>
      <c r="S18" s="14" t="s">
        <v>6334</v>
      </c>
      <c r="T18" s="14" t="str">
        <f>IF(ISTEXT(VLOOKUP($A18,'ALG Generieke vragenset'!$A$2:$X$100,20,FALSE)),VLOOKUP($A18,'ALG Generieke vragenset'!$A$2:$X$100,20,FALSE),"")</f>
        <v xml:space="preserve">1. Heel veel dorst
2. Te weinig plassen 
3. Niet plassen
4. Suf, duizelig of licht in het hoofd
5. Geen van allen </v>
      </c>
      <c r="U18" s="14" t="str">
        <f>IF(ISTEXT(VLOOKUP($A18,'ALG Generieke vragenset'!$A$2:$X$100,21,FALSE)),VLOOKUP($A18,'ALG Generieke vragenset'!$A$2:$X$100,21,FALSE),"")</f>
        <v>x</v>
      </c>
      <c r="V18" s="217" t="s">
        <v>6246</v>
      </c>
      <c r="W18" s="217"/>
      <c r="X18" s="353"/>
    </row>
    <row r="19" spans="1:24" ht="176.1">
      <c r="A19" s="313" t="str">
        <f t="shared" si="6"/>
        <v>PIJ1</v>
      </c>
      <c r="B19" s="316">
        <v>1</v>
      </c>
      <c r="C19" s="316" t="s">
        <v>6247</v>
      </c>
      <c r="D19" s="317" t="s">
        <v>4719</v>
      </c>
      <c r="E19" s="317" t="s">
        <v>4719</v>
      </c>
      <c r="F19" s="317" t="s">
        <v>6154</v>
      </c>
      <c r="G19" s="317"/>
      <c r="H19" s="484" t="str">
        <f t="shared" si="0"/>
        <v>PIJ1_Question</v>
      </c>
      <c r="I19" s="1" t="str">
        <f>IF(ISTEXT(VLOOKUP($A19,'ALG Generieke vragenset'!$A$2:$X$100,9,FALSE)),VLOOKUP($A19,'ALG Generieke vragenset'!$A$2:$X$100,9,FALSE),"")</f>
        <v>Kun je op een schaal van 0-10 aangeven hoeveel pijn je hebt?</v>
      </c>
      <c r="J19" s="1" t="str">
        <f t="shared" si="1"/>
        <v>PIJ1_QuestionPar</v>
      </c>
      <c r="K19" s="1" t="str">
        <f>IF(ISTEXT(VLOOKUP($A19,'ALG Generieke vragenset'!$A$2:$X$100,11,FALSE)),VLOOKUP($A19,'ALG Generieke vragenset'!$A$2:$X$100,11,FALSE),"")</f>
        <v>Kun je op een schaal van 0-10 aangeven hoeveel pijn de patiënt heeft?</v>
      </c>
      <c r="L19" s="1" t="str">
        <f>IF(ISTEXT(VLOOKUP($A19,'ALG Generieke vragenset'!$A$2:$X$100,12,FALSE)),VLOOKUP($A19,'ALG Generieke vragenset'!$A$2:$X$100,12,FALSE),"")</f>
        <v>Pijn 0-10</v>
      </c>
      <c r="M19" s="1" t="str">
        <f t="shared" si="2"/>
        <v>PIJ1_ExtraInfo</v>
      </c>
      <c r="N19" s="1" t="str">
        <f>IF(ISTEXT(VLOOKUP($A19,'ALG Generieke vragenset'!$A$2:$X$100,14,FALSE)),VLOOKUP($A19,'ALG Generieke vragenset'!$A$2:$X$100,14,FALSE),"")</f>
        <v>0 is geen pijn, 1-3: weinig pijn, je kan bijna alles doen, 4-7: De pijn is aanwezig en beperkt je in je activiteiten, 8-9: de pijn is heel hevig en belemmerd je in al je dagelijkse activiteiten, 10 is de ergst denkbare pijn.</v>
      </c>
      <c r="O19" s="24" t="str">
        <f>IF(ISTEXT(VLOOKUP($A19,'ALG Generieke vragenset'!$A$2:$X$100,15,FALSE)),VLOOKUP($A19,'ALG Generieke vragenset'!$A$2:$X$100,15,FALSE),"")</f>
        <v>https://mi-umbraco-prd.azurewebsites.net/media/r3xjpuis/pij1.png</v>
      </c>
      <c r="P19" s="24" t="str">
        <f>IF(ISTEXT(VLOOKUP($A19,'ALG Generieke vragenset'!$A$2:$X$100,16,FALSE)),VLOOKUP($A19,'ALG Generieke vragenset'!$A$2:$X$100,16,FALSE),"")</f>
        <v>score 9 of 10</v>
      </c>
      <c r="Q19" s="1" t="str">
        <f>IF(ISTEXT(VLOOKUP($A19,'ALG Generieke vragenset'!$A$2:$X$100,17,FALSE)),VLOOKUP($A19,'ALG Generieke vragenset'!$A$2:$X$100,17,FALSE),"")</f>
        <v>slider</v>
      </c>
      <c r="R19" s="1" t="str">
        <f>IF(ISTEXT(VLOOKUP($A19,'ALG Generieke vragenset'!$A$2:$X$100,18,FALSE)),VLOOKUP($A19,'ALG Generieke vragenset'!$A$2:$X$100,18,FALSE),"")</f>
        <v>Ja</v>
      </c>
      <c r="S19" s="14" t="str">
        <f>IF(ISTEXT(VLOOKUP($A19,'ALG Generieke vragenset'!$A$2:$X$100,19,FALSE)),VLOOKUP($A19,'ALG Generieke vragenset'!$A$2:$X$100,19,FALSE),"")</f>
        <v>0. PIJ1_Answer1 
1. PIJ1_Answer2 
2. PIJ1_Answer3 
3. PIJ1_Answer4 
4. PIJ1_Answer5 
5. PIJ1_Answer6 
6. PIJ1_Answer7 
7. PIJ1_Answer8 
8. PIJ1_Answer9 
9. PIJ1_Answer10 
10. PIJ1_Answer11</v>
      </c>
      <c r="T19" s="14" t="str">
        <f>IF(ISTEXT(VLOOKUP($A19,'ALG Generieke vragenset'!$A$2:$X$100,20,FALSE)),VLOOKUP($A19,'ALG Generieke vragenset'!$A$2:$X$100,20,FALSE),"")</f>
        <v>0. 0
1. 1
2. 2
3. 3
4. 4
5. 5
6. 6
7. 7
8. 8
9. 9
10. 10</v>
      </c>
      <c r="U19" s="14" t="str">
        <f>IF(ISTEXT(VLOOKUP($A19,'ALG Generieke vragenset'!$A$2:$X$100,21,FALSE)),VLOOKUP($A19,'ALG Generieke vragenset'!$A$2:$X$100,21,FALSE),"")</f>
        <v>x</v>
      </c>
      <c r="V19" s="336" t="s">
        <v>6253</v>
      </c>
      <c r="W19" s="317" t="s">
        <v>6254</v>
      </c>
      <c r="X19" s="391"/>
    </row>
    <row r="20" spans="1:24" ht="128.1">
      <c r="A20" s="392" t="str">
        <f>UPPER(MID(C20,1,3)&amp;B20)</f>
        <v>ALG13</v>
      </c>
      <c r="B20" s="393">
        <v>13</v>
      </c>
      <c r="C20" s="394" t="s">
        <v>6153</v>
      </c>
      <c r="D20" s="394" t="s">
        <v>4719</v>
      </c>
      <c r="E20" s="394" t="s">
        <v>4719</v>
      </c>
      <c r="F20" s="394" t="s">
        <v>6154</v>
      </c>
      <c r="G20" s="394"/>
      <c r="H20" s="30" t="str">
        <f t="shared" si="0"/>
        <v>ALG13_Question</v>
      </c>
      <c r="I20" s="1" t="str">
        <f>IF(ISTEXT(VLOOKUP($A20,'ALG Generieke vragenset'!$A$2:$X$100,9,FALSE)),VLOOKUP($A20,'ALG Generieke vragenset'!$A$2:$X$100,9,FALSE),"")</f>
        <v xml:space="preserve">Sinds wanneer heb je klachten? </v>
      </c>
      <c r="J20" s="1" t="str">
        <f t="shared" si="1"/>
        <v>ALG13_QuestionPar</v>
      </c>
      <c r="K20" s="1" t="str">
        <f>IF(ISTEXT(VLOOKUP($A20,'ALG Generieke vragenset'!$A$2:$X$100,11,FALSE)),VLOOKUP($A20,'ALG Generieke vragenset'!$A$2:$X$100,11,FALSE),"")</f>
        <v xml:space="preserve">Sinds wanneer zijn er klachten? </v>
      </c>
      <c r="L20" s="1" t="str">
        <f>IF(ISTEXT(VLOOKUP($A20,'ALG Generieke vragenset'!$A$2:$X$100,12,FALSE)),VLOOKUP($A20,'ALG Generieke vragenset'!$A$2:$X$100,12,FALSE),"")</f>
        <v>Sinds wanneer</v>
      </c>
      <c r="M20" s="1"/>
      <c r="N20" s="1" t="str">
        <f>IF(ISTEXT(VLOOKUP($A20,'ALG Generieke vragenset'!$A$2:$X$100,14,FALSE)),VLOOKUP($A20,'ALG Generieke vragenset'!$A$2:$X$100,14,FALSE),"")</f>
        <v/>
      </c>
      <c r="O20" s="24" t="str">
        <f>IF(ISTEXT(VLOOKUP($A20,'ALG Generieke vragenset'!$A$2:$X$100,15,FALSE)),VLOOKUP($A20,'ALG Generieke vragenset'!$A$2:$X$100,15,FALSE),"")</f>
        <v/>
      </c>
      <c r="P20" s="24" t="str">
        <f>IF(ISTEXT(VLOOKUP($A20,'ALG Generieke vragenset'!$A$2:$X$100,16,FALSE)),VLOOKUP($A20,'ALG Generieke vragenset'!$A$2:$X$100,16,FALSE),"")</f>
        <v/>
      </c>
      <c r="Q20" s="1" t="str">
        <f>IF(ISTEXT(VLOOKUP($A20,'ALG Generieke vragenset'!$A$2:$X$100,17,FALSE)),VLOOKUP($A20,'ALG Generieke vragenset'!$A$2:$X$100,17,FALSE),"")</f>
        <v>keuzeselectie</v>
      </c>
      <c r="R20" s="1" t="str">
        <f>IF(ISTEXT(VLOOKUP($A20,'ALG Generieke vragenset'!$A$2:$X$100,18,FALSE)),VLOOKUP($A20,'ALG Generieke vragenset'!$A$2:$X$100,18,FALSE),"")</f>
        <v>Ja</v>
      </c>
      <c r="S20" s="14" t="s">
        <v>6228</v>
      </c>
      <c r="T20" s="14" t="str">
        <f>IF(ISTEXT(VLOOKUP($A20,'ALG Generieke vragenset'!$A$2:$X$100,20,FALSE)),VLOOKUP($A20,'ALG Generieke vragenset'!$A$2:$X$100,20,FALSE),"")</f>
        <v xml:space="preserve">1. Enkele uren
2. Een dag
3. Twee dagen
4. 2-6 dagen
5. 7 dagen
6. Langer dan 7 dagen
</v>
      </c>
      <c r="U20" s="14" t="str">
        <f>IF(ISTEXT(VLOOKUP($A20,'ALG Generieke vragenset'!$A$2:$X$100,21,FALSE)),VLOOKUP($A20,'ALG Generieke vragenset'!$A$2:$X$100,21,FALSE),"")</f>
        <v>x</v>
      </c>
      <c r="V20" s="395" t="s">
        <v>6230</v>
      </c>
      <c r="W20" s="381" t="s">
        <v>6231</v>
      </c>
      <c r="X20" s="396"/>
    </row>
    <row r="21" spans="1:24" ht="32.1">
      <c r="A21" s="397" t="str">
        <f>UPPER(MID(C21,1,3)&amp;B21)</f>
        <v>ALG13A</v>
      </c>
      <c r="B21" s="398" t="s">
        <v>6232</v>
      </c>
      <c r="C21" s="398" t="s">
        <v>6153</v>
      </c>
      <c r="D21" s="398" t="s">
        <v>6115</v>
      </c>
      <c r="E21" s="398" t="s">
        <v>4719</v>
      </c>
      <c r="F21" s="398" t="s">
        <v>6154</v>
      </c>
      <c r="G21" s="398"/>
      <c r="H21" s="488" t="str">
        <f t="shared" si="0"/>
        <v>ALG13A_Question</v>
      </c>
      <c r="I21" s="1" t="str">
        <f>IF(ISTEXT(VLOOKUP($A21,'ALG Generieke vragenset'!$A$2:$X$100,9,FALSE)),VLOOKUP($A21,'ALG Generieke vragenset'!$A$2:$X$100,9,FALSE),"")</f>
        <v>Hoe lang bestaan de klachten precies?</v>
      </c>
      <c r="J21" s="1" t="str">
        <f t="shared" si="1"/>
        <v>ALG13A_QuestionPar</v>
      </c>
      <c r="K21" s="1" t="str">
        <f>IF(ISTEXT(VLOOKUP($A21,'ALG Generieke vragenset'!$A$2:$X$100,11,FALSE)),VLOOKUP($A21,'ALG Generieke vragenset'!$A$2:$X$100,11,FALSE),"")</f>
        <v>Hoe lang bestaan de klachten precies?</v>
      </c>
      <c r="L21" s="1" t="str">
        <f>IF(ISTEXT(VLOOKUP($A21,'ALG Generieke vragenset'!$A$2:$X$100,12,FALSE)),VLOOKUP($A21,'ALG Generieke vragenset'!$A$2:$X$100,12,FALSE),"")</f>
        <v>Specifieke duur</v>
      </c>
      <c r="M21" s="1"/>
      <c r="N21" s="1" t="str">
        <f>IF(ISTEXT(VLOOKUP($A21,'ALG Generieke vragenset'!$A$2:$X$100,14,FALSE)),VLOOKUP($A21,'ALG Generieke vragenset'!$A$2:$X$100,14,FALSE),"")</f>
        <v> </v>
      </c>
      <c r="O21" s="24" t="str">
        <f>IF(ISTEXT(VLOOKUP($A21,'ALG Generieke vragenset'!$A$2:$X$100,15,FALSE)),VLOOKUP($A21,'ALG Generieke vragenset'!$A$2:$X$100,15,FALSE),"")</f>
        <v/>
      </c>
      <c r="P21" s="24" t="str">
        <f>IF(ISTEXT(VLOOKUP($A21,'ALG Generieke vragenset'!$A$2:$X$100,16,FALSE)),VLOOKUP($A21,'ALG Generieke vragenset'!$A$2:$X$100,16,FALSE),"")</f>
        <v> </v>
      </c>
      <c r="Q21" s="1" t="str">
        <f>IF(ISTEXT(VLOOKUP($A21,'ALG Generieke vragenset'!$A$2:$X$100,17,FALSE)),VLOOKUP($A21,'ALG Generieke vragenset'!$A$2:$X$100,17,FALSE),"")</f>
        <v>beschrijving</v>
      </c>
      <c r="R21" s="1" t="str">
        <f>IF(ISTEXT(VLOOKUP($A21,'ALG Generieke vragenset'!$A$2:$X$100,18,FALSE)),VLOOKUP($A21,'ALG Generieke vragenset'!$A$2:$X$100,18,FALSE),"")</f>
        <v xml:space="preserve">Ja </v>
      </c>
      <c r="S21" s="1"/>
      <c r="T21" s="14" t="str">
        <f>IF(ISTEXT(VLOOKUP($A21,'ALG Generieke vragenset'!$A$2:$X$100,20,FALSE)),VLOOKUP($A21,'ALG Generieke vragenset'!$A$2:$X$100,20,FALSE),"")</f>
        <v>Beschrijving</v>
      </c>
      <c r="U21" s="14" t="str">
        <f>IF(ISTEXT(VLOOKUP($A21,'ALG Generieke vragenset'!$A$2:$X$100,21,FALSE)),VLOOKUP($A21,'ALG Generieke vragenset'!$A$2:$X$100,21,FALSE),"")</f>
        <v>x</v>
      </c>
      <c r="V21" s="398">
        <v>1</v>
      </c>
      <c r="W21" s="398" t="s">
        <v>6116</v>
      </c>
      <c r="X21" s="399" t="s">
        <v>6116</v>
      </c>
    </row>
    <row r="22" spans="1:24" ht="45.75">
      <c r="A22" s="211" t="str">
        <f t="shared" ref="A22:A28" si="7">UPPER(MID(C22,1,5)&amp;B22)</f>
        <v>MALAI5</v>
      </c>
      <c r="B22" s="216">
        <v>5</v>
      </c>
      <c r="C22" s="216" t="s">
        <v>7088</v>
      </c>
      <c r="D22" s="216" t="s">
        <v>6115</v>
      </c>
      <c r="E22" s="216" t="s">
        <v>6115</v>
      </c>
      <c r="F22" s="216" t="s">
        <v>6154</v>
      </c>
      <c r="G22" s="216"/>
      <c r="H22" s="216" t="str">
        <f t="shared" si="0"/>
        <v>MALAI5_Question</v>
      </c>
      <c r="I22" s="216" t="s">
        <v>7105</v>
      </c>
      <c r="J22" s="220" t="str">
        <f t="shared" si="1"/>
        <v>MALAI5_QuestionPar</v>
      </c>
      <c r="K22" s="214" t="s">
        <v>7105</v>
      </c>
      <c r="L22" s="400" t="s">
        <v>7106</v>
      </c>
      <c r="M22" s="400"/>
      <c r="N22" s="400"/>
      <c r="O22" s="400"/>
      <c r="P22" s="216"/>
      <c r="Q22" s="216" t="s">
        <v>6128</v>
      </c>
      <c r="R22" s="216" t="s">
        <v>6118</v>
      </c>
      <c r="S22" s="216"/>
      <c r="T22" s="216">
        <v>1</v>
      </c>
      <c r="U22" s="216" t="s">
        <v>1576</v>
      </c>
      <c r="V22" s="216">
        <v>1</v>
      </c>
      <c r="W22" s="216"/>
      <c r="X22" s="254"/>
    </row>
    <row r="23" spans="1:24" ht="320.10000000000002">
      <c r="A23" s="379" t="str">
        <f t="shared" si="7"/>
        <v>MALAI6</v>
      </c>
      <c r="B23" s="380">
        <v>6</v>
      </c>
      <c r="C23" s="380" t="s">
        <v>7088</v>
      </c>
      <c r="D23" s="380" t="s">
        <v>6115</v>
      </c>
      <c r="E23" s="380" t="s">
        <v>6196</v>
      </c>
      <c r="F23" s="380" t="s">
        <v>6154</v>
      </c>
      <c r="G23" s="380"/>
      <c r="H23" s="380" t="str">
        <f t="shared" si="0"/>
        <v>MALAI6_Question</v>
      </c>
      <c r="I23" s="380" t="s">
        <v>6438</v>
      </c>
      <c r="J23" s="485" t="str">
        <f t="shared" si="1"/>
        <v>MALAI6_QuestionPar</v>
      </c>
      <c r="K23" s="401" t="s">
        <v>6963</v>
      </c>
      <c r="L23" s="402" t="s">
        <v>7107</v>
      </c>
      <c r="M23" s="402" t="str">
        <f t="shared" si="2"/>
        <v>MALAI6_ExtraInfo</v>
      </c>
      <c r="N23" s="402" t="s">
        <v>7108</v>
      </c>
      <c r="O23" s="402"/>
      <c r="P23" s="380"/>
      <c r="Q23" s="380" t="s">
        <v>6326</v>
      </c>
      <c r="R23" s="380" t="s">
        <v>3</v>
      </c>
      <c r="S23" s="380" t="s">
        <v>7109</v>
      </c>
      <c r="T23" s="380" t="s">
        <v>7110</v>
      </c>
      <c r="U23" s="380" t="s">
        <v>1576</v>
      </c>
      <c r="V23" s="380" t="s">
        <v>6732</v>
      </c>
      <c r="W23" s="380" t="s">
        <v>7111</v>
      </c>
      <c r="X23" s="387"/>
    </row>
    <row r="24" spans="1:24" ht="128.1">
      <c r="A24" s="379" t="str">
        <f t="shared" si="7"/>
        <v>MALAI6A</v>
      </c>
      <c r="B24" s="380" t="s">
        <v>6419</v>
      </c>
      <c r="C24" s="380" t="s">
        <v>7088</v>
      </c>
      <c r="D24" s="380" t="s">
        <v>6115</v>
      </c>
      <c r="E24" s="380" t="s">
        <v>6196</v>
      </c>
      <c r="F24" s="380" t="s">
        <v>6154</v>
      </c>
      <c r="G24" s="380"/>
      <c r="H24" s="380" t="str">
        <f t="shared" si="0"/>
        <v>MALAI6A_Question</v>
      </c>
      <c r="I24" s="380" t="s">
        <v>7112</v>
      </c>
      <c r="J24" s="485" t="str">
        <f t="shared" si="1"/>
        <v>MALAI6A_QuestionPar</v>
      </c>
      <c r="K24" s="401" t="s">
        <v>7112</v>
      </c>
      <c r="L24" s="402" t="s">
        <v>2774</v>
      </c>
      <c r="M24" s="402" t="str">
        <f t="shared" si="2"/>
        <v>MALAI6A_ExtraInfo</v>
      </c>
      <c r="N24" s="402" t="s">
        <v>2796</v>
      </c>
      <c r="O24" s="402"/>
      <c r="P24" s="380"/>
      <c r="Q24" s="380" t="s">
        <v>6128</v>
      </c>
      <c r="R24" s="380" t="s">
        <v>3</v>
      </c>
      <c r="S24" s="380"/>
      <c r="T24" s="380">
        <v>1</v>
      </c>
      <c r="U24" s="380" t="s">
        <v>1576</v>
      </c>
      <c r="V24" s="380">
        <v>1</v>
      </c>
      <c r="W24" s="380" t="s">
        <v>7113</v>
      </c>
      <c r="X24" s="387"/>
    </row>
    <row r="25" spans="1:24" ht="80.099999999999994">
      <c r="A25" s="379" t="str">
        <f t="shared" si="7"/>
        <v>MALAI6B</v>
      </c>
      <c r="B25" s="380" t="s">
        <v>7114</v>
      </c>
      <c r="C25" s="380" t="s">
        <v>7088</v>
      </c>
      <c r="D25" s="380" t="s">
        <v>6115</v>
      </c>
      <c r="E25" s="380" t="s">
        <v>6196</v>
      </c>
      <c r="F25" s="380" t="s">
        <v>6154</v>
      </c>
      <c r="G25" s="380"/>
      <c r="H25" s="380" t="str">
        <f t="shared" si="0"/>
        <v>MALAI6B_Question</v>
      </c>
      <c r="I25" s="380" t="s">
        <v>2798</v>
      </c>
      <c r="J25" s="380" t="str">
        <f t="shared" si="1"/>
        <v>MALAI6B_QuestionPar</v>
      </c>
      <c r="K25" s="380" t="s">
        <v>2798</v>
      </c>
      <c r="L25" s="402" t="s">
        <v>7115</v>
      </c>
      <c r="M25" s="402" t="str">
        <f t="shared" si="2"/>
        <v>MALAI6B_ExtraInfo</v>
      </c>
      <c r="N25" s="402" t="s">
        <v>7116</v>
      </c>
      <c r="O25" s="402"/>
      <c r="P25" s="380"/>
      <c r="Q25" s="380" t="s">
        <v>2029</v>
      </c>
      <c r="R25" s="380" t="s">
        <v>3</v>
      </c>
      <c r="S25" s="380"/>
      <c r="T25" s="380">
        <v>1</v>
      </c>
      <c r="U25" s="380" t="s">
        <v>1576</v>
      </c>
      <c r="V25" s="380">
        <v>1</v>
      </c>
      <c r="W25" s="380" t="s">
        <v>7113</v>
      </c>
      <c r="X25" s="387"/>
    </row>
    <row r="26" spans="1:24" ht="63.95">
      <c r="A26" s="379" t="str">
        <f t="shared" si="7"/>
        <v>MALAI6C</v>
      </c>
      <c r="B26" s="380" t="s">
        <v>7117</v>
      </c>
      <c r="C26" s="380" t="s">
        <v>7088</v>
      </c>
      <c r="D26" s="380" t="s">
        <v>6115</v>
      </c>
      <c r="E26" s="380" t="s">
        <v>6196</v>
      </c>
      <c r="F26" s="380" t="s">
        <v>6154</v>
      </c>
      <c r="G26" s="380"/>
      <c r="H26" s="380" t="str">
        <f t="shared" si="0"/>
        <v>MALAI6C_Question</v>
      </c>
      <c r="I26" s="380" t="s">
        <v>7118</v>
      </c>
      <c r="J26" s="380" t="str">
        <f t="shared" si="1"/>
        <v>MALAI6C_QuestionPar</v>
      </c>
      <c r="K26" s="380" t="s">
        <v>2803</v>
      </c>
      <c r="L26" s="402" t="s">
        <v>7119</v>
      </c>
      <c r="M26" s="402" t="str">
        <f t="shared" si="2"/>
        <v>MALAI6C_ExtraInfo</v>
      </c>
      <c r="N26" s="402" t="s">
        <v>7120</v>
      </c>
      <c r="O26" s="402"/>
      <c r="P26" s="380"/>
      <c r="Q26" s="380" t="s">
        <v>6128</v>
      </c>
      <c r="R26" s="380" t="s">
        <v>3</v>
      </c>
      <c r="S26" s="380"/>
      <c r="T26" s="380">
        <v>1</v>
      </c>
      <c r="U26" s="380" t="s">
        <v>1576</v>
      </c>
      <c r="V26" s="380">
        <v>1</v>
      </c>
      <c r="W26" s="380" t="s">
        <v>7113</v>
      </c>
      <c r="X26" s="387"/>
    </row>
    <row r="27" spans="1:24" ht="128.1">
      <c r="A27" s="379" t="str">
        <f t="shared" si="7"/>
        <v>MALAI6D</v>
      </c>
      <c r="B27" s="380" t="s">
        <v>7121</v>
      </c>
      <c r="C27" s="380" t="s">
        <v>7088</v>
      </c>
      <c r="D27" s="380" t="s">
        <v>6115</v>
      </c>
      <c r="E27" s="380" t="s">
        <v>6196</v>
      </c>
      <c r="F27" s="380" t="s">
        <v>6154</v>
      </c>
      <c r="G27" s="380"/>
      <c r="H27" s="380" t="str">
        <f t="shared" si="0"/>
        <v>MALAI6D_Question</v>
      </c>
      <c r="I27" s="380" t="s">
        <v>7122</v>
      </c>
      <c r="J27" s="380" t="str">
        <f t="shared" si="1"/>
        <v>MALAI6D_QuestionPar</v>
      </c>
      <c r="K27" s="380" t="s">
        <v>2808</v>
      </c>
      <c r="L27" s="402" t="s">
        <v>79</v>
      </c>
      <c r="M27" s="402" t="str">
        <f t="shared" si="2"/>
        <v>MALAI6D_ExtraInfo</v>
      </c>
      <c r="N27" s="402" t="s">
        <v>7123</v>
      </c>
      <c r="O27" s="402"/>
      <c r="P27" s="380"/>
      <c r="Q27" s="380" t="s">
        <v>6128</v>
      </c>
      <c r="R27" s="380" t="s">
        <v>3</v>
      </c>
      <c r="S27" s="380"/>
      <c r="T27" s="380">
        <v>1</v>
      </c>
      <c r="U27" s="380" t="s">
        <v>1576</v>
      </c>
      <c r="V27" s="380">
        <v>1</v>
      </c>
      <c r="W27" s="380" t="s">
        <v>7113</v>
      </c>
      <c r="X27" s="387"/>
    </row>
    <row r="28" spans="1:24" ht="111.95">
      <c r="A28" s="379" t="str">
        <f t="shared" si="7"/>
        <v>MALAI7</v>
      </c>
      <c r="B28" s="403">
        <v>7</v>
      </c>
      <c r="C28" s="403" t="s">
        <v>7088</v>
      </c>
      <c r="D28" s="403" t="s">
        <v>6115</v>
      </c>
      <c r="E28" s="337" t="s">
        <v>6115</v>
      </c>
      <c r="F28" s="337" t="s">
        <v>6154</v>
      </c>
      <c r="G28" s="337"/>
      <c r="H28" s="337" t="str">
        <f t="shared" si="0"/>
        <v>MALAI7_Question</v>
      </c>
      <c r="I28" s="340" t="s">
        <v>2813</v>
      </c>
      <c r="J28" s="489" t="str">
        <f t="shared" si="1"/>
        <v>MALAI7_QuestionPar</v>
      </c>
      <c r="K28" s="511" t="s">
        <v>7124</v>
      </c>
      <c r="L28" s="509" t="s">
        <v>7125</v>
      </c>
      <c r="M28" s="509"/>
      <c r="N28" s="509"/>
      <c r="O28" s="510"/>
      <c r="P28" s="315"/>
      <c r="Q28" s="340" t="s">
        <v>6065</v>
      </c>
      <c r="R28" s="340" t="s">
        <v>6118</v>
      </c>
      <c r="S28" s="337" t="s">
        <v>7126</v>
      </c>
      <c r="T28" s="337" t="s">
        <v>7127</v>
      </c>
      <c r="U28" s="338" t="s">
        <v>1576</v>
      </c>
      <c r="V28" s="337" t="s">
        <v>6363</v>
      </c>
      <c r="W28" s="404" t="s">
        <v>7128</v>
      </c>
      <c r="X28" s="405"/>
    </row>
    <row r="29" spans="1:24" ht="32.1">
      <c r="A29" s="379" t="str">
        <f t="shared" ref="A29" si="8">UPPER(MID(C29,1,5)&amp;B29)</f>
        <v>MALAI7A</v>
      </c>
      <c r="B29" s="403" t="s">
        <v>6201</v>
      </c>
      <c r="C29" s="403" t="s">
        <v>7088</v>
      </c>
      <c r="D29" s="403" t="s">
        <v>6115</v>
      </c>
      <c r="E29" s="337" t="s">
        <v>6115</v>
      </c>
      <c r="F29" s="337" t="s">
        <v>6154</v>
      </c>
      <c r="G29" s="337"/>
      <c r="H29" s="337" t="str">
        <f t="shared" si="0"/>
        <v>MALAI7A_Question</v>
      </c>
      <c r="I29" s="340" t="s">
        <v>7129</v>
      </c>
      <c r="J29" s="489" t="str">
        <f t="shared" si="1"/>
        <v>MALAI7A_QuestionPar</v>
      </c>
      <c r="K29" s="511" t="s">
        <v>7130</v>
      </c>
      <c r="L29" s="509" t="s">
        <v>7125</v>
      </c>
      <c r="M29" s="509" t="str">
        <f t="shared" si="2"/>
        <v>MALAI7A_ExtraInfo</v>
      </c>
      <c r="N29" s="509" t="s">
        <v>7131</v>
      </c>
      <c r="O29" s="510"/>
      <c r="P29" s="315"/>
      <c r="Q29" s="340" t="s">
        <v>6128</v>
      </c>
      <c r="R29" s="340" t="s">
        <v>6118</v>
      </c>
      <c r="S29" s="340"/>
      <c r="T29" s="337">
        <v>1</v>
      </c>
      <c r="U29" s="338" t="s">
        <v>1576</v>
      </c>
      <c r="V29" s="337">
        <v>1</v>
      </c>
      <c r="W29" s="404"/>
      <c r="X29" s="405"/>
    </row>
    <row r="30" spans="1:24" ht="32.1">
      <c r="A30" s="397" t="str">
        <f t="shared" ref="A30:A42" si="9">UPPER(MID(C30,1,3)&amp;B30)</f>
        <v>ALG14</v>
      </c>
      <c r="B30" s="406">
        <v>14</v>
      </c>
      <c r="C30" s="406" t="s">
        <v>6153</v>
      </c>
      <c r="D30" s="407" t="s">
        <v>4719</v>
      </c>
      <c r="E30" s="407" t="s">
        <v>4719</v>
      </c>
      <c r="F30" s="407" t="s">
        <v>6154</v>
      </c>
      <c r="G30" s="407"/>
      <c r="H30" s="488" t="str">
        <f t="shared" si="0"/>
        <v>ALG14_Question</v>
      </c>
      <c r="I30" s="1" t="str">
        <f>IF(ISTEXT(VLOOKUP($A30,'ALG Generieke vragenset'!$A$2:$X$100,9,FALSE)),VLOOKUP($A30,'ALG Generieke vragenset'!$A$2:$X$100,9,FALSE),"")</f>
        <v>Zijn er nog andere bijkomende klachten?</v>
      </c>
      <c r="J30" s="1" t="str">
        <f t="shared" si="1"/>
        <v>ALG14_QuestionPar</v>
      </c>
      <c r="K30" s="1" t="str">
        <f>IF(ISTEXT(VLOOKUP($A30,'ALG Generieke vragenset'!$A$2:$X$100,11,FALSE)),VLOOKUP($A30,'ALG Generieke vragenset'!$A$2:$X$100,11,FALSE),"")</f>
        <v>Zijn er nog andere bijkomende klachten?</v>
      </c>
      <c r="L30" s="1" t="str">
        <f>IF(ISTEXT(VLOOKUP($A30,'ALG Generieke vragenset'!$A$2:$X$100,12,FALSE)),VLOOKUP($A30,'ALG Generieke vragenset'!$A$2:$X$100,12,FALSE),"")</f>
        <v>Bijkomende klachten</v>
      </c>
      <c r="M30" s="1"/>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boolean</v>
      </c>
      <c r="R30" s="1" t="str">
        <f>IF(ISTEXT(VLOOKUP($A30,'ALG Generieke vragenset'!$A$2:$X$100,18,FALSE)),VLOOKUP($A30,'ALG Generieke vragenset'!$A$2:$X$100,18,FALSE),"")</f>
        <v>Ja</v>
      </c>
      <c r="S30" s="14" t="s">
        <v>6500</v>
      </c>
      <c r="T30" s="14" t="str">
        <f>IF(ISTEXT(VLOOKUP($A30,'ALG Generieke vragenset'!$A$2:$X$100,20,FALSE)),VLOOKUP($A30,'ALG Generieke vragenset'!$A$2:$X$100,20,FALSE),"")</f>
        <v>1. Ja
2. Nee</v>
      </c>
      <c r="U30" s="14" t="str">
        <f>IF(ISTEXT(VLOOKUP($A30,'ALG Generieke vragenset'!$A$2:$X$100,21,FALSE)),VLOOKUP($A30,'ALG Generieke vragenset'!$A$2:$X$100,21,FALSE),"")</f>
        <v/>
      </c>
      <c r="V30" s="407" t="s">
        <v>6159</v>
      </c>
      <c r="W30" s="404" t="s">
        <v>6235</v>
      </c>
      <c r="X30" s="408"/>
    </row>
    <row r="31" spans="1:24" ht="32.1">
      <c r="A31" s="392" t="str">
        <f t="shared" si="9"/>
        <v>ALG14A</v>
      </c>
      <c r="B31" s="393" t="s">
        <v>6236</v>
      </c>
      <c r="C31" s="393" t="s">
        <v>6162</v>
      </c>
      <c r="D31" s="394" t="s">
        <v>6115</v>
      </c>
      <c r="E31" s="394" t="s">
        <v>6115</v>
      </c>
      <c r="F31" s="394" t="s">
        <v>6154</v>
      </c>
      <c r="G31" s="394"/>
      <c r="H31" s="30" t="str">
        <f t="shared" si="0"/>
        <v>ALG14A_Question</v>
      </c>
      <c r="I31" s="1" t="str">
        <f>IF(ISTEXT(VLOOKUP($A31,'ALG Generieke vragenset'!$A$2:$X$100,9,FALSE)),VLOOKUP($A31,'ALG Generieke vragenset'!$A$2:$X$100,9,FALSE),"")</f>
        <v>Kan je de bijkomende klachten beschrijven?</v>
      </c>
      <c r="J31" s="1" t="str">
        <f t="shared" si="1"/>
        <v>ALG14A_QuestionPar</v>
      </c>
      <c r="K31" s="1" t="str">
        <f>IF(ISTEXT(VLOOKUP($A31,'ALG Generieke vragenset'!$A$2:$X$100,11,FALSE)),VLOOKUP($A31,'ALG Generieke vragenset'!$A$2:$X$100,11,FALSE),"")</f>
        <v>Kan je de bijkomende klachten beschrijven?</v>
      </c>
      <c r="L31" s="1" t="str">
        <f>IF(ISTEXT(VLOOKUP($A31,'ALG Generieke vragenset'!$A$2:$X$100,12,FALSE)),VLOOKUP($A31,'ALG Generieke vragenset'!$A$2:$X$100,12,FALSE),"")</f>
        <v>Specificatie bijkomende klachten</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beschrijving</v>
      </c>
      <c r="R31" s="1" t="str">
        <f>IF(ISTEXT(VLOOKUP($A31,'ALG Generieke vragenset'!$A$2:$X$100,18,FALSE)),VLOOKUP($A31,'ALG Generieke vragenset'!$A$2:$X$100,18,FALSE),"")</f>
        <v>Nee</v>
      </c>
      <c r="S31" s="1"/>
      <c r="T31" s="14" t="str">
        <f>IF(ISTEXT(VLOOKUP($A31,'ALG Generieke vragenset'!$A$2:$X$100,20,FALSE)),VLOOKUP($A31,'ALG Generieke vragenset'!$A$2:$X$100,20,FALSE),"")</f>
        <v>Beschrijving</v>
      </c>
      <c r="U31" s="14" t="str">
        <f>IF(ISTEXT(VLOOKUP($A31,'ALG Generieke vragenset'!$A$2:$X$100,21,FALSE)),VLOOKUP($A31,'ALG Generieke vragenset'!$A$2:$X$100,21,FALSE),"")</f>
        <v>x</v>
      </c>
      <c r="V31" s="394">
        <v>1</v>
      </c>
      <c r="W31" s="381"/>
      <c r="X31" s="396"/>
    </row>
    <row r="32" spans="1:24" ht="32.1">
      <c r="A32" s="397" t="str">
        <f t="shared" si="9"/>
        <v>ALG24</v>
      </c>
      <c r="B32" s="409">
        <v>24</v>
      </c>
      <c r="C32" s="409" t="s">
        <v>6162</v>
      </c>
      <c r="D32" s="409" t="s">
        <v>4719</v>
      </c>
      <c r="E32" s="389" t="s">
        <v>6115</v>
      </c>
      <c r="F32" s="389" t="s">
        <v>6154</v>
      </c>
      <c r="G32" s="389"/>
      <c r="H32" s="487" t="str">
        <f t="shared" si="0"/>
        <v>ALG24_Question</v>
      </c>
      <c r="I32" s="1" t="str">
        <f>IF(ISTEXT(VLOOKUP($A32,'ALG Generieke vragenset'!$A$2:$X$100,9,FALSE)),VLOOKUP($A32,'ALG Generieke vragenset'!$A$2:$X$100,9,FALSE),"")</f>
        <v xml:space="preserve">Zijn er op dit moment huisgenoten met dezelfde klachten? </v>
      </c>
      <c r="J32" s="1" t="str">
        <f t="shared" si="1"/>
        <v>ALG24_QuestionPar</v>
      </c>
      <c r="K32" s="1" t="str">
        <f>IF(ISTEXT(VLOOKUP($A32,'ALG Generieke vragenset'!$A$2:$X$100,11,FALSE)),VLOOKUP($A32,'ALG Generieke vragenset'!$A$2:$X$100,11,FALSE),"")</f>
        <v xml:space="preserve">Zijn er op dit moment huisgenoten met dezelfde klachten? </v>
      </c>
      <c r="L32" s="1" t="str">
        <f>IF(ISTEXT(VLOOKUP($A32,'ALG Generieke vragenset'!$A$2:$X$100,12,FALSE)),VLOOKUP($A32,'ALG Generieke vragenset'!$A$2:$X$100,12,FALSE),"")</f>
        <v>Huisgenoten</v>
      </c>
      <c r="M32" s="1"/>
      <c r="N32" s="1" t="str">
        <f>IF(ISTEXT(VLOOKUP($A32,'ALG Generieke vragenset'!$A$2:$X$100,14,FALSE)),VLOOKUP($A32,'ALG Generieke vragenset'!$A$2:$X$100,14,FALSE),"")</f>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boolean</v>
      </c>
      <c r="R32" s="1" t="str">
        <f>IF(ISTEXT(VLOOKUP($A32,'ALG Generieke vragenset'!$A$2:$X$100,18,FALSE)),VLOOKUP($A32,'ALG Generieke vragenset'!$A$2:$X$100,18,FALSE),"")</f>
        <v>ja</v>
      </c>
      <c r="S32" s="14" t="s">
        <v>6500</v>
      </c>
      <c r="T32" s="14" t="str">
        <f>IF(ISTEXT(VLOOKUP($A32,'ALG Generieke vragenset'!$A$2:$X$100,20,FALSE)),VLOOKUP($A32,'ALG Generieke vragenset'!$A$2:$X$100,20,FALSE),"")</f>
        <v>1. Ja
2. Nee</v>
      </c>
      <c r="U32" s="14" t="str">
        <f>IF(ISTEXT(VLOOKUP($A32,'ALG Generieke vragenset'!$A$2:$X$100,21,FALSE)),VLOOKUP($A32,'ALG Generieke vragenset'!$A$2:$X$100,21,FALSE),"")</f>
        <v>x</v>
      </c>
      <c r="V32" s="404" t="s">
        <v>6159</v>
      </c>
      <c r="W32" s="404"/>
      <c r="X32" s="410" t="s">
        <v>6292</v>
      </c>
    </row>
    <row r="33" spans="1:24" ht="32.1">
      <c r="A33" s="392" t="str">
        <f t="shared" si="9"/>
        <v>ALG8</v>
      </c>
      <c r="B33" s="166">
        <v>8</v>
      </c>
      <c r="C33" s="166" t="s">
        <v>6153</v>
      </c>
      <c r="D33" s="167" t="s">
        <v>4719</v>
      </c>
      <c r="E33" s="167" t="s">
        <v>4719</v>
      </c>
      <c r="F33" s="167" t="s">
        <v>6154</v>
      </c>
      <c r="G33" s="167"/>
      <c r="H33" s="30" t="str">
        <f t="shared" si="0"/>
        <v>ALG8_Question</v>
      </c>
      <c r="I33" s="1" t="str">
        <f>IF(ISTEXT(VLOOKUP($A33,'ALG Generieke vragenset'!$A$2:$X$100,9,FALSE)),VLOOKUP($A33,'ALG Generieke vragenset'!$A$2:$X$100,9,FALSE),"")</f>
        <v xml:space="preserve">Ben je momenteel in het buitenland of recent geweest? </v>
      </c>
      <c r="J33" s="1" t="str">
        <f t="shared" si="1"/>
        <v>ALG8_QuestionPar</v>
      </c>
      <c r="K33" s="1" t="str">
        <f>IF(ISTEXT(VLOOKUP($A33,'ALG Generieke vragenset'!$A$2:$X$100,11,FALSE)),VLOOKUP($A33,'ALG Generieke vragenset'!$A$2:$X$100,11,FALSE),"")</f>
        <v xml:space="preserve">Is de patiënt momenteel in het buitenland of recent geweest? </v>
      </c>
      <c r="L33" s="1" t="str">
        <f>IF(ISTEXT(VLOOKUP($A33,'ALG Generieke vragenset'!$A$2:$X$100,12,FALSE)),VLOOKUP($A33,'ALG Generieke vragenset'!$A$2:$X$100,12,FALSE),"")</f>
        <v>Recent buitenland</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14" t="s">
        <v>6500</v>
      </c>
      <c r="T33" s="14" t="str">
        <f>IF(ISTEXT(VLOOKUP($A33,'ALG Generieke vragenset'!$A$2:$X$100,20,FALSE)),VLOOKUP($A33,'ALG Generieke vragenset'!$A$2:$X$100,20,FALSE),"")</f>
        <v>1. Ja
2. Nee</v>
      </c>
      <c r="U33" s="14" t="str">
        <f>IF(ISTEXT(VLOOKUP($A33,'ALG Generieke vragenset'!$A$2:$X$100,21,FALSE)),VLOOKUP($A33,'ALG Generieke vragenset'!$A$2:$X$100,21,FALSE),"")</f>
        <v/>
      </c>
      <c r="V33" s="167" t="s">
        <v>6159</v>
      </c>
      <c r="W33" s="381" t="s">
        <v>6160</v>
      </c>
      <c r="X33" s="168"/>
    </row>
    <row r="34" spans="1:24" ht="15.95">
      <c r="A34" s="397" t="str">
        <f t="shared" si="9"/>
        <v>ALG8A</v>
      </c>
      <c r="B34" s="411" t="s">
        <v>6214</v>
      </c>
      <c r="C34" s="411" t="s">
        <v>6153</v>
      </c>
      <c r="D34" s="412" t="s">
        <v>6115</v>
      </c>
      <c r="E34" s="412" t="s">
        <v>6115</v>
      </c>
      <c r="F34" s="412" t="s">
        <v>6154</v>
      </c>
      <c r="G34" s="412"/>
      <c r="H34" s="488" t="str">
        <f t="shared" si="0"/>
        <v>ALG8A_Question</v>
      </c>
      <c r="I34" s="1" t="str">
        <f>IF(ISTEXT(VLOOKUP($A34,'ALG Generieke vragenset'!$A$2:$X$100,9,FALSE)),VLOOKUP($A34,'ALG Generieke vragenset'!$A$2:$X$100,9,FALSE),"")</f>
        <v>Welke landen, voor hoe lang en sinds wanneer ben je terug?</v>
      </c>
      <c r="J34" s="1" t="str">
        <f t="shared" si="1"/>
        <v>ALG8A_QuestionPar</v>
      </c>
      <c r="K34" s="1" t="str">
        <f>IF(ISTEXT(VLOOKUP($A34,'ALG Generieke vragenset'!$A$2:$X$100,11,FALSE)),VLOOKUP($A34,'ALG Generieke vragenset'!$A$2:$X$100,11,FALSE),"")</f>
        <v>Welke landen, voor hoe lang en sinds wanneer is de patiënt terug?</v>
      </c>
      <c r="L34" s="1" t="str">
        <f>IF(ISTEXT(VLOOKUP($A34,'ALG Generieke vragenset'!$A$2:$X$100,12,FALSE)),VLOOKUP($A34,'ALG Generieke vragenset'!$A$2:$X$100,12,FALSE),"")</f>
        <v>Specificatie buitenland</v>
      </c>
      <c r="M34" s="1"/>
      <c r="N34" s="1" t="str">
        <f>IF(ISTEXT(VLOOKUP($A34,'ALG Generieke vragenset'!$A$2:$X$100,14,FALSE)),VLOOKUP($A34,'ALG Generieke vragenset'!$A$2:$X$100,14,FALSE),"")</f>
        <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Nee</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412">
        <v>1</v>
      </c>
      <c r="W34" s="404"/>
      <c r="X34" s="413"/>
    </row>
    <row r="35" spans="1:24" ht="15.95">
      <c r="A35" s="392" t="str">
        <f t="shared" si="9"/>
        <v>ALG15</v>
      </c>
      <c r="B35" s="393">
        <v>15</v>
      </c>
      <c r="C35" s="393" t="s">
        <v>6153</v>
      </c>
      <c r="D35" s="393" t="s">
        <v>4719</v>
      </c>
      <c r="E35" s="394" t="s">
        <v>4719</v>
      </c>
      <c r="F35" s="394" t="s">
        <v>6154</v>
      </c>
      <c r="G35" s="394"/>
      <c r="H35" s="30" t="str">
        <f t="shared" si="0"/>
        <v>ALG15_Question</v>
      </c>
      <c r="I35" s="1" t="str">
        <f>IF(ISTEXT(VLOOKUP($A35,'ALG Generieke vragenset'!$A$2:$X$100,9,FALSE)),VLOOKUP($A35,'ALG Generieke vragenset'!$A$2:$X$100,9,FALSE),"")</f>
        <v>Wat heb je zelf gedaan om de klachten te verlichten?</v>
      </c>
      <c r="J35" s="1" t="str">
        <f t="shared" si="1"/>
        <v>ALG15_QuestionPar</v>
      </c>
      <c r="K35" s="1" t="str">
        <f>IF(ISTEXT(VLOOKUP($A35,'ALG Generieke vragenset'!$A$2:$X$100,11,FALSE)),VLOOKUP($A35,'ALG Generieke vragenset'!$A$2:$X$100,11,FALSE),"")</f>
        <v>Wat heeft de patiënt zelf gedaan om de klachten te verlichten?</v>
      </c>
      <c r="L35" s="1" t="str">
        <f>IF(ISTEXT(VLOOKUP($A35,'ALG Generieke vragenset'!$A$2:$X$100,12,FALSE)),VLOOKUP($A35,'ALG Generieke vragenset'!$A$2:$X$100,12,FALSE),"")</f>
        <v>Zelfhulp</v>
      </c>
      <c r="M35" s="1" t="str">
        <f t="shared" si="2"/>
        <v>ALG15_ExtraInfo</v>
      </c>
      <c r="N35" s="1" t="str">
        <f>IF(ISTEXT(VLOOKUP($A35,'ALG Generieke vragenset'!$A$2:$X$100,14,FALSE)),VLOOKUP($A35,'ALG Generieke vragenset'!$A$2:$X$100,14,FALSE),"")</f>
        <v xml:space="preserve">Als je medicatie hebt ingenomen graag vermelden welke medicatie, de dosering en wanneer je het hebt ingenomen.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393">
        <v>1</v>
      </c>
      <c r="W35" s="381"/>
      <c r="X35" s="396"/>
    </row>
    <row r="36" spans="1:24" ht="48">
      <c r="A36" s="397" t="str">
        <f t="shared" si="9"/>
        <v>ALG21</v>
      </c>
      <c r="B36" s="414">
        <v>21</v>
      </c>
      <c r="C36" s="414" t="s">
        <v>6153</v>
      </c>
      <c r="D36" s="414" t="s">
        <v>4719</v>
      </c>
      <c r="E36" s="404" t="s">
        <v>6196</v>
      </c>
      <c r="F36" s="404" t="s">
        <v>6202</v>
      </c>
      <c r="G36" s="404"/>
      <c r="H36" s="487" t="str">
        <f t="shared" si="0"/>
        <v>ALG21_Question</v>
      </c>
      <c r="I36" s="1" t="str">
        <f>IF(ISTEXT(VLOOKUP($A36,'ALG Generieke vragenset'!$A$2:$X$100,9,FALSE)),VLOOKUP($A36,'ALG Generieke vragenset'!$A$2:$X$100,9,FALSE),"")</f>
        <v xml:space="preserve">Heb je een COVID-19 test gedaan? </v>
      </c>
      <c r="J36" s="1" t="str">
        <f t="shared" si="1"/>
        <v>ALG21_QuestionPar</v>
      </c>
      <c r="K36" s="1" t="str">
        <f>IF(ISTEXT(VLOOKUP($A36,'ALG Generieke vragenset'!$A$2:$X$100,11,FALSE)),VLOOKUP($A36,'ALG Generieke vragenset'!$A$2:$X$100,11,FALSE),"")</f>
        <v xml:space="preserve">Heeft de patiënt een COVID-19 test gedaan? </v>
      </c>
      <c r="L36" s="1" t="str">
        <f>IF(ISTEXT(VLOOKUP($A36,'ALG Generieke vragenset'!$A$2:$X$100,12,FALSE)),VLOOKUP($A36,'ALG Generieke vragenset'!$A$2:$X$100,12,FALSE),"")</f>
        <v>COVID-19 test</v>
      </c>
      <c r="M36" s="1"/>
      <c r="N36" s="1" t="str">
        <f>IF(ISTEXT(VLOOKUP($A36,'ALG Generieke vragenset'!$A$2:$X$100,14,FALSE)),VLOOKUP($A36,'ALG Generieke vragenset'!$A$2:$X$100,14,FALSE),"")</f>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keuzeselectie</v>
      </c>
      <c r="R36" s="1" t="str">
        <f>IF(ISTEXT(VLOOKUP($A36,'ALG Generieke vragenset'!$A$2:$X$100,18,FALSE)),VLOOKUP($A36,'ALG Generieke vragenset'!$A$2:$X$100,18,FALSE),"")</f>
        <v>Ja</v>
      </c>
      <c r="S36" s="14" t="s">
        <v>6288</v>
      </c>
      <c r="T36" s="14" t="str">
        <f>IF(ISTEXT(VLOOKUP($A36,'ALG Generieke vragenset'!$A$2:$X$100,20,FALSE)),VLOOKUP($A36,'ALG Generieke vragenset'!$A$2:$X$100,20,FALSE),"")</f>
        <v>1. Ja, positief
2. Ja, negatief
3. Nee</v>
      </c>
      <c r="U36" s="14" t="str">
        <f>IF(ISTEXT(VLOOKUP($A36,'ALG Generieke vragenset'!$A$2:$X$100,21,FALSE)),VLOOKUP($A36,'ALG Generieke vragenset'!$A$2:$X$100,21,FALSE),"")</f>
        <v>x</v>
      </c>
      <c r="V36" s="404" t="s">
        <v>6269</v>
      </c>
      <c r="W36" s="404"/>
      <c r="X36" s="415"/>
    </row>
    <row r="37" spans="1:24" ht="32.1">
      <c r="A37" s="392" t="str">
        <f t="shared" si="9"/>
        <v>ALG4</v>
      </c>
      <c r="B37" s="393">
        <v>4</v>
      </c>
      <c r="C37" s="393" t="s">
        <v>6153</v>
      </c>
      <c r="D37" s="393" t="s">
        <v>4719</v>
      </c>
      <c r="E37" s="394" t="s">
        <v>6186</v>
      </c>
      <c r="F37" s="381" t="s">
        <v>6187</v>
      </c>
      <c r="G37" s="381"/>
      <c r="H37" s="486" t="str">
        <f t="shared" si="0"/>
        <v>ALG4_Question</v>
      </c>
      <c r="I37" s="1" t="str">
        <f>IF(ISTEXT(VLOOKUP($A37,'ALG Generieke vragenset'!$A$2:$X$100,9,FALSE)),VLOOKUP($A37,'ALG Generieke vragenset'!$A$2:$X$100,9,FALSE),"")</f>
        <v xml:space="preserve">Ben je (mogelijk) zwanger? </v>
      </c>
      <c r="J37" s="1" t="str">
        <f t="shared" si="1"/>
        <v>ALG4_QuestionPar</v>
      </c>
      <c r="K37" s="1" t="str">
        <f>IF(ISTEXT(VLOOKUP($A37,'ALG Generieke vragenset'!$A$2:$X$100,11,FALSE)),VLOOKUP($A37,'ALG Generieke vragenset'!$A$2:$X$100,11,FALSE),"")</f>
        <v>Is de patiënte (mogelijk) zwanger?</v>
      </c>
      <c r="L37" s="1" t="str">
        <f>IF(ISTEXT(VLOOKUP($A37,'ALG Generieke vragenset'!$A$2:$X$100,12,FALSE)),VLOOKUP($A37,'ALG Generieke vragenset'!$A$2:$X$100,12,FALSE),"")</f>
        <v>(mogelijk) zwanger</v>
      </c>
      <c r="M37" s="1"/>
      <c r="N37" s="1" t="str">
        <f>IF(ISTEXT(VLOOKUP($A37,'ALG Generieke vragenset'!$A$2:$X$100,14,FALSE)),VLOOKUP($A37,'ALG Generieke vragenset'!$A$2:$X$100,14,FALSE),"")</f>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boolean</v>
      </c>
      <c r="R37" s="1" t="str">
        <f>IF(ISTEXT(VLOOKUP($A37,'ALG Generieke vragenset'!$A$2:$X$100,18,FALSE)),VLOOKUP($A37,'ALG Generieke vragenset'!$A$2:$X$100,18,FALSE),"")</f>
        <v xml:space="preserve">Ja </v>
      </c>
      <c r="S37" s="14" t="s">
        <v>6500</v>
      </c>
      <c r="T37" s="14" t="str">
        <f>IF(ISTEXT(VLOOKUP($A37,'ALG Generieke vragenset'!$A$2:$X$100,20,FALSE)),VLOOKUP($A37,'ALG Generieke vragenset'!$A$2:$X$100,20,FALSE),"")</f>
        <v>1. Ja
2. Nee</v>
      </c>
      <c r="U37" s="14" t="str">
        <f>IF(ISTEXT(VLOOKUP($A37,'ALG Generieke vragenset'!$A$2:$X$100,21,FALSE)),VLOOKUP($A37,'ALG Generieke vragenset'!$A$2:$X$100,21,FALSE),"")</f>
        <v>x</v>
      </c>
      <c r="V37" s="393" t="s">
        <v>6159</v>
      </c>
      <c r="W37" s="381"/>
      <c r="X37" s="396"/>
    </row>
    <row r="38" spans="1:24" ht="32.1">
      <c r="A38" s="397" t="str">
        <f t="shared" si="9"/>
        <v>ALG4A</v>
      </c>
      <c r="B38" s="38" t="s">
        <v>6190</v>
      </c>
      <c r="C38" s="38" t="s">
        <v>6153</v>
      </c>
      <c r="D38" s="38" t="s">
        <v>4719</v>
      </c>
      <c r="E38" s="38" t="s">
        <v>6186</v>
      </c>
      <c r="F38" s="38" t="s">
        <v>6187</v>
      </c>
      <c r="G38" s="38"/>
      <c r="H38" s="499" t="str">
        <f t="shared" si="0"/>
        <v>ALG4A_Question</v>
      </c>
      <c r="I38" s="1" t="str">
        <f>IF(ISTEXT(VLOOKUP($A38,'ALG Generieke vragenset'!$A$2:$X$100,11,FALSE)),VLOOKUP($A38,'ALG Generieke vragenset'!$A$2:$X$100,11,FALSE),"")</f>
        <v xml:space="preserve">Is de patiënte recent bevallen? </v>
      </c>
      <c r="J38" s="1" t="str">
        <f t="shared" si="1"/>
        <v>ALG4A_QuestionPar</v>
      </c>
      <c r="K38" s="1" t="str">
        <f>IF(ISTEXT(VLOOKUP($A38,'ALG Generieke vragenset'!$A$2:$X$100,11,FALSE)),VLOOKUP($A38,'ALG Generieke vragenset'!$A$2:$X$100,11,FALSE),"")</f>
        <v xml:space="preserve">Is de patiënte recent bevallen? </v>
      </c>
      <c r="L38" s="1" t="str">
        <f>IF(ISTEXT(VLOOKUP($A38,'ALG Generieke vragenset'!$A$2:$X$100,12,FALSE)),VLOOKUP($A38,'ALG Generieke vragenset'!$A$2:$X$100,12,FALSE),"")</f>
        <v>Recent bevallen</v>
      </c>
      <c r="M38" s="1" t="str">
        <f t="shared" si="2"/>
        <v>ALG4A_ExtraInfo</v>
      </c>
      <c r="N38" s="1" t="str">
        <f>IF(ISTEXT(VLOOKUP($A38,'ALG Generieke vragenset'!$A$2:$X$100,14,FALSE)),VLOOKUP($A38,'ALG Generieke vragenset'!$A$2:$X$100,14,FALSE),"")</f>
        <v xml:space="preserve">Recent is binnen de afgelopen zes weken. </v>
      </c>
      <c r="O38" s="24" t="str">
        <f>IF(ISTEXT(VLOOKUP($A38,'ALG Generieke vragenset'!$A$2:$X$100,15,FALSE)),VLOOKUP($A38,'ALG Generieke vragenset'!$A$2:$X$100,15,FALSE),"")</f>
        <v/>
      </c>
      <c r="P38" s="24" t="str">
        <f>IF(ISTEXT(VLOOKUP($A38,'ALG Generieke vragenset'!$A$2:$X$100,16,FALSE)),VLOOKUP($A38,'ALG Generieke vragenset'!$A$2:$X$100,16,FALSE),"")</f>
        <v> </v>
      </c>
      <c r="Q38" s="1" t="str">
        <f>IF(ISTEXT(VLOOKUP($A38,'ALG Generieke vragenset'!$A$2:$X$100,17,FALSE)),VLOOKUP($A38,'ALG Generieke vragenset'!$A$2:$X$100,17,FALSE),"")</f>
        <v>boolean</v>
      </c>
      <c r="R38" s="1" t="str">
        <f>IF(ISTEXT(VLOOKUP($A38,'ALG Generieke vragenset'!$A$2:$X$100,18,FALSE)),VLOOKUP($A38,'ALG Generieke vragenset'!$A$2:$X$100,18,FALSE),"")</f>
        <v xml:space="preserve">Ja </v>
      </c>
      <c r="S38" s="14" t="s">
        <v>6500</v>
      </c>
      <c r="T38" s="14" t="str">
        <f>IF(ISTEXT(VLOOKUP($A38,'ALG Generieke vragenset'!$A$2:$X$100,20,FALSE)),VLOOKUP($A38,'ALG Generieke vragenset'!$A$2:$X$100,20,FALSE),"")</f>
        <v>1. Ja
2. Nee</v>
      </c>
      <c r="U38" s="14" t="str">
        <f>IF(ISTEXT(VLOOKUP($A38,'ALG Generieke vragenset'!$A$2:$X$100,21,FALSE)),VLOOKUP($A38,'ALG Generieke vragenset'!$A$2:$X$100,21,FALSE),"")</f>
        <v>x</v>
      </c>
      <c r="V38" s="38" t="s">
        <v>6159</v>
      </c>
      <c r="W38" s="381" t="s">
        <v>6116</v>
      </c>
      <c r="X38" s="186" t="s">
        <v>6116</v>
      </c>
    </row>
    <row r="39" spans="1:24" ht="32.1">
      <c r="A39" s="392" t="str">
        <f t="shared" si="9"/>
        <v>ALG3B</v>
      </c>
      <c r="B39" s="320" t="s">
        <v>6178</v>
      </c>
      <c r="C39" s="320" t="s">
        <v>6162</v>
      </c>
      <c r="D39" s="320" t="s">
        <v>6115</v>
      </c>
      <c r="E39" s="312" t="s">
        <v>6115</v>
      </c>
      <c r="F39" s="312" t="s">
        <v>6154</v>
      </c>
      <c r="G39" s="312"/>
      <c r="H39" s="14" t="str">
        <f t="shared" si="0"/>
        <v>ALG3B_Question</v>
      </c>
      <c r="I39" s="1" t="str">
        <f>IF(ISTEXT(VLOOKUP($A39,'ALG Generieke vragenset'!$A$2:$X$100,9,FALSE)),VLOOKUP($A39,'ALG Generieke vragenset'!$A$2:$X$100,9,FALSE),"")</f>
        <v xml:space="preserve">Gebruik je medicijnen? </v>
      </c>
      <c r="J39" s="1" t="str">
        <f t="shared" si="1"/>
        <v>ALG3B_QuestionPar</v>
      </c>
      <c r="K39" s="1" t="str">
        <f>IF(ISTEXT(VLOOKUP($A39,'ALG Generieke vragenset'!$A$2:$X$100,11,FALSE)),VLOOKUP($A39,'ALG Generieke vragenset'!$A$2:$X$100,11,FALSE),"")</f>
        <v>Gebruikt de patiënt medicijnen?</v>
      </c>
      <c r="L39" s="1" t="str">
        <f>IF(ISTEXT(VLOOKUP($A39,'ALG Generieke vragenset'!$A$2:$X$100,12,FALSE)),VLOOKUP($A39,'ALG Generieke vragenset'!$A$2:$X$100,12,FALSE),"")</f>
        <v>Medicatie</v>
      </c>
      <c r="M39" s="1" t="str">
        <f t="shared" si="2"/>
        <v>ALG3B_ExtraInfo</v>
      </c>
      <c r="N39" s="1" t="str">
        <f>IF(ISTEXT(VLOOKUP($A39,'ALG Generieke vragenset'!$A$2:$X$100,14,FALSE)),VLOOKUP($A39,'ALG Generieke vragenset'!$A$2:$X$100,14,FALSE),"")</f>
        <v>En/of ben je onder behandeling bij een arts met bijvoorbeeld radiotherapie?</v>
      </c>
      <c r="O39" s="24" t="str">
        <f>IF(ISTEXT(VLOOKUP($A39,'ALG Generieke vragenset'!$A$2:$X$100,15,FALSE)),VLOOKUP($A39,'ALG Generieke vragenset'!$A$2:$X$100,15,FALSE),"")</f>
        <v/>
      </c>
      <c r="P39" s="24" t="str">
        <f>IF(ISTEXT(VLOOKUP($A39,'ALG Generieke vragenset'!$A$2:$X$100,16,FALSE)),VLOOKUP($A39,'ALG Generieke vragenset'!$A$2:$X$100,16,FALSE),"")</f>
        <v/>
      </c>
      <c r="Q39" s="1" t="str">
        <f>IF(ISTEXT(VLOOKUP($A39,'ALG Generieke vragenset'!$A$2:$X$100,17,FALSE)),VLOOKUP($A39,'ALG Generieke vragenset'!$A$2:$X$100,17,FALSE),"")</f>
        <v>boolean</v>
      </c>
      <c r="R39" s="1" t="str">
        <f>IF(ISTEXT(VLOOKUP($A39,'ALG Generieke vragenset'!$A$2:$X$100,18,FALSE)),VLOOKUP($A39,'ALG Generieke vragenset'!$A$2:$X$100,18,FALSE),"")</f>
        <v xml:space="preserve">Ja </v>
      </c>
      <c r="S39" s="14" t="s">
        <v>6500</v>
      </c>
      <c r="T39" s="14" t="str">
        <f>IF(ISTEXT(VLOOKUP($A39,'ALG Generieke vragenset'!$A$2:$X$100,20,FALSE)),VLOOKUP($A39,'ALG Generieke vragenset'!$A$2:$X$100,20,FALSE),"")</f>
        <v xml:space="preserve">1. Ja 
2. Nee </v>
      </c>
      <c r="U39" s="14" t="str">
        <f>IF(ISTEXT(VLOOKUP($A39,'ALG Generieke vragenset'!$A$2:$X$100,21,FALSE)),VLOOKUP($A39,'ALG Generieke vragenset'!$A$2:$X$100,21,FALSE),"")</f>
        <v>x</v>
      </c>
      <c r="V39" s="312" t="s">
        <v>6159</v>
      </c>
      <c r="W39" s="381" t="s">
        <v>6181</v>
      </c>
      <c r="X39" s="353"/>
    </row>
    <row r="40" spans="1:24" ht="15.95">
      <c r="A40" s="397" t="str">
        <f t="shared" si="9"/>
        <v>ALG3C</v>
      </c>
      <c r="B40" s="316" t="s">
        <v>6182</v>
      </c>
      <c r="C40" s="316" t="s">
        <v>6162</v>
      </c>
      <c r="D40" s="316" t="s">
        <v>6115</v>
      </c>
      <c r="E40" s="317" t="s">
        <v>6115</v>
      </c>
      <c r="F40" s="317" t="s">
        <v>6154</v>
      </c>
      <c r="G40" s="317"/>
      <c r="H40" s="484" t="str">
        <f t="shared" si="0"/>
        <v>ALG3C_Question</v>
      </c>
      <c r="I40" s="1" t="str">
        <f>IF(ISTEXT(VLOOKUP($A40,'ALG Generieke vragenset'!$A$2:$X$100,9,FALSE)),VLOOKUP($A40,'ALG Generieke vragenset'!$A$2:$X$100,9,FALSE),"")</f>
        <v>Welke medicatie gebruik je?</v>
      </c>
      <c r="J40" s="1" t="str">
        <f t="shared" si="1"/>
        <v>ALG3C_QuestionPar</v>
      </c>
      <c r="K40" s="1" t="str">
        <f>IF(ISTEXT(VLOOKUP($A40,'ALG Generieke vragenset'!$A$2:$X$100,11,FALSE)),VLOOKUP($A40,'ALG Generieke vragenset'!$A$2:$X$100,11,FALSE),"")</f>
        <v>Welke medicatie gebruik je?</v>
      </c>
      <c r="L40" s="1" t="str">
        <f>IF(ISTEXT(VLOOKUP($A40,'ALG Generieke vragenset'!$A$2:$X$100,12,FALSE)),VLOOKUP($A40,'ALG Generieke vragenset'!$A$2:$X$100,12,FALSE),"")</f>
        <v>Specificatie medicatie</v>
      </c>
      <c r="M40" s="1" t="str">
        <f t="shared" si="2"/>
        <v>ALG3C_ExtraInfo</v>
      </c>
      <c r="N40" s="1" t="str">
        <f>IF(ISTEXT(VLOOKUP($A40,'ALG Generieke vragenset'!$A$2:$X$100,14,FALSE)),VLOOKUP($A40,'ALG Generieke vragenset'!$A$2:$X$100,14,FALSE),"")</f>
        <v xml:space="preserve">Of wat voor behandeling? En als je er een hebt graag ook een foto uploaden van je medicatielijst. </v>
      </c>
      <c r="O40" s="24" t="str">
        <f>IF(ISTEXT(VLOOKUP($A40,'ALG Generieke vragenset'!$A$2:$X$100,15,FALSE)),VLOOKUP($A40,'ALG Generieke vragenset'!$A$2:$X$100,15,FALSE),"")</f>
        <v/>
      </c>
      <c r="P40" s="24" t="str">
        <f>IF(ISTEXT(VLOOKUP($A40,'ALG Generieke vragenset'!$A$2:$X$100,16,FALSE)),VLOOKUP($A40,'ALG Generieke vragenset'!$A$2:$X$100,16,FALSE),"")</f>
        <v/>
      </c>
      <c r="Q40" s="1" t="str">
        <f>IF(ISTEXT(VLOOKUP($A40,'ALG Generieke vragenset'!$A$2:$X$100,17,FALSE)),VLOOKUP($A40,'ALG Generieke vragenset'!$A$2:$X$100,17,FALSE),"")</f>
        <v>beschrijving en beeld</v>
      </c>
      <c r="R40" s="1" t="str">
        <f>IF(ISTEXT(VLOOKUP($A40,'ALG Generieke vragenset'!$A$2:$X$100,18,FALSE)),VLOOKUP($A40,'ALG Generieke vragenset'!$A$2:$X$100,18,FALSE),"")</f>
        <v xml:space="preserve">Ja </v>
      </c>
      <c r="S40" s="1"/>
      <c r="T40" s="14" t="str">
        <f>IF(ISTEXT(VLOOKUP($A40,'ALG Generieke vragenset'!$A$2:$X$100,20,FALSE)),VLOOKUP($A40,'ALG Generieke vragenset'!$A$2:$X$100,20,FALSE),"")</f>
        <v>Beschrijving</v>
      </c>
      <c r="U40" s="14" t="str">
        <f>IF(ISTEXT(VLOOKUP($A40,'ALG Generieke vragenset'!$A$2:$X$100,21,FALSE)),VLOOKUP($A40,'ALG Generieke vragenset'!$A$2:$X$100,21,FALSE),"")</f>
        <v>x</v>
      </c>
      <c r="V40" s="317">
        <v>1</v>
      </c>
      <c r="W40" s="381"/>
      <c r="X40" s="354"/>
    </row>
    <row r="41" spans="1:24" ht="32.1">
      <c r="A41" s="416" t="str">
        <f t="shared" si="9"/>
        <v>ALG5</v>
      </c>
      <c r="B41" s="403">
        <v>5</v>
      </c>
      <c r="C41" s="403" t="s">
        <v>6153</v>
      </c>
      <c r="D41" s="403" t="s">
        <v>6115</v>
      </c>
      <c r="E41" s="337" t="s">
        <v>4719</v>
      </c>
      <c r="F41" s="337" t="s">
        <v>6154</v>
      </c>
      <c r="G41" s="337"/>
      <c r="H41" s="494" t="str">
        <f t="shared" si="0"/>
        <v>ALG5_Question</v>
      </c>
      <c r="I41" s="1" t="str">
        <f>IF(ISTEXT(VLOOKUP($A41,'ALG Generieke vragenset'!$A$2:$X$100,9,FALSE)),VLOOKUP($A41,'ALG Generieke vragenset'!$A$2:$X$100,9,FALSE),"")</f>
        <v>Heb je allergieën?</v>
      </c>
      <c r="J41" s="1" t="str">
        <f t="shared" si="1"/>
        <v>ALG5_QuestionPar</v>
      </c>
      <c r="K41" s="1" t="str">
        <f>IF(ISTEXT(VLOOKUP($A41,'ALG Generieke vragenset'!$A$2:$X$100,11,FALSE)),VLOOKUP($A41,'ALG Generieke vragenset'!$A$2:$X$100,11,FALSE),"")</f>
        <v>Heeft de patiënt allergieën?</v>
      </c>
      <c r="L41" s="1" t="str">
        <f>IF(ISTEXT(VLOOKUP($A41,'ALG Generieke vragenset'!$A$2:$X$100,12,FALSE)),VLOOKUP($A41,'ALG Generieke vragenset'!$A$2:$X$100,12,FALSE),"")</f>
        <v>Allergieën</v>
      </c>
      <c r="M41" s="1"/>
      <c r="N41" s="1" t="str">
        <f>IF(ISTEXT(VLOOKUP($A41,'ALG Generieke vragenset'!$A$2:$X$100,14,FALSE)),VLOOKUP($A41,'ALG Generieke vragenset'!$A$2:$X$100,14,FALSE),"")</f>
        <v/>
      </c>
      <c r="O41" s="24" t="str">
        <f>IF(ISTEXT(VLOOKUP($A41,'ALG Generieke vragenset'!$A$2:$X$100,15,FALSE)),VLOOKUP($A41,'ALG Generieke vragenset'!$A$2:$X$100,15,FALSE),"")</f>
        <v/>
      </c>
      <c r="P41" s="24" t="str">
        <f>IF(ISTEXT(VLOOKUP($A41,'ALG Generieke vragenset'!$A$2:$X$100,16,FALSE)),VLOOKUP($A41,'ALG Generieke vragenset'!$A$2:$X$100,16,FALSE),"")</f>
        <v/>
      </c>
      <c r="Q41" s="1" t="str">
        <f>IF(ISTEXT(VLOOKUP($A41,'ALG Generieke vragenset'!$A$2:$X$100,17,FALSE)),VLOOKUP($A41,'ALG Generieke vragenset'!$A$2:$X$100,17,FALSE),"")</f>
        <v>boolean</v>
      </c>
      <c r="R41" s="1" t="str">
        <f>IF(ISTEXT(VLOOKUP($A41,'ALG Generieke vragenset'!$A$2:$X$100,18,FALSE)),VLOOKUP($A41,'ALG Generieke vragenset'!$A$2:$X$100,18,FALSE),"")</f>
        <v xml:space="preserve">Ja </v>
      </c>
      <c r="S41" s="14" t="s">
        <v>6500</v>
      </c>
      <c r="T41" s="14" t="str">
        <f>IF(ISTEXT(VLOOKUP($A41,'ALG Generieke vragenset'!$A$2:$X$100,20,FALSE)),VLOOKUP($A41,'ALG Generieke vragenset'!$A$2:$X$100,20,FALSE),"")</f>
        <v>1. Ja
2. Nee</v>
      </c>
      <c r="U41" s="14" t="str">
        <f>IF(ISTEXT(VLOOKUP($A41,'ALG Generieke vragenset'!$A$2:$X$100,21,FALSE)),VLOOKUP($A41,'ALG Generieke vragenset'!$A$2:$X$100,21,FALSE),"")</f>
        <v>x</v>
      </c>
      <c r="V41" s="337" t="s">
        <v>6159</v>
      </c>
      <c r="W41" s="381" t="s">
        <v>6160</v>
      </c>
      <c r="X41" s="405"/>
    </row>
    <row r="42" spans="1:24" ht="15.95">
      <c r="A42" s="416" t="str">
        <f t="shared" si="9"/>
        <v>ALG6</v>
      </c>
      <c r="B42" s="403">
        <v>6</v>
      </c>
      <c r="C42" s="403" t="s">
        <v>6153</v>
      </c>
      <c r="D42" s="403" t="s">
        <v>4719</v>
      </c>
      <c r="E42" s="337" t="s">
        <v>4719</v>
      </c>
      <c r="F42" s="337" t="s">
        <v>6154</v>
      </c>
      <c r="G42" s="337"/>
      <c r="H42" s="494" t="str">
        <f t="shared" si="0"/>
        <v>ALG6_Question</v>
      </c>
      <c r="I42" s="1" t="str">
        <f>IF(ISTEXT(VLOOKUP($A42,'ALG Generieke vragenset'!$A$2:$X$100,9,FALSE)),VLOOKUP($A42,'ALG Generieke vragenset'!$A$2:$X$100,9,FALSE),"")</f>
        <v>Hoe uit de allergie zich?</v>
      </c>
      <c r="J42" s="1" t="str">
        <f t="shared" si="1"/>
        <v>ALG6_QuestionPar</v>
      </c>
      <c r="K42" s="1" t="str">
        <f>IF(ISTEXT(VLOOKUP($A42,'ALG Generieke vragenset'!$A$2:$X$100,11,FALSE)),VLOOKUP($A42,'ALG Generieke vragenset'!$A$2:$X$100,11,FALSE),"")</f>
        <v>Hoe uit de allergie zich?</v>
      </c>
      <c r="L42" s="1" t="str">
        <f>IF(ISTEXT(VLOOKUP($A42,'ALG Generieke vragenset'!$A$2:$X$100,12,FALSE)),VLOOKUP($A42,'ALG Generieke vragenset'!$A$2:$X$100,12,FALSE),"")</f>
        <v>Waarvoor en ernst</v>
      </c>
      <c r="M42" s="1" t="str">
        <f t="shared" si="2"/>
        <v>ALG6_ExtraInfo</v>
      </c>
      <c r="N42" s="1" t="str">
        <f>IF(ISTEXT(VLOOKUP($A42,'ALG Generieke vragenset'!$A$2:$X$100,14,FALSE)),VLOOKUP($A42,'ALG Generieke vragenset'!$A$2:$X$100,14,FALSE),"")</f>
        <v>Bijvoorbeeld: huiduitslag over het gehele lichaam of een opgezette tong of keel? En gebruik je/de patiënt medicatie voor de allergie en / of heb je een EpiPen?</v>
      </c>
      <c r="O42" s="24" t="str">
        <f>IF(ISTEXT(VLOOKUP($A42,'ALG Generieke vragenset'!$A$2:$X$100,15,FALSE)),VLOOKUP($A42,'ALG Generieke vragenset'!$A$2:$X$100,15,FALSE),"")</f>
        <v/>
      </c>
      <c r="P42" s="24" t="str">
        <f>IF(ISTEXT(VLOOKUP($A42,'ALG Generieke vragenset'!$A$2:$X$100,16,FALSE)),VLOOKUP($A42,'ALG Generieke vragenset'!$A$2:$X$100,16,FALSE),"")</f>
        <v/>
      </c>
      <c r="Q42" s="1" t="str">
        <f>IF(ISTEXT(VLOOKUP($A42,'ALG Generieke vragenset'!$A$2:$X$100,17,FALSE)),VLOOKUP($A42,'ALG Generieke vragenset'!$A$2:$X$100,17,FALSE),"")</f>
        <v>beschrijving</v>
      </c>
      <c r="R42" s="1" t="str">
        <f>IF(ISTEXT(VLOOKUP($A42,'ALG Generieke vragenset'!$A$2:$X$100,18,FALSE)),VLOOKUP($A42,'ALG Generieke vragenset'!$A$2:$X$100,18,FALSE),"")</f>
        <v xml:space="preserve">Ja </v>
      </c>
      <c r="S42" s="1"/>
      <c r="T42" s="14" t="str">
        <f>IF(ISTEXT(VLOOKUP($A42,'ALG Generieke vragenset'!$A$2:$X$100,20,FALSE)),VLOOKUP($A42,'ALG Generieke vragenset'!$A$2:$X$100,20,FALSE),"")</f>
        <v>Beschrijving</v>
      </c>
      <c r="U42" s="14" t="str">
        <f>IF(ISTEXT(VLOOKUP($A42,'ALG Generieke vragenset'!$A$2:$X$100,21,FALSE)),VLOOKUP($A42,'ALG Generieke vragenset'!$A$2:$X$100,21,FALSE),"")</f>
        <v>x</v>
      </c>
      <c r="V42" s="337">
        <v>1</v>
      </c>
      <c r="W42" s="381"/>
      <c r="X42" s="405"/>
    </row>
    <row r="43" spans="1:24" ht="32.1">
      <c r="A43" s="416" t="str">
        <f>UPPER(MID(C43,1,5)&amp;B43)</f>
        <v>MALAI8</v>
      </c>
      <c r="B43" s="403">
        <v>8</v>
      </c>
      <c r="C43" s="403" t="s">
        <v>7088</v>
      </c>
      <c r="D43" s="403" t="s">
        <v>6296</v>
      </c>
      <c r="E43" s="337" t="s">
        <v>6115</v>
      </c>
      <c r="F43" s="337" t="s">
        <v>6224</v>
      </c>
      <c r="G43" s="337"/>
      <c r="H43" s="337" t="str">
        <f t="shared" si="0"/>
        <v>MALAI8_Question</v>
      </c>
      <c r="I43" s="340" t="s">
        <v>6962</v>
      </c>
      <c r="J43" s="340" t="str">
        <f t="shared" si="1"/>
        <v>MALAI8_QuestionPar</v>
      </c>
      <c r="K43" s="509" t="s">
        <v>6962</v>
      </c>
      <c r="L43" s="509"/>
      <c r="M43" s="509"/>
      <c r="N43" s="509"/>
      <c r="O43" s="203"/>
      <c r="P43" s="203"/>
      <c r="Q43" s="340" t="s">
        <v>6073</v>
      </c>
      <c r="R43" s="340" t="s">
        <v>6118</v>
      </c>
      <c r="S43" s="14" t="s">
        <v>6500</v>
      </c>
      <c r="T43" s="337" t="s">
        <v>6120</v>
      </c>
      <c r="U43" s="338" t="s">
        <v>1576</v>
      </c>
      <c r="V43" s="337" t="s">
        <v>6159</v>
      </c>
      <c r="W43" s="381"/>
      <c r="X43" s="405"/>
    </row>
    <row r="44" spans="1:24" ht="32.1">
      <c r="A44" s="416" t="s">
        <v>6276</v>
      </c>
      <c r="B44" s="403">
        <v>20</v>
      </c>
      <c r="C44" s="403" t="s">
        <v>6153</v>
      </c>
      <c r="D44" s="403" t="s">
        <v>6115</v>
      </c>
      <c r="E44" s="337" t="s">
        <v>6115</v>
      </c>
      <c r="F44" s="337" t="s">
        <v>6154</v>
      </c>
      <c r="G44" s="337"/>
      <c r="H44" s="494" t="str">
        <f t="shared" si="0"/>
        <v>ADDITIONALQ_Question</v>
      </c>
      <c r="I44" s="1" t="str">
        <f>IF(ISTEXT(VLOOKUP($A44,'ALG Generieke vragenset'!$A$2:$X$100,9,FALSE)),VLOOKUP($A44,'ALG Generieke vragenset'!$A$2:$X$100,9,FALSE),"")</f>
        <v>Wat is je belangrijkste vraag aan ons?</v>
      </c>
      <c r="J44" s="1" t="str">
        <f t="shared" si="1"/>
        <v>ADDITIONALQ_QuestionPar</v>
      </c>
      <c r="K44" s="1" t="str">
        <f>IF(ISTEXT(VLOOKUP($A44,'ALG Generieke vragenset'!$A$2:$X$100,11,FALSE)),VLOOKUP($A44,'ALG Generieke vragenset'!$A$2:$X$100,11,FALSE),"")</f>
        <v>Wat is je belangrijkste vraag aan ons?</v>
      </c>
      <c r="L44" s="1" t="str">
        <f>IF(ISTEXT(VLOOKUP($A44,'ALG Generieke vragenset'!$A$2:$X$100,12,FALSE)),VLOOKUP($A44,'ALG Generieke vragenset'!$A$2:$X$100,12,FALSE),"")</f>
        <v>Hulpvraag</v>
      </c>
      <c r="M44" s="1"/>
      <c r="N44" s="1" t="str">
        <f>IF(ISTEXT(VLOOKUP($A44,'ALG Generieke vragenset'!$A$2:$X$100,14,FALSE)),VLOOKUP($A44,'ALG Generieke vragenset'!$A$2:$X$100,14,FALSE),"")</f>
        <v/>
      </c>
      <c r="O44" s="24" t="str">
        <f>IF(ISTEXT(VLOOKUP($A44,'ALG Generieke vragenset'!$A$2:$X$100,15,FALSE)),VLOOKUP($A44,'ALG Generieke vragenset'!$A$2:$X$100,15,FALSE),"")</f>
        <v/>
      </c>
      <c r="P44" s="24" t="str">
        <f>IF(ISTEXT(VLOOKUP($A44,'ALG Generieke vragenset'!$A$2:$X$100,16,FALSE)),VLOOKUP($A44,'ALG Generieke vragenset'!$A$2:$X$100,16,FALSE),"")</f>
        <v/>
      </c>
      <c r="Q44" s="1" t="str">
        <f>IF(ISTEXT(VLOOKUP($A44,'ALG Generieke vragenset'!$A$2:$X$100,17,FALSE)),VLOOKUP($A44,'ALG Generieke vragenset'!$A$2:$X$100,17,FALSE),"")</f>
        <v>beschrijving</v>
      </c>
      <c r="R44" s="1" t="str">
        <f>IF(ISTEXT(VLOOKUP($A44,'ALG Generieke vragenset'!$A$2:$X$100,18,FALSE)),VLOOKUP($A44,'ALG Generieke vragenset'!$A$2:$X$100,18,FALSE),"")</f>
        <v xml:space="preserve">Ja </v>
      </c>
      <c r="S44" s="1"/>
      <c r="T44" s="14" t="str">
        <f>IF(ISTEXT(VLOOKUP($A44,'ALG Generieke vragenset'!$A$2:$X$100,20,FALSE)),VLOOKUP($A44,'ALG Generieke vragenset'!$A$2:$X$100,20,FALSE),"")</f>
        <v>Beschrijving</v>
      </c>
      <c r="U44" s="14" t="str">
        <f>IF(ISTEXT(VLOOKUP($A44,'ALG Generieke vragenset'!$A$2:$X$100,21,FALSE)),VLOOKUP($A44,'ALG Generieke vragenset'!$A$2:$X$100,21,FALSE),"")</f>
        <v>x</v>
      </c>
      <c r="V44" s="337">
        <v>1</v>
      </c>
      <c r="W44" s="381"/>
      <c r="X44" s="405"/>
    </row>
    <row r="45" spans="1:24" ht="15.95">
      <c r="A45" s="419" t="s">
        <v>6278</v>
      </c>
      <c r="B45" s="420" t="s">
        <v>6279</v>
      </c>
      <c r="C45" s="420" t="s">
        <v>6162</v>
      </c>
      <c r="D45" s="420" t="s">
        <v>6115</v>
      </c>
      <c r="E45" s="421" t="s">
        <v>6115</v>
      </c>
      <c r="F45" s="421" t="s">
        <v>6154</v>
      </c>
      <c r="G45" s="421"/>
      <c r="H45" s="494" t="str">
        <f t="shared" si="0"/>
        <v>ALG27_Question</v>
      </c>
      <c r="I45" s="1" t="str">
        <f>IF(ISTEXT(VLOOKUP($A45,'ALG Generieke vragenset'!$A$2:$X$100,9,FALSE)),VLOOKUP($A45,'ALG Generieke vragenset'!$A$2:$X$100,9,FALSE),"")</f>
        <v xml:space="preserve">Zijn er nog andere zorgen of vragen? </v>
      </c>
      <c r="J45" s="1" t="str">
        <f t="shared" si="1"/>
        <v>ALG27_QuestionPar</v>
      </c>
      <c r="K45" s="1" t="str">
        <f>IF(ISTEXT(VLOOKUP($A45,'ALG Generieke vragenset'!$A$2:$X$100,11,FALSE)),VLOOKUP($A45,'ALG Generieke vragenset'!$A$2:$X$100,11,FALSE),"")</f>
        <v xml:space="preserve">Zijn er nog andere zorgen of vragen? </v>
      </c>
      <c r="L45" s="1" t="str">
        <f>IF(ISTEXT(VLOOKUP($A45,'ALG Generieke vragenset'!$A$2:$X$100,12,FALSE)),VLOOKUP($A45,'ALG Generieke vragenset'!$A$2:$X$100,12,FALSE),"")</f>
        <v>Zorgen of vragen</v>
      </c>
      <c r="M45" s="1" t="str">
        <f t="shared" si="2"/>
        <v>ALG27_ExtraInfo</v>
      </c>
      <c r="N45" s="1" t="str">
        <f>IF(ISTEXT(VLOOKUP($A45,'ALG Generieke vragenset'!$A$2:$X$100,14,FALSE)),VLOOKUP($A45,'ALG Generieke vragenset'!$A$2:$X$100,14,FALSE),"")</f>
        <v xml:space="preserve">Dit is de laatste vraag, hierna worden je antwoorden doorgestuurd naar ons medisch team. Indien je geen aanvullingen hebt kan je op volgende klikken. </v>
      </c>
      <c r="O45" s="24" t="str">
        <f>IF(ISTEXT(VLOOKUP($A45,'ALG Generieke vragenset'!$A$2:$X$100,15,FALSE)),VLOOKUP($A45,'ALG Generieke vragenset'!$A$2:$X$100,15,FALSE),"")</f>
        <v/>
      </c>
      <c r="P45" s="24" t="str">
        <f>IF(ISTEXT(VLOOKUP($A45,'ALG Generieke vragenset'!$A$2:$X$100,16,FALSE)),VLOOKUP($A45,'ALG Generieke vragenset'!$A$2:$X$100,16,FALSE),"")</f>
        <v/>
      </c>
      <c r="Q45" s="1" t="str">
        <f>IF(ISTEXT(VLOOKUP($A45,'ALG Generieke vragenset'!$A$2:$X$100,17,FALSE)),VLOOKUP($A45,'ALG Generieke vragenset'!$A$2:$X$100,17,FALSE),"")</f>
        <v>beschrijving</v>
      </c>
      <c r="R45" s="1" t="str">
        <f>IF(ISTEXT(VLOOKUP($A45,'ALG Generieke vragenset'!$A$2:$X$100,18,FALSE)),VLOOKUP($A45,'ALG Generieke vragenset'!$A$2:$X$100,18,FALSE),"")</f>
        <v>Nee</v>
      </c>
      <c r="S45" s="1"/>
      <c r="T45" s="14" t="str">
        <f>IF(ISTEXT(VLOOKUP($A45,'ALG Generieke vragenset'!$A$2:$X$100,20,FALSE)),VLOOKUP($A45,'ALG Generieke vragenset'!$A$2:$X$100,20,FALSE),"")</f>
        <v>Beschrijving</v>
      </c>
      <c r="U45" s="14" t="str">
        <f>IF(ISTEXT(VLOOKUP($A45,'ALG Generieke vragenset'!$A$2:$X$100,21,FALSE)),VLOOKUP($A45,'ALG Generieke vragenset'!$A$2:$X$100,21,FALSE),"")</f>
        <v>x</v>
      </c>
      <c r="V45" s="421">
        <v>1</v>
      </c>
      <c r="W45" s="422" t="s">
        <v>6283</v>
      </c>
      <c r="X45" s="423" t="s">
        <v>6284</v>
      </c>
    </row>
  </sheetData>
  <hyperlinks>
    <hyperlink ref="O15" r:id="rId1" xr:uid="{E405C29C-F82A-4A34-8214-B48E828E7F6E}"/>
  </hyperlinks>
  <pageMargins left="0.7" right="0.7" top="0.75" bottom="0.75" header="0.51180555555555496" footer="0.51180555555555496"/>
  <pageSetup paperSize="9" firstPageNumber="0" orientation="portrait" horizontalDpi="300" verticalDpi="30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15"/>
  <dimension ref="A1:X37"/>
  <sheetViews>
    <sheetView zoomScale="90" zoomScaleNormal="90" workbookViewId="0">
      <selection sqref="A1:XFD1"/>
    </sheetView>
  </sheetViews>
  <sheetFormatPr defaultColWidth="8.7109375" defaultRowHeight="15"/>
  <cols>
    <col min="7" max="10" width="14.28515625" customWidth="1"/>
    <col min="11" max="11" width="15.42578125" customWidth="1"/>
    <col min="12" max="13" width="9.140625" customWidth="1"/>
    <col min="14" max="14" width="21.140625" customWidth="1"/>
    <col min="15" max="16" width="9.140625" customWidth="1"/>
    <col min="17" max="17" width="13.85546875" customWidth="1"/>
    <col min="18" max="18" width="11.140625" bestFit="1" customWidth="1"/>
    <col min="19" max="19" width="21.42578125" bestFit="1" customWidth="1"/>
    <col min="20" max="20" width="16.7109375" customWidth="1"/>
    <col min="21" max="21" width="17.425781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100" t="s">
        <v>6353</v>
      </c>
      <c r="B2" s="101"/>
      <c r="C2" s="101" t="s">
        <v>6353</v>
      </c>
      <c r="D2" s="101" t="s">
        <v>4719</v>
      </c>
      <c r="E2" s="101" t="s">
        <v>4719</v>
      </c>
      <c r="F2" s="101" t="s">
        <v>6154</v>
      </c>
      <c r="G2" s="101"/>
      <c r="H2" s="101" t="str">
        <f t="shared" ref="H2:H37" si="0">A2&amp;"_"&amp;$H$1</f>
        <v>ABCDE _Question</v>
      </c>
      <c r="I2" s="102"/>
      <c r="J2" s="492" t="str">
        <f t="shared" ref="J2:J37" si="1">A2&amp;"_"&amp;$J$1</f>
        <v>ABCDE _QuestionPar</v>
      </c>
      <c r="K2" s="103"/>
      <c r="L2" s="104"/>
      <c r="M2" s="104" t="str">
        <f t="shared" ref="M2:M37" si="2">A2&amp;"_"&amp;$M$1</f>
        <v>ABCDE _ExtraInfo</v>
      </c>
      <c r="N2" s="101" t="s">
        <v>6384</v>
      </c>
      <c r="O2" s="104"/>
      <c r="P2" s="101"/>
      <c r="Q2" s="101"/>
      <c r="R2" s="101"/>
      <c r="S2" s="101"/>
      <c r="T2" s="101" t="s">
        <v>6510</v>
      </c>
      <c r="U2" s="101"/>
      <c r="V2" s="101"/>
      <c r="W2" s="101"/>
      <c r="X2" s="105"/>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t="str">
        <f t="shared" si="2"/>
        <v>ABCDE3_ExtraInfo</v>
      </c>
      <c r="N6" s="1"/>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t="str">
        <f t="shared" si="2"/>
        <v>ABCDE4_ExtraInfo</v>
      </c>
      <c r="N7" s="1"/>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t="str">
        <f t="shared" si="2"/>
        <v>ABCDE5_ExtraInfo</v>
      </c>
      <c r="N8" s="1"/>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t="str">
        <f t="shared" si="2"/>
        <v>ABCDE6_ExtraInfo</v>
      </c>
      <c r="N9" s="1"/>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06" t="str">
        <f>UPPER(MID(C10,1,5)&amp;B10)</f>
        <v>HANDK1</v>
      </c>
      <c r="B10" s="70">
        <v>1</v>
      </c>
      <c r="C10" s="70" t="s">
        <v>76</v>
      </c>
      <c r="D10" s="70" t="s">
        <v>4719</v>
      </c>
      <c r="E10" s="70" t="s">
        <v>4719</v>
      </c>
      <c r="F10" s="70" t="s">
        <v>6202</v>
      </c>
      <c r="G10" s="70"/>
      <c r="H10" s="70" t="str">
        <f t="shared" si="0"/>
        <v>HANDK1_Question</v>
      </c>
      <c r="I10" s="70" t="s">
        <v>6512</v>
      </c>
      <c r="J10" s="70" t="str">
        <f t="shared" si="1"/>
        <v>HANDK1_QuestionPar</v>
      </c>
      <c r="K10" s="70" t="s">
        <v>6562</v>
      </c>
      <c r="L10" s="70" t="s">
        <v>7132</v>
      </c>
      <c r="M10" s="70" t="str">
        <f t="shared" si="2"/>
        <v>HANDK1_ExtraInfo</v>
      </c>
      <c r="N10" s="70" t="s">
        <v>6880</v>
      </c>
      <c r="O10" s="70"/>
      <c r="P10" s="70" t="s">
        <v>6300</v>
      </c>
      <c r="Q10" s="70" t="s">
        <v>6326</v>
      </c>
      <c r="R10" s="70" t="s">
        <v>3</v>
      </c>
      <c r="S10" s="70" t="s">
        <v>7133</v>
      </c>
      <c r="T10" s="70" t="s">
        <v>7134</v>
      </c>
      <c r="U10" s="70"/>
      <c r="V10" s="70" t="s">
        <v>6582</v>
      </c>
      <c r="W10" s="70" t="s">
        <v>6572</v>
      </c>
      <c r="X10" s="125"/>
    </row>
    <row r="11" spans="1:24" ht="192">
      <c r="A11" s="111" t="str">
        <f>UPPER(MID(C11,1,5)&amp;B11)</f>
        <v>HANDK2</v>
      </c>
      <c r="B11" s="67">
        <v>2</v>
      </c>
      <c r="C11" s="67" t="s">
        <v>76</v>
      </c>
      <c r="D11" s="67" t="s">
        <v>4719</v>
      </c>
      <c r="E11" s="67" t="s">
        <v>6259</v>
      </c>
      <c r="F11" s="67" t="s">
        <v>6154</v>
      </c>
      <c r="G11" s="67"/>
      <c r="H11" s="67" t="str">
        <f t="shared" si="0"/>
        <v>HANDK2_Question</v>
      </c>
      <c r="I11" s="67" t="s">
        <v>6885</v>
      </c>
      <c r="J11" s="491" t="str">
        <f t="shared" si="1"/>
        <v>HANDK2_QuestionPar</v>
      </c>
      <c r="K11" s="68" t="s">
        <v>6885</v>
      </c>
      <c r="L11" s="69" t="s">
        <v>6532</v>
      </c>
      <c r="M11" s="69" t="str">
        <f t="shared" si="2"/>
        <v>HANDK2_ExtraInfo</v>
      </c>
      <c r="N11" s="67" t="s">
        <v>2855</v>
      </c>
      <c r="O11" s="69"/>
      <c r="P11" s="67"/>
      <c r="Q11" s="67" t="s">
        <v>6128</v>
      </c>
      <c r="R11" s="67" t="s">
        <v>6118</v>
      </c>
      <c r="S11" s="67"/>
      <c r="T11" s="67">
        <v>1</v>
      </c>
      <c r="U11" s="67" t="s">
        <v>1576</v>
      </c>
      <c r="V11" s="67">
        <v>1</v>
      </c>
      <c r="W11" s="67"/>
      <c r="X11" s="71"/>
    </row>
    <row r="12" spans="1:24" ht="128.1">
      <c r="A12" s="32" t="str">
        <f>UPPER(MID(C12,1,3)&amp;B12)</f>
        <v>ALG13</v>
      </c>
      <c r="B12" s="1">
        <v>13</v>
      </c>
      <c r="C12" s="14" t="s">
        <v>6153</v>
      </c>
      <c r="D12" s="14" t="s">
        <v>4719</v>
      </c>
      <c r="E12" s="14" t="s">
        <v>4719</v>
      </c>
      <c r="F12" s="14" t="s">
        <v>6154</v>
      </c>
      <c r="G12" s="14"/>
      <c r="H12" s="14" t="str">
        <f t="shared" si="0"/>
        <v>ALG13_Question</v>
      </c>
      <c r="I12" s="1" t="str">
        <f>IF(ISTEXT(VLOOKUP($A12,'ALG Generieke vragenset'!$A$2:$X$48,9,FALSE)),VLOOKUP($A12,'ALG Generieke vragenset'!$A$2:$X$48,9,FALSE),"")</f>
        <v xml:space="preserve">Sinds wanneer heb je klachten? </v>
      </c>
      <c r="J12" s="1" t="str">
        <f t="shared" si="1"/>
        <v>ALG13_QuestionPar</v>
      </c>
      <c r="K12" s="1" t="str">
        <f>IF(ISTEXT(VLOOKUP($A12,'ALG Generieke vragenset'!$A$2:$X$48,11,FALSE)),VLOOKUP($A12,'ALG Generieke vragenset'!$A$2:$X$48,11,FALSE),"")</f>
        <v xml:space="preserve">Sinds wanneer zijn er klachten? </v>
      </c>
      <c r="L12" s="1" t="str">
        <f>IF(ISTEXT(VLOOKUP($A12,'ALG Generieke vragenset'!$A$2:$X$48,12,FALSE)),VLOOKUP($A12,'ALG Generieke vragenset'!$A$2:$X$48,12,FALSE),"")</f>
        <v>Sinds wanneer</v>
      </c>
      <c r="M12" s="1" t="str">
        <f t="shared" si="2"/>
        <v>ALG13_ExtraInfo</v>
      </c>
      <c r="N12" s="1"/>
      <c r="O12" s="24" t="str">
        <f>IF(ISTEXT(VLOOKUP($A12,'ALG Generieke vragenset'!$A$2:$X$48,15,FALSE)),VLOOKUP($A12,'ALG Generieke vragenset'!$A$2:$X$48,15,FALSE),"")</f>
        <v/>
      </c>
      <c r="P12" s="24" t="str">
        <f>IF(ISTEXT(VLOOKUP($A12,'ALG Generieke vragenset'!$A$2:$X$48,16,FALSE)),VLOOKUP($A12,'ALG Generieke vragenset'!$A$2:$X$48,16,FALSE),"")</f>
        <v/>
      </c>
      <c r="Q12" s="1" t="str">
        <f>IF(ISTEXT(VLOOKUP($A12,'ALG Generieke vragenset'!$A$2:$X$48,17,FALSE)),VLOOKUP($A12,'ALG Generieke vragenset'!$A$2:$X$48,17,FALSE),"")</f>
        <v>keuzeselectie</v>
      </c>
      <c r="R12" s="1" t="str">
        <f>IF(ISTEXT(VLOOKUP($A12,'ALG Generieke vragenset'!$A$2:$X$48,18,FALSE)),VLOOKUP($A12,'ALG Generieke vragenset'!$A$2:$X$48,18,FALSE),"")</f>
        <v>Ja</v>
      </c>
      <c r="S12" s="14" t="s">
        <v>6228</v>
      </c>
      <c r="T12" s="14" t="str">
        <f>IF(ISTEXT(VLOOKUP($A12,'ALG Generieke vragenset'!$A$2:$X$48,20,FALSE)),VLOOKUP($A12,'ALG Generieke vragenset'!$A$2:$X$48,20,FALSE),"")</f>
        <v xml:space="preserve">1. Enkele uren
2. Een dag
3. Twee dagen
4. 2-6 dagen
5. 7 dagen
6. Langer dan 7 dagen
</v>
      </c>
      <c r="U12" s="14" t="str">
        <f>IF(ISTEXT(VLOOKUP($A12,'ALG Generieke vragenset'!$A$2:$X$48,21,FALSE)),VLOOKUP($A12,'ALG Generieke vragenset'!$A$2:$X$48,21,FALSE),"")</f>
        <v>x</v>
      </c>
      <c r="V12" s="16" t="s">
        <v>6230</v>
      </c>
      <c r="W12" s="24" t="s">
        <v>6231</v>
      </c>
      <c r="X12" s="1"/>
    </row>
    <row r="13" spans="1:24" ht="32.1">
      <c r="A13" s="32" t="str">
        <f>UPPER(MID(C13,1,3)&amp;B13)</f>
        <v>ALG13A</v>
      </c>
      <c r="B13" s="43" t="s">
        <v>6232</v>
      </c>
      <c r="C13" s="43" t="s">
        <v>6153</v>
      </c>
      <c r="D13" s="43" t="s">
        <v>6115</v>
      </c>
      <c r="E13" s="43" t="s">
        <v>4719</v>
      </c>
      <c r="F13" s="43" t="s">
        <v>6154</v>
      </c>
      <c r="G13" s="43"/>
      <c r="H13" s="27" t="str">
        <f t="shared" si="0"/>
        <v>ALG13A_Question</v>
      </c>
      <c r="I13" s="1" t="str">
        <f>IF(ISTEXT(VLOOKUP($A13,'ALG Generieke vragenset'!$A$2:$X$48,9,FALSE)),VLOOKUP($A13,'ALG Generieke vragenset'!$A$2:$X$48,9,FALSE),"")</f>
        <v>Hoe lang bestaan de klachten precies?</v>
      </c>
      <c r="J13" s="1" t="str">
        <f t="shared" si="1"/>
        <v>ALG13A_QuestionPar</v>
      </c>
      <c r="K13" s="1" t="str">
        <f>IF(ISTEXT(VLOOKUP($A13,'ALG Generieke vragenset'!$A$2:$X$48,11,FALSE)),VLOOKUP($A13,'ALG Generieke vragenset'!$A$2:$X$48,11,FALSE),"")</f>
        <v>Hoe lang bestaan de klachten precies?</v>
      </c>
      <c r="L13" s="1" t="str">
        <f>IF(ISTEXT(VLOOKUP($A13,'ALG Generieke vragenset'!$A$2:$X$48,12,FALSE)),VLOOKUP($A13,'ALG Generieke vragenset'!$A$2:$X$48,12,FALSE),"")</f>
        <v>Specifieke duur</v>
      </c>
      <c r="M13" s="1" t="str">
        <f t="shared" si="2"/>
        <v>ALG13A_ExtraInfo</v>
      </c>
      <c r="N13" s="1" t="str">
        <f>IF(ISTEXT(VLOOKUP($A13,'ALG Generieke vragenset'!$A$2:$X$48,14,FALSE)),VLOOKUP($A13,'ALG Generieke vragenset'!$A$2:$X$48,14,FALSE),"")</f>
        <v>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beschrijving</v>
      </c>
      <c r="R13" s="1" t="str">
        <f>IF(ISTEXT(VLOOKUP($A13,'ALG Generieke vragenset'!$A$2:$X$48,18,FALSE)),VLOOKUP($A13,'ALG Generieke vragenset'!$A$2:$X$48,18,FALSE),"")</f>
        <v xml:space="preserve">Ja </v>
      </c>
      <c r="S13" s="1"/>
      <c r="T13" s="14" t="str">
        <f>IF(ISTEXT(VLOOKUP($A13,'ALG Generieke vragenset'!$A$2:$X$48,20,FALSE)),VLOOKUP($A13,'ALG Generieke vragenset'!$A$2:$X$48,20,FALSE),"")</f>
        <v>Beschrijving</v>
      </c>
      <c r="U13" s="14" t="str">
        <f>IF(ISTEXT(VLOOKUP($A13,'ALG Generieke vragenset'!$A$2:$X$48,21,FALSE)),VLOOKUP($A13,'ALG Generieke vragenset'!$A$2:$X$48,21,FALSE),"")</f>
        <v>x</v>
      </c>
      <c r="V13" s="43">
        <v>1</v>
      </c>
      <c r="W13" s="43" t="s">
        <v>6116</v>
      </c>
      <c r="X13" s="44" t="s">
        <v>6116</v>
      </c>
    </row>
    <row r="14" spans="1:24" ht="96">
      <c r="A14" s="106" t="str">
        <f>UPPER(MID(C14,1,5)&amp;B14)</f>
        <v>HANDK3</v>
      </c>
      <c r="B14" s="70">
        <v>3</v>
      </c>
      <c r="C14" s="70" t="s">
        <v>76</v>
      </c>
      <c r="D14" s="70" t="s">
        <v>4719</v>
      </c>
      <c r="E14" s="70" t="s">
        <v>4719</v>
      </c>
      <c r="F14" s="70" t="s">
        <v>6202</v>
      </c>
      <c r="G14" s="70"/>
      <c r="H14" s="70" t="str">
        <f t="shared" si="0"/>
        <v>HANDK3_Question</v>
      </c>
      <c r="I14" s="70" t="s">
        <v>7135</v>
      </c>
      <c r="J14" s="70" t="str">
        <f t="shared" si="1"/>
        <v>HANDK3_QuestionPar</v>
      </c>
      <c r="K14" s="70" t="s">
        <v>7135</v>
      </c>
      <c r="L14" s="70" t="s">
        <v>7136</v>
      </c>
      <c r="M14" s="70" t="str">
        <f t="shared" si="2"/>
        <v>HANDK3_ExtraInfo</v>
      </c>
      <c r="N14" s="70" t="s">
        <v>2860</v>
      </c>
      <c r="O14" s="70"/>
      <c r="P14" s="70"/>
      <c r="Q14" s="70" t="s">
        <v>6326</v>
      </c>
      <c r="R14" s="70" t="s">
        <v>6118</v>
      </c>
      <c r="S14" s="70" t="s">
        <v>7137</v>
      </c>
      <c r="T14" s="70" t="s">
        <v>7138</v>
      </c>
      <c r="U14" s="70"/>
      <c r="V14" s="70" t="s">
        <v>6363</v>
      </c>
      <c r="W14" s="70"/>
      <c r="X14" s="125"/>
    </row>
    <row r="15" spans="1:24" ht="244.5">
      <c r="A15" s="66" t="str">
        <f>UPPER(MID(C15,1,5)&amp;B15)</f>
        <v>HANDK4</v>
      </c>
      <c r="B15" s="67">
        <v>4</v>
      </c>
      <c r="C15" s="67" t="s">
        <v>76</v>
      </c>
      <c r="D15" s="67" t="s">
        <v>6115</v>
      </c>
      <c r="E15" s="67" t="s">
        <v>6259</v>
      </c>
      <c r="F15" s="67" t="s">
        <v>6154</v>
      </c>
      <c r="G15" s="67"/>
      <c r="H15" s="67" t="str">
        <f t="shared" si="0"/>
        <v>HANDK4_Question</v>
      </c>
      <c r="I15" s="67" t="s">
        <v>7139</v>
      </c>
      <c r="J15" s="491" t="str">
        <f t="shared" si="1"/>
        <v>HANDK4_QuestionPar</v>
      </c>
      <c r="K15" s="68" t="s">
        <v>7140</v>
      </c>
      <c r="L15" s="69" t="s">
        <v>7141</v>
      </c>
      <c r="M15" s="69" t="str">
        <f t="shared" si="2"/>
        <v>HANDK4_ExtraInfo</v>
      </c>
      <c r="N15" s="69"/>
      <c r="O15" s="69"/>
      <c r="P15" s="67"/>
      <c r="Q15" s="67" t="s">
        <v>6326</v>
      </c>
      <c r="R15" s="67" t="s">
        <v>6118</v>
      </c>
      <c r="S15" s="67" t="s">
        <v>7142</v>
      </c>
      <c r="T15" s="67" t="s">
        <v>7143</v>
      </c>
      <c r="U15" s="67" t="s">
        <v>1576</v>
      </c>
      <c r="V15" s="67" t="s">
        <v>6620</v>
      </c>
      <c r="W15" s="67" t="s">
        <v>7144</v>
      </c>
      <c r="X15" s="71"/>
    </row>
    <row r="16" spans="1:24" ht="176.1">
      <c r="A16" s="112" t="str">
        <f>UPPER(MID(C16,1,3)&amp;B16)</f>
        <v>PIJ1</v>
      </c>
      <c r="B16" s="37">
        <v>1</v>
      </c>
      <c r="C16" s="37" t="s">
        <v>6247</v>
      </c>
      <c r="D16" s="33" t="s">
        <v>4719</v>
      </c>
      <c r="E16" s="33" t="s">
        <v>4719</v>
      </c>
      <c r="F16" s="33" t="s">
        <v>6154</v>
      </c>
      <c r="G16" s="33"/>
      <c r="H16" s="14" t="str">
        <f t="shared" si="0"/>
        <v>PIJ1_Question</v>
      </c>
      <c r="I16" s="1" t="str">
        <f>IF(ISTEXT(VLOOKUP($A16,'ALG Generieke vragenset'!$A$2:$X$48,9,FALSE)),VLOOKUP($A16,'ALG Generieke vragenset'!$A$2:$X$48,9,FALSE),"")</f>
        <v>Kun je op een schaal van 0-10 aangeven hoeveel pijn je hebt?</v>
      </c>
      <c r="J16" s="1" t="str">
        <f t="shared" si="1"/>
        <v>PIJ1_QuestionPar</v>
      </c>
      <c r="K16" s="1" t="str">
        <f>IF(ISTEXT(VLOOKUP($A16,'ALG Generieke vragenset'!$A$2:$X$48,11,FALSE)),VLOOKUP($A16,'ALG Generieke vragenset'!$A$2:$X$48,11,FALSE),"")</f>
        <v>Kun je op een schaal van 0-10 aangeven hoeveel pijn de patiënt heeft?</v>
      </c>
      <c r="L16" s="1" t="str">
        <f>IF(ISTEXT(VLOOKUP($A16,'ALG Generieke vragenset'!$A$2:$X$48,12,FALSE)),VLOOKUP($A16,'ALG Generieke vragenset'!$A$2:$X$48,12,FALSE),"")</f>
        <v>Pijn 0-10</v>
      </c>
      <c r="M16" s="1" t="str">
        <f t="shared" si="2"/>
        <v>PIJ1_ExtraInfo</v>
      </c>
      <c r="N16" s="1" t="str">
        <f>IF(ISTEXT(VLOOKUP($A16,'ALG Generieke vragenset'!$A$2:$X$48,14,FALSE)),VLOOKUP($A16,'ALG Generieke vragenset'!$A$2:$X$48,14,FALSE),"")</f>
        <v>0 is geen pijn, 1-3: weinig pijn, je kan bijna alles doen, 4-7: De pijn is aanwezig en beperkt je in je activiteiten, 8-9: de pijn is heel hevig en belemmerd je in al je dagelijkse activiteiten, 10 is de ergst denkbare pijn.</v>
      </c>
      <c r="O16" s="24" t="str">
        <f>IF(ISTEXT(VLOOKUP($A16,'ALG Generieke vragenset'!$A$2:$X$48,15,FALSE)),VLOOKUP($A16,'ALG Generieke vragenset'!$A$2:$X$48,15,FALSE),"")</f>
        <v>https://mi-umbraco-prd.azurewebsites.net/media/r3xjpuis/pij1.png</v>
      </c>
      <c r="P16" s="24" t="str">
        <f>IF(ISTEXT(VLOOKUP($A16,'ALG Generieke vragenset'!$A$2:$X$48,16,FALSE)),VLOOKUP($A16,'ALG Generieke vragenset'!$A$2:$X$48,16,FALSE),"")</f>
        <v>score 9 of 10</v>
      </c>
      <c r="Q16" s="1" t="str">
        <f>IF(ISTEXT(VLOOKUP($A16,'ALG Generieke vragenset'!$A$2:$X$48,17,FALSE)),VLOOKUP($A16,'ALG Generieke vragenset'!$A$2:$X$48,17,FALSE),"")</f>
        <v>slider</v>
      </c>
      <c r="R16" s="1" t="str">
        <f>IF(ISTEXT(VLOOKUP($A16,'ALG Generieke vragenset'!$A$2:$X$48,18,FALSE)),VLOOKUP($A16,'ALG Generieke vragenset'!$A$2:$X$48,18,FALSE),"")</f>
        <v>Ja</v>
      </c>
      <c r="S16" s="14" t="str">
        <f>IF(ISTEXT(VLOOKUP($A16,'ALG Generieke vragenset'!$A$2:$X$100,19,FALSE)),VLOOKUP($A16,'ALG Generieke vragenset'!$A$2:$X$100,19,FALSE),"")</f>
        <v>0. PIJ1_Answer1 
1. PIJ1_Answer2 
2. PIJ1_Answer3 
3. PIJ1_Answer4 
4. PIJ1_Answer5 
5. PIJ1_Answer6 
6. PIJ1_Answer7 
7. PIJ1_Answer8 
8. PIJ1_Answer9 
9. PIJ1_Answer10 
10. PIJ1_Answer11</v>
      </c>
      <c r="T16" s="14" t="str">
        <f>IF(ISTEXT(VLOOKUP($A16,'ALG Generieke vragenset'!$A$2:$X$48,20,FALSE)),VLOOKUP($A16,'ALG Generieke vragenset'!$A$2:$X$48,20,FALSE),"")</f>
        <v>0. 0
1. 1
2. 2
3. 3
4. 4
5. 5
6. 6
7. 7
8. 8
9. 9
10. 10</v>
      </c>
      <c r="U16" s="14" t="str">
        <f>IF(ISTEXT(VLOOKUP($A16,'ALG Generieke vragenset'!$A$2:$X$48,21,FALSE)),VLOOKUP($A16,'ALG Generieke vragenset'!$A$2:$X$48,21,FALSE),"")</f>
        <v>x</v>
      </c>
      <c r="V16" s="126" t="s">
        <v>6253</v>
      </c>
      <c r="W16" s="33" t="s">
        <v>6254</v>
      </c>
      <c r="X16" s="39"/>
    </row>
    <row r="17" spans="1:24" ht="207.95">
      <c r="A17" s="66" t="str">
        <f>UPPER(MID(C17,1,5)&amp;B17)</f>
        <v>HANDK5</v>
      </c>
      <c r="B17" s="67">
        <v>5</v>
      </c>
      <c r="C17" s="67" t="s">
        <v>76</v>
      </c>
      <c r="D17" s="67" t="s">
        <v>4719</v>
      </c>
      <c r="E17" s="67" t="s">
        <v>4719</v>
      </c>
      <c r="F17" s="67" t="s">
        <v>6202</v>
      </c>
      <c r="G17" s="67"/>
      <c r="H17" s="67" t="str">
        <f t="shared" si="0"/>
        <v>HANDK5_Question</v>
      </c>
      <c r="I17" s="67" t="s">
        <v>6542</v>
      </c>
      <c r="J17" s="67" t="str">
        <f t="shared" si="1"/>
        <v>HANDK5_QuestionPar</v>
      </c>
      <c r="K17" s="67" t="s">
        <v>6543</v>
      </c>
      <c r="L17" s="67" t="s">
        <v>6891</v>
      </c>
      <c r="M17" s="67" t="str">
        <f t="shared" si="2"/>
        <v>HANDK5_ExtraInfo</v>
      </c>
      <c r="N17" s="67" t="s">
        <v>7145</v>
      </c>
      <c r="O17" s="67"/>
      <c r="P17" s="67"/>
      <c r="Q17" s="67" t="s">
        <v>6326</v>
      </c>
      <c r="R17" s="67" t="s">
        <v>3</v>
      </c>
      <c r="S17" s="67" t="s">
        <v>7146</v>
      </c>
      <c r="T17" s="67" t="s">
        <v>7147</v>
      </c>
      <c r="U17" s="67" t="s">
        <v>1576</v>
      </c>
      <c r="V17" s="67" t="s">
        <v>6620</v>
      </c>
      <c r="W17" s="67" t="s">
        <v>6669</v>
      </c>
      <c r="X17" s="71"/>
    </row>
    <row r="18" spans="1:24" ht="63.95">
      <c r="A18" s="32" t="str">
        <f t="shared" ref="A18" si="4">UPPER(MID(C18,1,3)&amp;B18)</f>
        <v>ALG7</v>
      </c>
      <c r="B18" s="1">
        <v>7</v>
      </c>
      <c r="C18" s="1" t="s">
        <v>6153</v>
      </c>
      <c r="D18" s="1" t="s">
        <v>6115</v>
      </c>
      <c r="E18" s="14" t="s">
        <v>6196</v>
      </c>
      <c r="F18" s="14" t="s">
        <v>6154</v>
      </c>
      <c r="G18" s="14"/>
      <c r="H18" s="14" t="str">
        <f t="shared" si="0"/>
        <v>ALG7_Question</v>
      </c>
      <c r="I18" s="1" t="s">
        <v>269</v>
      </c>
      <c r="J18" s="1" t="str">
        <f t="shared" si="1"/>
        <v>ALG7_QuestionPar</v>
      </c>
      <c r="K18" s="1" t="s">
        <v>271</v>
      </c>
      <c r="L18" s="1" t="s">
        <v>2895</v>
      </c>
      <c r="M18" s="1" t="str">
        <f t="shared" si="2"/>
        <v>ALG7_ExtraInfo</v>
      </c>
      <c r="N18" s="1" t="s">
        <v>6197</v>
      </c>
      <c r="O18" s="24"/>
      <c r="P18" s="24"/>
      <c r="Q18" s="1" t="s">
        <v>6065</v>
      </c>
      <c r="R18" s="1" t="s">
        <v>6118</v>
      </c>
      <c r="S18" s="14" t="s">
        <v>6198</v>
      </c>
      <c r="T18" s="14" t="s">
        <v>6199</v>
      </c>
      <c r="U18" s="14" t="s">
        <v>1576</v>
      </c>
      <c r="V18" s="1" t="s">
        <v>6159</v>
      </c>
      <c r="W18" s="24" t="s">
        <v>6235</v>
      </c>
      <c r="X18" s="1"/>
    </row>
    <row r="19" spans="1:24" ht="207.95">
      <c r="A19" s="32" t="str">
        <f>UPPER(MID(C19,1,3)&amp;B19)</f>
        <v>ALG7A</v>
      </c>
      <c r="B19" s="1" t="s">
        <v>6201</v>
      </c>
      <c r="C19" s="1" t="s">
        <v>6153</v>
      </c>
      <c r="D19" s="1" t="s">
        <v>4719</v>
      </c>
      <c r="E19" s="14" t="s">
        <v>4719</v>
      </c>
      <c r="F19" s="14" t="s">
        <v>6202</v>
      </c>
      <c r="G19" s="14"/>
      <c r="H19" s="14" t="str">
        <f t="shared" si="0"/>
        <v>ALG7A_Question</v>
      </c>
      <c r="I19" s="1" t="str">
        <f>IF(ISTEXT(VLOOKUP($A19,'ALG Generieke vragenset'!$A$2:$X$48,9,FALSE)),VLOOKUP($A19,'ALG Generieke vragenset'!$A$2:$X$48,9,FALSE),"")</f>
        <v>Hoe hoog is je temperatuur?</v>
      </c>
      <c r="J19" s="1" t="str">
        <f t="shared" si="1"/>
        <v>ALG7A_QuestionPar</v>
      </c>
      <c r="K19" s="1" t="str">
        <f>IF(ISTEXT(VLOOKUP($A19,'ALG Generieke vragenset'!$A$2:$X$48,11,FALSE)),VLOOKUP($A19,'ALG Generieke vragenset'!$A$2:$X$48,11,FALSE),"")</f>
        <v>Hoe hoog is de temperatuur?</v>
      </c>
      <c r="L19" s="1" t="str">
        <f>IF(ISTEXT(VLOOKUP($A19,'ALG Generieke vragenset'!$A$2:$X$48,12,FALSE)),VLOOKUP($A19,'ALG Generieke vragenset'!$A$2:$X$48,12,FALSE),"")</f>
        <v>Temperatuur</v>
      </c>
      <c r="M19" s="1" t="str">
        <f t="shared" si="2"/>
        <v>ALG7A_ExtraInfo</v>
      </c>
      <c r="N19" s="1" t="str">
        <f>IF(ISTEXT(VLOOKUP($A19,'ALG Generieke vragenset'!$A$2:$X$48,14,FALSE)),VLOOKUP($A19,'ALG Generieke vragenset'!$A$2:$X$48,14,FALSE),"")</f>
        <v xml:space="preserve">Bij voorkeur via de anus gemeten en afronden op halve graden. </v>
      </c>
      <c r="O19" s="24" t="str">
        <f>IF(ISTEXT(VLOOKUP($A19,'ALG Generieke vragenset'!$A$2:$X$48,15,FALSE)),VLOOKUP($A19,'ALG Generieke vragenset'!$A$2:$X$48,15,FALSE),"")</f>
        <v/>
      </c>
      <c r="P19" s="24" t="str">
        <f>IF(ISTEXT(VLOOKUP($A19,'ALG Generieke vragenset'!$A$2:$X$48,16,FALSE)),VLOOKUP($A19,'ALG Generieke vragenset'!$A$2:$X$48,16,FALSE),"")</f>
        <v> </v>
      </c>
      <c r="Q19" s="1" t="str">
        <f>IF(ISTEXT(VLOOKUP($A19,'ALG Generieke vragenset'!$A$2:$X$48,17,FALSE)),VLOOKUP($A19,'ALG Generieke vragenset'!$A$2:$X$48,17,FALSE),"")</f>
        <v>Slider</v>
      </c>
      <c r="R19" s="1" t="str">
        <f>IF(ISTEXT(VLOOKUP($A19,'ALG Generieke vragenset'!$A$2:$X$48,18,FALSE)),VLOOKUP($A19,'ALG Generieke vragenset'!$A$2:$X$48,18,FALSE),"")</f>
        <v xml:space="preserve">Ja </v>
      </c>
      <c r="S19" s="14" t="s">
        <v>6206</v>
      </c>
      <c r="T19" s="14" t="str">
        <f>IF(ISTEXT(VLOOKUP($A19,'ALG Generieke vragenset'!$A$2:$X$48,20,FALSE)),VLOOKUP($A19,'ALG Generieke vragenset'!$A$2:$X$48,20,FALSE),"")</f>
        <v>1. 35
2. 35.5
3. 36
4. 36.5
5. 37
6. 37.5 
7. 38
8. 38.5 
9. 39
10. 39.5 
11. 40
12. 40.5 
13. 41</v>
      </c>
      <c r="U19" s="14" t="str">
        <f>IF(ISTEXT(VLOOKUP($A19,'ALG Generieke vragenset'!$A$2:$X$48,21,FALSE)),VLOOKUP($A19,'ALG Generieke vragenset'!$A$2:$X$48,21,FALSE),"")</f>
        <v>x</v>
      </c>
      <c r="V19" s="1" t="s">
        <v>6208</v>
      </c>
      <c r="W19" s="14" t="s">
        <v>6209</v>
      </c>
      <c r="X19" s="1" t="s">
        <v>6116</v>
      </c>
    </row>
    <row r="20" spans="1:24" ht="76.5">
      <c r="A20" s="66" t="str">
        <f>UPPER(MID(C20,1,5)&amp;B20)</f>
        <v>HANDK6A</v>
      </c>
      <c r="B20" s="67" t="s">
        <v>6419</v>
      </c>
      <c r="C20" s="67" t="s">
        <v>76</v>
      </c>
      <c r="D20" s="67" t="s">
        <v>4719</v>
      </c>
      <c r="E20" s="67" t="s">
        <v>4719</v>
      </c>
      <c r="F20" s="67" t="s">
        <v>6202</v>
      </c>
      <c r="G20" s="67"/>
      <c r="H20" s="67" t="str">
        <f t="shared" si="0"/>
        <v>HANDK6A_Question</v>
      </c>
      <c r="I20" s="67" t="s">
        <v>7148</v>
      </c>
      <c r="J20" s="67" t="str">
        <f t="shared" si="1"/>
        <v>HANDK6A_QuestionPar</v>
      </c>
      <c r="K20" s="67" t="s">
        <v>2911</v>
      </c>
      <c r="L20" s="69" t="s">
        <v>7149</v>
      </c>
      <c r="M20" s="69" t="str">
        <f t="shared" si="2"/>
        <v>HANDK6A_ExtraInfo</v>
      </c>
      <c r="N20" s="69"/>
      <c r="O20" s="69"/>
      <c r="P20" s="67"/>
      <c r="Q20" s="67" t="s">
        <v>6073</v>
      </c>
      <c r="R20" s="67" t="s">
        <v>6118</v>
      </c>
      <c r="S20" s="67" t="s">
        <v>6500</v>
      </c>
      <c r="T20" s="67" t="s">
        <v>6120</v>
      </c>
      <c r="U20" s="67" t="s">
        <v>1576</v>
      </c>
      <c r="V20" s="67" t="s">
        <v>6159</v>
      </c>
      <c r="W20" s="67" t="s">
        <v>6235</v>
      </c>
      <c r="X20" s="71"/>
    </row>
    <row r="21" spans="1:24" ht="207.95">
      <c r="A21" s="66" t="str">
        <f>UPPER(MID(C21,1,5)&amp;B21)</f>
        <v>HANDK6</v>
      </c>
      <c r="B21" s="67">
        <v>6</v>
      </c>
      <c r="C21" s="67" t="s">
        <v>76</v>
      </c>
      <c r="D21" s="67" t="s">
        <v>4719</v>
      </c>
      <c r="E21" s="67" t="s">
        <v>4719</v>
      </c>
      <c r="F21" s="67" t="s">
        <v>6202</v>
      </c>
      <c r="G21" s="67"/>
      <c r="H21" s="67" t="str">
        <f t="shared" si="0"/>
        <v>HANDK6_Question</v>
      </c>
      <c r="I21" s="67" t="s">
        <v>2913</v>
      </c>
      <c r="J21" s="67" t="str">
        <f t="shared" si="1"/>
        <v>HANDK6_QuestionPar</v>
      </c>
      <c r="K21" s="67" t="s">
        <v>2913</v>
      </c>
      <c r="L21" s="69" t="s">
        <v>7150</v>
      </c>
      <c r="M21" s="69" t="str">
        <f t="shared" si="2"/>
        <v>HANDK6_ExtraInfo</v>
      </c>
      <c r="N21" s="69" t="s">
        <v>7151</v>
      </c>
      <c r="O21" s="69"/>
      <c r="P21" s="67"/>
      <c r="Q21" s="67" t="s">
        <v>6072</v>
      </c>
      <c r="R21" s="67" t="s">
        <v>6510</v>
      </c>
      <c r="S21" s="67"/>
      <c r="T21" s="67">
        <v>1</v>
      </c>
      <c r="U21" s="67" t="s">
        <v>1576</v>
      </c>
      <c r="V21" s="67">
        <v>1</v>
      </c>
      <c r="W21" s="67"/>
      <c r="X21" s="71"/>
    </row>
    <row r="22" spans="1:24" ht="275.25">
      <c r="A22" s="106" t="str">
        <f>UPPER(MID(C22,1,5)&amp;B22)</f>
        <v>HANDK7</v>
      </c>
      <c r="B22" s="70">
        <v>7</v>
      </c>
      <c r="C22" s="70" t="s">
        <v>76</v>
      </c>
      <c r="D22" s="70" t="s">
        <v>4719</v>
      </c>
      <c r="E22" s="70" t="s">
        <v>4719</v>
      </c>
      <c r="F22" s="70" t="s">
        <v>6202</v>
      </c>
      <c r="G22" s="70"/>
      <c r="H22" s="70" t="str">
        <f t="shared" si="0"/>
        <v>HANDK7_Question</v>
      </c>
      <c r="I22" s="70" t="s">
        <v>7152</v>
      </c>
      <c r="J22" s="70" t="str">
        <f t="shared" si="1"/>
        <v>HANDK7_QuestionPar</v>
      </c>
      <c r="K22" s="70" t="s">
        <v>7153</v>
      </c>
      <c r="L22" s="70" t="s">
        <v>6899</v>
      </c>
      <c r="M22" s="70" t="str">
        <f t="shared" si="2"/>
        <v>HANDK7_ExtraInfo</v>
      </c>
      <c r="N22" s="70"/>
      <c r="O22" s="70"/>
      <c r="P22" s="70"/>
      <c r="Q22" s="70" t="s">
        <v>6066</v>
      </c>
      <c r="R22" s="70" t="s">
        <v>3</v>
      </c>
      <c r="S22" s="70" t="s">
        <v>7154</v>
      </c>
      <c r="T22" s="70" t="s">
        <v>7155</v>
      </c>
      <c r="U22" s="70" t="s">
        <v>1576</v>
      </c>
      <c r="V22" s="70" t="s">
        <v>6246</v>
      </c>
      <c r="W22" s="70"/>
      <c r="X22" s="125"/>
    </row>
    <row r="23" spans="1:24" ht="111.95">
      <c r="A23" s="84" t="str">
        <f>UPPER(MID(C23,1,5)&amp;B23)</f>
        <v>HANDK8</v>
      </c>
      <c r="B23" s="85">
        <v>8</v>
      </c>
      <c r="C23" s="85" t="s">
        <v>76</v>
      </c>
      <c r="D23" s="85" t="s">
        <v>4719</v>
      </c>
      <c r="E23" s="85" t="s">
        <v>4719</v>
      </c>
      <c r="F23" s="85" t="s">
        <v>6202</v>
      </c>
      <c r="G23" s="85"/>
      <c r="H23" s="85" t="str">
        <f t="shared" si="0"/>
        <v>HANDK8_Question</v>
      </c>
      <c r="I23" s="85" t="s">
        <v>6551</v>
      </c>
      <c r="J23" s="85" t="str">
        <f t="shared" si="1"/>
        <v>HANDK8_QuestionPar</v>
      </c>
      <c r="K23" s="85" t="s">
        <v>6551</v>
      </c>
      <c r="L23" s="85" t="s">
        <v>6552</v>
      </c>
      <c r="M23" s="85" t="str">
        <f t="shared" si="2"/>
        <v>HANDK8_ExtraInfo</v>
      </c>
      <c r="N23" s="85" t="s">
        <v>7156</v>
      </c>
      <c r="O23" s="85"/>
      <c r="P23" s="85"/>
      <c r="Q23" s="85" t="s">
        <v>6128</v>
      </c>
      <c r="R23" s="85" t="s">
        <v>3</v>
      </c>
      <c r="S23" s="85"/>
      <c r="T23" s="85" t="s">
        <v>6128</v>
      </c>
      <c r="U23" s="85" t="s">
        <v>1576</v>
      </c>
      <c r="V23" s="85">
        <v>1</v>
      </c>
      <c r="W23" s="85"/>
      <c r="X23" s="87"/>
    </row>
    <row r="24" spans="1:24" ht="63.95">
      <c r="A24" s="32" t="str">
        <f>UPPER(MID(C24,1,3)&amp;B24)</f>
        <v>ALG14</v>
      </c>
      <c r="B24" s="1">
        <v>14</v>
      </c>
      <c r="C24" s="1" t="s">
        <v>6153</v>
      </c>
      <c r="D24" s="14" t="s">
        <v>4719</v>
      </c>
      <c r="E24" s="14" t="s">
        <v>4719</v>
      </c>
      <c r="F24" s="14" t="s">
        <v>6154</v>
      </c>
      <c r="G24" s="14"/>
      <c r="H24" s="14" t="str">
        <f t="shared" si="0"/>
        <v>ALG14_Question</v>
      </c>
      <c r="I24" s="1" t="str">
        <f>IF(ISTEXT(VLOOKUP($A24,'ALG Generieke vragenset'!$A$2:$X$48,9,FALSE)),VLOOKUP($A24,'ALG Generieke vragenset'!$A$2:$X$48,9,FALSE),"")</f>
        <v>Zijn er nog andere bijkomende klachten?</v>
      </c>
      <c r="J24" s="1" t="str">
        <f t="shared" si="1"/>
        <v>ALG14_QuestionPar</v>
      </c>
      <c r="K24" s="1" t="str">
        <f>IF(ISTEXT(VLOOKUP($A24,'ALG Generieke vragenset'!$A$2:$X$48,11,FALSE)),VLOOKUP($A24,'ALG Generieke vragenset'!$A$2:$X$48,11,FALSE),"")</f>
        <v>Zijn er nog andere bijkomende klachten?</v>
      </c>
      <c r="L24" s="1" t="str">
        <f>IF(ISTEXT(VLOOKUP($A24,'ALG Generieke vragenset'!$A$2:$X$48,12,FALSE)),VLOOKUP($A24,'ALG Generieke vragenset'!$A$2:$X$48,12,FALSE),"")</f>
        <v>Bijkomende klachten</v>
      </c>
      <c r="M24" s="1" t="str">
        <f t="shared" si="2"/>
        <v>ALG14_ExtraInfo</v>
      </c>
      <c r="N24" s="1"/>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Ja</v>
      </c>
      <c r="S24" s="67" t="s">
        <v>6500</v>
      </c>
      <c r="T24" s="14" t="str">
        <f>IF(ISTEXT(VLOOKUP($A24,'ALG Generieke vragenset'!$A$2:$X$48,20,FALSE)),VLOOKUP($A24,'ALG Generieke vragenset'!$A$2:$X$48,20,FALSE),"")</f>
        <v>1. Ja
2. Nee</v>
      </c>
      <c r="U24" s="14" t="str">
        <f>IF(ISTEXT(VLOOKUP($A24,'ALG Generieke vragenset'!$A$2:$X$48,21,FALSE)),VLOOKUP($A24,'ALG Generieke vragenset'!$A$2:$X$48,21,FALSE),"")</f>
        <v/>
      </c>
      <c r="V24" s="14" t="s">
        <v>6159</v>
      </c>
      <c r="W24" s="24" t="s">
        <v>6235</v>
      </c>
      <c r="X24" s="1"/>
    </row>
    <row r="25" spans="1:24" ht="32.1">
      <c r="A25" s="32" t="str">
        <f>UPPER(MID(C25,1,3)&amp;B25)</f>
        <v>ALG14A</v>
      </c>
      <c r="B25" s="1" t="s">
        <v>6236</v>
      </c>
      <c r="C25" s="1" t="s">
        <v>6162</v>
      </c>
      <c r="D25" s="14" t="s">
        <v>6115</v>
      </c>
      <c r="E25" s="14" t="s">
        <v>6115</v>
      </c>
      <c r="F25" s="14" t="s">
        <v>6154</v>
      </c>
      <c r="G25" s="14"/>
      <c r="H25" s="14" t="str">
        <f t="shared" si="0"/>
        <v>ALG14A_Question</v>
      </c>
      <c r="I25" s="1" t="str">
        <f>IF(ISTEXT(VLOOKUP($A25,'ALG Generieke vragenset'!$A$2:$X$48,9,FALSE)),VLOOKUP($A25,'ALG Generieke vragenset'!$A$2:$X$48,9,FALSE),"")</f>
        <v>Kan je de bijkomende klachten beschrijven?</v>
      </c>
      <c r="J25" s="1" t="str">
        <f t="shared" si="1"/>
        <v>ALG14A_QuestionPar</v>
      </c>
      <c r="K25" s="1" t="str">
        <f>IF(ISTEXT(VLOOKUP($A25,'ALG Generieke vragenset'!$A$2:$X$48,11,FALSE)),VLOOKUP($A25,'ALG Generieke vragenset'!$A$2:$X$48,11,FALSE),"")</f>
        <v>Kan je de bijkomende klachten beschrijven?</v>
      </c>
      <c r="L25" s="1" t="str">
        <f>IF(ISTEXT(VLOOKUP($A25,'ALG Generieke vragenset'!$A$2:$X$48,12,FALSE)),VLOOKUP($A25,'ALG Generieke vragenset'!$A$2:$X$48,12,FALSE),"")</f>
        <v>Specificatie bijkomende klachten</v>
      </c>
      <c r="M25" s="1" t="str">
        <f t="shared" si="2"/>
        <v>ALG14A_ExtraInfo</v>
      </c>
      <c r="N25" s="1"/>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Nee</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4">
        <v>1</v>
      </c>
      <c r="W25" s="24"/>
      <c r="X25" s="1"/>
    </row>
    <row r="26" spans="1:24" ht="15.95">
      <c r="A26" s="112" t="str">
        <f>UPPER(MID(C26,1,3)&amp;B26)</f>
        <v>ALG15</v>
      </c>
      <c r="B26" s="37">
        <v>15</v>
      </c>
      <c r="C26" s="37" t="s">
        <v>6153</v>
      </c>
      <c r="D26" s="37" t="s">
        <v>4719</v>
      </c>
      <c r="E26" s="33" t="s">
        <v>4719</v>
      </c>
      <c r="F26" s="33" t="s">
        <v>6154</v>
      </c>
      <c r="G26" s="33"/>
      <c r="H26" s="14" t="str">
        <f t="shared" si="0"/>
        <v>ALG15_Question</v>
      </c>
      <c r="I26" s="1" t="str">
        <f>IF(ISTEXT(VLOOKUP($A26,'ALG Generieke vragenset'!$A$2:$X$48,9,FALSE)),VLOOKUP($A26,'ALG Generieke vragenset'!$A$2:$X$48,9,FALSE),"")</f>
        <v>Wat heb je zelf gedaan om de klachten te verlichten?</v>
      </c>
      <c r="J26" s="1" t="str">
        <f t="shared" si="1"/>
        <v>ALG15_QuestionPar</v>
      </c>
      <c r="K26" s="1" t="str">
        <f>IF(ISTEXT(VLOOKUP($A26,'ALG Generieke vragenset'!$A$2:$X$48,11,FALSE)),VLOOKUP($A26,'ALG Generieke vragenset'!$A$2:$X$48,11,FALSE),"")</f>
        <v>Wat heeft de patiënt zelf gedaan om de klachten te verlichten?</v>
      </c>
      <c r="L26" s="1" t="str">
        <f>IF(ISTEXT(VLOOKUP($A26,'ALG Generieke vragenset'!$A$2:$X$48,12,FALSE)),VLOOKUP($A26,'ALG Generieke vragenset'!$A$2:$X$48,12,FALSE),"")</f>
        <v>Zelfhulp</v>
      </c>
      <c r="M26" s="1" t="str">
        <f t="shared" si="2"/>
        <v>ALG15_ExtraInfo</v>
      </c>
      <c r="N26" s="1" t="str">
        <f>IF(ISTEXT(VLOOKUP($A26,'ALG Generieke vragenset'!$A$2:$X$48,14,FALSE)),VLOOKUP($A26,'ALG Generieke vragenset'!$A$2:$X$48,14,FALSE),"")</f>
        <v xml:space="preserve">Als je medicatie hebt ingenomen graag vermelden welke medicatie, de dosering en wanneer je het hebt ingenomen.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 xml:space="preserve">Ja </v>
      </c>
      <c r="S26" s="1"/>
      <c r="T26" s="14" t="str">
        <f>IF(ISTEXT(VLOOKUP($A26,'ALG Generieke vragenset'!$A$2:$X$48,20,FALSE)),VLOOKUP($A26,'ALG Generieke vragenset'!$A$2:$X$48,20,FALSE),"")</f>
        <v>Beschrijving</v>
      </c>
      <c r="U26" s="14" t="str">
        <f>IF(ISTEXT(VLOOKUP($A26,'ALG Generieke vragenset'!$A$2:$X$48,21,FALSE)),VLOOKUP($A26,'ALG Generieke vragenset'!$A$2:$X$48,21,FALSE),"")</f>
        <v>x</v>
      </c>
      <c r="V26" s="37">
        <v>1</v>
      </c>
      <c r="W26" s="24"/>
      <c r="X26" s="39"/>
    </row>
    <row r="27" spans="1:24" ht="63.95">
      <c r="A27" s="111" t="str">
        <f>UPPER(MID(C27,1,5)&amp;B27)</f>
        <v>HANDK9</v>
      </c>
      <c r="B27" s="138">
        <v>9</v>
      </c>
      <c r="C27" s="139" t="s">
        <v>76</v>
      </c>
      <c r="D27" s="139" t="s">
        <v>4719</v>
      </c>
      <c r="E27" s="139" t="s">
        <v>4719</v>
      </c>
      <c r="F27" s="139" t="s">
        <v>6202</v>
      </c>
      <c r="G27" s="139"/>
      <c r="H27" s="139" t="str">
        <f t="shared" si="0"/>
        <v>HANDK9_Question</v>
      </c>
      <c r="I27" s="139" t="s">
        <v>7157</v>
      </c>
      <c r="J27" s="139" t="str">
        <f t="shared" si="1"/>
        <v>HANDK9_QuestionPar</v>
      </c>
      <c r="K27" s="139" t="s">
        <v>2938</v>
      </c>
      <c r="L27" s="139" t="s">
        <v>6556</v>
      </c>
      <c r="M27" s="496" t="str">
        <f t="shared" si="2"/>
        <v>HANDK9_ExtraInfo</v>
      </c>
      <c r="N27" s="89" t="s">
        <v>1023</v>
      </c>
      <c r="O27" s="139"/>
      <c r="P27" s="139"/>
      <c r="Q27" s="139" t="s">
        <v>6073</v>
      </c>
      <c r="R27" s="139" t="s">
        <v>3</v>
      </c>
      <c r="S27" s="67" t="s">
        <v>6500</v>
      </c>
      <c r="T27" s="139" t="s">
        <v>6120</v>
      </c>
      <c r="U27" s="139" t="s">
        <v>1576</v>
      </c>
      <c r="V27" s="139" t="s">
        <v>6159</v>
      </c>
      <c r="W27" s="139" t="s">
        <v>6160</v>
      </c>
      <c r="X27" s="140"/>
    </row>
    <row r="28" spans="1:24" ht="60.75">
      <c r="A28" s="112" t="str">
        <f>UPPER(MID(C28,1,5)&amp;B28)</f>
        <v>HANDK9A</v>
      </c>
      <c r="B28" s="67" t="s">
        <v>7158</v>
      </c>
      <c r="C28" s="67" t="s">
        <v>76</v>
      </c>
      <c r="D28" s="67" t="s">
        <v>6115</v>
      </c>
      <c r="E28" s="67" t="s">
        <v>6259</v>
      </c>
      <c r="F28" s="67" t="s">
        <v>6154</v>
      </c>
      <c r="G28" s="67"/>
      <c r="H28" s="67" t="str">
        <f t="shared" si="0"/>
        <v>HANDK9A_Question</v>
      </c>
      <c r="I28" s="67" t="s">
        <v>484</v>
      </c>
      <c r="J28" s="491" t="str">
        <f t="shared" si="1"/>
        <v>HANDK9A_QuestionPar</v>
      </c>
      <c r="K28" s="68" t="s">
        <v>484</v>
      </c>
      <c r="L28" s="69" t="s">
        <v>6782</v>
      </c>
      <c r="M28" s="69" t="str">
        <f t="shared" si="2"/>
        <v>HANDK9A_ExtraInfo</v>
      </c>
      <c r="N28" s="69"/>
      <c r="O28" s="69"/>
      <c r="P28" s="67"/>
      <c r="Q28" s="67" t="s">
        <v>6128</v>
      </c>
      <c r="R28" s="67" t="s">
        <v>6118</v>
      </c>
      <c r="S28" s="67"/>
      <c r="T28" s="67" t="s">
        <v>6128</v>
      </c>
      <c r="U28" s="70" t="s">
        <v>1576</v>
      </c>
      <c r="V28" s="67">
        <v>1</v>
      </c>
      <c r="W28" s="67"/>
      <c r="X28" s="71"/>
    </row>
    <row r="29" spans="1:24" ht="32.1">
      <c r="A29" s="32" t="str">
        <f t="shared" ref="A29:A35" si="5">UPPER(MID(C29,1,3)&amp;B29)</f>
        <v>ALG17</v>
      </c>
      <c r="B29" s="47">
        <v>17</v>
      </c>
      <c r="C29" s="47" t="s">
        <v>6153</v>
      </c>
      <c r="D29" s="47" t="s">
        <v>4719</v>
      </c>
      <c r="E29" s="48" t="s">
        <v>6259</v>
      </c>
      <c r="F29" s="48" t="s">
        <v>6154</v>
      </c>
      <c r="G29" s="48"/>
      <c r="H29" s="14" t="str">
        <f t="shared" si="0"/>
        <v>ALG17_Question</v>
      </c>
      <c r="I29" s="1" t="str">
        <f>IF(ISTEXT(VLOOKUP($A29,'ALG Generieke vragenset'!$A$2:$X$48,9,FALSE)),VLOOKUP($A29,'ALG Generieke vragenset'!$A$2:$X$48,9,FALSE),"")</f>
        <v xml:space="preserve">Heb je ooit eerder last gehad van deze klacht? </v>
      </c>
      <c r="J29" s="1" t="str">
        <f t="shared" si="1"/>
        <v>ALG17_QuestionPar</v>
      </c>
      <c r="K29" s="1" t="str">
        <f>IF(ISTEXT(VLOOKUP($A29,'ALG Generieke vragenset'!$A$2:$X$48,11,FALSE)),VLOOKUP($A29,'ALG Generieke vragenset'!$A$2:$X$48,11,FALSE),"")</f>
        <v xml:space="preserve">Heeft de patiënt ooit eerder last gehad van dezelfde klacht? </v>
      </c>
      <c r="L29" s="1" t="str">
        <f>IF(ISTEXT(VLOOKUP($A29,'ALG Generieke vragenset'!$A$2:$X$48,12,FALSE)),VLOOKUP($A29,'ALG Generieke vragenset'!$A$2:$X$48,12,FALSE),"")</f>
        <v>Recidief</v>
      </c>
      <c r="M29" s="1" t="str">
        <f t="shared" si="2"/>
        <v>ALG17_ExtraInfo</v>
      </c>
      <c r="N29" s="1"/>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67" t="s">
        <v>6500</v>
      </c>
      <c r="T29" s="14" t="str">
        <f>IF(ISTEXT(VLOOKUP($A29,'ALG Generieke vragenset'!$A$2:$X$48,20,FALSE)),VLOOKUP($A29,'ALG Generieke vragenset'!$A$2:$X$48,20,FALSE),"")</f>
        <v>1. Ja
2. Nee</v>
      </c>
      <c r="U29" s="14" t="str">
        <f>IF(ISTEXT(VLOOKUP($A29,'ALG Generieke vragenset'!$A$2:$X$48,21,FALSE)),VLOOKUP($A29,'ALG Generieke vragenset'!$A$2:$X$48,21,FALSE),"")</f>
        <v>x</v>
      </c>
      <c r="V29" s="48" t="s">
        <v>6159</v>
      </c>
      <c r="W29" s="24"/>
      <c r="X29" s="49"/>
    </row>
    <row r="30" spans="1:24" ht="32.1">
      <c r="A30" s="112" t="str">
        <f t="shared" si="5"/>
        <v>ADL1</v>
      </c>
      <c r="B30" s="37">
        <v>1</v>
      </c>
      <c r="C30" s="37" t="s">
        <v>6257</v>
      </c>
      <c r="D30" s="37" t="s">
        <v>4719</v>
      </c>
      <c r="E30" s="33" t="s">
        <v>4719</v>
      </c>
      <c r="F30" s="33" t="s">
        <v>6154</v>
      </c>
      <c r="G30" s="33"/>
      <c r="H30" s="14" t="str">
        <f t="shared" si="0"/>
        <v>ADL1_Question</v>
      </c>
      <c r="I30" s="1" t="str">
        <f>IF(ISTEXT(VLOOKUP($A30,'ALG Generieke vragenset'!$A$2:$X$48,9,FALSE)),VLOOKUP($A30,'ALG Generieke vragenset'!$A$2:$X$48,9,FALSE),"")</f>
        <v>Beperken de klachten je in je dagelijkse bezigheden?</v>
      </c>
      <c r="J30" s="1" t="str">
        <f t="shared" si="1"/>
        <v>ADL1_QuestionPar</v>
      </c>
      <c r="K30" s="1" t="str">
        <f>IF(ISTEXT(VLOOKUP($A30,'ALG Generieke vragenset'!$A$2:$X$48,11,FALSE)),VLOOKUP($A30,'ALG Generieke vragenset'!$A$2:$X$48,11,FALSE),"")</f>
        <v>Beperken de klachten de patiënt in zijn / haar dagelijkse bezigheden?</v>
      </c>
      <c r="L30" s="1" t="str">
        <f>IF(ISTEXT(VLOOKUP($A30,'ALG Generieke vragenset'!$A$2:$X$48,12,FALSE)),VLOOKUP($A30,'ALG Generieke vragenset'!$A$2:$X$48,12,FALSE),"")</f>
        <v>Beperkt ADL</v>
      </c>
      <c r="M30" s="1" t="str">
        <f t="shared" si="2"/>
        <v>ADL1_ExtraInfo</v>
      </c>
      <c r="N30" s="1"/>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Ja</v>
      </c>
      <c r="S30" s="67" t="s">
        <v>6500</v>
      </c>
      <c r="T30" s="14" t="str">
        <f>IF(ISTEXT(VLOOKUP($A30,'ALG Generieke vragenset'!$A$2:$X$48,20,FALSE)),VLOOKUP($A30,'ALG Generieke vragenset'!$A$2:$X$48,20,FALSE),"")</f>
        <v>1. Ja
2. Nee</v>
      </c>
      <c r="U30" s="14" t="str">
        <f>IF(ISTEXT(VLOOKUP($A30,'ALG Generieke vragenset'!$A$2:$X$48,21,FALSE)),VLOOKUP($A30,'ALG Generieke vragenset'!$A$2:$X$48,21,FALSE),"")</f>
        <v>x</v>
      </c>
      <c r="V30" s="37" t="s">
        <v>6159</v>
      </c>
      <c r="W30" s="24"/>
      <c r="X30" s="39"/>
    </row>
    <row r="31" spans="1:24" ht="32.1">
      <c r="A31" s="32" t="str">
        <f t="shared" si="5"/>
        <v>ALG4</v>
      </c>
      <c r="B31" s="1">
        <v>4</v>
      </c>
      <c r="C31" s="1" t="s">
        <v>6153</v>
      </c>
      <c r="D31" s="1" t="s">
        <v>4719</v>
      </c>
      <c r="E31" s="14" t="s">
        <v>6186</v>
      </c>
      <c r="F31" s="24" t="s">
        <v>6187</v>
      </c>
      <c r="G31" s="24"/>
      <c r="H31" s="25" t="str">
        <f t="shared" si="0"/>
        <v>ALG4_Question</v>
      </c>
      <c r="I31" s="1" t="str">
        <f>IF(ISTEXT(VLOOKUP($A31,'ALG Generieke vragenset'!$A$2:$X$48,9,FALSE)),VLOOKUP($A31,'ALG Generieke vragenset'!$A$2:$X$48,9,FALSE),"")</f>
        <v xml:space="preserve">Ben je (mogelijk) zwanger? </v>
      </c>
      <c r="J31" s="1" t="str">
        <f t="shared" si="1"/>
        <v>ALG4_QuestionPar</v>
      </c>
      <c r="K31" s="1" t="str">
        <f>IF(ISTEXT(VLOOKUP($A31,'ALG Generieke vragenset'!$A$2:$X$48,11,FALSE)),VLOOKUP($A31,'ALG Generieke vragenset'!$A$2:$X$48,11,FALSE),"")</f>
        <v>Is de patiënte (mogelijk) zwanger?</v>
      </c>
      <c r="L31" s="1" t="str">
        <f>IF(ISTEXT(VLOOKUP($A31,'ALG Generieke vragenset'!$A$2:$X$48,12,FALSE)),VLOOKUP($A31,'ALG Generieke vragenset'!$A$2:$X$48,12,FALSE),"")</f>
        <v>(mogelijk) zwanger</v>
      </c>
      <c r="M31" s="1" t="str">
        <f t="shared" si="2"/>
        <v>ALG4_ExtraInfo</v>
      </c>
      <c r="N31" s="1"/>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 xml:space="preserve">Ja </v>
      </c>
      <c r="S31" s="67" t="s">
        <v>6500</v>
      </c>
      <c r="T31" s="14" t="str">
        <f>IF(ISTEXT(VLOOKUP($A31,'ALG Generieke vragenset'!$A$2:$X$48,20,FALSE)),VLOOKUP($A31,'ALG Generieke vragenset'!$A$2:$X$48,20,FALSE),"")</f>
        <v>1. Ja
2. Nee</v>
      </c>
      <c r="U31" s="14" t="str">
        <f>IF(ISTEXT(VLOOKUP($A31,'ALG Generieke vragenset'!$A$2:$X$48,21,FALSE)),VLOOKUP($A31,'ALG Generieke vragenset'!$A$2:$X$48,21,FALSE),"")</f>
        <v>x</v>
      </c>
      <c r="V31" s="1" t="s">
        <v>6159</v>
      </c>
      <c r="W31" s="24"/>
      <c r="X31" s="1"/>
    </row>
    <row r="32" spans="1:24" ht="63.95">
      <c r="A32" s="32" t="str">
        <f t="shared" si="5"/>
        <v>ALG3B</v>
      </c>
      <c r="B32" s="1" t="s">
        <v>6178</v>
      </c>
      <c r="C32" s="1" t="s">
        <v>6162</v>
      </c>
      <c r="D32" s="1" t="s">
        <v>6115</v>
      </c>
      <c r="E32" s="14" t="s">
        <v>6115</v>
      </c>
      <c r="F32" s="14" t="s">
        <v>6154</v>
      </c>
      <c r="G32" s="14"/>
      <c r="H32" s="14" t="str">
        <f t="shared" si="0"/>
        <v>ALG3B_Question</v>
      </c>
      <c r="I32" s="1" t="str">
        <f>IF(ISTEXT(VLOOKUP($A32,'ALG Generieke vragenset'!$A$2:$X$48,9,FALSE)),VLOOKUP($A32,'ALG Generieke vragenset'!$A$2:$X$48,9,FALSE),"")</f>
        <v xml:space="preserve">Gebruik je medicijnen? </v>
      </c>
      <c r="J32" s="1" t="str">
        <f t="shared" si="1"/>
        <v>ALG3B_QuestionPar</v>
      </c>
      <c r="K32" s="1" t="str">
        <f>IF(ISTEXT(VLOOKUP($A32,'ALG Generieke vragenset'!$A$2:$X$48,11,FALSE)),VLOOKUP($A32,'ALG Generieke vragenset'!$A$2:$X$48,11,FALSE),"")</f>
        <v>Gebruikt de patiënt medicijnen?</v>
      </c>
      <c r="L32" s="1" t="str">
        <f>IF(ISTEXT(VLOOKUP($A32,'ALG Generieke vragenset'!$A$2:$X$48,12,FALSE)),VLOOKUP($A32,'ALG Generieke vragenset'!$A$2:$X$48,12,FALSE),"")</f>
        <v>Medicatie</v>
      </c>
      <c r="M32" s="1" t="str">
        <f t="shared" si="2"/>
        <v>ALG3B_ExtraInfo</v>
      </c>
      <c r="N32" s="1" t="str">
        <f>IF(ISTEXT(VLOOKUP($A32,'ALG Generieke vragenset'!$A$2:$X$48,14,FALSE)),VLOOKUP($A32,'ALG Generieke vragenset'!$A$2:$X$48,14,FALSE),"")</f>
        <v>En/of ben je onder behandeling bij een arts met bijvoorbeeld radiotherapie?</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67" t="s">
        <v>6500</v>
      </c>
      <c r="T32" s="14" t="str">
        <f>IF(ISTEXT(VLOOKUP($A32,'ALG Generieke vragenset'!$A$2:$X$48,20,FALSE)),VLOOKUP($A32,'ALG Generieke vragenset'!$A$2:$X$48,20,FALSE),"")</f>
        <v xml:space="preserve">1. Ja 
2. Nee </v>
      </c>
      <c r="U32" s="14" t="str">
        <f>IF(ISTEXT(VLOOKUP($A32,'ALG Generieke vragenset'!$A$2:$X$48,21,FALSE)),VLOOKUP($A32,'ALG Generieke vragenset'!$A$2:$X$48,21,FALSE),"")</f>
        <v>x</v>
      </c>
      <c r="V32" s="1" t="s">
        <v>6159</v>
      </c>
      <c r="W32" s="24" t="s">
        <v>6160</v>
      </c>
      <c r="X32" s="1"/>
    </row>
    <row r="33" spans="1:24" ht="32.1">
      <c r="A33" s="32" t="str">
        <f t="shared" si="5"/>
        <v>ALG3C</v>
      </c>
      <c r="B33" s="1" t="s">
        <v>6182</v>
      </c>
      <c r="C33" s="1" t="s">
        <v>6162</v>
      </c>
      <c r="D33" s="1" t="s">
        <v>6115</v>
      </c>
      <c r="E33" s="14" t="s">
        <v>6115</v>
      </c>
      <c r="F33" s="14" t="s">
        <v>6154</v>
      </c>
      <c r="G33" s="14"/>
      <c r="H33" s="14" t="str">
        <f t="shared" si="0"/>
        <v>ALG3C_Question</v>
      </c>
      <c r="I33" s="14" t="s">
        <v>245</v>
      </c>
      <c r="J33" s="14" t="str">
        <f t="shared" si="1"/>
        <v>ALG3C_QuestionPar</v>
      </c>
      <c r="K33" s="14" t="s">
        <v>245</v>
      </c>
      <c r="L33" s="1" t="s">
        <v>6183</v>
      </c>
      <c r="M33" s="1" t="str">
        <f t="shared" si="2"/>
        <v>ALG3C_ExtraInfo</v>
      </c>
      <c r="N33" s="34" t="s">
        <v>6184</v>
      </c>
      <c r="O33" s="24"/>
      <c r="P33" s="24"/>
      <c r="Q33" s="1" t="s">
        <v>6072</v>
      </c>
      <c r="R33" s="14" t="s">
        <v>6118</v>
      </c>
      <c r="S33" s="14"/>
      <c r="T33" s="14">
        <v>1</v>
      </c>
      <c r="U33" s="14" t="s">
        <v>1576</v>
      </c>
      <c r="V33" s="14">
        <v>1</v>
      </c>
      <c r="W33" s="24"/>
      <c r="X33" s="1"/>
    </row>
    <row r="34" spans="1:24" ht="63.95">
      <c r="A34" s="112" t="str">
        <f t="shared" si="5"/>
        <v>ALG5</v>
      </c>
      <c r="B34" s="37">
        <v>5</v>
      </c>
      <c r="C34" s="37" t="s">
        <v>6153</v>
      </c>
      <c r="D34" s="37" t="s">
        <v>6115</v>
      </c>
      <c r="E34" s="37" t="s">
        <v>4719</v>
      </c>
      <c r="F34" s="37" t="s">
        <v>6154</v>
      </c>
      <c r="G34" s="37"/>
      <c r="H34" s="1" t="str">
        <f t="shared" si="0"/>
        <v>ALG5_Question</v>
      </c>
      <c r="I34" s="1" t="str">
        <f>IF(ISTEXT(VLOOKUP($A34,'ALG Generieke vragenset'!$A$2:$X$48,9,FALSE)),VLOOKUP($A34,'ALG Generieke vragenset'!$A$2:$X$48,9,FALSE),"")</f>
        <v>Heb je allergieën?</v>
      </c>
      <c r="J34" s="1" t="str">
        <f t="shared" si="1"/>
        <v>ALG5_QuestionPar</v>
      </c>
      <c r="K34" s="1" t="str">
        <f>IF(ISTEXT(VLOOKUP($A34,'ALG Generieke vragenset'!$A$2:$X$48,11,FALSE)),VLOOKUP($A34,'ALG Generieke vragenset'!$A$2:$X$48,11,FALSE),"")</f>
        <v>Heeft de patiënt allergieën?</v>
      </c>
      <c r="L34" s="1" t="str">
        <f>IF(ISTEXT(VLOOKUP($A34,'ALG Generieke vragenset'!$A$2:$X$48,12,FALSE)),VLOOKUP($A34,'ALG Generieke vragenset'!$A$2:$X$48,12,FALSE),"")</f>
        <v>Allergieën</v>
      </c>
      <c r="M34" s="1" t="str">
        <f t="shared" si="2"/>
        <v>ALG5_ExtraInfo</v>
      </c>
      <c r="N34" s="1"/>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 xml:space="preserve">Ja </v>
      </c>
      <c r="S34" s="67" t="s">
        <v>6500</v>
      </c>
      <c r="T34" s="14" t="str">
        <f>IF(ISTEXT(VLOOKUP($A34,'ALG Generieke vragenset'!$A$2:$X$48,20,FALSE)),VLOOKUP($A34,'ALG Generieke vragenset'!$A$2:$X$48,20,FALSE),"")</f>
        <v>1. Ja
2. Nee</v>
      </c>
      <c r="U34" s="14" t="str">
        <f>IF(ISTEXT(VLOOKUP($A34,'ALG Generieke vragenset'!$A$2:$X$48,21,FALSE)),VLOOKUP($A34,'ALG Generieke vragenset'!$A$2:$X$48,21,FALSE),"")</f>
        <v>x</v>
      </c>
      <c r="V34" s="33" t="s">
        <v>6159</v>
      </c>
      <c r="W34" s="24" t="s">
        <v>6160</v>
      </c>
      <c r="X34" s="39"/>
    </row>
    <row r="35" spans="1:24" ht="15.95">
      <c r="A35" s="111" t="str">
        <f t="shared" si="5"/>
        <v>ALG6</v>
      </c>
      <c r="B35" s="40">
        <v>6</v>
      </c>
      <c r="C35" s="40" t="s">
        <v>6153</v>
      </c>
      <c r="D35" s="40" t="s">
        <v>4719</v>
      </c>
      <c r="E35" s="41" t="s">
        <v>4719</v>
      </c>
      <c r="F35" s="41" t="s">
        <v>6154</v>
      </c>
      <c r="G35" s="41"/>
      <c r="H35" s="135" t="str">
        <f t="shared" si="0"/>
        <v>ALG6_Question</v>
      </c>
      <c r="I35" s="1" t="str">
        <f>IF(ISTEXT(VLOOKUP($A35,'ALG Generieke vragenset'!$A$2:$X$48,9,FALSE)),VLOOKUP($A35,'ALG Generieke vragenset'!$A$2:$X$48,9,FALSE),"")</f>
        <v>Hoe uit de allergie zich?</v>
      </c>
      <c r="J35" s="1" t="str">
        <f t="shared" si="1"/>
        <v>ALG6_QuestionPar</v>
      </c>
      <c r="K35" s="1" t="str">
        <f>IF(ISTEXT(VLOOKUP($A35,'ALG Generieke vragenset'!$A$2:$X$48,11,FALSE)),VLOOKUP($A35,'ALG Generieke vragenset'!$A$2:$X$48,11,FALSE),"")</f>
        <v>Hoe uit de allergie zich?</v>
      </c>
      <c r="L35" s="1" t="str">
        <f>IF(ISTEXT(VLOOKUP($A35,'ALG Generieke vragenset'!$A$2:$X$48,12,FALSE)),VLOOKUP($A35,'ALG Generieke vragenset'!$A$2:$X$48,12,FALSE),"")</f>
        <v>Waarvoor en ernst</v>
      </c>
      <c r="M35" s="1" t="str">
        <f t="shared" si="2"/>
        <v>ALG6_ExtraInfo</v>
      </c>
      <c r="N35" s="1" t="str">
        <f>IF(ISTEXT(VLOOKUP($A35,'ALG Generieke vragenset'!$A$2:$X$48,14,FALSE)),VLOOKUP($A35,'ALG Generieke vragenset'!$A$2:$X$48,14,FALSE),"")</f>
        <v>Bijvoorbeeld: huiduitslag over het gehele lichaam of een opgezette tong of keel? En gebruik je/de patiënt medicatie voor de allergie en / of heb je een EpiPen?</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v>
      </c>
      <c r="R35" s="1" t="str">
        <f>IF(ISTEXT(VLOOKUP($A35,'ALG Generieke vragenset'!$A$2:$X$48,18,FALSE)),VLOOKUP($A35,'ALG Generieke vragenset'!$A$2:$X$48,18,FALSE),"")</f>
        <v xml:space="preserve">Ja </v>
      </c>
      <c r="S35" s="1"/>
      <c r="T35" s="14" t="str">
        <f>IF(ISTEXT(VLOOKUP($A35,'ALG Generieke vragenset'!$A$2:$X$48,20,FALSE)),VLOOKUP($A35,'ALG Generieke vragenset'!$A$2:$X$48,20,FALSE),"")</f>
        <v>Beschrijving</v>
      </c>
      <c r="U35" s="14" t="str">
        <f>IF(ISTEXT(VLOOKUP($A35,'ALG Generieke vragenset'!$A$2:$X$48,21,FALSE)),VLOOKUP($A35,'ALG Generieke vragenset'!$A$2:$X$48,21,FALSE),"")</f>
        <v>x</v>
      </c>
      <c r="V35" s="40">
        <v>1</v>
      </c>
      <c r="W35" s="77"/>
      <c r="X35" s="42"/>
    </row>
    <row r="36" spans="1:24" ht="32.1">
      <c r="A36" s="32" t="s">
        <v>6276</v>
      </c>
      <c r="B36" s="1">
        <v>20</v>
      </c>
      <c r="C36" s="1" t="s">
        <v>6153</v>
      </c>
      <c r="D36" s="1" t="s">
        <v>6115</v>
      </c>
      <c r="E36" s="14" t="s">
        <v>6115</v>
      </c>
      <c r="F36" s="14" t="s">
        <v>6154</v>
      </c>
      <c r="G36" s="14"/>
      <c r="H36" s="14" t="str">
        <f t="shared" si="0"/>
        <v>ADDITIONALQ_Question</v>
      </c>
      <c r="I36" s="1" t="str">
        <f>IF(ISTEXT(VLOOKUP($A36,'ALG Generieke vragenset'!$A$2:$X$48,9,FALSE)),VLOOKUP($A36,'ALG Generieke vragenset'!$A$2:$X$48,9,FALSE),"")</f>
        <v>Wat is je belangrijkste vraag aan ons?</v>
      </c>
      <c r="J36" s="1" t="str">
        <f t="shared" si="1"/>
        <v>ADDITIONALQ_QuestionPar</v>
      </c>
      <c r="K36" s="1" t="str">
        <f>IF(ISTEXT(VLOOKUP($A36,'ALG Generieke vragenset'!$A$2:$X$48,11,FALSE)),VLOOKUP($A36,'ALG Generieke vragenset'!$A$2:$X$48,11,FALSE),"")</f>
        <v>Wat is je belangrijkste vraag aan ons?</v>
      </c>
      <c r="L36" s="1" t="str">
        <f>IF(ISTEXT(VLOOKUP($A36,'ALG Generieke vragenset'!$A$2:$X$48,12,FALSE)),VLOOKUP($A36,'ALG Generieke vragenset'!$A$2:$X$48,12,FALSE),"")</f>
        <v>Hulpvraag</v>
      </c>
      <c r="M36" s="1" t="str">
        <f t="shared" si="2"/>
        <v>ADDITIONALQ_ExtraInfo</v>
      </c>
      <c r="N36" s="1"/>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v>
      </c>
      <c r="R36" s="1" t="str">
        <f>IF(ISTEXT(VLOOKUP($A36,'ALG Generieke vragenset'!$A$2:$X$48,18,FALSE)),VLOOKUP($A36,'ALG Generieke vragenset'!$A$2:$X$48,18,FALSE),"")</f>
        <v xml:space="preserve">Ja </v>
      </c>
      <c r="S36" s="1"/>
      <c r="T36" s="14" t="str">
        <f>IF(ISTEXT(VLOOKUP($A36,'ALG Generieke vragenset'!$A$2:$X$48,20,FALSE)),VLOOKUP($A36,'ALG Generieke vragenset'!$A$2:$X$48,20,FALSE),"")</f>
        <v>Beschrijving</v>
      </c>
      <c r="U36" s="14" t="str">
        <f>IF(ISTEXT(VLOOKUP($A36,'ALG Generieke vragenset'!$A$2:$X$48,21,FALSE)),VLOOKUP($A36,'ALG Generieke vragenset'!$A$2:$X$48,21,FALSE),"")</f>
        <v>x</v>
      </c>
      <c r="V36" s="24">
        <v>1</v>
      </c>
      <c r="W36" s="24"/>
      <c r="X36" s="1"/>
    </row>
    <row r="37" spans="1:24" ht="32.1">
      <c r="A37" s="32" t="s">
        <v>6278</v>
      </c>
      <c r="B37" s="1" t="s">
        <v>6279</v>
      </c>
      <c r="C37" s="1" t="s">
        <v>6162</v>
      </c>
      <c r="D37" s="1" t="s">
        <v>6115</v>
      </c>
      <c r="E37" s="14" t="s">
        <v>6115</v>
      </c>
      <c r="F37" s="14" t="s">
        <v>6154</v>
      </c>
      <c r="G37" s="14"/>
      <c r="H37" s="14" t="str">
        <f t="shared" si="0"/>
        <v>ALG27_Question</v>
      </c>
      <c r="I37" s="1" t="str">
        <f>IF(ISTEXT(VLOOKUP($A37,'ALG Generieke vragenset'!$A$2:$X$48,9,FALSE)),VLOOKUP($A37,'ALG Generieke vragenset'!$A$2:$X$48,9,FALSE),"")</f>
        <v xml:space="preserve">Zijn er nog andere zorgen of vragen? </v>
      </c>
      <c r="J37" s="1" t="str">
        <f t="shared" si="1"/>
        <v>ALG27_QuestionPar</v>
      </c>
      <c r="K37" s="1" t="str">
        <f>IF(ISTEXT(VLOOKUP($A37,'ALG Generieke vragenset'!$A$2:$X$48,11,FALSE)),VLOOKUP($A37,'ALG Generieke vragenset'!$A$2:$X$48,11,FALSE),"")</f>
        <v xml:space="preserve">Zijn er nog andere zorgen of vragen? </v>
      </c>
      <c r="L37" s="1" t="str">
        <f>IF(ISTEXT(VLOOKUP($A37,'ALG Generieke vragenset'!$A$2:$X$48,12,FALSE)),VLOOKUP($A37,'ALG Generieke vragenset'!$A$2:$X$48,12,FALSE),"")</f>
        <v>Zorgen of vragen</v>
      </c>
      <c r="M37" s="1" t="str">
        <f t="shared" si="2"/>
        <v>ALG27_ExtraInfo</v>
      </c>
      <c r="N37" s="1" t="str">
        <f>IF(ISTEXT(VLOOKUP($A37,'ALG Generieke vragenset'!$A$2:$X$48,14,FALSE)),VLOOKUP($A37,'ALG Generieke vragenset'!$A$2:$X$48,14,FALSE),"")</f>
        <v xml:space="preserve">Dit is de laatste vraag, hierna worden je antwoorden doorgestuurd naar ons medisch team. Indien je geen aanvullingen hebt kan je op volgende klikken.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Nee</v>
      </c>
      <c r="S37" s="1"/>
      <c r="T37" s="14" t="str">
        <f>IF(ISTEXT(VLOOKUP($A37,'ALG Generieke vragenset'!$A$2:$X$48,20,FALSE)),VLOOKUP($A37,'ALG Generieke vragenset'!$A$2:$X$48,20,FALSE),"")</f>
        <v>Beschrijving</v>
      </c>
      <c r="U37" s="14" t="str">
        <f>IF(ISTEXT(VLOOKUP($A37,'ALG Generieke vragenset'!$A$2:$X$48,21,FALSE)),VLOOKUP($A37,'ALG Generieke vragenset'!$A$2:$X$48,21,FALSE),"")</f>
        <v>x</v>
      </c>
      <c r="V37" s="24">
        <v>1</v>
      </c>
      <c r="W37" s="24" t="s">
        <v>6283</v>
      </c>
      <c r="X37" s="1"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015B919-3716-4F62-917C-649418A0066A}">
          <x14:formula1>
            <xm:f>_handleiding!$A$29:$A$38</xm:f>
          </x14:formula1>
          <x14:formula2>
            <xm:f>0</xm:f>
          </x14:formula2>
          <xm:sqref>Q18 Q33</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16"/>
  <dimension ref="A1:X36"/>
  <sheetViews>
    <sheetView topLeftCell="A9" zoomScale="90" zoomScaleNormal="90" workbookViewId="0">
      <selection sqref="A1:XFD1"/>
    </sheetView>
  </sheetViews>
  <sheetFormatPr defaultColWidth="8.7109375" defaultRowHeight="15"/>
  <cols>
    <col min="1" max="1" width="14.140625" customWidth="1"/>
    <col min="7" max="8" width="14.28515625" customWidth="1"/>
    <col min="9" max="10" width="33.4257812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235.42578125" bestFit="1" customWidth="1"/>
    <col min="20" max="20" width="32.85546875" customWidth="1"/>
    <col min="23" max="23" width="23" customWidth="1"/>
    <col min="24" max="24" width="27.42578125" customWidth="1"/>
  </cols>
  <sheetData>
    <row r="1" spans="1:24" ht="152.25">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75" t="s">
        <v>6353</v>
      </c>
      <c r="B2" s="76"/>
      <c r="C2" s="76" t="s">
        <v>6353</v>
      </c>
      <c r="D2" s="76" t="s">
        <v>4719</v>
      </c>
      <c r="E2" s="76" t="s">
        <v>4719</v>
      </c>
      <c r="F2" s="76" t="s">
        <v>6154</v>
      </c>
      <c r="G2" s="76"/>
      <c r="H2" s="76" t="str">
        <f t="shared" ref="H2:H36" si="0">A2&amp;"_"&amp;$H$1</f>
        <v>ABCDE _Question</v>
      </c>
      <c r="I2" s="77"/>
      <c r="J2" s="490" t="str">
        <f t="shared" ref="J2:J36" si="1">A2&amp;"_"&amp;$J$1</f>
        <v>ABCDE _QuestionPar</v>
      </c>
      <c r="K2" s="78"/>
      <c r="L2" s="79"/>
      <c r="M2" s="79" t="str">
        <f t="shared" ref="M2:M36" si="2">A2&amp;"_"&amp;$M$1</f>
        <v>ABCDE _ExtraInfo</v>
      </c>
      <c r="N2" s="76" t="s">
        <v>6384</v>
      </c>
      <c r="O2" s="79"/>
      <c r="P2" s="76"/>
      <c r="Q2" s="76"/>
      <c r="R2" s="76"/>
      <c r="S2" s="76"/>
      <c r="T2" s="76" t="s">
        <v>6510</v>
      </c>
      <c r="U2" s="76"/>
      <c r="V2" s="76"/>
      <c r="W2" s="76"/>
      <c r="X2" s="80"/>
    </row>
    <row r="3" spans="1:24" ht="144">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63.95">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245.25" customHeight="1">
      <c r="A10" s="142" t="str">
        <f>UPPER(MID(C10,1,5)&amp;B10)</f>
        <v>HARTK1</v>
      </c>
      <c r="B10" s="24">
        <v>1</v>
      </c>
      <c r="C10" s="24" t="s">
        <v>77</v>
      </c>
      <c r="D10" s="24" t="s">
        <v>6115</v>
      </c>
      <c r="E10" s="24" t="s">
        <v>4719</v>
      </c>
      <c r="F10" s="24" t="s">
        <v>6154</v>
      </c>
      <c r="G10" s="24"/>
      <c r="H10" s="24" t="str">
        <f t="shared" si="0"/>
        <v>HARTK1_Question</v>
      </c>
      <c r="I10" s="24" t="s">
        <v>7159</v>
      </c>
      <c r="J10" s="25" t="str">
        <f t="shared" si="1"/>
        <v>HARTK1_QuestionPar</v>
      </c>
      <c r="K10" s="53" t="s">
        <v>7160</v>
      </c>
      <c r="L10" s="24" t="s">
        <v>6439</v>
      </c>
      <c r="M10" s="24" t="str">
        <f t="shared" si="2"/>
        <v>HARTK1_ExtraInfo</v>
      </c>
      <c r="N10" s="33" t="s">
        <v>7161</v>
      </c>
      <c r="O10" s="24"/>
      <c r="P10" s="24" t="s">
        <v>6441</v>
      </c>
      <c r="Q10" s="24" t="s">
        <v>6272</v>
      </c>
      <c r="R10" s="24" t="s">
        <v>6118</v>
      </c>
      <c r="S10" s="24" t="s">
        <v>7162</v>
      </c>
      <c r="T10" s="24" t="s">
        <v>7163</v>
      </c>
      <c r="U10" s="24"/>
      <c r="V10" s="143" t="s">
        <v>6464</v>
      </c>
      <c r="W10" s="24" t="s">
        <v>7164</v>
      </c>
      <c r="X10" s="144"/>
    </row>
    <row r="11" spans="1:24" ht="167.25">
      <c r="A11" s="107" t="str">
        <f>UPPER(MID(C11,1,5)&amp;B11)</f>
        <v>HARTK2</v>
      </c>
      <c r="B11" s="77">
        <v>2</v>
      </c>
      <c r="C11" s="77" t="s">
        <v>77</v>
      </c>
      <c r="D11" s="77" t="s">
        <v>6115</v>
      </c>
      <c r="E11" s="77" t="s">
        <v>6115</v>
      </c>
      <c r="F11" s="77" t="s">
        <v>6202</v>
      </c>
      <c r="G11" s="77"/>
      <c r="H11" s="77" t="str">
        <f t="shared" si="0"/>
        <v>HARTK2_Question</v>
      </c>
      <c r="I11" s="77" t="s">
        <v>2968</v>
      </c>
      <c r="J11" s="77" t="str">
        <f t="shared" si="1"/>
        <v>HARTK2_QuestionPar</v>
      </c>
      <c r="K11" s="77" t="s">
        <v>2968</v>
      </c>
      <c r="L11" s="77" t="s">
        <v>7165</v>
      </c>
      <c r="M11" s="77"/>
      <c r="N11" s="77"/>
      <c r="O11" s="145"/>
      <c r="P11" s="77"/>
      <c r="Q11" s="77" t="s">
        <v>6326</v>
      </c>
      <c r="R11" s="77" t="s">
        <v>6118</v>
      </c>
      <c r="S11" s="77" t="s">
        <v>7166</v>
      </c>
      <c r="T11" s="77" t="s">
        <v>7167</v>
      </c>
      <c r="U11" s="77" t="s">
        <v>1576</v>
      </c>
      <c r="V11" s="77" t="s">
        <v>6582</v>
      </c>
      <c r="W11" s="77"/>
      <c r="X11" s="109"/>
    </row>
    <row r="12" spans="1:24" ht="32.1">
      <c r="A12" s="32" t="str">
        <f t="shared" ref="A12" si="4">UPPER(MID(C12,1,3)&amp;B12)</f>
        <v>ALG7</v>
      </c>
      <c r="B12" s="1">
        <v>7</v>
      </c>
      <c r="C12" s="1" t="s">
        <v>6153</v>
      </c>
      <c r="D12" s="1" t="s">
        <v>6115</v>
      </c>
      <c r="E12" s="14" t="s">
        <v>6196</v>
      </c>
      <c r="F12" s="14" t="s">
        <v>6154</v>
      </c>
      <c r="G12" s="14"/>
      <c r="H12" s="14" t="str">
        <f t="shared" si="0"/>
        <v>ALG7_Question</v>
      </c>
      <c r="I12" s="1" t="str">
        <f>IF(ISTEXT(VLOOKUP($A12,'ALG Generieke vragenset'!$A$2:$X$100,9,FALSE)),VLOOKUP($A12,'ALG Generieke vragenset'!$A$2:$X$100,9,FALSE),"")</f>
        <v>Heb je (vermoedelijk) koorts?</v>
      </c>
      <c r="J12" s="1" t="str">
        <f t="shared" si="1"/>
        <v>ALG7_QuestionPar</v>
      </c>
      <c r="K12" s="1" t="str">
        <f>IF(ISTEXT(VLOOKUP($A12,'ALG Generieke vragenset'!$A$2:$X$100,11,FALSE)),VLOOKUP($A12,'ALG Generieke vragenset'!$A$2:$X$100,11,FALSE),"")</f>
        <v>Heeft de patiënt (vermoedelijk) koorts?</v>
      </c>
      <c r="L12" s="1" t="str">
        <f>IF(ISTEXT(VLOOKUP($A12,'ALG Generieke vragenset'!$A$2:$X$100,12,FALSE)),VLOOKUP($A12,'ALG Generieke vragenset'!$A$2:$X$100,12,FALSE),"")</f>
        <v>(Vermoedelijk) koorts</v>
      </c>
      <c r="M12" s="1" t="str">
        <f t="shared" si="2"/>
        <v>ALG7_ExtraInfo</v>
      </c>
      <c r="N12" s="1" t="str">
        <f>IF(ISTEXT(VLOOKUP($A12,'ALG Generieke vragenset'!$A$2:$X$100,14,FALSE)),VLOOKUP($A12,'ALG Generieke vragenset'!$A$2:$X$100,14,FALSE),"")</f>
        <v xml:space="preserve">Koorts is 38°C of hoger. Als je een thermometer hebt graag meten en bij voorkeur via de anus meten. </v>
      </c>
      <c r="O12" s="24" t="str">
        <f>IF(ISTEXT(VLOOKUP($A12,'ALG Generieke vragenset'!$A$2:$X$100,15,FALSE)),VLOOKUP($A12,'ALG Generieke vragenset'!$A$2:$X$100,15,FALSE),"")</f>
        <v/>
      </c>
      <c r="P12" s="24" t="str">
        <f>IF(ISTEXT(VLOOKUP($A12,'ALG Generieke vragenset'!$A$2:$X$100,16,FALSE)),VLOOKUP($A12,'ALG Generieke vragenset'!$A$2:$X$100,16,FALSE),"")</f>
        <v/>
      </c>
      <c r="Q12" s="1" t="str">
        <f>IF(ISTEXT(VLOOKUP($A12,'ALG Generieke vragenset'!$A$2:$X$100,17,FALSE)),VLOOKUP($A12,'ALG Generieke vragenset'!$A$2:$X$100,17,FALSE),"")</f>
        <v>keuzeselectie</v>
      </c>
      <c r="R12" s="1" t="str">
        <f>IF(ISTEXT(VLOOKUP($A12,'ALG Generieke vragenset'!$A$2:$X$100,18,FALSE)),VLOOKUP($A12,'ALG Generieke vragenset'!$A$2:$X$100,18,FALSE),"")</f>
        <v xml:space="preserve">Ja </v>
      </c>
      <c r="S12" s="14" t="s">
        <v>6198</v>
      </c>
      <c r="T12" s="14" t="str">
        <f>IF(ISTEXT(VLOOKUP($A12,'ALG Generieke vragenset'!$A$2:$X$100,20,FALSE)),VLOOKUP($A12,'ALG Generieke vragenset'!$A$2:$X$100,20,FALSE),"")</f>
        <v>1. Ja / vermoedelijk wel 
2. Nee / vermoedelijk niet</v>
      </c>
      <c r="U12" s="14" t="str">
        <f>IF(ISTEXT(VLOOKUP($A12,'ALG Generieke vragenset'!$A$2:$X$100,21,FALSE)),VLOOKUP($A12,'ALG Generieke vragenset'!$A$2:$X$100,21,FALSE),"")</f>
        <v>x</v>
      </c>
      <c r="V12" s="1" t="s">
        <v>6159</v>
      </c>
      <c r="W12" s="24" t="s">
        <v>6235</v>
      </c>
      <c r="X12" s="1"/>
    </row>
    <row r="13" spans="1:24" ht="207.95">
      <c r="A13" s="142" t="str">
        <f>UPPER(MID(C13,1,3)&amp;B13)</f>
        <v>ALG7A</v>
      </c>
      <c r="B13" s="77" t="s">
        <v>6201</v>
      </c>
      <c r="C13" s="77" t="s">
        <v>6153</v>
      </c>
      <c r="D13" s="77" t="s">
        <v>4719</v>
      </c>
      <c r="E13" s="77" t="s">
        <v>4719</v>
      </c>
      <c r="F13" s="77" t="s">
        <v>6202</v>
      </c>
      <c r="G13" s="77"/>
      <c r="H13" s="490" t="str">
        <f t="shared" si="0"/>
        <v>ALG7A_Question</v>
      </c>
      <c r="I13" s="1" t="str">
        <f>IF(ISTEXT(VLOOKUP($A13,'ALG Generieke vragenset'!$A$2:$X$100,9,FALSE)),VLOOKUP($A13,'ALG Generieke vragenset'!$A$2:$X$100,9,FALSE),"")</f>
        <v>Hoe hoog is je temperatuur?</v>
      </c>
      <c r="J13" s="1" t="str">
        <f t="shared" si="1"/>
        <v>ALG7A_QuestionPar</v>
      </c>
      <c r="K13" s="1" t="str">
        <f>IF(ISTEXT(VLOOKUP($A13,'ALG Generieke vragenset'!$A$2:$X$100,11,FALSE)),VLOOKUP($A13,'ALG Generieke vragenset'!$A$2:$X$100,11,FALSE),"")</f>
        <v>Hoe hoog is de temperatuur?</v>
      </c>
      <c r="L13" s="1" t="str">
        <f>IF(ISTEXT(VLOOKUP($A13,'ALG Generieke vragenset'!$A$2:$X$100,12,FALSE)),VLOOKUP($A13,'ALG Generieke vragenset'!$A$2:$X$100,12,FALSE),"")</f>
        <v>Temperatuur</v>
      </c>
      <c r="M13" s="1" t="str">
        <f t="shared" si="2"/>
        <v>ALG7A_ExtraInfo</v>
      </c>
      <c r="N13" s="1" t="str">
        <f>IF(ISTEXT(VLOOKUP($A13,'ALG Generieke vragenset'!$A$2:$X$100,14,FALSE)),VLOOKUP($A13,'ALG Generieke vragenset'!$A$2:$X$100,14,FALSE),"")</f>
        <v xml:space="preserve">Bij voorkeur via de anus gemeten en afronden op halve graden. </v>
      </c>
      <c r="O13" s="24" t="str">
        <f>IF(ISTEXT(VLOOKUP($A13,'ALG Generieke vragenset'!$A$2:$X$100,15,FALSE)),VLOOKUP($A13,'ALG Generieke vragenset'!$A$2:$X$100,15,FALSE),"")</f>
        <v/>
      </c>
      <c r="P13" s="24" t="str">
        <f>IF(ISTEXT(VLOOKUP($A13,'ALG Generieke vragenset'!$A$2:$X$100,16,FALSE)),VLOOKUP($A13,'ALG Generieke vragenset'!$A$2:$X$100,16,FALSE),"")</f>
        <v> </v>
      </c>
      <c r="Q13" s="1" t="str">
        <f>IF(ISTEXT(VLOOKUP($A13,'ALG Generieke vragenset'!$A$2:$X$100,17,FALSE)),VLOOKUP($A13,'ALG Generieke vragenset'!$A$2:$X$100,17,FALSE),"")</f>
        <v>Slider</v>
      </c>
      <c r="R13" s="1" t="str">
        <f>IF(ISTEXT(VLOOKUP($A13,'ALG Generieke vragenset'!$A$2:$X$100,18,FALSE)),VLOOKUP($A13,'ALG Generieke vragenset'!$A$2:$X$100,18,FALSE),"")</f>
        <v xml:space="preserve">Ja </v>
      </c>
      <c r="S13" s="14" t="s">
        <v>6206</v>
      </c>
      <c r="T13" s="14" t="str">
        <f>IF(ISTEXT(VLOOKUP($A13,'ALG Generieke vragenset'!$A$2:$X$100,20,FALSE)),VLOOKUP($A13,'ALG Generieke vragenset'!$A$2:$X$100,20,FALSE),"")</f>
        <v>1. 35
2. 35.5
3. 36
4. 36.5
5. 37
6. 37.5 
7. 38
8. 38.5 
9. 39
10. 39.5 
11. 40
12. 40.5 
13. 41</v>
      </c>
      <c r="U13" s="14" t="str">
        <f>IF(ISTEXT(VLOOKUP($A13,'ALG Generieke vragenset'!$A$2:$X$100,21,FALSE)),VLOOKUP($A13,'ALG Generieke vragenset'!$A$2:$X$100,21,FALSE),"")</f>
        <v>x</v>
      </c>
      <c r="V13" s="77" t="s">
        <v>6208</v>
      </c>
      <c r="W13" s="77" t="s">
        <v>7096</v>
      </c>
      <c r="X13" s="109" t="s">
        <v>6116</v>
      </c>
    </row>
    <row r="14" spans="1:24" ht="192">
      <c r="A14" s="146" t="str">
        <f>UPPER(MID(C14,1,5)&amp;B14)</f>
        <v>HARTK3</v>
      </c>
      <c r="B14" s="85">
        <v>3</v>
      </c>
      <c r="C14" s="85" t="s">
        <v>77</v>
      </c>
      <c r="D14" s="85" t="s">
        <v>6115</v>
      </c>
      <c r="E14" s="85" t="s">
        <v>6115</v>
      </c>
      <c r="F14" s="85" t="s">
        <v>6154</v>
      </c>
      <c r="G14" s="85"/>
      <c r="H14" s="85" t="str">
        <f t="shared" si="0"/>
        <v>HARTK3_Question</v>
      </c>
      <c r="I14" s="85" t="s">
        <v>6872</v>
      </c>
      <c r="J14" s="245" t="str">
        <f t="shared" si="1"/>
        <v>HARTK3_QuestionPar</v>
      </c>
      <c r="K14" s="147" t="s">
        <v>7000</v>
      </c>
      <c r="L14" s="148" t="s">
        <v>7168</v>
      </c>
      <c r="M14" s="148" t="str">
        <f t="shared" si="2"/>
        <v>HARTK3_ExtraInfo</v>
      </c>
      <c r="N14" s="148" t="s">
        <v>7169</v>
      </c>
      <c r="O14" s="148"/>
      <c r="P14" s="85"/>
      <c r="Q14" s="85" t="s">
        <v>6272</v>
      </c>
      <c r="R14" s="85" t="s">
        <v>6118</v>
      </c>
      <c r="S14" s="85" t="s">
        <v>7170</v>
      </c>
      <c r="T14" s="85" t="s">
        <v>7171</v>
      </c>
      <c r="U14" s="85" t="s">
        <v>1576</v>
      </c>
      <c r="V14" s="85" t="s">
        <v>6468</v>
      </c>
      <c r="W14" s="85" t="s">
        <v>7008</v>
      </c>
      <c r="X14" s="87"/>
    </row>
    <row r="15" spans="1:24" ht="91.5">
      <c r="A15" s="99" t="str">
        <f>UPPER(MID(C15,1,5)&amp;B15)</f>
        <v>HARTK3A</v>
      </c>
      <c r="B15" s="85" t="s">
        <v>6175</v>
      </c>
      <c r="C15" s="85" t="s">
        <v>77</v>
      </c>
      <c r="D15" s="85" t="s">
        <v>6115</v>
      </c>
      <c r="E15" s="85" t="s">
        <v>6115</v>
      </c>
      <c r="F15" s="85" t="s">
        <v>6154</v>
      </c>
      <c r="G15" s="85"/>
      <c r="H15" s="85" t="str">
        <f t="shared" si="0"/>
        <v>HARTK3A_Question</v>
      </c>
      <c r="I15" s="85" t="s">
        <v>7172</v>
      </c>
      <c r="J15" s="245" t="str">
        <f t="shared" si="1"/>
        <v>HARTK3A_QuestionPar</v>
      </c>
      <c r="K15" s="147" t="s">
        <v>7172</v>
      </c>
      <c r="L15" s="148" t="s">
        <v>7010</v>
      </c>
      <c r="M15" s="148"/>
      <c r="N15" s="148"/>
      <c r="O15" s="148"/>
      <c r="P15" s="85"/>
      <c r="Q15" s="85" t="s">
        <v>6312</v>
      </c>
      <c r="R15" s="85" t="s">
        <v>6118</v>
      </c>
      <c r="S15" s="85"/>
      <c r="T15" s="85" t="s">
        <v>6312</v>
      </c>
      <c r="U15" s="82" t="s">
        <v>1576</v>
      </c>
      <c r="V15" s="85">
        <v>1</v>
      </c>
      <c r="W15" s="85"/>
      <c r="X15" s="87"/>
    </row>
    <row r="16" spans="1:24" ht="224.1">
      <c r="A16" s="146" t="str">
        <f>UPPER(MID(C16,1,5)&amp;B16)</f>
        <v>HARTK4</v>
      </c>
      <c r="B16" s="149">
        <v>4</v>
      </c>
      <c r="C16" s="85" t="s">
        <v>77</v>
      </c>
      <c r="D16" s="85" t="s">
        <v>6115</v>
      </c>
      <c r="E16" s="85" t="s">
        <v>4719</v>
      </c>
      <c r="F16" s="85" t="s">
        <v>6154</v>
      </c>
      <c r="G16" s="85"/>
      <c r="H16" s="85" t="str">
        <f t="shared" si="0"/>
        <v>HARTK4_Question</v>
      </c>
      <c r="I16" s="77" t="s">
        <v>6636</v>
      </c>
      <c r="J16" s="77" t="str">
        <f t="shared" si="1"/>
        <v>HARTK4_QuestionPar</v>
      </c>
      <c r="K16" s="85" t="s">
        <v>6637</v>
      </c>
      <c r="L16" s="85" t="s">
        <v>7173</v>
      </c>
      <c r="M16" s="85" t="str">
        <f t="shared" si="2"/>
        <v>HARTK4_ExtraInfo</v>
      </c>
      <c r="N16" s="85" t="s">
        <v>7174</v>
      </c>
      <c r="O16" s="149"/>
      <c r="P16" s="85"/>
      <c r="Q16" s="85" t="s">
        <v>6272</v>
      </c>
      <c r="R16" s="85" t="s">
        <v>6295</v>
      </c>
      <c r="S16" s="85" t="s">
        <v>7175</v>
      </c>
      <c r="T16" s="85" t="s">
        <v>7176</v>
      </c>
      <c r="U16" s="85" t="s">
        <v>1576</v>
      </c>
      <c r="V16" s="85" t="s">
        <v>7177</v>
      </c>
      <c r="W16" s="85"/>
      <c r="X16" s="150"/>
    </row>
    <row r="17" spans="1:24" ht="111.95">
      <c r="A17" s="112" t="str">
        <f>UPPER(MID(C17,1,3)&amp;B17)</f>
        <v>ALG13</v>
      </c>
      <c r="B17" s="37">
        <v>13</v>
      </c>
      <c r="C17" s="33" t="s">
        <v>6153</v>
      </c>
      <c r="D17" s="33" t="s">
        <v>4719</v>
      </c>
      <c r="E17" s="33" t="s">
        <v>4719</v>
      </c>
      <c r="F17" s="33" t="s">
        <v>6154</v>
      </c>
      <c r="G17" s="33"/>
      <c r="H17" s="14" t="str">
        <f t="shared" si="0"/>
        <v>ALG13_Question</v>
      </c>
      <c r="I17" s="1" t="str">
        <f>IF(ISTEXT(VLOOKUP($A17,'ALG Generieke vragenset'!$A$2:$X$100,9,FALSE)),VLOOKUP($A17,'ALG Generieke vragenset'!$A$2:$X$100,9,FALSE),"")</f>
        <v xml:space="preserve">Sinds wanneer heb je klachten? </v>
      </c>
      <c r="J17" s="1" t="str">
        <f t="shared" si="1"/>
        <v>ALG13_QuestionPar</v>
      </c>
      <c r="K17" s="1" t="str">
        <f>IF(ISTEXT(VLOOKUP($A17,'ALG Generieke vragenset'!$A$2:$X$100,11,FALSE)),VLOOKUP($A17,'ALG Generieke vragenset'!$A$2:$X$100,11,FALSE),"")</f>
        <v xml:space="preserve">Sinds wanneer zijn er klachten? </v>
      </c>
      <c r="L17" s="1" t="str">
        <f>IF(ISTEXT(VLOOKUP($A17,'ALG Generieke vragenset'!$A$2:$X$100,12,FALSE)),VLOOKUP($A17,'ALG Generieke vragenset'!$A$2:$X$100,12,FALSE),"")</f>
        <v>Sinds wanneer</v>
      </c>
      <c r="M17" s="1"/>
      <c r="N17" s="1" t="str">
        <f>IF(ISTEXT(VLOOKUP($A17,'ALG Generieke vragenset'!$A$2:$X$100,14,FALSE)),VLOOKUP($A17,'ALG Generieke vragenset'!$A$2:$X$100,14,FALSE),"")</f>
        <v/>
      </c>
      <c r="O17" s="24" t="str">
        <f>IF(ISTEXT(VLOOKUP($A17,'ALG Generieke vragenset'!$A$2:$X$100,15,FALSE)),VLOOKUP($A17,'ALG Generieke vragenset'!$A$2:$X$100,15,FALSE),"")</f>
        <v/>
      </c>
      <c r="P17" s="24" t="str">
        <f>IF(ISTEXT(VLOOKUP($A17,'ALG Generieke vragenset'!$A$2:$X$100,16,FALSE)),VLOOKUP($A17,'ALG Generieke vragenset'!$A$2:$X$100,16,FALSE),"")</f>
        <v/>
      </c>
      <c r="Q17" s="1" t="str">
        <f>IF(ISTEXT(VLOOKUP($A17,'ALG Generieke vragenset'!$A$2:$X$100,17,FALSE)),VLOOKUP($A17,'ALG Generieke vragenset'!$A$2:$X$100,17,FALSE),"")</f>
        <v>keuzeselectie</v>
      </c>
      <c r="R17" s="1" t="str">
        <f>IF(ISTEXT(VLOOKUP($A17,'ALG Generieke vragenset'!$A$2:$X$100,18,FALSE)),VLOOKUP($A17,'ALG Generieke vragenset'!$A$2:$X$100,18,FALSE),"")</f>
        <v>Ja</v>
      </c>
      <c r="S17" s="14" t="s">
        <v>6228</v>
      </c>
      <c r="T17" s="14" t="str">
        <f>IF(ISTEXT(VLOOKUP($A17,'ALG Generieke vragenset'!$A$2:$X$100,20,FALSE)),VLOOKUP($A17,'ALG Generieke vragenset'!$A$2:$X$100,20,FALSE),"")</f>
        <v xml:space="preserve">1. Enkele uren
2. Een dag
3. Twee dagen
4. 2-6 dagen
5. 7 dagen
6. Langer dan 7 dagen
</v>
      </c>
      <c r="U17" s="14" t="str">
        <f>IF(ISTEXT(VLOOKUP($A17,'ALG Generieke vragenset'!$A$2:$X$100,21,FALSE)),VLOOKUP($A17,'ALG Generieke vragenset'!$A$2:$X$100,21,FALSE),"")</f>
        <v>x</v>
      </c>
      <c r="V17" s="151" t="s">
        <v>6230</v>
      </c>
      <c r="W17" s="24" t="s">
        <v>6231</v>
      </c>
      <c r="X17" s="39"/>
    </row>
    <row r="18" spans="1:24" ht="32.1">
      <c r="A18" s="111" t="str">
        <f>UPPER(MID(C18,1,3)&amp;B18)</f>
        <v>ALG13A</v>
      </c>
      <c r="B18" s="152" t="s">
        <v>6232</v>
      </c>
      <c r="C18" s="152" t="s">
        <v>6153</v>
      </c>
      <c r="D18" s="152" t="s">
        <v>6115</v>
      </c>
      <c r="E18" s="152" t="s">
        <v>4719</v>
      </c>
      <c r="F18" s="152" t="s">
        <v>6154</v>
      </c>
      <c r="G18" s="152"/>
      <c r="H18" s="135" t="str">
        <f t="shared" si="0"/>
        <v>ALG13A_Question</v>
      </c>
      <c r="I18" s="1" t="str">
        <f>IF(ISTEXT(VLOOKUP($A18,'ALG Generieke vragenset'!$A$2:$X$100,9,FALSE)),VLOOKUP($A18,'ALG Generieke vragenset'!$A$2:$X$100,9,FALSE),"")</f>
        <v>Hoe lang bestaan de klachten precies?</v>
      </c>
      <c r="J18" s="1" t="str">
        <f t="shared" si="1"/>
        <v>ALG13A_QuestionPar</v>
      </c>
      <c r="K18" s="1" t="str">
        <f>IF(ISTEXT(VLOOKUP($A18,'ALG Generieke vragenset'!$A$2:$X$100,11,FALSE)),VLOOKUP($A18,'ALG Generieke vragenset'!$A$2:$X$100,11,FALSE),"")</f>
        <v>Hoe lang bestaan de klachten precies?</v>
      </c>
      <c r="L18" s="1" t="str">
        <f>IF(ISTEXT(VLOOKUP($A18,'ALG Generieke vragenset'!$A$2:$X$100,12,FALSE)),VLOOKUP($A18,'ALG Generieke vragenset'!$A$2:$X$100,12,FALSE),"")</f>
        <v>Specifieke duur</v>
      </c>
      <c r="M18" s="1"/>
      <c r="N18" s="1" t="str">
        <f>IF(ISTEXT(VLOOKUP($A18,'ALG Generieke vragenset'!$A$2:$X$100,14,FALSE)),VLOOKUP($A18,'ALG Generieke vragenset'!$A$2:$X$100,14,FALSE),"")</f>
        <v> </v>
      </c>
      <c r="O18" s="24" t="str">
        <f>IF(ISTEXT(VLOOKUP($A18,'ALG Generieke vragenset'!$A$2:$X$100,15,FALSE)),VLOOKUP($A18,'ALG Generieke vragenset'!$A$2:$X$100,15,FALSE),"")</f>
        <v/>
      </c>
      <c r="P18" s="24" t="str">
        <f>IF(ISTEXT(VLOOKUP($A18,'ALG Generieke vragenset'!$A$2:$X$100,16,FALSE)),VLOOKUP($A18,'ALG Generieke vragenset'!$A$2:$X$100,16,FALSE),"")</f>
        <v> </v>
      </c>
      <c r="Q18" s="1" t="str">
        <f>IF(ISTEXT(VLOOKUP($A18,'ALG Generieke vragenset'!$A$2:$X$100,17,FALSE)),VLOOKUP($A18,'ALG Generieke vragenset'!$A$2:$X$100,17,FALSE),"")</f>
        <v>beschrijving</v>
      </c>
      <c r="R18" s="1" t="str">
        <f>IF(ISTEXT(VLOOKUP($A18,'ALG Generieke vragenset'!$A$2:$X$100,18,FALSE)),VLOOKUP($A18,'ALG Generieke vragenset'!$A$2:$X$100,18,FALSE),"")</f>
        <v xml:space="preserve">Ja </v>
      </c>
      <c r="S18" s="1"/>
      <c r="T18" s="14" t="str">
        <f>IF(ISTEXT(VLOOKUP($A18,'ALG Generieke vragenset'!$A$2:$X$100,20,FALSE)),VLOOKUP($A18,'ALG Generieke vragenset'!$A$2:$X$100,20,FALSE),"")</f>
        <v>Beschrijving</v>
      </c>
      <c r="U18" s="14" t="str">
        <f>IF(ISTEXT(VLOOKUP($A18,'ALG Generieke vragenset'!$A$2:$X$100,21,FALSE)),VLOOKUP($A18,'ALG Generieke vragenset'!$A$2:$X$100,21,FALSE),"")</f>
        <v>x</v>
      </c>
      <c r="V18" s="152">
        <v>1</v>
      </c>
      <c r="W18" s="152" t="s">
        <v>6116</v>
      </c>
      <c r="X18" s="153" t="s">
        <v>6116</v>
      </c>
    </row>
    <row r="19" spans="1:24" ht="128.1">
      <c r="A19" s="75" t="str">
        <f>UPPER(MID(C19,1,5)&amp;B19)</f>
        <v>HARTK5</v>
      </c>
      <c r="B19" s="77">
        <v>5</v>
      </c>
      <c r="C19" s="77" t="s">
        <v>77</v>
      </c>
      <c r="D19" s="77" t="s">
        <v>4719</v>
      </c>
      <c r="E19" s="77" t="s">
        <v>4719</v>
      </c>
      <c r="F19" s="77" t="s">
        <v>6202</v>
      </c>
      <c r="G19" s="77"/>
      <c r="H19" s="77" t="str">
        <f t="shared" si="0"/>
        <v>HARTK5_Question</v>
      </c>
      <c r="I19" s="77" t="s">
        <v>3037</v>
      </c>
      <c r="J19" s="77" t="str">
        <f t="shared" si="1"/>
        <v>HARTK5_QuestionPar</v>
      </c>
      <c r="K19" s="77" t="s">
        <v>3039</v>
      </c>
      <c r="L19" s="154" t="s">
        <v>7178</v>
      </c>
      <c r="M19" s="154" t="str">
        <f t="shared" si="2"/>
        <v>HARTK5_ExtraInfo</v>
      </c>
      <c r="N19" s="154" t="s">
        <v>1301</v>
      </c>
      <c r="O19" s="154"/>
      <c r="P19" s="77"/>
      <c r="Q19" s="77" t="s">
        <v>6272</v>
      </c>
      <c r="R19" s="77" t="s">
        <v>3</v>
      </c>
      <c r="S19" s="77" t="s">
        <v>7179</v>
      </c>
      <c r="T19" s="77" t="s">
        <v>7180</v>
      </c>
      <c r="U19" s="77" t="s">
        <v>1576</v>
      </c>
      <c r="V19" s="77" t="s">
        <v>6329</v>
      </c>
      <c r="W19" s="77" t="s">
        <v>6818</v>
      </c>
      <c r="X19" s="109"/>
    </row>
    <row r="20" spans="1:24" ht="63.95">
      <c r="A20" s="75" t="str">
        <f>UPPER(MID(C20,1,5)&amp;B20)</f>
        <v>HARTK5A</v>
      </c>
      <c r="B20" s="85" t="s">
        <v>6862</v>
      </c>
      <c r="C20" s="85" t="s">
        <v>77</v>
      </c>
      <c r="D20" s="85" t="s">
        <v>6115</v>
      </c>
      <c r="E20" s="85" t="s">
        <v>6115</v>
      </c>
      <c r="F20" s="85" t="s">
        <v>6154</v>
      </c>
      <c r="G20" s="85"/>
      <c r="H20" s="85" t="str">
        <f t="shared" si="0"/>
        <v>HARTK5A_Question</v>
      </c>
      <c r="I20" s="85" t="s">
        <v>7181</v>
      </c>
      <c r="J20" s="245" t="str">
        <f t="shared" si="1"/>
        <v>HARTK5A_QuestionPar</v>
      </c>
      <c r="K20" s="147" t="s">
        <v>7181</v>
      </c>
      <c r="L20" s="148" t="s">
        <v>7182</v>
      </c>
      <c r="M20" s="148" t="str">
        <f t="shared" si="2"/>
        <v>HARTK5A_ExtraInfo</v>
      </c>
      <c r="N20" s="148" t="s">
        <v>7183</v>
      </c>
      <c r="O20" s="148"/>
      <c r="P20" s="85"/>
      <c r="Q20" s="85" t="s">
        <v>6312</v>
      </c>
      <c r="R20" s="85" t="s">
        <v>6118</v>
      </c>
      <c r="S20" s="85"/>
      <c r="T20" s="85" t="s">
        <v>6312</v>
      </c>
      <c r="U20" s="85" t="s">
        <v>1576</v>
      </c>
      <c r="V20" s="85">
        <v>1</v>
      </c>
      <c r="W20" s="85"/>
      <c r="X20" s="87"/>
    </row>
    <row r="21" spans="1:24" ht="192">
      <c r="A21" s="75" t="str">
        <f>UPPER(MID(C21,1,5)&amp;B21)</f>
        <v>HARTK6</v>
      </c>
      <c r="B21" s="85">
        <v>6</v>
      </c>
      <c r="C21" s="85" t="s">
        <v>77</v>
      </c>
      <c r="D21" s="85" t="s">
        <v>6115</v>
      </c>
      <c r="E21" s="85" t="s">
        <v>6115</v>
      </c>
      <c r="F21" s="85" t="s">
        <v>6154</v>
      </c>
      <c r="G21" s="85"/>
      <c r="H21" s="85" t="str">
        <f t="shared" si="0"/>
        <v>HARTK6_Question</v>
      </c>
      <c r="I21" s="85" t="s">
        <v>7037</v>
      </c>
      <c r="J21" s="245" t="str">
        <f t="shared" si="1"/>
        <v>HARTK6_QuestionPar</v>
      </c>
      <c r="K21" s="147" t="s">
        <v>7038</v>
      </c>
      <c r="L21" s="148" t="s">
        <v>7184</v>
      </c>
      <c r="M21" s="148" t="str">
        <f t="shared" si="2"/>
        <v>HARTK6_ExtraInfo</v>
      </c>
      <c r="N21" s="148" t="s">
        <v>7185</v>
      </c>
      <c r="O21" s="148"/>
      <c r="P21" s="85"/>
      <c r="Q21" s="85" t="s">
        <v>6272</v>
      </c>
      <c r="R21" s="85" t="s">
        <v>6118</v>
      </c>
      <c r="S21" s="85" t="s">
        <v>7186</v>
      </c>
      <c r="T21" s="85" t="s">
        <v>7187</v>
      </c>
      <c r="U21" s="82" t="s">
        <v>1576</v>
      </c>
      <c r="V21" s="85" t="s">
        <v>6582</v>
      </c>
      <c r="W21" s="85"/>
      <c r="X21" s="87"/>
    </row>
    <row r="22" spans="1:24" ht="159.94999999999999">
      <c r="A22" s="75" t="str">
        <f>UPPER(MID(C22,1,5)&amp;B22)</f>
        <v>HARTK7</v>
      </c>
      <c r="B22" s="85">
        <v>7</v>
      </c>
      <c r="C22" s="85" t="s">
        <v>77</v>
      </c>
      <c r="D22" s="85" t="s">
        <v>6115</v>
      </c>
      <c r="E22" s="85" t="s">
        <v>6202</v>
      </c>
      <c r="F22" s="85" t="s">
        <v>6154</v>
      </c>
      <c r="G22" s="85"/>
      <c r="H22" s="85" t="str">
        <f t="shared" si="0"/>
        <v>HARTK7_Question</v>
      </c>
      <c r="I22" s="85" t="s">
        <v>7037</v>
      </c>
      <c r="J22" s="245" t="str">
        <f t="shared" si="1"/>
        <v>HARTK7_QuestionPar</v>
      </c>
      <c r="K22" s="147" t="s">
        <v>7038</v>
      </c>
      <c r="L22" s="148" t="s">
        <v>7188</v>
      </c>
      <c r="M22" s="148" t="str">
        <f t="shared" si="2"/>
        <v>HARTK7_ExtraInfo</v>
      </c>
      <c r="N22" s="148" t="s">
        <v>7189</v>
      </c>
      <c r="O22" s="148"/>
      <c r="P22" s="85"/>
      <c r="Q22" s="85" t="s">
        <v>6272</v>
      </c>
      <c r="R22" s="85" t="s">
        <v>6118</v>
      </c>
      <c r="S22" s="85" t="s">
        <v>7190</v>
      </c>
      <c r="T22" s="85" t="s">
        <v>7191</v>
      </c>
      <c r="U22" s="85" t="s">
        <v>1576</v>
      </c>
      <c r="V22" s="85" t="s">
        <v>6529</v>
      </c>
      <c r="W22" s="85"/>
      <c r="X22" s="87"/>
    </row>
    <row r="23" spans="1:24" ht="32.1">
      <c r="A23" s="112" t="str">
        <f t="shared" ref="A23:A25" si="5">UPPER(MID(C23,1,3)&amp;B23)</f>
        <v>ALG14</v>
      </c>
      <c r="B23" s="37">
        <v>14</v>
      </c>
      <c r="C23" s="37" t="s">
        <v>6153</v>
      </c>
      <c r="D23" s="33" t="s">
        <v>4719</v>
      </c>
      <c r="E23" s="33" t="s">
        <v>4719</v>
      </c>
      <c r="F23" s="33" t="s">
        <v>6154</v>
      </c>
      <c r="G23" s="33"/>
      <c r="H23" s="14" t="str">
        <f t="shared" si="0"/>
        <v>ALG14_Question</v>
      </c>
      <c r="I23" s="1" t="str">
        <f>IF(ISTEXT(VLOOKUP($A23,'ALG Generieke vragenset'!$A$2:$X$100,9,FALSE)),VLOOKUP($A23,'ALG Generieke vragenset'!$A$2:$X$100,9,FALSE),"")</f>
        <v>Zijn er nog andere bijkomende klachten?</v>
      </c>
      <c r="J23" s="1" t="str">
        <f t="shared" si="1"/>
        <v>ALG14_QuestionPar</v>
      </c>
      <c r="K23" s="1" t="str">
        <f>IF(ISTEXT(VLOOKUP($A23,'ALG Generieke vragenset'!$A$2:$X$100,11,FALSE)),VLOOKUP($A23,'ALG Generieke vragenset'!$A$2:$X$100,11,FALSE),"")</f>
        <v>Zijn er nog andere bijkomende klachten?</v>
      </c>
      <c r="L23" s="1" t="str">
        <f>IF(ISTEXT(VLOOKUP($A23,'ALG Generieke vragenset'!$A$2:$X$100,12,FALSE)),VLOOKUP($A23,'ALG Generieke vragenset'!$A$2:$X$100,12,FALSE),"")</f>
        <v>Bijkomende klachten</v>
      </c>
      <c r="M23" s="1"/>
      <c r="N23" s="1" t="str">
        <f>IF(ISTEXT(VLOOKUP($A23,'ALG Generieke vragenset'!$A$2:$X$100,14,FALSE)),VLOOKUP($A23,'ALG Generieke vragenset'!$A$2:$X$100,14,FALSE),"")</f>
        <v/>
      </c>
      <c r="O23" s="24" t="str">
        <f>IF(ISTEXT(VLOOKUP($A23,'ALG Generieke vragenset'!$A$2:$X$100,15,FALSE)),VLOOKUP($A23,'ALG Generieke vragenset'!$A$2:$X$100,15,FALSE),"")</f>
        <v/>
      </c>
      <c r="P23" s="24" t="str">
        <f>IF(ISTEXT(VLOOKUP($A23,'ALG Generieke vragenset'!$A$2:$X$100,16,FALSE)),VLOOKUP($A23,'ALG Generieke vragenset'!$A$2:$X$100,16,FALSE),"")</f>
        <v/>
      </c>
      <c r="Q23" s="1" t="str">
        <f>IF(ISTEXT(VLOOKUP($A23,'ALG Generieke vragenset'!$A$2:$X$100,17,FALSE)),VLOOKUP($A23,'ALG Generieke vragenset'!$A$2:$X$100,17,FALSE),"")</f>
        <v>boolean</v>
      </c>
      <c r="R23" s="1" t="str">
        <f>IF(ISTEXT(VLOOKUP($A23,'ALG Generieke vragenset'!$A$2:$X$100,18,FALSE)),VLOOKUP($A23,'ALG Generieke vragenset'!$A$2:$X$100,18,FALSE),"")</f>
        <v>Ja</v>
      </c>
      <c r="S23" s="14" t="s">
        <v>6500</v>
      </c>
      <c r="T23" s="14" t="str">
        <f>IF(ISTEXT(VLOOKUP($A23,'ALG Generieke vragenset'!$A$2:$X$100,20,FALSE)),VLOOKUP($A23,'ALG Generieke vragenset'!$A$2:$X$100,20,FALSE),"")</f>
        <v>1. Ja
2. Nee</v>
      </c>
      <c r="U23" s="14" t="str">
        <f>IF(ISTEXT(VLOOKUP($A23,'ALG Generieke vragenset'!$A$2:$X$100,21,FALSE)),VLOOKUP($A23,'ALG Generieke vragenset'!$A$2:$X$100,21,FALSE),"")</f>
        <v/>
      </c>
      <c r="V23" s="33" t="s">
        <v>6159</v>
      </c>
      <c r="W23" s="24" t="s">
        <v>6235</v>
      </c>
      <c r="X23" s="39"/>
    </row>
    <row r="24" spans="1:24" ht="32.1">
      <c r="A24" s="111" t="str">
        <f t="shared" si="5"/>
        <v>ALG14A</v>
      </c>
      <c r="B24" s="40" t="s">
        <v>6236</v>
      </c>
      <c r="C24" s="40" t="s">
        <v>6162</v>
      </c>
      <c r="D24" s="41" t="s">
        <v>6115</v>
      </c>
      <c r="E24" s="41" t="s">
        <v>6115</v>
      </c>
      <c r="F24" s="41" t="s">
        <v>6154</v>
      </c>
      <c r="G24" s="41"/>
      <c r="H24" s="135" t="str">
        <f t="shared" si="0"/>
        <v>ALG14A_Question</v>
      </c>
      <c r="I24" s="1" t="str">
        <f>IF(ISTEXT(VLOOKUP($A24,'ALG Generieke vragenset'!$A$2:$X$100,9,FALSE)),VLOOKUP($A24,'ALG Generieke vragenset'!$A$2:$X$100,9,FALSE),"")</f>
        <v>Kan je de bijkomende klachten beschrijven?</v>
      </c>
      <c r="J24" s="1" t="str">
        <f t="shared" si="1"/>
        <v>ALG14A_QuestionPar</v>
      </c>
      <c r="K24" s="1" t="str">
        <f>IF(ISTEXT(VLOOKUP($A24,'ALG Generieke vragenset'!$A$2:$X$100,11,FALSE)),VLOOKUP($A24,'ALG Generieke vragenset'!$A$2:$X$100,11,FALSE),"")</f>
        <v>Kan je de bijkomende klachten beschrijven?</v>
      </c>
      <c r="L24" s="1" t="str">
        <f>IF(ISTEXT(VLOOKUP($A24,'ALG Generieke vragenset'!$A$2:$X$100,12,FALSE)),VLOOKUP($A24,'ALG Generieke vragenset'!$A$2:$X$100,12,FALSE),"")</f>
        <v>Specificatie bijkomende klachten</v>
      </c>
      <c r="M24" s="1"/>
      <c r="N24" s="1" t="str">
        <f>IF(ISTEXT(VLOOKUP($A24,'ALG Generieke vragenset'!$A$2:$X$100,14,FALSE)),VLOOKUP($A24,'ALG Generieke vragenset'!$A$2:$X$100,14,FALSE),"")</f>
        <v/>
      </c>
      <c r="O24" s="24" t="str">
        <f>IF(ISTEXT(VLOOKUP($A24,'ALG Generieke vragenset'!$A$2:$X$100,15,FALSE)),VLOOKUP($A24,'ALG Generieke vragenset'!$A$2:$X$100,15,FALSE),"")</f>
        <v/>
      </c>
      <c r="P24" s="24" t="str">
        <f>IF(ISTEXT(VLOOKUP($A24,'ALG Generieke vragenset'!$A$2:$X$100,16,FALSE)),VLOOKUP($A24,'ALG Generieke vragenset'!$A$2:$X$100,16,FALSE),"")</f>
        <v/>
      </c>
      <c r="Q24" s="1" t="str">
        <f>IF(ISTEXT(VLOOKUP($A24,'ALG Generieke vragenset'!$A$2:$X$100,17,FALSE)),VLOOKUP($A24,'ALG Generieke vragenset'!$A$2:$X$100,17,FALSE),"")</f>
        <v>beschrijving</v>
      </c>
      <c r="R24" s="1" t="str">
        <f>IF(ISTEXT(VLOOKUP($A24,'ALG Generieke vragenset'!$A$2:$X$100,18,FALSE)),VLOOKUP($A24,'ALG Generieke vragenset'!$A$2:$X$100,18,FALSE),"")</f>
        <v>Nee</v>
      </c>
      <c r="S24" s="1"/>
      <c r="T24" s="14" t="str">
        <f>IF(ISTEXT(VLOOKUP($A24,'ALG Generieke vragenset'!$A$2:$X$100,20,FALSE)),VLOOKUP($A24,'ALG Generieke vragenset'!$A$2:$X$100,20,FALSE),"")</f>
        <v>Beschrijving</v>
      </c>
      <c r="U24" s="14" t="str">
        <f>IF(ISTEXT(VLOOKUP($A24,'ALG Generieke vragenset'!$A$2:$X$100,21,FALSE)),VLOOKUP($A24,'ALG Generieke vragenset'!$A$2:$X$100,21,FALSE),"")</f>
        <v>x</v>
      </c>
      <c r="V24" s="41">
        <v>1</v>
      </c>
      <c r="W24" s="77"/>
      <c r="X24" s="42"/>
    </row>
    <row r="25" spans="1:24" ht="15.95">
      <c r="A25" s="112" t="str">
        <f t="shared" si="5"/>
        <v>ALG15</v>
      </c>
      <c r="B25" s="37">
        <v>15</v>
      </c>
      <c r="C25" s="37" t="s">
        <v>6153</v>
      </c>
      <c r="D25" s="37" t="s">
        <v>4719</v>
      </c>
      <c r="E25" s="33" t="s">
        <v>4719</v>
      </c>
      <c r="F25" s="33" t="s">
        <v>6154</v>
      </c>
      <c r="G25" s="33"/>
      <c r="H25" s="14" t="str">
        <f t="shared" si="0"/>
        <v>ALG15_Question</v>
      </c>
      <c r="I25" s="1" t="str">
        <f>IF(ISTEXT(VLOOKUP($A25,'ALG Generieke vragenset'!$A$2:$X$100,9,FALSE)),VLOOKUP($A25,'ALG Generieke vragenset'!$A$2:$X$100,9,FALSE),"")</f>
        <v>Wat heb je zelf gedaan om de klachten te verlichten?</v>
      </c>
      <c r="J25" s="1" t="str">
        <f t="shared" si="1"/>
        <v>ALG15_QuestionPar</v>
      </c>
      <c r="K25" s="1" t="str">
        <f>IF(ISTEXT(VLOOKUP($A25,'ALG Generieke vragenset'!$A$2:$X$100,11,FALSE)),VLOOKUP($A25,'ALG Generieke vragenset'!$A$2:$X$100,11,FALSE),"")</f>
        <v>Wat heeft de patiënt zelf gedaan om de klachten te verlichten?</v>
      </c>
      <c r="L25" s="1" t="str">
        <f>IF(ISTEXT(VLOOKUP($A25,'ALG Generieke vragenset'!$A$2:$X$100,12,FALSE)),VLOOKUP($A25,'ALG Generieke vragenset'!$A$2:$X$100,12,FALSE),"")</f>
        <v>Zelfhulp</v>
      </c>
      <c r="M25" s="1" t="str">
        <f t="shared" si="2"/>
        <v>ALG15_ExtraInfo</v>
      </c>
      <c r="N25" s="1" t="str">
        <f>IF(ISTEXT(VLOOKUP($A25,'ALG Generieke vragenset'!$A$2:$X$100,14,FALSE)),VLOOKUP($A25,'ALG Generieke vragenset'!$A$2:$X$100,14,FALSE),"")</f>
        <v xml:space="preserve">Als je medicatie hebt ingenomen graag vermelden welke medicatie, de dosering en wanneer je het hebt ingenomen.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beschrijving</v>
      </c>
      <c r="R25" s="1" t="str">
        <f>IF(ISTEXT(VLOOKUP($A25,'ALG Generieke vragenset'!$A$2:$X$100,18,FALSE)),VLOOKUP($A25,'ALG Generieke vragenset'!$A$2:$X$100,18,FALSE),"")</f>
        <v xml:space="preserve">Ja </v>
      </c>
      <c r="S25" s="1"/>
      <c r="T25" s="14" t="str">
        <f>IF(ISTEXT(VLOOKUP($A25,'ALG Generieke vragenset'!$A$2:$X$100,20,FALSE)),VLOOKUP($A25,'ALG Generieke vragenset'!$A$2:$X$100,20,FALSE),"")</f>
        <v>Beschrijving</v>
      </c>
      <c r="U25" s="14" t="str">
        <f>IF(ISTEXT(VLOOKUP($A25,'ALG Generieke vragenset'!$A$2:$X$100,21,FALSE)),VLOOKUP($A25,'ALG Generieke vragenset'!$A$2:$X$100,21,FALSE),"")</f>
        <v>x</v>
      </c>
      <c r="V25" s="37">
        <v>1</v>
      </c>
      <c r="W25" s="24"/>
      <c r="X25" s="39"/>
    </row>
    <row r="26" spans="1:24" ht="80.099999999999994">
      <c r="A26" s="112" t="str">
        <f>UPPER(MID(C26,1,5)&amp;B26)</f>
        <v>HARTK8</v>
      </c>
      <c r="B26" s="37">
        <v>8</v>
      </c>
      <c r="C26" s="37" t="s">
        <v>77</v>
      </c>
      <c r="D26" s="37" t="s">
        <v>4719</v>
      </c>
      <c r="E26" s="33" t="s">
        <v>4719</v>
      </c>
      <c r="F26" s="33" t="s">
        <v>6154</v>
      </c>
      <c r="G26" s="33"/>
      <c r="H26" s="33" t="str">
        <f t="shared" si="0"/>
        <v>HARTK8_Question</v>
      </c>
      <c r="I26" s="37" t="s">
        <v>3101</v>
      </c>
      <c r="J26" s="37" t="str">
        <f t="shared" si="1"/>
        <v>HARTK8_QuestionPar</v>
      </c>
      <c r="K26" s="37" t="s">
        <v>3103</v>
      </c>
      <c r="L26" s="37" t="s">
        <v>7192</v>
      </c>
      <c r="M26" s="37" t="str">
        <f t="shared" si="2"/>
        <v>HARTK8_ExtraInfo</v>
      </c>
      <c r="N26" s="24" t="s">
        <v>7193</v>
      </c>
      <c r="O26" s="24"/>
      <c r="P26" s="24"/>
      <c r="Q26" s="37" t="s">
        <v>6128</v>
      </c>
      <c r="R26" s="37" t="s">
        <v>3</v>
      </c>
      <c r="S26" s="37"/>
      <c r="T26" s="33" t="s">
        <v>6128</v>
      </c>
      <c r="U26" s="33" t="s">
        <v>1576</v>
      </c>
      <c r="V26" s="37">
        <v>1</v>
      </c>
      <c r="W26" s="24"/>
      <c r="X26" s="39"/>
    </row>
    <row r="27" spans="1:24" ht="32.1">
      <c r="A27" s="75" t="s">
        <v>7194</v>
      </c>
      <c r="B27" s="77">
        <v>18</v>
      </c>
      <c r="C27" s="77" t="s">
        <v>6153</v>
      </c>
      <c r="D27" s="77" t="s">
        <v>4719</v>
      </c>
      <c r="E27" s="77" t="s">
        <v>6115</v>
      </c>
      <c r="F27" s="77" t="s">
        <v>6154</v>
      </c>
      <c r="G27" s="77"/>
      <c r="H27" s="490" t="str">
        <f t="shared" si="0"/>
        <v>ALG18_Question</v>
      </c>
      <c r="I27" s="1" t="str">
        <f>IF(ISTEXT(VLOOKUP($A27,'ALG Generieke vragenset'!$A$2:$X$100,9,FALSE)),VLOOKUP($A27,'ALG Generieke vragenset'!$A$2:$X$100,9,FALSE),"")</f>
        <v>Ben je recent veel gewicht verloren?</v>
      </c>
      <c r="J27" s="1" t="str">
        <f t="shared" si="1"/>
        <v>ALG18_QuestionPar</v>
      </c>
      <c r="K27" s="1" t="str">
        <f>IF(ISTEXT(VLOOKUP($A27,'ALG Generieke vragenset'!$A$2:$X$100,11,FALSE)),VLOOKUP($A27,'ALG Generieke vragenset'!$A$2:$X$100,11,FALSE),"")</f>
        <v>Is de patiënt recent veel gewicht verloren?</v>
      </c>
      <c r="L27" s="1" t="str">
        <f>IF(ISTEXT(VLOOKUP($A27,'ALG Generieke vragenset'!$A$2:$X$100,12,FALSE)),VLOOKUP($A27,'ALG Generieke vragenset'!$A$2:$X$100,12,FALSE),"")</f>
        <v>Gewichtsverlies</v>
      </c>
      <c r="M27" s="1"/>
      <c r="N27" s="1" t="str">
        <f>IF(ISTEXT(VLOOKUP($A27,'ALG Generieke vragenset'!$A$2:$X$100,14,FALSE)),VLOOKUP($A27,'ALG Generieke vragenset'!$A$2:$X$100,14,FALSE),"")</f>
        <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boolean</v>
      </c>
      <c r="R27" s="1" t="str">
        <f>IF(ISTEXT(VLOOKUP($A27,'ALG Generieke vragenset'!$A$2:$X$100,18,FALSE)),VLOOKUP($A27,'ALG Generieke vragenset'!$A$2:$X$100,18,FALSE),"")</f>
        <v>Ja</v>
      </c>
      <c r="S27" s="14" t="s">
        <v>6500</v>
      </c>
      <c r="T27" s="14" t="str">
        <f>IF(ISTEXT(VLOOKUP($A27,'ALG Generieke vragenset'!$A$2:$X$100,20,FALSE)),VLOOKUP($A27,'ALG Generieke vragenset'!$A$2:$X$100,20,FALSE),"")</f>
        <v>1. Ja
2. Nee</v>
      </c>
      <c r="U27" s="14" t="str">
        <f>IF(ISTEXT(VLOOKUP($A27,'ALG Generieke vragenset'!$A$2:$X$100,21,FALSE)),VLOOKUP($A27,'ALG Generieke vragenset'!$A$2:$X$100,21,FALSE),"")</f>
        <v>x</v>
      </c>
      <c r="V27" s="77" t="s">
        <v>6159</v>
      </c>
      <c r="W27" s="77" t="s">
        <v>7195</v>
      </c>
      <c r="X27" s="109"/>
    </row>
    <row r="28" spans="1:24" ht="32.1">
      <c r="A28" s="84" t="str">
        <f t="shared" ref="A28:A34" si="6">UPPER(MID(C28,1,3)&amp;B28)</f>
        <v>ALG30</v>
      </c>
      <c r="B28" s="77">
        <v>30</v>
      </c>
      <c r="C28" s="77" t="s">
        <v>6162</v>
      </c>
      <c r="D28" s="77" t="s">
        <v>6115</v>
      </c>
      <c r="E28" s="77" t="s">
        <v>6115</v>
      </c>
      <c r="F28" s="77" t="s">
        <v>6154</v>
      </c>
      <c r="G28" s="77"/>
      <c r="H28" s="490" t="str">
        <f t="shared" si="0"/>
        <v>ALG30_Question</v>
      </c>
      <c r="I28" s="1" t="str">
        <f>IF(ISTEXT(VLOOKUP($A28,'ALG Generieke vragenset'!$A$2:$X$100,9,FALSE)),VLOOKUP($A28,'ALG Generieke vragenset'!$A$2:$X$100,9,FALSE),"")</f>
        <v>Ben je recent veel gewicht aangekomen?</v>
      </c>
      <c r="J28" s="1" t="str">
        <f t="shared" si="1"/>
        <v>ALG30_QuestionPar</v>
      </c>
      <c r="K28" s="1" t="str">
        <f>IF(ISTEXT(VLOOKUP($A28,'ALG Generieke vragenset'!$A$2:$X$100,11,FALSE)),VLOOKUP($A28,'ALG Generieke vragenset'!$A$2:$X$100,11,FALSE),"")</f>
        <v>Is de patiënt recent veel gewicht verloren?</v>
      </c>
      <c r="L28" s="1" t="str">
        <f>IF(ISTEXT(VLOOKUP($A28,'ALG Generieke vragenset'!$A$2:$X$100,12,FALSE)),VLOOKUP($A28,'ALG Generieke vragenset'!$A$2:$X$100,12,FALSE),"")</f>
        <v>Gewichstoename</v>
      </c>
      <c r="M28" s="1"/>
      <c r="N28" s="1" t="str">
        <f>IF(ISTEXT(VLOOKUP($A28,'ALG Generieke vragenset'!$A$2:$X$100,14,FALSE)),VLOOKUP($A28,'ALG Generieke vragenset'!$A$2:$X$100,14,FALSE),"")</f>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Boolean</v>
      </c>
      <c r="R28" s="1" t="str">
        <f>IF(ISTEXT(VLOOKUP($A28,'ALG Generieke vragenset'!$A$2:$X$100,18,FALSE)),VLOOKUP($A28,'ALG Generieke vragenset'!$A$2:$X$100,18,FALSE),"")</f>
        <v>ja</v>
      </c>
      <c r="S28" s="14" t="s">
        <v>6119</v>
      </c>
      <c r="T28" s="14" t="str">
        <f>IF(ISTEXT(VLOOKUP($A28,'ALG Generieke vragenset'!$A$2:$X$100,20,FALSE)),VLOOKUP($A28,'ALG Generieke vragenset'!$A$2:$X$100,20,FALSE),"")</f>
        <v>1. Ja
2. Nee</v>
      </c>
      <c r="U28" s="14" t="str">
        <f>IF(ISTEXT(VLOOKUP($A28,'ALG Generieke vragenset'!$A$2:$X$100,21,FALSE)),VLOOKUP($A28,'ALG Generieke vragenset'!$A$2:$X$100,21,FALSE),"")</f>
        <v>x</v>
      </c>
      <c r="V28" s="77" t="s">
        <v>6305</v>
      </c>
      <c r="W28" s="77"/>
      <c r="X28" s="109"/>
    </row>
    <row r="29" spans="1:24" ht="32.1">
      <c r="A29" s="32" t="str">
        <f t="shared" si="6"/>
        <v>ALG3B</v>
      </c>
      <c r="B29" s="1" t="s">
        <v>6178</v>
      </c>
      <c r="C29" s="1" t="s">
        <v>6162</v>
      </c>
      <c r="D29" s="1" t="s">
        <v>6115</v>
      </c>
      <c r="E29" s="14" t="s">
        <v>6115</v>
      </c>
      <c r="F29" s="14" t="s">
        <v>6154</v>
      </c>
      <c r="G29" s="14"/>
      <c r="H29" s="14" t="str">
        <f t="shared" si="0"/>
        <v>ALG3B_Question</v>
      </c>
      <c r="I29" s="1" t="str">
        <f>IF(ISTEXT(VLOOKUP($A29,'ALG Generieke vragenset'!$A$2:$X$100,9,FALSE)),VLOOKUP($A29,'ALG Generieke vragenset'!$A$2:$X$100,9,FALSE),"")</f>
        <v xml:space="preserve">Gebruik je medicijnen? </v>
      </c>
      <c r="J29" s="1" t="str">
        <f t="shared" si="1"/>
        <v>ALG3B_QuestionPar</v>
      </c>
      <c r="K29" s="1" t="str">
        <f>IF(ISTEXT(VLOOKUP($A29,'ALG Generieke vragenset'!$A$2:$X$100,11,FALSE)),VLOOKUP($A29,'ALG Generieke vragenset'!$A$2:$X$100,11,FALSE),"")</f>
        <v>Gebruikt de patiënt medicijnen?</v>
      </c>
      <c r="L29" s="1" t="str">
        <f>IF(ISTEXT(VLOOKUP($A29,'ALG Generieke vragenset'!$A$2:$X$100,12,FALSE)),VLOOKUP($A29,'ALG Generieke vragenset'!$A$2:$X$100,12,FALSE),"")</f>
        <v>Medicatie</v>
      </c>
      <c r="M29" s="1" t="str">
        <f t="shared" si="2"/>
        <v>ALG3B_ExtraInfo</v>
      </c>
      <c r="N29" s="1" t="str">
        <f>IF(ISTEXT(VLOOKUP($A29,'ALG Generieke vragenset'!$A$2:$X$100,14,FALSE)),VLOOKUP($A29,'ALG Generieke vragenset'!$A$2:$X$100,14,FALSE),"")</f>
        <v>En/of ben je onder behandeling bij een arts met bijvoorbeeld radiotherapie?</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boolean</v>
      </c>
      <c r="R29" s="1" t="str">
        <f>IF(ISTEXT(VLOOKUP($A29,'ALG Generieke vragenset'!$A$2:$X$100,18,FALSE)),VLOOKUP($A29,'ALG Generieke vragenset'!$A$2:$X$100,18,FALSE),"")</f>
        <v xml:space="preserve">Ja </v>
      </c>
      <c r="S29" s="14" t="s">
        <v>6500</v>
      </c>
      <c r="T29" s="14" t="str">
        <f>IF(ISTEXT(VLOOKUP($A29,'ALG Generieke vragenset'!$A$2:$X$100,20,FALSE)),VLOOKUP($A29,'ALG Generieke vragenset'!$A$2:$X$100,20,FALSE),"")</f>
        <v xml:space="preserve">1. Ja 
2. Nee </v>
      </c>
      <c r="U29" s="14" t="str">
        <f>IF(ISTEXT(VLOOKUP($A29,'ALG Generieke vragenset'!$A$2:$X$100,21,FALSE)),VLOOKUP($A29,'ALG Generieke vragenset'!$A$2:$X$100,21,FALSE),"")</f>
        <v>x</v>
      </c>
      <c r="V29" s="1" t="s">
        <v>6159</v>
      </c>
      <c r="W29" s="24" t="s">
        <v>6181</v>
      </c>
      <c r="X29" s="1"/>
    </row>
    <row r="30" spans="1:24" ht="15.95">
      <c r="A30" s="32" t="str">
        <f t="shared" si="6"/>
        <v>ALG3C</v>
      </c>
      <c r="B30" s="1" t="s">
        <v>6182</v>
      </c>
      <c r="C30" s="1" t="s">
        <v>6162</v>
      </c>
      <c r="D30" s="1" t="s">
        <v>6115</v>
      </c>
      <c r="E30" s="14" t="s">
        <v>6115</v>
      </c>
      <c r="F30" s="14" t="s">
        <v>6154</v>
      </c>
      <c r="G30" s="14"/>
      <c r="H30" s="14" t="str">
        <f t="shared" si="0"/>
        <v>ALG3C_Question</v>
      </c>
      <c r="I30" s="1" t="str">
        <f>IF(ISTEXT(VLOOKUP($A30,'ALG Generieke vragenset'!$A$2:$X$100,9,FALSE)),VLOOKUP($A30,'ALG Generieke vragenset'!$A$2:$X$100,9,FALSE),"")</f>
        <v>Welke medicatie gebruik je?</v>
      </c>
      <c r="J30" s="1" t="str">
        <f t="shared" si="1"/>
        <v>ALG3C_QuestionPar</v>
      </c>
      <c r="K30" s="1" t="str">
        <f>IF(ISTEXT(VLOOKUP($A30,'ALG Generieke vragenset'!$A$2:$X$100,11,FALSE)),VLOOKUP($A30,'ALG Generieke vragenset'!$A$2:$X$100,11,FALSE),"")</f>
        <v>Welke medicatie gebruik je?</v>
      </c>
      <c r="L30" s="1" t="str">
        <f>IF(ISTEXT(VLOOKUP($A30,'ALG Generieke vragenset'!$A$2:$X$100,12,FALSE)),VLOOKUP($A30,'ALG Generieke vragenset'!$A$2:$X$100,12,FALSE),"")</f>
        <v>Specificatie medicatie</v>
      </c>
      <c r="M30" s="1" t="str">
        <f t="shared" si="2"/>
        <v>ALG3C_ExtraInfo</v>
      </c>
      <c r="N30" s="1" t="str">
        <f>IF(ISTEXT(VLOOKUP($A30,'ALG Generieke vragenset'!$A$2:$X$100,14,FALSE)),VLOOKUP($A30,'ALG Generieke vragenset'!$A$2:$X$100,14,FALSE),"")</f>
        <v xml:space="preserve">Of wat voor behandeling? En als je er een hebt graag ook een foto uploaden van je medicatielijst.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 en beeld</v>
      </c>
      <c r="R30" s="1" t="str">
        <f>IF(ISTEXT(VLOOKUP($A30,'ALG Generieke vragenset'!$A$2:$X$100,18,FALSE)),VLOOKUP($A30,'ALG Generieke vragenset'!$A$2:$X$100,18,FALSE),"")</f>
        <v xml:space="preserve">Ja </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1">
        <v>1</v>
      </c>
      <c r="W30" s="24"/>
      <c r="X30" s="1"/>
    </row>
    <row r="31" spans="1:24" ht="32.1">
      <c r="A31" s="84" t="str">
        <f t="shared" si="6"/>
        <v>ALG26</v>
      </c>
      <c r="B31" s="85">
        <v>26</v>
      </c>
      <c r="C31" s="85" t="s">
        <v>6162</v>
      </c>
      <c r="D31" s="85" t="s">
        <v>4719</v>
      </c>
      <c r="E31" s="85" t="s">
        <v>6115</v>
      </c>
      <c r="F31" s="85" t="s">
        <v>6154</v>
      </c>
      <c r="G31" s="85"/>
      <c r="H31" s="245" t="str">
        <f t="shared" si="0"/>
        <v>ALG26_Question</v>
      </c>
      <c r="I31" s="1" t="str">
        <f>IF(ISTEXT(VLOOKUP($A31,'ALG Generieke vragenset'!$A$2:$X$100,9,FALSE)),VLOOKUP($A31,'ALG Generieke vragenset'!$A$2:$X$100,9,FALSE),"")</f>
        <v xml:space="preserve">Ben je recent een behandeling ondergaan of geopereerd? </v>
      </c>
      <c r="J31" s="1" t="str">
        <f t="shared" si="1"/>
        <v>ALG26_QuestionPar</v>
      </c>
      <c r="K31" s="1" t="str">
        <f>IF(ISTEXT(VLOOKUP($A31,'ALG Generieke vragenset'!$A$2:$X$100,11,FALSE)),VLOOKUP($A31,'ALG Generieke vragenset'!$A$2:$X$100,11,FALSE),"")</f>
        <v xml:space="preserve">Is de patiënt recent een behandeling ondergaan of geopereerd? </v>
      </c>
      <c r="L31" s="1" t="str">
        <f>IF(ISTEXT(VLOOKUP($A31,'ALG Generieke vragenset'!$A$2:$X$100,12,FALSE)),VLOOKUP($A31,'ALG Generieke vragenset'!$A$2:$X$100,12,FALSE),"")</f>
        <v>Recente behandeling</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ja</v>
      </c>
      <c r="S31" s="14" t="s">
        <v>6500</v>
      </c>
      <c r="T31" s="14" t="str">
        <f>IF(ISTEXT(VLOOKUP($A31,'ALG Generieke vragenset'!$A$2:$X$100,20,FALSE)),VLOOKUP($A31,'ALG Generieke vragenset'!$A$2:$X$100,20,FALSE),"")</f>
        <v>1. Ja
2. Nee</v>
      </c>
      <c r="U31" s="14" t="str">
        <f>IF(ISTEXT(VLOOKUP($A31,'ALG Generieke vragenset'!$A$2:$X$100,21,FALSE)),VLOOKUP($A31,'ALG Generieke vragenset'!$A$2:$X$100,21,FALSE),"")</f>
        <v>x</v>
      </c>
      <c r="V31" s="85" t="s">
        <v>6305</v>
      </c>
      <c r="W31" s="85" t="s">
        <v>6235</v>
      </c>
      <c r="X31" s="87" t="s">
        <v>6306</v>
      </c>
    </row>
    <row r="32" spans="1:24" ht="32.1">
      <c r="A32" s="84" t="str">
        <f t="shared" si="6"/>
        <v>ALG26A</v>
      </c>
      <c r="B32" s="85" t="s">
        <v>6307</v>
      </c>
      <c r="C32" s="85" t="s">
        <v>6308</v>
      </c>
      <c r="D32" s="85" t="s">
        <v>6115</v>
      </c>
      <c r="E32" s="85" t="s">
        <v>6115</v>
      </c>
      <c r="F32" s="85" t="s">
        <v>6154</v>
      </c>
      <c r="G32" s="85"/>
      <c r="H32" s="245" t="str">
        <f t="shared" si="0"/>
        <v>ALG26A_Question</v>
      </c>
      <c r="I32" s="1" t="str">
        <f>IF(ISTEXT(VLOOKUP($A32,'ALG Generieke vragenset'!$A$2:$X$100,9,FALSE)),VLOOKUP($A32,'ALG Generieke vragenset'!$A$2:$X$100,9,FALSE),"")</f>
        <v xml:space="preserve">Wat voor behandeling of operatie? </v>
      </c>
      <c r="J32" s="1" t="str">
        <f t="shared" si="1"/>
        <v>ALG26A_QuestionPar</v>
      </c>
      <c r="K32" s="1" t="str">
        <f>IF(ISTEXT(VLOOKUP($A32,'ALG Generieke vragenset'!$A$2:$X$100,11,FALSE)),VLOOKUP($A32,'ALG Generieke vragenset'!$A$2:$X$100,11,FALSE),"")</f>
        <v xml:space="preserve">Wat voor behandeling of operatie? </v>
      </c>
      <c r="L32" s="1" t="str">
        <f>IF(ISTEXT(VLOOKUP($A32,'ALG Generieke vragenset'!$A$2:$X$100,12,FALSE)),VLOOKUP($A32,'ALG Generieke vragenset'!$A$2:$X$100,12,FALSE),"")</f>
        <v xml:space="preserve">Specificatie behandeling </v>
      </c>
      <c r="M32" s="1" t="str">
        <f t="shared" si="2"/>
        <v>ALG26A_ExtraInfo</v>
      </c>
      <c r="N32" s="1" t="str">
        <f>IF(ISTEXT(VLOOKUP($A32,'ALG Generieke vragenset'!$A$2:$X$100,14,FALSE)),VLOOKUP($A32,'ALG Generieke vragenset'!$A$2:$X$100,14,FALSE),"")</f>
        <v xml:space="preserve">Graag beschrijven wat er precies is gedaan, wanneer en waar.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v>
      </c>
      <c r="R32" s="1" t="str">
        <f>IF(ISTEXT(VLOOKUP($A32,'ALG Generieke vragenset'!$A$2:$X$100,18,FALSE)),VLOOKUP($A32,'ALG Generieke vragenset'!$A$2:$X$100,18,FALSE),"")</f>
        <v>ja</v>
      </c>
      <c r="S32" s="1"/>
      <c r="T32" s="14" t="str">
        <f>IF(ISTEXT(VLOOKUP($A32,'ALG Generieke vragenset'!$A$2:$X$100,20,FALSE)),VLOOKUP($A32,'ALG Generieke vragenset'!$A$2:$X$100,20,FALSE),"")</f>
        <v xml:space="preserve">Beschrijving </v>
      </c>
      <c r="U32" s="14" t="str">
        <f>IF(ISTEXT(VLOOKUP($A32,'ALG Generieke vragenset'!$A$2:$X$100,21,FALSE)),VLOOKUP($A32,'ALG Generieke vragenset'!$A$2:$X$100,21,FALSE),"")</f>
        <v>x</v>
      </c>
      <c r="V32" s="85">
        <v>1</v>
      </c>
      <c r="W32" s="85"/>
      <c r="X32" s="87" t="s">
        <v>6306</v>
      </c>
    </row>
    <row r="33" spans="1:24" ht="32.1">
      <c r="A33" s="84" t="str">
        <f t="shared" si="6"/>
        <v>ALG5</v>
      </c>
      <c r="B33" s="85">
        <v>5</v>
      </c>
      <c r="C33" s="85" t="s">
        <v>6153</v>
      </c>
      <c r="D33" s="85" t="s">
        <v>6115</v>
      </c>
      <c r="E33" s="85" t="s">
        <v>4719</v>
      </c>
      <c r="F33" s="85" t="s">
        <v>6154</v>
      </c>
      <c r="G33" s="85"/>
      <c r="H33" s="245" t="str">
        <f t="shared" si="0"/>
        <v>ALG5_Question</v>
      </c>
      <c r="I33" s="1" t="str">
        <f>IF(ISTEXT(VLOOKUP($A33,'ALG Generieke vragenset'!$A$2:$X$100,9,FALSE)),VLOOKUP($A33,'ALG Generieke vragenset'!$A$2:$X$100,9,FALSE),"")</f>
        <v>Heb je allergieën?</v>
      </c>
      <c r="J33" s="1" t="str">
        <f t="shared" si="1"/>
        <v>ALG5_QuestionPar</v>
      </c>
      <c r="K33" s="1" t="str">
        <f>IF(ISTEXT(VLOOKUP($A33,'ALG Generieke vragenset'!$A$2:$X$100,11,FALSE)),VLOOKUP($A33,'ALG Generieke vragenset'!$A$2:$X$100,11,FALSE),"")</f>
        <v>Heeft de patiënt allergieën?</v>
      </c>
      <c r="L33" s="1" t="str">
        <f>IF(ISTEXT(VLOOKUP($A33,'ALG Generieke vragenset'!$A$2:$X$100,12,FALSE)),VLOOKUP($A33,'ALG Generieke vragenset'!$A$2:$X$100,12,FALSE),"")</f>
        <v>Allergieën</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14" t="s">
        <v>6500</v>
      </c>
      <c r="T33" s="14" t="str">
        <f>IF(ISTEXT(VLOOKUP($A33,'ALG Generieke vragenset'!$A$2:$X$100,20,FALSE)),VLOOKUP($A33,'ALG Generieke vragenset'!$A$2:$X$100,20,FALSE),"")</f>
        <v>1. Ja
2. Nee</v>
      </c>
      <c r="U33" s="14" t="str">
        <f>IF(ISTEXT(VLOOKUP($A33,'ALG Generieke vragenset'!$A$2:$X$100,21,FALSE)),VLOOKUP($A33,'ALG Generieke vragenset'!$A$2:$X$100,21,FALSE),"")</f>
        <v>x</v>
      </c>
      <c r="V33" s="85" t="s">
        <v>6159</v>
      </c>
      <c r="W33" s="85" t="s">
        <v>6160</v>
      </c>
      <c r="X33" s="87"/>
    </row>
    <row r="34" spans="1:24" ht="15.95">
      <c r="A34" s="84" t="str">
        <f t="shared" si="6"/>
        <v>ALG6</v>
      </c>
      <c r="B34" s="85">
        <v>6</v>
      </c>
      <c r="C34" s="85" t="s">
        <v>6153</v>
      </c>
      <c r="D34" s="85" t="s">
        <v>4719</v>
      </c>
      <c r="E34" s="85" t="s">
        <v>4719</v>
      </c>
      <c r="F34" s="85" t="s">
        <v>6154</v>
      </c>
      <c r="G34" s="85"/>
      <c r="H34" s="245" t="str">
        <f t="shared" si="0"/>
        <v>ALG6_Question</v>
      </c>
      <c r="I34" s="1" t="str">
        <f>IF(ISTEXT(VLOOKUP($A34,'ALG Generieke vragenset'!$A$2:$X$100,9,FALSE)),VLOOKUP($A34,'ALG Generieke vragenset'!$A$2:$X$100,9,FALSE),"")</f>
        <v>Hoe uit de allergie zich?</v>
      </c>
      <c r="J34" s="1" t="str">
        <f t="shared" si="1"/>
        <v>ALG6_QuestionPar</v>
      </c>
      <c r="K34" s="1" t="str">
        <f>IF(ISTEXT(VLOOKUP($A34,'ALG Generieke vragenset'!$A$2:$X$100,11,FALSE)),VLOOKUP($A34,'ALG Generieke vragenset'!$A$2:$X$100,11,FALSE),"")</f>
        <v>Hoe uit de allergie zich?</v>
      </c>
      <c r="L34" s="1" t="str">
        <f>IF(ISTEXT(VLOOKUP($A34,'ALG Generieke vragenset'!$A$2:$X$100,12,FALSE)),VLOOKUP($A34,'ALG Generieke vragenset'!$A$2:$X$100,12,FALSE),"")</f>
        <v>Waarvoor en ernst</v>
      </c>
      <c r="M34" s="1" t="str">
        <f t="shared" si="2"/>
        <v>ALG6_ExtraInfo</v>
      </c>
      <c r="N34" s="1" t="str">
        <f>IF(ISTEXT(VLOOKUP($A34,'ALG Generieke vragenset'!$A$2:$X$100,14,FALSE)),VLOOKUP($A34,'ALG Generieke vragenset'!$A$2:$X$100,14,FALSE),"")</f>
        <v>Bijvoorbeeld: huiduitslag over het gehele lichaam of een opgezette tong of keel? En gebruik je/de patiënt medicatie voor de allergie en / of heb je een EpiPen?</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85">
        <v>1</v>
      </c>
      <c r="W34" s="85"/>
      <c r="X34" s="87"/>
    </row>
    <row r="35" spans="1:24" ht="32.1">
      <c r="A35" s="84" t="s">
        <v>6276</v>
      </c>
      <c r="B35" s="85">
        <v>20</v>
      </c>
      <c r="C35" s="85" t="s">
        <v>6153</v>
      </c>
      <c r="D35" s="85" t="s">
        <v>6115</v>
      </c>
      <c r="E35" s="85" t="s">
        <v>6115</v>
      </c>
      <c r="F35" s="85" t="s">
        <v>6154</v>
      </c>
      <c r="G35" s="85"/>
      <c r="H35" s="245" t="str">
        <f t="shared" si="0"/>
        <v>ADDITIONALQ_Question</v>
      </c>
      <c r="I35" s="1" t="str">
        <f>IF(ISTEXT(VLOOKUP($A35,'ALG Generieke vragenset'!$A$2:$X$100,9,FALSE)),VLOOKUP($A35,'ALG Generieke vragenset'!$A$2:$X$100,9,FALSE),"")</f>
        <v>Wat is je belangrijkste vraag aan ons?</v>
      </c>
      <c r="J35" s="1" t="str">
        <f t="shared" si="1"/>
        <v>ADDITIONALQ_QuestionPar</v>
      </c>
      <c r="K35" s="1" t="str">
        <f>IF(ISTEXT(VLOOKUP($A35,'ALG Generieke vragenset'!$A$2:$X$100,11,FALSE)),VLOOKUP($A35,'ALG Generieke vragenset'!$A$2:$X$100,11,FALSE),"")</f>
        <v>Wat is je belangrijkste vraag aan ons?</v>
      </c>
      <c r="L35" s="1" t="str">
        <f>IF(ISTEXT(VLOOKUP($A35,'ALG Generieke vragenset'!$A$2:$X$100,12,FALSE)),VLOOKUP($A35,'ALG Generieke vragenset'!$A$2:$X$100,12,FALSE),"")</f>
        <v>Hulpvraag</v>
      </c>
      <c r="M35" s="1"/>
      <c r="N35" s="1" t="str">
        <f>IF(ISTEXT(VLOOKUP($A35,'ALG Generieke vragenset'!$A$2:$X$100,14,FALSE)),VLOOKUP($A35,'ALG Generieke vragenset'!$A$2:$X$100,14,FALSE),"")</f>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85">
        <v>1</v>
      </c>
      <c r="W35" s="85"/>
      <c r="X35" s="87"/>
    </row>
    <row r="36" spans="1:24" ht="32.1">
      <c r="A36" s="84" t="s">
        <v>6278</v>
      </c>
      <c r="B36" s="85" t="s">
        <v>6279</v>
      </c>
      <c r="C36" s="85" t="s">
        <v>6162</v>
      </c>
      <c r="D36" s="85" t="s">
        <v>6115</v>
      </c>
      <c r="E36" s="85" t="s">
        <v>6115</v>
      </c>
      <c r="F36" s="85" t="s">
        <v>6154</v>
      </c>
      <c r="G36" s="85"/>
      <c r="H36" s="245" t="str">
        <f t="shared" si="0"/>
        <v>ALG27_Question</v>
      </c>
      <c r="I36" s="1" t="str">
        <f>IF(ISTEXT(VLOOKUP($A36,'ALG Generieke vragenset'!$A$2:$X$100,9,FALSE)),VLOOKUP($A36,'ALG Generieke vragenset'!$A$2:$X$100,9,FALSE),"")</f>
        <v xml:space="preserve">Zijn er nog andere zorgen of vragen? </v>
      </c>
      <c r="J36" s="1" t="str">
        <f t="shared" si="1"/>
        <v>ALG27_QuestionPar</v>
      </c>
      <c r="K36" s="1" t="str">
        <f>IF(ISTEXT(VLOOKUP($A36,'ALG Generieke vragenset'!$A$2:$X$100,11,FALSE)),VLOOKUP($A36,'ALG Generieke vragenset'!$A$2:$X$100,11,FALSE),"")</f>
        <v xml:space="preserve">Zijn er nog andere zorgen of vragen? </v>
      </c>
      <c r="L36" s="1" t="str">
        <f>IF(ISTEXT(VLOOKUP($A36,'ALG Generieke vragenset'!$A$2:$X$100,12,FALSE)),VLOOKUP($A36,'ALG Generieke vragenset'!$A$2:$X$100,12,FALSE),"")</f>
        <v>Zorgen of vragen</v>
      </c>
      <c r="M36" s="1" t="str">
        <f t="shared" si="2"/>
        <v>ALG27_ExtraInfo</v>
      </c>
      <c r="N36" s="1" t="str">
        <f>IF(ISTEXT(VLOOKUP($A36,'ALG Generieke vragenset'!$A$2:$X$100,14,FALSE)),VLOOKUP($A36,'ALG Generieke vragenset'!$A$2:$X$100,14,FALSE),"")</f>
        <v xml:space="preserve">Dit is de laatste vraag, hierna worden je antwoorden doorgestuurd naar ons medisch team. Indien je geen aanvullingen hebt kan je op volgende klikken.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Nee</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85">
        <v>1</v>
      </c>
      <c r="W36" s="85" t="s">
        <v>6283</v>
      </c>
      <c r="X36" s="87" t="s">
        <v>6284</v>
      </c>
    </row>
  </sheetData>
  <pageMargins left="0.7" right="0.7" top="0.75" bottom="0.75" header="0.51180555555555496" footer="0.51180555555555496"/>
  <pageSetup paperSize="9" firstPageNumber="0" orientation="portrait" horizontalDpi="300" verticalDpi="300"/>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7"/>
  <dimension ref="A1:X44"/>
  <sheetViews>
    <sheetView topLeftCell="A23" zoomScale="90" zoomScaleNormal="90" workbookViewId="0">
      <selection activeCell="N6" sqref="N6:N43"/>
    </sheetView>
  </sheetViews>
  <sheetFormatPr defaultColWidth="8.7109375" defaultRowHeight="15"/>
  <cols>
    <col min="7" max="10" width="14.2851562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21" bestFit="1" customWidth="1"/>
    <col min="20" max="20" width="16.710937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100" t="s">
        <v>6353</v>
      </c>
      <c r="B2" s="101"/>
      <c r="C2" s="101" t="s">
        <v>6353</v>
      </c>
      <c r="D2" s="101" t="s">
        <v>4719</v>
      </c>
      <c r="E2" s="101" t="s">
        <v>4719</v>
      </c>
      <c r="F2" s="101" t="s">
        <v>6154</v>
      </c>
      <c r="G2" s="101"/>
      <c r="H2" s="101" t="str">
        <f t="shared" ref="H2:H44" si="0">A2&amp;"_"&amp;$H$1</f>
        <v>ABCDE _Question</v>
      </c>
      <c r="I2" s="102"/>
      <c r="J2" s="492" t="str">
        <f t="shared" ref="J2:J44" si="1">A2&amp;"_"&amp;$J$1</f>
        <v>ABCDE _QuestionPar</v>
      </c>
      <c r="K2" s="103"/>
      <c r="L2" s="104"/>
      <c r="M2" s="104" t="str">
        <f t="shared" ref="M2:M44" si="2">A2&amp;"_"&amp;$M$1</f>
        <v>ABCDE _ExtraInfo</v>
      </c>
      <c r="N2" s="101" t="s">
        <v>6384</v>
      </c>
      <c r="O2" s="104"/>
      <c r="P2" s="101"/>
      <c r="Q2" s="101"/>
      <c r="R2" s="101"/>
      <c r="S2" s="101"/>
      <c r="T2" s="101" t="s">
        <v>6510</v>
      </c>
      <c r="U2" s="101"/>
      <c r="V2" s="101"/>
      <c r="W2" s="101"/>
      <c r="X2" s="105"/>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t="str">
        <f t="shared" si="2"/>
        <v>ABCDE3_ExtraInfo</v>
      </c>
      <c r="N6" s="1"/>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t="str">
        <f t="shared" si="2"/>
        <v>ABCDE4_ExtraInfo</v>
      </c>
      <c r="N7" s="1"/>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t="str">
        <f t="shared" si="2"/>
        <v>ABCDE5_ExtraInfo</v>
      </c>
      <c r="N8" s="1"/>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t="str">
        <f t="shared" si="2"/>
        <v>ABCDE6_ExtraInfo</v>
      </c>
      <c r="N9" s="1"/>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95.1">
      <c r="A10" s="106" t="str">
        <f>UPPER(MID(C10,1,5)&amp;B10)</f>
        <v>HOEST1A</v>
      </c>
      <c r="B10" s="70" t="s">
        <v>6161</v>
      </c>
      <c r="C10" s="70" t="s">
        <v>78</v>
      </c>
      <c r="D10" s="70" t="s">
        <v>4719</v>
      </c>
      <c r="E10" s="70" t="s">
        <v>4719</v>
      </c>
      <c r="F10" s="70" t="s">
        <v>6224</v>
      </c>
      <c r="G10" s="70"/>
      <c r="H10" s="70" t="str">
        <f t="shared" si="0"/>
        <v>HOEST1A_Question</v>
      </c>
      <c r="I10" s="70" t="s">
        <v>7196</v>
      </c>
      <c r="J10" s="70" t="str">
        <f t="shared" si="1"/>
        <v>HOEST1A_QuestionPar</v>
      </c>
      <c r="K10" s="70" t="s">
        <v>7197</v>
      </c>
      <c r="L10" s="70" t="s">
        <v>6439</v>
      </c>
      <c r="M10" s="70" t="str">
        <f t="shared" si="2"/>
        <v>HOEST1A_ExtraInfo</v>
      </c>
      <c r="N10" s="70" t="s">
        <v>7198</v>
      </c>
      <c r="O10" s="70"/>
      <c r="P10" s="70" t="s">
        <v>6300</v>
      </c>
      <c r="Q10" s="70" t="s">
        <v>6326</v>
      </c>
      <c r="R10" s="70" t="s">
        <v>3</v>
      </c>
      <c r="S10" s="70" t="s">
        <v>7199</v>
      </c>
      <c r="T10" s="70" t="s">
        <v>7200</v>
      </c>
      <c r="U10" s="70"/>
      <c r="V10" s="158" t="s">
        <v>6620</v>
      </c>
      <c r="W10" s="70" t="s">
        <v>6530</v>
      </c>
      <c r="X10" s="125"/>
    </row>
    <row r="11" spans="1:24" ht="272.10000000000002">
      <c r="A11" s="106" t="str">
        <f>UPPER(MID(C11,1,5)&amp;B11)</f>
        <v>HOEST1B</v>
      </c>
      <c r="B11" s="70" t="s">
        <v>6169</v>
      </c>
      <c r="C11" s="70" t="s">
        <v>78</v>
      </c>
      <c r="D11" s="70" t="s">
        <v>4719</v>
      </c>
      <c r="E11" s="70" t="s">
        <v>4719</v>
      </c>
      <c r="F11" s="70" t="s">
        <v>6216</v>
      </c>
      <c r="G11" s="70"/>
      <c r="H11" s="70" t="str">
        <f t="shared" si="0"/>
        <v>HOEST1B_Question</v>
      </c>
      <c r="I11" s="70" t="s">
        <v>7196</v>
      </c>
      <c r="J11" s="70" t="str">
        <f t="shared" si="1"/>
        <v>HOEST1B_QuestionPar</v>
      </c>
      <c r="K11" s="70" t="s">
        <v>7197</v>
      </c>
      <c r="L11" s="70" t="s">
        <v>6439</v>
      </c>
      <c r="M11" s="70" t="str">
        <f t="shared" si="2"/>
        <v>HOEST1B_ExtraInfo</v>
      </c>
      <c r="N11" s="70" t="s">
        <v>7201</v>
      </c>
      <c r="O11" s="70"/>
      <c r="P11" s="70" t="s">
        <v>6300</v>
      </c>
      <c r="Q11" s="70" t="s">
        <v>6326</v>
      </c>
      <c r="R11" s="70" t="s">
        <v>3</v>
      </c>
      <c r="S11" s="70" t="s">
        <v>7202</v>
      </c>
      <c r="T11" s="70" t="s">
        <v>7203</v>
      </c>
      <c r="U11" s="70"/>
      <c r="V11" s="158" t="s">
        <v>6777</v>
      </c>
      <c r="W11" s="70" t="s">
        <v>7204</v>
      </c>
      <c r="X11" s="125"/>
    </row>
    <row r="12" spans="1:24" ht="96">
      <c r="A12" s="66" t="str">
        <f>UPPER(MID(C12,1,5)&amp;B12)</f>
        <v>HOEST2</v>
      </c>
      <c r="B12" s="67">
        <v>2</v>
      </c>
      <c r="C12" s="67" t="s">
        <v>78</v>
      </c>
      <c r="D12" s="67" t="s">
        <v>4719</v>
      </c>
      <c r="E12" s="67" t="s">
        <v>4719</v>
      </c>
      <c r="F12" s="67" t="s">
        <v>6216</v>
      </c>
      <c r="G12" s="67"/>
      <c r="H12" s="67" t="str">
        <f t="shared" si="0"/>
        <v>HOEST2_Question</v>
      </c>
      <c r="I12" s="67" t="s">
        <v>7205</v>
      </c>
      <c r="J12" s="67" t="str">
        <f t="shared" si="1"/>
        <v>HOEST2_QuestionPar</v>
      </c>
      <c r="K12" s="67" t="s">
        <v>7206</v>
      </c>
      <c r="L12" s="67" t="s">
        <v>7207</v>
      </c>
      <c r="M12" s="67" t="str">
        <f t="shared" si="2"/>
        <v>HOEST2_ExtraInfo</v>
      </c>
      <c r="N12" s="67" t="s">
        <v>7208</v>
      </c>
      <c r="O12" s="67"/>
      <c r="P12" s="67" t="s">
        <v>6300</v>
      </c>
      <c r="Q12" s="67" t="s">
        <v>6065</v>
      </c>
      <c r="R12" s="67" t="s">
        <v>3</v>
      </c>
      <c r="S12" s="67" t="s">
        <v>7209</v>
      </c>
      <c r="T12" s="67" t="s">
        <v>7210</v>
      </c>
      <c r="U12" s="67"/>
      <c r="V12" s="67" t="s">
        <v>6401</v>
      </c>
      <c r="W12" s="67" t="s">
        <v>7211</v>
      </c>
      <c r="X12" s="71"/>
    </row>
    <row r="13" spans="1:24" ht="96">
      <c r="A13" s="66" t="str">
        <f>UPPER(MID(C13,1,5)&amp;B13)</f>
        <v>HOEST3</v>
      </c>
      <c r="B13" s="67">
        <v>3</v>
      </c>
      <c r="C13" s="67" t="s">
        <v>78</v>
      </c>
      <c r="D13" s="67" t="s">
        <v>4719</v>
      </c>
      <c r="E13" s="67" t="s">
        <v>4719</v>
      </c>
      <c r="F13" s="67" t="s">
        <v>6202</v>
      </c>
      <c r="G13" s="67"/>
      <c r="H13" s="67" t="str">
        <f t="shared" si="0"/>
        <v>HOEST3_Question</v>
      </c>
      <c r="I13" s="67" t="s">
        <v>3151</v>
      </c>
      <c r="J13" s="67" t="str">
        <f t="shared" si="1"/>
        <v>HOEST3_QuestionPar</v>
      </c>
      <c r="K13" s="67" t="s">
        <v>3153</v>
      </c>
      <c r="L13" s="67" t="s">
        <v>7212</v>
      </c>
      <c r="M13" s="67" t="str">
        <f t="shared" si="2"/>
        <v>HOEST3_ExtraInfo</v>
      </c>
      <c r="N13" s="67" t="s">
        <v>7213</v>
      </c>
      <c r="O13" s="67"/>
      <c r="P13" s="67"/>
      <c r="Q13" s="67" t="s">
        <v>6065</v>
      </c>
      <c r="R13" s="67" t="s">
        <v>3</v>
      </c>
      <c r="S13" s="67" t="s">
        <v>7214</v>
      </c>
      <c r="T13" s="67" t="s">
        <v>7215</v>
      </c>
      <c r="U13" s="67" t="s">
        <v>1576</v>
      </c>
      <c r="V13" s="67" t="s">
        <v>6269</v>
      </c>
      <c r="W13" s="67"/>
      <c r="X13" s="71"/>
    </row>
    <row r="14" spans="1:24" ht="63.95">
      <c r="A14" s="32" t="str">
        <f t="shared" ref="A14" si="4">UPPER(MID(C14,1,3)&amp;B14)</f>
        <v>ALG7</v>
      </c>
      <c r="B14" s="1">
        <v>7</v>
      </c>
      <c r="C14" s="1" t="s">
        <v>6153</v>
      </c>
      <c r="D14" s="1" t="s">
        <v>6115</v>
      </c>
      <c r="E14" s="14" t="s">
        <v>6196</v>
      </c>
      <c r="F14" s="14" t="s">
        <v>6154</v>
      </c>
      <c r="G14" s="14"/>
      <c r="H14" s="14" t="str">
        <f t="shared" si="0"/>
        <v>ALG7_Question</v>
      </c>
      <c r="I14" s="1" t="s">
        <v>269</v>
      </c>
      <c r="J14" s="1" t="str">
        <f t="shared" si="1"/>
        <v>ALG7_QuestionPar</v>
      </c>
      <c r="K14" s="1" t="s">
        <v>271</v>
      </c>
      <c r="L14" s="1" t="s">
        <v>2895</v>
      </c>
      <c r="M14" s="1" t="str">
        <f t="shared" si="2"/>
        <v>ALG7_ExtraInfo</v>
      </c>
      <c r="N14" s="1" t="s">
        <v>6197</v>
      </c>
      <c r="O14" s="24"/>
      <c r="P14" s="24"/>
      <c r="Q14" s="1" t="s">
        <v>6065</v>
      </c>
      <c r="R14" s="1" t="s">
        <v>6118</v>
      </c>
      <c r="S14" s="14" t="s">
        <v>6198</v>
      </c>
      <c r="T14" s="14" t="s">
        <v>6199</v>
      </c>
      <c r="U14" s="14" t="s">
        <v>1576</v>
      </c>
      <c r="V14" s="1" t="s">
        <v>6159</v>
      </c>
      <c r="W14" s="24" t="s">
        <v>6235</v>
      </c>
      <c r="X14" s="1"/>
    </row>
    <row r="15" spans="1:24" ht="207.95">
      <c r="A15" s="32" t="str">
        <f>UPPER(MID(C15,1,3)&amp;B15)</f>
        <v>ALG7A</v>
      </c>
      <c r="B15" s="1" t="s">
        <v>6201</v>
      </c>
      <c r="C15" s="1" t="s">
        <v>6153</v>
      </c>
      <c r="D15" s="1" t="s">
        <v>4719</v>
      </c>
      <c r="E15" s="14" t="s">
        <v>4719</v>
      </c>
      <c r="F15" s="14" t="s">
        <v>6202</v>
      </c>
      <c r="G15" s="14"/>
      <c r="H15" s="14" t="str">
        <f t="shared" si="0"/>
        <v>ALG7A_Question</v>
      </c>
      <c r="I15" s="1" t="str">
        <f>IF(ISTEXT(VLOOKUP($A15,'ALG Generieke vragenset'!$A$2:$X$48,9,FALSE)),VLOOKUP($A15,'ALG Generieke vragenset'!$A$2:$X$48,9,FALSE),"")</f>
        <v>Hoe hoog is je temperatuur?</v>
      </c>
      <c r="J15" s="1" t="str">
        <f t="shared" si="1"/>
        <v>ALG7A_QuestionPar</v>
      </c>
      <c r="K15" s="1" t="str">
        <f>IF(ISTEXT(VLOOKUP($A15,'ALG Generieke vragenset'!$A$2:$X$48,11,FALSE)),VLOOKUP($A15,'ALG Generieke vragenset'!$A$2:$X$48,11,FALSE),"")</f>
        <v>Hoe hoog is de temperatuur?</v>
      </c>
      <c r="L15" s="1" t="str">
        <f>IF(ISTEXT(VLOOKUP($A15,'ALG Generieke vragenset'!$A$2:$X$48,12,FALSE)),VLOOKUP($A15,'ALG Generieke vragenset'!$A$2:$X$48,12,FALSE),"")</f>
        <v>Temperatuur</v>
      </c>
      <c r="M15" s="1" t="str">
        <f t="shared" si="2"/>
        <v>ALG7A_ExtraInfo</v>
      </c>
      <c r="N15" s="1" t="str">
        <f>IF(ISTEXT(VLOOKUP($A15,'ALG Generieke vragenset'!$A$2:$X$48,14,FALSE)),VLOOKUP($A15,'ALG Generieke vragenset'!$A$2:$X$48,14,FALSE),"")</f>
        <v xml:space="preserve">Bij voorkeur via de anus gemeten en afronden op halve graden. </v>
      </c>
      <c r="O15" s="24" t="str">
        <f>IF(ISTEXT(VLOOKUP($A15,'ALG Generieke vragenset'!$A$2:$X$48,15,FALSE)),VLOOKUP($A15,'ALG Generieke vragenset'!$A$2:$X$48,15,FALSE),"")</f>
        <v/>
      </c>
      <c r="P15" s="24" t="str">
        <f>IF(ISTEXT(VLOOKUP($A15,'ALG Generieke vragenset'!$A$2:$X$48,16,FALSE)),VLOOKUP($A15,'ALG Generieke vragenset'!$A$2:$X$48,16,FALSE),"")</f>
        <v> </v>
      </c>
      <c r="Q15" s="1" t="str">
        <f>IF(ISTEXT(VLOOKUP($A15,'ALG Generieke vragenset'!$A$2:$X$48,17,FALSE)),VLOOKUP($A15,'ALG Generieke vragenset'!$A$2:$X$48,17,FALSE),"")</f>
        <v>Slider</v>
      </c>
      <c r="R15" s="1" t="str">
        <f>IF(ISTEXT(VLOOKUP($A15,'ALG Generieke vragenset'!$A$2:$X$48,18,FALSE)),VLOOKUP($A15,'ALG Generieke vragenset'!$A$2:$X$48,18,FALSE),"")</f>
        <v xml:space="preserve">Ja </v>
      </c>
      <c r="S15" s="14" t="s">
        <v>6206</v>
      </c>
      <c r="T15" s="14" t="str">
        <f>IF(ISTEXT(VLOOKUP($A15,'ALG Generieke vragenset'!$A$2:$X$48,20,FALSE)),VLOOKUP($A15,'ALG Generieke vragenset'!$A$2:$X$48,20,FALSE),"")</f>
        <v>1. 35
2. 35.5
3. 36
4. 36.5
5. 37
6. 37.5 
7. 38
8. 38.5 
9. 39
10. 39.5 
11. 40
12. 40.5 
13. 41</v>
      </c>
      <c r="U15" s="14" t="str">
        <f>IF(ISTEXT(VLOOKUP($A15,'ALG Generieke vragenset'!$A$2:$X$48,21,FALSE)),VLOOKUP($A15,'ALG Generieke vragenset'!$A$2:$X$48,21,FALSE),"")</f>
        <v>x</v>
      </c>
      <c r="V15" s="1" t="s">
        <v>6208</v>
      </c>
      <c r="W15" s="14" t="s">
        <v>6209</v>
      </c>
      <c r="X15" s="1" t="s">
        <v>6116</v>
      </c>
    </row>
    <row r="16" spans="1:24" ht="45.75">
      <c r="A16" s="106" t="str">
        <f t="shared" ref="A16:A20" si="5">UPPER(MID(C16,1,5)&amp;B16)</f>
        <v>HOEST4</v>
      </c>
      <c r="B16" s="70">
        <v>4</v>
      </c>
      <c r="C16" s="70" t="s">
        <v>78</v>
      </c>
      <c r="D16" s="70" t="s">
        <v>4719</v>
      </c>
      <c r="E16" s="70" t="s">
        <v>4719</v>
      </c>
      <c r="F16" s="70" t="s">
        <v>6202</v>
      </c>
      <c r="G16" s="70"/>
      <c r="H16" s="70" t="str">
        <f t="shared" si="0"/>
        <v>HOEST4_Question</v>
      </c>
      <c r="I16" s="70" t="s">
        <v>7216</v>
      </c>
      <c r="J16" s="70" t="str">
        <f t="shared" si="1"/>
        <v>HOEST4_QuestionPar</v>
      </c>
      <c r="K16" s="70" t="s">
        <v>7217</v>
      </c>
      <c r="L16" s="70" t="s">
        <v>7218</v>
      </c>
      <c r="M16" s="70" t="str">
        <f t="shared" si="2"/>
        <v>HOEST4_ExtraInfo</v>
      </c>
      <c r="N16" s="70"/>
      <c r="O16" s="70"/>
      <c r="P16" s="70"/>
      <c r="Q16" s="70" t="s">
        <v>6326</v>
      </c>
      <c r="R16" s="70" t="s">
        <v>3</v>
      </c>
      <c r="S16" s="70" t="s">
        <v>7219</v>
      </c>
      <c r="T16" s="70" t="s">
        <v>7220</v>
      </c>
      <c r="U16" s="70" t="s">
        <v>1576</v>
      </c>
      <c r="V16" s="70" t="s">
        <v>6269</v>
      </c>
      <c r="W16" s="70"/>
      <c r="X16" s="125"/>
    </row>
    <row r="17" spans="1:24" ht="213">
      <c r="A17" s="66" t="str">
        <f t="shared" si="5"/>
        <v>HOEST5B</v>
      </c>
      <c r="B17" s="67" t="s">
        <v>6937</v>
      </c>
      <c r="C17" s="67" t="s">
        <v>78</v>
      </c>
      <c r="D17" s="67" t="s">
        <v>4719</v>
      </c>
      <c r="E17" s="67" t="s">
        <v>4719</v>
      </c>
      <c r="F17" s="67" t="s">
        <v>6154</v>
      </c>
      <c r="G17" s="67"/>
      <c r="H17" s="67" t="str">
        <f t="shared" si="0"/>
        <v>HOEST5B_Question</v>
      </c>
      <c r="I17" s="67" t="s">
        <v>3173</v>
      </c>
      <c r="J17" s="67" t="str">
        <f t="shared" si="1"/>
        <v>HOEST5B_QuestionPar</v>
      </c>
      <c r="K17" s="67" t="s">
        <v>3173</v>
      </c>
      <c r="L17" s="67" t="s">
        <v>7221</v>
      </c>
      <c r="M17" s="67" t="str">
        <f t="shared" si="2"/>
        <v>HOEST5B_ExtraInfo</v>
      </c>
      <c r="N17" s="67"/>
      <c r="O17" s="67"/>
      <c r="P17" s="67"/>
      <c r="Q17" s="67" t="s">
        <v>6326</v>
      </c>
      <c r="R17" s="67" t="s">
        <v>3</v>
      </c>
      <c r="S17" s="67" t="s">
        <v>7222</v>
      </c>
      <c r="T17" s="67" t="s">
        <v>7223</v>
      </c>
      <c r="U17" s="67" t="s">
        <v>1576</v>
      </c>
      <c r="V17" s="67" t="s">
        <v>6477</v>
      </c>
      <c r="W17" s="67" t="s">
        <v>7224</v>
      </c>
      <c r="X17" s="71"/>
    </row>
    <row r="18" spans="1:24" ht="45.75">
      <c r="A18" s="66" t="str">
        <f t="shared" si="5"/>
        <v>HOEST5C</v>
      </c>
      <c r="B18" s="159" t="s">
        <v>7225</v>
      </c>
      <c r="C18" s="159" t="s">
        <v>78</v>
      </c>
      <c r="D18" s="159" t="s">
        <v>6115</v>
      </c>
      <c r="E18" s="159" t="s">
        <v>6259</v>
      </c>
      <c r="F18" s="159" t="s">
        <v>6154</v>
      </c>
      <c r="G18" s="159"/>
      <c r="H18" s="159" t="str">
        <f t="shared" si="0"/>
        <v>HOEST5C_Question</v>
      </c>
      <c r="I18" s="159" t="s">
        <v>3191</v>
      </c>
      <c r="J18" s="159" t="str">
        <f t="shared" si="1"/>
        <v>HOEST5C_QuestionPar</v>
      </c>
      <c r="K18" s="159" t="s">
        <v>7226</v>
      </c>
      <c r="L18" s="159" t="s">
        <v>7227</v>
      </c>
      <c r="M18" s="159" t="str">
        <f t="shared" si="2"/>
        <v>HOEST5C_ExtraInfo</v>
      </c>
      <c r="N18" s="159"/>
      <c r="O18" s="159"/>
      <c r="P18" s="159"/>
      <c r="Q18" s="159" t="s">
        <v>6128</v>
      </c>
      <c r="R18" s="159" t="s">
        <v>6118</v>
      </c>
      <c r="S18" s="159"/>
      <c r="T18" s="159" t="s">
        <v>6128</v>
      </c>
      <c r="U18" s="159" t="s">
        <v>1576</v>
      </c>
      <c r="V18" s="159">
        <v>1</v>
      </c>
      <c r="W18" s="159"/>
      <c r="X18" s="160"/>
    </row>
    <row r="19" spans="1:24" ht="351">
      <c r="A19" s="106" t="str">
        <f t="shared" si="5"/>
        <v>HOEST6</v>
      </c>
      <c r="B19" s="70">
        <v>6</v>
      </c>
      <c r="C19" s="70" t="s">
        <v>78</v>
      </c>
      <c r="D19" s="70" t="s">
        <v>4719</v>
      </c>
      <c r="E19" s="70" t="s">
        <v>4719</v>
      </c>
      <c r="F19" s="70" t="s">
        <v>6202</v>
      </c>
      <c r="G19" s="70"/>
      <c r="H19" s="70" t="str">
        <f t="shared" si="0"/>
        <v>HOEST6_Question</v>
      </c>
      <c r="I19" s="70" t="s">
        <v>3194</v>
      </c>
      <c r="J19" s="70" t="str">
        <f t="shared" si="1"/>
        <v>HOEST6_QuestionPar</v>
      </c>
      <c r="K19" s="70" t="s">
        <v>3196</v>
      </c>
      <c r="L19" s="70" t="s">
        <v>7228</v>
      </c>
      <c r="M19" s="70" t="str">
        <f t="shared" si="2"/>
        <v>HOEST6_ExtraInfo</v>
      </c>
      <c r="N19" s="70"/>
      <c r="O19" s="70"/>
      <c r="P19" s="70"/>
      <c r="Q19" s="70" t="s">
        <v>6326</v>
      </c>
      <c r="R19" s="70" t="s">
        <v>3</v>
      </c>
      <c r="S19" s="70" t="s">
        <v>7229</v>
      </c>
      <c r="T19" s="70" t="s">
        <v>7230</v>
      </c>
      <c r="U19" s="70" t="s">
        <v>1576</v>
      </c>
      <c r="V19" s="70" t="s">
        <v>6464</v>
      </c>
      <c r="W19" s="70"/>
      <c r="X19" s="125"/>
    </row>
    <row r="20" spans="1:24" ht="63.95">
      <c r="A20" s="66" t="str">
        <f t="shared" si="5"/>
        <v>HOEST7</v>
      </c>
      <c r="B20" s="67">
        <v>7</v>
      </c>
      <c r="C20" s="67" t="s">
        <v>78</v>
      </c>
      <c r="D20" s="67" t="s">
        <v>6296</v>
      </c>
      <c r="E20" s="67" t="s">
        <v>4719</v>
      </c>
      <c r="F20" s="67" t="s">
        <v>7231</v>
      </c>
      <c r="G20" s="67"/>
      <c r="H20" s="67" t="str">
        <f t="shared" si="0"/>
        <v>HOEST7_Question</v>
      </c>
      <c r="I20" s="67" t="s">
        <v>7232</v>
      </c>
      <c r="J20" s="67" t="str">
        <f t="shared" si="1"/>
        <v>HOEST7_QuestionPar</v>
      </c>
      <c r="K20" s="67" t="s">
        <v>3223</v>
      </c>
      <c r="L20" s="67" t="s">
        <v>7233</v>
      </c>
      <c r="M20" s="67" t="str">
        <f t="shared" si="2"/>
        <v>HOEST7_ExtraInfo</v>
      </c>
      <c r="N20" s="67" t="s">
        <v>7234</v>
      </c>
      <c r="O20" s="67"/>
      <c r="P20" s="67"/>
      <c r="Q20" s="67" t="s">
        <v>6065</v>
      </c>
      <c r="R20" s="67" t="s">
        <v>3</v>
      </c>
      <c r="S20" s="67" t="s">
        <v>6500</v>
      </c>
      <c r="T20" s="67" t="s">
        <v>6120</v>
      </c>
      <c r="U20" s="67" t="s">
        <v>1576</v>
      </c>
      <c r="V20" s="67" t="s">
        <v>6159</v>
      </c>
      <c r="W20" s="67"/>
      <c r="X20" s="71"/>
    </row>
    <row r="21" spans="1:24" ht="128.1">
      <c r="A21" s="161" t="str">
        <f>UPPER(MID(C21,1,3)&amp;B21)</f>
        <v>ALG13</v>
      </c>
      <c r="B21" s="26">
        <v>13</v>
      </c>
      <c r="C21" s="30" t="s">
        <v>6153</v>
      </c>
      <c r="D21" s="30" t="s">
        <v>4719</v>
      </c>
      <c r="E21" s="30" t="s">
        <v>4719</v>
      </c>
      <c r="F21" s="30" t="s">
        <v>6154</v>
      </c>
      <c r="G21" s="30"/>
      <c r="H21" s="30" t="str">
        <f t="shared" si="0"/>
        <v>ALG13_Question</v>
      </c>
      <c r="I21" s="1" t="str">
        <f>IF(ISTEXT(VLOOKUP($A21,'ALG Generieke vragenset'!$A$2:$X$48,9,FALSE)),VLOOKUP($A21,'ALG Generieke vragenset'!$A$2:$X$48,9,FALSE),"")</f>
        <v xml:space="preserve">Sinds wanneer heb je klachten? </v>
      </c>
      <c r="J21" s="1" t="str">
        <f t="shared" si="1"/>
        <v>ALG13_QuestionPar</v>
      </c>
      <c r="K21" s="1" t="str">
        <f>IF(ISTEXT(VLOOKUP($A21,'ALG Generieke vragenset'!$A$2:$X$48,11,FALSE)),VLOOKUP($A21,'ALG Generieke vragenset'!$A$2:$X$48,11,FALSE),"")</f>
        <v xml:space="preserve">Sinds wanneer zijn er klachten? </v>
      </c>
      <c r="L21" s="1" t="str">
        <f>IF(ISTEXT(VLOOKUP($A21,'ALG Generieke vragenset'!$A$2:$X$48,12,FALSE)),VLOOKUP($A21,'ALG Generieke vragenset'!$A$2:$X$48,12,FALSE),"")</f>
        <v>Sinds wanneer</v>
      </c>
      <c r="M21" s="1" t="str">
        <f t="shared" si="2"/>
        <v>ALG13_ExtraInfo</v>
      </c>
      <c r="N21" s="1"/>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keuzeselectie</v>
      </c>
      <c r="R21" s="1" t="str">
        <f>IF(ISTEXT(VLOOKUP($A21,'ALG Generieke vragenset'!$A$2:$X$48,18,FALSE)),VLOOKUP($A21,'ALG Generieke vragenset'!$A$2:$X$48,18,FALSE),"")</f>
        <v>Ja</v>
      </c>
      <c r="S21" s="14" t="s">
        <v>6228</v>
      </c>
      <c r="T21" s="14" t="str">
        <f>IF(ISTEXT(VLOOKUP($A21,'ALG Generieke vragenset'!$A$2:$X$48,20,FALSE)),VLOOKUP($A21,'ALG Generieke vragenset'!$A$2:$X$48,20,FALSE),"")</f>
        <v xml:space="preserve">1. Enkele uren
2. Een dag
3. Twee dagen
4. 2-6 dagen
5. 7 dagen
6. Langer dan 7 dagen
</v>
      </c>
      <c r="U21" s="14" t="str">
        <f>IF(ISTEXT(VLOOKUP($A21,'ALG Generieke vragenset'!$A$2:$X$48,21,FALSE)),VLOOKUP($A21,'ALG Generieke vragenset'!$A$2:$X$48,21,FALSE),"")</f>
        <v>x</v>
      </c>
      <c r="V21" s="162" t="s">
        <v>6230</v>
      </c>
      <c r="W21" s="117" t="s">
        <v>6231</v>
      </c>
      <c r="X21" s="26"/>
    </row>
    <row r="22" spans="1:24" ht="32.1">
      <c r="A22" s="161" t="str">
        <f>UPPER(MID(C22,1,3)&amp;B22)</f>
        <v>ALG13A</v>
      </c>
      <c r="B22" s="57" t="s">
        <v>6232</v>
      </c>
      <c r="C22" s="57" t="s">
        <v>6153</v>
      </c>
      <c r="D22" s="57" t="s">
        <v>6115</v>
      </c>
      <c r="E22" s="57" t="s">
        <v>4719</v>
      </c>
      <c r="F22" s="57" t="s">
        <v>6154</v>
      </c>
      <c r="G22" s="57"/>
      <c r="H22" s="30" t="str">
        <f t="shared" si="0"/>
        <v>ALG13A_Question</v>
      </c>
      <c r="I22" s="1" t="str">
        <f>IF(ISTEXT(VLOOKUP($A22,'ALG Generieke vragenset'!$A$2:$X$48,9,FALSE)),VLOOKUP($A22,'ALG Generieke vragenset'!$A$2:$X$48,9,FALSE),"")</f>
        <v>Hoe lang bestaan de klachten precies?</v>
      </c>
      <c r="J22" s="1" t="str">
        <f t="shared" si="1"/>
        <v>ALG13A_QuestionPar</v>
      </c>
      <c r="K22" s="1" t="str">
        <f>IF(ISTEXT(VLOOKUP($A22,'ALG Generieke vragenset'!$A$2:$X$48,11,FALSE)),VLOOKUP($A22,'ALG Generieke vragenset'!$A$2:$X$48,11,FALSE),"")</f>
        <v>Hoe lang bestaan de klachten precies?</v>
      </c>
      <c r="L22" s="1" t="str">
        <f>IF(ISTEXT(VLOOKUP($A22,'ALG Generieke vragenset'!$A$2:$X$48,12,FALSE)),VLOOKUP($A22,'ALG Generieke vragenset'!$A$2:$X$48,12,FALSE),"")</f>
        <v>Specifieke duur</v>
      </c>
      <c r="M22" s="1" t="str">
        <f t="shared" si="2"/>
        <v>ALG13A_ExtraInfo</v>
      </c>
      <c r="N22" s="1"/>
      <c r="O22" s="24" t="str">
        <f>IF(ISTEXT(VLOOKUP($A22,'ALG Generieke vragenset'!$A$2:$X$48,15,FALSE)),VLOOKUP($A22,'ALG Generieke vragenset'!$A$2:$X$48,15,FALSE),"")</f>
        <v/>
      </c>
      <c r="P22" s="24" t="str">
        <f>IF(ISTEXT(VLOOKUP($A22,'ALG Generieke vragenset'!$A$2:$X$48,16,FALSE)),VLOOKUP($A22,'ALG Generieke vragenset'!$A$2:$X$48,16,FALSE),"")</f>
        <v> </v>
      </c>
      <c r="Q22" s="1" t="str">
        <f>IF(ISTEXT(VLOOKUP($A22,'ALG Generieke vragenset'!$A$2:$X$48,17,FALSE)),VLOOKUP($A22,'ALG Generieke vragenset'!$A$2:$X$48,17,FALSE),"")</f>
        <v>beschrijving</v>
      </c>
      <c r="R22" s="1" t="str">
        <f>IF(ISTEXT(VLOOKUP($A22,'ALG Generieke vragenset'!$A$2:$X$48,18,FALSE)),VLOOKUP($A22,'ALG Generieke vragenset'!$A$2:$X$48,18,FALSE),"")</f>
        <v xml:space="preserve">Ja </v>
      </c>
      <c r="S22" s="1"/>
      <c r="T22" s="14" t="str">
        <f>IF(ISTEXT(VLOOKUP($A22,'ALG Generieke vragenset'!$A$2:$X$48,20,FALSE)),VLOOKUP($A22,'ALG Generieke vragenset'!$A$2:$X$48,20,FALSE),"")</f>
        <v>Beschrijving</v>
      </c>
      <c r="U22" s="14" t="str">
        <f>IF(ISTEXT(VLOOKUP($A22,'ALG Generieke vragenset'!$A$2:$X$48,21,FALSE)),VLOOKUP($A22,'ALG Generieke vragenset'!$A$2:$X$48,21,FALSE),"")</f>
        <v>x</v>
      </c>
      <c r="V22" s="57">
        <v>1</v>
      </c>
      <c r="W22" s="57" t="s">
        <v>6116</v>
      </c>
      <c r="X22" s="163" t="s">
        <v>6116</v>
      </c>
    </row>
    <row r="23" spans="1:24" ht="63.95">
      <c r="A23" s="161" t="str">
        <f>UPPER(MID(C23,1,3)&amp;B23)</f>
        <v>ALG14</v>
      </c>
      <c r="B23" s="26">
        <v>14</v>
      </c>
      <c r="C23" s="26" t="s">
        <v>6153</v>
      </c>
      <c r="D23" s="30" t="s">
        <v>4719</v>
      </c>
      <c r="E23" s="30" t="s">
        <v>4719</v>
      </c>
      <c r="F23" s="30" t="s">
        <v>6154</v>
      </c>
      <c r="G23" s="30"/>
      <c r="H23" s="30" t="str">
        <f t="shared" si="0"/>
        <v>ALG14_Question</v>
      </c>
      <c r="I23" s="1" t="str">
        <f>IF(ISTEXT(VLOOKUP($A23,'ALG Generieke vragenset'!$A$2:$X$48,9,FALSE)),VLOOKUP($A23,'ALG Generieke vragenset'!$A$2:$X$48,9,FALSE),"")</f>
        <v>Zijn er nog andere bijkomende klachten?</v>
      </c>
      <c r="J23" s="1" t="str">
        <f t="shared" si="1"/>
        <v>ALG14_QuestionPar</v>
      </c>
      <c r="K23" s="1" t="str">
        <f>IF(ISTEXT(VLOOKUP($A23,'ALG Generieke vragenset'!$A$2:$X$48,11,FALSE)),VLOOKUP($A23,'ALG Generieke vragenset'!$A$2:$X$48,11,FALSE),"")</f>
        <v>Zijn er nog andere bijkomende klachten?</v>
      </c>
      <c r="L23" s="1" t="str">
        <f>IF(ISTEXT(VLOOKUP($A23,'ALG Generieke vragenset'!$A$2:$X$48,12,FALSE)),VLOOKUP($A23,'ALG Generieke vragenset'!$A$2:$X$48,12,FALSE),"")</f>
        <v>Bijkomende klachten</v>
      </c>
      <c r="M23" s="1" t="str">
        <f t="shared" si="2"/>
        <v>ALG14_ExtraInfo</v>
      </c>
      <c r="N23" s="1"/>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boolean</v>
      </c>
      <c r="R23" s="1" t="str">
        <f>IF(ISTEXT(VLOOKUP($A23,'ALG Generieke vragenset'!$A$2:$X$48,18,FALSE)),VLOOKUP($A23,'ALG Generieke vragenset'!$A$2:$X$48,18,FALSE),"")</f>
        <v>Ja</v>
      </c>
      <c r="S23" s="67" t="s">
        <v>6500</v>
      </c>
      <c r="T23" s="14" t="str">
        <f>IF(ISTEXT(VLOOKUP($A23,'ALG Generieke vragenset'!$A$2:$X$48,20,FALSE)),VLOOKUP($A23,'ALG Generieke vragenset'!$A$2:$X$48,20,FALSE),"")</f>
        <v>1. Ja
2. Nee</v>
      </c>
      <c r="U23" s="14" t="str">
        <f>IF(ISTEXT(VLOOKUP($A23,'ALG Generieke vragenset'!$A$2:$X$48,21,FALSE)),VLOOKUP($A23,'ALG Generieke vragenset'!$A$2:$X$48,21,FALSE),"")</f>
        <v/>
      </c>
      <c r="V23" s="30" t="s">
        <v>6159</v>
      </c>
      <c r="W23" s="117" t="s">
        <v>6235</v>
      </c>
      <c r="X23" s="26"/>
    </row>
    <row r="24" spans="1:24" ht="32.1">
      <c r="A24" s="161" t="str">
        <f>UPPER(MID(C24,1,3)&amp;B24)</f>
        <v>ALG14A</v>
      </c>
      <c r="B24" s="26" t="s">
        <v>6236</v>
      </c>
      <c r="C24" s="26" t="s">
        <v>6162</v>
      </c>
      <c r="D24" s="30" t="s">
        <v>6115</v>
      </c>
      <c r="E24" s="30" t="s">
        <v>6115</v>
      </c>
      <c r="F24" s="30" t="s">
        <v>6154</v>
      </c>
      <c r="G24" s="30"/>
      <c r="H24" s="30" t="str">
        <f t="shared" si="0"/>
        <v>ALG14A_Question</v>
      </c>
      <c r="I24" s="1" t="str">
        <f>IF(ISTEXT(VLOOKUP($A24,'ALG Generieke vragenset'!$A$2:$X$48,9,FALSE)),VLOOKUP($A24,'ALG Generieke vragenset'!$A$2:$X$48,9,FALSE),"")</f>
        <v>Kan je de bijkomende klachten beschrijven?</v>
      </c>
      <c r="J24" s="1" t="str">
        <f t="shared" si="1"/>
        <v>ALG14A_QuestionPar</v>
      </c>
      <c r="K24" s="1" t="str">
        <f>IF(ISTEXT(VLOOKUP($A24,'ALG Generieke vragenset'!$A$2:$X$48,11,FALSE)),VLOOKUP($A24,'ALG Generieke vragenset'!$A$2:$X$48,11,FALSE),"")</f>
        <v>Kan je de bijkomende klachten beschrijven?</v>
      </c>
      <c r="L24" s="1" t="str">
        <f>IF(ISTEXT(VLOOKUP($A24,'ALG Generieke vragenset'!$A$2:$X$48,12,FALSE)),VLOOKUP($A24,'ALG Generieke vragenset'!$A$2:$X$48,12,FALSE),"")</f>
        <v>Specificatie bijkomende klachten</v>
      </c>
      <c r="M24" s="1" t="str">
        <f t="shared" si="2"/>
        <v>ALG14A_ExtraInfo</v>
      </c>
      <c r="N24" s="1"/>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beschrijving</v>
      </c>
      <c r="R24" s="1" t="str">
        <f>IF(ISTEXT(VLOOKUP($A24,'ALG Generieke vragenset'!$A$2:$X$48,18,FALSE)),VLOOKUP($A24,'ALG Generieke vragenset'!$A$2:$X$48,18,FALSE),"")</f>
        <v>Nee</v>
      </c>
      <c r="S24" s="1"/>
      <c r="T24" s="14" t="str">
        <f>IF(ISTEXT(VLOOKUP($A24,'ALG Generieke vragenset'!$A$2:$X$48,20,FALSE)),VLOOKUP($A24,'ALG Generieke vragenset'!$A$2:$X$48,20,FALSE),"")</f>
        <v>Beschrijving</v>
      </c>
      <c r="U24" s="14" t="str">
        <f>IF(ISTEXT(VLOOKUP($A24,'ALG Generieke vragenset'!$A$2:$X$48,21,FALSE)),VLOOKUP($A24,'ALG Generieke vragenset'!$A$2:$X$48,21,FALSE),"")</f>
        <v>x</v>
      </c>
      <c r="V24" s="30">
        <v>1</v>
      </c>
      <c r="W24" s="117"/>
      <c r="X24" s="26"/>
    </row>
    <row r="25" spans="1:24" ht="15.95">
      <c r="A25" s="161" t="str">
        <f>UPPER(MID(C25,1,3)&amp;B25)</f>
        <v>ALG15</v>
      </c>
      <c r="B25" s="26">
        <v>15</v>
      </c>
      <c r="C25" s="26" t="s">
        <v>6153</v>
      </c>
      <c r="D25" s="26" t="s">
        <v>4719</v>
      </c>
      <c r="E25" s="30" t="s">
        <v>4719</v>
      </c>
      <c r="F25" s="30" t="s">
        <v>6154</v>
      </c>
      <c r="G25" s="30"/>
      <c r="H25" s="30" t="str">
        <f t="shared" si="0"/>
        <v>ALG15_Question</v>
      </c>
      <c r="I25" s="1" t="str">
        <f>IF(ISTEXT(VLOOKUP($A25,'ALG Generieke vragenset'!$A$2:$X$48,9,FALSE)),VLOOKUP($A25,'ALG Generieke vragenset'!$A$2:$X$48,9,FALSE),"")</f>
        <v>Wat heb je zelf gedaan om de klachten te verlichten?</v>
      </c>
      <c r="J25" s="1" t="str">
        <f t="shared" si="1"/>
        <v>ALG15_QuestionPar</v>
      </c>
      <c r="K25" s="1" t="str">
        <f>IF(ISTEXT(VLOOKUP($A25,'ALG Generieke vragenset'!$A$2:$X$48,11,FALSE)),VLOOKUP($A25,'ALG Generieke vragenset'!$A$2:$X$48,11,FALSE),"")</f>
        <v>Wat heeft de patiënt zelf gedaan om de klachten te verlichten?</v>
      </c>
      <c r="L25" s="1" t="str">
        <f>IF(ISTEXT(VLOOKUP($A25,'ALG Generieke vragenset'!$A$2:$X$48,12,FALSE)),VLOOKUP($A25,'ALG Generieke vragenset'!$A$2:$X$48,12,FALSE),"")</f>
        <v>Zelfhulp</v>
      </c>
      <c r="M25" s="1" t="str">
        <f t="shared" si="2"/>
        <v>ALG15_ExtraInfo</v>
      </c>
      <c r="N25" s="1" t="str">
        <f>IF(ISTEXT(VLOOKUP($A25,'ALG Generieke vragenset'!$A$2:$X$48,14,FALSE)),VLOOKUP($A25,'ALG Generieke vragenset'!$A$2:$X$48,14,FALSE),"")</f>
        <v xml:space="preserve">Als je medicatie hebt ingenomen graag vermelden welke medicatie, de dosering en wanneer je het hebt ingenomen.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26">
        <v>1</v>
      </c>
      <c r="W25" s="117"/>
      <c r="X25" s="26"/>
    </row>
    <row r="26" spans="1:24" ht="80.099999999999994">
      <c r="A26" s="66" t="str">
        <f>UPPER(MID(C26,1,5)&amp;B26)</f>
        <v>HOEST8</v>
      </c>
      <c r="B26" s="67">
        <v>8</v>
      </c>
      <c r="C26" s="67" t="s">
        <v>78</v>
      </c>
      <c r="D26" s="67" t="s">
        <v>4719</v>
      </c>
      <c r="E26" s="67" t="s">
        <v>4719</v>
      </c>
      <c r="F26" s="67" t="s">
        <v>6202</v>
      </c>
      <c r="G26" s="67"/>
      <c r="H26" s="67" t="str">
        <f t="shared" si="0"/>
        <v>HOEST8_Question</v>
      </c>
      <c r="I26" s="67" t="s">
        <v>7235</v>
      </c>
      <c r="J26" s="67" t="str">
        <f t="shared" si="1"/>
        <v>HOEST8_QuestionPar</v>
      </c>
      <c r="K26" s="67" t="s">
        <v>7235</v>
      </c>
      <c r="L26" s="67" t="s">
        <v>6795</v>
      </c>
      <c r="M26" s="67" t="str">
        <f t="shared" si="2"/>
        <v>HOEST8_ExtraInfo</v>
      </c>
      <c r="N26" s="67" t="s">
        <v>3230</v>
      </c>
      <c r="O26" s="67"/>
      <c r="P26" s="67"/>
      <c r="Q26" s="67" t="s">
        <v>6128</v>
      </c>
      <c r="R26" s="67" t="s">
        <v>3</v>
      </c>
      <c r="S26" s="67"/>
      <c r="T26" s="67" t="s">
        <v>6128</v>
      </c>
      <c r="U26" s="67" t="s">
        <v>1576</v>
      </c>
      <c r="V26" s="67">
        <v>1</v>
      </c>
      <c r="W26" s="67"/>
      <c r="X26" s="71"/>
    </row>
    <row r="27" spans="1:24" ht="32.1">
      <c r="A27" s="161" t="str">
        <f>UPPER(MID(C27,1,3)&amp;B27)</f>
        <v>ALG17</v>
      </c>
      <c r="B27" s="164">
        <v>17</v>
      </c>
      <c r="C27" s="164" t="s">
        <v>6153</v>
      </c>
      <c r="D27" s="164" t="s">
        <v>4719</v>
      </c>
      <c r="E27" s="50" t="s">
        <v>6259</v>
      </c>
      <c r="F27" s="50" t="s">
        <v>6154</v>
      </c>
      <c r="G27" s="50"/>
      <c r="H27" s="30" t="str">
        <f t="shared" si="0"/>
        <v>ALG17_Question</v>
      </c>
      <c r="I27" s="1" t="str">
        <f>IF(ISTEXT(VLOOKUP($A27,'ALG Generieke vragenset'!$A$2:$X$48,9,FALSE)),VLOOKUP($A27,'ALG Generieke vragenset'!$A$2:$X$48,9,FALSE),"")</f>
        <v xml:space="preserve">Heb je ooit eerder last gehad van deze klacht? </v>
      </c>
      <c r="J27" s="1" t="str">
        <f t="shared" si="1"/>
        <v>ALG17_QuestionPar</v>
      </c>
      <c r="K27" s="1" t="str">
        <f>IF(ISTEXT(VLOOKUP($A27,'ALG Generieke vragenset'!$A$2:$X$48,11,FALSE)),VLOOKUP($A27,'ALG Generieke vragenset'!$A$2:$X$48,11,FALSE),"")</f>
        <v xml:space="preserve">Heeft de patiënt ooit eerder last gehad van dezelfde klacht? </v>
      </c>
      <c r="L27" s="1" t="str">
        <f>IF(ISTEXT(VLOOKUP($A27,'ALG Generieke vragenset'!$A$2:$X$48,12,FALSE)),VLOOKUP($A27,'ALG Generieke vragenset'!$A$2:$X$48,12,FALSE),"")</f>
        <v>Recidief</v>
      </c>
      <c r="M27" s="1" t="str">
        <f t="shared" si="2"/>
        <v>ALG17_ExtraInfo</v>
      </c>
      <c r="N27" s="1"/>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67" t="s">
        <v>6500</v>
      </c>
      <c r="T27" s="14" t="str">
        <f>IF(ISTEXT(VLOOKUP($A27,'ALG Generieke vragenset'!$A$2:$X$48,20,FALSE)),VLOOKUP($A27,'ALG Generieke vragenset'!$A$2:$X$48,20,FALSE),"")</f>
        <v>1. Ja
2. Nee</v>
      </c>
      <c r="U27" s="14" t="str">
        <f>IF(ISTEXT(VLOOKUP($A27,'ALG Generieke vragenset'!$A$2:$X$48,21,FALSE)),VLOOKUP($A27,'ALG Generieke vragenset'!$A$2:$X$48,21,FALSE),"")</f>
        <v>x</v>
      </c>
      <c r="V27" s="50" t="s">
        <v>6159</v>
      </c>
      <c r="W27" s="117"/>
      <c r="X27" s="165"/>
    </row>
    <row r="28" spans="1:24" ht="32.1">
      <c r="A28" s="161" t="str">
        <f>UPPER(MID(C28,1,3)&amp;B28)</f>
        <v>ALG4</v>
      </c>
      <c r="B28" s="26">
        <v>4</v>
      </c>
      <c r="C28" s="26" t="s">
        <v>6153</v>
      </c>
      <c r="D28" s="26" t="s">
        <v>4719</v>
      </c>
      <c r="E28" s="30" t="s">
        <v>6186</v>
      </c>
      <c r="F28" s="117" t="s">
        <v>6187</v>
      </c>
      <c r="G28" s="117"/>
      <c r="H28" s="55" t="str">
        <f t="shared" si="0"/>
        <v>ALG4_Question</v>
      </c>
      <c r="I28" s="1" t="str">
        <f>IF(ISTEXT(VLOOKUP($A28,'ALG Generieke vragenset'!$A$2:$X$48,9,FALSE)),VLOOKUP($A28,'ALG Generieke vragenset'!$A$2:$X$48,9,FALSE),"")</f>
        <v xml:space="preserve">Ben je (mogelijk) zwanger? </v>
      </c>
      <c r="J28" s="1" t="str">
        <f t="shared" si="1"/>
        <v>ALG4_QuestionPar</v>
      </c>
      <c r="K28" s="1" t="str">
        <f>IF(ISTEXT(VLOOKUP($A28,'ALG Generieke vragenset'!$A$2:$X$48,11,FALSE)),VLOOKUP($A28,'ALG Generieke vragenset'!$A$2:$X$48,11,FALSE),"")</f>
        <v>Is de patiënte (mogelijk) zwanger?</v>
      </c>
      <c r="L28" s="1" t="str">
        <f>IF(ISTEXT(VLOOKUP($A28,'ALG Generieke vragenset'!$A$2:$X$48,12,FALSE)),VLOOKUP($A28,'ALG Generieke vragenset'!$A$2:$X$48,12,FALSE),"")</f>
        <v>(mogelijk) zwanger</v>
      </c>
      <c r="M28" s="1" t="str">
        <f t="shared" si="2"/>
        <v>ALG4_ExtraInfo</v>
      </c>
      <c r="N28" s="1"/>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boolean</v>
      </c>
      <c r="R28" s="1" t="str">
        <f>IF(ISTEXT(VLOOKUP($A28,'ALG Generieke vragenset'!$A$2:$X$48,18,FALSE)),VLOOKUP($A28,'ALG Generieke vragenset'!$A$2:$X$48,18,FALSE),"")</f>
        <v xml:space="preserve">Ja </v>
      </c>
      <c r="S28" s="67" t="s">
        <v>6500</v>
      </c>
      <c r="T28" s="14" t="str">
        <f>IF(ISTEXT(VLOOKUP($A28,'ALG Generieke vragenset'!$A$2:$X$48,20,FALSE)),VLOOKUP($A28,'ALG Generieke vragenset'!$A$2:$X$48,20,FALSE),"")</f>
        <v>1. Ja
2. Nee</v>
      </c>
      <c r="U28" s="14" t="str">
        <f>IF(ISTEXT(VLOOKUP($A28,'ALG Generieke vragenset'!$A$2:$X$48,21,FALSE)),VLOOKUP($A28,'ALG Generieke vragenset'!$A$2:$X$48,21,FALSE),"")</f>
        <v>x</v>
      </c>
      <c r="V28" s="26" t="s">
        <v>6159</v>
      </c>
      <c r="W28" s="117"/>
      <c r="X28" s="26"/>
    </row>
    <row r="29" spans="1:24" ht="63.95">
      <c r="A29" s="161" t="str">
        <f>UPPER(MID(C29,1,3)&amp;B29)</f>
        <v>ALG8</v>
      </c>
      <c r="B29" s="166">
        <v>8</v>
      </c>
      <c r="C29" s="166" t="s">
        <v>6153</v>
      </c>
      <c r="D29" s="167" t="s">
        <v>4719</v>
      </c>
      <c r="E29" s="167" t="s">
        <v>4719</v>
      </c>
      <c r="F29" s="167" t="s">
        <v>6154</v>
      </c>
      <c r="G29" s="167"/>
      <c r="H29" s="30" t="str">
        <f t="shared" si="0"/>
        <v>ALG8_Question</v>
      </c>
      <c r="I29" s="1" t="str">
        <f>IF(ISTEXT(VLOOKUP($A29,'ALG Generieke vragenset'!$A$2:$X$48,9,FALSE)),VLOOKUP($A29,'ALG Generieke vragenset'!$A$2:$X$48,9,FALSE),"")</f>
        <v xml:space="preserve">Ben je momenteel in het buitenland of recent geweest? </v>
      </c>
      <c r="J29" s="1" t="str">
        <f t="shared" si="1"/>
        <v>ALG8_QuestionPar</v>
      </c>
      <c r="K29" s="1" t="str">
        <f>IF(ISTEXT(VLOOKUP($A29,'ALG Generieke vragenset'!$A$2:$X$48,11,FALSE)),VLOOKUP($A29,'ALG Generieke vragenset'!$A$2:$X$48,11,FALSE),"")</f>
        <v xml:space="preserve">Is de patiënt momenteel in het buitenland of recent geweest? </v>
      </c>
      <c r="L29" s="1" t="str">
        <f>IF(ISTEXT(VLOOKUP($A29,'ALG Generieke vragenset'!$A$2:$X$48,12,FALSE)),VLOOKUP($A29,'ALG Generieke vragenset'!$A$2:$X$48,12,FALSE),"")</f>
        <v>Recent buitenland</v>
      </c>
      <c r="M29" s="1" t="str">
        <f t="shared" si="2"/>
        <v>ALG8_ExtraInfo</v>
      </c>
      <c r="N29" s="1"/>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67" t="s">
        <v>6500</v>
      </c>
      <c r="T29" s="14" t="str">
        <f>IF(ISTEXT(VLOOKUP($A29,'ALG Generieke vragenset'!$A$2:$X$48,20,FALSE)),VLOOKUP($A29,'ALG Generieke vragenset'!$A$2:$X$48,20,FALSE),"")</f>
        <v>1. Ja
2. Nee</v>
      </c>
      <c r="U29" s="14" t="str">
        <f>IF(ISTEXT(VLOOKUP($A29,'ALG Generieke vragenset'!$A$2:$X$48,21,FALSE)),VLOOKUP($A29,'ALG Generieke vragenset'!$A$2:$X$48,21,FALSE),"")</f>
        <v/>
      </c>
      <c r="V29" s="167" t="s">
        <v>6159</v>
      </c>
      <c r="W29" s="117" t="s">
        <v>6160</v>
      </c>
      <c r="X29" s="168"/>
    </row>
    <row r="30" spans="1:24" ht="15.95">
      <c r="A30" s="161" t="str">
        <f>UPPER(MID(C30,1,3)&amp;B30)</f>
        <v>ALG8A</v>
      </c>
      <c r="B30" s="166" t="s">
        <v>6214</v>
      </c>
      <c r="C30" s="166" t="s">
        <v>6153</v>
      </c>
      <c r="D30" s="167" t="s">
        <v>6115</v>
      </c>
      <c r="E30" s="167" t="s">
        <v>6115</v>
      </c>
      <c r="F30" s="167" t="s">
        <v>6154</v>
      </c>
      <c r="G30" s="167"/>
      <c r="H30" s="30" t="str">
        <f t="shared" si="0"/>
        <v>ALG8A_Question</v>
      </c>
      <c r="I30" s="1" t="str">
        <f>IF(ISTEXT(VLOOKUP($A30,'ALG Generieke vragenset'!$A$2:$X$48,9,FALSE)),VLOOKUP($A30,'ALG Generieke vragenset'!$A$2:$X$48,9,FALSE),"")</f>
        <v>Welke landen, voor hoe lang en sinds wanneer ben je terug?</v>
      </c>
      <c r="J30" s="1" t="str">
        <f t="shared" si="1"/>
        <v>ALG8A_QuestionPar</v>
      </c>
      <c r="K30" s="1" t="str">
        <f>IF(ISTEXT(VLOOKUP($A30,'ALG Generieke vragenset'!$A$2:$X$48,11,FALSE)),VLOOKUP($A30,'ALG Generieke vragenset'!$A$2:$X$48,11,FALSE),"")</f>
        <v>Welke landen, voor hoe lang en sinds wanneer is de patiënt terug?</v>
      </c>
      <c r="L30" s="1" t="str">
        <f>IF(ISTEXT(VLOOKUP($A30,'ALG Generieke vragenset'!$A$2:$X$48,12,FALSE)),VLOOKUP($A30,'ALG Generieke vragenset'!$A$2:$X$48,12,FALSE),"")</f>
        <v>Specificatie buitenland</v>
      </c>
      <c r="M30" s="1" t="str">
        <f t="shared" si="2"/>
        <v>ALG8A_ExtraInfo</v>
      </c>
      <c r="N30" s="1"/>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Nee</v>
      </c>
      <c r="S30" s="1"/>
      <c r="T30" s="14" t="str">
        <f>IF(ISTEXT(VLOOKUP($A30,'ALG Generieke vragenset'!$A$2:$X$48,20,FALSE)),VLOOKUP($A30,'ALG Generieke vragenset'!$A$2:$X$48,20,FALSE),"")</f>
        <v>Beschrijving</v>
      </c>
      <c r="U30" s="14" t="str">
        <f>IF(ISTEXT(VLOOKUP($A30,'ALG Generieke vragenset'!$A$2:$X$48,21,FALSE)),VLOOKUP($A30,'ALG Generieke vragenset'!$A$2:$X$48,21,FALSE),"")</f>
        <v>x</v>
      </c>
      <c r="V30" s="167">
        <v>1</v>
      </c>
      <c r="W30" s="117"/>
      <c r="X30" s="168"/>
    </row>
    <row r="31" spans="1:24" ht="106.5">
      <c r="A31" s="66" t="str">
        <f>UPPER(MID(C31,1,5)&amp;B31)</f>
        <v>HOEST9</v>
      </c>
      <c r="B31" s="67">
        <v>9</v>
      </c>
      <c r="C31" s="67" t="s">
        <v>78</v>
      </c>
      <c r="D31" s="67" t="s">
        <v>4719</v>
      </c>
      <c r="E31" s="67" t="s">
        <v>4719</v>
      </c>
      <c r="F31" s="67" t="s">
        <v>6202</v>
      </c>
      <c r="G31" s="67"/>
      <c r="H31" s="67" t="str">
        <f t="shared" si="0"/>
        <v>HOEST9_Question</v>
      </c>
      <c r="I31" s="67" t="s">
        <v>7236</v>
      </c>
      <c r="J31" s="67" t="str">
        <f t="shared" si="1"/>
        <v>HOEST9_QuestionPar</v>
      </c>
      <c r="K31" s="67" t="s">
        <v>7237</v>
      </c>
      <c r="L31" s="67" t="s">
        <v>7238</v>
      </c>
      <c r="M31" s="67" t="str">
        <f t="shared" si="2"/>
        <v>HOEST9_ExtraInfo</v>
      </c>
      <c r="N31" s="67"/>
      <c r="O31" s="67"/>
      <c r="P31" s="67"/>
      <c r="Q31" s="67" t="s">
        <v>6065</v>
      </c>
      <c r="R31" s="67" t="s">
        <v>3</v>
      </c>
      <c r="S31" s="67" t="s">
        <v>6500</v>
      </c>
      <c r="T31" s="67" t="s">
        <v>6120</v>
      </c>
      <c r="U31" s="67" t="s">
        <v>1576</v>
      </c>
      <c r="V31" s="67" t="s">
        <v>6159</v>
      </c>
      <c r="W31" s="67"/>
      <c r="X31" s="71"/>
    </row>
    <row r="32" spans="1:24" ht="176.1">
      <c r="A32" s="161" t="str">
        <f>UPPER(MID(C32,1,3)&amp;B32)</f>
        <v>ALG16</v>
      </c>
      <c r="B32" s="26">
        <v>16</v>
      </c>
      <c r="C32" s="26" t="s">
        <v>6153</v>
      </c>
      <c r="D32" s="26" t="s">
        <v>4719</v>
      </c>
      <c r="E32" s="30" t="s">
        <v>6115</v>
      </c>
      <c r="F32" s="30" t="s">
        <v>6154</v>
      </c>
      <c r="G32" s="30"/>
      <c r="H32" s="30" t="str">
        <f t="shared" si="0"/>
        <v>ALG16_Question</v>
      </c>
      <c r="I32" s="1" t="str">
        <f>IF(ISTEXT(VLOOKUP($A32,'ALG Generieke vragenset'!$A$2:$X$48,9,FALSE)),VLOOKUP($A32,'ALG Generieke vragenset'!$A$2:$X$48,9,FALSE),"")</f>
        <v xml:space="preserve">Ben je gevaccineerd? </v>
      </c>
      <c r="J32" s="1" t="str">
        <f t="shared" si="1"/>
        <v>ALG16_QuestionPar</v>
      </c>
      <c r="K32" s="1" t="str">
        <f>IF(ISTEXT(VLOOKUP($A32,'ALG Generieke vragenset'!$A$2:$X$48,11,FALSE)),VLOOKUP($A32,'ALG Generieke vragenset'!$A$2:$X$48,11,FALSE),"")</f>
        <v xml:space="preserve">Is de patiënt gevaccineerd? </v>
      </c>
      <c r="L32" s="1" t="str">
        <f>IF(ISTEXT(VLOOKUP($A32,'ALG Generieke vragenset'!$A$2:$X$48,12,FALSE)),VLOOKUP($A32,'ALG Generieke vragenset'!$A$2:$X$48,12,FALSE),"")</f>
        <v>Volledig gevaccineerd</v>
      </c>
      <c r="M32" s="1" t="str">
        <f t="shared" si="2"/>
        <v>ALG16_ExtraInfo</v>
      </c>
      <c r="N32" s="1" t="str">
        <f>IF(ISTEXT(VLOOKUP($A32,'ALG Generieke vragenset'!$A$2:$X$48,14,FALSE)),VLOOKUP($A32,'ALG Generieke vragenset'!$A$2:$X$48,14,FALSE),"")</f>
        <v xml:space="preserve">Er zijn meerdere antwoorden mogelijk. Ook andere vaccinaties zijn bijvoorbeeld reisvaccinaties tegen gele koorts of werkgerelateerde vaccinaties zoals BCG.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meerkeuzeselectie</v>
      </c>
      <c r="R32" s="1" t="str">
        <f>IF(ISTEXT(VLOOKUP($A32,'ALG Generieke vragenset'!$A$2:$X$48,18,FALSE)),VLOOKUP($A32,'ALG Generieke vragenset'!$A$2:$X$48,18,FALSE),"")</f>
        <v>Ja</v>
      </c>
      <c r="S32" s="14" t="s">
        <v>6244</v>
      </c>
      <c r="T32" s="14" t="str">
        <f>IF(ISTEXT(VLOOKUP($A32,'ALG Generieke vragenset'!$A$2:$X$48,20,FALSE)),VLOOKUP($A32,'ALG Generieke vragenset'!$A$2:$X$48,20,FALSE),"")</f>
        <v>1. Ja, volgens het rijksvaccinatieprogramma
2. Ja, tegen COVID-19 virus
3. Ja, ook andere vaccinaties
4. Nee, helemaal niet
5. Nee, slechts deels gevaccineerd</v>
      </c>
      <c r="U32" s="14" t="str">
        <f>IF(ISTEXT(VLOOKUP($A32,'ALG Generieke vragenset'!$A$2:$X$48,21,FALSE)),VLOOKUP($A32,'ALG Generieke vragenset'!$A$2:$X$48,21,FALSE),"")</f>
        <v>x</v>
      </c>
      <c r="V32" s="30" t="s">
        <v>6246</v>
      </c>
      <c r="W32" s="117"/>
      <c r="X32" s="26"/>
    </row>
    <row r="33" spans="1:24" ht="48">
      <c r="A33" s="161" t="str">
        <f>UPPER(MID(C33,1,3)&amp;B33)</f>
        <v>ALG21</v>
      </c>
      <c r="B33" s="169">
        <v>21</v>
      </c>
      <c r="C33" s="169" t="s">
        <v>6153</v>
      </c>
      <c r="D33" s="169" t="s">
        <v>4719</v>
      </c>
      <c r="E33" s="117" t="s">
        <v>6196</v>
      </c>
      <c r="F33" s="117" t="s">
        <v>6202</v>
      </c>
      <c r="G33" s="117"/>
      <c r="H33" s="55" t="str">
        <f>A33&amp;"_"&amp;$H$1</f>
        <v>ALG21_Question</v>
      </c>
      <c r="I33" s="1" t="str">
        <f>IF(ISTEXT(VLOOKUP($A33,'ALG Generieke vragenset'!$A$2:$X$48,9,FALSE)),VLOOKUP($A33,'ALG Generieke vragenset'!$A$2:$X$48,9,FALSE),"")</f>
        <v xml:space="preserve">Heb je een COVID-19 test gedaan? </v>
      </c>
      <c r="J33" s="1" t="str">
        <f>A33&amp;"_"&amp;$J$1</f>
        <v>ALG21_QuestionPar</v>
      </c>
      <c r="K33" s="1" t="str">
        <f>IF(ISTEXT(VLOOKUP($A33,'ALG Generieke vragenset'!$A$2:$X$48,11,FALSE)),VLOOKUP($A33,'ALG Generieke vragenset'!$A$2:$X$48,11,FALSE),"")</f>
        <v xml:space="preserve">Heeft de patiënt een COVID-19 test gedaan? </v>
      </c>
      <c r="L33" s="1" t="str">
        <f>IF(ISTEXT(VLOOKUP($A33,'ALG Generieke vragenset'!$A$2:$X$48,12,FALSE)),VLOOKUP($A33,'ALG Generieke vragenset'!$A$2:$X$48,12,FALSE),"")</f>
        <v>COVID-19 test</v>
      </c>
      <c r="M33" s="1" t="str">
        <f>A33&amp;"_"&amp;$M$1</f>
        <v>ALG21_ExtraInfo</v>
      </c>
      <c r="N33" s="1"/>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keuzeselectie</v>
      </c>
      <c r="R33" s="1" t="str">
        <f>IF(ISTEXT(VLOOKUP($A33,'ALG Generieke vragenset'!$A$2:$X$48,18,FALSE)),VLOOKUP($A33,'ALG Generieke vragenset'!$A$2:$X$48,18,FALSE),"")</f>
        <v>Ja</v>
      </c>
      <c r="S33" s="14" t="s">
        <v>6288</v>
      </c>
      <c r="T33" s="14" t="str">
        <f>IF(ISTEXT(VLOOKUP($A33,'ALG Generieke vragenset'!$A$2:$X$48,20,FALSE)),VLOOKUP($A33,'ALG Generieke vragenset'!$A$2:$X$48,20,FALSE),"")</f>
        <v>1. Ja, positief
2. Ja, negatief
3. Nee</v>
      </c>
      <c r="U33" s="14" t="str">
        <f>IF(ISTEXT(VLOOKUP($A33,'ALG Generieke vragenset'!$A$2:$X$48,21,FALSE)),VLOOKUP($A33,'ALG Generieke vragenset'!$A$2:$X$48,21,FALSE),"")</f>
        <v>x</v>
      </c>
      <c r="V33" s="117" t="s">
        <v>6269</v>
      </c>
      <c r="W33" s="117"/>
      <c r="X33" s="169"/>
    </row>
    <row r="34" spans="1:24" ht="365.1">
      <c r="A34" s="32" t="str">
        <f>UPPER(MID(C34,1,3)&amp;B34)</f>
        <v>ALG1A</v>
      </c>
      <c r="B34" s="1" t="s">
        <v>6161</v>
      </c>
      <c r="C34" s="1" t="s">
        <v>6162</v>
      </c>
      <c r="D34" s="1" t="s">
        <v>6115</v>
      </c>
      <c r="E34" s="1" t="s">
        <v>6115</v>
      </c>
      <c r="F34" s="1" t="s">
        <v>6154</v>
      </c>
      <c r="G34" s="1"/>
      <c r="H34" s="1" t="str">
        <f t="shared" si="0"/>
        <v>ALG1A_Question</v>
      </c>
      <c r="I34" s="321" t="s">
        <v>187</v>
      </c>
      <c r="J34" s="321" t="str">
        <f t="shared" si="1"/>
        <v>ALG1A_QuestionPar</v>
      </c>
      <c r="K34" s="322" t="s">
        <v>189</v>
      </c>
      <c r="L34" s="1" t="s">
        <v>6163</v>
      </c>
      <c r="M34" s="1" t="str">
        <f t="shared" si="2"/>
        <v>ALG1A_ExtraInfo</v>
      </c>
      <c r="N34" s="323" t="s">
        <v>6164</v>
      </c>
      <c r="O34" s="24"/>
      <c r="P34" s="24"/>
      <c r="Q34" s="25" t="s">
        <v>6066</v>
      </c>
      <c r="R34" s="1" t="s">
        <v>6118</v>
      </c>
      <c r="S34" s="14" t="s">
        <v>6165</v>
      </c>
      <c r="T34" s="33" t="s">
        <v>6166</v>
      </c>
      <c r="U34" s="1" t="s">
        <v>1576</v>
      </c>
      <c r="V34" s="14" t="s">
        <v>6167</v>
      </c>
      <c r="W34" s="24" t="s">
        <v>7239</v>
      </c>
      <c r="X34" s="1"/>
    </row>
    <row r="35" spans="1:24" ht="15.95">
      <c r="A35" s="32" t="str">
        <f>UPPER(MID(C35,1,3)&amp;B35)</f>
        <v>ALG1B</v>
      </c>
      <c r="B35" s="1" t="s">
        <v>6169</v>
      </c>
      <c r="C35" s="1" t="s">
        <v>6162</v>
      </c>
      <c r="D35" s="1" t="s">
        <v>6115</v>
      </c>
      <c r="E35" s="1" t="s">
        <v>6115</v>
      </c>
      <c r="F35" s="1" t="s">
        <v>6154</v>
      </c>
      <c r="G35" s="1"/>
      <c r="H35" s="1" t="str">
        <f t="shared" si="0"/>
        <v>ALG1B_Question</v>
      </c>
      <c r="I35" s="321" t="s">
        <v>221</v>
      </c>
      <c r="J35" s="321" t="str">
        <f t="shared" si="1"/>
        <v>ALG1B_QuestionPar</v>
      </c>
      <c r="K35" s="322" t="s">
        <v>223</v>
      </c>
      <c r="L35" s="1" t="s">
        <v>6170</v>
      </c>
      <c r="M35" s="1" t="str">
        <f t="shared" si="2"/>
        <v>ALG1B_ExtraInfo</v>
      </c>
      <c r="O35" s="24"/>
      <c r="P35" s="24"/>
      <c r="Q35" s="25" t="s">
        <v>6128</v>
      </c>
      <c r="R35" s="1" t="s">
        <v>6118</v>
      </c>
      <c r="S35" s="1"/>
      <c r="T35" s="33">
        <v>1</v>
      </c>
      <c r="U35" s="1" t="s">
        <v>1576</v>
      </c>
      <c r="V35" s="14">
        <v>1</v>
      </c>
      <c r="W35" s="24"/>
      <c r="X35" s="1"/>
    </row>
    <row r="36" spans="1:24" ht="63.95">
      <c r="A36" s="32" t="str">
        <f t="shared" ref="A36:A37" si="6">UPPER(MID(C36,1,3)&amp;B36)</f>
        <v>ALG3B</v>
      </c>
      <c r="B36" s="1" t="s">
        <v>6178</v>
      </c>
      <c r="C36" s="1" t="s">
        <v>6162</v>
      </c>
      <c r="D36" s="1" t="s">
        <v>6115</v>
      </c>
      <c r="E36" s="14" t="s">
        <v>6115</v>
      </c>
      <c r="F36" s="14" t="s">
        <v>6154</v>
      </c>
      <c r="G36" s="14"/>
      <c r="H36" s="14" t="str">
        <f t="shared" si="0"/>
        <v>ALG3B_Question</v>
      </c>
      <c r="I36" s="1" t="str">
        <f>IF(ISTEXT(VLOOKUP($A36,'ALG Generieke vragenset'!$A$2:$X$48,9,FALSE)),VLOOKUP($A36,'ALG Generieke vragenset'!$A$2:$X$48,9,FALSE),"")</f>
        <v xml:space="preserve">Gebruik je medicijnen? </v>
      </c>
      <c r="J36" s="1" t="str">
        <f t="shared" si="1"/>
        <v>ALG3B_QuestionPar</v>
      </c>
      <c r="K36" s="1" t="str">
        <f>IF(ISTEXT(VLOOKUP($A36,'ALG Generieke vragenset'!$A$2:$X$48,11,FALSE)),VLOOKUP($A36,'ALG Generieke vragenset'!$A$2:$X$48,11,FALSE),"")</f>
        <v>Gebruikt de patiënt medicijnen?</v>
      </c>
      <c r="L36" s="1" t="str">
        <f>IF(ISTEXT(VLOOKUP($A36,'ALG Generieke vragenset'!$A$2:$X$48,12,FALSE)),VLOOKUP($A36,'ALG Generieke vragenset'!$A$2:$X$48,12,FALSE),"")</f>
        <v>Medicatie</v>
      </c>
      <c r="M36" s="1" t="str">
        <f t="shared" si="2"/>
        <v>ALG3B_ExtraInfo</v>
      </c>
      <c r="N36" s="1" t="str">
        <f>IF(ISTEXT(VLOOKUP($A36,'ALG Generieke vragenset'!$A$2:$X$48,14,FALSE)),VLOOKUP($A36,'ALG Generieke vragenset'!$A$2:$X$48,14,FALSE),"")</f>
        <v>En/of ben je onder behandeling bij een arts met bijvoorbeeld radiotherapie?</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 xml:space="preserve">Ja </v>
      </c>
      <c r="S36" s="67" t="s">
        <v>6500</v>
      </c>
      <c r="T36" s="14" t="str">
        <f>IF(ISTEXT(VLOOKUP($A36,'ALG Generieke vragenset'!$A$2:$X$48,20,FALSE)),VLOOKUP($A36,'ALG Generieke vragenset'!$A$2:$X$48,20,FALSE),"")</f>
        <v xml:space="preserve">1. Ja 
2. Nee </v>
      </c>
      <c r="U36" s="14" t="str">
        <f>IF(ISTEXT(VLOOKUP($A36,'ALG Generieke vragenset'!$A$2:$X$48,21,FALSE)),VLOOKUP($A36,'ALG Generieke vragenset'!$A$2:$X$48,21,FALSE),"")</f>
        <v>x</v>
      </c>
      <c r="V36" s="1" t="s">
        <v>6159</v>
      </c>
      <c r="W36" s="24" t="s">
        <v>6235</v>
      </c>
      <c r="X36" s="1"/>
    </row>
    <row r="37" spans="1:24" ht="15.95">
      <c r="A37" s="32" t="str">
        <f t="shared" si="6"/>
        <v>ALG3C</v>
      </c>
      <c r="B37" s="1" t="s">
        <v>6182</v>
      </c>
      <c r="C37" s="1" t="s">
        <v>6162</v>
      </c>
      <c r="D37" s="1" t="s">
        <v>6115</v>
      </c>
      <c r="E37" s="14" t="s">
        <v>6115</v>
      </c>
      <c r="F37" s="14" t="s">
        <v>6154</v>
      </c>
      <c r="G37" s="14"/>
      <c r="H37" s="14" t="str">
        <f t="shared" si="0"/>
        <v>ALG3C_Question</v>
      </c>
      <c r="I37" s="1" t="str">
        <f>IF(ISTEXT(VLOOKUP($A37,'ALG Generieke vragenset'!$A$2:$X$48,9,FALSE)),VLOOKUP($A37,'ALG Generieke vragenset'!$A$2:$X$48,9,FALSE),"")</f>
        <v>Welke medicatie gebruik je?</v>
      </c>
      <c r="J37" s="1" t="str">
        <f t="shared" si="1"/>
        <v>ALG3C_QuestionPar</v>
      </c>
      <c r="K37" s="1" t="str">
        <f>IF(ISTEXT(VLOOKUP($A37,'ALG Generieke vragenset'!$A$2:$X$48,11,FALSE)),VLOOKUP($A37,'ALG Generieke vragenset'!$A$2:$X$48,11,FALSE),"")</f>
        <v>Welke medicatie gebruik je?</v>
      </c>
      <c r="L37" s="1" t="str">
        <f>IF(ISTEXT(VLOOKUP($A37,'ALG Generieke vragenset'!$A$2:$X$48,12,FALSE)),VLOOKUP($A37,'ALG Generieke vragenset'!$A$2:$X$48,12,FALSE),"")</f>
        <v>Specificatie medicatie</v>
      </c>
      <c r="M37" s="1" t="str">
        <f t="shared" si="2"/>
        <v>ALG3C_ExtraInfo</v>
      </c>
      <c r="N37" s="1" t="str">
        <f>IF(ISTEXT(VLOOKUP($A37,'ALG Generieke vragenset'!$A$2:$X$48,14,FALSE)),VLOOKUP($A37,'ALG Generieke vragenset'!$A$2:$X$48,14,FALSE),"")</f>
        <v xml:space="preserve">Of wat voor behandeling? En als je er een hebt graag ook een foto uploaden van je medicatielijst.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 en beeld</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
        <v>1</v>
      </c>
      <c r="W37" s="24"/>
      <c r="X37" s="1"/>
    </row>
    <row r="38" spans="1:24" ht="106.5">
      <c r="A38" s="66" t="str">
        <f>UPPER(MID(C38,1,5)&amp;B38)</f>
        <v>HOEST10</v>
      </c>
      <c r="B38" s="67">
        <v>10</v>
      </c>
      <c r="C38" s="67" t="s">
        <v>78</v>
      </c>
      <c r="D38" s="67" t="s">
        <v>6115</v>
      </c>
      <c r="E38" s="67" t="s">
        <v>4719</v>
      </c>
      <c r="F38" s="67" t="s">
        <v>6202</v>
      </c>
      <c r="G38" s="67"/>
      <c r="H38" s="67" t="str">
        <f t="shared" si="0"/>
        <v>HOEST10_Question</v>
      </c>
      <c r="I38" s="67" t="s">
        <v>7240</v>
      </c>
      <c r="J38" s="67" t="str">
        <f t="shared" si="1"/>
        <v>HOEST10_QuestionPar</v>
      </c>
      <c r="K38" s="67" t="s">
        <v>7241</v>
      </c>
      <c r="L38" s="67" t="s">
        <v>7242</v>
      </c>
      <c r="M38" s="67" t="str">
        <f t="shared" si="2"/>
        <v>HOEST10_ExtraInfo</v>
      </c>
      <c r="N38" s="67"/>
      <c r="O38" s="67"/>
      <c r="P38" s="67"/>
      <c r="Q38" s="67" t="s">
        <v>6065</v>
      </c>
      <c r="R38" s="67" t="s">
        <v>3</v>
      </c>
      <c r="S38" s="67" t="s">
        <v>6500</v>
      </c>
      <c r="T38" s="67" t="s">
        <v>6120</v>
      </c>
      <c r="U38" s="67" t="s">
        <v>1576</v>
      </c>
      <c r="V38" s="67" t="s">
        <v>6159</v>
      </c>
      <c r="W38" s="67" t="s">
        <v>6235</v>
      </c>
      <c r="X38" s="71"/>
    </row>
    <row r="39" spans="1:24" ht="96">
      <c r="A39" s="66" t="str">
        <f>UPPER(MID(C39,1,5)&amp;B39)</f>
        <v>HOEST10A</v>
      </c>
      <c r="B39" s="159" t="s">
        <v>6433</v>
      </c>
      <c r="C39" s="159" t="s">
        <v>78</v>
      </c>
      <c r="D39" s="159" t="s">
        <v>6115</v>
      </c>
      <c r="E39" s="159" t="s">
        <v>6259</v>
      </c>
      <c r="F39" s="159" t="s">
        <v>6154</v>
      </c>
      <c r="G39" s="159"/>
      <c r="H39" s="159" t="str">
        <f t="shared" si="0"/>
        <v>HOEST10A_Question</v>
      </c>
      <c r="I39" s="159" t="s">
        <v>7243</v>
      </c>
      <c r="J39" s="159" t="str">
        <f t="shared" si="1"/>
        <v>HOEST10A_QuestionPar</v>
      </c>
      <c r="K39" s="159" t="s">
        <v>7243</v>
      </c>
      <c r="L39" s="159" t="s">
        <v>7244</v>
      </c>
      <c r="M39" s="159" t="str">
        <f t="shared" si="2"/>
        <v>HOEST10A_ExtraInfo</v>
      </c>
      <c r="N39" s="159" t="s">
        <v>7245</v>
      </c>
      <c r="O39" s="159"/>
      <c r="P39" s="159"/>
      <c r="Q39" s="159" t="s">
        <v>6128</v>
      </c>
      <c r="R39" s="159" t="s">
        <v>6118</v>
      </c>
      <c r="S39" s="159"/>
      <c r="T39" s="159" t="s">
        <v>6128</v>
      </c>
      <c r="U39" s="159" t="s">
        <v>1576</v>
      </c>
      <c r="V39" s="159">
        <v>1</v>
      </c>
      <c r="W39" s="159"/>
      <c r="X39" s="160"/>
    </row>
    <row r="40" spans="1:24" ht="63.95">
      <c r="A40" s="161" t="str">
        <f>UPPER(MID(C40,1,3)&amp;B40)</f>
        <v>ALG5</v>
      </c>
      <c r="B40" s="26">
        <v>5</v>
      </c>
      <c r="C40" s="26" t="s">
        <v>6153</v>
      </c>
      <c r="D40" s="26" t="s">
        <v>6115</v>
      </c>
      <c r="E40" s="26" t="s">
        <v>4719</v>
      </c>
      <c r="F40" s="26" t="s">
        <v>6154</v>
      </c>
      <c r="G40" s="26"/>
      <c r="H40" s="26" t="str">
        <f t="shared" si="0"/>
        <v>ALG5_Question</v>
      </c>
      <c r="I40" s="1" t="str">
        <f>IF(ISTEXT(VLOOKUP($A40,'ALG Generieke vragenset'!$A$2:$X$48,9,FALSE)),VLOOKUP($A40,'ALG Generieke vragenset'!$A$2:$X$48,9,FALSE),"")</f>
        <v>Heb je allergieën?</v>
      </c>
      <c r="J40" s="1" t="str">
        <f t="shared" si="1"/>
        <v>ALG5_QuestionPar</v>
      </c>
      <c r="K40" s="1" t="str">
        <f>IF(ISTEXT(VLOOKUP($A40,'ALG Generieke vragenset'!$A$2:$X$48,11,FALSE)),VLOOKUP($A40,'ALG Generieke vragenset'!$A$2:$X$48,11,FALSE),"")</f>
        <v>Heeft de patiënt allergieën?</v>
      </c>
      <c r="L40" s="1" t="str">
        <f>IF(ISTEXT(VLOOKUP($A40,'ALG Generieke vragenset'!$A$2:$X$48,12,FALSE)),VLOOKUP($A40,'ALG Generieke vragenset'!$A$2:$X$48,12,FALSE),"")</f>
        <v>Allergieën</v>
      </c>
      <c r="M40" s="1" t="str">
        <f t="shared" si="2"/>
        <v>ALG5_ExtraInfo</v>
      </c>
      <c r="N40" s="1"/>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boolean</v>
      </c>
      <c r="R40" s="1" t="str">
        <f>IF(ISTEXT(VLOOKUP($A40,'ALG Generieke vragenset'!$A$2:$X$48,18,FALSE)),VLOOKUP($A40,'ALG Generieke vragenset'!$A$2:$X$48,18,FALSE),"")</f>
        <v xml:space="preserve">Ja </v>
      </c>
      <c r="S40" s="67" t="s">
        <v>6500</v>
      </c>
      <c r="T40" s="14" t="str">
        <f>IF(ISTEXT(VLOOKUP($A40,'ALG Generieke vragenset'!$A$2:$X$48,20,FALSE)),VLOOKUP($A40,'ALG Generieke vragenset'!$A$2:$X$48,20,FALSE),"")</f>
        <v>1. Ja
2. Nee</v>
      </c>
      <c r="U40" s="14" t="str">
        <f>IF(ISTEXT(VLOOKUP($A40,'ALG Generieke vragenset'!$A$2:$X$48,21,FALSE)),VLOOKUP($A40,'ALG Generieke vragenset'!$A$2:$X$48,21,FALSE),"")</f>
        <v>x</v>
      </c>
      <c r="V40" s="30" t="s">
        <v>6159</v>
      </c>
      <c r="W40" s="117" t="s">
        <v>6160</v>
      </c>
      <c r="X40" s="26"/>
    </row>
    <row r="41" spans="1:24" ht="15.95">
      <c r="A41" s="161" t="str">
        <f>UPPER(MID(C41,1,3)&amp;B41)</f>
        <v>ALG6</v>
      </c>
      <c r="B41" s="26">
        <v>6</v>
      </c>
      <c r="C41" s="26" t="s">
        <v>6153</v>
      </c>
      <c r="D41" s="26" t="s">
        <v>4719</v>
      </c>
      <c r="E41" s="30" t="s">
        <v>4719</v>
      </c>
      <c r="F41" s="30" t="s">
        <v>6154</v>
      </c>
      <c r="G41" s="30"/>
      <c r="H41" s="30" t="str">
        <f t="shared" si="0"/>
        <v>ALG6_Question</v>
      </c>
      <c r="I41" s="1" t="str">
        <f>IF(ISTEXT(VLOOKUP($A41,'ALG Generieke vragenset'!$A$2:$X$48,9,FALSE)),VLOOKUP($A41,'ALG Generieke vragenset'!$A$2:$X$48,9,FALSE),"")</f>
        <v>Hoe uit de allergie zich?</v>
      </c>
      <c r="J41" s="1" t="str">
        <f t="shared" si="1"/>
        <v>ALG6_QuestionPar</v>
      </c>
      <c r="K41" s="1" t="str">
        <f>IF(ISTEXT(VLOOKUP($A41,'ALG Generieke vragenset'!$A$2:$X$48,11,FALSE)),VLOOKUP($A41,'ALG Generieke vragenset'!$A$2:$X$48,11,FALSE),"")</f>
        <v>Hoe uit de allergie zich?</v>
      </c>
      <c r="L41" s="1" t="str">
        <f>IF(ISTEXT(VLOOKUP($A41,'ALG Generieke vragenset'!$A$2:$X$48,12,FALSE)),VLOOKUP($A41,'ALG Generieke vragenset'!$A$2:$X$48,12,FALSE),"")</f>
        <v>Waarvoor en ernst</v>
      </c>
      <c r="M41" s="1" t="str">
        <f t="shared" si="2"/>
        <v>ALG6_ExtraInfo</v>
      </c>
      <c r="N41" s="1" t="str">
        <f>IF(ISTEXT(VLOOKUP($A41,'ALG Generieke vragenset'!$A$2:$X$48,14,FALSE)),VLOOKUP($A41,'ALG Generieke vragenset'!$A$2:$X$48,14,FALSE),"")</f>
        <v>Bijvoorbeeld: huiduitslag over het gehele lichaam of een opgezette tong of keel? En gebruik je/de patiënt medicatie voor de allergie en / of heb je een EpiPen?</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beschrijving</v>
      </c>
      <c r="R41" s="1" t="str">
        <f>IF(ISTEXT(VLOOKUP($A41,'ALG Generieke vragenset'!$A$2:$X$48,18,FALSE)),VLOOKUP($A41,'ALG Generieke vragenset'!$A$2:$X$48,18,FALSE),"")</f>
        <v xml:space="preserve">Ja </v>
      </c>
      <c r="S41" s="1"/>
      <c r="T41" s="14" t="str">
        <f>IF(ISTEXT(VLOOKUP($A41,'ALG Generieke vragenset'!$A$2:$X$48,20,FALSE)),VLOOKUP($A41,'ALG Generieke vragenset'!$A$2:$X$48,20,FALSE),"")</f>
        <v>Beschrijving</v>
      </c>
      <c r="U41" s="14" t="str">
        <f>IF(ISTEXT(VLOOKUP($A41,'ALG Generieke vragenset'!$A$2:$X$48,21,FALSE)),VLOOKUP($A41,'ALG Generieke vragenset'!$A$2:$X$48,21,FALSE),"")</f>
        <v>x</v>
      </c>
      <c r="V41" s="26">
        <v>1</v>
      </c>
      <c r="W41" s="117"/>
      <c r="X41" s="26"/>
    </row>
    <row r="42" spans="1:24" ht="32.1">
      <c r="A42" s="161" t="str">
        <f>UPPER(MID(C42,1,3)&amp;B42)</f>
        <v>ALG9</v>
      </c>
      <c r="B42" s="171">
        <v>9</v>
      </c>
      <c r="C42" s="171" t="s">
        <v>6153</v>
      </c>
      <c r="D42" s="172" t="s">
        <v>4719</v>
      </c>
      <c r="E42" s="172" t="s">
        <v>4719</v>
      </c>
      <c r="F42" s="117" t="s">
        <v>6216</v>
      </c>
      <c r="G42" s="117"/>
      <c r="H42" s="55" t="str">
        <f t="shared" si="0"/>
        <v>ALG9_Question</v>
      </c>
      <c r="I42" s="1" t="str">
        <f>IF(ISTEXT(VLOOKUP($A42,'ALG Generieke vragenset'!$A$2:$X$48,9,FALSE)),VLOOKUP($A42,'ALG Generieke vragenset'!$A$2:$X$48,9,FALSE),"")</f>
        <v>Rook je?</v>
      </c>
      <c r="J42" s="1" t="str">
        <f t="shared" si="1"/>
        <v>ALG9_QuestionPar</v>
      </c>
      <c r="K42" s="1" t="str">
        <f>IF(ISTEXT(VLOOKUP($A42,'ALG Generieke vragenset'!$A$2:$X$48,11,FALSE)),VLOOKUP($A42,'ALG Generieke vragenset'!$A$2:$X$48,11,FALSE),"")</f>
        <v>Rookt de patiënt?</v>
      </c>
      <c r="L42" s="1" t="str">
        <f>IF(ISTEXT(VLOOKUP($A42,'ALG Generieke vragenset'!$A$2:$X$48,12,FALSE)),VLOOKUP($A42,'ALG Generieke vragenset'!$A$2:$X$48,12,FALSE),"")</f>
        <v>Roken</v>
      </c>
      <c r="M42" s="1" t="str">
        <f t="shared" si="2"/>
        <v>ALG9_ExtraInfo</v>
      </c>
      <c r="N42" s="1"/>
      <c r="O42" s="24" t="str">
        <f>IF(ISTEXT(VLOOKUP($A42,'ALG Generieke vragenset'!$A$2:$X$48,15,FALSE)),VLOOKUP($A42,'ALG Generieke vragenset'!$A$2:$X$48,15,FALSE),"")</f>
        <v/>
      </c>
      <c r="P42" s="24" t="str">
        <f>IF(ISTEXT(VLOOKUP($A42,'ALG Generieke vragenset'!$A$2:$X$48,16,FALSE)),VLOOKUP($A42,'ALG Generieke vragenset'!$A$2:$X$48,16,FALSE),"")</f>
        <v/>
      </c>
      <c r="Q42" s="1" t="str">
        <f>IF(ISTEXT(VLOOKUP($A42,'ALG Generieke vragenset'!$A$2:$X$48,17,FALSE)),VLOOKUP($A42,'ALG Generieke vragenset'!$A$2:$X$48,17,FALSE),"")</f>
        <v>boolean</v>
      </c>
      <c r="R42" s="1" t="str">
        <f>IF(ISTEXT(VLOOKUP($A42,'ALG Generieke vragenset'!$A$2:$X$48,18,FALSE)),VLOOKUP($A42,'ALG Generieke vragenset'!$A$2:$X$48,18,FALSE),"")</f>
        <v>Ja</v>
      </c>
      <c r="S42" s="67" t="s">
        <v>6500</v>
      </c>
      <c r="T42" s="14" t="str">
        <f>IF(ISTEXT(VLOOKUP($A42,'ALG Generieke vragenset'!$A$2:$X$48,20,FALSE)),VLOOKUP($A42,'ALG Generieke vragenset'!$A$2:$X$48,20,FALSE),"")</f>
        <v>1. Ja
2. Nee</v>
      </c>
      <c r="U42" s="14" t="str">
        <f>IF(ISTEXT(VLOOKUP($A42,'ALG Generieke vragenset'!$A$2:$X$48,21,FALSE)),VLOOKUP($A42,'ALG Generieke vragenset'!$A$2:$X$48,21,FALSE),"")</f>
        <v>x</v>
      </c>
      <c r="V42" s="172" t="s">
        <v>6159</v>
      </c>
      <c r="W42" s="117"/>
      <c r="X42" s="173"/>
    </row>
    <row r="43" spans="1:24" ht="32.1">
      <c r="A43" s="161" t="s">
        <v>6276</v>
      </c>
      <c r="B43" s="26">
        <v>20</v>
      </c>
      <c r="C43" s="26" t="s">
        <v>6153</v>
      </c>
      <c r="D43" s="26" t="s">
        <v>6115</v>
      </c>
      <c r="E43" s="30" t="s">
        <v>6115</v>
      </c>
      <c r="F43" s="30" t="s">
        <v>6154</v>
      </c>
      <c r="G43" s="30"/>
      <c r="H43" s="30" t="str">
        <f t="shared" si="0"/>
        <v>ADDITIONALQ_Question</v>
      </c>
      <c r="I43" s="1" t="str">
        <f>IF(ISTEXT(VLOOKUP($A43,'ALG Generieke vragenset'!$A$2:$X$48,9,FALSE)),VLOOKUP($A43,'ALG Generieke vragenset'!$A$2:$X$48,9,FALSE),"")</f>
        <v>Wat is je belangrijkste vraag aan ons?</v>
      </c>
      <c r="J43" s="1" t="str">
        <f t="shared" si="1"/>
        <v>ADDITIONALQ_QuestionPar</v>
      </c>
      <c r="K43" s="1" t="str">
        <f>IF(ISTEXT(VLOOKUP($A43,'ALG Generieke vragenset'!$A$2:$X$48,11,FALSE)),VLOOKUP($A43,'ALG Generieke vragenset'!$A$2:$X$48,11,FALSE),"")</f>
        <v>Wat is je belangrijkste vraag aan ons?</v>
      </c>
      <c r="L43" s="1" t="str">
        <f>IF(ISTEXT(VLOOKUP($A43,'ALG Generieke vragenset'!$A$2:$X$48,12,FALSE)),VLOOKUP($A43,'ALG Generieke vragenset'!$A$2:$X$48,12,FALSE),"")</f>
        <v>Hulpvraag</v>
      </c>
      <c r="M43" s="1" t="str">
        <f t="shared" si="2"/>
        <v>ADDITIONALQ_ExtraInfo</v>
      </c>
      <c r="N43" s="1"/>
      <c r="O43" s="24" t="str">
        <f>IF(ISTEXT(VLOOKUP($A43,'ALG Generieke vragenset'!$A$2:$X$48,15,FALSE)),VLOOKUP($A43,'ALG Generieke vragenset'!$A$2:$X$48,15,FALSE),"")</f>
        <v/>
      </c>
      <c r="P43" s="24" t="str">
        <f>IF(ISTEXT(VLOOKUP($A43,'ALG Generieke vragenset'!$A$2:$X$48,16,FALSE)),VLOOKUP($A43,'ALG Generieke vragenset'!$A$2:$X$48,16,FALSE),"")</f>
        <v/>
      </c>
      <c r="Q43" s="1" t="str">
        <f>IF(ISTEXT(VLOOKUP($A43,'ALG Generieke vragenset'!$A$2:$X$48,17,FALSE)),VLOOKUP($A43,'ALG Generieke vragenset'!$A$2:$X$48,17,FALSE),"")</f>
        <v>beschrijving</v>
      </c>
      <c r="R43" s="1" t="str">
        <f>IF(ISTEXT(VLOOKUP($A43,'ALG Generieke vragenset'!$A$2:$X$48,18,FALSE)),VLOOKUP($A43,'ALG Generieke vragenset'!$A$2:$X$48,18,FALSE),"")</f>
        <v xml:space="preserve">Ja </v>
      </c>
      <c r="S43" s="1"/>
      <c r="T43" s="14" t="str">
        <f>IF(ISTEXT(VLOOKUP($A43,'ALG Generieke vragenset'!$A$2:$X$48,20,FALSE)),VLOOKUP($A43,'ALG Generieke vragenset'!$A$2:$X$48,20,FALSE),"")</f>
        <v>Beschrijving</v>
      </c>
      <c r="U43" s="14" t="str">
        <f>IF(ISTEXT(VLOOKUP($A43,'ALG Generieke vragenset'!$A$2:$X$48,21,FALSE)),VLOOKUP($A43,'ALG Generieke vragenset'!$A$2:$X$48,21,FALSE),"")</f>
        <v>x</v>
      </c>
      <c r="V43" s="117">
        <v>1</v>
      </c>
      <c r="W43" s="117"/>
      <c r="X43" s="26"/>
    </row>
    <row r="44" spans="1:24" ht="32.1">
      <c r="A44" s="161" t="s">
        <v>6278</v>
      </c>
      <c r="B44" s="26" t="s">
        <v>6279</v>
      </c>
      <c r="C44" s="26" t="s">
        <v>6162</v>
      </c>
      <c r="D44" s="26" t="s">
        <v>6115</v>
      </c>
      <c r="E44" s="30" t="s">
        <v>6115</v>
      </c>
      <c r="F44" s="30" t="s">
        <v>6154</v>
      </c>
      <c r="G44" s="30"/>
      <c r="H44" s="30" t="str">
        <f t="shared" si="0"/>
        <v>ALG27_Question</v>
      </c>
      <c r="I44" s="1" t="str">
        <f>IF(ISTEXT(VLOOKUP($A44,'ALG Generieke vragenset'!$A$2:$X$48,9,FALSE)),VLOOKUP($A44,'ALG Generieke vragenset'!$A$2:$X$48,9,FALSE),"")</f>
        <v xml:space="preserve">Zijn er nog andere zorgen of vragen? </v>
      </c>
      <c r="J44" s="1" t="str">
        <f t="shared" si="1"/>
        <v>ALG27_QuestionPar</v>
      </c>
      <c r="K44" s="1" t="str">
        <f>IF(ISTEXT(VLOOKUP($A44,'ALG Generieke vragenset'!$A$2:$X$48,11,FALSE)),VLOOKUP($A44,'ALG Generieke vragenset'!$A$2:$X$48,11,FALSE),"")</f>
        <v xml:space="preserve">Zijn er nog andere zorgen of vragen? </v>
      </c>
      <c r="L44" s="1" t="str">
        <f>IF(ISTEXT(VLOOKUP($A44,'ALG Generieke vragenset'!$A$2:$X$48,12,FALSE)),VLOOKUP($A44,'ALG Generieke vragenset'!$A$2:$X$48,12,FALSE),"")</f>
        <v>Zorgen of vragen</v>
      </c>
      <c r="M44" s="1" t="str">
        <f t="shared" si="2"/>
        <v>ALG27_ExtraInfo</v>
      </c>
      <c r="N44" s="1" t="str">
        <f>IF(ISTEXT(VLOOKUP($A44,'ALG Generieke vragenset'!$A$2:$X$48,14,FALSE)),VLOOKUP($A44,'ALG Generieke vragenset'!$A$2:$X$48,14,FALSE),"")</f>
        <v xml:space="preserve">Dit is de laatste vraag, hierna worden je antwoorden doorgestuurd naar ons medisch team. Indien je geen aanvullingen hebt kan je op volgende klikken. </v>
      </c>
      <c r="O44" s="24" t="str">
        <f>IF(ISTEXT(VLOOKUP($A44,'ALG Generieke vragenset'!$A$2:$X$48,15,FALSE)),VLOOKUP($A44,'ALG Generieke vragenset'!$A$2:$X$48,15,FALSE),"")</f>
        <v/>
      </c>
      <c r="P44" s="24" t="str">
        <f>IF(ISTEXT(VLOOKUP($A44,'ALG Generieke vragenset'!$A$2:$X$48,16,FALSE)),VLOOKUP($A44,'ALG Generieke vragenset'!$A$2:$X$48,16,FALSE),"")</f>
        <v/>
      </c>
      <c r="Q44" s="1" t="str">
        <f>IF(ISTEXT(VLOOKUP($A44,'ALG Generieke vragenset'!$A$2:$X$48,17,FALSE)),VLOOKUP($A44,'ALG Generieke vragenset'!$A$2:$X$48,17,FALSE),"")</f>
        <v>beschrijving</v>
      </c>
      <c r="R44" s="1" t="str">
        <f>IF(ISTEXT(VLOOKUP($A44,'ALG Generieke vragenset'!$A$2:$X$48,18,FALSE)),VLOOKUP($A44,'ALG Generieke vragenset'!$A$2:$X$48,18,FALSE),"")</f>
        <v>Nee</v>
      </c>
      <c r="S44" s="1"/>
      <c r="T44" s="14" t="str">
        <f>IF(ISTEXT(VLOOKUP($A44,'ALG Generieke vragenset'!$A$2:$X$48,20,FALSE)),VLOOKUP($A44,'ALG Generieke vragenset'!$A$2:$X$48,20,FALSE),"")</f>
        <v>Beschrijving</v>
      </c>
      <c r="U44" s="14" t="str">
        <f>IF(ISTEXT(VLOOKUP($A44,'ALG Generieke vragenset'!$A$2:$X$48,21,FALSE)),VLOOKUP($A44,'ALG Generieke vragenset'!$A$2:$X$48,21,FALSE),"")</f>
        <v>x</v>
      </c>
      <c r="V44" s="174">
        <v>1</v>
      </c>
      <c r="W44" s="174" t="s">
        <v>6283</v>
      </c>
      <c r="X44" s="26" t="s">
        <v>6284</v>
      </c>
    </row>
  </sheetData>
  <pageMargins left="0.7" right="0.7" top="0.75" bottom="0.75" header="0.51180555555555496" footer="0.51180555555555496"/>
  <pageSetup paperSize="9"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5D7AE8A-BA5B-4F1B-BDA9-9AA0FC62E309}">
          <x14:formula1>
            <xm:f>_handleiding!$A$29:$A$38</xm:f>
          </x14:formula1>
          <x14:formula2>
            <xm:f>0</xm:f>
          </x14:formula2>
          <xm:sqref>Q14 Q34:Q35</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5565-082D-4AA0-9B5B-5EA90A981E46}">
  <sheetPr codeName="Blad18"/>
  <dimension ref="A1:X43"/>
  <sheetViews>
    <sheetView zoomScaleNormal="100" workbookViewId="0">
      <selection activeCell="N6" sqref="N6:N48"/>
    </sheetView>
  </sheetViews>
  <sheetFormatPr defaultColWidth="11.42578125" defaultRowHeight="15"/>
  <cols>
    <col min="1" max="1" width="10.42578125" style="175" customWidth="1"/>
    <col min="2" max="2" width="6.85546875" style="25" customWidth="1"/>
    <col min="3" max="3" width="9.7109375" style="25" customWidth="1"/>
    <col min="4" max="4" width="7.42578125" style="25" customWidth="1"/>
    <col min="5" max="5" width="11.7109375" style="25" customWidth="1"/>
    <col min="6" max="6" width="9" style="25" customWidth="1"/>
    <col min="7" max="8" width="9.140625" style="25" customWidth="1"/>
    <col min="9" max="10" width="37.140625" style="25" customWidth="1"/>
    <col min="11" max="13" width="9.140625" style="25" customWidth="1"/>
    <col min="14" max="14" width="25.42578125" style="25" customWidth="1"/>
    <col min="15" max="15" width="13" style="25" customWidth="1"/>
    <col min="16" max="16" width="14.42578125" style="25" customWidth="1"/>
    <col min="17" max="17" width="17.85546875" style="25" customWidth="1"/>
    <col min="18" max="18" width="10.42578125" style="25" customWidth="1"/>
    <col min="19" max="19" width="21.42578125" style="25" bestFit="1" customWidth="1"/>
    <col min="20" max="20" width="27.42578125" style="25" customWidth="1"/>
    <col min="21" max="21" width="13.7109375" style="25" customWidth="1"/>
    <col min="22" max="22" width="9.7109375" style="25" customWidth="1"/>
    <col min="23"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32.1">
      <c r="A2" s="206" t="s">
        <v>6353</v>
      </c>
      <c r="B2" s="76"/>
      <c r="C2" s="76" t="s">
        <v>6353</v>
      </c>
      <c r="D2" s="76" t="s">
        <v>4719</v>
      </c>
      <c r="E2" s="76" t="s">
        <v>4719</v>
      </c>
      <c r="F2" s="76" t="s">
        <v>6154</v>
      </c>
      <c r="G2" s="76"/>
      <c r="H2" s="493"/>
      <c r="I2" s="207"/>
      <c r="J2" s="285"/>
      <c r="K2" s="78"/>
      <c r="L2" s="79"/>
      <c r="M2" s="79"/>
      <c r="N2" s="76" t="s">
        <v>6384</v>
      </c>
      <c r="O2" s="79"/>
      <c r="P2" s="76"/>
      <c r="Q2" s="76"/>
      <c r="R2" s="76"/>
      <c r="S2" s="76"/>
      <c r="T2" s="76" t="s">
        <v>6510</v>
      </c>
      <c r="U2" s="76"/>
      <c r="V2" s="76"/>
      <c r="W2" s="76"/>
      <c r="X2" s="80"/>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43" si="1">A4&amp;"_"&amp;$H$1</f>
        <v>ABCDE1B_Question</v>
      </c>
      <c r="I4" s="1" t="str">
        <f>IF(ISTEXT(VLOOKUP($A4,'ABCDE set (patient + verz)'!$A$2:$X$48,9,FALSE)),VLOOKUP($A4,'ABCDE set (patient + verz)'!$A$2:$X$48,9,FALSE),"")</f>
        <v xml:space="preserve">Ben je volledig bij bewustzijn / helder? </v>
      </c>
      <c r="J4" s="1" t="str">
        <f t="shared" ref="J4:J43"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3"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t="str">
        <f t="shared" si="3"/>
        <v>ABCDE3_ExtraInfo</v>
      </c>
      <c r="N6" s="1"/>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t="str">
        <f t="shared" si="3"/>
        <v>ABCDE4_ExtraInfo</v>
      </c>
      <c r="N7" s="1"/>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t="str">
        <f t="shared" si="3"/>
        <v>ABCDE5_ExtraInfo</v>
      </c>
      <c r="N8" s="1"/>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t="str">
        <f t="shared" si="3"/>
        <v>ABCDE6_ExtraInfo</v>
      </c>
      <c r="N9" s="1"/>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08" t="str">
        <f>UPPER(MID(C10,1,5)&amp;B10)</f>
        <v>HOOFD1A</v>
      </c>
      <c r="B10" s="209" t="s">
        <v>6161</v>
      </c>
      <c r="C10" s="209" t="s">
        <v>79</v>
      </c>
      <c r="D10" s="209" t="s">
        <v>6296</v>
      </c>
      <c r="E10" s="209" t="s">
        <v>4719</v>
      </c>
      <c r="F10" s="209" t="s">
        <v>6224</v>
      </c>
      <c r="G10" s="209"/>
      <c r="H10" s="25" t="str">
        <f t="shared" si="1"/>
        <v>HOOFD1A_Question</v>
      </c>
      <c r="I10" s="217" t="s">
        <v>7246</v>
      </c>
      <c r="J10" s="1" t="str">
        <f t="shared" si="2"/>
        <v>HOOFD1A_QuestionPar</v>
      </c>
      <c r="K10" s="217" t="s">
        <v>3247</v>
      </c>
      <c r="L10" s="48" t="s">
        <v>6439</v>
      </c>
      <c r="M10" s="1" t="str">
        <f t="shared" si="3"/>
        <v>HOOFD1A_ExtraInfo</v>
      </c>
      <c r="N10" s="209" t="s">
        <v>7247</v>
      </c>
      <c r="O10" s="209"/>
      <c r="P10" s="209" t="s">
        <v>6300</v>
      </c>
      <c r="Q10" s="209" t="s">
        <v>6326</v>
      </c>
      <c r="R10" s="209" t="s">
        <v>3</v>
      </c>
      <c r="S10" s="209" t="s">
        <v>7248</v>
      </c>
      <c r="T10" s="209" t="s">
        <v>7249</v>
      </c>
      <c r="U10" s="209"/>
      <c r="V10" s="209" t="s">
        <v>6464</v>
      </c>
      <c r="W10" s="209" t="s">
        <v>6738</v>
      </c>
      <c r="X10" s="210"/>
    </row>
    <row r="11" spans="1:24" ht="409.6">
      <c r="A11" s="208" t="str">
        <f>UPPER(MID(C11,1,5)&amp;B11)</f>
        <v>HOOFD1B</v>
      </c>
      <c r="B11" s="209" t="s">
        <v>6169</v>
      </c>
      <c r="C11" s="209" t="s">
        <v>79</v>
      </c>
      <c r="D11" s="209" t="s">
        <v>6331</v>
      </c>
      <c r="E11" s="209" t="s">
        <v>6115</v>
      </c>
      <c r="F11" s="209" t="s">
        <v>6216</v>
      </c>
      <c r="G11" s="209"/>
      <c r="H11" s="25" t="str">
        <f t="shared" si="1"/>
        <v>HOOFD1B_Question</v>
      </c>
      <c r="I11" s="217" t="s">
        <v>7246</v>
      </c>
      <c r="J11" s="1" t="str">
        <f t="shared" si="2"/>
        <v>HOOFD1B_QuestionPar</v>
      </c>
      <c r="K11" s="217" t="s">
        <v>3247</v>
      </c>
      <c r="L11" s="48" t="s">
        <v>6439</v>
      </c>
      <c r="M11" s="1" t="str">
        <f t="shared" si="3"/>
        <v>HOOFD1B_ExtraInfo</v>
      </c>
      <c r="N11" s="209" t="s">
        <v>7250</v>
      </c>
      <c r="O11" s="209"/>
      <c r="P11" s="209" t="s">
        <v>6300</v>
      </c>
      <c r="Q11" s="209" t="s">
        <v>6326</v>
      </c>
      <c r="R11" s="209" t="s">
        <v>3</v>
      </c>
      <c r="S11" s="209" t="s">
        <v>7251</v>
      </c>
      <c r="T11" s="209" t="s">
        <v>7252</v>
      </c>
      <c r="U11" s="209"/>
      <c r="V11" s="209" t="s">
        <v>6464</v>
      </c>
      <c r="W11" s="209" t="s">
        <v>7253</v>
      </c>
      <c r="X11" s="210"/>
    </row>
    <row r="12" spans="1:24" ht="288">
      <c r="A12" s="211" t="str">
        <f t="shared" ref="A12:A13" si="4">UPPER(MID(C12,1,5)&amp;B12)</f>
        <v>HOOFD5A</v>
      </c>
      <c r="B12" s="212" t="s">
        <v>6862</v>
      </c>
      <c r="C12" s="212" t="s">
        <v>79</v>
      </c>
      <c r="D12" s="212" t="s">
        <v>4719</v>
      </c>
      <c r="E12" s="212" t="s">
        <v>6115</v>
      </c>
      <c r="F12" s="212" t="s">
        <v>6202</v>
      </c>
      <c r="G12" s="212"/>
      <c r="H12" s="25" t="str">
        <f t="shared" si="1"/>
        <v>HOOFD5A_Question</v>
      </c>
      <c r="I12" s="212" t="s">
        <v>7254</v>
      </c>
      <c r="J12" s="1" t="str">
        <f t="shared" si="2"/>
        <v>HOOFD5A_QuestionPar</v>
      </c>
      <c r="K12" s="212" t="s">
        <v>7255</v>
      </c>
      <c r="L12" s="212" t="s">
        <v>7256</v>
      </c>
      <c r="M12" s="1" t="str">
        <f t="shared" si="3"/>
        <v>HOOFD5A_ExtraInfo</v>
      </c>
      <c r="N12" s="212" t="s">
        <v>7257</v>
      </c>
      <c r="O12" s="212"/>
      <c r="P12" s="212"/>
      <c r="Q12" s="212" t="s">
        <v>6326</v>
      </c>
      <c r="R12" s="212" t="s">
        <v>6118</v>
      </c>
      <c r="S12" s="212" t="s">
        <v>7258</v>
      </c>
      <c r="T12" s="212" t="s">
        <v>7259</v>
      </c>
      <c r="U12" s="212" t="s">
        <v>1576</v>
      </c>
      <c r="V12" s="212" t="s">
        <v>6444</v>
      </c>
      <c r="W12" s="212" t="s">
        <v>7260</v>
      </c>
      <c r="X12" s="213"/>
    </row>
    <row r="13" spans="1:24" ht="76.5">
      <c r="A13" s="208" t="str">
        <f t="shared" si="4"/>
        <v>HOOFD6</v>
      </c>
      <c r="B13" s="209">
        <v>6</v>
      </c>
      <c r="C13" s="209" t="s">
        <v>79</v>
      </c>
      <c r="D13" s="209" t="s">
        <v>4719</v>
      </c>
      <c r="E13" s="209" t="s">
        <v>4719</v>
      </c>
      <c r="F13" s="209" t="s">
        <v>6202</v>
      </c>
      <c r="G13" s="209"/>
      <c r="H13" s="25" t="str">
        <f t="shared" si="1"/>
        <v>HOOFD6_Question</v>
      </c>
      <c r="I13" s="209" t="s">
        <v>1424</v>
      </c>
      <c r="J13" s="1" t="str">
        <f t="shared" si="2"/>
        <v>HOOFD6_QuestionPar</v>
      </c>
      <c r="K13" s="209" t="s">
        <v>7261</v>
      </c>
      <c r="L13" s="209" t="s">
        <v>6844</v>
      </c>
      <c r="M13" s="1" t="str">
        <f t="shared" si="3"/>
        <v>HOOFD6_ExtraInfo</v>
      </c>
      <c r="N13" s="209"/>
      <c r="O13" s="209"/>
      <c r="P13" s="209"/>
      <c r="Q13" s="209" t="s">
        <v>6888</v>
      </c>
      <c r="R13" s="209" t="s">
        <v>6118</v>
      </c>
      <c r="S13" s="209" t="s">
        <v>7262</v>
      </c>
      <c r="T13" s="209" t="s">
        <v>7263</v>
      </c>
      <c r="U13" s="209" t="s">
        <v>1576</v>
      </c>
      <c r="V13" s="209" t="s">
        <v>6401</v>
      </c>
      <c r="W13" s="209"/>
      <c r="X13" s="210"/>
    </row>
    <row r="14" spans="1:24" ht="32.1">
      <c r="A14" s="32" t="str">
        <f t="shared" ref="A14" si="5">UPPER(MID(C14,1,3)&amp;B14)</f>
        <v>ALG7</v>
      </c>
      <c r="B14" s="1">
        <v>7</v>
      </c>
      <c r="C14" s="1" t="s">
        <v>6153</v>
      </c>
      <c r="D14" s="1" t="s">
        <v>6115</v>
      </c>
      <c r="E14" s="14" t="s">
        <v>6196</v>
      </c>
      <c r="F14" s="14" t="s">
        <v>6154</v>
      </c>
      <c r="G14" s="14"/>
      <c r="H14" s="25" t="str">
        <f t="shared" si="1"/>
        <v>ALG7_Question</v>
      </c>
      <c r="I14" s="1" t="s">
        <v>269</v>
      </c>
      <c r="J14" s="1" t="str">
        <f t="shared" si="2"/>
        <v>ALG7_QuestionPar</v>
      </c>
      <c r="K14" s="1" t="s">
        <v>271</v>
      </c>
      <c r="L14" s="1" t="s">
        <v>2895</v>
      </c>
      <c r="M14" s="1" t="str">
        <f t="shared" si="3"/>
        <v>ALG7_ExtraInfo</v>
      </c>
      <c r="N14" s="1" t="s">
        <v>6197</v>
      </c>
      <c r="O14" s="24"/>
      <c r="P14" s="24"/>
      <c r="Q14" s="1" t="s">
        <v>6065</v>
      </c>
      <c r="R14" s="1" t="s">
        <v>6118</v>
      </c>
      <c r="S14" s="14" t="s">
        <v>6198</v>
      </c>
      <c r="T14" s="14" t="s">
        <v>6199</v>
      </c>
      <c r="U14" s="14" t="s">
        <v>1576</v>
      </c>
      <c r="V14" s="1" t="s">
        <v>6159</v>
      </c>
      <c r="W14" s="24" t="s">
        <v>6235</v>
      </c>
      <c r="X14" s="1"/>
    </row>
    <row r="15" spans="1:24" ht="207.95">
      <c r="A15" s="32" t="str">
        <f>UPPER(MID(C15,1,3)&amp;B15)</f>
        <v>ALG7A</v>
      </c>
      <c r="B15" s="1" t="s">
        <v>6201</v>
      </c>
      <c r="C15" s="1" t="s">
        <v>6153</v>
      </c>
      <c r="D15" s="1" t="s">
        <v>4719</v>
      </c>
      <c r="E15" s="14" t="s">
        <v>4719</v>
      </c>
      <c r="F15" s="14" t="s">
        <v>6202</v>
      </c>
      <c r="G15" s="14"/>
      <c r="H15" s="25" t="str">
        <f t="shared" si="1"/>
        <v>ALG7A_Question</v>
      </c>
      <c r="I15" s="1" t="str">
        <f>IF(ISTEXT(VLOOKUP($A15,'ALG Generieke vragenset'!$A$2:$X$49,9,FALSE)),VLOOKUP($A15,'ALG Generieke vragenset'!$A$2:$X$49,9,FALSE),"")</f>
        <v>Hoe hoog is je temperatuur?</v>
      </c>
      <c r="J15" s="1" t="str">
        <f t="shared" si="2"/>
        <v>ALG7A_QuestionPar</v>
      </c>
      <c r="K15" s="1" t="str">
        <f>IF(ISTEXT(VLOOKUP($A15,'ALG Generieke vragenset'!$A$2:$X$49,11,FALSE)),VLOOKUP($A15,'ALG Generieke vragenset'!$A$2:$X$49,11,FALSE),"")</f>
        <v>Hoe hoog is de temperatuur?</v>
      </c>
      <c r="L15" s="1" t="str">
        <f>IF(ISTEXT(VLOOKUP($A15,'ALG Generieke vragenset'!$A$2:$X$49,12,FALSE)),VLOOKUP($A15,'ALG Generieke vragenset'!$A$2:$X$49,12,FALSE),"")</f>
        <v>Temperatuur</v>
      </c>
      <c r="M15" s="1" t="str">
        <f t="shared" si="3"/>
        <v>ALG7A_ExtraInfo</v>
      </c>
      <c r="N15" s="1" t="str">
        <f>IF(ISTEXT(VLOOKUP($A15,'ALG Generieke vragenset'!$A$2:$X$49,14,FALSE)),VLOOKUP($A15,'ALG Generieke vragenset'!$A$2:$X$49,14,FALSE),"")</f>
        <v xml:space="preserve">Bij voorkeur via de anus gemeten en afronden op halve graden. </v>
      </c>
      <c r="O15" s="24" t="str">
        <f>IF(ISTEXT(VLOOKUP($A15,'ALG Generieke vragenset'!$A$2:$X$49,15,FALSE)),VLOOKUP($A15,'ALG Generieke vragenset'!$A$2:$X$49,15,FALSE),"")</f>
        <v/>
      </c>
      <c r="P15" s="24" t="str">
        <f>IF(ISTEXT(VLOOKUP($A15,'ALG Generieke vragenset'!$A$2:$X$49,16,FALSE)),VLOOKUP($A15,'ALG Generieke vragenset'!$A$2:$X$49,16,FALSE),"")</f>
        <v> </v>
      </c>
      <c r="Q15" s="1" t="str">
        <f>IF(ISTEXT(VLOOKUP($A15,'ALG Generieke vragenset'!$A$2:$X$49,17,FALSE)),VLOOKUP($A15,'ALG Generieke vragenset'!$A$2:$X$49,17,FALSE),"")</f>
        <v>Slider</v>
      </c>
      <c r="R15" s="1" t="str">
        <f>IF(ISTEXT(VLOOKUP($A15,'ALG Generieke vragenset'!$A$2:$X$49,18,FALSE)),VLOOKUP($A15,'ALG Generieke vragenset'!$A$2:$X$49,18,FALSE),"")</f>
        <v xml:space="preserve">Ja </v>
      </c>
      <c r="S15" s="14" t="s">
        <v>6206</v>
      </c>
      <c r="T15" s="14" t="str">
        <f>IF(ISTEXT(VLOOKUP($A15,'ALG Generieke vragenset'!$A$2:$X$49,20,FALSE)),VLOOKUP($A15,'ALG Generieke vragenset'!$A$2:$X$49,20,FALSE),"")</f>
        <v>1. 35
2. 35.5
3. 36
4. 36.5
5. 37
6. 37.5 
7. 38
8. 38.5 
9. 39
10. 39.5 
11. 40
12. 40.5 
13. 41</v>
      </c>
      <c r="U15" s="14" t="str">
        <f>IF(ISTEXT(VLOOKUP($A15,'ALG Generieke vragenset'!$A$2:$X$49,21,FALSE)),VLOOKUP($A15,'ALG Generieke vragenset'!$A$2:$X$49,21,FALSE),"")</f>
        <v>x</v>
      </c>
      <c r="V15" s="1" t="s">
        <v>6208</v>
      </c>
      <c r="W15" s="14" t="s">
        <v>6209</v>
      </c>
      <c r="X15" s="1" t="s">
        <v>6116</v>
      </c>
    </row>
    <row r="16" spans="1:24" ht="240">
      <c r="A16" s="175" t="str">
        <f t="shared" ref="A16:A19" si="6">UPPER(MID(C16,1,5)&amp;B16)</f>
        <v>HOOFD3</v>
      </c>
      <c r="B16" s="205">
        <v>3</v>
      </c>
      <c r="C16" s="205" t="s">
        <v>79</v>
      </c>
      <c r="D16" s="205" t="s">
        <v>6115</v>
      </c>
      <c r="E16" s="205" t="s">
        <v>6115</v>
      </c>
      <c r="F16" s="205" t="s">
        <v>6154</v>
      </c>
      <c r="G16" s="205"/>
      <c r="H16" s="25" t="str">
        <f t="shared" si="1"/>
        <v>HOOFD3_Question</v>
      </c>
      <c r="I16" s="205" t="s">
        <v>7264</v>
      </c>
      <c r="J16" s="1" t="str">
        <f t="shared" si="2"/>
        <v>HOOFD3_QuestionPar</v>
      </c>
      <c r="K16" s="205" t="s">
        <v>3324</v>
      </c>
      <c r="L16" s="205" t="s">
        <v>7265</v>
      </c>
      <c r="M16" s="1" t="str">
        <f t="shared" si="3"/>
        <v>HOOFD3_ExtraInfo</v>
      </c>
      <c r="N16" s="205" t="s">
        <v>7266</v>
      </c>
      <c r="O16" s="45" t="s">
        <v>6627</v>
      </c>
      <c r="P16" s="205" t="s">
        <v>6300</v>
      </c>
      <c r="Q16" s="205" t="s">
        <v>6326</v>
      </c>
      <c r="R16" s="205" t="s">
        <v>6118</v>
      </c>
      <c r="S16" s="205" t="s">
        <v>7267</v>
      </c>
      <c r="T16" s="205" t="s">
        <v>7268</v>
      </c>
      <c r="U16" s="205" t="s">
        <v>1576</v>
      </c>
      <c r="V16" s="205" t="s">
        <v>6363</v>
      </c>
      <c r="W16" s="205" t="s">
        <v>6747</v>
      </c>
      <c r="X16" s="205"/>
    </row>
    <row r="17" spans="1:24" ht="111.95">
      <c r="A17" s="175" t="str">
        <f t="shared" si="6"/>
        <v>HOOFD3A</v>
      </c>
      <c r="B17" s="205" t="s">
        <v>6175</v>
      </c>
      <c r="C17" s="205" t="s">
        <v>79</v>
      </c>
      <c r="D17" s="205" t="s">
        <v>6115</v>
      </c>
      <c r="E17" s="205" t="s">
        <v>6115</v>
      </c>
      <c r="F17" s="205" t="s">
        <v>6154</v>
      </c>
      <c r="G17" s="205"/>
      <c r="H17" s="25" t="str">
        <f t="shared" si="1"/>
        <v>HOOFD3A_Question</v>
      </c>
      <c r="I17" s="205" t="s">
        <v>7269</v>
      </c>
      <c r="J17" s="1" t="str">
        <f t="shared" si="2"/>
        <v>HOOFD3A_QuestionPar</v>
      </c>
      <c r="K17" s="205" t="s">
        <v>7270</v>
      </c>
      <c r="L17" s="205" t="s">
        <v>7271</v>
      </c>
      <c r="M17" s="1" t="str">
        <f t="shared" si="3"/>
        <v>HOOFD3A_ExtraInfo</v>
      </c>
      <c r="N17" s="205" t="s">
        <v>7272</v>
      </c>
      <c r="O17" s="218"/>
      <c r="P17" s="205"/>
      <c r="Q17" s="205" t="s">
        <v>6072</v>
      </c>
      <c r="R17" s="205" t="s">
        <v>6118</v>
      </c>
      <c r="S17" s="205"/>
      <c r="T17" s="205" t="s">
        <v>6128</v>
      </c>
      <c r="U17" s="205" t="s">
        <v>1576</v>
      </c>
      <c r="V17" s="219" t="s">
        <v>6491</v>
      </c>
      <c r="W17" s="205"/>
      <c r="X17" s="205"/>
    </row>
    <row r="18" spans="1:24" ht="63.95">
      <c r="A18" s="175" t="str">
        <f t="shared" si="6"/>
        <v>HOOFD4A</v>
      </c>
      <c r="B18" s="1" t="s">
        <v>6190</v>
      </c>
      <c r="C18" s="1" t="s">
        <v>79</v>
      </c>
      <c r="D18" s="1" t="s">
        <v>4719</v>
      </c>
      <c r="E18" s="14" t="s">
        <v>6186</v>
      </c>
      <c r="F18" s="203" t="s">
        <v>6187</v>
      </c>
      <c r="G18" s="203"/>
      <c r="H18" s="25" t="str">
        <f t="shared" si="1"/>
        <v>HOOFD4A_Question</v>
      </c>
      <c r="I18" s="1" t="s">
        <v>3340</v>
      </c>
      <c r="J18" s="1" t="str">
        <f t="shared" si="2"/>
        <v>HOOFD4A_QuestionPar</v>
      </c>
      <c r="K18" s="1" t="s">
        <v>3342</v>
      </c>
      <c r="L18" s="14" t="s">
        <v>7273</v>
      </c>
      <c r="M18" s="1" t="str">
        <f t="shared" si="3"/>
        <v>HOOFD4A_ExtraInfo</v>
      </c>
      <c r="N18" s="203" t="s">
        <v>7274</v>
      </c>
      <c r="O18" s="203"/>
      <c r="P18" s="203"/>
      <c r="Q18" s="1" t="s">
        <v>6065</v>
      </c>
      <c r="R18" s="1" t="s">
        <v>6118</v>
      </c>
      <c r="S18" s="14" t="s">
        <v>7275</v>
      </c>
      <c r="T18" s="14" t="s">
        <v>7276</v>
      </c>
      <c r="U18" s="14" t="s">
        <v>1576</v>
      </c>
      <c r="V18" s="1" t="s">
        <v>6363</v>
      </c>
      <c r="W18" s="203" t="s">
        <v>7128</v>
      </c>
      <c r="X18" s="1"/>
    </row>
    <row r="19" spans="1:24" ht="91.5">
      <c r="A19" s="208" t="str">
        <f t="shared" si="6"/>
        <v>HOOFD4B</v>
      </c>
      <c r="B19" s="209" t="s">
        <v>6483</v>
      </c>
      <c r="C19" s="209" t="s">
        <v>79</v>
      </c>
      <c r="D19" s="209" t="s">
        <v>4719</v>
      </c>
      <c r="E19" s="209" t="s">
        <v>6186</v>
      </c>
      <c r="F19" s="203" t="s">
        <v>6187</v>
      </c>
      <c r="G19" s="203"/>
      <c r="H19" s="25" t="str">
        <f t="shared" si="1"/>
        <v>HOOFD4B_Question</v>
      </c>
      <c r="I19" s="209" t="s">
        <v>7277</v>
      </c>
      <c r="J19" s="1" t="str">
        <f t="shared" si="2"/>
        <v>HOOFD4B_QuestionPar</v>
      </c>
      <c r="K19" s="209" t="s">
        <v>3355</v>
      </c>
      <c r="L19" s="209" t="s">
        <v>7278</v>
      </c>
      <c r="M19" s="1" t="str">
        <f t="shared" si="3"/>
        <v>HOOFD4B_ExtraInfo</v>
      </c>
      <c r="N19" s="209"/>
      <c r="O19" s="209"/>
      <c r="P19" s="209" t="s">
        <v>6300</v>
      </c>
      <c r="Q19" s="209" t="s">
        <v>6066</v>
      </c>
      <c r="R19" s="209" t="s">
        <v>3</v>
      </c>
      <c r="S19" s="209" t="s">
        <v>7279</v>
      </c>
      <c r="T19" s="209" t="s">
        <v>7280</v>
      </c>
      <c r="U19" s="209"/>
      <c r="V19" s="209" t="s">
        <v>6275</v>
      </c>
      <c r="W19" s="209" t="s">
        <v>7281</v>
      </c>
      <c r="X19" s="210"/>
    </row>
    <row r="20" spans="1:24" ht="176.1">
      <c r="A20" s="32" t="str">
        <f>UPPER(MID(C20,1,3)&amp;B20)</f>
        <v>PIJ1</v>
      </c>
      <c r="B20" s="1">
        <v>1</v>
      </c>
      <c r="C20" s="1" t="s">
        <v>6247</v>
      </c>
      <c r="D20" s="14" t="s">
        <v>4719</v>
      </c>
      <c r="E20" s="14" t="s">
        <v>4719</v>
      </c>
      <c r="F20" s="14" t="s">
        <v>6154</v>
      </c>
      <c r="G20" s="14"/>
      <c r="H20" s="25" t="str">
        <f t="shared" si="1"/>
        <v>PIJ1_Question</v>
      </c>
      <c r="I20" s="1" t="str">
        <f>IF(ISTEXT(VLOOKUP($A20,'ALG Generieke vragenset'!$A$2:$X$49,9,FALSE)),VLOOKUP($A20,'ALG Generieke vragenset'!$A$2:$X$49,9,FALSE),"")</f>
        <v>Kun je op een schaal van 0-10 aangeven hoeveel pijn je hebt?</v>
      </c>
      <c r="J20" s="1" t="str">
        <f t="shared" si="2"/>
        <v>PIJ1_QuestionPar</v>
      </c>
      <c r="K20" s="1" t="str">
        <f>IF(ISTEXT(VLOOKUP($A20,'ALG Generieke vragenset'!$A$2:$X$49,11,FALSE)),VLOOKUP($A20,'ALG Generieke vragenset'!$A$2:$X$49,11,FALSE),"")</f>
        <v>Kun je op een schaal van 0-10 aangeven hoeveel pijn de patiënt heeft?</v>
      </c>
      <c r="L20" s="1" t="str">
        <f>IF(ISTEXT(VLOOKUP($A20,'ALG Generieke vragenset'!$A$2:$X$49,12,FALSE)),VLOOKUP($A20,'ALG Generieke vragenset'!$A$2:$X$49,12,FALSE),"")</f>
        <v>Pijn 0-10</v>
      </c>
      <c r="M20" s="1" t="str">
        <f t="shared" si="3"/>
        <v>PIJ1_ExtraInfo</v>
      </c>
      <c r="N20" s="1" t="str">
        <f>IF(ISTEXT(VLOOKUP($A20,'ALG Generieke vragenset'!$A$2:$X$49,14,FALSE)),VLOOKUP($A20,'ALG Generieke vragenset'!$A$2:$X$49,14,FALSE),"")</f>
        <v>0 is geen pijn, 1-3: weinig pijn, je kan bijna alles doen, 4-7: De pijn is aanwezig en beperkt je in je activiteiten, 8-9: de pijn is heel hevig en belemmerd je in al je dagelijkse activiteiten, 10 is de ergst denkbare pijn.</v>
      </c>
      <c r="O20" s="24" t="str">
        <f>IF(ISTEXT(VLOOKUP($A20,'ALG Generieke vragenset'!$A$2:$X$49,15,FALSE)),VLOOKUP($A20,'ALG Generieke vragenset'!$A$2:$X$49,15,FALSE),"")</f>
        <v>https://mi-umbraco-prd.azurewebsites.net/media/r3xjpuis/pij1.png</v>
      </c>
      <c r="P20" s="24" t="str">
        <f>IF(ISTEXT(VLOOKUP($A20,'ALG Generieke vragenset'!$A$2:$X$49,16,FALSE)),VLOOKUP($A20,'ALG Generieke vragenset'!$A$2:$X$49,16,FALSE),"")</f>
        <v>score 9 of 10</v>
      </c>
      <c r="Q20" s="1" t="str">
        <f>IF(ISTEXT(VLOOKUP($A20,'ALG Generieke vragenset'!$A$2:$X$49,17,FALSE)),VLOOKUP($A20,'ALG Generieke vragenset'!$A$2:$X$49,17,FALSE),"")</f>
        <v>slider</v>
      </c>
      <c r="R20" s="1" t="str">
        <f>IF(ISTEXT(VLOOKUP($A20,'ALG Generieke vragenset'!$A$2:$X$49,18,FALSE)),VLOOKUP($A20,'ALG Generieke vragenset'!$A$2:$X$49,18,FALSE),"")</f>
        <v>Ja</v>
      </c>
      <c r="S20" s="14" t="str">
        <f>IF(ISTEXT(VLOOKUP($A20,'ALG Generieke vragenset'!$A$2:$X$100,19,FALSE)),VLOOKUP($A20,'ALG Generieke vragenset'!$A$2:$X$100,19,FALSE),"")</f>
        <v>0. PIJ1_Answer1 
1. PIJ1_Answer2 
2. PIJ1_Answer3 
3. PIJ1_Answer4 
4. PIJ1_Answer5 
5. PIJ1_Answer6 
6. PIJ1_Answer7 
7. PIJ1_Answer8 
8. PIJ1_Answer9 
9. PIJ1_Answer10 
10. PIJ1_Answer11</v>
      </c>
      <c r="T20" s="14" t="str">
        <f>IF(ISTEXT(VLOOKUP($A20,'ALG Generieke vragenset'!$A$2:$X$49,20,FALSE)),VLOOKUP($A20,'ALG Generieke vragenset'!$A$2:$X$49,20,FALSE),"")</f>
        <v>0. 0
1. 1
2. 2
3. 3
4. 4
5. 5
6. 6
7. 7
8. 8
9. 9
10. 10</v>
      </c>
      <c r="U20" s="14" t="str">
        <f>IF(ISTEXT(VLOOKUP($A20,'ALG Generieke vragenset'!$A$2:$X$49,21,FALSE)),VLOOKUP($A20,'ALG Generieke vragenset'!$A$2:$X$49,21,FALSE),"")</f>
        <v>x</v>
      </c>
      <c r="V20" s="46" t="s">
        <v>6253</v>
      </c>
      <c r="W20" s="14" t="s">
        <v>6254</v>
      </c>
      <c r="X20" s="1"/>
    </row>
    <row r="21" spans="1:24" ht="176.1">
      <c r="A21" s="208" t="str">
        <f>UPPER(MID(C21,1,5)&amp;B21)</f>
        <v>HOOFD13</v>
      </c>
      <c r="B21" s="1">
        <v>13</v>
      </c>
      <c r="C21" s="1" t="s">
        <v>79</v>
      </c>
      <c r="D21" s="14" t="s">
        <v>6115</v>
      </c>
      <c r="E21" s="14" t="s">
        <v>6115</v>
      </c>
      <c r="F21" s="14" t="s">
        <v>6154</v>
      </c>
      <c r="G21" s="14"/>
      <c r="H21" s="25" t="str">
        <f t="shared" si="1"/>
        <v>HOOFD13_Question</v>
      </c>
      <c r="I21" s="1" t="s">
        <v>7282</v>
      </c>
      <c r="J21" s="1" t="str">
        <f t="shared" si="2"/>
        <v>HOOFD13_QuestionPar</v>
      </c>
      <c r="K21" s="1" t="s">
        <v>7283</v>
      </c>
      <c r="L21" s="1" t="s">
        <v>7284</v>
      </c>
      <c r="M21" s="1" t="str">
        <f t="shared" si="3"/>
        <v>HOOFD13_ExtraInfo</v>
      </c>
      <c r="N21" s="14" t="s">
        <v>7285</v>
      </c>
      <c r="Q21" s="1" t="s">
        <v>6326</v>
      </c>
      <c r="R21" s="1" t="s">
        <v>6118</v>
      </c>
      <c r="S21" s="14" t="s">
        <v>7286</v>
      </c>
      <c r="T21" s="14" t="s">
        <v>7287</v>
      </c>
      <c r="U21" s="14" t="s">
        <v>1576</v>
      </c>
      <c r="V21" s="46" t="s">
        <v>6582</v>
      </c>
      <c r="W21" s="14" t="s">
        <v>7288</v>
      </c>
      <c r="X21" s="1"/>
    </row>
    <row r="22" spans="1:24" ht="111.95">
      <c r="A22" s="208" t="str">
        <f>UPPER(MID(C22,1,5)&amp;B22)</f>
        <v>HOOFD7</v>
      </c>
      <c r="B22" s="209">
        <v>7</v>
      </c>
      <c r="C22" s="209" t="s">
        <v>79</v>
      </c>
      <c r="D22" s="209" t="s">
        <v>6115</v>
      </c>
      <c r="E22" s="209" t="s">
        <v>6115</v>
      </c>
      <c r="F22" s="209" t="s">
        <v>6202</v>
      </c>
      <c r="G22" s="209"/>
      <c r="H22" s="25" t="str">
        <f t="shared" si="1"/>
        <v>HOOFD7_Question</v>
      </c>
      <c r="I22" s="209" t="s">
        <v>7289</v>
      </c>
      <c r="J22" s="1" t="str">
        <f t="shared" si="2"/>
        <v>HOOFD7_QuestionPar</v>
      </c>
      <c r="K22" s="209" t="s">
        <v>7289</v>
      </c>
      <c r="L22" s="209" t="s">
        <v>6539</v>
      </c>
      <c r="M22" s="1" t="str">
        <f t="shared" si="3"/>
        <v>HOOFD7_ExtraInfo</v>
      </c>
      <c r="N22" s="209" t="s">
        <v>7290</v>
      </c>
      <c r="O22" s="209"/>
      <c r="P22" s="209"/>
      <c r="Q22" s="209" t="s">
        <v>6326</v>
      </c>
      <c r="R22" s="209" t="s">
        <v>3</v>
      </c>
      <c r="S22" s="209" t="s">
        <v>7291</v>
      </c>
      <c r="T22" s="209" t="s">
        <v>7292</v>
      </c>
      <c r="U22" s="209" t="s">
        <v>1576</v>
      </c>
      <c r="V22" s="209" t="s">
        <v>6777</v>
      </c>
      <c r="W22" s="209"/>
      <c r="X22" s="210"/>
    </row>
    <row r="23" spans="1:24" ht="106.5">
      <c r="A23" s="211" t="str">
        <f>UPPER(MID(C23,1,5)&amp;B23)</f>
        <v>HOOFD8</v>
      </c>
      <c r="B23" s="212">
        <v>8</v>
      </c>
      <c r="C23" s="212" t="s">
        <v>79</v>
      </c>
      <c r="D23" s="212" t="s">
        <v>4719</v>
      </c>
      <c r="E23" s="212" t="s">
        <v>4719</v>
      </c>
      <c r="F23" s="212" t="s">
        <v>6202</v>
      </c>
      <c r="G23" s="212"/>
      <c r="H23" s="25" t="str">
        <f t="shared" si="1"/>
        <v>HOOFD8_Question</v>
      </c>
      <c r="I23" s="212" t="s">
        <v>3409</v>
      </c>
      <c r="J23" s="1" t="str">
        <f t="shared" si="2"/>
        <v>HOOFD8_QuestionPar</v>
      </c>
      <c r="K23" s="212" t="s">
        <v>3411</v>
      </c>
      <c r="L23" s="212" t="s">
        <v>7293</v>
      </c>
      <c r="M23" s="1" t="str">
        <f t="shared" si="3"/>
        <v>HOOFD8_ExtraInfo</v>
      </c>
      <c r="N23" s="212"/>
      <c r="O23" s="212"/>
      <c r="P23" s="212"/>
      <c r="Q23" s="212" t="s">
        <v>6326</v>
      </c>
      <c r="R23" s="212" t="s">
        <v>3</v>
      </c>
      <c r="S23" s="212" t="s">
        <v>7294</v>
      </c>
      <c r="T23" s="212" t="s">
        <v>7295</v>
      </c>
      <c r="U23" s="212" t="s">
        <v>1576</v>
      </c>
      <c r="V23" s="212" t="s">
        <v>6230</v>
      </c>
      <c r="W23" s="212" t="s">
        <v>7296</v>
      </c>
      <c r="X23" s="213"/>
    </row>
    <row r="24" spans="1:24" ht="80.099999999999994">
      <c r="A24" s="211" t="str">
        <f>UPPER(MID(C24,1,5)&amp;B24)</f>
        <v>HOOFD8A</v>
      </c>
      <c r="B24" s="220" t="s">
        <v>6214</v>
      </c>
      <c r="C24" s="220" t="s">
        <v>79</v>
      </c>
      <c r="D24" s="220" t="s">
        <v>6115</v>
      </c>
      <c r="E24" s="220" t="s">
        <v>6115</v>
      </c>
      <c r="F24" s="220" t="s">
        <v>6154</v>
      </c>
      <c r="G24" s="220"/>
      <c r="H24" s="25" t="str">
        <f t="shared" si="1"/>
        <v>HOOFD8A_Question</v>
      </c>
      <c r="I24" s="220" t="s">
        <v>3424</v>
      </c>
      <c r="J24" s="1" t="str">
        <f t="shared" si="2"/>
        <v>HOOFD8A_QuestionPar</v>
      </c>
      <c r="K24" s="212" t="s">
        <v>3426</v>
      </c>
      <c r="L24" s="220" t="s">
        <v>7297</v>
      </c>
      <c r="M24" s="1" t="str">
        <f t="shared" si="3"/>
        <v>HOOFD8A_ExtraInfo</v>
      </c>
      <c r="N24" s="220" t="s">
        <v>7298</v>
      </c>
      <c r="O24" s="220"/>
      <c r="P24" s="220"/>
      <c r="Q24" s="220" t="s">
        <v>6128</v>
      </c>
      <c r="R24" s="220" t="s">
        <v>6118</v>
      </c>
      <c r="S24" s="220"/>
      <c r="T24" s="220" t="s">
        <v>6128</v>
      </c>
      <c r="U24" s="220" t="s">
        <v>1576</v>
      </c>
      <c r="V24" s="221" t="s">
        <v>6491</v>
      </c>
      <c r="W24" s="220"/>
      <c r="X24" s="220"/>
    </row>
    <row r="25" spans="1:24" ht="111.95">
      <c r="A25" s="32" t="str">
        <f>UPPER(MID(C25,1,3)&amp;B25)</f>
        <v>ALG13</v>
      </c>
      <c r="B25" s="1">
        <v>13</v>
      </c>
      <c r="C25" s="14" t="s">
        <v>6153</v>
      </c>
      <c r="D25" s="14" t="s">
        <v>4719</v>
      </c>
      <c r="E25" s="14" t="s">
        <v>4719</v>
      </c>
      <c r="F25" s="14" t="s">
        <v>6154</v>
      </c>
      <c r="G25" s="14"/>
      <c r="H25" s="25" t="str">
        <f t="shared" si="1"/>
        <v>ALG13_Question</v>
      </c>
      <c r="I25" s="1" t="str">
        <f>IF(ISTEXT(VLOOKUP($A25,'ALG Generieke vragenset'!$A$2:$X$49,9,FALSE)),VLOOKUP($A25,'ALG Generieke vragenset'!$A$2:$X$49,9,FALSE),"")</f>
        <v xml:space="preserve">Sinds wanneer heb je klachten? </v>
      </c>
      <c r="J25" s="1" t="str">
        <f t="shared" si="2"/>
        <v>ALG13_QuestionPar</v>
      </c>
      <c r="K25" s="1" t="str">
        <f>IF(ISTEXT(VLOOKUP($A25,'ALG Generieke vragenset'!$A$2:$X$49,11,FALSE)),VLOOKUP($A25,'ALG Generieke vragenset'!$A$2:$X$49,11,FALSE),"")</f>
        <v xml:space="preserve">Sinds wanneer zijn er klachten? </v>
      </c>
      <c r="L25" s="1" t="str">
        <f>IF(ISTEXT(VLOOKUP($A25,'ALG Generieke vragenset'!$A$2:$X$49,12,FALSE)),VLOOKUP($A25,'ALG Generieke vragenset'!$A$2:$X$49,12,FALSE),"")</f>
        <v>Sinds wanneer</v>
      </c>
      <c r="M25" s="1" t="str">
        <f t="shared" si="3"/>
        <v>ALG13_ExtraInfo</v>
      </c>
      <c r="N25" s="1"/>
      <c r="O25" s="24" t="str">
        <f>IF(ISTEXT(VLOOKUP($A25,'ALG Generieke vragenset'!$A$2:$X$49,15,FALSE)),VLOOKUP($A25,'ALG Generieke vragenset'!$A$2:$X$49,15,FALSE),"")</f>
        <v/>
      </c>
      <c r="P25" s="24" t="str">
        <f>IF(ISTEXT(VLOOKUP($A25,'ALG Generieke vragenset'!$A$2:$X$49,16,FALSE)),VLOOKUP($A25,'ALG Generieke vragenset'!$A$2:$X$49,16,FALSE),"")</f>
        <v/>
      </c>
      <c r="Q25" s="1" t="str">
        <f>IF(ISTEXT(VLOOKUP($A25,'ALG Generieke vragenset'!$A$2:$X$49,17,FALSE)),VLOOKUP($A25,'ALG Generieke vragenset'!$A$2:$X$49,17,FALSE),"")</f>
        <v>keuzeselectie</v>
      </c>
      <c r="R25" s="1" t="str">
        <f>IF(ISTEXT(VLOOKUP($A25,'ALG Generieke vragenset'!$A$2:$X$49,18,FALSE)),VLOOKUP($A25,'ALG Generieke vragenset'!$A$2:$X$49,18,FALSE),"")</f>
        <v>Ja</v>
      </c>
      <c r="S25" s="14" t="s">
        <v>6228</v>
      </c>
      <c r="T25" s="14" t="str">
        <f>IF(ISTEXT(VLOOKUP($A25,'ALG Generieke vragenset'!$A$2:$X$49,20,FALSE)),VLOOKUP($A25,'ALG Generieke vragenset'!$A$2:$X$49,20,FALSE),"")</f>
        <v xml:space="preserve">1. Enkele uren
2. Een dag
3. Twee dagen
4. 2-6 dagen
5. 7 dagen
6. Langer dan 7 dagen
</v>
      </c>
      <c r="U25" s="14" t="str">
        <f>IF(ISTEXT(VLOOKUP($A25,'ALG Generieke vragenset'!$A$2:$X$49,21,FALSE)),VLOOKUP($A25,'ALG Generieke vragenset'!$A$2:$X$49,21,FALSE),"")</f>
        <v>x</v>
      </c>
      <c r="V25" s="16" t="s">
        <v>6230</v>
      </c>
      <c r="W25" s="203" t="s">
        <v>6231</v>
      </c>
      <c r="X25" s="1"/>
    </row>
    <row r="26" spans="1:24" ht="32.1">
      <c r="A26" s="32" t="str">
        <f>UPPER(MID(C26,1,3)&amp;B26)</f>
        <v>ALG13A</v>
      </c>
      <c r="B26" s="43" t="s">
        <v>6232</v>
      </c>
      <c r="C26" s="43" t="s">
        <v>6153</v>
      </c>
      <c r="D26" s="43" t="s">
        <v>6115</v>
      </c>
      <c r="E26" s="43" t="s">
        <v>4719</v>
      </c>
      <c r="F26" s="43" t="s">
        <v>6154</v>
      </c>
      <c r="G26" s="43"/>
      <c r="H26" s="25" t="str">
        <f t="shared" si="1"/>
        <v>ALG13A_Question</v>
      </c>
      <c r="I26" s="1" t="str">
        <f>IF(ISTEXT(VLOOKUP($A26,'ALG Generieke vragenset'!$A$2:$X$49,9,FALSE)),VLOOKUP($A26,'ALG Generieke vragenset'!$A$2:$X$49,9,FALSE),"")</f>
        <v>Hoe lang bestaan de klachten precies?</v>
      </c>
      <c r="J26" s="1" t="str">
        <f t="shared" si="2"/>
        <v>ALG13A_QuestionPar</v>
      </c>
      <c r="K26" s="1" t="str">
        <f>IF(ISTEXT(VLOOKUP($A26,'ALG Generieke vragenset'!$A$2:$X$49,11,FALSE)),VLOOKUP($A26,'ALG Generieke vragenset'!$A$2:$X$49,11,FALSE),"")</f>
        <v>Hoe lang bestaan de klachten precies?</v>
      </c>
      <c r="L26" s="1" t="str">
        <f>IF(ISTEXT(VLOOKUP($A26,'ALG Generieke vragenset'!$A$2:$X$49,12,FALSE)),VLOOKUP($A26,'ALG Generieke vragenset'!$A$2:$X$49,12,FALSE),"")</f>
        <v>Specifieke duur</v>
      </c>
      <c r="M26" s="1" t="str">
        <f t="shared" si="3"/>
        <v>ALG13A_ExtraInfo</v>
      </c>
      <c r="N26" s="1"/>
      <c r="O26" s="24" t="str">
        <f>IF(ISTEXT(VLOOKUP($A26,'ALG Generieke vragenset'!$A$2:$X$49,15,FALSE)),VLOOKUP($A26,'ALG Generieke vragenset'!$A$2:$X$49,15,FALSE),"")</f>
        <v/>
      </c>
      <c r="P26" s="24" t="str">
        <f>IF(ISTEXT(VLOOKUP($A26,'ALG Generieke vragenset'!$A$2:$X$49,16,FALSE)),VLOOKUP($A26,'ALG Generieke vragenset'!$A$2:$X$49,16,FALSE),"")</f>
        <v> </v>
      </c>
      <c r="Q26" s="1" t="str">
        <f>IF(ISTEXT(VLOOKUP($A26,'ALG Generieke vragenset'!$A$2:$X$49,17,FALSE)),VLOOKUP($A26,'ALG Generieke vragenset'!$A$2:$X$49,17,FALSE),"")</f>
        <v>beschrijving</v>
      </c>
      <c r="R26" s="1" t="str">
        <f>IF(ISTEXT(VLOOKUP($A26,'ALG Generieke vragenset'!$A$2:$X$49,18,FALSE)),VLOOKUP($A26,'ALG Generieke vragenset'!$A$2:$X$49,18,FALSE),"")</f>
        <v xml:space="preserve">Ja </v>
      </c>
      <c r="S26" s="1"/>
      <c r="T26" s="14" t="str">
        <f>IF(ISTEXT(VLOOKUP($A26,'ALG Generieke vragenset'!$A$2:$X$49,20,FALSE)),VLOOKUP($A26,'ALG Generieke vragenset'!$A$2:$X$49,20,FALSE),"")</f>
        <v>Beschrijving</v>
      </c>
      <c r="U26" s="14" t="str">
        <f>IF(ISTEXT(VLOOKUP($A26,'ALG Generieke vragenset'!$A$2:$X$49,21,FALSE)),VLOOKUP($A26,'ALG Generieke vragenset'!$A$2:$X$49,21,FALSE),"")</f>
        <v>x</v>
      </c>
      <c r="V26" s="43">
        <v>1</v>
      </c>
      <c r="W26" s="43" t="s">
        <v>6116</v>
      </c>
      <c r="X26" s="44" t="s">
        <v>6116</v>
      </c>
    </row>
    <row r="27" spans="1:24" ht="32.1">
      <c r="A27" s="32" t="str">
        <f>UPPER(MID(C27,1,3)&amp;B27)</f>
        <v>ALG23</v>
      </c>
      <c r="B27" s="205">
        <v>23</v>
      </c>
      <c r="C27" s="205" t="s">
        <v>6153</v>
      </c>
      <c r="D27" s="205" t="s">
        <v>4719</v>
      </c>
      <c r="E27" s="205" t="s">
        <v>4719</v>
      </c>
      <c r="F27" s="205" t="s">
        <v>6202</v>
      </c>
      <c r="G27" s="205"/>
      <c r="H27" s="25" t="str">
        <f t="shared" si="1"/>
        <v>ALG23_Question</v>
      </c>
      <c r="I27" s="1" t="str">
        <f>IF(ISTEXT(VLOOKUP($A27,'ALG Generieke vragenset'!$A$2:$X$49,9,FALSE)),VLOOKUP($A27,'ALG Generieke vragenset'!$A$2:$X$49,9,FALSE),"")</f>
        <v>Komt de klacht voor in je familie?</v>
      </c>
      <c r="J27" s="1" t="str">
        <f t="shared" si="2"/>
        <v>ALG23_QuestionPar</v>
      </c>
      <c r="K27" s="1" t="str">
        <f>IF(ISTEXT(VLOOKUP($A27,'ALG Generieke vragenset'!$A$2:$X$49,11,FALSE)),VLOOKUP($A27,'ALG Generieke vragenset'!$A$2:$X$49,11,FALSE),"")</f>
        <v>Komt de klacht voor in de familie van de patiënt?</v>
      </c>
      <c r="L27" s="1" t="str">
        <f>IF(ISTEXT(VLOOKUP($A27,'ALG Generieke vragenset'!$A$2:$X$49,12,FALSE)),VLOOKUP($A27,'ALG Generieke vragenset'!$A$2:$X$49,12,FALSE),"")</f>
        <v>Positieve familieanamnese</v>
      </c>
      <c r="M27" s="1" t="str">
        <f t="shared" si="3"/>
        <v>ALG23_ExtraInfo</v>
      </c>
      <c r="N27" s="1"/>
      <c r="O27" s="24" t="str">
        <f>IF(ISTEXT(VLOOKUP($A27,'ALG Generieke vragenset'!$A$2:$X$49,15,FALSE)),VLOOKUP($A27,'ALG Generieke vragenset'!$A$2:$X$49,15,FALSE),"")</f>
        <v/>
      </c>
      <c r="P27" s="24" t="str">
        <f>IF(ISTEXT(VLOOKUP($A27,'ALG Generieke vragenset'!$A$2:$X$49,16,FALSE)),VLOOKUP($A27,'ALG Generieke vragenset'!$A$2:$X$49,16,FALSE),"")</f>
        <v/>
      </c>
      <c r="Q27" s="1" t="str">
        <f>IF(ISTEXT(VLOOKUP($A27,'ALG Generieke vragenset'!$A$2:$X$49,17,FALSE)),VLOOKUP($A27,'ALG Generieke vragenset'!$A$2:$X$49,17,FALSE),"")</f>
        <v>boolean</v>
      </c>
      <c r="R27" s="1" t="str">
        <f>IF(ISTEXT(VLOOKUP($A27,'ALG Generieke vragenset'!$A$2:$X$49,18,FALSE)),VLOOKUP($A27,'ALG Generieke vragenset'!$A$2:$X$49,18,FALSE),"")</f>
        <v>Ja</v>
      </c>
      <c r="S27" s="14" t="s">
        <v>6500</v>
      </c>
      <c r="T27" s="14" t="str">
        <f>IF(ISTEXT(VLOOKUP($A27,'ALG Generieke vragenset'!$A$2:$X$49,20,FALSE)),VLOOKUP($A27,'ALG Generieke vragenset'!$A$2:$X$49,20,FALSE),"")</f>
        <v>1. Ja
2. Nee</v>
      </c>
      <c r="U27" s="14" t="str">
        <f>IF(ISTEXT(VLOOKUP($A27,'ALG Generieke vragenset'!$A$2:$X$49,21,FALSE)),VLOOKUP($A27,'ALG Generieke vragenset'!$A$2:$X$49,21,FALSE),"")</f>
        <v>x</v>
      </c>
      <c r="V27" s="205" t="s">
        <v>6159</v>
      </c>
      <c r="W27" s="205"/>
      <c r="X27" s="205" t="s">
        <v>6292</v>
      </c>
    </row>
    <row r="28" spans="1:24" ht="32.1">
      <c r="A28" s="32" t="str">
        <f>UPPER(MID(C28,1,3)&amp;B28)</f>
        <v>ALG14</v>
      </c>
      <c r="B28" s="1">
        <v>14</v>
      </c>
      <c r="C28" s="1" t="s">
        <v>6153</v>
      </c>
      <c r="D28" s="14" t="s">
        <v>4719</v>
      </c>
      <c r="E28" s="14" t="s">
        <v>4719</v>
      </c>
      <c r="F28" s="14" t="s">
        <v>6154</v>
      </c>
      <c r="G28" s="14"/>
      <c r="H28" s="25" t="str">
        <f t="shared" si="1"/>
        <v>ALG14_Question</v>
      </c>
      <c r="I28" s="1" t="str">
        <f>IF(ISTEXT(VLOOKUP($A28,'ALG Generieke vragenset'!$A$2:$X$49,9,FALSE)),VLOOKUP($A28,'ALG Generieke vragenset'!$A$2:$X$49,9,FALSE),"")</f>
        <v>Zijn er nog andere bijkomende klachten?</v>
      </c>
      <c r="J28" s="1" t="str">
        <f t="shared" si="2"/>
        <v>ALG14_QuestionPar</v>
      </c>
      <c r="K28" s="1" t="str">
        <f>IF(ISTEXT(VLOOKUP($A28,'ALG Generieke vragenset'!$A$2:$X$49,11,FALSE)),VLOOKUP($A28,'ALG Generieke vragenset'!$A$2:$X$49,11,FALSE),"")</f>
        <v>Zijn er nog andere bijkomende klachten?</v>
      </c>
      <c r="L28" s="1" t="str">
        <f>IF(ISTEXT(VLOOKUP($A28,'ALG Generieke vragenset'!$A$2:$X$49,12,FALSE)),VLOOKUP($A28,'ALG Generieke vragenset'!$A$2:$X$49,12,FALSE),"")</f>
        <v>Bijkomende klachten</v>
      </c>
      <c r="M28" s="1" t="str">
        <f t="shared" si="3"/>
        <v>ALG14_ExtraInfo</v>
      </c>
      <c r="N28" s="1"/>
      <c r="O28" s="24" t="str">
        <f>IF(ISTEXT(VLOOKUP($A28,'ALG Generieke vragenset'!$A$2:$X$49,15,FALSE)),VLOOKUP($A28,'ALG Generieke vragenset'!$A$2:$X$49,15,FALSE),"")</f>
        <v/>
      </c>
      <c r="P28" s="24" t="str">
        <f>IF(ISTEXT(VLOOKUP($A28,'ALG Generieke vragenset'!$A$2:$X$49,16,FALSE)),VLOOKUP($A28,'ALG Generieke vragenset'!$A$2:$X$49,16,FALSE),"")</f>
        <v/>
      </c>
      <c r="Q28" s="1" t="str">
        <f>IF(ISTEXT(VLOOKUP($A28,'ALG Generieke vragenset'!$A$2:$X$49,17,FALSE)),VLOOKUP($A28,'ALG Generieke vragenset'!$A$2:$X$49,17,FALSE),"")</f>
        <v>boolean</v>
      </c>
      <c r="R28" s="1" t="str">
        <f>IF(ISTEXT(VLOOKUP($A28,'ALG Generieke vragenset'!$A$2:$X$49,18,FALSE)),VLOOKUP($A28,'ALG Generieke vragenset'!$A$2:$X$49,18,FALSE),"")</f>
        <v>Ja</v>
      </c>
      <c r="S28" s="14" t="s">
        <v>6500</v>
      </c>
      <c r="T28" s="14" t="str">
        <f>IF(ISTEXT(VLOOKUP($A28,'ALG Generieke vragenset'!$A$2:$X$49,20,FALSE)),VLOOKUP($A28,'ALG Generieke vragenset'!$A$2:$X$49,20,FALSE),"")</f>
        <v>1. Ja
2. Nee</v>
      </c>
      <c r="U28" s="14" t="str">
        <f>IF(ISTEXT(VLOOKUP($A28,'ALG Generieke vragenset'!$A$2:$X$49,21,FALSE)),VLOOKUP($A28,'ALG Generieke vragenset'!$A$2:$X$49,21,FALSE),"")</f>
        <v/>
      </c>
      <c r="V28" s="14" t="s">
        <v>6159</v>
      </c>
      <c r="W28" s="203" t="s">
        <v>6160</v>
      </c>
      <c r="X28" s="1"/>
    </row>
    <row r="29" spans="1:24" ht="32.1">
      <c r="A29" s="32" t="str">
        <f>UPPER(MID(C29,1,3)&amp;B29)</f>
        <v>ALG14A</v>
      </c>
      <c r="B29" s="1" t="s">
        <v>6236</v>
      </c>
      <c r="C29" s="1" t="s">
        <v>6162</v>
      </c>
      <c r="D29" s="14" t="s">
        <v>6115</v>
      </c>
      <c r="E29" s="14" t="s">
        <v>6115</v>
      </c>
      <c r="F29" s="14" t="s">
        <v>6154</v>
      </c>
      <c r="G29" s="14"/>
      <c r="H29" s="25" t="str">
        <f t="shared" si="1"/>
        <v>ALG14A_Question</v>
      </c>
      <c r="I29" s="1" t="str">
        <f>IF(ISTEXT(VLOOKUP($A29,'ALG Generieke vragenset'!$A$2:$X$49,9,FALSE)),VLOOKUP($A29,'ALG Generieke vragenset'!$A$2:$X$49,9,FALSE),"")</f>
        <v>Kan je de bijkomende klachten beschrijven?</v>
      </c>
      <c r="J29" s="1" t="str">
        <f t="shared" si="2"/>
        <v>ALG14A_QuestionPar</v>
      </c>
      <c r="K29" s="1" t="str">
        <f>IF(ISTEXT(VLOOKUP($A29,'ALG Generieke vragenset'!$A$2:$X$49,11,FALSE)),VLOOKUP($A29,'ALG Generieke vragenset'!$A$2:$X$49,11,FALSE),"")</f>
        <v>Kan je de bijkomende klachten beschrijven?</v>
      </c>
      <c r="L29" s="1" t="str">
        <f>IF(ISTEXT(VLOOKUP($A29,'ALG Generieke vragenset'!$A$2:$X$49,12,FALSE)),VLOOKUP($A29,'ALG Generieke vragenset'!$A$2:$X$49,12,FALSE),"")</f>
        <v>Specificatie bijkomende klachten</v>
      </c>
      <c r="M29" s="1" t="str">
        <f t="shared" si="3"/>
        <v>ALG14A_ExtraInfo</v>
      </c>
      <c r="N29" s="1"/>
      <c r="O29" s="24" t="str">
        <f>IF(ISTEXT(VLOOKUP($A29,'ALG Generieke vragenset'!$A$2:$X$49,15,FALSE)),VLOOKUP($A29,'ALG Generieke vragenset'!$A$2:$X$49,15,FALSE),"")</f>
        <v/>
      </c>
      <c r="P29" s="24" t="str">
        <f>IF(ISTEXT(VLOOKUP($A29,'ALG Generieke vragenset'!$A$2:$X$49,16,FALSE)),VLOOKUP($A29,'ALG Generieke vragenset'!$A$2:$X$49,16,FALSE),"")</f>
        <v/>
      </c>
      <c r="Q29" s="1" t="str">
        <f>IF(ISTEXT(VLOOKUP($A29,'ALG Generieke vragenset'!$A$2:$X$49,17,FALSE)),VLOOKUP($A29,'ALG Generieke vragenset'!$A$2:$X$49,17,FALSE),"")</f>
        <v>beschrijving</v>
      </c>
      <c r="R29" s="1" t="str">
        <f>IF(ISTEXT(VLOOKUP($A29,'ALG Generieke vragenset'!$A$2:$X$49,18,FALSE)),VLOOKUP($A29,'ALG Generieke vragenset'!$A$2:$X$49,18,FALSE),"")</f>
        <v>Nee</v>
      </c>
      <c r="S29" s="1"/>
      <c r="T29" s="14" t="str">
        <f>IF(ISTEXT(VLOOKUP($A29,'ALG Generieke vragenset'!$A$2:$X$49,20,FALSE)),VLOOKUP($A29,'ALG Generieke vragenset'!$A$2:$X$49,20,FALSE),"")</f>
        <v>Beschrijving</v>
      </c>
      <c r="U29" s="14" t="str">
        <f>IF(ISTEXT(VLOOKUP($A29,'ALG Generieke vragenset'!$A$2:$X$49,21,FALSE)),VLOOKUP($A29,'ALG Generieke vragenset'!$A$2:$X$49,21,FALSE),"")</f>
        <v>x</v>
      </c>
      <c r="V29" s="14">
        <v>1</v>
      </c>
      <c r="W29" s="203"/>
      <c r="X29" s="1"/>
    </row>
    <row r="30" spans="1:24" ht="198">
      <c r="A30" s="211" t="str">
        <f>UPPER(MID(C30,1,5)&amp;B30)</f>
        <v>HOOFD9</v>
      </c>
      <c r="B30" s="212">
        <v>9</v>
      </c>
      <c r="C30" s="212" t="s">
        <v>79</v>
      </c>
      <c r="D30" s="212" t="s">
        <v>4719</v>
      </c>
      <c r="E30" s="212" t="s">
        <v>4719</v>
      </c>
      <c r="F30" s="212" t="s">
        <v>6202</v>
      </c>
      <c r="G30" s="212"/>
      <c r="H30" s="25" t="str">
        <f t="shared" si="1"/>
        <v>HOOFD9_Question</v>
      </c>
      <c r="I30" s="212" t="s">
        <v>7299</v>
      </c>
      <c r="J30" s="1" t="str">
        <f t="shared" si="2"/>
        <v>HOOFD9_QuestionPar</v>
      </c>
      <c r="K30" s="212" t="s">
        <v>7300</v>
      </c>
      <c r="L30" s="212" t="s">
        <v>7301</v>
      </c>
      <c r="M30" s="1" t="str">
        <f t="shared" si="3"/>
        <v>HOOFD9_ExtraInfo</v>
      </c>
      <c r="N30" s="212"/>
      <c r="O30" s="212"/>
      <c r="P30" s="212"/>
      <c r="Q30" s="212" t="s">
        <v>6326</v>
      </c>
      <c r="R30" s="212" t="s">
        <v>3</v>
      </c>
      <c r="S30" s="212" t="s">
        <v>7302</v>
      </c>
      <c r="T30" s="212" t="s">
        <v>7303</v>
      </c>
      <c r="U30" s="212" t="s">
        <v>1576</v>
      </c>
      <c r="V30" s="212" t="s">
        <v>6444</v>
      </c>
      <c r="W30" s="212" t="s">
        <v>7304</v>
      </c>
      <c r="X30" s="213"/>
    </row>
    <row r="31" spans="1:24" ht="96">
      <c r="A31" s="208" t="str">
        <f>UPPER(MID(C31,1,5)&amp;B31)</f>
        <v>HOOFD10</v>
      </c>
      <c r="B31" s="209">
        <v>10</v>
      </c>
      <c r="C31" s="209" t="s">
        <v>79</v>
      </c>
      <c r="D31" s="209" t="s">
        <v>4719</v>
      </c>
      <c r="E31" s="209" t="s">
        <v>4719</v>
      </c>
      <c r="F31" s="209" t="s">
        <v>6202</v>
      </c>
      <c r="G31" s="209"/>
      <c r="H31" s="25" t="str">
        <f t="shared" si="1"/>
        <v>HOOFD10_Question</v>
      </c>
      <c r="I31" s="209" t="s">
        <v>7305</v>
      </c>
      <c r="J31" s="1" t="str">
        <f t="shared" si="2"/>
        <v>HOOFD10_QuestionPar</v>
      </c>
      <c r="K31" s="209" t="s">
        <v>7306</v>
      </c>
      <c r="L31" s="209" t="s">
        <v>7307</v>
      </c>
      <c r="M31" s="1" t="str">
        <f t="shared" si="3"/>
        <v>HOOFD10_ExtraInfo</v>
      </c>
      <c r="N31" s="209" t="s">
        <v>7308</v>
      </c>
      <c r="O31" s="209"/>
      <c r="P31" s="209"/>
      <c r="Q31" s="209" t="s">
        <v>6128</v>
      </c>
      <c r="R31" s="209" t="s">
        <v>3</v>
      </c>
      <c r="S31" s="209"/>
      <c r="T31" s="209" t="s">
        <v>6128</v>
      </c>
      <c r="U31" s="209" t="s">
        <v>1576</v>
      </c>
      <c r="V31" s="209">
        <v>1</v>
      </c>
      <c r="W31" s="209"/>
      <c r="X31" s="210"/>
    </row>
    <row r="32" spans="1:24" ht="152.25">
      <c r="A32" s="208" t="str">
        <f>UPPER(MID(C32,1,5)&amp;B32)</f>
        <v>HOOFD11</v>
      </c>
      <c r="B32" s="222">
        <v>11</v>
      </c>
      <c r="C32" s="222" t="s">
        <v>79</v>
      </c>
      <c r="D32" s="222" t="s">
        <v>6115</v>
      </c>
      <c r="E32" s="222" t="s">
        <v>6115</v>
      </c>
      <c r="F32" s="222" t="s">
        <v>6154</v>
      </c>
      <c r="G32" s="222"/>
      <c r="H32" s="25" t="str">
        <f t="shared" si="1"/>
        <v>HOOFD11_Question</v>
      </c>
      <c r="I32" s="222" t="s">
        <v>7309</v>
      </c>
      <c r="J32" s="1" t="str">
        <f t="shared" si="2"/>
        <v>HOOFD11_QuestionPar</v>
      </c>
      <c r="K32" s="222" t="s">
        <v>3461</v>
      </c>
      <c r="L32" s="222" t="s">
        <v>6770</v>
      </c>
      <c r="M32" s="1" t="str">
        <f t="shared" si="3"/>
        <v>HOOFD11_ExtraInfo</v>
      </c>
      <c r="N32" s="222"/>
      <c r="O32" s="222"/>
      <c r="P32" s="222"/>
      <c r="Q32" s="222" t="s">
        <v>6326</v>
      </c>
      <c r="R32" s="222" t="s">
        <v>6118</v>
      </c>
      <c r="S32" s="222" t="s">
        <v>7310</v>
      </c>
      <c r="T32" s="222" t="s">
        <v>7311</v>
      </c>
      <c r="U32" s="222" t="s">
        <v>1576</v>
      </c>
      <c r="V32" s="223" t="s">
        <v>6275</v>
      </c>
      <c r="W32" s="222"/>
      <c r="X32" s="222"/>
    </row>
    <row r="33" spans="1:24" ht="32.1">
      <c r="A33" s="32" t="str">
        <f t="shared" ref="A33:A41" si="7">UPPER(MID(C33,1,3)&amp;B33)</f>
        <v>ALG15</v>
      </c>
      <c r="B33" s="1">
        <v>15</v>
      </c>
      <c r="C33" s="1" t="s">
        <v>6153</v>
      </c>
      <c r="D33" s="1" t="s">
        <v>4719</v>
      </c>
      <c r="E33" s="14" t="s">
        <v>4719</v>
      </c>
      <c r="F33" s="14" t="s">
        <v>6154</v>
      </c>
      <c r="G33" s="14"/>
      <c r="H33" s="25" t="str">
        <f t="shared" si="1"/>
        <v>ALG15_Question</v>
      </c>
      <c r="I33" s="1" t="str">
        <f>IF(ISTEXT(VLOOKUP($A33,'ALG Generieke vragenset'!$A$2:$X$49,9,FALSE)),VLOOKUP($A33,'ALG Generieke vragenset'!$A$2:$X$49,9,FALSE),"")</f>
        <v>Wat heb je zelf gedaan om de klachten te verlichten?</v>
      </c>
      <c r="J33" s="1" t="str">
        <f t="shared" si="2"/>
        <v>ALG15_QuestionPar</v>
      </c>
      <c r="K33" s="1" t="str">
        <f>IF(ISTEXT(VLOOKUP($A33,'ALG Generieke vragenset'!$A$2:$X$49,11,FALSE)),VLOOKUP($A33,'ALG Generieke vragenset'!$A$2:$X$49,11,FALSE),"")</f>
        <v>Wat heeft de patiënt zelf gedaan om de klachten te verlichten?</v>
      </c>
      <c r="L33" s="1" t="str">
        <f>IF(ISTEXT(VLOOKUP($A33,'ALG Generieke vragenset'!$A$2:$X$49,12,FALSE)),VLOOKUP($A33,'ALG Generieke vragenset'!$A$2:$X$49,12,FALSE),"")</f>
        <v>Zelfhulp</v>
      </c>
      <c r="M33" s="1" t="str">
        <f t="shared" si="3"/>
        <v>ALG15_ExtraInfo</v>
      </c>
      <c r="N33" s="1" t="str">
        <f>IF(ISTEXT(VLOOKUP($A33,'ALG Generieke vragenset'!$A$2:$X$49,14,FALSE)),VLOOKUP($A33,'ALG Generieke vragenset'!$A$2:$X$49,14,FALSE),"")</f>
        <v xml:space="preserve">Als je medicatie hebt ingenomen graag vermelden welke medicatie, de dosering en wanneer je het hebt ingenomen. </v>
      </c>
      <c r="O33" s="24" t="str">
        <f>IF(ISTEXT(VLOOKUP($A33,'ALG Generieke vragenset'!$A$2:$X$49,15,FALSE)),VLOOKUP($A33,'ALG Generieke vragenset'!$A$2:$X$49,15,FALSE),"")</f>
        <v/>
      </c>
      <c r="P33" s="24" t="str">
        <f>IF(ISTEXT(VLOOKUP($A33,'ALG Generieke vragenset'!$A$2:$X$49,16,FALSE)),VLOOKUP($A33,'ALG Generieke vragenset'!$A$2:$X$49,16,FALSE),"")</f>
        <v/>
      </c>
      <c r="Q33" s="1" t="str">
        <f>IF(ISTEXT(VLOOKUP($A33,'ALG Generieke vragenset'!$A$2:$X$49,17,FALSE)),VLOOKUP($A33,'ALG Generieke vragenset'!$A$2:$X$49,17,FALSE),"")</f>
        <v>beschrijving</v>
      </c>
      <c r="R33" s="1" t="str">
        <f>IF(ISTEXT(VLOOKUP($A33,'ALG Generieke vragenset'!$A$2:$X$49,18,FALSE)),VLOOKUP($A33,'ALG Generieke vragenset'!$A$2:$X$49,18,FALSE),"")</f>
        <v xml:space="preserve">Ja </v>
      </c>
      <c r="S33" s="1"/>
      <c r="T33" s="14" t="str">
        <f>IF(ISTEXT(VLOOKUP($A33,'ALG Generieke vragenset'!$A$2:$X$49,20,FALSE)),VLOOKUP($A33,'ALG Generieke vragenset'!$A$2:$X$49,20,FALSE),"")</f>
        <v>Beschrijving</v>
      </c>
      <c r="U33" s="14" t="str">
        <f>IF(ISTEXT(VLOOKUP($A33,'ALG Generieke vragenset'!$A$2:$X$49,21,FALSE)),VLOOKUP($A33,'ALG Generieke vragenset'!$A$2:$X$49,21,FALSE),"")</f>
        <v>x</v>
      </c>
      <c r="V33" s="1">
        <v>1</v>
      </c>
      <c r="W33" s="203"/>
      <c r="X33" s="1"/>
    </row>
    <row r="34" spans="1:24" ht="32.1">
      <c r="A34" s="32" t="str">
        <f t="shared" si="7"/>
        <v>ALG5</v>
      </c>
      <c r="B34" s="1">
        <v>5</v>
      </c>
      <c r="C34" s="1" t="s">
        <v>6153</v>
      </c>
      <c r="D34" s="1" t="s">
        <v>6115</v>
      </c>
      <c r="E34" s="1" t="s">
        <v>4719</v>
      </c>
      <c r="F34" s="1" t="s">
        <v>6154</v>
      </c>
      <c r="G34" s="1"/>
      <c r="H34" s="25" t="str">
        <f t="shared" si="1"/>
        <v>ALG5_Question</v>
      </c>
      <c r="I34" s="1" t="str">
        <f>IF(ISTEXT(VLOOKUP($A34,'ALG Generieke vragenset'!$A$2:$X$49,9,FALSE)),VLOOKUP($A34,'ALG Generieke vragenset'!$A$2:$X$49,9,FALSE),"")</f>
        <v>Heb je allergieën?</v>
      </c>
      <c r="J34" s="1" t="str">
        <f t="shared" si="2"/>
        <v>ALG5_QuestionPar</v>
      </c>
      <c r="K34" s="1" t="str">
        <f>IF(ISTEXT(VLOOKUP($A34,'ALG Generieke vragenset'!$A$2:$X$49,11,FALSE)),VLOOKUP($A34,'ALG Generieke vragenset'!$A$2:$X$49,11,FALSE),"")</f>
        <v>Heeft de patiënt allergieën?</v>
      </c>
      <c r="L34" s="1" t="str">
        <f>IF(ISTEXT(VLOOKUP($A34,'ALG Generieke vragenset'!$A$2:$X$49,12,FALSE)),VLOOKUP($A34,'ALG Generieke vragenset'!$A$2:$X$49,12,FALSE),"")</f>
        <v>Allergieën</v>
      </c>
      <c r="M34" s="1" t="str">
        <f t="shared" si="3"/>
        <v>ALG5_ExtraInfo</v>
      </c>
      <c r="N34" s="1"/>
      <c r="O34" s="24" t="str">
        <f>IF(ISTEXT(VLOOKUP($A34,'ALG Generieke vragenset'!$A$2:$X$49,15,FALSE)),VLOOKUP($A34,'ALG Generieke vragenset'!$A$2:$X$49,15,FALSE),"")</f>
        <v/>
      </c>
      <c r="P34" s="24" t="str">
        <f>IF(ISTEXT(VLOOKUP($A34,'ALG Generieke vragenset'!$A$2:$X$49,16,FALSE)),VLOOKUP($A34,'ALG Generieke vragenset'!$A$2:$X$49,16,FALSE),"")</f>
        <v/>
      </c>
      <c r="Q34" s="1" t="str">
        <f>IF(ISTEXT(VLOOKUP($A34,'ALG Generieke vragenset'!$A$2:$X$49,17,FALSE)),VLOOKUP($A34,'ALG Generieke vragenset'!$A$2:$X$49,17,FALSE),"")</f>
        <v>boolean</v>
      </c>
      <c r="R34" s="1" t="str">
        <f>IF(ISTEXT(VLOOKUP($A34,'ALG Generieke vragenset'!$A$2:$X$49,18,FALSE)),VLOOKUP($A34,'ALG Generieke vragenset'!$A$2:$X$49,18,FALSE),"")</f>
        <v xml:space="preserve">Ja </v>
      </c>
      <c r="S34" s="14" t="s">
        <v>6500</v>
      </c>
      <c r="T34" s="14" t="str">
        <f>IF(ISTEXT(VLOOKUP($A34,'ALG Generieke vragenset'!$A$2:$X$49,20,FALSE)),VLOOKUP($A34,'ALG Generieke vragenset'!$A$2:$X$49,20,FALSE),"")</f>
        <v>1. Ja
2. Nee</v>
      </c>
      <c r="U34" s="14" t="str">
        <f>IF(ISTEXT(VLOOKUP($A34,'ALG Generieke vragenset'!$A$2:$X$49,21,FALSE)),VLOOKUP($A34,'ALG Generieke vragenset'!$A$2:$X$49,21,FALSE),"")</f>
        <v>x</v>
      </c>
      <c r="V34" s="14" t="s">
        <v>6159</v>
      </c>
      <c r="W34" s="203" t="s">
        <v>6160</v>
      </c>
      <c r="X34" s="1"/>
    </row>
    <row r="35" spans="1:24" ht="32.1">
      <c r="A35" s="32" t="str">
        <f t="shared" si="7"/>
        <v>ALG6</v>
      </c>
      <c r="B35" s="1">
        <v>6</v>
      </c>
      <c r="C35" s="1" t="s">
        <v>6153</v>
      </c>
      <c r="D35" s="1" t="s">
        <v>4719</v>
      </c>
      <c r="E35" s="14" t="s">
        <v>4719</v>
      </c>
      <c r="F35" s="14" t="s">
        <v>6154</v>
      </c>
      <c r="G35" s="14"/>
      <c r="H35" s="25" t="str">
        <f t="shared" si="1"/>
        <v>ALG6_Question</v>
      </c>
      <c r="I35" s="1" t="str">
        <f>IF(ISTEXT(VLOOKUP($A35,'ALG Generieke vragenset'!$A$2:$X$49,9,FALSE)),VLOOKUP($A35,'ALG Generieke vragenset'!$A$2:$X$49,9,FALSE),"")</f>
        <v>Hoe uit de allergie zich?</v>
      </c>
      <c r="J35" s="1" t="str">
        <f t="shared" si="2"/>
        <v>ALG6_QuestionPar</v>
      </c>
      <c r="K35" s="1" t="str">
        <f>IF(ISTEXT(VLOOKUP($A35,'ALG Generieke vragenset'!$A$2:$X$49,11,FALSE)),VLOOKUP($A35,'ALG Generieke vragenset'!$A$2:$X$49,11,FALSE),"")</f>
        <v>Hoe uit de allergie zich?</v>
      </c>
      <c r="L35" s="1" t="str">
        <f>IF(ISTEXT(VLOOKUP($A35,'ALG Generieke vragenset'!$A$2:$X$49,12,FALSE)),VLOOKUP($A35,'ALG Generieke vragenset'!$A$2:$X$49,12,FALSE),"")</f>
        <v>Waarvoor en ernst</v>
      </c>
      <c r="M35" s="1" t="str">
        <f t="shared" si="3"/>
        <v>ALG6_ExtraInfo</v>
      </c>
      <c r="N35" s="1" t="str">
        <f>IF(ISTEXT(VLOOKUP($A35,'ALG Generieke vragenset'!$A$2:$X$49,14,FALSE)),VLOOKUP($A35,'ALG Generieke vragenset'!$A$2:$X$49,14,FALSE),"")</f>
        <v>Bijvoorbeeld: huiduitslag over het gehele lichaam of een opgezette tong of keel? En gebruik je/de patiënt medicatie voor de allergie en / of heb je een EpiPen?</v>
      </c>
      <c r="O35" s="24" t="str">
        <f>IF(ISTEXT(VLOOKUP($A35,'ALG Generieke vragenset'!$A$2:$X$49,15,FALSE)),VLOOKUP($A35,'ALG Generieke vragenset'!$A$2:$X$49,15,FALSE),"")</f>
        <v/>
      </c>
      <c r="P35" s="24" t="str">
        <f>IF(ISTEXT(VLOOKUP($A35,'ALG Generieke vragenset'!$A$2:$X$49,16,FALSE)),VLOOKUP($A35,'ALG Generieke vragenset'!$A$2:$X$49,16,FALSE),"")</f>
        <v/>
      </c>
      <c r="Q35" s="1" t="str">
        <f>IF(ISTEXT(VLOOKUP($A35,'ALG Generieke vragenset'!$A$2:$X$49,17,FALSE)),VLOOKUP($A35,'ALG Generieke vragenset'!$A$2:$X$49,17,FALSE),"")</f>
        <v>beschrijving</v>
      </c>
      <c r="R35" s="1" t="str">
        <f>IF(ISTEXT(VLOOKUP($A35,'ALG Generieke vragenset'!$A$2:$X$49,18,FALSE)),VLOOKUP($A35,'ALG Generieke vragenset'!$A$2:$X$49,18,FALSE),"")</f>
        <v xml:space="preserve">Ja </v>
      </c>
      <c r="S35" s="1"/>
      <c r="T35" s="14" t="str">
        <f>IF(ISTEXT(VLOOKUP($A35,'ALG Generieke vragenset'!$A$2:$X$49,20,FALSE)),VLOOKUP($A35,'ALG Generieke vragenset'!$A$2:$X$49,20,FALSE),"")</f>
        <v>Beschrijving</v>
      </c>
      <c r="U35" s="14" t="str">
        <f>IF(ISTEXT(VLOOKUP($A35,'ALG Generieke vragenset'!$A$2:$X$49,21,FALSE)),VLOOKUP($A35,'ALG Generieke vragenset'!$A$2:$X$49,21,FALSE),"")</f>
        <v>x</v>
      </c>
      <c r="V35" s="1">
        <v>1</v>
      </c>
      <c r="W35" s="203"/>
      <c r="X35" s="1"/>
    </row>
    <row r="36" spans="1:24" ht="255.95">
      <c r="A36" s="32" t="str">
        <f>UPPER(MID(C36,1,3)&amp;B36)</f>
        <v>ALG1A</v>
      </c>
      <c r="B36" s="1" t="s">
        <v>6161</v>
      </c>
      <c r="C36" s="1" t="s">
        <v>6162</v>
      </c>
      <c r="D36" s="1" t="s">
        <v>6115</v>
      </c>
      <c r="E36" s="1" t="s">
        <v>6115</v>
      </c>
      <c r="F36" s="1" t="s">
        <v>6154</v>
      </c>
      <c r="G36" s="1"/>
      <c r="H36" s="25" t="str">
        <f t="shared" si="1"/>
        <v>ALG1A_Question</v>
      </c>
      <c r="I36" s="321" t="s">
        <v>187</v>
      </c>
      <c r="J36" s="1" t="str">
        <f t="shared" si="2"/>
        <v>ALG1A_QuestionPar</v>
      </c>
      <c r="K36" s="322" t="s">
        <v>189</v>
      </c>
      <c r="L36" s="1" t="s">
        <v>6163</v>
      </c>
      <c r="M36" s="1" t="str">
        <f t="shared" si="3"/>
        <v>ALG1A_ExtraInfo</v>
      </c>
      <c r="N36" s="323" t="s">
        <v>6164</v>
      </c>
      <c r="O36" s="24"/>
      <c r="P36" s="24"/>
      <c r="Q36" s="25" t="s">
        <v>6066</v>
      </c>
      <c r="R36" s="1" t="s">
        <v>6118</v>
      </c>
      <c r="S36" s="14" t="s">
        <v>6165</v>
      </c>
      <c r="T36" s="33" t="s">
        <v>6166</v>
      </c>
      <c r="U36" s="1" t="s">
        <v>1576</v>
      </c>
      <c r="V36" s="14" t="s">
        <v>6167</v>
      </c>
      <c r="W36" s="24" t="s">
        <v>7312</v>
      </c>
      <c r="X36" s="1"/>
    </row>
    <row r="37" spans="1:24" ht="32.1">
      <c r="A37" s="32" t="str">
        <f>UPPER(MID(C37,1,3)&amp;B37)</f>
        <v>ALG1B</v>
      </c>
      <c r="B37" s="1" t="s">
        <v>6169</v>
      </c>
      <c r="C37" s="1" t="s">
        <v>6162</v>
      </c>
      <c r="D37" s="1" t="s">
        <v>6115</v>
      </c>
      <c r="E37" s="1" t="s">
        <v>6115</v>
      </c>
      <c r="F37" s="1" t="s">
        <v>6154</v>
      </c>
      <c r="G37" s="1"/>
      <c r="H37" s="25" t="str">
        <f t="shared" si="1"/>
        <v>ALG1B_Question</v>
      </c>
      <c r="I37" s="321" t="s">
        <v>221</v>
      </c>
      <c r="J37" s="1" t="str">
        <f t="shared" si="2"/>
        <v>ALG1B_QuestionPar</v>
      </c>
      <c r="K37" s="322" t="s">
        <v>223</v>
      </c>
      <c r="L37" s="1" t="s">
        <v>6170</v>
      </c>
      <c r="M37" s="1" t="str">
        <f t="shared" si="3"/>
        <v>ALG1B_ExtraInfo</v>
      </c>
      <c r="N37"/>
      <c r="O37" s="24"/>
      <c r="P37" s="24"/>
      <c r="Q37" s="25" t="s">
        <v>6128</v>
      </c>
      <c r="R37" s="1" t="s">
        <v>6118</v>
      </c>
      <c r="S37" s="1"/>
      <c r="T37" s="33">
        <v>1</v>
      </c>
      <c r="U37" s="1" t="s">
        <v>1576</v>
      </c>
      <c r="V37" s="14">
        <v>1</v>
      </c>
      <c r="W37" s="24"/>
      <c r="X37" s="1"/>
    </row>
    <row r="38" spans="1:24" ht="32.1">
      <c r="A38" s="32" t="str">
        <f t="shared" ref="A38:A39" si="8">UPPER(MID(C38,1,3)&amp;B38)</f>
        <v>ALG3B</v>
      </c>
      <c r="B38" s="1" t="s">
        <v>6178</v>
      </c>
      <c r="C38" s="1" t="s">
        <v>6162</v>
      </c>
      <c r="D38" s="1" t="s">
        <v>6115</v>
      </c>
      <c r="E38" s="14" t="s">
        <v>6115</v>
      </c>
      <c r="F38" s="14" t="s">
        <v>6154</v>
      </c>
      <c r="G38" s="14"/>
      <c r="H38" s="25" t="str">
        <f t="shared" si="1"/>
        <v>ALG3B_Question</v>
      </c>
      <c r="I38" s="1" t="str">
        <f>IF(ISTEXT(VLOOKUP($A38,'ALG Generieke vragenset'!$A$2:$X$48,9,FALSE)),VLOOKUP($A38,'ALG Generieke vragenset'!$A$2:$X$48,9,FALSE),"")</f>
        <v xml:space="preserve">Gebruik je medicijnen? </v>
      </c>
      <c r="J38" s="1" t="str">
        <f t="shared" si="2"/>
        <v>ALG3B_QuestionPar</v>
      </c>
      <c r="K38" s="1" t="str">
        <f>IF(ISTEXT(VLOOKUP($A38,'ALG Generieke vragenset'!$A$2:$X$48,11,FALSE)),VLOOKUP($A38,'ALG Generieke vragenset'!$A$2:$X$48,11,FALSE),"")</f>
        <v>Gebruikt de patiënt medicijnen?</v>
      </c>
      <c r="L38" s="1" t="str">
        <f>IF(ISTEXT(VLOOKUP($A38,'ALG Generieke vragenset'!$A$2:$X$48,12,FALSE)),VLOOKUP($A38,'ALG Generieke vragenset'!$A$2:$X$48,12,FALSE),"")</f>
        <v>Medicatie</v>
      </c>
      <c r="M38" s="1" t="str">
        <f t="shared" si="3"/>
        <v>ALG3B_ExtraInfo</v>
      </c>
      <c r="N38" s="1" t="str">
        <f>IF(ISTEXT(VLOOKUP($A38,'ALG Generieke vragenset'!$A$2:$X$48,14,FALSE)),VLOOKUP($A38,'ALG Generieke vragenset'!$A$2:$X$48,14,FALSE),"")</f>
        <v>En/of ben je onder behandeling bij een arts met bijvoorbeeld radiotherapie?</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 xml:space="preserve">Ja </v>
      </c>
      <c r="S38" s="14" t="s">
        <v>6500</v>
      </c>
      <c r="T38" s="14" t="str">
        <f>IF(ISTEXT(VLOOKUP($A38,'ALG Generieke vragenset'!$A$2:$X$48,20,FALSE)),VLOOKUP($A38,'ALG Generieke vragenset'!$A$2:$X$48,20,FALSE),"")</f>
        <v xml:space="preserve">1. Ja 
2. Nee </v>
      </c>
      <c r="U38" s="14" t="str">
        <f>IF(ISTEXT(VLOOKUP($A38,'ALG Generieke vragenset'!$A$2:$X$48,21,FALSE)),VLOOKUP($A38,'ALG Generieke vragenset'!$A$2:$X$48,21,FALSE),"")</f>
        <v>x</v>
      </c>
      <c r="V38" s="1" t="s">
        <v>6159</v>
      </c>
      <c r="W38" s="24" t="s">
        <v>6235</v>
      </c>
      <c r="X38" s="1"/>
    </row>
    <row r="39" spans="1:24" ht="32.1">
      <c r="A39" s="32" t="str">
        <f t="shared" si="8"/>
        <v>ALG3C</v>
      </c>
      <c r="B39" s="1" t="s">
        <v>6182</v>
      </c>
      <c r="C39" s="1" t="s">
        <v>6162</v>
      </c>
      <c r="D39" s="1" t="s">
        <v>6115</v>
      </c>
      <c r="E39" s="14" t="s">
        <v>6115</v>
      </c>
      <c r="F39" s="14" t="s">
        <v>6154</v>
      </c>
      <c r="G39" s="14"/>
      <c r="H39" s="25" t="str">
        <f t="shared" si="1"/>
        <v>ALG3C_Question</v>
      </c>
      <c r="I39" s="1" t="str">
        <f>IF(ISTEXT(VLOOKUP($A39,'ALG Generieke vragenset'!$A$2:$X$48,9,FALSE)),VLOOKUP($A39,'ALG Generieke vragenset'!$A$2:$X$48,9,FALSE),"")</f>
        <v>Welke medicatie gebruik je?</v>
      </c>
      <c r="J39" s="1" t="str">
        <f t="shared" si="2"/>
        <v>ALG3C_QuestionPar</v>
      </c>
      <c r="K39" s="1" t="str">
        <f>IF(ISTEXT(VLOOKUP($A39,'ALG Generieke vragenset'!$A$2:$X$48,11,FALSE)),VLOOKUP($A39,'ALG Generieke vragenset'!$A$2:$X$48,11,FALSE),"")</f>
        <v>Welke medicatie gebruik je?</v>
      </c>
      <c r="L39" s="1" t="str">
        <f>IF(ISTEXT(VLOOKUP($A39,'ALG Generieke vragenset'!$A$2:$X$48,12,FALSE)),VLOOKUP($A39,'ALG Generieke vragenset'!$A$2:$X$48,12,FALSE),"")</f>
        <v>Specificatie medicatie</v>
      </c>
      <c r="M39" s="1" t="str">
        <f t="shared" si="3"/>
        <v>ALG3C_ExtraInfo</v>
      </c>
      <c r="N39" s="1" t="str">
        <f>IF(ISTEXT(VLOOKUP($A39,'ALG Generieke vragenset'!$A$2:$X$48,14,FALSE)),VLOOKUP($A39,'ALG Generieke vragenset'!$A$2:$X$48,14,FALSE),"")</f>
        <v xml:space="preserve">Of wat voor behandeling? En als je er een hebt graag ook een foto uploaden van je medicatielijst.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 en beeld</v>
      </c>
      <c r="R39" s="1" t="str">
        <f>IF(ISTEXT(VLOOKUP($A39,'ALG Generieke vragenset'!$A$2:$X$48,18,FALSE)),VLOOKUP($A39,'ALG Generieke vragenset'!$A$2:$X$48,18,FALSE),"")</f>
        <v xml:space="preserve">Ja </v>
      </c>
      <c r="S39" s="1"/>
      <c r="T39" s="14">
        <v>1</v>
      </c>
      <c r="U39" s="14" t="str">
        <f>IF(ISTEXT(VLOOKUP($A39,'ALG Generieke vragenset'!$A$2:$X$48,21,FALSE)),VLOOKUP($A39,'ALG Generieke vragenset'!$A$2:$X$48,21,FALSE),"")</f>
        <v>x</v>
      </c>
      <c r="V39" s="1">
        <v>1</v>
      </c>
      <c r="W39" s="24"/>
      <c r="X39" s="1"/>
    </row>
    <row r="40" spans="1:24" ht="48">
      <c r="A40" s="32" t="str">
        <f t="shared" si="7"/>
        <v>ALG21</v>
      </c>
      <c r="B40" s="203">
        <v>21</v>
      </c>
      <c r="C40" s="203" t="s">
        <v>6153</v>
      </c>
      <c r="D40" s="203" t="s">
        <v>4719</v>
      </c>
      <c r="E40" s="203" t="s">
        <v>6196</v>
      </c>
      <c r="F40" s="203" t="s">
        <v>6202</v>
      </c>
      <c r="G40" s="203"/>
      <c r="H40" s="25" t="str">
        <f t="shared" si="1"/>
        <v>ALG21_Question</v>
      </c>
      <c r="I40" s="1" t="str">
        <f>IF(ISTEXT(VLOOKUP($A40,'ALG Generieke vragenset'!$A$2:$X$49,9,FALSE)),VLOOKUP($A40,'ALG Generieke vragenset'!$A$2:$X$49,9,FALSE),"")</f>
        <v xml:space="preserve">Heb je een COVID-19 test gedaan? </v>
      </c>
      <c r="J40" s="1" t="str">
        <f t="shared" si="2"/>
        <v>ALG21_QuestionPar</v>
      </c>
      <c r="K40" s="1" t="str">
        <f>IF(ISTEXT(VLOOKUP($A40,'ALG Generieke vragenset'!$A$2:$X$49,11,FALSE)),VLOOKUP($A40,'ALG Generieke vragenset'!$A$2:$X$49,11,FALSE),"")</f>
        <v xml:space="preserve">Heeft de patiënt een COVID-19 test gedaan? </v>
      </c>
      <c r="L40" s="1" t="str">
        <f>IF(ISTEXT(VLOOKUP($A40,'ALG Generieke vragenset'!$A$2:$X$49,12,FALSE)),VLOOKUP($A40,'ALG Generieke vragenset'!$A$2:$X$49,12,FALSE),"")</f>
        <v>COVID-19 test</v>
      </c>
      <c r="M40" s="1" t="str">
        <f t="shared" si="3"/>
        <v>ALG21_ExtraInfo</v>
      </c>
      <c r="N40" s="1"/>
      <c r="O40" s="24" t="str">
        <f>IF(ISTEXT(VLOOKUP($A40,'ALG Generieke vragenset'!$A$2:$X$49,15,FALSE)),VLOOKUP($A40,'ALG Generieke vragenset'!$A$2:$X$49,15,FALSE),"")</f>
        <v/>
      </c>
      <c r="P40" s="24" t="str">
        <f>IF(ISTEXT(VLOOKUP($A40,'ALG Generieke vragenset'!$A$2:$X$49,16,FALSE)),VLOOKUP($A40,'ALG Generieke vragenset'!$A$2:$X$49,16,FALSE),"")</f>
        <v/>
      </c>
      <c r="Q40" s="1" t="str">
        <f>IF(ISTEXT(VLOOKUP($A40,'ALG Generieke vragenset'!$A$2:$X$49,17,FALSE)),VLOOKUP($A40,'ALG Generieke vragenset'!$A$2:$X$49,17,FALSE),"")</f>
        <v>keuzeselectie</v>
      </c>
      <c r="R40" s="1" t="str">
        <f>IF(ISTEXT(VLOOKUP($A40,'ALG Generieke vragenset'!$A$2:$X$49,18,FALSE)),VLOOKUP($A40,'ALG Generieke vragenset'!$A$2:$X$49,18,FALSE),"")</f>
        <v>Ja</v>
      </c>
      <c r="S40" s="14" t="s">
        <v>6288</v>
      </c>
      <c r="T40" s="14" t="str">
        <f>IF(ISTEXT(VLOOKUP($A40,'ALG Generieke vragenset'!$A$2:$X$49,20,FALSE)),VLOOKUP($A40,'ALG Generieke vragenset'!$A$2:$X$49,20,FALSE),"")</f>
        <v>1. Ja, positief
2. Ja, negatief
3. Nee</v>
      </c>
      <c r="U40" s="14" t="str">
        <f>IF(ISTEXT(VLOOKUP($A40,'ALG Generieke vragenset'!$A$2:$X$49,21,FALSE)),VLOOKUP($A40,'ALG Generieke vragenset'!$A$2:$X$49,21,FALSE),"")</f>
        <v>x</v>
      </c>
      <c r="V40" s="203" t="s">
        <v>6401</v>
      </c>
      <c r="W40" s="1"/>
      <c r="X40" s="203"/>
    </row>
    <row r="41" spans="1:24" ht="32.1">
      <c r="A41" s="32" t="str">
        <f t="shared" si="7"/>
        <v>ADL1</v>
      </c>
      <c r="B41" s="1">
        <v>1</v>
      </c>
      <c r="C41" s="1" t="s">
        <v>6257</v>
      </c>
      <c r="D41" s="1" t="s">
        <v>4719</v>
      </c>
      <c r="E41" s="14" t="s">
        <v>4719</v>
      </c>
      <c r="F41" s="14" t="s">
        <v>6154</v>
      </c>
      <c r="G41" s="14"/>
      <c r="H41" s="25" t="str">
        <f t="shared" si="1"/>
        <v>ADL1_Question</v>
      </c>
      <c r="I41" s="1" t="str">
        <f>IF(ISTEXT(VLOOKUP($A41,'ALG Generieke vragenset'!$A$2:$X$49,9,FALSE)),VLOOKUP($A41,'ALG Generieke vragenset'!$A$2:$X$49,9,FALSE),"")</f>
        <v>Beperken de klachten je in je dagelijkse bezigheden?</v>
      </c>
      <c r="J41" s="1" t="str">
        <f t="shared" si="2"/>
        <v>ADL1_QuestionPar</v>
      </c>
      <c r="K41" s="1" t="str">
        <f>IF(ISTEXT(VLOOKUP($A41,'ALG Generieke vragenset'!$A$2:$X$49,11,FALSE)),VLOOKUP($A41,'ALG Generieke vragenset'!$A$2:$X$49,11,FALSE),"")</f>
        <v>Beperken de klachten de patiënt in zijn / haar dagelijkse bezigheden?</v>
      </c>
      <c r="L41" s="1" t="str">
        <f>IF(ISTEXT(VLOOKUP($A41,'ALG Generieke vragenset'!$A$2:$X$49,12,FALSE)),VLOOKUP($A41,'ALG Generieke vragenset'!$A$2:$X$49,12,FALSE),"")</f>
        <v>Beperkt ADL</v>
      </c>
      <c r="M41" s="1" t="str">
        <f t="shared" si="3"/>
        <v>ADL1_ExtraInfo</v>
      </c>
      <c r="N41" s="1"/>
      <c r="O41" s="24" t="str">
        <f>IF(ISTEXT(VLOOKUP($A41,'ALG Generieke vragenset'!$A$2:$X$49,15,FALSE)),VLOOKUP($A41,'ALG Generieke vragenset'!$A$2:$X$49,15,FALSE),"")</f>
        <v/>
      </c>
      <c r="P41" s="24" t="str">
        <f>IF(ISTEXT(VLOOKUP($A41,'ALG Generieke vragenset'!$A$2:$X$49,16,FALSE)),VLOOKUP($A41,'ALG Generieke vragenset'!$A$2:$X$49,16,FALSE),"")</f>
        <v/>
      </c>
      <c r="Q41" s="1" t="str">
        <f>IF(ISTEXT(VLOOKUP($A41,'ALG Generieke vragenset'!$A$2:$X$49,17,FALSE)),VLOOKUP($A41,'ALG Generieke vragenset'!$A$2:$X$49,17,FALSE),"")</f>
        <v>boolean</v>
      </c>
      <c r="R41" s="1" t="str">
        <f>IF(ISTEXT(VLOOKUP($A41,'ALG Generieke vragenset'!$A$2:$X$49,18,FALSE)),VLOOKUP($A41,'ALG Generieke vragenset'!$A$2:$X$49,18,FALSE),"")</f>
        <v>Ja</v>
      </c>
      <c r="S41" s="14" t="s">
        <v>6500</v>
      </c>
      <c r="T41" s="14" t="str">
        <f>IF(ISTEXT(VLOOKUP($A41,'ALG Generieke vragenset'!$A$2:$X$49,20,FALSE)),VLOOKUP($A41,'ALG Generieke vragenset'!$A$2:$X$49,20,FALSE),"")</f>
        <v>1. Ja
2. Nee</v>
      </c>
      <c r="U41" s="14" t="str">
        <f>IF(ISTEXT(VLOOKUP($A41,'ALG Generieke vragenset'!$A$2:$X$49,21,FALSE)),VLOOKUP($A41,'ALG Generieke vragenset'!$A$2:$X$49,21,FALSE),"")</f>
        <v>x</v>
      </c>
      <c r="V41" s="1" t="s">
        <v>6159</v>
      </c>
      <c r="W41" s="203"/>
      <c r="X41" s="1"/>
    </row>
    <row r="42" spans="1:24" ht="48">
      <c r="A42" s="32" t="s">
        <v>6276</v>
      </c>
      <c r="B42" s="1">
        <v>20</v>
      </c>
      <c r="C42" s="1" t="s">
        <v>6153</v>
      </c>
      <c r="D42" s="1" t="s">
        <v>6115</v>
      </c>
      <c r="E42" s="14" t="s">
        <v>6115</v>
      </c>
      <c r="F42" s="14" t="s">
        <v>6154</v>
      </c>
      <c r="G42" s="14"/>
      <c r="H42" s="25" t="str">
        <f t="shared" si="1"/>
        <v>ADDITIONALQ_Question</v>
      </c>
      <c r="I42" s="1" t="str">
        <f>IF(ISTEXT(VLOOKUP($A42,'ALG Generieke vragenset'!$A$2:$X$49,9,FALSE)),VLOOKUP($A42,'ALG Generieke vragenset'!$A$2:$X$49,9,FALSE),"")</f>
        <v>Wat is je belangrijkste vraag aan ons?</v>
      </c>
      <c r="J42" s="1" t="str">
        <f t="shared" si="2"/>
        <v>ADDITIONALQ_QuestionPar</v>
      </c>
      <c r="K42" s="1" t="str">
        <f>IF(ISTEXT(VLOOKUP($A42,'ALG Generieke vragenset'!$A$2:$X$49,11,FALSE)),VLOOKUP($A42,'ALG Generieke vragenset'!$A$2:$X$49,11,FALSE),"")</f>
        <v>Wat is je belangrijkste vraag aan ons?</v>
      </c>
      <c r="L42" s="1" t="str">
        <f>IF(ISTEXT(VLOOKUP($A42,'ALG Generieke vragenset'!$A$2:$X$49,12,FALSE)),VLOOKUP($A42,'ALG Generieke vragenset'!$A$2:$X$49,12,FALSE),"")</f>
        <v>Hulpvraag</v>
      </c>
      <c r="M42" s="1" t="str">
        <f t="shared" si="3"/>
        <v>ADDITIONALQ_ExtraInfo</v>
      </c>
      <c r="N42" s="1"/>
      <c r="O42" s="24" t="str">
        <f>IF(ISTEXT(VLOOKUP($A42,'ALG Generieke vragenset'!$A$2:$X$49,15,FALSE)),VLOOKUP($A42,'ALG Generieke vragenset'!$A$2:$X$49,15,FALSE),"")</f>
        <v/>
      </c>
      <c r="P42" s="24" t="str">
        <f>IF(ISTEXT(VLOOKUP($A42,'ALG Generieke vragenset'!$A$2:$X$49,16,FALSE)),VLOOKUP($A42,'ALG Generieke vragenset'!$A$2:$X$49,16,FALSE),"")</f>
        <v/>
      </c>
      <c r="Q42" s="1" t="str">
        <f>IF(ISTEXT(VLOOKUP($A42,'ALG Generieke vragenset'!$A$2:$X$49,17,FALSE)),VLOOKUP($A42,'ALG Generieke vragenset'!$A$2:$X$49,17,FALSE),"")</f>
        <v>beschrijving</v>
      </c>
      <c r="R42" s="1" t="str">
        <f>IF(ISTEXT(VLOOKUP($A42,'ALG Generieke vragenset'!$A$2:$X$49,18,FALSE)),VLOOKUP($A42,'ALG Generieke vragenset'!$A$2:$X$49,18,FALSE),"")</f>
        <v xml:space="preserve">Ja </v>
      </c>
      <c r="S42" s="1"/>
      <c r="T42" s="14" t="str">
        <f>IF(ISTEXT(VLOOKUP($A42,'ALG Generieke vragenset'!$A$2:$X$49,20,FALSE)),VLOOKUP($A42,'ALG Generieke vragenset'!$A$2:$X$49,20,FALSE),"")</f>
        <v>Beschrijving</v>
      </c>
      <c r="U42" s="14" t="str">
        <f>IF(ISTEXT(VLOOKUP($A42,'ALG Generieke vragenset'!$A$2:$X$49,21,FALSE)),VLOOKUP($A42,'ALG Generieke vragenset'!$A$2:$X$49,21,FALSE),"")</f>
        <v>x</v>
      </c>
      <c r="V42" s="14">
        <v>1</v>
      </c>
      <c r="W42" s="203"/>
      <c r="X42" s="1"/>
    </row>
    <row r="43" spans="1:24" ht="32.1">
      <c r="A43" s="32" t="s">
        <v>6278</v>
      </c>
      <c r="B43" s="1" t="s">
        <v>6279</v>
      </c>
      <c r="C43" s="1" t="s">
        <v>6162</v>
      </c>
      <c r="D43" s="1" t="s">
        <v>6115</v>
      </c>
      <c r="E43" s="14" t="s">
        <v>6115</v>
      </c>
      <c r="F43" s="14" t="s">
        <v>6154</v>
      </c>
      <c r="G43" s="14"/>
      <c r="H43" s="25" t="str">
        <f t="shared" si="1"/>
        <v>ALG27_Question</v>
      </c>
      <c r="I43" s="1" t="str">
        <f>IF(ISTEXT(VLOOKUP($A43,'ALG Generieke vragenset'!$A$2:$X$49,9,FALSE)),VLOOKUP($A43,'ALG Generieke vragenset'!$A$2:$X$49,9,FALSE),"")</f>
        <v xml:space="preserve">Zijn er nog andere zorgen of vragen? </v>
      </c>
      <c r="J43" s="1" t="str">
        <f t="shared" si="2"/>
        <v>ALG27_QuestionPar</v>
      </c>
      <c r="K43" s="1" t="str">
        <f>IF(ISTEXT(VLOOKUP($A43,'ALG Generieke vragenset'!$A$2:$X$49,11,FALSE)),VLOOKUP($A43,'ALG Generieke vragenset'!$A$2:$X$49,11,FALSE),"")</f>
        <v xml:space="preserve">Zijn er nog andere zorgen of vragen? </v>
      </c>
      <c r="L43" s="1" t="str">
        <f>IF(ISTEXT(VLOOKUP($A43,'ALG Generieke vragenset'!$A$2:$X$49,12,FALSE)),VLOOKUP($A43,'ALG Generieke vragenset'!$A$2:$X$49,12,FALSE),"")</f>
        <v>Zorgen of vragen</v>
      </c>
      <c r="M43" s="1" t="str">
        <f t="shared" si="3"/>
        <v>ALG27_ExtraInfo</v>
      </c>
      <c r="N43" s="1" t="str">
        <f>IF(ISTEXT(VLOOKUP($A43,'ALG Generieke vragenset'!$A$2:$X$49,14,FALSE)),VLOOKUP($A43,'ALG Generieke vragenset'!$A$2:$X$49,14,FALSE),"")</f>
        <v xml:space="preserve">Dit is de laatste vraag, hierna worden je antwoorden doorgestuurd naar ons medisch team. Indien je geen aanvullingen hebt kan je op volgende klikken. </v>
      </c>
      <c r="O43" s="24" t="str">
        <f>IF(ISTEXT(VLOOKUP($A43,'ALG Generieke vragenset'!$A$2:$X$49,15,FALSE)),VLOOKUP($A43,'ALG Generieke vragenset'!$A$2:$X$49,15,FALSE),"")</f>
        <v/>
      </c>
      <c r="P43" s="24" t="str">
        <f>IF(ISTEXT(VLOOKUP($A43,'ALG Generieke vragenset'!$A$2:$X$49,16,FALSE)),VLOOKUP($A43,'ALG Generieke vragenset'!$A$2:$X$49,16,FALSE),"")</f>
        <v/>
      </c>
      <c r="Q43" s="1" t="str">
        <f>IF(ISTEXT(VLOOKUP($A43,'ALG Generieke vragenset'!$A$2:$X$49,17,FALSE)),VLOOKUP($A43,'ALG Generieke vragenset'!$A$2:$X$49,17,FALSE),"")</f>
        <v>beschrijving</v>
      </c>
      <c r="R43" s="1" t="str">
        <f>IF(ISTEXT(VLOOKUP($A43,'ALG Generieke vragenset'!$A$2:$X$49,18,FALSE)),VLOOKUP($A43,'ALG Generieke vragenset'!$A$2:$X$49,18,FALSE),"")</f>
        <v>Nee</v>
      </c>
      <c r="S43" s="1"/>
      <c r="T43" s="14" t="str">
        <f>IF(ISTEXT(VLOOKUP($A43,'ALG Generieke vragenset'!$A$2:$X$49,20,FALSE)),VLOOKUP($A43,'ALG Generieke vragenset'!$A$2:$X$49,20,FALSE),"")</f>
        <v>Beschrijving</v>
      </c>
      <c r="U43" s="14" t="str">
        <f>IF(ISTEXT(VLOOKUP($A43,'ALG Generieke vragenset'!$A$2:$X$49,21,FALSE)),VLOOKUP($A43,'ALG Generieke vragenset'!$A$2:$X$49,21,FALSE),"")</f>
        <v>x</v>
      </c>
      <c r="V43" s="14">
        <v>1</v>
      </c>
      <c r="W43" s="205" t="s">
        <v>6283</v>
      </c>
      <c r="X43" s="14" t="s">
        <v>6284</v>
      </c>
    </row>
  </sheetData>
  <hyperlinks>
    <hyperlink ref="O16" r:id="rId1" xr:uid="{BCF1BF07-C1A0-449B-B3CF-4406EEC5735E}"/>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E5148E5-A4FB-4BBD-BFB2-891CB8A5A24D}">
          <x14:formula1>
            <xm:f>_handleiding!$A$29:$A$38</xm:f>
          </x14:formula1>
          <x14:formula2>
            <xm:f>0</xm:f>
          </x14:formula2>
          <xm:sqref>Q40:Q1034 Q20:Q37 Q1:Q2 Q10:Q18</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3EB0-7D4A-41A5-A4AE-5E86BB3043ED}">
  <sheetPr codeName="Blad19"/>
  <dimension ref="A1:X45"/>
  <sheetViews>
    <sheetView zoomScale="90" zoomScaleNormal="90" workbookViewId="0">
      <selection activeCell="M6" sqref="M6:M44"/>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29.85546875" style="25" customWidth="1"/>
    <col min="11" max="11" width="14.42578125" style="25" customWidth="1"/>
    <col min="12" max="13" width="17.7109375" style="25" customWidth="1"/>
    <col min="14" max="14" width="9.140625" style="25" customWidth="1"/>
    <col min="15" max="15" width="13" style="25" customWidth="1"/>
    <col min="16" max="16" width="14.42578125" style="25" customWidth="1"/>
    <col min="17" max="17" width="17.85546875" style="25" customWidth="1"/>
    <col min="18" max="18" width="10.42578125" style="25" customWidth="1"/>
    <col min="19" max="19" width="26" style="25" customWidth="1"/>
    <col min="20" max="20" width="49.140625" style="25" customWidth="1"/>
    <col min="21" max="21" width="13.7109375" style="25" customWidth="1"/>
    <col min="22" max="22" width="9.7109375" style="25" customWidth="1"/>
    <col min="23" max="23" width="13.42578125" style="25" customWidth="1"/>
    <col min="24"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11.95">
      <c r="A2" s="206" t="s">
        <v>6353</v>
      </c>
      <c r="B2" s="76"/>
      <c r="C2" s="76" t="s">
        <v>6353</v>
      </c>
      <c r="D2" s="76" t="s">
        <v>4719</v>
      </c>
      <c r="E2" s="76" t="s">
        <v>4719</v>
      </c>
      <c r="F2" s="76" t="s">
        <v>6154</v>
      </c>
      <c r="G2" s="76"/>
      <c r="H2" s="493"/>
      <c r="I2" s="127"/>
      <c r="J2" s="490"/>
      <c r="K2" s="78"/>
      <c r="L2" s="79"/>
      <c r="M2" s="79"/>
      <c r="N2" s="76" t="s">
        <v>6384</v>
      </c>
      <c r="O2" s="79"/>
      <c r="P2" s="76"/>
      <c r="Q2" s="76"/>
      <c r="R2" s="76"/>
      <c r="S2" s="76"/>
      <c r="T2" s="76" t="s">
        <v>6510</v>
      </c>
      <c r="U2" s="76"/>
      <c r="V2" s="76"/>
      <c r="W2" s="76"/>
      <c r="X2" s="80"/>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48">
      <c r="A4" s="25" t="str">
        <f t="shared" si="0"/>
        <v>ABCDE1B</v>
      </c>
      <c r="B4" s="25" t="s">
        <v>6352</v>
      </c>
      <c r="C4" s="25" t="s">
        <v>6353</v>
      </c>
      <c r="D4" s="25" t="s">
        <v>6296</v>
      </c>
      <c r="E4" s="25" t="s">
        <v>6115</v>
      </c>
      <c r="F4" s="25" t="s">
        <v>6224</v>
      </c>
      <c r="G4" s="25" t="s">
        <v>6385</v>
      </c>
      <c r="H4" s="25" t="str">
        <f t="shared" ref="H4:H45" si="1">A4&amp;"_"&amp;$H$1</f>
        <v>ABCDE1B_Question</v>
      </c>
      <c r="I4" s="1" t="str">
        <f>IF(ISTEXT(VLOOKUP($A4,'ABCDE set (patient + verz)'!$A$2:$X$48,9,FALSE)),VLOOKUP($A4,'ABCDE set (patient + verz)'!$A$2:$X$48,9,FALSE),"")</f>
        <v xml:space="preserve">Ben je volledig bij bewustzijn / helder? </v>
      </c>
      <c r="J4" s="1" t="str">
        <f t="shared" ref="J4:J45"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5"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63.95">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63.95">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63.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63.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75" t="str">
        <f>UPPER(MID(C10,1,5)&amp;B10)</f>
        <v>HUIDU1</v>
      </c>
      <c r="B10" s="205">
        <v>1</v>
      </c>
      <c r="C10" s="205" t="s">
        <v>2021</v>
      </c>
      <c r="D10" s="205" t="s">
        <v>6115</v>
      </c>
      <c r="E10" s="205" t="s">
        <v>4719</v>
      </c>
      <c r="F10" s="203" t="s">
        <v>6216</v>
      </c>
      <c r="G10" s="203"/>
      <c r="H10" s="25" t="str">
        <f t="shared" si="1"/>
        <v>HUIDU1_Question</v>
      </c>
      <c r="I10" s="205" t="s">
        <v>7313</v>
      </c>
      <c r="J10" s="1" t="str">
        <f t="shared" si="2"/>
        <v>HUIDU1_QuestionPar</v>
      </c>
      <c r="K10" s="205" t="s">
        <v>3477</v>
      </c>
      <c r="L10" s="205" t="s">
        <v>6439</v>
      </c>
      <c r="M10" s="1" t="str">
        <f t="shared" si="3"/>
        <v>HUIDU1_ExtraInfo</v>
      </c>
      <c r="N10" s="205" t="s">
        <v>7314</v>
      </c>
      <c r="O10" s="205"/>
      <c r="P10" s="205" t="s">
        <v>6300</v>
      </c>
      <c r="Q10" s="205" t="s">
        <v>6326</v>
      </c>
      <c r="R10" s="205" t="s">
        <v>6118</v>
      </c>
      <c r="S10" s="205" t="s">
        <v>7315</v>
      </c>
      <c r="T10" s="205" t="s">
        <v>7316</v>
      </c>
      <c r="U10" s="205"/>
      <c r="V10" s="224" t="s">
        <v>6329</v>
      </c>
      <c r="W10" s="205" t="s">
        <v>7317</v>
      </c>
      <c r="X10" s="205" t="s">
        <v>6292</v>
      </c>
    </row>
    <row r="11" spans="1:24" ht="409.6">
      <c r="A11" s="175" t="str">
        <f>UPPER(MID(C11,1,5)&amp;B11)</f>
        <v>HUIDU2</v>
      </c>
      <c r="B11" s="205">
        <v>2</v>
      </c>
      <c r="C11" s="205" t="s">
        <v>2021</v>
      </c>
      <c r="D11" s="205" t="s">
        <v>6115</v>
      </c>
      <c r="E11" s="205" t="s">
        <v>4719</v>
      </c>
      <c r="F11" s="205" t="s">
        <v>6224</v>
      </c>
      <c r="G11" s="205"/>
      <c r="H11" s="25" t="str">
        <f t="shared" si="1"/>
        <v>HUIDU2_Question</v>
      </c>
      <c r="I11" s="205" t="s">
        <v>7313</v>
      </c>
      <c r="J11" s="1" t="str">
        <f t="shared" si="2"/>
        <v>HUIDU2_QuestionPar</v>
      </c>
      <c r="K11" s="205" t="s">
        <v>3477</v>
      </c>
      <c r="L11" s="205" t="s">
        <v>6439</v>
      </c>
      <c r="M11" s="1" t="str">
        <f t="shared" si="3"/>
        <v>HUIDU2_ExtraInfo</v>
      </c>
      <c r="N11" s="205" t="s">
        <v>7318</v>
      </c>
      <c r="O11" s="205"/>
      <c r="P11" s="205" t="s">
        <v>6300</v>
      </c>
      <c r="Q11" s="205" t="s">
        <v>6326</v>
      </c>
      <c r="R11" s="205" t="s">
        <v>6118</v>
      </c>
      <c r="S11" s="205" t="s">
        <v>7319</v>
      </c>
      <c r="T11" s="205" t="s">
        <v>7320</v>
      </c>
      <c r="U11" s="205"/>
      <c r="V11" s="224" t="s">
        <v>6620</v>
      </c>
      <c r="W11" s="205" t="s">
        <v>7321</v>
      </c>
      <c r="X11" s="205" t="s">
        <v>7322</v>
      </c>
    </row>
    <row r="12" spans="1:24" ht="32.1">
      <c r="A12" s="32" t="str">
        <f t="shared" ref="A12" si="4">UPPER(MID(C12,1,3)&amp;B12)</f>
        <v>ALG7</v>
      </c>
      <c r="B12" s="1">
        <v>7</v>
      </c>
      <c r="C12" s="1" t="s">
        <v>6153</v>
      </c>
      <c r="D12" s="1" t="s">
        <v>6115</v>
      </c>
      <c r="E12" s="14" t="s">
        <v>6196</v>
      </c>
      <c r="F12" s="14" t="s">
        <v>6154</v>
      </c>
      <c r="G12" s="14"/>
      <c r="H12" s="25" t="str">
        <f t="shared" si="1"/>
        <v>ALG7_Question</v>
      </c>
      <c r="I12" s="1" t="s">
        <v>269</v>
      </c>
      <c r="J12" s="1" t="str">
        <f t="shared" si="2"/>
        <v>ALG7_QuestionPar</v>
      </c>
      <c r="K12" s="1" t="s">
        <v>271</v>
      </c>
      <c r="L12" s="1" t="s">
        <v>2895</v>
      </c>
      <c r="M12" s="1" t="str">
        <f t="shared" si="3"/>
        <v>ALG7_ExtraInfo</v>
      </c>
      <c r="N12" s="1" t="s">
        <v>6197</v>
      </c>
      <c r="O12" s="24"/>
      <c r="P12" s="24"/>
      <c r="Q12" s="1" t="s">
        <v>6065</v>
      </c>
      <c r="R12" s="1" t="s">
        <v>6118</v>
      </c>
      <c r="S12" s="14" t="s">
        <v>6198</v>
      </c>
      <c r="T12" s="14" t="s">
        <v>6199</v>
      </c>
      <c r="U12" s="14" t="s">
        <v>1576</v>
      </c>
      <c r="V12" s="1" t="s">
        <v>6159</v>
      </c>
      <c r="W12" s="24" t="s">
        <v>6235</v>
      </c>
      <c r="X12" s="1"/>
    </row>
    <row r="13" spans="1:24" ht="207.95">
      <c r="A13" s="32" t="str">
        <f>UPPER(MID(C13,1,3)&amp;B13)</f>
        <v>ALG7A</v>
      </c>
      <c r="B13" s="1" t="s">
        <v>6201</v>
      </c>
      <c r="C13" s="1" t="s">
        <v>6153</v>
      </c>
      <c r="D13" s="1" t="s">
        <v>4719</v>
      </c>
      <c r="E13" s="14" t="s">
        <v>4719</v>
      </c>
      <c r="F13" s="14" t="s">
        <v>6202</v>
      </c>
      <c r="G13" s="14"/>
      <c r="H13" s="25" t="str">
        <f t="shared" si="1"/>
        <v>ALG7A_Question</v>
      </c>
      <c r="I13" s="1" t="str">
        <f>IF(ISTEXT(VLOOKUP($A13,'ALG Generieke vragenset'!$A$2:$X$48,9,FALSE)),VLOOKUP($A13,'ALG Generieke vragenset'!$A$2:$X$48,9,FALSE),"")</f>
        <v>Hoe hoog is je temperatuur?</v>
      </c>
      <c r="J13" s="1" t="str">
        <f t="shared" si="2"/>
        <v>ALG7A_QuestionPar</v>
      </c>
      <c r="K13" s="1" t="str">
        <f>IF(ISTEXT(VLOOKUP($A13,'ALG Generieke vragenset'!$A$2:$X$48,11,FALSE)),VLOOKUP($A13,'ALG Generieke vragenset'!$A$2:$X$48,11,FALSE),"")</f>
        <v>Hoe hoog is de temperatuur?</v>
      </c>
      <c r="L13" s="1" t="str">
        <f>IF(ISTEXT(VLOOKUP($A13,'ALG Generieke vragenset'!$A$2:$X$48,12,FALSE)),VLOOKUP($A13,'ALG Generieke vragenset'!$A$2:$X$48,12,FALSE),"")</f>
        <v>Temperatuur</v>
      </c>
      <c r="M13" s="1" t="str">
        <f t="shared" si="3"/>
        <v>ALG7A_ExtraInfo</v>
      </c>
      <c r="N13" s="1" t="str">
        <f>IF(ISTEXT(VLOOKUP($A13,'ALG Generieke vragenset'!$A$2:$X$48,14,FALSE)),VLOOKUP($A13,'ALG Generieke vragenset'!$A$2:$X$48,14,FALSE),"")</f>
        <v xml:space="preserve">Bij voorkeur via de anus gemeten en afronden op halve graden.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Slider</v>
      </c>
      <c r="R13" s="1" t="str">
        <f>IF(ISTEXT(VLOOKUP($A13,'ALG Generieke vragenset'!$A$2:$X$48,18,FALSE)),VLOOKUP($A13,'ALG Generieke vragenset'!$A$2:$X$48,18,FALSE),"")</f>
        <v xml:space="preserve">Ja </v>
      </c>
      <c r="S13" s="14" t="s">
        <v>6206</v>
      </c>
      <c r="T13" s="14" t="str">
        <f>IF(ISTEXT(VLOOKUP($A13,'ALG Generieke vragenset'!$A$2:$X$48,20,FALSE)),VLOOKUP($A13,'ALG Generieke vragenset'!$A$2:$X$48,20,FALSE),"")</f>
        <v>1. 35
2. 35.5
3. 36
4. 36.5
5. 37
6. 37.5 
7. 38
8. 38.5 
9. 39
10. 39.5 
11. 40
12. 40.5 
13. 41</v>
      </c>
      <c r="U13" s="14" t="str">
        <f>IF(ISTEXT(VLOOKUP($A13,'ALG Generieke vragenset'!$A$2:$X$48,21,FALSE)),VLOOKUP($A13,'ALG Generieke vragenset'!$A$2:$X$48,21,FALSE),"")</f>
        <v>x</v>
      </c>
      <c r="V13" s="1" t="s">
        <v>6208</v>
      </c>
      <c r="W13" s="14" t="s">
        <v>6209</v>
      </c>
      <c r="X13" s="1" t="s">
        <v>7323</v>
      </c>
    </row>
    <row r="14" spans="1:24" ht="63.95">
      <c r="A14" s="175" t="str">
        <f t="shared" ref="A14:A20" si="5">UPPER(MID(C14,1,5)&amp;B14)</f>
        <v>HUIDU3</v>
      </c>
      <c r="B14" s="205">
        <v>3</v>
      </c>
      <c r="C14" s="205" t="s">
        <v>2021</v>
      </c>
      <c r="D14" s="205" t="s">
        <v>4719</v>
      </c>
      <c r="E14" s="205" t="s">
        <v>6115</v>
      </c>
      <c r="F14" s="205" t="s">
        <v>6202</v>
      </c>
      <c r="G14" s="205"/>
      <c r="H14" s="25" t="str">
        <f t="shared" si="1"/>
        <v>HUIDU3_Question</v>
      </c>
      <c r="I14" s="205" t="s">
        <v>7324</v>
      </c>
      <c r="J14" s="1" t="str">
        <f t="shared" si="2"/>
        <v>HUIDU3_QuestionPar</v>
      </c>
      <c r="K14" s="205" t="s">
        <v>7324</v>
      </c>
      <c r="L14" s="205" t="s">
        <v>7325</v>
      </c>
      <c r="M14" s="1" t="str">
        <f t="shared" si="3"/>
        <v>HUIDU3_ExtraInfo</v>
      </c>
      <c r="N14" s="205" t="s">
        <v>3511</v>
      </c>
      <c r="O14" s="205"/>
      <c r="P14" s="205" t="s">
        <v>7326</v>
      </c>
      <c r="Q14" s="205" t="s">
        <v>6073</v>
      </c>
      <c r="R14" s="205" t="s">
        <v>3</v>
      </c>
      <c r="S14" s="14" t="s">
        <v>6500</v>
      </c>
      <c r="T14" s="205" t="s">
        <v>6120</v>
      </c>
      <c r="U14" s="205" t="s">
        <v>1576</v>
      </c>
      <c r="V14" s="205" t="s">
        <v>6349</v>
      </c>
      <c r="W14" s="205"/>
      <c r="X14" s="205"/>
    </row>
    <row r="15" spans="1:24" ht="409.6">
      <c r="A15" s="175" t="str">
        <f t="shared" si="5"/>
        <v>HUIDU4</v>
      </c>
      <c r="B15" s="205">
        <v>4</v>
      </c>
      <c r="C15" s="205" t="s">
        <v>2021</v>
      </c>
      <c r="D15" s="205" t="s">
        <v>6115</v>
      </c>
      <c r="E15" s="205" t="s">
        <v>6115</v>
      </c>
      <c r="F15" s="205" t="s">
        <v>6202</v>
      </c>
      <c r="G15" s="205"/>
      <c r="H15" s="25" t="str">
        <f t="shared" si="1"/>
        <v>HUIDU4_Question</v>
      </c>
      <c r="I15" s="205" t="s">
        <v>3513</v>
      </c>
      <c r="J15" s="1" t="str">
        <f t="shared" si="2"/>
        <v>HUIDU4_QuestionPar</v>
      </c>
      <c r="K15" s="205" t="s">
        <v>3515</v>
      </c>
      <c r="L15" s="205" t="s">
        <v>6625</v>
      </c>
      <c r="M15" s="1" t="str">
        <f t="shared" si="3"/>
        <v>HUIDU4_ExtraInfo</v>
      </c>
      <c r="N15" s="205" t="s">
        <v>3517</v>
      </c>
      <c r="O15" s="45" t="s">
        <v>6627</v>
      </c>
      <c r="P15" s="205" t="s">
        <v>6300</v>
      </c>
      <c r="Q15" s="205" t="s">
        <v>6326</v>
      </c>
      <c r="R15" s="205" t="s">
        <v>6118</v>
      </c>
      <c r="S15" s="205" t="s">
        <v>7327</v>
      </c>
      <c r="T15" s="205" t="s">
        <v>7328</v>
      </c>
      <c r="U15" s="205" t="s">
        <v>1576</v>
      </c>
      <c r="V15" s="205" t="s">
        <v>6246</v>
      </c>
      <c r="W15" s="205" t="s">
        <v>6630</v>
      </c>
      <c r="X15" s="205"/>
    </row>
    <row r="16" spans="1:24" ht="176.1">
      <c r="A16" s="175" t="str">
        <f>UPPER(MID(C16,1,3)&amp;B16)</f>
        <v>PIJ1</v>
      </c>
      <c r="B16" s="205">
        <v>1</v>
      </c>
      <c r="C16" s="205" t="s">
        <v>6247</v>
      </c>
      <c r="D16" s="205" t="s">
        <v>4719</v>
      </c>
      <c r="E16" s="205" t="s">
        <v>4719</v>
      </c>
      <c r="F16" s="205" t="s">
        <v>6202</v>
      </c>
      <c r="G16" s="205"/>
      <c r="H16" s="25" t="str">
        <f t="shared" si="1"/>
        <v>PIJ1_Question</v>
      </c>
      <c r="I16" s="1" t="str">
        <f>IF(ISTEXT(VLOOKUP($A16,'ALG Generieke vragenset'!$A$2:$X$48,9,FALSE)),VLOOKUP($A16,'ALG Generieke vragenset'!$A$2:$X$48,9,FALSE),"")</f>
        <v>Kun je op een schaal van 0-10 aangeven hoeveel pijn je hebt?</v>
      </c>
      <c r="J16" s="1" t="str">
        <f t="shared" si="2"/>
        <v>PIJ1_QuestionPar</v>
      </c>
      <c r="K16" s="1" t="str">
        <f>IF(ISTEXT(VLOOKUP($A16,'ALG Generieke vragenset'!$A$2:$X$48,11,FALSE)),VLOOKUP($A16,'ALG Generieke vragenset'!$A$2:$X$48,11,FALSE),"")</f>
        <v>Kun je op een schaal van 0-10 aangeven hoeveel pijn de patiënt heeft?</v>
      </c>
      <c r="L16" s="1" t="str">
        <f>IF(ISTEXT(VLOOKUP($A16,'ALG Generieke vragenset'!$A$2:$X$48,12,FALSE)),VLOOKUP($A16,'ALG Generieke vragenset'!$A$2:$X$48,12,FALSE),"")</f>
        <v>Pijn 0-10</v>
      </c>
      <c r="M16" s="1" t="str">
        <f t="shared" si="3"/>
        <v>PIJ1_ExtraInfo</v>
      </c>
      <c r="N16" s="1" t="str">
        <f>IF(ISTEXT(VLOOKUP($A16,'ALG Generieke vragenset'!$A$2:$X$48,14,FALSE)),VLOOKUP($A16,'ALG Generieke vragenset'!$A$2:$X$48,14,FALSE),"")</f>
        <v>0 is geen pijn, 1-3: weinig pijn, je kan bijna alles doen, 4-7: De pijn is aanwezig en beperkt je in je activiteiten, 8-9: de pijn is heel hevig en belemmerd je in al je dagelijkse activiteiten, 10 is de ergst denkbare pijn.</v>
      </c>
      <c r="O16" s="24" t="str">
        <f>IF(ISTEXT(VLOOKUP($A16,'ALG Generieke vragenset'!$A$2:$X$48,15,FALSE)),VLOOKUP($A16,'ALG Generieke vragenset'!$A$2:$X$48,15,FALSE),"")</f>
        <v>https://mi-umbraco-prd.azurewebsites.net/media/r3xjpuis/pij1.png</v>
      </c>
      <c r="P16" s="24" t="str">
        <f>IF(ISTEXT(VLOOKUP($A16,'ALG Generieke vragenset'!$A$2:$X$48,16,FALSE)),VLOOKUP($A16,'ALG Generieke vragenset'!$A$2:$X$48,16,FALSE),"")</f>
        <v>score 9 of 10</v>
      </c>
      <c r="Q16" s="1" t="str">
        <f>IF(ISTEXT(VLOOKUP($A16,'ALG Generieke vragenset'!$A$2:$X$48,17,FALSE)),VLOOKUP($A16,'ALG Generieke vragenset'!$A$2:$X$48,17,FALSE),"")</f>
        <v>slider</v>
      </c>
      <c r="R16" s="1" t="str">
        <f>IF(ISTEXT(VLOOKUP($A16,'ALG Generieke vragenset'!$A$2:$X$48,18,FALSE)),VLOOKUP($A16,'ALG Generieke vragenset'!$A$2:$X$48,18,FALSE),"")</f>
        <v>Ja</v>
      </c>
      <c r="S16" s="14" t="str">
        <f>IF(ISTEXT(VLOOKUP($A16,'ALG Generieke vragenset'!$A$2:$X$100,19,FALSE)),VLOOKUP($A16,'ALG Generieke vragenset'!$A$2:$X$100,19,FALSE),"")</f>
        <v>0. PIJ1_Answer1 
1. PIJ1_Answer2 
2. PIJ1_Answer3 
3. PIJ1_Answer4 
4. PIJ1_Answer5 
5. PIJ1_Answer6 
6. PIJ1_Answer7 
7. PIJ1_Answer8 
8. PIJ1_Answer9 
9. PIJ1_Answer10 
10. PIJ1_Answer11</v>
      </c>
      <c r="T16" s="14" t="str">
        <f>IF(ISTEXT(VLOOKUP($A16,'ALG Generieke vragenset'!$A$2:$X$48,20,FALSE)),VLOOKUP($A16,'ALG Generieke vragenset'!$A$2:$X$48,20,FALSE),"")</f>
        <v>0. 0
1. 1
2. 2
3. 3
4. 4
5. 5
6. 6
7. 7
8. 8
9. 9
10. 10</v>
      </c>
      <c r="U16" s="14" t="str">
        <f>IF(ISTEXT(VLOOKUP($A16,'ALG Generieke vragenset'!$A$2:$X$48,21,FALSE)),VLOOKUP($A16,'ALG Generieke vragenset'!$A$2:$X$48,21,FALSE),"")</f>
        <v>x</v>
      </c>
      <c r="V16" s="205" t="s">
        <v>6253</v>
      </c>
      <c r="W16" s="205" t="s">
        <v>6254</v>
      </c>
      <c r="X16" s="205"/>
    </row>
    <row r="17" spans="1:24" ht="335.1">
      <c r="A17" s="175" t="str">
        <f t="shared" si="5"/>
        <v>HUIDU5</v>
      </c>
      <c r="B17" s="205">
        <v>5</v>
      </c>
      <c r="C17" s="205" t="s">
        <v>2021</v>
      </c>
      <c r="D17" s="205" t="s">
        <v>4719</v>
      </c>
      <c r="E17" s="205" t="s">
        <v>6115</v>
      </c>
      <c r="F17" s="205" t="s">
        <v>6202</v>
      </c>
      <c r="G17" s="205"/>
      <c r="H17" s="25" t="str">
        <f t="shared" si="1"/>
        <v>HUIDU5_Question</v>
      </c>
      <c r="I17" s="205" t="s">
        <v>7329</v>
      </c>
      <c r="J17" s="1" t="str">
        <f t="shared" si="2"/>
        <v>HUIDU5_QuestionPar</v>
      </c>
      <c r="K17" s="205" t="s">
        <v>7329</v>
      </c>
      <c r="L17" s="205" t="s">
        <v>6539</v>
      </c>
      <c r="M17" s="1" t="str">
        <f t="shared" si="3"/>
        <v>HUIDU5_ExtraInfo</v>
      </c>
      <c r="N17" s="205" t="s">
        <v>7330</v>
      </c>
      <c r="O17" s="205"/>
      <c r="P17" s="205"/>
      <c r="Q17" s="205" t="s">
        <v>6128</v>
      </c>
      <c r="R17" s="205" t="s">
        <v>3</v>
      </c>
      <c r="S17" s="205"/>
      <c r="T17" s="205" t="s">
        <v>6128</v>
      </c>
      <c r="U17" s="205" t="s">
        <v>1576</v>
      </c>
      <c r="V17" s="205">
        <v>1</v>
      </c>
      <c r="W17" s="205"/>
      <c r="X17" s="205"/>
    </row>
    <row r="18" spans="1:24" ht="144">
      <c r="A18" s="175" t="str">
        <f t="shared" si="5"/>
        <v>HUIDU6</v>
      </c>
      <c r="B18" s="205">
        <v>6</v>
      </c>
      <c r="C18" s="205" t="s">
        <v>2021</v>
      </c>
      <c r="D18" s="205" t="s">
        <v>4719</v>
      </c>
      <c r="E18" s="205" t="s">
        <v>4719</v>
      </c>
      <c r="F18" s="205" t="s">
        <v>6202</v>
      </c>
      <c r="G18" s="205"/>
      <c r="H18" s="25" t="str">
        <f t="shared" si="1"/>
        <v>HUIDU6_Question</v>
      </c>
      <c r="I18" s="205" t="s">
        <v>7331</v>
      </c>
      <c r="J18" s="1" t="str">
        <f t="shared" si="2"/>
        <v>HUIDU6_QuestionPar</v>
      </c>
      <c r="K18" s="205" t="s">
        <v>7331</v>
      </c>
      <c r="L18" s="205" t="s">
        <v>7332</v>
      </c>
      <c r="M18" s="1" t="str">
        <f t="shared" si="3"/>
        <v>HUIDU6_ExtraInfo</v>
      </c>
      <c r="N18" s="205" t="s">
        <v>7333</v>
      </c>
      <c r="O18" s="205"/>
      <c r="P18" s="205"/>
      <c r="Q18" s="205" t="s">
        <v>6326</v>
      </c>
      <c r="R18" s="205" t="s">
        <v>3</v>
      </c>
      <c r="S18" s="205" t="s">
        <v>7334</v>
      </c>
      <c r="T18" s="205" t="s">
        <v>7335</v>
      </c>
      <c r="U18" s="205" t="s">
        <v>1576</v>
      </c>
      <c r="V18" s="205" t="s">
        <v>6477</v>
      </c>
      <c r="W18" s="205"/>
      <c r="X18" s="205" t="s">
        <v>7336</v>
      </c>
    </row>
    <row r="19" spans="1:24" ht="288">
      <c r="A19" s="175" t="str">
        <f t="shared" si="5"/>
        <v>HUIDU6A</v>
      </c>
      <c r="B19" s="203" t="s">
        <v>6419</v>
      </c>
      <c r="C19" s="203" t="s">
        <v>2021</v>
      </c>
      <c r="D19" s="203" t="s">
        <v>4719</v>
      </c>
      <c r="E19" s="203" t="s">
        <v>4719</v>
      </c>
      <c r="F19" s="203" t="s">
        <v>6202</v>
      </c>
      <c r="G19" s="203"/>
      <c r="H19" s="25" t="str">
        <f t="shared" si="1"/>
        <v>HUIDU6A_Question</v>
      </c>
      <c r="I19" s="203" t="s">
        <v>7337</v>
      </c>
      <c r="J19" s="1" t="str">
        <f t="shared" si="2"/>
        <v>HUIDU6A_QuestionPar</v>
      </c>
      <c r="K19" s="203" t="s">
        <v>7337</v>
      </c>
      <c r="L19" s="205" t="s">
        <v>7271</v>
      </c>
      <c r="M19" s="1" t="str">
        <f t="shared" si="3"/>
        <v>HUIDU6A_ExtraInfo</v>
      </c>
      <c r="N19" s="225" t="s">
        <v>3554</v>
      </c>
      <c r="O19" s="203"/>
      <c r="P19" s="203"/>
      <c r="Q19" s="1" t="s">
        <v>6072</v>
      </c>
      <c r="R19" s="205" t="s">
        <v>5</v>
      </c>
      <c r="S19" s="205"/>
      <c r="T19" s="203" t="s">
        <v>7338</v>
      </c>
      <c r="U19" s="203" t="s">
        <v>1576</v>
      </c>
      <c r="V19" s="203">
        <v>1</v>
      </c>
      <c r="W19" s="1"/>
      <c r="X19" s="226" t="s">
        <v>6292</v>
      </c>
    </row>
    <row r="20" spans="1:24" ht="144">
      <c r="A20" s="175" t="str">
        <f t="shared" si="5"/>
        <v>HUIDU7</v>
      </c>
      <c r="B20" s="205">
        <v>7</v>
      </c>
      <c r="C20" s="205" t="s">
        <v>2021</v>
      </c>
      <c r="D20" s="205" t="s">
        <v>4719</v>
      </c>
      <c r="E20" s="205" t="s">
        <v>4719</v>
      </c>
      <c r="F20" s="205" t="s">
        <v>6202</v>
      </c>
      <c r="G20" s="205"/>
      <c r="H20" s="25" t="str">
        <f t="shared" si="1"/>
        <v>HUIDU7_Question</v>
      </c>
      <c r="I20" s="205" t="s">
        <v>3558</v>
      </c>
      <c r="J20" s="1" t="str">
        <f t="shared" si="2"/>
        <v>HUIDU7_QuestionPar</v>
      </c>
      <c r="K20" s="205" t="s">
        <v>3560</v>
      </c>
      <c r="L20" s="205" t="s">
        <v>6830</v>
      </c>
      <c r="M20" s="1"/>
      <c r="N20" s="205"/>
      <c r="O20" s="205"/>
      <c r="P20" s="205"/>
      <c r="Q20" s="205" t="s">
        <v>6065</v>
      </c>
      <c r="R20" s="205" t="s">
        <v>6118</v>
      </c>
      <c r="S20" s="205" t="s">
        <v>7339</v>
      </c>
      <c r="T20" s="205" t="s">
        <v>7340</v>
      </c>
      <c r="U20" s="205" t="s">
        <v>6602</v>
      </c>
      <c r="V20" s="205" t="s">
        <v>6620</v>
      </c>
      <c r="W20" s="205"/>
      <c r="X20" s="205" t="s">
        <v>6292</v>
      </c>
    </row>
    <row r="21" spans="1:24" ht="409.6">
      <c r="A21" s="106" t="str">
        <f>UPPER(MID(C21,1,5)&amp;B21)</f>
        <v>HUIDU7A</v>
      </c>
      <c r="B21" s="67" t="s">
        <v>6201</v>
      </c>
      <c r="C21" s="67" t="s">
        <v>2021</v>
      </c>
      <c r="D21" s="67" t="s">
        <v>6115</v>
      </c>
      <c r="E21" s="67" t="s">
        <v>6259</v>
      </c>
      <c r="F21" s="67" t="s">
        <v>6154</v>
      </c>
      <c r="G21" s="67"/>
      <c r="H21" s="25" t="str">
        <f t="shared" si="1"/>
        <v>HUIDU7A_Question</v>
      </c>
      <c r="I21" s="67" t="s">
        <v>7341</v>
      </c>
      <c r="J21" s="1" t="str">
        <f t="shared" si="2"/>
        <v>HUIDU7A_QuestionPar</v>
      </c>
      <c r="K21" s="68" t="s">
        <v>7342</v>
      </c>
      <c r="L21" s="69" t="s">
        <v>7343</v>
      </c>
      <c r="M21" s="1" t="str">
        <f t="shared" si="3"/>
        <v>HUIDU7A_ExtraInfo</v>
      </c>
      <c r="N21" s="69" t="s">
        <v>6639</v>
      </c>
      <c r="O21" s="69"/>
      <c r="P21" s="67"/>
      <c r="Q21" s="67" t="s">
        <v>6326</v>
      </c>
      <c r="R21" s="67" t="s">
        <v>6118</v>
      </c>
      <c r="S21" s="67" t="s">
        <v>7344</v>
      </c>
      <c r="T21" s="67" t="s">
        <v>7345</v>
      </c>
      <c r="U21" s="70" t="s">
        <v>6602</v>
      </c>
      <c r="V21" s="67" t="s">
        <v>6529</v>
      </c>
      <c r="W21" s="67"/>
      <c r="X21" s="71" t="s">
        <v>7346</v>
      </c>
    </row>
    <row r="22" spans="1:24" ht="32.1">
      <c r="A22" s="175" t="str">
        <f>UPPER(MID(C22,1,3)&amp;B22)</f>
        <v>ALG5</v>
      </c>
      <c r="B22" s="205">
        <v>5</v>
      </c>
      <c r="C22" s="205" t="s">
        <v>6153</v>
      </c>
      <c r="D22" s="205" t="s">
        <v>4719</v>
      </c>
      <c r="E22" s="205" t="s">
        <v>4719</v>
      </c>
      <c r="F22" s="205" t="s">
        <v>6202</v>
      </c>
      <c r="G22" s="205"/>
      <c r="H22" s="25" t="str">
        <f t="shared" si="1"/>
        <v>ALG5_Question</v>
      </c>
      <c r="I22" s="1" t="str">
        <f>IF(ISTEXT(VLOOKUP($A22,'ALG Generieke vragenset'!$A$2:$X$48,9,FALSE)),VLOOKUP($A22,'ALG Generieke vragenset'!$A$2:$X$48,9,FALSE),"")</f>
        <v>Heb je allergieën?</v>
      </c>
      <c r="J22" s="1" t="str">
        <f t="shared" si="2"/>
        <v>ALG5_QuestionPar</v>
      </c>
      <c r="K22" s="1" t="str">
        <f>IF(ISTEXT(VLOOKUP($A22,'ALG Generieke vragenset'!$A$2:$X$48,11,FALSE)),VLOOKUP($A22,'ALG Generieke vragenset'!$A$2:$X$48,11,FALSE),"")</f>
        <v>Heeft de patiënt allergieën?</v>
      </c>
      <c r="L22" s="1" t="str">
        <f>IF(ISTEXT(VLOOKUP($A22,'ALG Generieke vragenset'!$A$2:$X$48,12,FALSE)),VLOOKUP($A22,'ALG Generieke vragenset'!$A$2:$X$48,12,FALSE),"")</f>
        <v>Allergieën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 xml:space="preserve">Ja </v>
      </c>
      <c r="S22" s="14" t="s">
        <v>6500</v>
      </c>
      <c r="T22" s="14" t="str">
        <f>IF(ISTEXT(VLOOKUP($A22,'ALG Generieke vragenset'!$A$2:$X$48,20,FALSE)),VLOOKUP($A22,'ALG Generieke vragenset'!$A$2:$X$48,20,FALSE),"")</f>
        <v>1. Ja
2. Nee</v>
      </c>
      <c r="U22" s="14" t="str">
        <f>IF(ISTEXT(VLOOKUP($A22,'ALG Generieke vragenset'!$A$2:$X$48,21,FALSE)),VLOOKUP($A22,'ALG Generieke vragenset'!$A$2:$X$48,21,FALSE),"")</f>
        <v>x</v>
      </c>
      <c r="V22" s="205" t="s">
        <v>6349</v>
      </c>
      <c r="W22" s="205" t="s">
        <v>6235</v>
      </c>
      <c r="X22" s="205" t="s">
        <v>6292</v>
      </c>
    </row>
    <row r="23" spans="1:24" ht="32.1">
      <c r="A23" s="175" t="str">
        <f>UPPER(MID(C23,1,3)&amp;B23)</f>
        <v>ALG6</v>
      </c>
      <c r="B23" s="205">
        <v>6</v>
      </c>
      <c r="C23" s="205" t="s">
        <v>6153</v>
      </c>
      <c r="D23" s="205" t="s">
        <v>4719</v>
      </c>
      <c r="E23" s="205" t="s">
        <v>4719</v>
      </c>
      <c r="F23" s="205" t="s">
        <v>6202</v>
      </c>
      <c r="G23" s="205"/>
      <c r="H23" s="25" t="str">
        <f t="shared" si="1"/>
        <v>ALG6_Question</v>
      </c>
      <c r="I23" s="1" t="str">
        <f>IF(ISTEXT(VLOOKUP($A23,'ALG Generieke vragenset'!$A$2:$X$48,9,FALSE)),VLOOKUP($A23,'ALG Generieke vragenset'!$A$2:$X$48,9,FALSE),"")</f>
        <v>Hoe uit de allergie zich?</v>
      </c>
      <c r="J23" s="1" t="str">
        <f t="shared" si="2"/>
        <v>ALG6_QuestionPar</v>
      </c>
      <c r="K23" s="1" t="str">
        <f>IF(ISTEXT(VLOOKUP($A23,'ALG Generieke vragenset'!$A$2:$X$48,11,FALSE)),VLOOKUP($A23,'ALG Generieke vragenset'!$A$2:$X$48,11,FALSE),"")</f>
        <v>Hoe uit de allergie zich?</v>
      </c>
      <c r="L23" s="1" t="str">
        <f>IF(ISTEXT(VLOOKUP($A23,'ALG Generieke vragenset'!$A$2:$X$48,12,FALSE)),VLOOKUP($A23,'ALG Generieke vragenset'!$A$2:$X$48,12,FALSE),"")</f>
        <v>Waarvoor en ernst</v>
      </c>
      <c r="M23" s="1" t="str">
        <f t="shared" si="3"/>
        <v>ALG6_ExtraInfo</v>
      </c>
      <c r="N23" s="1" t="str">
        <f>IF(ISTEXT(VLOOKUP($A23,'ALG Generieke vragenset'!$A$2:$X$48,14,FALSE)),VLOOKUP($A23,'ALG Generieke vragenset'!$A$2:$X$48,14,FALSE),"")</f>
        <v>Bijvoorbeeld: huiduitslag over het gehele lichaam of een opgezette tong of keel? En gebruik je/de patiënt medicatie voor de allergie en / of heb je een EpiPen?</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 xml:space="preserve">Ja </v>
      </c>
      <c r="S23" s="1"/>
      <c r="T23" s="14" t="str">
        <f>IF(ISTEXT(VLOOKUP($A23,'ALG Generieke vragenset'!$A$2:$X$48,20,FALSE)),VLOOKUP($A23,'ALG Generieke vragenset'!$A$2:$X$48,20,FALSE),"")</f>
        <v>Beschrijving</v>
      </c>
      <c r="U23" s="14" t="str">
        <f>IF(ISTEXT(VLOOKUP($A23,'ALG Generieke vragenset'!$A$2:$X$48,21,FALSE)),VLOOKUP($A23,'ALG Generieke vragenset'!$A$2:$X$48,21,FALSE),"")</f>
        <v>x</v>
      </c>
      <c r="V23" s="205">
        <v>1</v>
      </c>
      <c r="W23" s="205"/>
      <c r="X23" s="205" t="s">
        <v>6292</v>
      </c>
    </row>
    <row r="24" spans="1:24" ht="111.95">
      <c r="A24" s="175" t="str">
        <f t="shared" ref="A24:A29" si="6">UPPER(MID(C24,1,5)&amp;B24)</f>
        <v>HUIDU8</v>
      </c>
      <c r="B24" s="205">
        <v>8</v>
      </c>
      <c r="C24" s="205" t="s">
        <v>2021</v>
      </c>
      <c r="D24" s="205" t="s">
        <v>4719</v>
      </c>
      <c r="E24" s="205" t="s">
        <v>4719</v>
      </c>
      <c r="F24" s="205" t="s">
        <v>6202</v>
      </c>
      <c r="G24" s="205"/>
      <c r="H24" s="25" t="str">
        <f t="shared" si="1"/>
        <v>HUIDU8_Question</v>
      </c>
      <c r="I24" s="205" t="s">
        <v>7347</v>
      </c>
      <c r="J24" s="1" t="str">
        <f t="shared" si="2"/>
        <v>HUIDU8_QuestionPar</v>
      </c>
      <c r="K24" s="205" t="s">
        <v>7348</v>
      </c>
      <c r="L24" s="205" t="s">
        <v>7349</v>
      </c>
      <c r="M24" s="1"/>
      <c r="N24" s="205"/>
      <c r="O24" s="205"/>
      <c r="P24" s="205"/>
      <c r="Q24" s="205" t="s">
        <v>6326</v>
      </c>
      <c r="R24" s="205" t="s">
        <v>3</v>
      </c>
      <c r="S24" s="205" t="s">
        <v>7350</v>
      </c>
      <c r="T24" s="205" t="s">
        <v>7351</v>
      </c>
      <c r="U24" s="205" t="s">
        <v>1576</v>
      </c>
      <c r="V24" s="205" t="s">
        <v>6777</v>
      </c>
      <c r="W24" s="205" t="s">
        <v>6818</v>
      </c>
      <c r="X24" s="205" t="s">
        <v>6292</v>
      </c>
    </row>
    <row r="25" spans="1:24" ht="63.95">
      <c r="A25" s="175" t="str">
        <f t="shared" si="6"/>
        <v>HUIDU8A</v>
      </c>
      <c r="B25" s="205" t="s">
        <v>6214</v>
      </c>
      <c r="C25" s="205" t="s">
        <v>2021</v>
      </c>
      <c r="D25" s="205" t="s">
        <v>6115</v>
      </c>
      <c r="E25" s="205" t="s">
        <v>6115</v>
      </c>
      <c r="F25" s="205" t="s">
        <v>6154</v>
      </c>
      <c r="G25" s="205"/>
      <c r="H25" s="25" t="str">
        <f t="shared" si="1"/>
        <v>HUIDU8A_Question</v>
      </c>
      <c r="I25" s="205" t="s">
        <v>3609</v>
      </c>
      <c r="J25" s="1" t="str">
        <f t="shared" si="2"/>
        <v>HUIDU8A_QuestionPar</v>
      </c>
      <c r="K25" s="205" t="s">
        <v>3609</v>
      </c>
      <c r="L25" s="205" t="s">
        <v>7352</v>
      </c>
      <c r="M25" s="1"/>
      <c r="N25" s="205"/>
      <c r="O25" s="205"/>
      <c r="P25" s="205"/>
      <c r="Q25" s="205" t="s">
        <v>6066</v>
      </c>
      <c r="R25" s="205" t="s">
        <v>6118</v>
      </c>
      <c r="S25" s="205" t="s">
        <v>7353</v>
      </c>
      <c r="T25" s="205" t="s">
        <v>7354</v>
      </c>
      <c r="U25" s="205" t="s">
        <v>1576</v>
      </c>
      <c r="V25" s="205" t="s">
        <v>6716</v>
      </c>
      <c r="W25" s="205"/>
      <c r="X25" s="205" t="s">
        <v>7346</v>
      </c>
    </row>
    <row r="26" spans="1:24" ht="144">
      <c r="A26" s="175" t="str">
        <f t="shared" si="6"/>
        <v>HUIDU10</v>
      </c>
      <c r="B26" s="205">
        <v>10</v>
      </c>
      <c r="C26" s="205" t="s">
        <v>2021</v>
      </c>
      <c r="D26" s="205" t="s">
        <v>6115</v>
      </c>
      <c r="E26" s="205" t="s">
        <v>4719</v>
      </c>
      <c r="F26" s="205" t="s">
        <v>6202</v>
      </c>
      <c r="G26" s="205"/>
      <c r="H26" s="25" t="str">
        <f t="shared" si="1"/>
        <v>HUIDU10_Question</v>
      </c>
      <c r="I26" s="205" t="s">
        <v>3617</v>
      </c>
      <c r="J26" s="1" t="str">
        <f t="shared" si="2"/>
        <v>HUIDU10_QuestionPar</v>
      </c>
      <c r="K26" s="205" t="s">
        <v>3617</v>
      </c>
      <c r="L26" s="205" t="s">
        <v>7355</v>
      </c>
      <c r="M26" s="1" t="str">
        <f t="shared" si="3"/>
        <v>HUIDU10_ExtraInfo</v>
      </c>
      <c r="N26" s="205" t="s">
        <v>7356</v>
      </c>
      <c r="O26" s="205"/>
      <c r="P26" s="205"/>
      <c r="Q26" s="205" t="s">
        <v>6066</v>
      </c>
      <c r="R26" s="205" t="s">
        <v>6118</v>
      </c>
      <c r="S26" s="205" t="s">
        <v>7357</v>
      </c>
      <c r="T26" s="205" t="s">
        <v>7358</v>
      </c>
      <c r="U26" s="205" t="s">
        <v>1576</v>
      </c>
      <c r="V26" s="205" t="s">
        <v>6716</v>
      </c>
      <c r="X26" s="205" t="s">
        <v>7359</v>
      </c>
    </row>
    <row r="27" spans="1:24" ht="144">
      <c r="A27" s="175" t="str">
        <f t="shared" si="6"/>
        <v>HUIDU11</v>
      </c>
      <c r="B27" s="205">
        <v>11</v>
      </c>
      <c r="C27" s="205" t="s">
        <v>2021</v>
      </c>
      <c r="D27" s="205" t="s">
        <v>4719</v>
      </c>
      <c r="E27" s="205" t="s">
        <v>4719</v>
      </c>
      <c r="F27" s="205" t="s">
        <v>6154</v>
      </c>
      <c r="G27" s="205"/>
      <c r="H27" s="25" t="str">
        <f t="shared" si="1"/>
        <v>HUIDU11_Question</v>
      </c>
      <c r="I27" s="205" t="s">
        <v>3629</v>
      </c>
      <c r="J27" s="1" t="str">
        <f t="shared" si="2"/>
        <v>HUIDU11_QuestionPar</v>
      </c>
      <c r="K27" s="205" t="s">
        <v>7360</v>
      </c>
      <c r="L27" s="205" t="s">
        <v>7361</v>
      </c>
      <c r="M27" s="1" t="str">
        <f t="shared" si="3"/>
        <v>HUIDU11_ExtraInfo</v>
      </c>
      <c r="N27" s="205" t="s">
        <v>3633</v>
      </c>
      <c r="O27" s="205"/>
      <c r="P27" s="205"/>
      <c r="Q27" s="205" t="s">
        <v>6073</v>
      </c>
      <c r="R27" s="205" t="s">
        <v>3</v>
      </c>
      <c r="S27" s="14" t="s">
        <v>6500</v>
      </c>
      <c r="T27" s="205" t="s">
        <v>6120</v>
      </c>
      <c r="U27" s="205" t="s">
        <v>1576</v>
      </c>
      <c r="V27" s="205" t="s">
        <v>6349</v>
      </c>
      <c r="W27" s="205" t="s">
        <v>6235</v>
      </c>
      <c r="X27" s="205" t="s">
        <v>6292</v>
      </c>
    </row>
    <row r="28" spans="1:24" ht="32.1">
      <c r="A28" s="175" t="str">
        <f t="shared" si="6"/>
        <v>HUIDU12</v>
      </c>
      <c r="B28" s="205">
        <v>12</v>
      </c>
      <c r="C28" s="205" t="s">
        <v>2021</v>
      </c>
      <c r="D28" s="205" t="s">
        <v>4719</v>
      </c>
      <c r="E28" s="205" t="s">
        <v>4719</v>
      </c>
      <c r="F28" s="205" t="s">
        <v>6154</v>
      </c>
      <c r="G28" s="205"/>
      <c r="H28" s="25" t="str">
        <f t="shared" si="1"/>
        <v>HUIDU12_Question</v>
      </c>
      <c r="I28" s="205" t="s">
        <v>7362</v>
      </c>
      <c r="J28" s="1" t="str">
        <f t="shared" si="2"/>
        <v>HUIDU12_QuestionPar</v>
      </c>
      <c r="K28" s="205" t="s">
        <v>7362</v>
      </c>
      <c r="L28" s="205" t="s">
        <v>7363</v>
      </c>
      <c r="M28" s="1"/>
      <c r="N28" s="205"/>
      <c r="O28" s="205"/>
      <c r="P28" s="205"/>
      <c r="Q28" s="205" t="s">
        <v>6068</v>
      </c>
      <c r="R28" s="205" t="s">
        <v>5</v>
      </c>
      <c r="S28" s="205"/>
      <c r="T28" s="205" t="s">
        <v>6128</v>
      </c>
      <c r="U28" s="205" t="s">
        <v>1576</v>
      </c>
      <c r="V28" s="205">
        <v>1</v>
      </c>
      <c r="W28" s="205"/>
      <c r="X28" s="205" t="s">
        <v>6292</v>
      </c>
    </row>
    <row r="29" spans="1:24" ht="255.95">
      <c r="A29" s="175" t="str">
        <f t="shared" si="6"/>
        <v>HUIDU14</v>
      </c>
      <c r="B29" s="205">
        <v>14</v>
      </c>
      <c r="C29" s="205" t="s">
        <v>2021</v>
      </c>
      <c r="D29" s="205" t="s">
        <v>7364</v>
      </c>
      <c r="E29" s="205" t="s">
        <v>6186</v>
      </c>
      <c r="F29" s="205" t="s">
        <v>6741</v>
      </c>
      <c r="G29" s="205"/>
      <c r="H29" s="25" t="str">
        <f t="shared" si="1"/>
        <v>HUIDU14_Question</v>
      </c>
      <c r="I29" s="205" t="s">
        <v>7365</v>
      </c>
      <c r="J29" s="1" t="str">
        <f t="shared" si="2"/>
        <v>HUIDU14_QuestionPar</v>
      </c>
      <c r="K29" s="205" t="s">
        <v>3640</v>
      </c>
      <c r="L29" s="205" t="s">
        <v>7366</v>
      </c>
      <c r="M29" s="1" t="str">
        <f t="shared" si="3"/>
        <v>HUIDU14_ExtraInfo</v>
      </c>
      <c r="N29" s="205" t="s">
        <v>7367</v>
      </c>
      <c r="O29" s="205"/>
      <c r="P29" s="205"/>
      <c r="Q29" s="205" t="s">
        <v>6128</v>
      </c>
      <c r="R29" s="205" t="s">
        <v>6118</v>
      </c>
      <c r="S29" s="205"/>
      <c r="T29" s="205" t="s">
        <v>6128</v>
      </c>
      <c r="U29" s="205" t="s">
        <v>1576</v>
      </c>
      <c r="V29" s="205">
        <v>1</v>
      </c>
      <c r="W29" s="205"/>
      <c r="X29" s="205" t="s">
        <v>7368</v>
      </c>
    </row>
    <row r="30" spans="1:24" ht="32.1">
      <c r="A30" s="32" t="str">
        <f t="shared" ref="A30:A37" si="7">UPPER(MID(C30,1,3)&amp;B30)</f>
        <v>ALG8</v>
      </c>
      <c r="B30" s="37">
        <v>8</v>
      </c>
      <c r="C30" s="37" t="s">
        <v>6153</v>
      </c>
      <c r="D30" s="33" t="s">
        <v>4719</v>
      </c>
      <c r="E30" s="33" t="s">
        <v>4719</v>
      </c>
      <c r="F30" s="33" t="s">
        <v>6154</v>
      </c>
      <c r="G30" s="33"/>
      <c r="H30" s="25" t="str">
        <f t="shared" si="1"/>
        <v>ALG8_Question</v>
      </c>
      <c r="I30" s="1" t="str">
        <f>IF(ISTEXT(VLOOKUP($A30,'ALG Generieke vragenset'!$A$2:$X$48,9,FALSE)),VLOOKUP($A30,'ALG Generieke vragenset'!$A$2:$X$48,9,FALSE),"")</f>
        <v xml:space="preserve">Ben je momenteel in het buitenland of recent geweest? </v>
      </c>
      <c r="J30" s="1" t="str">
        <f t="shared" si="2"/>
        <v>ALG8_QuestionPar</v>
      </c>
      <c r="K30" s="1" t="str">
        <f>IF(ISTEXT(VLOOKUP($A30,'ALG Generieke vragenset'!$A$2:$X$48,11,FALSE)),VLOOKUP($A30,'ALG Generieke vragenset'!$A$2:$X$48,11,FALSE),"")</f>
        <v xml:space="preserve">Is de patiënt momenteel in het buitenland of recent geweest? </v>
      </c>
      <c r="L30" s="1" t="str">
        <f>IF(ISTEXT(VLOOKUP($A30,'ALG Generieke vragenset'!$A$2:$X$48,12,FALSE)),VLOOKUP($A30,'ALG Generieke vragenset'!$A$2:$X$48,12,FALSE),"")</f>
        <v>Recent buitenland</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
        <v>6602</v>
      </c>
      <c r="V30" s="33" t="s">
        <v>6159</v>
      </c>
      <c r="W30" s="203" t="s">
        <v>6160</v>
      </c>
      <c r="X30" s="39"/>
    </row>
    <row r="31" spans="1:24" ht="32.1">
      <c r="A31" s="32" t="str">
        <f t="shared" si="7"/>
        <v>ALG8A</v>
      </c>
      <c r="B31" s="37" t="s">
        <v>6214</v>
      </c>
      <c r="C31" s="37" t="s">
        <v>6153</v>
      </c>
      <c r="D31" s="33" t="s">
        <v>6115</v>
      </c>
      <c r="E31" s="33" t="s">
        <v>6115</v>
      </c>
      <c r="F31" s="33" t="s">
        <v>6154</v>
      </c>
      <c r="G31" s="33"/>
      <c r="H31" s="25" t="str">
        <f t="shared" si="1"/>
        <v>ALG8A_Question</v>
      </c>
      <c r="I31" s="1" t="str">
        <f>IF(ISTEXT(VLOOKUP($A31,'ALG Generieke vragenset'!$A$2:$X$48,9,FALSE)),VLOOKUP($A31,'ALG Generieke vragenset'!$A$2:$X$48,9,FALSE),"")</f>
        <v>Welke landen, voor hoe lang en sinds wanneer ben je terug?</v>
      </c>
      <c r="J31" s="1" t="str">
        <f t="shared" si="2"/>
        <v>ALG8A_QuestionPar</v>
      </c>
      <c r="K31" s="1" t="str">
        <f>IF(ISTEXT(VLOOKUP($A31,'ALG Generieke vragenset'!$A$2:$X$48,11,FALSE)),VLOOKUP($A31,'ALG Generieke vragenset'!$A$2:$X$48,11,FALSE),"")</f>
        <v>Welke landen, voor hoe lang en sinds wanneer is de patiënt terug?</v>
      </c>
      <c r="L31" s="1" t="str">
        <f>IF(ISTEXT(VLOOKUP($A31,'ALG Generieke vragenset'!$A$2:$X$48,12,FALSE)),VLOOKUP($A31,'ALG Generieke vragenset'!$A$2:$X$48,12,FALSE),"")</f>
        <v>Specificatie buitenland</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Nee</v>
      </c>
      <c r="S31" s="1"/>
      <c r="T31" s="14" t="str">
        <f>IF(ISTEXT(VLOOKUP($A31,'ALG Generieke vragenset'!$A$2:$X$48,20,FALSE)),VLOOKUP($A31,'ALG Generieke vragenset'!$A$2:$X$48,20,FALSE),"")</f>
        <v>Beschrijving</v>
      </c>
      <c r="U31" s="14" t="str">
        <f>IF(ISTEXT(VLOOKUP($A31,'ALG Generieke vragenset'!$A$2:$X$48,21,FALSE)),VLOOKUP($A31,'ALG Generieke vragenset'!$A$2:$X$48,21,FALSE),"")</f>
        <v>x</v>
      </c>
      <c r="V31" s="33">
        <v>1</v>
      </c>
      <c r="W31" s="203"/>
      <c r="X31" s="39"/>
    </row>
    <row r="32" spans="1:24" ht="111.95">
      <c r="A32" s="175" t="str">
        <f t="shared" si="7"/>
        <v>ALG13</v>
      </c>
      <c r="B32" s="205">
        <v>13</v>
      </c>
      <c r="C32" s="205" t="s">
        <v>6153</v>
      </c>
      <c r="D32" s="205" t="s">
        <v>4719</v>
      </c>
      <c r="E32" s="205" t="s">
        <v>4719</v>
      </c>
      <c r="F32" s="205" t="s">
        <v>6154</v>
      </c>
      <c r="G32" s="205"/>
      <c r="H32" s="25" t="str">
        <f t="shared" si="1"/>
        <v>ALG13_Question</v>
      </c>
      <c r="I32" s="1" t="str">
        <f>IF(ISTEXT(VLOOKUP($A32,'ALG Generieke vragenset'!$A$2:$X$48,9,FALSE)),VLOOKUP($A32,'ALG Generieke vragenset'!$A$2:$X$48,9,FALSE),"")</f>
        <v xml:space="preserve">Sinds wanneer heb je klachten? </v>
      </c>
      <c r="J32" s="1" t="str">
        <f t="shared" si="2"/>
        <v>ALG13_QuestionPar</v>
      </c>
      <c r="K32" s="1" t="str">
        <f>IF(ISTEXT(VLOOKUP($A32,'ALG Generieke vragenset'!$A$2:$X$48,11,FALSE)),VLOOKUP($A32,'ALG Generieke vragenset'!$A$2:$X$48,11,FALSE),"")</f>
        <v xml:space="preserve">Sinds wanneer zijn er klachten? </v>
      </c>
      <c r="L32" s="1" t="str">
        <f>IF(ISTEXT(VLOOKUP($A32,'ALG Generieke vragenset'!$A$2:$X$48,12,FALSE)),VLOOKUP($A32,'ALG Generieke vragenset'!$A$2:$X$48,12,FALSE),"")</f>
        <v>Sinds wanneer</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keuzeselectie</v>
      </c>
      <c r="R32" s="1" t="str">
        <f>IF(ISTEXT(VLOOKUP($A32,'ALG Generieke vragenset'!$A$2:$X$48,18,FALSE)),VLOOKUP($A32,'ALG Generieke vragenset'!$A$2:$X$48,18,FALSE),"")</f>
        <v>Ja</v>
      </c>
      <c r="S32" s="14" t="s">
        <v>6228</v>
      </c>
      <c r="T32" s="14" t="str">
        <f>IF(ISTEXT(VLOOKUP($A32,'ALG Generieke vragenset'!$A$2:$X$48,20,FALSE)),VLOOKUP($A32,'ALG Generieke vragenset'!$A$2:$X$48,20,FALSE),"")</f>
        <v xml:space="preserve">1. Enkele uren
2. Een dag
3. Twee dagen
4. 2-6 dagen
5. 7 dagen
6. Langer dan 7 dagen
</v>
      </c>
      <c r="U32" s="14" t="str">
        <f>IF(ISTEXT(VLOOKUP($A32,'ALG Generieke vragenset'!$A$2:$X$48,21,FALSE)),VLOOKUP($A32,'ALG Generieke vragenset'!$A$2:$X$48,21,FALSE),"")</f>
        <v>x</v>
      </c>
      <c r="V32" s="205" t="s">
        <v>6275</v>
      </c>
      <c r="W32" s="227" t="s">
        <v>6231</v>
      </c>
      <c r="X32" s="205"/>
    </row>
    <row r="33" spans="1:24" ht="32.1">
      <c r="A33" s="175" t="str">
        <f t="shared" si="7"/>
        <v>ALG13A</v>
      </c>
      <c r="B33" s="43" t="s">
        <v>6232</v>
      </c>
      <c r="C33" s="43" t="s">
        <v>6153</v>
      </c>
      <c r="D33" s="43" t="s">
        <v>6115</v>
      </c>
      <c r="E33" s="43" t="s">
        <v>4719</v>
      </c>
      <c r="F33" s="43" t="s">
        <v>6154</v>
      </c>
      <c r="G33" s="43"/>
      <c r="H33" s="25" t="str">
        <f t="shared" si="1"/>
        <v>ALG13A_Question</v>
      </c>
      <c r="I33" s="1" t="str">
        <f>IF(ISTEXT(VLOOKUP($A33,'ALG Generieke vragenset'!$A$2:$X$48,9,FALSE)),VLOOKUP($A33,'ALG Generieke vragenset'!$A$2:$X$48,9,FALSE),"")</f>
        <v>Hoe lang bestaan de klachten precies?</v>
      </c>
      <c r="J33" s="1" t="str">
        <f t="shared" si="2"/>
        <v>ALG13A_QuestionPar</v>
      </c>
      <c r="K33" s="1" t="str">
        <f>IF(ISTEXT(VLOOKUP($A33,'ALG Generieke vragenset'!$A$2:$X$48,11,FALSE)),VLOOKUP($A33,'ALG Generieke vragenset'!$A$2:$X$48,11,FALSE),"")</f>
        <v>Hoe lang bestaan de klachten precies?</v>
      </c>
      <c r="L33" s="1" t="str">
        <f>IF(ISTEXT(VLOOKUP($A33,'ALG Generieke vragenset'!$A$2:$X$48,12,FALSE)),VLOOKUP($A33,'ALG Generieke vragenset'!$A$2:$X$48,12,FALSE),"")</f>
        <v>Specifieke duur</v>
      </c>
      <c r="M33" s="1"/>
      <c r="N33" s="1" t="str">
        <f>IF(ISTEXT(VLOOKUP($A33,'ALG Generieke vragenset'!$A$2:$X$48,14,FALSE)),VLOOKUP($A33,'ALG Generieke vragenset'!$A$2:$X$48,14,FALSE),"")</f>
        <v> </v>
      </c>
      <c r="O33" s="24" t="str">
        <f>IF(ISTEXT(VLOOKUP($A33,'ALG Generieke vragenset'!$A$2:$X$48,15,FALSE)),VLOOKUP($A33,'ALG Generieke vragenset'!$A$2:$X$48,15,FALSE),"")</f>
        <v/>
      </c>
      <c r="P33" s="24" t="str">
        <f>IF(ISTEXT(VLOOKUP($A33,'ALG Generieke vragenset'!$A$2:$X$48,16,FALSE)),VLOOKUP($A33,'ALG Generieke vragenset'!$A$2:$X$48,16,FALSE),"")</f>
        <v> </v>
      </c>
      <c r="Q33" s="1" t="str">
        <f>IF(ISTEXT(VLOOKUP($A33,'ALG Generieke vragenset'!$A$2:$X$48,17,FALSE)),VLOOKUP($A33,'ALG Generieke vragenset'!$A$2:$X$48,17,FALSE),"")</f>
        <v>beschrijving</v>
      </c>
      <c r="R33" s="1" t="str">
        <f>IF(ISTEXT(VLOOKUP($A33,'ALG Generieke vragenset'!$A$2:$X$48,18,FALSE)),VLOOKUP($A33,'ALG Generieke vragenset'!$A$2:$X$48,18,FALSE),"")</f>
        <v xml:space="preserve">Ja </v>
      </c>
      <c r="S33" s="1"/>
      <c r="T33" s="14" t="str">
        <f>IF(ISTEXT(VLOOKUP($A33,'ALG Generieke vragenset'!$A$2:$X$48,20,FALSE)),VLOOKUP($A33,'ALG Generieke vragenset'!$A$2:$X$48,20,FALSE),"")</f>
        <v>Beschrijving</v>
      </c>
      <c r="U33" s="14" t="str">
        <f>IF(ISTEXT(VLOOKUP($A33,'ALG Generieke vragenset'!$A$2:$X$48,21,FALSE)),VLOOKUP($A33,'ALG Generieke vragenset'!$A$2:$X$48,21,FALSE),"")</f>
        <v>x</v>
      </c>
      <c r="V33" s="43">
        <v>1</v>
      </c>
      <c r="W33" s="43" t="s">
        <v>6116</v>
      </c>
      <c r="X33" s="44" t="s">
        <v>6292</v>
      </c>
    </row>
    <row r="34" spans="1:24" ht="32.1">
      <c r="A34" s="32" t="str">
        <f t="shared" si="7"/>
        <v>ALG14</v>
      </c>
      <c r="B34" s="1">
        <v>14</v>
      </c>
      <c r="C34" s="1" t="s">
        <v>6153</v>
      </c>
      <c r="D34" s="14" t="s">
        <v>4719</v>
      </c>
      <c r="E34" s="14" t="s">
        <v>4719</v>
      </c>
      <c r="F34" s="14" t="s">
        <v>6154</v>
      </c>
      <c r="G34" s="14"/>
      <c r="H34" s="25" t="str">
        <f t="shared" si="1"/>
        <v>ALG14_Question</v>
      </c>
      <c r="I34" s="1" t="str">
        <f>IF(ISTEXT(VLOOKUP($A34,'ALG Generieke vragenset'!$A$2:$X$48,9,FALSE)),VLOOKUP($A34,'ALG Generieke vragenset'!$A$2:$X$48,9,FALSE),"")</f>
        <v>Zijn er nog andere bijkomende klachten?</v>
      </c>
      <c r="J34" s="1" t="str">
        <f t="shared" si="2"/>
        <v>ALG14_QuestionPar</v>
      </c>
      <c r="K34" s="1" t="str">
        <f>IF(ISTEXT(VLOOKUP($A34,'ALG Generieke vragenset'!$A$2:$X$48,11,FALSE)),VLOOKUP($A34,'ALG Generieke vragenset'!$A$2:$X$48,11,FALSE),"")</f>
        <v>Zijn er nog andere bijkomende klachten?</v>
      </c>
      <c r="L34" s="1" t="str">
        <f>IF(ISTEXT(VLOOKUP($A34,'ALG Generieke vragenset'!$A$2:$X$48,12,FALSE)),VLOOKUP($A34,'ALG Generieke vragenset'!$A$2:$X$48,12,FALSE),"")</f>
        <v>Bijkomende klachten</v>
      </c>
      <c r="M34" s="1"/>
      <c r="N34" s="1" t="str">
        <f>IF(ISTEXT(VLOOKUP($A34,'ALG Generieke vragenset'!$A$2:$X$48,14,FALSE)),VLOOKUP($A34,'ALG Generieke vragenset'!$A$2:$X$48,14,FALSE),"")</f>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Ja</v>
      </c>
      <c r="S34" s="14" t="s">
        <v>6500</v>
      </c>
      <c r="T34" s="14" t="str">
        <f>IF(ISTEXT(VLOOKUP($A34,'ALG Generieke vragenset'!$A$2:$X$48,20,FALSE)),VLOOKUP($A34,'ALG Generieke vragenset'!$A$2:$X$48,20,FALSE),"")</f>
        <v>1. Ja
2. Nee</v>
      </c>
      <c r="U34" s="14" t="str">
        <f>IF(ISTEXT(VLOOKUP($A34,'ALG Generieke vragenset'!$A$2:$X$48,21,FALSE)),VLOOKUP($A34,'ALG Generieke vragenset'!$A$2:$X$48,21,FALSE),"")</f>
        <v/>
      </c>
      <c r="V34" s="14" t="s">
        <v>6159</v>
      </c>
      <c r="W34" s="203" t="s">
        <v>6235</v>
      </c>
      <c r="X34" s="1"/>
    </row>
    <row r="35" spans="1:24" ht="32.1">
      <c r="A35" s="32" t="str">
        <f t="shared" si="7"/>
        <v>ALG14A</v>
      </c>
      <c r="B35" s="1" t="s">
        <v>6236</v>
      </c>
      <c r="C35" s="1" t="s">
        <v>6162</v>
      </c>
      <c r="D35" s="14" t="s">
        <v>6115</v>
      </c>
      <c r="E35" s="14" t="s">
        <v>6115</v>
      </c>
      <c r="F35" s="14" t="s">
        <v>6154</v>
      </c>
      <c r="G35" s="14"/>
      <c r="H35" s="25" t="str">
        <f t="shared" si="1"/>
        <v>ALG14A_Question</v>
      </c>
      <c r="I35" s="1" t="str">
        <f>IF(ISTEXT(VLOOKUP($A35,'ALG Generieke vragenset'!$A$2:$X$48,9,FALSE)),VLOOKUP($A35,'ALG Generieke vragenset'!$A$2:$X$48,9,FALSE),"")</f>
        <v>Kan je de bijkomende klachten beschrijven?</v>
      </c>
      <c r="J35" s="1" t="str">
        <f t="shared" si="2"/>
        <v>ALG14A_QuestionPar</v>
      </c>
      <c r="K35" s="1" t="str">
        <f>IF(ISTEXT(VLOOKUP($A35,'ALG Generieke vragenset'!$A$2:$X$48,11,FALSE)),VLOOKUP($A35,'ALG Generieke vragenset'!$A$2:$X$48,11,FALSE),"")</f>
        <v>Kan je de bijkomende klachten beschrijven?</v>
      </c>
      <c r="L35" s="1" t="str">
        <f>IF(ISTEXT(VLOOKUP($A35,'ALG Generieke vragenset'!$A$2:$X$48,12,FALSE)),VLOOKUP($A35,'ALG Generieke vragenset'!$A$2:$X$48,12,FALSE),"")</f>
        <v>Specificatie bijkomende klachten</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v>
      </c>
      <c r="R35" s="1" t="str">
        <f>IF(ISTEXT(VLOOKUP($A35,'ALG Generieke vragenset'!$A$2:$X$48,18,FALSE)),VLOOKUP($A35,'ALG Generieke vragenset'!$A$2:$X$48,18,FALSE),"")</f>
        <v>Nee</v>
      </c>
      <c r="S35" s="1"/>
      <c r="T35" s="14" t="str">
        <f>IF(ISTEXT(VLOOKUP($A35,'ALG Generieke vragenset'!$A$2:$X$48,20,FALSE)),VLOOKUP($A35,'ALG Generieke vragenset'!$A$2:$X$48,20,FALSE),"")</f>
        <v>Beschrijving</v>
      </c>
      <c r="U35" s="14" t="str">
        <f>IF(ISTEXT(VLOOKUP($A35,'ALG Generieke vragenset'!$A$2:$X$48,21,FALSE)),VLOOKUP($A35,'ALG Generieke vragenset'!$A$2:$X$48,21,FALSE),"")</f>
        <v>x</v>
      </c>
      <c r="V35" s="14">
        <v>1</v>
      </c>
      <c r="W35" s="203"/>
      <c r="X35" s="1"/>
    </row>
    <row r="36" spans="1:24" ht="32.1">
      <c r="A36" s="175" t="str">
        <f t="shared" si="7"/>
        <v>ALG23</v>
      </c>
      <c r="B36" s="205">
        <v>23</v>
      </c>
      <c r="C36" s="205" t="s">
        <v>6153</v>
      </c>
      <c r="D36" s="205" t="s">
        <v>4719</v>
      </c>
      <c r="E36" s="205" t="s">
        <v>4719</v>
      </c>
      <c r="F36" s="205" t="s">
        <v>6202</v>
      </c>
      <c r="G36" s="205"/>
      <c r="H36" s="25" t="str">
        <f t="shared" si="1"/>
        <v>ALG23_Question</v>
      </c>
      <c r="I36" s="1" t="str">
        <f>IF(ISTEXT(VLOOKUP($A36,'ALG Generieke vragenset'!$A$2:$X$48,9,FALSE)),VLOOKUP($A36,'ALG Generieke vragenset'!$A$2:$X$48,9,FALSE),"")</f>
        <v>Komt de klacht voor in je familie?</v>
      </c>
      <c r="J36" s="1" t="str">
        <f t="shared" si="2"/>
        <v>ALG23_QuestionPar</v>
      </c>
      <c r="K36" s="1" t="str">
        <f>IF(ISTEXT(VLOOKUP($A36,'ALG Generieke vragenset'!$A$2:$X$48,11,FALSE)),VLOOKUP($A36,'ALG Generieke vragenset'!$A$2:$X$48,11,FALSE),"")</f>
        <v>Komt de klacht voor in de familie van de patiënt?</v>
      </c>
      <c r="L36" s="1" t="str">
        <f>IF(ISTEXT(VLOOKUP($A36,'ALG Generieke vragenset'!$A$2:$X$48,12,FALSE)),VLOOKUP($A36,'ALG Generieke vragenset'!$A$2:$X$48,12,FALSE),"")</f>
        <v>Positieve familieanamnese</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Ja</v>
      </c>
      <c r="S36" s="14" t="s">
        <v>6500</v>
      </c>
      <c r="T36" s="14" t="str">
        <f>IF(ISTEXT(VLOOKUP($A36,'ALG Generieke vragenset'!$A$2:$X$48,20,FALSE)),VLOOKUP($A36,'ALG Generieke vragenset'!$A$2:$X$48,20,FALSE),"")</f>
        <v>1. Ja
2. Nee</v>
      </c>
      <c r="U36" s="14" t="str">
        <f>IF(ISTEXT(VLOOKUP($A36,'ALG Generieke vragenset'!$A$2:$X$48,21,FALSE)),VLOOKUP($A36,'ALG Generieke vragenset'!$A$2:$X$48,21,FALSE),"")</f>
        <v>x</v>
      </c>
      <c r="V36" s="205" t="s">
        <v>6159</v>
      </c>
      <c r="W36" s="205"/>
      <c r="X36" s="205" t="s">
        <v>6292</v>
      </c>
    </row>
    <row r="37" spans="1:24" ht="32.1">
      <c r="A37" s="175" t="str">
        <f t="shared" si="7"/>
        <v>ALG24</v>
      </c>
      <c r="B37" s="205">
        <v>24</v>
      </c>
      <c r="C37" s="205" t="s">
        <v>6162</v>
      </c>
      <c r="D37" s="205" t="s">
        <v>4719</v>
      </c>
      <c r="E37" s="205" t="s">
        <v>6115</v>
      </c>
      <c r="F37" s="205" t="s">
        <v>6154</v>
      </c>
      <c r="G37" s="205"/>
      <c r="H37" s="25" t="str">
        <f t="shared" si="1"/>
        <v>ALG24_Question</v>
      </c>
      <c r="I37" s="1" t="str">
        <f>IF(ISTEXT(VLOOKUP($A37,'ALG Generieke vragenset'!$A$2:$X$48,9,FALSE)),VLOOKUP($A37,'ALG Generieke vragenset'!$A$2:$X$48,9,FALSE),"")</f>
        <v xml:space="preserve">Zijn er op dit moment huisgenoten met dezelfde klachten? </v>
      </c>
      <c r="J37" s="1" t="str">
        <f t="shared" si="2"/>
        <v>ALG24_QuestionPar</v>
      </c>
      <c r="K37" s="1" t="str">
        <f>IF(ISTEXT(VLOOKUP($A37,'ALG Generieke vragenset'!$A$2:$X$48,11,FALSE)),VLOOKUP($A37,'ALG Generieke vragenset'!$A$2:$X$48,11,FALSE),"")</f>
        <v xml:space="preserve">Zijn er op dit moment huisgenoten met dezelfde klachten? </v>
      </c>
      <c r="L37" s="1" t="str">
        <f>IF(ISTEXT(VLOOKUP($A37,'ALG Generieke vragenset'!$A$2:$X$48,12,FALSE)),VLOOKUP($A37,'ALG Generieke vragenset'!$A$2:$X$48,12,FALSE),"")</f>
        <v>Huisgenoten</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boolean</v>
      </c>
      <c r="R37" s="1" t="str">
        <f>IF(ISTEXT(VLOOKUP($A37,'ALG Generieke vragenset'!$A$2:$X$48,18,FALSE)),VLOOKUP($A37,'ALG Generieke vragenset'!$A$2:$X$48,18,FALSE),"")</f>
        <v>ja</v>
      </c>
      <c r="S37" s="14" t="s">
        <v>6500</v>
      </c>
      <c r="T37" s="14" t="str">
        <f>IF(ISTEXT(VLOOKUP($A37,'ALG Generieke vragenset'!$A$2:$X$48,20,FALSE)),VLOOKUP($A37,'ALG Generieke vragenset'!$A$2:$X$48,20,FALSE),"")</f>
        <v>1. Ja
2. Nee</v>
      </c>
      <c r="U37" s="14" t="str">
        <f>IF(ISTEXT(VLOOKUP($A37,'ALG Generieke vragenset'!$A$2:$X$48,21,FALSE)),VLOOKUP($A37,'ALG Generieke vragenset'!$A$2:$X$48,21,FALSE),"")</f>
        <v>x</v>
      </c>
      <c r="V37" s="205" t="s">
        <v>6159</v>
      </c>
      <c r="W37" s="205"/>
      <c r="X37" s="205" t="s">
        <v>6292</v>
      </c>
    </row>
    <row r="38" spans="1:24" ht="32.1">
      <c r="A38" s="175" t="str">
        <f>UPPER(MID(C38,1,5)&amp;B38)</f>
        <v>ADL1</v>
      </c>
      <c r="B38" s="205">
        <v>1</v>
      </c>
      <c r="C38" s="205" t="s">
        <v>6257</v>
      </c>
      <c r="D38" s="205" t="s">
        <v>4719</v>
      </c>
      <c r="E38" s="205" t="s">
        <v>4719</v>
      </c>
      <c r="F38" s="205" t="s">
        <v>6202</v>
      </c>
      <c r="G38" s="205"/>
      <c r="H38" s="25" t="str">
        <f t="shared" si="1"/>
        <v>ADL1_Question</v>
      </c>
      <c r="I38" s="1" t="str">
        <f>IF(ISTEXT(VLOOKUP($A38,'ALG Generieke vragenset'!$A$2:$X$48,9,FALSE)),VLOOKUP($A38,'ALG Generieke vragenset'!$A$2:$X$48,9,FALSE),"")</f>
        <v>Beperken de klachten je in je dagelijkse bezigheden?</v>
      </c>
      <c r="J38" s="1" t="str">
        <f t="shared" si="2"/>
        <v>ADL1_QuestionPar</v>
      </c>
      <c r="K38" s="1" t="str">
        <f>IF(ISTEXT(VLOOKUP($A38,'ALG Generieke vragenset'!$A$2:$X$48,11,FALSE)),VLOOKUP($A38,'ALG Generieke vragenset'!$A$2:$X$48,11,FALSE),"")</f>
        <v>Beperken de klachten de patiënt in zijn / haar dagelijkse bezigheden?</v>
      </c>
      <c r="L38" s="1" t="str">
        <f>IF(ISTEXT(VLOOKUP($A38,'ALG Generieke vragenset'!$A$2:$X$48,12,FALSE)),VLOOKUP($A38,'ALG Generieke vragenset'!$A$2:$X$48,12,FALSE),"")</f>
        <v>Beperkt ADL</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Ja</v>
      </c>
      <c r="S38" s="14" t="s">
        <v>6500</v>
      </c>
      <c r="T38" s="14" t="str">
        <f>IF(ISTEXT(VLOOKUP($A38,'ALG Generieke vragenset'!$A$2:$X$48,20,FALSE)),VLOOKUP($A38,'ALG Generieke vragenset'!$A$2:$X$48,20,FALSE),"")</f>
        <v>1. Ja
2. Nee</v>
      </c>
      <c r="U38" s="14" t="str">
        <f>IF(ISTEXT(VLOOKUP($A38,'ALG Generieke vragenset'!$A$2:$X$48,21,FALSE)),VLOOKUP($A38,'ALG Generieke vragenset'!$A$2:$X$48,21,FALSE),"")</f>
        <v>x</v>
      </c>
      <c r="V38" s="205" t="s">
        <v>6159</v>
      </c>
      <c r="W38" s="205"/>
      <c r="X38" s="205" t="s">
        <v>6292</v>
      </c>
    </row>
    <row r="39" spans="1:24" ht="32.1">
      <c r="A39" s="175" t="str">
        <f>UPPER(MID(C39,1,3)&amp;B39)</f>
        <v>ALG15</v>
      </c>
      <c r="B39" s="205">
        <v>15</v>
      </c>
      <c r="C39" s="205" t="s">
        <v>6153</v>
      </c>
      <c r="D39" s="205" t="s">
        <v>4719</v>
      </c>
      <c r="E39" s="205" t="s">
        <v>4719</v>
      </c>
      <c r="F39" s="205" t="s">
        <v>6154</v>
      </c>
      <c r="G39" s="205"/>
      <c r="H39" s="25" t="str">
        <f t="shared" si="1"/>
        <v>ALG15_Question</v>
      </c>
      <c r="I39" s="1" t="str">
        <f>IF(ISTEXT(VLOOKUP($A39,'ALG Generieke vragenset'!$A$2:$X$48,9,FALSE)),VLOOKUP($A39,'ALG Generieke vragenset'!$A$2:$X$48,9,FALSE),"")</f>
        <v>Wat heb je zelf gedaan om de klachten te verlichten?</v>
      </c>
      <c r="J39" s="1" t="str">
        <f t="shared" si="2"/>
        <v>ALG15_QuestionPar</v>
      </c>
      <c r="K39" s="1" t="str">
        <f>IF(ISTEXT(VLOOKUP($A39,'ALG Generieke vragenset'!$A$2:$X$48,11,FALSE)),VLOOKUP($A39,'ALG Generieke vragenset'!$A$2:$X$48,11,FALSE),"")</f>
        <v>Wat heeft de patiënt zelf gedaan om de klachten te verlichten?</v>
      </c>
      <c r="L39" s="1" t="str">
        <f>IF(ISTEXT(VLOOKUP($A39,'ALG Generieke vragenset'!$A$2:$X$48,12,FALSE)),VLOOKUP($A39,'ALG Generieke vragenset'!$A$2:$X$48,12,FALSE),"")</f>
        <v>Zelfhulp</v>
      </c>
      <c r="M39" s="1" t="str">
        <f t="shared" si="3"/>
        <v>ALG15_ExtraInfo</v>
      </c>
      <c r="N39" s="1" t="str">
        <f>IF(ISTEXT(VLOOKUP($A39,'ALG Generieke vragenset'!$A$2:$X$48,14,FALSE)),VLOOKUP($A39,'ALG Generieke vragenset'!$A$2:$X$48,14,FALSE),"")</f>
        <v xml:space="preserve">Als je medicatie hebt ingenomen graag vermelden welke medicatie, de dosering en wanneer je het hebt ingenomen.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 xml:space="preserve">Ja </v>
      </c>
      <c r="S39" s="1"/>
      <c r="T39" s="14" t="str">
        <f>IF(ISTEXT(VLOOKUP($A39,'ALG Generieke vragenset'!$A$2:$X$48,20,FALSE)),VLOOKUP($A39,'ALG Generieke vragenset'!$A$2:$X$48,20,FALSE),"")</f>
        <v>Beschrijving</v>
      </c>
      <c r="U39" s="14" t="str">
        <f>IF(ISTEXT(VLOOKUP($A39,'ALG Generieke vragenset'!$A$2:$X$48,21,FALSE)),VLOOKUP($A39,'ALG Generieke vragenset'!$A$2:$X$48,21,FALSE),"")</f>
        <v>x</v>
      </c>
      <c r="V39" s="205">
        <v>1</v>
      </c>
      <c r="W39" s="205"/>
      <c r="X39" s="205" t="s">
        <v>6292</v>
      </c>
    </row>
    <row r="40" spans="1:24" ht="32.1">
      <c r="A40" s="175" t="str">
        <f>UPPER(MID(C40,1,3)&amp;B40)</f>
        <v>ALG17</v>
      </c>
      <c r="B40" s="205">
        <v>17</v>
      </c>
      <c r="C40" s="205" t="s">
        <v>6153</v>
      </c>
      <c r="D40" s="205" t="s">
        <v>4719</v>
      </c>
      <c r="E40" s="205" t="s">
        <v>6259</v>
      </c>
      <c r="F40" s="205" t="s">
        <v>6154</v>
      </c>
      <c r="G40" s="205"/>
      <c r="H40" s="25" t="str">
        <f t="shared" si="1"/>
        <v>ALG17_Question</v>
      </c>
      <c r="I40" s="1" t="str">
        <f>IF(ISTEXT(VLOOKUP($A40,'ALG Generieke vragenset'!$A$2:$X$48,9,FALSE)),VLOOKUP($A40,'ALG Generieke vragenset'!$A$2:$X$48,9,FALSE),"")</f>
        <v xml:space="preserve">Heb je ooit eerder last gehad van deze klacht? </v>
      </c>
      <c r="J40" s="1" t="str">
        <f t="shared" si="2"/>
        <v>ALG17_QuestionPar</v>
      </c>
      <c r="K40" s="1" t="str">
        <f>IF(ISTEXT(VLOOKUP($A40,'ALG Generieke vragenset'!$A$2:$X$48,11,FALSE)),VLOOKUP($A40,'ALG Generieke vragenset'!$A$2:$X$48,11,FALSE),"")</f>
        <v xml:space="preserve">Heeft de patiënt ooit eerder last gehad van dezelfde klacht? </v>
      </c>
      <c r="L40" s="1" t="str">
        <f>IF(ISTEXT(VLOOKUP($A40,'ALG Generieke vragenset'!$A$2:$X$48,12,FALSE)),VLOOKUP($A40,'ALG Generieke vragenset'!$A$2:$X$48,12,FALSE),"")</f>
        <v>Recidief</v>
      </c>
      <c r="M40" s="1"/>
      <c r="N40" s="1" t="str">
        <f>IF(ISTEXT(VLOOKUP($A40,'ALG Generieke vragenset'!$A$2:$X$48,14,FALSE)),VLOOKUP($A40,'ALG Generieke vragenset'!$A$2:$X$48,14,FALSE),"")</f>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boolean</v>
      </c>
      <c r="R40" s="1" t="str">
        <f>IF(ISTEXT(VLOOKUP($A40,'ALG Generieke vragenset'!$A$2:$X$48,18,FALSE)),VLOOKUP($A40,'ALG Generieke vragenset'!$A$2:$X$48,18,FALSE),"")</f>
        <v>Ja</v>
      </c>
      <c r="S40" s="14" t="s">
        <v>6500</v>
      </c>
      <c r="T40" s="14" t="str">
        <f>IF(ISTEXT(VLOOKUP($A40,'ALG Generieke vragenset'!$A$2:$X$48,20,FALSE)),VLOOKUP($A40,'ALG Generieke vragenset'!$A$2:$X$48,20,FALSE),"")</f>
        <v>1. Ja
2. Nee</v>
      </c>
      <c r="U40" s="14" t="str">
        <f>IF(ISTEXT(VLOOKUP($A40,'ALG Generieke vragenset'!$A$2:$X$48,21,FALSE)),VLOOKUP($A40,'ALG Generieke vragenset'!$A$2:$X$48,21,FALSE),"")</f>
        <v>x</v>
      </c>
      <c r="V40" s="205" t="s">
        <v>6159</v>
      </c>
      <c r="W40" s="205"/>
      <c r="X40" s="205" t="s">
        <v>6292</v>
      </c>
    </row>
    <row r="41" spans="1:24" ht="32.1">
      <c r="A41" s="32" t="str">
        <f t="shared" ref="A41:A42" si="8">UPPER(MID(C41,1,3)&amp;B41)</f>
        <v>ALG3B</v>
      </c>
      <c r="B41" s="1" t="s">
        <v>6178</v>
      </c>
      <c r="C41" s="1" t="s">
        <v>6162</v>
      </c>
      <c r="D41" s="1" t="s">
        <v>6115</v>
      </c>
      <c r="E41" s="14" t="s">
        <v>6115</v>
      </c>
      <c r="F41" s="14" t="s">
        <v>6154</v>
      </c>
      <c r="G41" s="14"/>
      <c r="H41" s="25" t="str">
        <f t="shared" si="1"/>
        <v>ALG3B_Question</v>
      </c>
      <c r="I41" s="1" t="str">
        <f>IF(ISTEXT(VLOOKUP($A41,'ALG Generieke vragenset'!$A$2:$X$48,9,FALSE)),VLOOKUP($A41,'ALG Generieke vragenset'!$A$2:$X$48,9,FALSE),"")</f>
        <v xml:space="preserve">Gebruik je medicijnen? </v>
      </c>
      <c r="J41" s="1" t="str">
        <f t="shared" si="2"/>
        <v>ALG3B_QuestionPar</v>
      </c>
      <c r="K41" s="1" t="str">
        <f>IF(ISTEXT(VLOOKUP($A41,'ALG Generieke vragenset'!$A$2:$X$48,11,FALSE)),VLOOKUP($A41,'ALG Generieke vragenset'!$A$2:$X$48,11,FALSE),"")</f>
        <v>Gebruikt de patiënt medicijnen?</v>
      </c>
      <c r="L41" s="1" t="str">
        <f>IF(ISTEXT(VLOOKUP($A41,'ALG Generieke vragenset'!$A$2:$X$48,12,FALSE)),VLOOKUP($A41,'ALG Generieke vragenset'!$A$2:$X$48,12,FALSE),"")</f>
        <v>Medicatie</v>
      </c>
      <c r="M41" s="1" t="str">
        <f t="shared" si="3"/>
        <v>ALG3B_ExtraInfo</v>
      </c>
      <c r="N41" s="1" t="str">
        <f>IF(ISTEXT(VLOOKUP($A41,'ALG Generieke vragenset'!$A$2:$X$48,14,FALSE)),VLOOKUP($A41,'ALG Generieke vragenset'!$A$2:$X$48,14,FALSE),"")</f>
        <v>En/of ben je onder behandeling bij een arts met bijvoorbeeld radiotherapie?</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boolean</v>
      </c>
      <c r="R41" s="1" t="str">
        <f>IF(ISTEXT(VLOOKUP($A41,'ALG Generieke vragenset'!$A$2:$X$48,18,FALSE)),VLOOKUP($A41,'ALG Generieke vragenset'!$A$2:$X$48,18,FALSE),"")</f>
        <v xml:space="preserve">Ja </v>
      </c>
      <c r="S41" s="14" t="s">
        <v>6500</v>
      </c>
      <c r="T41" s="14" t="str">
        <f>IF(ISTEXT(VLOOKUP($A41,'ALG Generieke vragenset'!$A$2:$X$48,20,FALSE)),VLOOKUP($A41,'ALG Generieke vragenset'!$A$2:$X$48,20,FALSE),"")</f>
        <v xml:space="preserve">1. Ja 
2. Nee </v>
      </c>
      <c r="U41" s="14" t="str">
        <f>IF(ISTEXT(VLOOKUP($A41,'ALG Generieke vragenset'!$A$2:$X$48,21,FALSE)),VLOOKUP($A41,'ALG Generieke vragenset'!$A$2:$X$48,21,FALSE),"")</f>
        <v>x</v>
      </c>
      <c r="V41" s="1" t="s">
        <v>6159</v>
      </c>
      <c r="W41" s="24" t="s">
        <v>6235</v>
      </c>
      <c r="X41" s="1"/>
    </row>
    <row r="42" spans="1:24" ht="32.1">
      <c r="A42" s="32" t="str">
        <f t="shared" si="8"/>
        <v>ALG3C</v>
      </c>
      <c r="B42" s="1" t="s">
        <v>6182</v>
      </c>
      <c r="C42" s="1" t="s">
        <v>6162</v>
      </c>
      <c r="D42" s="1" t="s">
        <v>6115</v>
      </c>
      <c r="E42" s="14" t="s">
        <v>6115</v>
      </c>
      <c r="F42" s="14" t="s">
        <v>6154</v>
      </c>
      <c r="G42" s="14"/>
      <c r="H42" s="25" t="str">
        <f t="shared" si="1"/>
        <v>ALG3C_Question</v>
      </c>
      <c r="I42" s="1" t="str">
        <f>IF(ISTEXT(VLOOKUP($A42,'ALG Generieke vragenset'!$A$2:$X$48,9,FALSE)),VLOOKUP($A42,'ALG Generieke vragenset'!$A$2:$X$48,9,FALSE),"")</f>
        <v>Welke medicatie gebruik je?</v>
      </c>
      <c r="J42" s="1" t="str">
        <f t="shared" si="2"/>
        <v>ALG3C_QuestionPar</v>
      </c>
      <c r="K42" s="1" t="str">
        <f>IF(ISTEXT(VLOOKUP($A42,'ALG Generieke vragenset'!$A$2:$X$48,11,FALSE)),VLOOKUP($A42,'ALG Generieke vragenset'!$A$2:$X$48,11,FALSE),"")</f>
        <v>Welke medicatie gebruik je?</v>
      </c>
      <c r="L42" s="1" t="str">
        <f>IF(ISTEXT(VLOOKUP($A42,'ALG Generieke vragenset'!$A$2:$X$48,12,FALSE)),VLOOKUP($A42,'ALG Generieke vragenset'!$A$2:$X$48,12,FALSE),"")</f>
        <v>Specificatie medicatie</v>
      </c>
      <c r="M42" s="1" t="str">
        <f t="shared" si="3"/>
        <v>ALG3C_ExtraInfo</v>
      </c>
      <c r="N42" s="1" t="str">
        <f>IF(ISTEXT(VLOOKUP($A42,'ALG Generieke vragenset'!$A$2:$X$48,14,FALSE)),VLOOKUP($A42,'ALG Generieke vragenset'!$A$2:$X$48,14,FALSE),"")</f>
        <v xml:space="preserve">Of wat voor behandeling? En als je er een hebt graag ook een foto uploaden van je medicatielijst. </v>
      </c>
      <c r="O42" s="24" t="str">
        <f>IF(ISTEXT(VLOOKUP($A42,'ALG Generieke vragenset'!$A$2:$X$48,15,FALSE)),VLOOKUP($A42,'ALG Generieke vragenset'!$A$2:$X$48,15,FALSE),"")</f>
        <v/>
      </c>
      <c r="P42" s="24" t="str">
        <f>IF(ISTEXT(VLOOKUP($A42,'ALG Generieke vragenset'!$A$2:$X$48,16,FALSE)),VLOOKUP($A42,'ALG Generieke vragenset'!$A$2:$X$48,16,FALSE),"")</f>
        <v/>
      </c>
      <c r="Q42" s="1" t="str">
        <f>IF(ISTEXT(VLOOKUP($A42,'ALG Generieke vragenset'!$A$2:$X$48,17,FALSE)),VLOOKUP($A42,'ALG Generieke vragenset'!$A$2:$X$48,17,FALSE),"")</f>
        <v>beschrijving en beeld</v>
      </c>
      <c r="R42" s="1" t="str">
        <f>IF(ISTEXT(VLOOKUP($A42,'ALG Generieke vragenset'!$A$2:$X$48,18,FALSE)),VLOOKUP($A42,'ALG Generieke vragenset'!$A$2:$X$48,18,FALSE),"")</f>
        <v xml:space="preserve">Ja </v>
      </c>
      <c r="S42" s="1"/>
      <c r="T42" s="14">
        <v>1</v>
      </c>
      <c r="U42" s="14" t="str">
        <f>IF(ISTEXT(VLOOKUP($A42,'ALG Generieke vragenset'!$A$2:$X$48,21,FALSE)),VLOOKUP($A42,'ALG Generieke vragenset'!$A$2:$X$48,21,FALSE),"")</f>
        <v>x</v>
      </c>
      <c r="V42" s="1">
        <v>1</v>
      </c>
      <c r="W42" s="24"/>
      <c r="X42" s="1"/>
    </row>
    <row r="43" spans="1:24" ht="80.099999999999994">
      <c r="A43" s="175" t="str">
        <f>UPPER(MID(C43,1,5)&amp;B43)</f>
        <v>HUIDU13</v>
      </c>
      <c r="B43" s="205">
        <v>13</v>
      </c>
      <c r="C43" s="205" t="s">
        <v>2021</v>
      </c>
      <c r="D43" s="205" t="s">
        <v>4719</v>
      </c>
      <c r="E43" s="205" t="s">
        <v>4719</v>
      </c>
      <c r="F43" s="205" t="s">
        <v>6154</v>
      </c>
      <c r="G43" s="205"/>
      <c r="H43" s="25" t="str">
        <f t="shared" si="1"/>
        <v>HUIDU13_Question</v>
      </c>
      <c r="I43" s="205" t="s">
        <v>7369</v>
      </c>
      <c r="J43" s="1" t="str">
        <f t="shared" si="2"/>
        <v>HUIDU13_QuestionPar</v>
      </c>
      <c r="K43" s="205" t="s">
        <v>7370</v>
      </c>
      <c r="L43" s="205" t="s">
        <v>7371</v>
      </c>
      <c r="M43" s="1"/>
      <c r="N43" s="205"/>
      <c r="O43" s="205"/>
      <c r="P43" s="205"/>
      <c r="Q43" s="205" t="s">
        <v>6326</v>
      </c>
      <c r="R43" s="205" t="s">
        <v>3</v>
      </c>
      <c r="S43" s="205" t="s">
        <v>7372</v>
      </c>
      <c r="T43" s="205" t="s">
        <v>7373</v>
      </c>
      <c r="U43" s="205" t="s">
        <v>1576</v>
      </c>
      <c r="V43" s="205" t="s">
        <v>6363</v>
      </c>
      <c r="W43" s="205"/>
      <c r="X43" s="205" t="s">
        <v>6292</v>
      </c>
    </row>
    <row r="44" spans="1:24" ht="48">
      <c r="A44" s="32" t="s">
        <v>6276</v>
      </c>
      <c r="B44" s="1">
        <v>20</v>
      </c>
      <c r="C44" s="1" t="s">
        <v>6153</v>
      </c>
      <c r="D44" s="1" t="s">
        <v>6115</v>
      </c>
      <c r="E44" s="14" t="s">
        <v>6115</v>
      </c>
      <c r="F44" s="14" t="s">
        <v>6154</v>
      </c>
      <c r="G44" s="14"/>
      <c r="H44" s="25" t="str">
        <f t="shared" si="1"/>
        <v>ADDITIONALQ_Question</v>
      </c>
      <c r="I44" s="1" t="str">
        <f>IF(ISTEXT(VLOOKUP($A44,'ALG Generieke vragenset'!$A$2:$X$48,9,FALSE)),VLOOKUP($A44,'ALG Generieke vragenset'!$A$2:$X$48,9,FALSE),"")</f>
        <v>Wat is je belangrijkste vraag aan ons?</v>
      </c>
      <c r="J44" s="1" t="str">
        <f t="shared" si="2"/>
        <v>ADDITIONALQ_QuestionPar</v>
      </c>
      <c r="K44" s="1" t="str">
        <f>IF(ISTEXT(VLOOKUP($A44,'ALG Generieke vragenset'!$A$2:$X$48,11,FALSE)),VLOOKUP($A44,'ALG Generieke vragenset'!$A$2:$X$48,11,FALSE),"")</f>
        <v>Wat is je belangrijkste vraag aan ons?</v>
      </c>
      <c r="L44" s="1" t="str">
        <f>IF(ISTEXT(VLOOKUP($A44,'ALG Generieke vragenset'!$A$2:$X$48,12,FALSE)),VLOOKUP($A44,'ALG Generieke vragenset'!$A$2:$X$48,12,FALSE),"")</f>
        <v>Hulpvraag</v>
      </c>
      <c r="M44" s="1"/>
      <c r="N44" s="1" t="str">
        <f>IF(ISTEXT(VLOOKUP($A44,'ALG Generieke vragenset'!$A$2:$X$48,14,FALSE)),VLOOKUP($A44,'ALG Generieke vragenset'!$A$2:$X$48,14,FALSE),"")</f>
        <v/>
      </c>
      <c r="O44" s="24" t="str">
        <f>IF(ISTEXT(VLOOKUP($A44,'ALG Generieke vragenset'!$A$2:$X$48,15,FALSE)),VLOOKUP($A44,'ALG Generieke vragenset'!$A$2:$X$48,15,FALSE),"")</f>
        <v/>
      </c>
      <c r="P44" s="24" t="str">
        <f>IF(ISTEXT(VLOOKUP($A44,'ALG Generieke vragenset'!$A$2:$X$48,16,FALSE)),VLOOKUP($A44,'ALG Generieke vragenset'!$A$2:$X$48,16,FALSE),"")</f>
        <v/>
      </c>
      <c r="Q44" s="1" t="str">
        <f>IF(ISTEXT(VLOOKUP($A44,'ALG Generieke vragenset'!$A$2:$X$48,17,FALSE)),VLOOKUP($A44,'ALG Generieke vragenset'!$A$2:$X$48,17,FALSE),"")</f>
        <v>beschrijving</v>
      </c>
      <c r="R44" s="1" t="str">
        <f>IF(ISTEXT(VLOOKUP($A44,'ALG Generieke vragenset'!$A$2:$X$48,18,FALSE)),VLOOKUP($A44,'ALG Generieke vragenset'!$A$2:$X$48,18,FALSE),"")</f>
        <v xml:space="preserve">Ja </v>
      </c>
      <c r="S44" s="1"/>
      <c r="T44" s="14" t="str">
        <f>IF(ISTEXT(VLOOKUP($A44,'ALG Generieke vragenset'!$A$2:$X$48,20,FALSE)),VLOOKUP($A44,'ALG Generieke vragenset'!$A$2:$X$48,20,FALSE),"")</f>
        <v>Beschrijving</v>
      </c>
      <c r="U44" s="14" t="str">
        <f>IF(ISTEXT(VLOOKUP($A44,'ALG Generieke vragenset'!$A$2:$X$48,21,FALSE)),VLOOKUP($A44,'ALG Generieke vragenset'!$A$2:$X$48,21,FALSE),"")</f>
        <v>x</v>
      </c>
      <c r="V44" s="14">
        <v>1</v>
      </c>
      <c r="W44" s="203"/>
      <c r="X44" s="1"/>
    </row>
    <row r="45" spans="1:24" ht="32.1">
      <c r="A45" s="32" t="s">
        <v>6278</v>
      </c>
      <c r="B45" s="1" t="s">
        <v>6279</v>
      </c>
      <c r="C45" s="1" t="s">
        <v>6162</v>
      </c>
      <c r="D45" s="1" t="s">
        <v>6115</v>
      </c>
      <c r="E45" s="14" t="s">
        <v>6115</v>
      </c>
      <c r="F45" s="14" t="s">
        <v>6154</v>
      </c>
      <c r="G45" s="14"/>
      <c r="H45" s="25" t="str">
        <f t="shared" si="1"/>
        <v>ALG27_Question</v>
      </c>
      <c r="I45" s="1" t="str">
        <f>IF(ISTEXT(VLOOKUP($A45,'ALG Generieke vragenset'!$A$2:$X$48,9,FALSE)),VLOOKUP($A45,'ALG Generieke vragenset'!$A$2:$X$48,9,FALSE),"")</f>
        <v xml:space="preserve">Zijn er nog andere zorgen of vragen? </v>
      </c>
      <c r="J45" s="1" t="str">
        <f t="shared" si="2"/>
        <v>ALG27_QuestionPar</v>
      </c>
      <c r="K45" s="1" t="str">
        <f>IF(ISTEXT(VLOOKUP($A45,'ALG Generieke vragenset'!$A$2:$X$48,11,FALSE)),VLOOKUP($A45,'ALG Generieke vragenset'!$A$2:$X$48,11,FALSE),"")</f>
        <v xml:space="preserve">Zijn er nog andere zorgen of vragen? </v>
      </c>
      <c r="L45" s="1" t="str">
        <f>IF(ISTEXT(VLOOKUP($A45,'ALG Generieke vragenset'!$A$2:$X$48,12,FALSE)),VLOOKUP($A45,'ALG Generieke vragenset'!$A$2:$X$48,12,FALSE),"")</f>
        <v>Zorgen of vragen</v>
      </c>
      <c r="M45" s="1" t="str">
        <f t="shared" si="3"/>
        <v>ALG27_ExtraInfo</v>
      </c>
      <c r="N45" s="1" t="str">
        <f>IF(ISTEXT(VLOOKUP($A45,'ALG Generieke vragenset'!$A$2:$X$48,14,FALSE)),VLOOKUP($A45,'ALG Generieke vragenset'!$A$2:$X$48,14,FALSE),"")</f>
        <v xml:space="preserve">Dit is de laatste vraag, hierna worden je antwoorden doorgestuurd naar ons medisch team. Indien je geen aanvullingen hebt kan je op volgende klikken. </v>
      </c>
      <c r="O45" s="24" t="str">
        <f>IF(ISTEXT(VLOOKUP($A45,'ALG Generieke vragenset'!$A$2:$X$48,15,FALSE)),VLOOKUP($A45,'ALG Generieke vragenset'!$A$2:$X$48,15,FALSE),"")</f>
        <v/>
      </c>
      <c r="P45" s="24" t="str">
        <f>IF(ISTEXT(VLOOKUP($A45,'ALG Generieke vragenset'!$A$2:$X$48,16,FALSE)),VLOOKUP($A45,'ALG Generieke vragenset'!$A$2:$X$48,16,FALSE),"")</f>
        <v/>
      </c>
      <c r="Q45" s="1" t="str">
        <f>IF(ISTEXT(VLOOKUP($A45,'ALG Generieke vragenset'!$A$2:$X$48,17,FALSE)),VLOOKUP($A45,'ALG Generieke vragenset'!$A$2:$X$48,17,FALSE),"")</f>
        <v>beschrijving</v>
      </c>
      <c r="R45" s="1" t="str">
        <f>IF(ISTEXT(VLOOKUP($A45,'ALG Generieke vragenset'!$A$2:$X$48,18,FALSE)),VLOOKUP($A45,'ALG Generieke vragenset'!$A$2:$X$48,18,FALSE),"")</f>
        <v>Nee</v>
      </c>
      <c r="S45" s="1"/>
      <c r="T45" s="14" t="str">
        <f>IF(ISTEXT(VLOOKUP($A45,'ALG Generieke vragenset'!$A$2:$X$48,20,FALSE)),VLOOKUP($A45,'ALG Generieke vragenset'!$A$2:$X$48,20,FALSE),"")</f>
        <v>Beschrijving</v>
      </c>
      <c r="U45" s="14" t="str">
        <f>IF(ISTEXT(VLOOKUP($A45,'ALG Generieke vragenset'!$A$2:$X$48,21,FALSE)),VLOOKUP($A45,'ALG Generieke vragenset'!$A$2:$X$48,21,FALSE),"")</f>
        <v>x</v>
      </c>
      <c r="V45" s="14">
        <v>1</v>
      </c>
      <c r="W45" s="205" t="s">
        <v>6283</v>
      </c>
      <c r="X45" s="14" t="s">
        <v>6284</v>
      </c>
    </row>
  </sheetData>
  <hyperlinks>
    <hyperlink ref="O15" r:id="rId1" xr:uid="{E8CD0F91-30E1-4066-81C2-285E238F2E1C}"/>
  </hyperlinks>
  <pageMargins left="0.7" right="0.7" top="0.75" bottom="0.75" header="0.51180555555555496" footer="0.51180555555555496"/>
  <pageSetup paperSize="9" firstPageNumber="0" orientation="portrait" horizontalDpi="300" verticalDpi="30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11DDC0-8777-4D9F-8D4F-F699C143480E}">
          <x14:formula1>
            <xm:f>_handleiding!$A$29:$A$38</xm:f>
          </x14:formula1>
          <x14:formula2>
            <xm:f>0</xm:f>
          </x14:formula2>
          <xm:sqref>Q43:Q1034 Q22:Q40 Q1:Q2 Q10:Q20</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0"/>
  <dimension ref="A1:X33"/>
  <sheetViews>
    <sheetView zoomScale="85" zoomScaleNormal="85" workbookViewId="0">
      <selection activeCell="M6" sqref="M6:M41"/>
    </sheetView>
  </sheetViews>
  <sheetFormatPr defaultColWidth="11.42578125" defaultRowHeight="15"/>
  <cols>
    <col min="1" max="1" width="13.42578125" style="300" bestFit="1" customWidth="1"/>
    <col min="2" max="2" width="13.7109375" style="55" bestFit="1" customWidth="1"/>
    <col min="3" max="3" width="12.7109375" style="55" bestFit="1" customWidth="1"/>
    <col min="4" max="4" width="15.42578125" style="55" bestFit="1" customWidth="1"/>
    <col min="5" max="5" width="14.7109375" style="55" bestFit="1" customWidth="1"/>
    <col min="6" max="6" width="9" style="55" customWidth="1"/>
    <col min="7" max="7" width="9" style="55" bestFit="1" customWidth="1"/>
    <col min="8" max="8" width="9" style="55" customWidth="1"/>
    <col min="9" max="10" width="66.7109375" style="55" customWidth="1"/>
    <col min="11" max="11" width="41.140625" style="55" bestFit="1" customWidth="1"/>
    <col min="12" max="12" width="31.140625" style="55" bestFit="1" customWidth="1"/>
    <col min="13" max="13" width="31.140625" style="55" customWidth="1"/>
    <col min="14" max="14" width="47.7109375" style="55" bestFit="1" customWidth="1"/>
    <col min="15" max="15" width="11.28515625" style="55" bestFit="1" customWidth="1"/>
    <col min="16" max="16" width="13.7109375" style="55" bestFit="1" customWidth="1"/>
    <col min="17" max="17" width="17" style="55" bestFit="1" customWidth="1"/>
    <col min="18" max="18" width="8.85546875" style="55" bestFit="1" customWidth="1"/>
    <col min="19" max="19" width="39.28515625" style="55" customWidth="1"/>
    <col min="20" max="20" width="40.85546875" style="55" customWidth="1"/>
    <col min="21" max="21" width="13.42578125" style="55" bestFit="1" customWidth="1"/>
    <col min="22" max="22" width="9.85546875" style="55" bestFit="1" customWidth="1"/>
    <col min="23" max="23" width="32.42578125" style="55" bestFit="1" customWidth="1"/>
    <col min="24" max="24" width="47" style="55" bestFit="1" customWidth="1"/>
    <col min="25" max="16384" width="11.42578125" style="26"/>
  </cols>
  <sheetData>
    <row r="1" spans="1:24" ht="144">
      <c r="A1" s="288" t="s">
        <v>6075</v>
      </c>
      <c r="B1" s="288" t="s">
        <v>6076</v>
      </c>
      <c r="C1" s="288" t="s">
        <v>6077</v>
      </c>
      <c r="D1" s="288" t="s">
        <v>6078</v>
      </c>
      <c r="E1" s="288" t="s">
        <v>6079</v>
      </c>
      <c r="F1" s="288" t="s">
        <v>6905</v>
      </c>
      <c r="G1" s="288" t="s">
        <v>6081</v>
      </c>
      <c r="H1" s="288" t="s">
        <v>6082</v>
      </c>
      <c r="I1" s="288" t="s">
        <v>6083</v>
      </c>
      <c r="J1" s="288" t="s">
        <v>6084</v>
      </c>
      <c r="K1" s="288" t="s">
        <v>6085</v>
      </c>
      <c r="L1" s="288" t="s">
        <v>6383</v>
      </c>
      <c r="M1" s="288" t="s">
        <v>6087</v>
      </c>
      <c r="N1" s="288" t="s">
        <v>6088</v>
      </c>
      <c r="O1" s="288" t="s">
        <v>6338</v>
      </c>
      <c r="P1" s="288" t="s">
        <v>6339</v>
      </c>
      <c r="Q1" s="288" t="s">
        <v>6091</v>
      </c>
      <c r="R1" s="288" t="s">
        <v>6092</v>
      </c>
      <c r="S1" s="288" t="s">
        <v>6093</v>
      </c>
      <c r="T1" s="288" t="s">
        <v>6094</v>
      </c>
      <c r="U1" s="288" t="s">
        <v>6340</v>
      </c>
      <c r="V1" s="288" t="s">
        <v>6152</v>
      </c>
      <c r="W1" s="288" t="s">
        <v>6097</v>
      </c>
      <c r="X1" s="288" t="s">
        <v>6098</v>
      </c>
    </row>
    <row r="2" spans="1:24" ht="15.95">
      <c r="A2" s="100" t="s">
        <v>6353</v>
      </c>
      <c r="B2" s="101"/>
      <c r="C2" s="101" t="s">
        <v>6353</v>
      </c>
      <c r="D2" s="101" t="s">
        <v>4719</v>
      </c>
      <c r="E2" s="101" t="s">
        <v>4719</v>
      </c>
      <c r="F2" s="101" t="s">
        <v>6154</v>
      </c>
      <c r="G2" s="101"/>
      <c r="H2" s="101"/>
      <c r="I2" s="102"/>
      <c r="J2" s="492"/>
      <c r="K2" s="103"/>
      <c r="L2" s="104"/>
      <c r="M2" s="104"/>
      <c r="N2" s="101" t="s">
        <v>6384</v>
      </c>
      <c r="O2" s="104"/>
      <c r="P2" s="101"/>
      <c r="Q2" s="101"/>
      <c r="R2" s="101"/>
      <c r="S2" s="101"/>
      <c r="T2" s="101" t="s">
        <v>6510</v>
      </c>
      <c r="U2" s="101"/>
      <c r="V2" s="101"/>
      <c r="W2" s="101"/>
      <c r="X2" s="105"/>
    </row>
    <row r="3" spans="1:24" ht="80.099999999999994">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3" si="1">A4&amp;"_"&amp;$H$1</f>
        <v>ABCDE1B_Question</v>
      </c>
      <c r="I4" s="1" t="str">
        <f>IF(ISTEXT(VLOOKUP($A4,'ABCDE set (patient + verz)'!$A$2:$X$48,9,FALSE)),VLOOKUP($A4,'ABCDE set (patient + verz)'!$A$2:$X$48,9,FALSE),"")</f>
        <v xml:space="preserve">Ben je volledig bij bewustzijn / helder? </v>
      </c>
      <c r="J4" s="1" t="str">
        <f t="shared" ref="J4:J33"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3"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63.95">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63.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63.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92">
      <c r="A10" s="177" t="str">
        <f>UPPER(MID(C10,1,5)&amp;B10)</f>
        <v>INSEC1</v>
      </c>
      <c r="B10" s="117">
        <v>1</v>
      </c>
      <c r="C10" s="117" t="s">
        <v>81</v>
      </c>
      <c r="D10" s="117" t="s">
        <v>6115</v>
      </c>
      <c r="E10" s="117" t="s">
        <v>4719</v>
      </c>
      <c r="F10" s="117" t="s">
        <v>6154</v>
      </c>
      <c r="G10" s="117"/>
      <c r="H10" s="25" t="str">
        <f t="shared" si="1"/>
        <v>INSEC1_Question</v>
      </c>
      <c r="I10" s="117" t="s">
        <v>7374</v>
      </c>
      <c r="J10" s="1" t="str">
        <f t="shared" si="2"/>
        <v>INSEC1_QuestionPar</v>
      </c>
      <c r="K10" s="170" t="s">
        <v>7375</v>
      </c>
      <c r="L10" s="117" t="s">
        <v>6439</v>
      </c>
      <c r="M10" s="1" t="str">
        <f t="shared" si="3"/>
        <v>INSEC1_ExtraInfo</v>
      </c>
      <c r="N10" s="167" t="s">
        <v>7376</v>
      </c>
      <c r="O10" s="117"/>
      <c r="P10" s="117" t="s">
        <v>6441</v>
      </c>
      <c r="Q10" s="117" t="s">
        <v>6272</v>
      </c>
      <c r="R10" s="117" t="s">
        <v>6118</v>
      </c>
      <c r="S10" s="117" t="s">
        <v>7377</v>
      </c>
      <c r="T10" s="117" t="s">
        <v>7378</v>
      </c>
      <c r="U10" s="117"/>
      <c r="V10" s="178" t="s">
        <v>6444</v>
      </c>
      <c r="W10" s="117" t="s">
        <v>6445</v>
      </c>
      <c r="X10" s="179"/>
    </row>
    <row r="11" spans="1:24" customFormat="1" ht="32.1">
      <c r="A11" s="32" t="str">
        <f t="shared" ref="A11" si="4">UPPER(MID(C11,1,3)&amp;B11)</f>
        <v>ALG7</v>
      </c>
      <c r="B11" s="1">
        <v>7</v>
      </c>
      <c r="C11" s="1" t="s">
        <v>6153</v>
      </c>
      <c r="D11" s="1" t="s">
        <v>6115</v>
      </c>
      <c r="E11" s="14" t="s">
        <v>6196</v>
      </c>
      <c r="F11" s="14" t="s">
        <v>6154</v>
      </c>
      <c r="G11" s="14"/>
      <c r="H11" s="25" t="str">
        <f t="shared" si="1"/>
        <v>ALG7_Question</v>
      </c>
      <c r="I11" s="1" t="s">
        <v>269</v>
      </c>
      <c r="J11" s="1" t="str">
        <f t="shared" si="2"/>
        <v>ALG7_QuestionPar</v>
      </c>
      <c r="K11" s="1" t="s">
        <v>271</v>
      </c>
      <c r="L11" s="1" t="s">
        <v>2895</v>
      </c>
      <c r="M11" s="1" t="str">
        <f t="shared" si="3"/>
        <v>ALG7_ExtraInfo</v>
      </c>
      <c r="N11" s="1" t="s">
        <v>6197</v>
      </c>
      <c r="O11" s="24"/>
      <c r="P11" s="24"/>
      <c r="Q11" s="1" t="s">
        <v>6065</v>
      </c>
      <c r="R11" s="1" t="s">
        <v>6118</v>
      </c>
      <c r="S11" s="14" t="s">
        <v>6198</v>
      </c>
      <c r="T11" s="14" t="s">
        <v>6199</v>
      </c>
      <c r="U11" s="14" t="s">
        <v>1576</v>
      </c>
      <c r="V11" s="1" t="s">
        <v>6159</v>
      </c>
      <c r="W11" s="24" t="s">
        <v>6235</v>
      </c>
      <c r="X11" s="1"/>
    </row>
    <row r="12" spans="1:24" ht="207.95">
      <c r="A12" s="100" t="s">
        <v>6446</v>
      </c>
      <c r="B12" s="102" t="s">
        <v>6201</v>
      </c>
      <c r="C12" s="102" t="s">
        <v>6153</v>
      </c>
      <c r="D12" s="102" t="s">
        <v>4719</v>
      </c>
      <c r="E12" s="102" t="s">
        <v>4719</v>
      </c>
      <c r="F12" s="102" t="s">
        <v>6202</v>
      </c>
      <c r="G12" s="102"/>
      <c r="H12" s="25" t="str">
        <f t="shared" si="1"/>
        <v>ALG7a_Question</v>
      </c>
      <c r="I12" s="1" t="str">
        <f>IF(ISTEXT(VLOOKUP($A12,'ALG Generieke vragenset'!$A$2:$X$48,9,FALSE)),VLOOKUP($A12,'ALG Generieke vragenset'!$A$2:$X$48,9,FALSE),"")</f>
        <v>Hoe hoog is je temperatuur?</v>
      </c>
      <c r="J12" s="1" t="str">
        <f t="shared" si="2"/>
        <v>ALG7a_QuestionPar</v>
      </c>
      <c r="K12" s="1" t="str">
        <f>IF(ISTEXT(VLOOKUP($A12,'ALG Generieke vragenset'!$A$2:$X$48,11,FALSE)),VLOOKUP($A12,'ALG Generieke vragenset'!$A$2:$X$48,11,FALSE),"")</f>
        <v>Hoe hoog is de temperatuur?</v>
      </c>
      <c r="L12" s="1" t="str">
        <f>IF(ISTEXT(VLOOKUP($A12,'ALG Generieke vragenset'!$A$2:$X$48,12,FALSE)),VLOOKUP($A12,'ALG Generieke vragenset'!$A$2:$X$48,12,FALSE),"")</f>
        <v>Temperatuur</v>
      </c>
      <c r="M12" s="1" t="str">
        <f t="shared" si="3"/>
        <v>ALG7a_ExtraInfo</v>
      </c>
      <c r="N12" s="1" t="str">
        <f>IF(ISTEXT(VLOOKUP($A12,'ALG Generieke vragenset'!$A$2:$X$48,14,FALSE)),VLOOKUP($A12,'ALG Generieke vragenset'!$A$2:$X$48,14,FALSE),"")</f>
        <v xml:space="preserve">Bij voorkeur via de anus gemeten en afronden op halve graden. </v>
      </c>
      <c r="O12" s="24" t="str">
        <f>IF(ISTEXT(VLOOKUP($A12,'ALG Generieke vragenset'!$A$2:$X$48,15,FALSE)),VLOOKUP($A12,'ALG Generieke vragenset'!$A$2:$X$48,15,FALSE),"")</f>
        <v/>
      </c>
      <c r="P12" s="24" t="str">
        <f>IF(ISTEXT(VLOOKUP($A12,'ALG Generieke vragenset'!$A$2:$X$48,16,FALSE)),VLOOKUP($A12,'ALG Generieke vragenset'!$A$2:$X$48,16,FALSE),"")</f>
        <v> </v>
      </c>
      <c r="Q12" s="1" t="str">
        <f>IF(ISTEXT(VLOOKUP($A12,'ALG Generieke vragenset'!$A$2:$X$48,17,FALSE)),VLOOKUP($A12,'ALG Generieke vragenset'!$A$2:$X$48,17,FALSE),"")</f>
        <v>Slider</v>
      </c>
      <c r="R12" s="1" t="str">
        <f>IF(ISTEXT(VLOOKUP($A12,'ALG Generieke vragenset'!$A$2:$X$48,18,FALSE)),VLOOKUP($A12,'ALG Generieke vragenset'!$A$2:$X$48,18,FALSE),"")</f>
        <v xml:space="preserve">Ja </v>
      </c>
      <c r="S12" s="14" t="s">
        <v>6447</v>
      </c>
      <c r="T12" s="14" t="str">
        <f>IF(ISTEXT(VLOOKUP($A12,'ALG Generieke vragenset'!$A$2:$X$48,20,FALSE)),VLOOKUP($A12,'ALG Generieke vragenset'!$A$2:$X$48,20,FALSE),"")</f>
        <v>1. 35
2. 35.5
3. 36
4. 36.5
5. 37
6. 37.5 
7. 38
8. 38.5 
9. 39
10. 39.5 
11. 40
12. 40.5 
13. 41</v>
      </c>
      <c r="U12" s="14" t="str">
        <f>IF(ISTEXT(VLOOKUP($A12,'ALG Generieke vragenset'!$A$2:$X$48,21,FALSE)),VLOOKUP($A12,'ALG Generieke vragenset'!$A$2:$X$48,21,FALSE),"")</f>
        <v>x</v>
      </c>
      <c r="V12" s="102" t="s">
        <v>6208</v>
      </c>
      <c r="W12" s="102" t="s">
        <v>7096</v>
      </c>
      <c r="X12" s="182" t="s">
        <v>6116</v>
      </c>
    </row>
    <row r="13" spans="1:24" ht="111.95">
      <c r="A13" s="100" t="str">
        <f>UPPER(MID(C13,1,5)&amp;B13)</f>
        <v>INSEC2</v>
      </c>
      <c r="B13" s="102">
        <v>2</v>
      </c>
      <c r="C13" s="102" t="s">
        <v>81</v>
      </c>
      <c r="D13" s="102" t="s">
        <v>6115</v>
      </c>
      <c r="E13" s="102" t="s">
        <v>6115</v>
      </c>
      <c r="F13" s="102" t="s">
        <v>6154</v>
      </c>
      <c r="G13" s="102"/>
      <c r="H13" s="25" t="str">
        <f t="shared" si="1"/>
        <v>INSEC2_Question</v>
      </c>
      <c r="I13" s="102" t="s">
        <v>3677</v>
      </c>
      <c r="J13" s="1" t="str">
        <f t="shared" si="2"/>
        <v>INSEC2_QuestionPar</v>
      </c>
      <c r="K13" s="183" t="s">
        <v>7379</v>
      </c>
      <c r="L13" s="184" t="s">
        <v>7380</v>
      </c>
      <c r="M13" s="1" t="str">
        <f t="shared" si="3"/>
        <v>INSEC2_ExtraInfo</v>
      </c>
      <c r="N13" s="184" t="s">
        <v>6474</v>
      </c>
      <c r="O13" s="184"/>
      <c r="P13" s="102"/>
      <c r="Q13" s="102" t="s">
        <v>6066</v>
      </c>
      <c r="R13" s="102" t="s">
        <v>6118</v>
      </c>
      <c r="S13" s="102" t="s">
        <v>7381</v>
      </c>
      <c r="T13" s="102" t="s">
        <v>7382</v>
      </c>
      <c r="U13" s="117" t="s">
        <v>1576</v>
      </c>
      <c r="V13" s="181" t="s">
        <v>6777</v>
      </c>
      <c r="W13" s="102" t="s">
        <v>7383</v>
      </c>
      <c r="X13" s="182"/>
    </row>
    <row r="14" spans="1:24" ht="48">
      <c r="A14" s="100" t="s">
        <v>7384</v>
      </c>
      <c r="B14" s="102">
        <v>7</v>
      </c>
      <c r="C14" s="102" t="s">
        <v>81</v>
      </c>
      <c r="D14" s="102" t="s">
        <v>4719</v>
      </c>
      <c r="E14" s="102" t="s">
        <v>4719</v>
      </c>
      <c r="F14" s="102" t="s">
        <v>6202</v>
      </c>
      <c r="G14" s="102"/>
      <c r="H14" s="25" t="str">
        <f t="shared" si="1"/>
        <v>INSEC7_Question</v>
      </c>
      <c r="I14" s="102" t="s">
        <v>852</v>
      </c>
      <c r="J14" s="1" t="str">
        <f t="shared" si="2"/>
        <v>INSEC7_QuestionPar</v>
      </c>
      <c r="K14" s="183" t="s">
        <v>852</v>
      </c>
      <c r="L14" s="184" t="s">
        <v>6479</v>
      </c>
      <c r="M14" s="1"/>
      <c r="N14" s="184"/>
      <c r="O14" s="184"/>
      <c r="P14" s="102"/>
      <c r="Q14" s="102" t="s">
        <v>6065</v>
      </c>
      <c r="R14" s="102" t="s">
        <v>3</v>
      </c>
      <c r="S14" s="102" t="s">
        <v>7385</v>
      </c>
      <c r="T14" s="102" t="s">
        <v>7386</v>
      </c>
      <c r="U14" s="117" t="s">
        <v>1576</v>
      </c>
      <c r="V14" s="181" t="s">
        <v>6269</v>
      </c>
      <c r="W14" s="102" t="s">
        <v>7387</v>
      </c>
      <c r="X14" s="182"/>
    </row>
    <row r="15" spans="1:24" ht="32.1">
      <c r="A15" s="100" t="str">
        <f>UPPER(MID(C15,1,5)&amp;B15)</f>
        <v>INSEC3</v>
      </c>
      <c r="B15" s="102">
        <v>3</v>
      </c>
      <c r="C15" s="102" t="s">
        <v>81</v>
      </c>
      <c r="D15" s="102" t="s">
        <v>6115</v>
      </c>
      <c r="E15" s="102" t="s">
        <v>6115</v>
      </c>
      <c r="F15" s="102" t="s">
        <v>6154</v>
      </c>
      <c r="G15" s="102"/>
      <c r="H15" s="25" t="str">
        <f t="shared" si="1"/>
        <v>INSEC3_Question</v>
      </c>
      <c r="I15" s="102" t="s">
        <v>861</v>
      </c>
      <c r="J15" s="1" t="str">
        <f t="shared" si="2"/>
        <v>INSEC3_QuestionPar</v>
      </c>
      <c r="K15" s="183" t="s">
        <v>6484</v>
      </c>
      <c r="L15" s="184" t="s">
        <v>6485</v>
      </c>
      <c r="M15" s="1"/>
      <c r="N15" s="184"/>
      <c r="O15" s="184"/>
      <c r="P15" s="102"/>
      <c r="Q15" s="102" t="s">
        <v>6068</v>
      </c>
      <c r="R15" s="102" t="s">
        <v>6118</v>
      </c>
      <c r="S15" s="102"/>
      <c r="T15" s="102" t="s">
        <v>6128</v>
      </c>
      <c r="U15" s="102" t="s">
        <v>1576</v>
      </c>
      <c r="V15" s="289">
        <v>1</v>
      </c>
      <c r="W15" s="102"/>
      <c r="X15" s="182"/>
    </row>
    <row r="16" spans="1:24" ht="32.1">
      <c r="A16" s="100" t="str">
        <f>UPPER(MID(C16,1,5)&amp;B16)</f>
        <v>INSEC4</v>
      </c>
      <c r="B16" s="102">
        <v>4</v>
      </c>
      <c r="C16" s="102" t="s">
        <v>7388</v>
      </c>
      <c r="D16" s="102" t="s">
        <v>6115</v>
      </c>
      <c r="E16" s="102" t="s">
        <v>6115</v>
      </c>
      <c r="F16" s="102" t="s">
        <v>6154</v>
      </c>
      <c r="G16" s="102"/>
      <c r="H16" s="25" t="str">
        <f t="shared" si="1"/>
        <v>INSEC4_Question</v>
      </c>
      <c r="I16" s="102" t="s">
        <v>6487</v>
      </c>
      <c r="J16" s="1" t="str">
        <f t="shared" si="2"/>
        <v>INSEC4_QuestionPar</v>
      </c>
      <c r="K16" s="102" t="s">
        <v>6488</v>
      </c>
      <c r="L16" s="184" t="s">
        <v>6489</v>
      </c>
      <c r="M16" s="1" t="str">
        <f t="shared" si="3"/>
        <v>INSEC4_ExtraInfo</v>
      </c>
      <c r="N16" s="184" t="s">
        <v>6490</v>
      </c>
      <c r="O16" s="184"/>
      <c r="P16" s="102"/>
      <c r="Q16" s="102" t="s">
        <v>6312</v>
      </c>
      <c r="R16" s="102" t="s">
        <v>6118</v>
      </c>
      <c r="S16" s="102"/>
      <c r="T16" s="102" t="s">
        <v>6128</v>
      </c>
      <c r="U16" s="117" t="s">
        <v>1576</v>
      </c>
      <c r="V16" s="289" t="s">
        <v>6491</v>
      </c>
      <c r="W16" s="102"/>
      <c r="X16" s="182"/>
    </row>
    <row r="17" spans="1:24" ht="48">
      <c r="A17" s="100" t="str">
        <f>UPPER(MID(C17,1,5)&amp;B17)</f>
        <v>INSEC5</v>
      </c>
      <c r="B17" s="290">
        <v>5</v>
      </c>
      <c r="C17" s="67" t="s">
        <v>81</v>
      </c>
      <c r="D17" s="67" t="s">
        <v>6115</v>
      </c>
      <c r="E17" s="67" t="s">
        <v>4719</v>
      </c>
      <c r="F17" s="67" t="s">
        <v>6154</v>
      </c>
      <c r="G17" s="67"/>
      <c r="H17" s="25" t="str">
        <f t="shared" si="1"/>
        <v>INSEC5_Question</v>
      </c>
      <c r="I17" s="102" t="s">
        <v>6492</v>
      </c>
      <c r="J17" s="1" t="str">
        <f t="shared" si="2"/>
        <v>INSEC5_QuestionPar</v>
      </c>
      <c r="K17" s="67" t="s">
        <v>6492</v>
      </c>
      <c r="L17" s="67" t="s">
        <v>6493</v>
      </c>
      <c r="M17" s="1" t="str">
        <f t="shared" si="3"/>
        <v>INSEC5_ExtraInfo</v>
      </c>
      <c r="N17" s="67" t="s">
        <v>7389</v>
      </c>
      <c r="O17" s="290"/>
      <c r="P17" s="67"/>
      <c r="Q17" s="67" t="s">
        <v>2029</v>
      </c>
      <c r="R17" s="67" t="s">
        <v>6295</v>
      </c>
      <c r="S17" s="67"/>
      <c r="T17" s="67" t="s">
        <v>6128</v>
      </c>
      <c r="U17" s="67" t="s">
        <v>1576</v>
      </c>
      <c r="V17" s="67">
        <v>1</v>
      </c>
      <c r="W17" s="67"/>
      <c r="X17" s="291"/>
    </row>
    <row r="18" spans="1:24" ht="111.95">
      <c r="A18" s="177" t="str">
        <f>UPPER(MID(C18,1,5)&amp;B18)</f>
        <v>INSEC6</v>
      </c>
      <c r="B18" s="102">
        <v>6</v>
      </c>
      <c r="C18" s="102" t="s">
        <v>81</v>
      </c>
      <c r="D18" s="102" t="s">
        <v>6115</v>
      </c>
      <c r="E18" s="102" t="s">
        <v>4719</v>
      </c>
      <c r="F18" s="102" t="s">
        <v>6154</v>
      </c>
      <c r="G18" s="102"/>
      <c r="H18" s="25" t="str">
        <f t="shared" si="1"/>
        <v>INSEC6_Question</v>
      </c>
      <c r="I18" s="102" t="s">
        <v>3706</v>
      </c>
      <c r="J18" s="1" t="str">
        <f t="shared" si="2"/>
        <v>INSEC6_QuestionPar</v>
      </c>
      <c r="K18" s="183" t="s">
        <v>3708</v>
      </c>
      <c r="L18" s="184" t="s">
        <v>6234</v>
      </c>
      <c r="M18" s="1"/>
      <c r="N18" s="184"/>
      <c r="O18" s="184"/>
      <c r="P18" s="102"/>
      <c r="Q18" s="102" t="s">
        <v>6326</v>
      </c>
      <c r="R18" s="102" t="s">
        <v>3</v>
      </c>
      <c r="S18" s="102" t="s">
        <v>7390</v>
      </c>
      <c r="T18" s="102" t="s">
        <v>7391</v>
      </c>
      <c r="U18" s="67" t="s">
        <v>1576</v>
      </c>
      <c r="V18" s="102" t="s">
        <v>6777</v>
      </c>
      <c r="W18" s="102" t="s">
        <v>6818</v>
      </c>
      <c r="X18" s="182"/>
    </row>
    <row r="19" spans="1:24" ht="176.1">
      <c r="A19" s="292" t="str">
        <f>UPPER(MID(C19,1,3)&amp;B19)</f>
        <v>PIJ1</v>
      </c>
      <c r="B19" s="171">
        <v>1</v>
      </c>
      <c r="C19" s="171" t="s">
        <v>6247</v>
      </c>
      <c r="D19" s="172" t="s">
        <v>4719</v>
      </c>
      <c r="E19" s="172" t="s">
        <v>4719</v>
      </c>
      <c r="F19" s="172" t="s">
        <v>6154</v>
      </c>
      <c r="G19" s="172"/>
      <c r="H19" s="25" t="str">
        <f t="shared" si="1"/>
        <v>PIJ1_Question</v>
      </c>
      <c r="I19" s="1" t="str">
        <f>IF(ISTEXT(VLOOKUP($A19,'ALG Generieke vragenset'!$A$2:$X$48,9,FALSE)),VLOOKUP($A19,'ALG Generieke vragenset'!$A$2:$X$48,9,FALSE),"")</f>
        <v>Kun je op een schaal van 0-10 aangeven hoeveel pijn je hebt?</v>
      </c>
      <c r="J19" s="1" t="str">
        <f t="shared" si="2"/>
        <v>PIJ1_QuestionPar</v>
      </c>
      <c r="K19" s="1" t="str">
        <f>IF(ISTEXT(VLOOKUP($A19,'ALG Generieke vragenset'!$A$2:$X$48,11,FALSE)),VLOOKUP($A19,'ALG Generieke vragenset'!$A$2:$X$48,11,FALSE),"")</f>
        <v>Kun je op een schaal van 0-10 aangeven hoeveel pijn de patiënt heeft?</v>
      </c>
      <c r="L19" s="1" t="str">
        <f>IF(ISTEXT(VLOOKUP($A19,'ALG Generieke vragenset'!$A$2:$X$48,12,FALSE)),VLOOKUP($A19,'ALG Generieke vragenset'!$A$2:$X$48,12,FALSE),"")</f>
        <v>Pijn 0-10</v>
      </c>
      <c r="M19" s="1" t="str">
        <f t="shared" si="3"/>
        <v>PIJ1_ExtraInfo</v>
      </c>
      <c r="N19" s="1" t="str">
        <f>IF(ISTEXT(VLOOKUP($A19,'ALG Generieke vragenset'!$A$2:$X$48,14,FALSE)),VLOOKUP($A19,'ALG Generieke vragenset'!$A$2:$X$48,14,FALSE),"")</f>
        <v>0 is geen pijn, 1-3: weinig pijn, je kan bijna alles doen, 4-7: De pijn is aanwezig en beperkt je in je activiteiten, 8-9: de pijn is heel hevig en belemmerd je in al je dagelijkse activiteiten, 10 is de ergst denkbare pijn.</v>
      </c>
      <c r="O19" s="24" t="str">
        <f>IF(ISTEXT(VLOOKUP($A19,'ALG Generieke vragenset'!$A$2:$X$48,15,FALSE)),VLOOKUP($A19,'ALG Generieke vragenset'!$A$2:$X$48,15,FALSE),"")</f>
        <v>https://mi-umbraco-prd.azurewebsites.net/media/r3xjpuis/pij1.png</v>
      </c>
      <c r="P19" s="24" t="str">
        <f>IF(ISTEXT(VLOOKUP($A19,'ALG Generieke vragenset'!$A$2:$X$48,16,FALSE)),VLOOKUP($A19,'ALG Generieke vragenset'!$A$2:$X$48,16,FALSE),"")</f>
        <v>score 9 of 10</v>
      </c>
      <c r="Q19" s="1" t="str">
        <f>IF(ISTEXT(VLOOKUP($A19,'ALG Generieke vragenset'!$A$2:$X$48,17,FALSE)),VLOOKUP($A19,'ALG Generieke vragenset'!$A$2:$X$48,17,FALSE),"")</f>
        <v>slider</v>
      </c>
      <c r="R19" s="1" t="str">
        <f>IF(ISTEXT(VLOOKUP($A19,'ALG Generieke vragenset'!$A$2:$X$48,18,FALSE)),VLOOKUP($A19,'ALG Generieke vragenset'!$A$2:$X$48,18,FALSE),"")</f>
        <v>Ja</v>
      </c>
      <c r="S19" s="14" t="str">
        <f>IF(ISTEXT(VLOOKUP($A19,'ALG Generieke vragenset'!$A$2:$X$100,19,FALSE)),VLOOKUP($A19,'ALG Generieke vragenset'!$A$2:$X$100,19,FALSE),"")</f>
        <v>0. PIJ1_Answer1 
1. PIJ1_Answer2 
2. PIJ1_Answer3 
3. PIJ1_Answer4 
4. PIJ1_Answer5 
5. PIJ1_Answer6 
6. PIJ1_Answer7 
7. PIJ1_Answer8 
8. PIJ1_Answer9 
9. PIJ1_Answer10 
10. PIJ1_Answer11</v>
      </c>
      <c r="T19" s="14" t="str">
        <f>IF(ISTEXT(VLOOKUP($A19,'ALG Generieke vragenset'!$A$2:$X$48,20,FALSE)),VLOOKUP($A19,'ALG Generieke vragenset'!$A$2:$X$48,20,FALSE),"")</f>
        <v>0. 0
1. 1
2. 2
3. 3
4. 4
5. 5
6. 6
7. 7
8. 8
9. 9
10. 10</v>
      </c>
      <c r="U19" s="14" t="str">
        <f>IF(ISTEXT(VLOOKUP($A19,'ALG Generieke vragenset'!$A$2:$X$48,21,FALSE)),VLOOKUP($A19,'ALG Generieke vragenset'!$A$2:$X$48,21,FALSE),"")</f>
        <v>x</v>
      </c>
      <c r="V19" s="293" t="s">
        <v>6253</v>
      </c>
      <c r="W19" s="172" t="s">
        <v>6254</v>
      </c>
      <c r="X19" s="173"/>
    </row>
    <row r="20" spans="1:24" ht="111.95">
      <c r="A20" s="177" t="s">
        <v>7392</v>
      </c>
      <c r="B20" s="117">
        <v>13</v>
      </c>
      <c r="C20" s="117" t="s">
        <v>6153</v>
      </c>
      <c r="D20" s="117" t="s">
        <v>4719</v>
      </c>
      <c r="E20" s="117" t="s">
        <v>4719</v>
      </c>
      <c r="F20" s="117" t="s">
        <v>6154</v>
      </c>
      <c r="G20" s="117"/>
      <c r="H20" s="25" t="str">
        <f t="shared" si="1"/>
        <v>ALG13_Question</v>
      </c>
      <c r="I20" s="1" t="str">
        <f>IF(ISTEXT(VLOOKUP($A20,'ALG Generieke vragenset'!$A$2:$X$48,9,FALSE)),VLOOKUP($A20,'ALG Generieke vragenset'!$A$2:$X$48,9,FALSE),"")</f>
        <v xml:space="preserve">Sinds wanneer heb je klachten? </v>
      </c>
      <c r="J20" s="1" t="str">
        <f t="shared" si="2"/>
        <v>ALG13_QuestionPar</v>
      </c>
      <c r="K20" s="1" t="str">
        <f>IF(ISTEXT(VLOOKUP($A20,'ALG Generieke vragenset'!$A$2:$X$48,11,FALSE)),VLOOKUP($A20,'ALG Generieke vragenset'!$A$2:$X$48,11,FALSE),"")</f>
        <v xml:space="preserve">Sinds wanneer zijn er klachten? </v>
      </c>
      <c r="L20" s="1" t="str">
        <f>IF(ISTEXT(VLOOKUP($A20,'ALG Generieke vragenset'!$A$2:$X$48,12,FALSE)),VLOOKUP($A20,'ALG Generieke vragenset'!$A$2:$X$48,12,FALSE),"")</f>
        <v>Sinds wanneer</v>
      </c>
      <c r="M20" s="1"/>
      <c r="N20" s="1" t="str">
        <f>IF(ISTEXT(VLOOKUP($A20,'ALG Generieke vragenset'!$A$2:$X$48,14,FALSE)),VLOOKUP($A20,'ALG Generieke vragenset'!$A$2:$X$48,14,FALSE),"")</f>
        <v/>
      </c>
      <c r="O20" s="24" t="str">
        <f>IF(ISTEXT(VLOOKUP($A20,'ALG Generieke vragenset'!$A$2:$X$48,15,FALSE)),VLOOKUP($A20,'ALG Generieke vragenset'!$A$2:$X$48,15,FALSE),"")</f>
        <v/>
      </c>
      <c r="P20" s="24" t="str">
        <f>IF(ISTEXT(VLOOKUP($A20,'ALG Generieke vragenset'!$A$2:$X$48,16,FALSE)),VLOOKUP($A20,'ALG Generieke vragenset'!$A$2:$X$48,16,FALSE),"")</f>
        <v/>
      </c>
      <c r="Q20" s="1" t="str">
        <f>IF(ISTEXT(VLOOKUP($A20,'ALG Generieke vragenset'!$A$2:$X$48,17,FALSE)),VLOOKUP($A20,'ALG Generieke vragenset'!$A$2:$X$48,17,FALSE),"")</f>
        <v>keuzeselectie</v>
      </c>
      <c r="R20" s="1" t="str">
        <f>IF(ISTEXT(VLOOKUP($A20,'ALG Generieke vragenset'!$A$2:$X$48,18,FALSE)),VLOOKUP($A20,'ALG Generieke vragenset'!$A$2:$X$48,18,FALSE),"")</f>
        <v>Ja</v>
      </c>
      <c r="S20" s="14" t="s">
        <v>6228</v>
      </c>
      <c r="T20" s="14" t="str">
        <f>IF(ISTEXT(VLOOKUP($A20,'ALG Generieke vragenset'!$A$2:$X$48,20,FALSE)),VLOOKUP($A20,'ALG Generieke vragenset'!$A$2:$X$48,20,FALSE),"")</f>
        <v xml:space="preserve">1. Enkele uren
2. Een dag
3. Twee dagen
4. 2-6 dagen
5. 7 dagen
6. Langer dan 7 dagen
</v>
      </c>
      <c r="U20" s="14" t="str">
        <f>IF(ISTEXT(VLOOKUP($A20,'ALG Generieke vragenset'!$A$2:$X$48,21,FALSE)),VLOOKUP($A20,'ALG Generieke vragenset'!$A$2:$X$48,21,FALSE),"")</f>
        <v>x</v>
      </c>
      <c r="V20" s="178" t="s">
        <v>6230</v>
      </c>
      <c r="W20" s="294" t="s">
        <v>6231</v>
      </c>
      <c r="X20" s="179"/>
    </row>
    <row r="21" spans="1:24" ht="32.1">
      <c r="A21" s="100" t="s">
        <v>7393</v>
      </c>
      <c r="B21" s="102" t="s">
        <v>6232</v>
      </c>
      <c r="C21" s="102" t="s">
        <v>6153</v>
      </c>
      <c r="D21" s="102" t="s">
        <v>6115</v>
      </c>
      <c r="E21" s="102" t="s">
        <v>4719</v>
      </c>
      <c r="F21" s="102" t="s">
        <v>6154</v>
      </c>
      <c r="G21" s="102"/>
      <c r="H21" s="25" t="str">
        <f t="shared" si="1"/>
        <v>ALG13A_Question</v>
      </c>
      <c r="I21" s="1" t="str">
        <f>IF(ISTEXT(VLOOKUP($A21,'ALG Generieke vragenset'!$A$2:$X$48,9,FALSE)),VLOOKUP($A21,'ALG Generieke vragenset'!$A$2:$X$48,9,FALSE),"")</f>
        <v>Hoe lang bestaan de klachten precies?</v>
      </c>
      <c r="J21" s="1" t="str">
        <f t="shared" si="2"/>
        <v>ALG13A_QuestionPar</v>
      </c>
      <c r="K21" s="1" t="str">
        <f>IF(ISTEXT(VLOOKUP($A21,'ALG Generieke vragenset'!$A$2:$X$48,11,FALSE)),VLOOKUP($A21,'ALG Generieke vragenset'!$A$2:$X$48,11,FALSE),"")</f>
        <v>Hoe lang bestaan de klachten precies?</v>
      </c>
      <c r="L21" s="1" t="str">
        <f>IF(ISTEXT(VLOOKUP($A21,'ALG Generieke vragenset'!$A$2:$X$48,12,FALSE)),VLOOKUP($A21,'ALG Generieke vragenset'!$A$2:$X$48,12,FALSE),"")</f>
        <v>Specifieke duur</v>
      </c>
      <c r="M21" s="1"/>
      <c r="N21" s="1" t="str">
        <f>IF(ISTEXT(VLOOKUP($A21,'ALG Generieke vragenset'!$A$2:$X$48,14,FALSE)),VLOOKUP($A21,'ALG Generieke vragenset'!$A$2:$X$48,14,FALSE),"")</f>
        <v> </v>
      </c>
      <c r="O21" s="24" t="str">
        <f>IF(ISTEXT(VLOOKUP($A21,'ALG Generieke vragenset'!$A$2:$X$48,15,FALSE)),VLOOKUP($A21,'ALG Generieke vragenset'!$A$2:$X$48,15,FALSE),"")</f>
        <v/>
      </c>
      <c r="P21" s="24" t="str">
        <f>IF(ISTEXT(VLOOKUP($A21,'ALG Generieke vragenset'!$A$2:$X$48,16,FALSE)),VLOOKUP($A21,'ALG Generieke vragenset'!$A$2:$X$48,16,FALSE),"")</f>
        <v> </v>
      </c>
      <c r="Q21" s="1" t="str">
        <f>IF(ISTEXT(VLOOKUP($A21,'ALG Generieke vragenset'!$A$2:$X$48,17,FALSE)),VLOOKUP($A21,'ALG Generieke vragenset'!$A$2:$X$48,17,FALSE),"")</f>
        <v>beschrijving</v>
      </c>
      <c r="R21" s="1" t="str">
        <f>IF(ISTEXT(VLOOKUP($A21,'ALG Generieke vragenset'!$A$2:$X$48,18,FALSE)),VLOOKUP($A21,'ALG Generieke vragenset'!$A$2:$X$48,18,FALSE),"")</f>
        <v xml:space="preserve">Ja </v>
      </c>
      <c r="S21" s="1"/>
      <c r="T21" s="14" t="str">
        <f>IF(ISTEXT(VLOOKUP($A21,'ALG Generieke vragenset'!$A$2:$X$48,20,FALSE)),VLOOKUP($A21,'ALG Generieke vragenset'!$A$2:$X$48,20,FALSE),"")</f>
        <v>Beschrijving</v>
      </c>
      <c r="U21" s="14" t="str">
        <f>IF(ISTEXT(VLOOKUP($A21,'ALG Generieke vragenset'!$A$2:$X$48,21,FALSE)),VLOOKUP($A21,'ALG Generieke vragenset'!$A$2:$X$48,21,FALSE),"")</f>
        <v>x</v>
      </c>
      <c r="V21" s="102">
        <v>1</v>
      </c>
      <c r="W21" s="102" t="s">
        <v>6116</v>
      </c>
      <c r="X21" s="182" t="s">
        <v>6116</v>
      </c>
    </row>
    <row r="22" spans="1:24" ht="32.1">
      <c r="A22" s="295" t="str">
        <f>UPPER(MID(C22,1,3)&amp;B22)</f>
        <v>ALG14</v>
      </c>
      <c r="B22" s="166">
        <v>14</v>
      </c>
      <c r="C22" s="166" t="s">
        <v>6153</v>
      </c>
      <c r="D22" s="167" t="s">
        <v>4719</v>
      </c>
      <c r="E22" s="167" t="s">
        <v>4719</v>
      </c>
      <c r="F22" s="167" t="s">
        <v>6154</v>
      </c>
      <c r="G22" s="167"/>
      <c r="H22" s="25" t="str">
        <f t="shared" si="1"/>
        <v>ALG14_Question</v>
      </c>
      <c r="I22" s="1" t="str">
        <f>IF(ISTEXT(VLOOKUP($A22,'ALG Generieke vragenset'!$A$2:$X$48,9,FALSE)),VLOOKUP($A22,'ALG Generieke vragenset'!$A$2:$X$48,9,FALSE),"")</f>
        <v>Zijn er nog andere bijkomende klachten?</v>
      </c>
      <c r="J22" s="1" t="str">
        <f t="shared" si="2"/>
        <v>ALG14_QuestionPar</v>
      </c>
      <c r="K22" s="1" t="str">
        <f>IF(ISTEXT(VLOOKUP($A22,'ALG Generieke vragenset'!$A$2:$X$48,11,FALSE)),VLOOKUP($A22,'ALG Generieke vragenset'!$A$2:$X$48,11,FALSE),"")</f>
        <v>Zijn er nog andere bijkomende klachten?</v>
      </c>
      <c r="L22" s="1" t="str">
        <f>IF(ISTEXT(VLOOKUP($A22,'ALG Generieke vragenset'!$A$2:$X$48,12,FALSE)),VLOOKUP($A22,'ALG Generieke vragenset'!$A$2:$X$48,12,FALSE),"")</f>
        <v>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
      </c>
      <c r="V22" s="167" t="s">
        <v>6159</v>
      </c>
      <c r="W22" s="159" t="s">
        <v>6160</v>
      </c>
      <c r="X22" s="168"/>
    </row>
    <row r="23" spans="1:24" ht="32.1">
      <c r="A23" s="295" t="str">
        <f>UPPER(MID(C23,1,3)&amp;B23)</f>
        <v>ALG14A</v>
      </c>
      <c r="B23" s="171" t="s">
        <v>6236</v>
      </c>
      <c r="C23" s="171" t="s">
        <v>6162</v>
      </c>
      <c r="D23" s="172" t="s">
        <v>6115</v>
      </c>
      <c r="E23" s="172" t="s">
        <v>6115</v>
      </c>
      <c r="F23" s="172" t="s">
        <v>6154</v>
      </c>
      <c r="G23" s="172"/>
      <c r="H23" s="25" t="str">
        <f t="shared" si="1"/>
        <v>ALG14A_Question</v>
      </c>
      <c r="I23" s="1" t="str">
        <f>IF(ISTEXT(VLOOKUP($A23,'ALG Generieke vragenset'!$A$2:$X$48,9,FALSE)),VLOOKUP($A23,'ALG Generieke vragenset'!$A$2:$X$48,9,FALSE),"")</f>
        <v>Kan je de bijkomende klachten beschrijven?</v>
      </c>
      <c r="J23" s="1" t="str">
        <f t="shared" si="2"/>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172">
        <v>1</v>
      </c>
      <c r="W23" s="102"/>
      <c r="X23" s="173"/>
    </row>
    <row r="24" spans="1:24" ht="32.1">
      <c r="A24" s="296" t="s">
        <v>7394</v>
      </c>
      <c r="B24" s="159">
        <v>5</v>
      </c>
      <c r="C24" s="159" t="s">
        <v>6153</v>
      </c>
      <c r="D24" s="159" t="s">
        <v>6115</v>
      </c>
      <c r="E24" s="159" t="s">
        <v>4719</v>
      </c>
      <c r="F24" s="159" t="s">
        <v>6154</v>
      </c>
      <c r="G24" s="159"/>
      <c r="H24" s="25" t="str">
        <f t="shared" si="1"/>
        <v>ALG5_Question</v>
      </c>
      <c r="I24" s="1" t="str">
        <f>IF(ISTEXT(VLOOKUP($A24,'ALG Generieke vragenset'!$A$2:$X$48,9,FALSE)),VLOOKUP($A24,'ALG Generieke vragenset'!$A$2:$X$48,9,FALSE),"")</f>
        <v>Heb je allergieën?</v>
      </c>
      <c r="J24" s="1" t="str">
        <f t="shared" si="2"/>
        <v>ALG5_QuestionPar</v>
      </c>
      <c r="K24" s="1" t="str">
        <f>IF(ISTEXT(VLOOKUP($A24,'ALG Generieke vragenset'!$A$2:$X$48,11,FALSE)),VLOOKUP($A24,'ALG Generieke vragenset'!$A$2:$X$48,11,FALSE),"")</f>
        <v>Heeft de patiënt allergieën?</v>
      </c>
      <c r="L24" s="1" t="str">
        <f>IF(ISTEXT(VLOOKUP($A24,'ALG Generieke vragenset'!$A$2:$X$48,12,FALSE)),VLOOKUP($A24,'ALG Generieke vragenset'!$A$2:$X$48,12,FALSE),"")</f>
        <v>Allergieën</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 xml:space="preserve">Ja </v>
      </c>
      <c r="S24" s="14" t="s">
        <v>6500</v>
      </c>
      <c r="T24" s="14" t="str">
        <f>IF(ISTEXT(VLOOKUP($A24,'ALG Generieke vragenset'!$A$2:$X$48,20,FALSE)),VLOOKUP($A24,'ALG Generieke vragenset'!$A$2:$X$48,20,FALSE),"")</f>
        <v>1. Ja
2. Nee</v>
      </c>
      <c r="U24" s="14" t="str">
        <f>IF(ISTEXT(VLOOKUP($A24,'ALG Generieke vragenset'!$A$2:$X$48,21,FALSE)),VLOOKUP($A24,'ALG Generieke vragenset'!$A$2:$X$48,21,FALSE),"")</f>
        <v>x</v>
      </c>
      <c r="V24" s="159" t="s">
        <v>6159</v>
      </c>
      <c r="W24" s="159" t="s">
        <v>6160</v>
      </c>
      <c r="X24" s="160"/>
    </row>
    <row r="25" spans="1:24" ht="32.1">
      <c r="A25" s="297" t="s">
        <v>7395</v>
      </c>
      <c r="B25" s="298">
        <v>6</v>
      </c>
      <c r="C25" s="298" t="s">
        <v>6153</v>
      </c>
      <c r="D25" s="298" t="s">
        <v>4719</v>
      </c>
      <c r="E25" s="298" t="s">
        <v>4719</v>
      </c>
      <c r="F25" s="298" t="s">
        <v>6154</v>
      </c>
      <c r="G25" s="298"/>
      <c r="H25" s="25" t="str">
        <f t="shared" si="1"/>
        <v>ALG6_Question</v>
      </c>
      <c r="I25" s="1" t="str">
        <f>IF(ISTEXT(VLOOKUP($A25,'ALG Generieke vragenset'!$A$2:$X$48,9,FALSE)),VLOOKUP($A25,'ALG Generieke vragenset'!$A$2:$X$48,9,FALSE),"")</f>
        <v>Hoe uit de allergie zich?</v>
      </c>
      <c r="J25" s="1" t="str">
        <f t="shared" si="2"/>
        <v>ALG6_QuestionPar</v>
      </c>
      <c r="K25" s="1" t="str">
        <f>IF(ISTEXT(VLOOKUP($A25,'ALG Generieke vragenset'!$A$2:$X$48,11,FALSE)),VLOOKUP($A25,'ALG Generieke vragenset'!$A$2:$X$48,11,FALSE),"")</f>
        <v>Hoe uit de allergie zich?</v>
      </c>
      <c r="L25" s="1" t="str">
        <f>IF(ISTEXT(VLOOKUP($A25,'ALG Generieke vragenset'!$A$2:$X$48,12,FALSE)),VLOOKUP($A25,'ALG Generieke vragenset'!$A$2:$X$48,12,FALSE),"")</f>
        <v>Waarvoor en ernst</v>
      </c>
      <c r="M25" s="1" t="str">
        <f t="shared" si="3"/>
        <v>ALG6_ExtraInfo</v>
      </c>
      <c r="N25" s="1" t="str">
        <f>IF(ISTEXT(VLOOKUP($A25,'ALG Generieke vragenset'!$A$2:$X$48,14,FALSE)),VLOOKUP($A25,'ALG Generieke vragenset'!$A$2:$X$48,14,FALSE),"")</f>
        <v>Bijvoorbeeld: huiduitslag over het gehele lichaam of een opgezette tong of keel? En gebruik je/de patiënt medicatie voor de allergie en / of heb je een EpiPen?</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298">
        <v>1</v>
      </c>
      <c r="W25" s="298"/>
      <c r="X25" s="299"/>
    </row>
    <row r="26" spans="1:24" ht="32.1">
      <c r="A26" s="295" t="str">
        <f>UPPER(MID(C26,1,3)&amp;B26)</f>
        <v>ALG8</v>
      </c>
      <c r="B26" s="166">
        <v>8</v>
      </c>
      <c r="C26" s="166" t="s">
        <v>6153</v>
      </c>
      <c r="D26" s="167" t="s">
        <v>4719</v>
      </c>
      <c r="E26" s="167" t="s">
        <v>4719</v>
      </c>
      <c r="F26" s="167" t="s">
        <v>6154</v>
      </c>
      <c r="G26" s="167"/>
      <c r="H26" s="25" t="str">
        <f t="shared" si="1"/>
        <v>ALG8_Question</v>
      </c>
      <c r="I26" s="1" t="str">
        <f>IF(ISTEXT(VLOOKUP($A26,'ALG Generieke vragenset'!$A$2:$X$48,9,FALSE)),VLOOKUP($A26,'ALG Generieke vragenset'!$A$2:$X$48,9,FALSE),"")</f>
        <v xml:space="preserve">Ben je momenteel in het buitenland of recent geweest? </v>
      </c>
      <c r="J26" s="1" t="str">
        <f t="shared" si="2"/>
        <v>ALG8_QuestionPar</v>
      </c>
      <c r="K26" s="1" t="str">
        <f>IF(ISTEXT(VLOOKUP($A26,'ALG Generieke vragenset'!$A$2:$X$48,11,FALSE)),VLOOKUP($A26,'ALG Generieke vragenset'!$A$2:$X$48,11,FALSE),"")</f>
        <v xml:space="preserve">Is de patiënt momenteel in het buitenland of recent geweest? </v>
      </c>
      <c r="L26" s="1" t="str">
        <f>IF(ISTEXT(VLOOKUP($A26,'ALG Generieke vragenset'!$A$2:$X$48,12,FALSE)),VLOOKUP($A26,'ALG Generieke vragenset'!$A$2:$X$48,12,FALSE),"")</f>
        <v>Recent buitenland</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Boolean</v>
      </c>
      <c r="R26" s="1" t="str">
        <f>IF(ISTEXT(VLOOKUP($A26,'ALG Generieke vragenset'!$A$2:$X$48,18,FALSE)),VLOOKUP($A26,'ALG Generieke vragenset'!$A$2:$X$48,18,FALSE),"")</f>
        <v xml:space="preserve">Ja </v>
      </c>
      <c r="S26" s="14" t="s">
        <v>6500</v>
      </c>
      <c r="T26" s="14" t="str">
        <f>IF(ISTEXT(VLOOKUP($A26,'ALG Generieke vragenset'!$A$2:$X$48,20,FALSE)),VLOOKUP($A26,'ALG Generieke vragenset'!$A$2:$X$48,20,FALSE),"")</f>
        <v>1. Ja
2. Nee</v>
      </c>
      <c r="U26" s="14" t="str">
        <f>IF(ISTEXT(VLOOKUP($A26,'ALG Generieke vragenset'!$A$2:$X$48,21,FALSE)),VLOOKUP($A26,'ALG Generieke vragenset'!$A$2:$X$48,21,FALSE),"")</f>
        <v/>
      </c>
      <c r="V26" s="167" t="s">
        <v>6159</v>
      </c>
      <c r="W26" s="117" t="s">
        <v>6160</v>
      </c>
      <c r="X26" s="168"/>
    </row>
    <row r="27" spans="1:24" ht="32.1">
      <c r="A27" s="295" t="str">
        <f>UPPER(MID(C27,1,3)&amp;B27)</f>
        <v>ALG8A</v>
      </c>
      <c r="B27" s="171" t="s">
        <v>6214</v>
      </c>
      <c r="C27" s="171" t="s">
        <v>6153</v>
      </c>
      <c r="D27" s="172" t="s">
        <v>6115</v>
      </c>
      <c r="E27" s="172" t="s">
        <v>6115</v>
      </c>
      <c r="F27" s="172" t="s">
        <v>6154</v>
      </c>
      <c r="G27" s="172"/>
      <c r="H27" s="25" t="str">
        <f t="shared" si="1"/>
        <v>ALG8A_Question</v>
      </c>
      <c r="I27" s="1" t="str">
        <f>IF(ISTEXT(VLOOKUP($A27,'ALG Generieke vragenset'!$A$2:$X$48,9,FALSE)),VLOOKUP($A27,'ALG Generieke vragenset'!$A$2:$X$48,9,FALSE),"")</f>
        <v>Welke landen, voor hoe lang en sinds wanneer ben je terug?</v>
      </c>
      <c r="J27" s="1" t="str">
        <f t="shared" si="2"/>
        <v>ALG8A_QuestionPar</v>
      </c>
      <c r="K27" s="1" t="str">
        <f>IF(ISTEXT(VLOOKUP($A27,'ALG Generieke vragenset'!$A$2:$X$48,11,FALSE)),VLOOKUP($A27,'ALG Generieke vragenset'!$A$2:$X$48,11,FALSE),"")</f>
        <v>Welke landen, voor hoe lang en sinds wanneer is de patiënt terug?</v>
      </c>
      <c r="L27" s="1" t="str">
        <f>IF(ISTEXT(VLOOKUP($A27,'ALG Generieke vragenset'!$A$2:$X$48,12,FALSE)),VLOOKUP($A27,'ALG Generieke vragenset'!$A$2:$X$48,12,FALSE),"")</f>
        <v>Specificatie buitenland</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beschrijving</v>
      </c>
      <c r="R27" s="1" t="str">
        <f>IF(ISTEXT(VLOOKUP($A27,'ALG Generieke vragenset'!$A$2:$X$48,18,FALSE)),VLOOKUP($A27,'ALG Generieke vragenset'!$A$2:$X$48,18,FALSE),"")</f>
        <v>Nee</v>
      </c>
      <c r="S27" s="1"/>
      <c r="T27" s="14" t="str">
        <f>IF(ISTEXT(VLOOKUP($A27,'ALG Generieke vragenset'!$A$2:$X$48,20,FALSE)),VLOOKUP($A27,'ALG Generieke vragenset'!$A$2:$X$48,20,FALSE),"")</f>
        <v>Beschrijving</v>
      </c>
      <c r="U27" s="14" t="str">
        <f>IF(ISTEXT(VLOOKUP($A27,'ALG Generieke vragenset'!$A$2:$X$48,21,FALSE)),VLOOKUP($A27,'ALG Generieke vragenset'!$A$2:$X$48,21,FALSE),"")</f>
        <v>x</v>
      </c>
      <c r="V27" s="172">
        <v>1</v>
      </c>
      <c r="W27" s="102"/>
      <c r="X27" s="173"/>
    </row>
    <row r="28" spans="1:24" ht="32.1">
      <c r="A28" s="177" t="s">
        <v>6509</v>
      </c>
      <c r="B28" s="117">
        <v>15</v>
      </c>
      <c r="C28" s="117" t="s">
        <v>6153</v>
      </c>
      <c r="D28" s="117" t="s">
        <v>4719</v>
      </c>
      <c r="E28" s="117" t="s">
        <v>4719</v>
      </c>
      <c r="F28" s="117" t="s">
        <v>6154</v>
      </c>
      <c r="G28" s="117"/>
      <c r="H28" s="25" t="str">
        <f t="shared" si="1"/>
        <v>ALG15_Question</v>
      </c>
      <c r="I28" s="1" t="str">
        <f>IF(ISTEXT(VLOOKUP($A28,'ALG Generieke vragenset'!$A$2:$X$48,9,FALSE)),VLOOKUP($A28,'ALG Generieke vragenset'!$A$2:$X$48,9,FALSE),"")</f>
        <v>Wat heb je zelf gedaan om de klachten te verlichten?</v>
      </c>
      <c r="J28" s="1" t="str">
        <f t="shared" si="2"/>
        <v>ALG15_QuestionPar</v>
      </c>
      <c r="K28" s="1" t="str">
        <f>IF(ISTEXT(VLOOKUP($A28,'ALG Generieke vragenset'!$A$2:$X$48,11,FALSE)),VLOOKUP($A28,'ALG Generieke vragenset'!$A$2:$X$48,11,FALSE),"")</f>
        <v>Wat heeft de patiënt zelf gedaan om de klachten te verlichten?</v>
      </c>
      <c r="L28" s="1" t="str">
        <f>IF(ISTEXT(VLOOKUP($A28,'ALG Generieke vragenset'!$A$2:$X$48,12,FALSE)),VLOOKUP($A28,'ALG Generieke vragenset'!$A$2:$X$48,12,FALSE),"")</f>
        <v>Zelfhulp</v>
      </c>
      <c r="M28" s="1" t="str">
        <f t="shared" si="3"/>
        <v>ALG15_ExtraInfo</v>
      </c>
      <c r="N28" s="1" t="str">
        <f>IF(ISTEXT(VLOOKUP($A28,'ALG Generieke vragenset'!$A$2:$X$48,14,FALSE)),VLOOKUP($A28,'ALG Generieke vragenset'!$A$2:$X$48,14,FALSE),"")</f>
        <v xml:space="preserve">Als je medicatie hebt ingenomen graag vermelden welke medicatie, de dosering en wanneer je het hebt ingenomen.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beschrijving</v>
      </c>
      <c r="R28" s="1" t="str">
        <f>IF(ISTEXT(VLOOKUP($A28,'ALG Generieke vragenset'!$A$2:$X$48,18,FALSE)),VLOOKUP($A28,'ALG Generieke vragenset'!$A$2:$X$48,18,FALSE),"")</f>
        <v xml:space="preserve">Ja </v>
      </c>
      <c r="S28" s="1"/>
      <c r="T28" s="14" t="str">
        <f>IF(ISTEXT(VLOOKUP($A28,'ALG Generieke vragenset'!$A$2:$X$48,20,FALSE)),VLOOKUP($A28,'ALG Generieke vragenset'!$A$2:$X$48,20,FALSE),"")</f>
        <v>Beschrijving</v>
      </c>
      <c r="U28" s="14" t="str">
        <f>IF(ISTEXT(VLOOKUP($A28,'ALG Generieke vragenset'!$A$2:$X$48,21,FALSE)),VLOOKUP($A28,'ALG Generieke vragenset'!$A$2:$X$48,21,FALSE),"")</f>
        <v>x</v>
      </c>
      <c r="V28" s="117">
        <v>1</v>
      </c>
      <c r="W28" s="117"/>
      <c r="X28" s="179"/>
    </row>
    <row r="29" spans="1:24" ht="32.1">
      <c r="A29" s="161" t="str">
        <f>UPPER(MID(C29,1,3)&amp;B29)</f>
        <v>ALG4</v>
      </c>
      <c r="B29" s="26">
        <v>4</v>
      </c>
      <c r="C29" s="26" t="s">
        <v>6153</v>
      </c>
      <c r="D29" s="26" t="s">
        <v>4719</v>
      </c>
      <c r="E29" s="30" t="s">
        <v>6186</v>
      </c>
      <c r="F29" s="117" t="s">
        <v>6187</v>
      </c>
      <c r="G29" s="117"/>
      <c r="H29" s="25" t="str">
        <f t="shared" si="1"/>
        <v>ALG4_Question</v>
      </c>
      <c r="I29" s="1" t="str">
        <f>IF(ISTEXT(VLOOKUP($A29,'ALG Generieke vragenset'!$A$2:$X$48,9,FALSE)),VLOOKUP($A29,'ALG Generieke vragenset'!$A$2:$X$48,9,FALSE),"")</f>
        <v xml:space="preserve">Ben je (mogelijk) zwanger? </v>
      </c>
      <c r="J29" s="1" t="str">
        <f t="shared" si="2"/>
        <v>ALG4_QuestionPar</v>
      </c>
      <c r="K29" s="1" t="str">
        <f>IF(ISTEXT(VLOOKUP($A29,'ALG Generieke vragenset'!$A$2:$X$48,11,FALSE)),VLOOKUP($A29,'ALG Generieke vragenset'!$A$2:$X$48,11,FALSE),"")</f>
        <v>Is de patiënte (mogelijk) zwanger?</v>
      </c>
      <c r="L29" s="1" t="str">
        <f>IF(ISTEXT(VLOOKUP($A29,'ALG Generieke vragenset'!$A$2:$X$48,12,FALSE)),VLOOKUP($A29,'ALG Generieke vragenset'!$A$2:$X$48,12,FALSE),"")</f>
        <v>(mogelijk) zwanger</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26" t="s">
        <v>6159</v>
      </c>
      <c r="W29" s="117"/>
      <c r="X29" s="26"/>
    </row>
    <row r="30" spans="1:24" customFormat="1" ht="32.1">
      <c r="A30" s="32" t="str">
        <f t="shared" ref="A30:A31" si="5">UPPER(MID(C30,1,3)&amp;B30)</f>
        <v>ALG3B</v>
      </c>
      <c r="B30" s="1" t="s">
        <v>6178</v>
      </c>
      <c r="C30" s="1" t="s">
        <v>6162</v>
      </c>
      <c r="D30" s="1" t="s">
        <v>6115</v>
      </c>
      <c r="E30" s="14" t="s">
        <v>6115</v>
      </c>
      <c r="F30" s="14" t="s">
        <v>6154</v>
      </c>
      <c r="G30" s="14"/>
      <c r="H30" s="25" t="str">
        <f t="shared" si="1"/>
        <v>ALG3B_Question</v>
      </c>
      <c r="I30" s="1" t="str">
        <f>IF(ISTEXT(VLOOKUP($A30,'ALG Generieke vragenset'!$A$2:$X$48,9,FALSE)),VLOOKUP($A30,'ALG Generieke vragenset'!$A$2:$X$48,9,FALSE),"")</f>
        <v xml:space="preserve">Gebruik je medicijnen? </v>
      </c>
      <c r="J30" s="1" t="str">
        <f t="shared" si="2"/>
        <v>ALG3B_QuestionPar</v>
      </c>
      <c r="K30" s="1" t="str">
        <f>IF(ISTEXT(VLOOKUP($A30,'ALG Generieke vragenset'!$A$2:$X$48,11,FALSE)),VLOOKUP($A30,'ALG Generieke vragenset'!$A$2:$X$48,11,FALSE),"")</f>
        <v>Gebruikt de patiënt medicijnen?</v>
      </c>
      <c r="L30" s="1" t="str">
        <f>IF(ISTEXT(VLOOKUP($A30,'ALG Generieke vragenset'!$A$2:$X$48,12,FALSE)),VLOOKUP($A30,'ALG Generieke vragenset'!$A$2:$X$48,12,FALSE),"")</f>
        <v>Medicatie</v>
      </c>
      <c r="M30" s="1" t="str">
        <f t="shared" si="3"/>
        <v>ALG3B_ExtraInfo</v>
      </c>
      <c r="N30" s="1" t="str">
        <f>IF(ISTEXT(VLOOKUP($A30,'ALG Generieke vragenset'!$A$2:$X$48,14,FALSE)),VLOOKUP($A30,'ALG Generieke vragenset'!$A$2:$X$48,14,FALSE),"")</f>
        <v>En/of ben je onder behandeling bij een arts met bijvoorbeeld radiotherapie?</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 xml:space="preserve">1. Ja 
2. Nee </v>
      </c>
      <c r="U30" s="14" t="str">
        <f>IF(ISTEXT(VLOOKUP($A30,'ALG Generieke vragenset'!$A$2:$X$48,21,FALSE)),VLOOKUP($A30,'ALG Generieke vragenset'!$A$2:$X$48,21,FALSE),"")</f>
        <v>x</v>
      </c>
      <c r="V30" s="1" t="s">
        <v>6159</v>
      </c>
      <c r="W30" s="24" t="s">
        <v>6235</v>
      </c>
      <c r="X30" s="1"/>
    </row>
    <row r="31" spans="1:24" customFormat="1" ht="32.1">
      <c r="A31" s="32" t="str">
        <f t="shared" si="5"/>
        <v>ALG3C</v>
      </c>
      <c r="B31" s="1" t="s">
        <v>6182</v>
      </c>
      <c r="C31" s="1" t="s">
        <v>6162</v>
      </c>
      <c r="D31" s="1" t="s">
        <v>6115</v>
      </c>
      <c r="E31" s="14" t="s">
        <v>6115</v>
      </c>
      <c r="F31" s="14" t="s">
        <v>6154</v>
      </c>
      <c r="G31" s="14"/>
      <c r="H31" s="25" t="str">
        <f t="shared" si="1"/>
        <v>ALG3C_Question</v>
      </c>
      <c r="I31" s="1" t="str">
        <f>IF(ISTEXT(VLOOKUP($A31,'ALG Generieke vragenset'!$A$2:$X$48,9,FALSE)),VLOOKUP($A31,'ALG Generieke vragenset'!$A$2:$X$48,9,FALSE),"")</f>
        <v>Welke medicatie gebruik je?</v>
      </c>
      <c r="J31" s="1" t="str">
        <f t="shared" si="2"/>
        <v>ALG3C_QuestionPar</v>
      </c>
      <c r="K31" s="1" t="str">
        <f>IF(ISTEXT(VLOOKUP($A31,'ALG Generieke vragenset'!$A$2:$X$48,11,FALSE)),VLOOKUP($A31,'ALG Generieke vragenset'!$A$2:$X$48,11,FALSE),"")</f>
        <v>Welke medicatie gebruik je?</v>
      </c>
      <c r="L31" s="1" t="str">
        <f>IF(ISTEXT(VLOOKUP($A31,'ALG Generieke vragenset'!$A$2:$X$48,12,FALSE)),VLOOKUP($A31,'ALG Generieke vragenset'!$A$2:$X$48,12,FALSE),"")</f>
        <v>Specificatie medicatie</v>
      </c>
      <c r="M31" s="1" t="str">
        <f t="shared" si="3"/>
        <v>ALG3C_ExtraInfo</v>
      </c>
      <c r="N31" s="1" t="str">
        <f>IF(ISTEXT(VLOOKUP($A31,'ALG Generieke vragenset'!$A$2:$X$48,14,FALSE)),VLOOKUP($A31,'ALG Generieke vragenset'!$A$2:$X$48,14,FALSE),"")</f>
        <v xml:space="preserve">Of wat voor behandeling? En als je er een hebt graag ook een foto uploaden van je medicatielijst.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 en beeld</v>
      </c>
      <c r="R31" s="1" t="str">
        <f>IF(ISTEXT(VLOOKUP($A31,'ALG Generieke vragenset'!$A$2:$X$48,18,FALSE)),VLOOKUP($A31,'ALG Generieke vragenset'!$A$2:$X$48,18,FALSE),"")</f>
        <v xml:space="preserve">Ja </v>
      </c>
      <c r="S31" s="1"/>
      <c r="T31" s="14">
        <v>1</v>
      </c>
      <c r="U31" s="14" t="str">
        <f>IF(ISTEXT(VLOOKUP($A31,'ALG Generieke vragenset'!$A$2:$X$48,21,FALSE)),VLOOKUP($A31,'ALG Generieke vragenset'!$A$2:$X$48,21,FALSE),"")</f>
        <v>x</v>
      </c>
      <c r="V31" s="1">
        <v>1</v>
      </c>
      <c r="W31" s="24"/>
      <c r="X31" s="1"/>
    </row>
    <row r="32" spans="1:24" ht="48">
      <c r="A32" s="161" t="s">
        <v>6276</v>
      </c>
      <c r="B32" s="26">
        <v>20</v>
      </c>
      <c r="C32" s="26" t="s">
        <v>6153</v>
      </c>
      <c r="D32" s="26" t="s">
        <v>6115</v>
      </c>
      <c r="E32" s="30" t="s">
        <v>6115</v>
      </c>
      <c r="F32" s="30" t="s">
        <v>6154</v>
      </c>
      <c r="G32" s="30"/>
      <c r="H32" s="25" t="str">
        <f t="shared" si="1"/>
        <v>ADDITIONALQ_Question</v>
      </c>
      <c r="I32" s="1" t="str">
        <f>IF(ISTEXT(VLOOKUP($A32,'ALG Generieke vragenset'!$A$2:$X$48,9,FALSE)),VLOOKUP($A32,'ALG Generieke vragenset'!$A$2:$X$48,9,FALSE),"")</f>
        <v>Wat is je belangrijkste vraag aan ons?</v>
      </c>
      <c r="J32" s="1" t="str">
        <f t="shared" si="2"/>
        <v>ADDITIONALQ_QuestionPar</v>
      </c>
      <c r="K32" s="1" t="str">
        <f>IF(ISTEXT(VLOOKUP($A32,'ALG Generieke vragenset'!$A$2:$X$48,11,FALSE)),VLOOKUP($A32,'ALG Generieke vragenset'!$A$2:$X$48,11,FALSE),"")</f>
        <v>Wat is je belangrijkste vraag aan ons?</v>
      </c>
      <c r="L32" s="1" t="str">
        <f>IF(ISTEXT(VLOOKUP($A32,'ALG Generieke vragenset'!$A$2:$X$48,12,FALSE)),VLOOKUP($A32,'ALG Generieke vragenset'!$A$2:$X$48,12,FALSE),"")</f>
        <v>Hulpvraag</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beschrijving</v>
      </c>
      <c r="R32" s="1" t="str">
        <f>IF(ISTEXT(VLOOKUP($A32,'ALG Generieke vragenset'!$A$2:$X$48,18,FALSE)),VLOOKUP($A32,'ALG Generieke vragenset'!$A$2:$X$48,18,FALSE),"")</f>
        <v xml:space="preserve">Ja </v>
      </c>
      <c r="S32" s="1"/>
      <c r="T32" s="14" t="str">
        <f>IF(ISTEXT(VLOOKUP($A32,'ALG Generieke vragenset'!$A$2:$X$48,20,FALSE)),VLOOKUP($A32,'ALG Generieke vragenset'!$A$2:$X$48,20,FALSE),"")</f>
        <v>Beschrijving</v>
      </c>
      <c r="U32" s="14" t="str">
        <f>IF(ISTEXT(VLOOKUP($A32,'ALG Generieke vragenset'!$A$2:$X$48,21,FALSE)),VLOOKUP($A32,'ALG Generieke vragenset'!$A$2:$X$48,21,FALSE),"")</f>
        <v>x</v>
      </c>
      <c r="V32" s="117">
        <v>1</v>
      </c>
      <c r="W32" s="117"/>
      <c r="X32" s="26"/>
    </row>
    <row r="33" spans="1:24" ht="32.1">
      <c r="A33" s="161" t="s">
        <v>6278</v>
      </c>
      <c r="B33" s="26" t="s">
        <v>6279</v>
      </c>
      <c r="C33" s="26" t="s">
        <v>6162</v>
      </c>
      <c r="D33" s="26" t="s">
        <v>6115</v>
      </c>
      <c r="E33" s="30" t="s">
        <v>6115</v>
      </c>
      <c r="F33" s="30" t="s">
        <v>6154</v>
      </c>
      <c r="G33" s="30"/>
      <c r="H33" s="25" t="str">
        <f t="shared" si="1"/>
        <v>ALG27_Question</v>
      </c>
      <c r="I33" s="1" t="str">
        <f>IF(ISTEXT(VLOOKUP($A33,'ALG Generieke vragenset'!$A$2:$X$48,9,FALSE)),VLOOKUP($A33,'ALG Generieke vragenset'!$A$2:$X$48,9,FALSE),"")</f>
        <v xml:space="preserve">Zijn er nog andere zorgen of vragen? </v>
      </c>
      <c r="J33" s="1" t="str">
        <f t="shared" si="2"/>
        <v>ALG27_QuestionPar</v>
      </c>
      <c r="K33" s="1" t="str">
        <f>IF(ISTEXT(VLOOKUP($A33,'ALG Generieke vragenset'!$A$2:$X$48,11,FALSE)),VLOOKUP($A33,'ALG Generieke vragenset'!$A$2:$X$48,11,FALSE),"")</f>
        <v xml:space="preserve">Zijn er nog andere zorgen of vragen? </v>
      </c>
      <c r="L33" s="1" t="str">
        <f>IF(ISTEXT(VLOOKUP($A33,'ALG Generieke vragenset'!$A$2:$X$48,12,FALSE)),VLOOKUP($A33,'ALG Generieke vragenset'!$A$2:$X$48,12,FALSE),"")</f>
        <v>Zorgen of vragen</v>
      </c>
      <c r="M33" s="1" t="str">
        <f t="shared" si="3"/>
        <v>ALG27_ExtraInfo</v>
      </c>
      <c r="N33" s="1" t="str">
        <f>IF(ISTEXT(VLOOKUP($A33,'ALG Generieke vragenset'!$A$2:$X$48,14,FALSE)),VLOOKUP($A33,'ALG Generieke vragenset'!$A$2:$X$48,14,FALSE),"")</f>
        <v xml:space="preserve">Dit is de laatste vraag, hierna worden je antwoorden doorgestuurd naar ons medisch team. Indien je geen aanvullingen hebt kan je op volgende klikken. </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beschrijving</v>
      </c>
      <c r="R33" s="1" t="str">
        <f>IF(ISTEXT(VLOOKUP($A33,'ALG Generieke vragenset'!$A$2:$X$48,18,FALSE)),VLOOKUP($A33,'ALG Generieke vragenset'!$A$2:$X$48,18,FALSE),"")</f>
        <v>Nee</v>
      </c>
      <c r="S33" s="1"/>
      <c r="T33" s="14" t="str">
        <f>IF(ISTEXT(VLOOKUP($A33,'ALG Generieke vragenset'!$A$2:$X$48,20,FALSE)),VLOOKUP($A33,'ALG Generieke vragenset'!$A$2:$X$48,20,FALSE),"")</f>
        <v>Beschrijving</v>
      </c>
      <c r="U33" s="14" t="str">
        <f>IF(ISTEXT(VLOOKUP($A33,'ALG Generieke vragenset'!$A$2:$X$48,21,FALSE)),VLOOKUP($A33,'ALG Generieke vragenset'!$A$2:$X$48,21,FALSE),"")</f>
        <v>x</v>
      </c>
      <c r="V33" s="117">
        <v>1</v>
      </c>
      <c r="W33" s="117" t="s">
        <v>6283</v>
      </c>
      <c r="X33" s="26" t="s">
        <v>6284</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_handleiding!$A$29:$A$38</xm:f>
          </x14:formula1>
          <x14:formula2>
            <xm:f>0</xm:f>
          </x14:formula2>
          <xm:sqref>Q32:Q1033 Q1:Q2 Q10:Q29</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B03F9-4359-4567-BFE5-136B08F8C4F1}">
  <sheetPr codeName="Blad21"/>
  <dimension ref="A1:X38"/>
  <sheetViews>
    <sheetView topLeftCell="I20" zoomScale="90" zoomScaleNormal="90" workbookViewId="0">
      <selection activeCell="N23" sqref="N23"/>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19.85546875" style="25" customWidth="1"/>
    <col min="11" max="14" width="9.140625" style="25" customWidth="1"/>
    <col min="15" max="15" width="13" style="25" customWidth="1"/>
    <col min="16" max="16" width="14.42578125" style="25" customWidth="1"/>
    <col min="17" max="17" width="17.85546875" style="25" customWidth="1"/>
    <col min="18" max="18" width="10.42578125" style="25" customWidth="1"/>
    <col min="19" max="19" width="33.85546875" style="25" customWidth="1"/>
    <col min="20" max="20" width="31.28515625" style="25" customWidth="1"/>
    <col min="21" max="21" width="13.7109375" style="25" customWidth="1"/>
    <col min="22" max="22" width="9.7109375" style="25" customWidth="1"/>
    <col min="23" max="23" width="10.85546875" style="25" customWidth="1"/>
    <col min="24"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111.95">
      <c r="A2" s="110" t="s">
        <v>6353</v>
      </c>
      <c r="B2" s="203"/>
      <c r="C2" s="203" t="s">
        <v>6353</v>
      </c>
      <c r="D2" s="203" t="s">
        <v>4719</v>
      </c>
      <c r="E2" s="203" t="s">
        <v>4719</v>
      </c>
      <c r="F2" s="203" t="s">
        <v>6154</v>
      </c>
      <c r="G2" s="203"/>
      <c r="H2" s="203"/>
      <c r="I2" s="203"/>
      <c r="J2" s="203"/>
      <c r="K2" s="203"/>
      <c r="L2" s="203"/>
      <c r="M2" s="205"/>
      <c r="N2" s="27" t="s">
        <v>6384</v>
      </c>
      <c r="O2" s="203"/>
      <c r="P2" s="203"/>
      <c r="Q2" s="203"/>
      <c r="R2" s="203"/>
      <c r="S2" s="203"/>
      <c r="T2" s="76" t="s">
        <v>6510</v>
      </c>
      <c r="U2" s="203"/>
      <c r="V2" s="203"/>
      <c r="W2" s="203"/>
      <c r="X2" s="203"/>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48">
      <c r="A4" s="25" t="str">
        <f t="shared" si="0"/>
        <v>ABCDE1B</v>
      </c>
      <c r="B4" s="25" t="s">
        <v>6352</v>
      </c>
      <c r="C4" s="25" t="s">
        <v>6353</v>
      </c>
      <c r="D4" s="25" t="s">
        <v>6296</v>
      </c>
      <c r="E4" s="25" t="s">
        <v>6115</v>
      </c>
      <c r="F4" s="25" t="s">
        <v>6224</v>
      </c>
      <c r="G4" s="25" t="s">
        <v>6385</v>
      </c>
      <c r="H4" s="25" t="str">
        <f t="shared" ref="H4:H38" si="1">A4&amp;"_"&amp;$H$1</f>
        <v>ABCDE1B_Question</v>
      </c>
      <c r="I4" s="1" t="str">
        <f>IF(ISTEXT(VLOOKUP($A4,'ABCDE set (patient + verz)'!$A$2:$X$48,9,FALSE)),VLOOKUP($A4,'ABCDE set (patient + verz)'!$A$2:$X$48,9,FALSE),"")</f>
        <v xml:space="preserve">Ben je volledig bij bewustzijn / helder? </v>
      </c>
      <c r="J4" s="1" t="str">
        <f t="shared" ref="J4:J38"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8"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96">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20.10000000000002">
      <c r="A10" s="110" t="str">
        <f>UPPER(MID(C10,1,5)&amp;B10)</f>
        <v>KEELK1</v>
      </c>
      <c r="B10" s="203">
        <v>1</v>
      </c>
      <c r="C10" s="203" t="s">
        <v>82</v>
      </c>
      <c r="D10" s="203" t="s">
        <v>4719</v>
      </c>
      <c r="E10" s="203" t="s">
        <v>4719</v>
      </c>
      <c r="F10" s="203" t="s">
        <v>6202</v>
      </c>
      <c r="G10" s="203"/>
      <c r="H10" s="25" t="str">
        <f t="shared" si="1"/>
        <v>KEELK1_Question</v>
      </c>
      <c r="I10" s="203" t="s">
        <v>6438</v>
      </c>
      <c r="J10" s="1" t="str">
        <f t="shared" si="2"/>
        <v>KEELK1_QuestionPar</v>
      </c>
      <c r="K10" s="228" t="s">
        <v>6963</v>
      </c>
      <c r="L10" s="203" t="s">
        <v>6439</v>
      </c>
      <c r="M10" s="1" t="str">
        <f t="shared" si="3"/>
        <v>KEELK1_ExtraInfo</v>
      </c>
      <c r="N10" s="14" t="s">
        <v>7396</v>
      </c>
      <c r="O10" s="203"/>
      <c r="P10" s="203" t="s">
        <v>6441</v>
      </c>
      <c r="Q10" s="203" t="s">
        <v>6272</v>
      </c>
      <c r="R10" s="203" t="s">
        <v>6118</v>
      </c>
      <c r="S10" s="203" t="s">
        <v>7397</v>
      </c>
      <c r="T10" s="203" t="s">
        <v>7398</v>
      </c>
      <c r="U10" s="203"/>
      <c r="V10" s="229" t="s">
        <v>6529</v>
      </c>
      <c r="W10" s="203" t="s">
        <v>7399</v>
      </c>
      <c r="X10" s="226"/>
    </row>
    <row r="11" spans="1:24" ht="303.95">
      <c r="A11" s="110" t="str">
        <f>UPPER(MID(C11,1,5)&amp;B11)</f>
        <v>KEELK2</v>
      </c>
      <c r="B11" s="203">
        <v>2</v>
      </c>
      <c r="C11" s="203" t="s">
        <v>82</v>
      </c>
      <c r="D11" s="203" t="s">
        <v>4719</v>
      </c>
      <c r="E11" s="203" t="s">
        <v>4719</v>
      </c>
      <c r="F11" s="203" t="s">
        <v>6216</v>
      </c>
      <c r="G11" s="203"/>
      <c r="H11" s="25" t="str">
        <f t="shared" si="1"/>
        <v>KEELK2_Question</v>
      </c>
      <c r="I11" s="203" t="s">
        <v>7400</v>
      </c>
      <c r="J11" s="1" t="str">
        <f t="shared" si="2"/>
        <v>KEELK2_QuestionPar</v>
      </c>
      <c r="K11" s="228" t="s">
        <v>7401</v>
      </c>
      <c r="L11" s="203" t="s">
        <v>7402</v>
      </c>
      <c r="M11" s="1" t="str">
        <f t="shared" si="3"/>
        <v>KEELK2_ExtraInfo</v>
      </c>
      <c r="N11" s="203" t="s">
        <v>7403</v>
      </c>
      <c r="O11" s="203"/>
      <c r="P11" s="203" t="s">
        <v>6300</v>
      </c>
      <c r="Q11" s="203" t="s">
        <v>6888</v>
      </c>
      <c r="R11" s="203" t="s">
        <v>3</v>
      </c>
      <c r="S11" s="203" t="s">
        <v>7404</v>
      </c>
      <c r="T11" s="203" t="s">
        <v>7405</v>
      </c>
      <c r="U11" s="203"/>
      <c r="V11" s="203" t="s">
        <v>6363</v>
      </c>
      <c r="W11" s="203" t="s">
        <v>7406</v>
      </c>
      <c r="X11" s="226"/>
    </row>
    <row r="12" spans="1:24" ht="409.6">
      <c r="A12" s="110" t="str">
        <f>UPPER(MID(C12,1,5)&amp;B12)</f>
        <v>KEELK3</v>
      </c>
      <c r="B12" s="203">
        <v>3</v>
      </c>
      <c r="C12" s="203" t="s">
        <v>82</v>
      </c>
      <c r="D12" s="203" t="s">
        <v>6296</v>
      </c>
      <c r="E12" s="203" t="s">
        <v>4719</v>
      </c>
      <c r="F12" s="203" t="s">
        <v>6224</v>
      </c>
      <c r="G12" s="203"/>
      <c r="H12" s="25" t="str">
        <f t="shared" si="1"/>
        <v>KEELK3_Question</v>
      </c>
      <c r="I12" s="203" t="s">
        <v>3748</v>
      </c>
      <c r="J12" s="1" t="str">
        <f t="shared" si="2"/>
        <v>KEELK3_QuestionPar</v>
      </c>
      <c r="K12" s="228" t="s">
        <v>7407</v>
      </c>
      <c r="L12" s="203" t="s">
        <v>7408</v>
      </c>
      <c r="M12" s="1" t="str">
        <f t="shared" si="3"/>
        <v>KEELK3_ExtraInfo</v>
      </c>
      <c r="N12" s="203" t="s">
        <v>7409</v>
      </c>
      <c r="O12" s="203"/>
      <c r="P12" s="203" t="s">
        <v>6300</v>
      </c>
      <c r="Q12" s="203" t="s">
        <v>6888</v>
      </c>
      <c r="R12" s="203" t="s">
        <v>3</v>
      </c>
      <c r="S12" s="203" t="s">
        <v>7410</v>
      </c>
      <c r="T12" s="203" t="s">
        <v>7405</v>
      </c>
      <c r="U12" s="203"/>
      <c r="V12" s="203" t="s">
        <v>6716</v>
      </c>
      <c r="W12" s="203" t="s">
        <v>7406</v>
      </c>
      <c r="X12" s="226" t="s">
        <v>7411</v>
      </c>
    </row>
    <row r="13" spans="1:24" ht="48">
      <c r="A13" s="32" t="str">
        <f t="shared" ref="A13" si="4">UPPER(MID(C13,1,3)&amp;B13)</f>
        <v>ALG7</v>
      </c>
      <c r="B13" s="1">
        <v>7</v>
      </c>
      <c r="C13" s="1" t="s">
        <v>6153</v>
      </c>
      <c r="D13" s="1" t="s">
        <v>6115</v>
      </c>
      <c r="E13" s="14" t="s">
        <v>6196</v>
      </c>
      <c r="F13" s="14" t="s">
        <v>6154</v>
      </c>
      <c r="G13" s="14"/>
      <c r="H13" s="25" t="str">
        <f t="shared" si="1"/>
        <v>ALG7_Question</v>
      </c>
      <c r="I13" s="1" t="s">
        <v>269</v>
      </c>
      <c r="J13" s="1" t="str">
        <f t="shared" si="2"/>
        <v>ALG7_QuestionPar</v>
      </c>
      <c r="K13" s="1" t="s">
        <v>271</v>
      </c>
      <c r="L13" s="1" t="s">
        <v>2895</v>
      </c>
      <c r="M13" s="1" t="str">
        <f t="shared" si="3"/>
        <v>ALG7_ExtraInfo</v>
      </c>
      <c r="N13" s="1" t="s">
        <v>6197</v>
      </c>
      <c r="O13" s="24"/>
      <c r="P13" s="24"/>
      <c r="Q13" s="1" t="s">
        <v>6065</v>
      </c>
      <c r="R13" s="1" t="s">
        <v>6118</v>
      </c>
      <c r="S13" s="14" t="s">
        <v>6198</v>
      </c>
      <c r="T13" s="14" t="s">
        <v>6199</v>
      </c>
      <c r="U13" s="14" t="s">
        <v>1576</v>
      </c>
      <c r="V13" s="1" t="s">
        <v>6159</v>
      </c>
      <c r="W13" s="24" t="s">
        <v>6235</v>
      </c>
      <c r="X13" s="1"/>
    </row>
    <row r="14" spans="1:24" ht="207.95">
      <c r="A14" s="32" t="str">
        <f>UPPER(MID(C14,1,3)&amp;B14)</f>
        <v>ALG7A</v>
      </c>
      <c r="B14" s="1" t="s">
        <v>6201</v>
      </c>
      <c r="C14" s="1" t="s">
        <v>6153</v>
      </c>
      <c r="D14" s="1" t="s">
        <v>4719</v>
      </c>
      <c r="E14" s="14" t="s">
        <v>4719</v>
      </c>
      <c r="F14" s="14" t="s">
        <v>6202</v>
      </c>
      <c r="G14" s="14"/>
      <c r="H14" s="25" t="str">
        <f t="shared" si="1"/>
        <v>ALG7A_Question</v>
      </c>
      <c r="I14" s="1" t="str">
        <f>IF(ISTEXT(VLOOKUP($A14,'ALG Generieke vragenset'!$A$2:$X$48,9,FALSE)),VLOOKUP($A14,'ALG Generieke vragenset'!$A$2:$X$48,9,FALSE),"")</f>
        <v>Hoe hoog is je temperatuur?</v>
      </c>
      <c r="J14" s="1" t="str">
        <f t="shared" si="2"/>
        <v>ALG7A_QuestionPar</v>
      </c>
      <c r="K14" s="1" t="str">
        <f>IF(ISTEXT(VLOOKUP($A14,'ALG Generieke vragenset'!$A$2:$X$48,11,FALSE)),VLOOKUP($A14,'ALG Generieke vragenset'!$A$2:$X$48,11,FALSE),"")</f>
        <v>Hoe hoog is de temperatuur?</v>
      </c>
      <c r="L14" s="1" t="str">
        <f>IF(ISTEXT(VLOOKUP($A14,'ALG Generieke vragenset'!$A$2:$X$48,12,FALSE)),VLOOKUP($A14,'ALG Generieke vragenset'!$A$2:$X$48,12,FALSE),"")</f>
        <v>Temperatuur</v>
      </c>
      <c r="M14" s="1" t="str">
        <f t="shared" si="3"/>
        <v>ALG7A_ExtraInfo</v>
      </c>
      <c r="N14" s="1" t="str">
        <f>IF(ISTEXT(VLOOKUP($A14,'ALG Generieke vragenset'!$A$2:$X$48,14,FALSE)),VLOOKUP($A14,'ALG Generieke vragenset'!$A$2:$X$48,14,FALSE),"")</f>
        <v xml:space="preserve">Bij voorkeur via de anus gemeten en afronden op halve graden. </v>
      </c>
      <c r="O14" s="24" t="str">
        <f>IF(ISTEXT(VLOOKUP($A14,'ALG Generieke vragenset'!$A$2:$X$48,15,FALSE)),VLOOKUP($A14,'ALG Generieke vragenset'!$A$2:$X$48,15,FALSE),"")</f>
        <v/>
      </c>
      <c r="P14" s="24" t="str">
        <f>IF(ISTEXT(VLOOKUP($A14,'ALG Generieke vragenset'!$A$2:$X$48,16,FALSE)),VLOOKUP($A14,'ALG Generieke vragenset'!$A$2:$X$48,16,FALSE),"")</f>
        <v> </v>
      </c>
      <c r="Q14" s="1" t="str">
        <f>IF(ISTEXT(VLOOKUP($A14,'ALG Generieke vragenset'!$A$2:$X$48,17,FALSE)),VLOOKUP($A14,'ALG Generieke vragenset'!$A$2:$X$48,17,FALSE),"")</f>
        <v>Slider</v>
      </c>
      <c r="R14" s="1" t="str">
        <f>IF(ISTEXT(VLOOKUP($A14,'ALG Generieke vragenset'!$A$2:$X$48,18,FALSE)),VLOOKUP($A14,'ALG Generieke vragenset'!$A$2:$X$48,18,FALSE),"")</f>
        <v xml:space="preserve">Ja </v>
      </c>
      <c r="S14" s="14" t="s">
        <v>6206</v>
      </c>
      <c r="T14" s="14" t="str">
        <f>IF(ISTEXT(VLOOKUP($A14,'ALG Generieke vragenset'!$A$2:$X$48,20,FALSE)),VLOOKUP($A14,'ALG Generieke vragenset'!$A$2:$X$48,20,FALSE),"")</f>
        <v>1. 35
2. 35.5
3. 36
4. 36.5
5. 37
6. 37.5 
7. 38
8. 38.5 
9. 39
10. 39.5 
11. 40
12. 40.5 
13. 41</v>
      </c>
      <c r="U14" s="14" t="str">
        <f>IF(ISTEXT(VLOOKUP($A14,'ALG Generieke vragenset'!$A$2:$X$48,21,FALSE)),VLOOKUP($A14,'ALG Generieke vragenset'!$A$2:$X$48,21,FALSE),"")</f>
        <v>x</v>
      </c>
      <c r="V14" s="1" t="s">
        <v>6208</v>
      </c>
      <c r="W14" s="14" t="s">
        <v>6209</v>
      </c>
      <c r="X14" s="1" t="s">
        <v>7412</v>
      </c>
    </row>
    <row r="15" spans="1:24" ht="159.94999999999999">
      <c r="A15" s="110" t="str">
        <f>UPPER(MID(C15,1,5)&amp;B15)</f>
        <v>KEELK4</v>
      </c>
      <c r="B15" s="203">
        <v>4</v>
      </c>
      <c r="C15" s="203" t="s">
        <v>82</v>
      </c>
      <c r="D15" s="203" t="s">
        <v>4719</v>
      </c>
      <c r="E15" s="203" t="s">
        <v>4719</v>
      </c>
      <c r="F15" s="203" t="s">
        <v>6202</v>
      </c>
      <c r="G15" s="203"/>
      <c r="H15" s="25" t="str">
        <f t="shared" si="1"/>
        <v>KEELK4_Question</v>
      </c>
      <c r="I15" s="203" t="s">
        <v>7413</v>
      </c>
      <c r="J15" s="1" t="str">
        <f t="shared" si="2"/>
        <v>KEELK4_QuestionPar</v>
      </c>
      <c r="K15" s="228" t="s">
        <v>3760</v>
      </c>
      <c r="L15" s="203" t="s">
        <v>82</v>
      </c>
      <c r="M15" s="1" t="str">
        <f t="shared" si="3"/>
        <v>KEELK4_ExtraInfo</v>
      </c>
      <c r="N15" s="203" t="s">
        <v>6969</v>
      </c>
      <c r="O15" s="203"/>
      <c r="P15" s="203"/>
      <c r="Q15" s="203" t="s">
        <v>6272</v>
      </c>
      <c r="R15" s="203" t="s">
        <v>3</v>
      </c>
      <c r="S15" s="203" t="s">
        <v>7414</v>
      </c>
      <c r="T15" s="203" t="s">
        <v>7415</v>
      </c>
      <c r="U15" s="203" t="s">
        <v>1576</v>
      </c>
      <c r="V15" s="203" t="s">
        <v>6777</v>
      </c>
      <c r="W15" s="203"/>
      <c r="X15" s="226" t="s">
        <v>7416</v>
      </c>
    </row>
    <row r="16" spans="1:24" ht="159.94999999999999">
      <c r="A16" s="110" t="str">
        <f>UPPER(MID(C16,1,5)&amp;B16)</f>
        <v>KEELK5</v>
      </c>
      <c r="B16" s="203">
        <v>5</v>
      </c>
      <c r="C16" s="203" t="s">
        <v>82</v>
      </c>
      <c r="D16" s="203" t="s">
        <v>4719</v>
      </c>
      <c r="E16" s="203" t="s">
        <v>4719</v>
      </c>
      <c r="F16" s="203" t="s">
        <v>6202</v>
      </c>
      <c r="G16" s="203"/>
      <c r="H16" s="25" t="str">
        <f t="shared" si="1"/>
        <v>KEELK5_Question</v>
      </c>
      <c r="I16" s="230" t="s">
        <v>7417</v>
      </c>
      <c r="J16" s="1" t="str">
        <f t="shared" si="2"/>
        <v>KEELK5_QuestionPar</v>
      </c>
      <c r="K16" s="228" t="s">
        <v>7418</v>
      </c>
      <c r="L16" s="203" t="s">
        <v>7419</v>
      </c>
      <c r="M16" s="1" t="str">
        <f t="shared" si="3"/>
        <v>KEELK5_ExtraInfo</v>
      </c>
      <c r="N16" s="203" t="s">
        <v>3775</v>
      </c>
      <c r="O16" s="203"/>
      <c r="P16" s="203"/>
      <c r="Q16" s="203" t="s">
        <v>6065</v>
      </c>
      <c r="R16" s="203" t="s">
        <v>3</v>
      </c>
      <c r="S16" s="203" t="s">
        <v>7420</v>
      </c>
      <c r="T16" s="203" t="s">
        <v>7421</v>
      </c>
      <c r="U16" s="203" t="s">
        <v>1576</v>
      </c>
      <c r="V16" s="203" t="s">
        <v>6269</v>
      </c>
      <c r="W16" s="203"/>
      <c r="X16" s="226"/>
    </row>
    <row r="17" spans="1:24" ht="111.95">
      <c r="A17" s="110" t="str">
        <f t="shared" ref="A17:A18" si="5">UPPER(MID(C17,1,3)&amp;B17)</f>
        <v>ALG13</v>
      </c>
      <c r="B17" s="203">
        <v>13</v>
      </c>
      <c r="C17" s="203" t="s">
        <v>6153</v>
      </c>
      <c r="D17" s="203" t="s">
        <v>4719</v>
      </c>
      <c r="E17" s="203" t="s">
        <v>4719</v>
      </c>
      <c r="F17" s="203" t="s">
        <v>6202</v>
      </c>
      <c r="G17" s="203"/>
      <c r="H17" s="25" t="str">
        <f t="shared" si="1"/>
        <v>ALG13_Question</v>
      </c>
      <c r="I17" s="1" t="str">
        <f>IF(ISTEXT(VLOOKUP($A17,'ALG Generieke vragenset'!$A$2:$X$48,9,FALSE)),VLOOKUP($A17,'ALG Generieke vragenset'!$A$2:$X$48,9,FALSE),"")</f>
        <v xml:space="preserve">Sinds wanneer heb je klachten? </v>
      </c>
      <c r="J17" s="1" t="str">
        <f t="shared" si="2"/>
        <v>ALG13_QuestionPar</v>
      </c>
      <c r="K17" s="1" t="str">
        <f>IF(ISTEXT(VLOOKUP($A17,'ALG Generieke vragenset'!$A$2:$X$48,11,FALSE)),VLOOKUP($A17,'ALG Generieke vragenset'!$A$2:$X$48,11,FALSE),"")</f>
        <v xml:space="preserve">Sinds wanneer zijn er klachten? </v>
      </c>
      <c r="L17" s="1" t="str">
        <f>IF(ISTEXT(VLOOKUP($A17,'ALG Generieke vragenset'!$A$2:$X$48,12,FALSE)),VLOOKUP($A17,'ALG Generieke vragenset'!$A$2:$X$48,12,FALSE),"")</f>
        <v>Sinds wanneer</v>
      </c>
      <c r="M17" s="1"/>
      <c r="N17" s="1" t="str">
        <f>IF(ISTEXT(VLOOKUP($A17,'ALG Generieke vragenset'!$A$2:$X$48,14,FALSE)),VLOOKUP($A17,'ALG Generieke vragenset'!$A$2:$X$48,14,FALSE),"")</f>
        <v/>
      </c>
      <c r="O17" s="24" t="str">
        <f>IF(ISTEXT(VLOOKUP($A17,'ALG Generieke vragenset'!$A$2:$X$48,15,FALSE)),VLOOKUP($A17,'ALG Generieke vragenset'!$A$2:$X$48,15,FALSE),"")</f>
        <v/>
      </c>
      <c r="P17" s="24" t="str">
        <f>IF(ISTEXT(VLOOKUP($A17,'ALG Generieke vragenset'!$A$2:$X$48,16,FALSE)),VLOOKUP($A17,'ALG Generieke vragenset'!$A$2:$X$48,16,FALSE),"")</f>
        <v/>
      </c>
      <c r="Q17" s="1" t="str">
        <f>IF(ISTEXT(VLOOKUP($A17,'ALG Generieke vragenset'!$A$2:$X$48,17,FALSE)),VLOOKUP($A17,'ALG Generieke vragenset'!$A$2:$X$48,17,FALSE),"")</f>
        <v>keuzeselectie</v>
      </c>
      <c r="R17" s="1" t="str">
        <f>IF(ISTEXT(VLOOKUP($A17,'ALG Generieke vragenset'!$A$2:$X$48,18,FALSE)),VLOOKUP($A17,'ALG Generieke vragenset'!$A$2:$X$48,18,FALSE),"")</f>
        <v>Ja</v>
      </c>
      <c r="S17" s="14" t="s">
        <v>6228</v>
      </c>
      <c r="T17" s="14" t="str">
        <f>IF(ISTEXT(VLOOKUP($A17,'ALG Generieke vragenset'!$A$2:$X$48,20,FALSE)),VLOOKUP($A17,'ALG Generieke vragenset'!$A$2:$X$48,20,FALSE),"")</f>
        <v xml:space="preserve">1. Enkele uren
2. Een dag
3. Twee dagen
4. 2-6 dagen
5. 7 dagen
6. Langer dan 7 dagen
</v>
      </c>
      <c r="U17" s="14" t="str">
        <f>IF(ISTEXT(VLOOKUP($A17,'ALG Generieke vragenset'!$A$2:$X$48,21,FALSE)),VLOOKUP($A17,'ALG Generieke vragenset'!$A$2:$X$48,21,FALSE),"")</f>
        <v>x</v>
      </c>
      <c r="V17" s="203" t="s">
        <v>6230</v>
      </c>
      <c r="W17" s="230" t="s">
        <v>6231</v>
      </c>
      <c r="X17" s="226"/>
    </row>
    <row r="18" spans="1:24" ht="32.1">
      <c r="A18" s="110" t="str">
        <f t="shared" si="5"/>
        <v>ALG13A</v>
      </c>
      <c r="B18" s="43" t="s">
        <v>6232</v>
      </c>
      <c r="C18" s="43" t="s">
        <v>6153</v>
      </c>
      <c r="D18" s="43" t="s">
        <v>6115</v>
      </c>
      <c r="E18" s="43" t="s">
        <v>4719</v>
      </c>
      <c r="F18" s="43" t="s">
        <v>6154</v>
      </c>
      <c r="G18" s="43"/>
      <c r="H18" s="25" t="str">
        <f t="shared" si="1"/>
        <v>ALG13A_Question</v>
      </c>
      <c r="I18" s="1" t="str">
        <f>IF(ISTEXT(VLOOKUP($A18,'ALG Generieke vragenset'!$A$2:$X$48,9,FALSE)),VLOOKUP($A18,'ALG Generieke vragenset'!$A$2:$X$48,9,FALSE),"")</f>
        <v>Hoe lang bestaan de klachten precies?</v>
      </c>
      <c r="J18" s="1" t="str">
        <f t="shared" si="2"/>
        <v>ALG13A_QuestionPar</v>
      </c>
      <c r="K18" s="1" t="str">
        <f>IF(ISTEXT(VLOOKUP($A18,'ALG Generieke vragenset'!$A$2:$X$48,11,FALSE)),VLOOKUP($A18,'ALG Generieke vragenset'!$A$2:$X$48,11,FALSE),"")</f>
        <v>Hoe lang bestaan de klachten precies?</v>
      </c>
      <c r="L18" s="1" t="str">
        <f>IF(ISTEXT(VLOOKUP($A18,'ALG Generieke vragenset'!$A$2:$X$48,12,FALSE)),VLOOKUP($A18,'ALG Generieke vragenset'!$A$2:$X$48,12,FALSE),"")</f>
        <v>Specifieke duur</v>
      </c>
      <c r="M18" s="1"/>
      <c r="N18" s="1" t="str">
        <f>IF(ISTEXT(VLOOKUP($A18,'ALG Generieke vragenset'!$A$2:$X$48,14,FALSE)),VLOOKUP($A18,'ALG Generieke vragenset'!$A$2:$X$48,14,FALSE),"")</f>
        <v> </v>
      </c>
      <c r="O18" s="24" t="str">
        <f>IF(ISTEXT(VLOOKUP($A18,'ALG Generieke vragenset'!$A$2:$X$48,15,FALSE)),VLOOKUP($A18,'ALG Generieke vragenset'!$A$2:$X$48,15,FALSE),"")</f>
        <v/>
      </c>
      <c r="P18" s="24" t="str">
        <f>IF(ISTEXT(VLOOKUP($A18,'ALG Generieke vragenset'!$A$2:$X$48,16,FALSE)),VLOOKUP($A18,'ALG Generieke vragenset'!$A$2:$X$48,16,FALSE),"")</f>
        <v> </v>
      </c>
      <c r="Q18" s="1" t="str">
        <f>IF(ISTEXT(VLOOKUP($A18,'ALG Generieke vragenset'!$A$2:$X$48,17,FALSE)),VLOOKUP($A18,'ALG Generieke vragenset'!$A$2:$X$48,17,FALSE),"")</f>
        <v>beschrijving</v>
      </c>
      <c r="R18" s="1" t="str">
        <f>IF(ISTEXT(VLOOKUP($A18,'ALG Generieke vragenset'!$A$2:$X$48,18,FALSE)),VLOOKUP($A18,'ALG Generieke vragenset'!$A$2:$X$48,18,FALSE),"")</f>
        <v xml:space="preserve">Ja </v>
      </c>
      <c r="S18" s="1"/>
      <c r="T18" s="14" t="str">
        <f>IF(ISTEXT(VLOOKUP($A18,'ALG Generieke vragenset'!$A$2:$X$48,20,FALSE)),VLOOKUP($A18,'ALG Generieke vragenset'!$A$2:$X$48,20,FALSE),"")</f>
        <v>Beschrijving</v>
      </c>
      <c r="U18" s="14" t="str">
        <f>IF(ISTEXT(VLOOKUP($A18,'ALG Generieke vragenset'!$A$2:$X$48,21,FALSE)),VLOOKUP($A18,'ALG Generieke vragenset'!$A$2:$X$48,21,FALSE),"")</f>
        <v>x</v>
      </c>
      <c r="V18" s="43">
        <v>1</v>
      </c>
      <c r="W18" s="43" t="s">
        <v>6116</v>
      </c>
      <c r="X18" s="44" t="s">
        <v>6116</v>
      </c>
    </row>
    <row r="19" spans="1:24" ht="63.95">
      <c r="A19" s="110" t="str">
        <f t="shared" ref="A19:A24" si="6">UPPER(MID(C19,1,5)&amp;B19)</f>
        <v>KEELK9</v>
      </c>
      <c r="B19" s="203">
        <v>9</v>
      </c>
      <c r="C19" s="203" t="s">
        <v>82</v>
      </c>
      <c r="D19" s="203" t="s">
        <v>4719</v>
      </c>
      <c r="E19" s="203" t="s">
        <v>4719</v>
      </c>
      <c r="F19" s="203" t="s">
        <v>6202</v>
      </c>
      <c r="G19" s="203"/>
      <c r="H19" s="25" t="str">
        <f t="shared" si="1"/>
        <v>KEELK9_Question</v>
      </c>
      <c r="I19" s="203" t="s">
        <v>3782</v>
      </c>
      <c r="J19" s="1" t="str">
        <f t="shared" si="2"/>
        <v>KEELK9_QuestionPar</v>
      </c>
      <c r="K19" s="228" t="s">
        <v>3784</v>
      </c>
      <c r="L19" s="203" t="s">
        <v>7422</v>
      </c>
      <c r="M19" s="1"/>
      <c r="N19" s="203"/>
      <c r="O19" s="203"/>
      <c r="P19" s="203"/>
      <c r="Q19" s="203" t="s">
        <v>6073</v>
      </c>
      <c r="R19" s="203" t="s">
        <v>3</v>
      </c>
      <c r="S19" s="203" t="s">
        <v>6500</v>
      </c>
      <c r="T19" s="203" t="s">
        <v>6120</v>
      </c>
      <c r="U19" s="203"/>
      <c r="V19" s="203" t="s">
        <v>6159</v>
      </c>
      <c r="W19" s="230" t="s">
        <v>6181</v>
      </c>
      <c r="X19" s="226" t="s">
        <v>7423</v>
      </c>
    </row>
    <row r="20" spans="1:24" ht="80.099999999999994">
      <c r="A20" s="110" t="str">
        <f t="shared" si="6"/>
        <v>KEELK9A</v>
      </c>
      <c r="B20" s="203" t="s">
        <v>7158</v>
      </c>
      <c r="C20" s="203" t="s">
        <v>82</v>
      </c>
      <c r="D20" s="203" t="s">
        <v>4719</v>
      </c>
      <c r="E20" s="203" t="s">
        <v>4719</v>
      </c>
      <c r="F20" s="203" t="s">
        <v>6202</v>
      </c>
      <c r="G20" s="203"/>
      <c r="H20" s="25" t="str">
        <f t="shared" si="1"/>
        <v>KEELK9A_Question</v>
      </c>
      <c r="I20" s="203" t="s">
        <v>3786</v>
      </c>
      <c r="J20" s="1" t="str">
        <f t="shared" si="2"/>
        <v>KEELK9A_QuestionPar</v>
      </c>
      <c r="K20" s="203" t="s">
        <v>3786</v>
      </c>
      <c r="L20" s="205" t="s">
        <v>7271</v>
      </c>
      <c r="M20" s="1"/>
      <c r="N20" s="203"/>
      <c r="O20" s="203"/>
      <c r="P20" s="203"/>
      <c r="Q20" s="231" t="s">
        <v>2029</v>
      </c>
      <c r="R20" s="205" t="s">
        <v>5</v>
      </c>
      <c r="S20" s="205"/>
      <c r="T20" s="203" t="s">
        <v>2029</v>
      </c>
      <c r="U20" s="203"/>
      <c r="V20" s="203">
        <v>1</v>
      </c>
      <c r="W20" s="230"/>
      <c r="X20" s="226"/>
    </row>
    <row r="21" spans="1:24" ht="111.95">
      <c r="A21" s="110" t="str">
        <f t="shared" si="6"/>
        <v>KEELK6</v>
      </c>
      <c r="B21" s="203">
        <v>6</v>
      </c>
      <c r="C21" s="203" t="s">
        <v>82</v>
      </c>
      <c r="D21" s="203" t="s">
        <v>4719</v>
      </c>
      <c r="E21" s="203" t="s">
        <v>4719</v>
      </c>
      <c r="F21" s="203" t="s">
        <v>6202</v>
      </c>
      <c r="G21" s="203"/>
      <c r="H21" s="25" t="str">
        <f t="shared" si="1"/>
        <v>KEELK6_Question</v>
      </c>
      <c r="I21" s="203" t="s">
        <v>3789</v>
      </c>
      <c r="J21" s="1" t="str">
        <f t="shared" si="2"/>
        <v>KEELK6_QuestionPar</v>
      </c>
      <c r="K21" s="228" t="s">
        <v>7424</v>
      </c>
      <c r="L21" s="203" t="s">
        <v>7425</v>
      </c>
      <c r="M21" s="1"/>
      <c r="N21" s="203"/>
      <c r="O21" s="203"/>
      <c r="P21" s="203"/>
      <c r="Q21" s="203" t="s">
        <v>6065</v>
      </c>
      <c r="R21" s="203" t="s">
        <v>3</v>
      </c>
      <c r="S21" s="203" t="s">
        <v>7426</v>
      </c>
      <c r="T21" s="203" t="s">
        <v>7427</v>
      </c>
      <c r="U21" s="203" t="s">
        <v>1576</v>
      </c>
      <c r="V21" s="203" t="s">
        <v>6401</v>
      </c>
      <c r="W21" s="230" t="s">
        <v>7428</v>
      </c>
      <c r="X21" s="226"/>
    </row>
    <row r="22" spans="1:24" ht="80.099999999999994">
      <c r="A22" s="110" t="str">
        <f t="shared" si="6"/>
        <v>KEELK6A</v>
      </c>
      <c r="B22" s="203" t="s">
        <v>6419</v>
      </c>
      <c r="C22" s="203" t="s">
        <v>82</v>
      </c>
      <c r="D22" s="203" t="s">
        <v>4719</v>
      </c>
      <c r="E22" s="203" t="s">
        <v>4719</v>
      </c>
      <c r="F22" s="203" t="s">
        <v>6202</v>
      </c>
      <c r="G22" s="203"/>
      <c r="H22" s="25" t="str">
        <f t="shared" si="1"/>
        <v>KEELK6A_Question</v>
      </c>
      <c r="I22" s="203" t="s">
        <v>3786</v>
      </c>
      <c r="J22" s="1" t="str">
        <f t="shared" si="2"/>
        <v>KEELK6A_QuestionPar</v>
      </c>
      <c r="K22" s="203" t="s">
        <v>3798</v>
      </c>
      <c r="L22" s="205" t="s">
        <v>7429</v>
      </c>
      <c r="M22" s="1"/>
      <c r="N22" s="203"/>
      <c r="O22" s="203"/>
      <c r="P22" s="203"/>
      <c r="Q22" s="231" t="s">
        <v>2029</v>
      </c>
      <c r="R22" s="205" t="s">
        <v>5</v>
      </c>
      <c r="S22" s="205"/>
      <c r="T22" s="203" t="s">
        <v>2029</v>
      </c>
      <c r="U22" s="203"/>
      <c r="V22" s="203">
        <v>1</v>
      </c>
      <c r="W22" s="205"/>
      <c r="X22" s="226"/>
    </row>
    <row r="23" spans="1:24" ht="80.099999999999994">
      <c r="A23" s="110" t="str">
        <f>UPPER(MID(C23,1,5)&amp;B23)</f>
        <v>KEELK10A</v>
      </c>
      <c r="B23" s="203" t="s">
        <v>7430</v>
      </c>
      <c r="C23" s="203" t="s">
        <v>82</v>
      </c>
      <c r="D23" s="203" t="s">
        <v>4719</v>
      </c>
      <c r="E23" s="203" t="s">
        <v>6115</v>
      </c>
      <c r="F23" s="203" t="s">
        <v>6216</v>
      </c>
      <c r="G23" s="203"/>
      <c r="H23" s="25" t="str">
        <f t="shared" si="1"/>
        <v>KEELK10A_Question</v>
      </c>
      <c r="I23" s="203" t="s">
        <v>3800</v>
      </c>
      <c r="J23" s="1" t="str">
        <f t="shared" si="2"/>
        <v>KEELK10A_QuestionPar</v>
      </c>
      <c r="K23" s="228" t="s">
        <v>3802</v>
      </c>
      <c r="L23" s="203" t="s">
        <v>7431</v>
      </c>
      <c r="M23" s="1" t="str">
        <f t="shared" si="3"/>
        <v>KEELK10A_ExtraInfo</v>
      </c>
      <c r="N23" s="203" t="s">
        <v>3804</v>
      </c>
      <c r="O23" s="203"/>
      <c r="P23" s="203"/>
      <c r="Q23" s="203" t="s">
        <v>6065</v>
      </c>
      <c r="R23" s="203" t="s">
        <v>3</v>
      </c>
      <c r="S23" s="203" t="s">
        <v>7432</v>
      </c>
      <c r="T23" s="203" t="s">
        <v>7433</v>
      </c>
      <c r="U23" s="203" t="s">
        <v>1576</v>
      </c>
      <c r="V23" s="203" t="s">
        <v>6773</v>
      </c>
      <c r="W23" s="203" t="s">
        <v>6256</v>
      </c>
      <c r="X23" s="226"/>
    </row>
    <row r="24" spans="1:24" ht="96">
      <c r="A24" s="110" t="str">
        <f t="shared" si="6"/>
        <v>KEELK10B</v>
      </c>
      <c r="B24" s="203" t="s">
        <v>7434</v>
      </c>
      <c r="C24" s="203" t="s">
        <v>82</v>
      </c>
      <c r="D24" s="203" t="s">
        <v>6296</v>
      </c>
      <c r="E24" s="203" t="s">
        <v>4719</v>
      </c>
      <c r="F24" s="203" t="s">
        <v>6224</v>
      </c>
      <c r="G24" s="203"/>
      <c r="H24" s="25" t="str">
        <f t="shared" si="1"/>
        <v>KEELK10B_Question</v>
      </c>
      <c r="I24" s="203" t="s">
        <v>3800</v>
      </c>
      <c r="J24" s="1" t="str">
        <f t="shared" si="2"/>
        <v>KEELK10B_QuestionPar</v>
      </c>
      <c r="K24" s="228" t="s">
        <v>3802</v>
      </c>
      <c r="L24" s="203" t="s">
        <v>7435</v>
      </c>
      <c r="M24" s="1"/>
      <c r="N24" s="203"/>
      <c r="O24" s="203"/>
      <c r="P24" s="203"/>
      <c r="Q24" s="203" t="s">
        <v>6065</v>
      </c>
      <c r="R24" s="203" t="s">
        <v>6118</v>
      </c>
      <c r="S24" s="203" t="s">
        <v>7436</v>
      </c>
      <c r="T24" s="203" t="s">
        <v>7437</v>
      </c>
      <c r="U24" s="203" t="s">
        <v>1576</v>
      </c>
      <c r="V24" s="203" t="s">
        <v>6773</v>
      </c>
      <c r="W24" s="203" t="s">
        <v>7438</v>
      </c>
      <c r="X24" s="226"/>
    </row>
    <row r="25" spans="1:24" ht="48">
      <c r="A25" s="32" t="str">
        <f t="shared" ref="A25:A36" si="7">UPPER(MID(C25,1,3)&amp;B25)</f>
        <v>ALG14</v>
      </c>
      <c r="B25" s="1">
        <v>14</v>
      </c>
      <c r="C25" s="1" t="s">
        <v>6153</v>
      </c>
      <c r="D25" s="14" t="s">
        <v>4719</v>
      </c>
      <c r="E25" s="14" t="s">
        <v>4719</v>
      </c>
      <c r="F25" s="14" t="s">
        <v>6154</v>
      </c>
      <c r="G25" s="14"/>
      <c r="H25" s="25" t="str">
        <f t="shared" si="1"/>
        <v>ALG14_Question</v>
      </c>
      <c r="I25" s="1" t="str">
        <f>IF(ISTEXT(VLOOKUP($A25,'ALG Generieke vragenset'!$A$2:$X$48,9,FALSE)),VLOOKUP($A25,'ALG Generieke vragenset'!$A$2:$X$48,9,FALSE),"")</f>
        <v>Zijn er nog andere bijkomende klachten?</v>
      </c>
      <c r="J25" s="1" t="str">
        <f t="shared" si="2"/>
        <v>ALG14_QuestionPar</v>
      </c>
      <c r="K25" s="1" t="str">
        <f>IF(ISTEXT(VLOOKUP($A25,'ALG Generieke vragenset'!$A$2:$X$48,11,FALSE)),VLOOKUP($A25,'ALG Generieke vragenset'!$A$2:$X$48,11,FALSE),"")</f>
        <v>Zijn er nog andere bijkomende klachten?</v>
      </c>
      <c r="L25" s="1" t="str">
        <f>IF(ISTEXT(VLOOKUP($A25,'ALG Generieke vragenset'!$A$2:$X$48,12,FALSE)),VLOOKUP($A25,'ALG Generieke vragenset'!$A$2:$X$48,12,FALSE),"")</f>
        <v>Bijkomende klachten</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boolean</v>
      </c>
      <c r="R25" s="1" t="str">
        <f>IF(ISTEXT(VLOOKUP($A25,'ALG Generieke vragenset'!$A$2:$X$48,18,FALSE)),VLOOKUP($A25,'ALG Generieke vragenset'!$A$2:$X$48,18,FALSE),"")</f>
        <v>Ja</v>
      </c>
      <c r="S25" s="203" t="s">
        <v>6500</v>
      </c>
      <c r="T25" s="14" t="str">
        <f>IF(ISTEXT(VLOOKUP($A25,'ALG Generieke vragenset'!$A$2:$X$48,20,FALSE)),VLOOKUP($A25,'ALG Generieke vragenset'!$A$2:$X$48,20,FALSE),"")</f>
        <v>1. Ja
2. Nee</v>
      </c>
      <c r="U25" s="14" t="str">
        <f>IF(ISTEXT(VLOOKUP($A25,'ALG Generieke vragenset'!$A$2:$X$48,21,FALSE)),VLOOKUP($A25,'ALG Generieke vragenset'!$A$2:$X$48,21,FALSE),"")</f>
        <v/>
      </c>
      <c r="V25" s="14" t="s">
        <v>6159</v>
      </c>
      <c r="W25" s="203" t="s">
        <v>6235</v>
      </c>
      <c r="X25" s="1"/>
    </row>
    <row r="26" spans="1:24" ht="32.1">
      <c r="A26" s="32" t="str">
        <f t="shared" si="7"/>
        <v>ALG14A</v>
      </c>
      <c r="B26" s="1" t="s">
        <v>6236</v>
      </c>
      <c r="C26" s="1" t="s">
        <v>6162</v>
      </c>
      <c r="D26" s="14" t="s">
        <v>6115</v>
      </c>
      <c r="E26" s="14" t="s">
        <v>6115</v>
      </c>
      <c r="F26" s="14" t="s">
        <v>6154</v>
      </c>
      <c r="G26" s="14"/>
      <c r="H26" s="25" t="str">
        <f t="shared" si="1"/>
        <v>ALG14A_Question</v>
      </c>
      <c r="I26" s="1" t="str">
        <f>IF(ISTEXT(VLOOKUP($A26,'ALG Generieke vragenset'!$A$2:$X$48,9,FALSE)),VLOOKUP($A26,'ALG Generieke vragenset'!$A$2:$X$48,9,FALSE),"")</f>
        <v>Kan je de bijkomende klachten beschrijven?</v>
      </c>
      <c r="J26" s="1" t="str">
        <f t="shared" si="2"/>
        <v>ALG14A_QuestionPar</v>
      </c>
      <c r="K26" s="1" t="str">
        <f>IF(ISTEXT(VLOOKUP($A26,'ALG Generieke vragenset'!$A$2:$X$48,11,FALSE)),VLOOKUP($A26,'ALG Generieke vragenset'!$A$2:$X$48,11,FALSE),"")</f>
        <v>Kan je de bijkomende klachten beschrijven?</v>
      </c>
      <c r="L26" s="1" t="str">
        <f>IF(ISTEXT(VLOOKUP($A26,'ALG Generieke vragenset'!$A$2:$X$48,12,FALSE)),VLOOKUP($A26,'ALG Generieke vragenset'!$A$2:$X$48,12,FALSE),"")</f>
        <v>Specificatie bijkomende klachten</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Nee</v>
      </c>
      <c r="S26" s="1"/>
      <c r="T26" s="14" t="str">
        <f>IF(ISTEXT(VLOOKUP($A26,'ALG Generieke vragenset'!$A$2:$X$48,20,FALSE)),VLOOKUP($A26,'ALG Generieke vragenset'!$A$2:$X$48,20,FALSE),"")</f>
        <v>Beschrijving</v>
      </c>
      <c r="U26" s="14" t="str">
        <f>IF(ISTEXT(VLOOKUP($A26,'ALG Generieke vragenset'!$A$2:$X$48,21,FALSE)),VLOOKUP($A26,'ALG Generieke vragenset'!$A$2:$X$48,21,FALSE),"")</f>
        <v>x</v>
      </c>
      <c r="V26" s="14">
        <v>1</v>
      </c>
      <c r="W26" s="203"/>
      <c r="X26" s="1"/>
    </row>
    <row r="27" spans="1:24" ht="32.1">
      <c r="A27" s="110" t="str">
        <f t="shared" si="7"/>
        <v>ALG15</v>
      </c>
      <c r="B27" s="203">
        <v>15</v>
      </c>
      <c r="C27" s="203" t="s">
        <v>6153</v>
      </c>
      <c r="D27" s="203" t="s">
        <v>4719</v>
      </c>
      <c r="E27" s="203" t="s">
        <v>4719</v>
      </c>
      <c r="F27" s="203" t="s">
        <v>6202</v>
      </c>
      <c r="G27" s="203"/>
      <c r="H27" s="25" t="str">
        <f t="shared" si="1"/>
        <v>ALG15_Question</v>
      </c>
      <c r="I27" s="1" t="str">
        <f>IF(ISTEXT(VLOOKUP($A27,'ALG Generieke vragenset'!$A$2:$X$48,9,FALSE)),VLOOKUP($A27,'ALG Generieke vragenset'!$A$2:$X$48,9,FALSE),"")</f>
        <v>Wat heb je zelf gedaan om de klachten te verlichten?</v>
      </c>
      <c r="J27" s="1" t="str">
        <f t="shared" si="2"/>
        <v>ALG15_QuestionPar</v>
      </c>
      <c r="K27" s="1" t="str">
        <f>IF(ISTEXT(VLOOKUP($A27,'ALG Generieke vragenset'!$A$2:$X$48,11,FALSE)),VLOOKUP($A27,'ALG Generieke vragenset'!$A$2:$X$48,11,FALSE),"")</f>
        <v>Wat heeft de patiënt zelf gedaan om de klachten te verlichten?</v>
      </c>
      <c r="L27" s="1" t="str">
        <f>IF(ISTEXT(VLOOKUP($A27,'ALG Generieke vragenset'!$A$2:$X$48,12,FALSE)),VLOOKUP($A27,'ALG Generieke vragenset'!$A$2:$X$48,12,FALSE),"")</f>
        <v>Zelfhulp</v>
      </c>
      <c r="M27" s="1" t="str">
        <f t="shared" si="3"/>
        <v>ALG15_ExtraInfo</v>
      </c>
      <c r="N27" s="1" t="str">
        <f>IF(ISTEXT(VLOOKUP($A27,'ALG Generieke vragenset'!$A$2:$X$48,14,FALSE)),VLOOKUP($A27,'ALG Generieke vragenset'!$A$2:$X$48,14,FALSE),"")</f>
        <v xml:space="preserve">Als je medicatie hebt ingenomen graag vermelden welke medicatie, de dosering en wanneer je het hebt ingenomen.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beschrijving</v>
      </c>
      <c r="R27" s="1" t="str">
        <f>IF(ISTEXT(VLOOKUP($A27,'ALG Generieke vragenset'!$A$2:$X$48,18,FALSE)),VLOOKUP($A27,'ALG Generieke vragenset'!$A$2:$X$48,18,FALSE),"")</f>
        <v xml:space="preserve">Ja </v>
      </c>
      <c r="S27" s="1"/>
      <c r="T27" s="14" t="str">
        <f>IF(ISTEXT(VLOOKUP($A27,'ALG Generieke vragenset'!$A$2:$X$48,20,FALSE)),VLOOKUP($A27,'ALG Generieke vragenset'!$A$2:$X$48,20,FALSE),"")</f>
        <v>Beschrijving</v>
      </c>
      <c r="U27" s="14" t="str">
        <f>IF(ISTEXT(VLOOKUP($A27,'ALG Generieke vragenset'!$A$2:$X$48,21,FALSE)),VLOOKUP($A27,'ALG Generieke vragenset'!$A$2:$X$48,21,FALSE),"")</f>
        <v>x</v>
      </c>
      <c r="V27" s="203">
        <v>1</v>
      </c>
      <c r="W27" s="203"/>
      <c r="X27" s="226"/>
    </row>
    <row r="28" spans="1:24" ht="48">
      <c r="A28" s="110" t="str">
        <f t="shared" si="7"/>
        <v>ALG21</v>
      </c>
      <c r="B28" s="203">
        <v>21</v>
      </c>
      <c r="C28" s="203" t="s">
        <v>6153</v>
      </c>
      <c r="D28" s="203" t="s">
        <v>4719</v>
      </c>
      <c r="E28" s="203" t="s">
        <v>6196</v>
      </c>
      <c r="F28" s="203" t="s">
        <v>6202</v>
      </c>
      <c r="G28" s="203"/>
      <c r="H28" s="25" t="str">
        <f t="shared" si="1"/>
        <v>ALG21_Question</v>
      </c>
      <c r="I28" s="1" t="str">
        <f>IF(ISTEXT(VLOOKUP($A28,'ALG Generieke vragenset'!$A$2:$X$48,9,FALSE)),VLOOKUP($A28,'ALG Generieke vragenset'!$A$2:$X$48,9,FALSE),"")</f>
        <v xml:space="preserve">Heb je een COVID-19 test gedaan? </v>
      </c>
      <c r="J28" s="1" t="str">
        <f t="shared" si="2"/>
        <v>ALG21_QuestionPar</v>
      </c>
      <c r="K28" s="1" t="str">
        <f>IF(ISTEXT(VLOOKUP($A28,'ALG Generieke vragenset'!$A$2:$X$48,11,FALSE)),VLOOKUP($A28,'ALG Generieke vragenset'!$A$2:$X$48,11,FALSE),"")</f>
        <v xml:space="preserve">Heeft de patiënt een COVID-19 test gedaan? </v>
      </c>
      <c r="L28" s="1" t="str">
        <f>IF(ISTEXT(VLOOKUP($A28,'ALG Generieke vragenset'!$A$2:$X$48,12,FALSE)),VLOOKUP($A28,'ALG Generieke vragenset'!$A$2:$X$48,12,FALSE),"")</f>
        <v>COVID-19 test</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keuzeselectie</v>
      </c>
      <c r="R28" s="1" t="str">
        <f>IF(ISTEXT(VLOOKUP($A28,'ALG Generieke vragenset'!$A$2:$X$48,18,FALSE)),VLOOKUP($A28,'ALG Generieke vragenset'!$A$2:$X$48,18,FALSE),"")</f>
        <v>Ja</v>
      </c>
      <c r="S28" s="14" t="s">
        <v>6288</v>
      </c>
      <c r="T28" s="14" t="str">
        <f>IF(ISTEXT(VLOOKUP($A28,'ALG Generieke vragenset'!$A$2:$X$48,20,FALSE)),VLOOKUP($A28,'ALG Generieke vragenset'!$A$2:$X$48,20,FALSE),"")</f>
        <v>1. Ja, positief
2. Ja, negatief
3. Nee</v>
      </c>
      <c r="U28" s="14" t="str">
        <f>IF(ISTEXT(VLOOKUP($A28,'ALG Generieke vragenset'!$A$2:$X$48,21,FALSE)),VLOOKUP($A28,'ALG Generieke vragenset'!$A$2:$X$48,21,FALSE),"")</f>
        <v>x</v>
      </c>
      <c r="V28" s="203" t="s">
        <v>6269</v>
      </c>
      <c r="W28" s="203"/>
      <c r="X28" s="226"/>
    </row>
    <row r="29" spans="1:24" ht="96">
      <c r="A29" s="32" t="str">
        <f t="shared" si="7"/>
        <v>ALG16</v>
      </c>
      <c r="B29" s="1">
        <v>16</v>
      </c>
      <c r="C29" s="1" t="s">
        <v>6153</v>
      </c>
      <c r="D29" s="1" t="s">
        <v>4719</v>
      </c>
      <c r="E29" s="14" t="s">
        <v>6115</v>
      </c>
      <c r="F29" s="14" t="s">
        <v>6154</v>
      </c>
      <c r="G29" s="14"/>
      <c r="H29" s="25" t="str">
        <f t="shared" si="1"/>
        <v>ALG16_Question</v>
      </c>
      <c r="I29" s="1" t="str">
        <f>IF(ISTEXT(VLOOKUP($A29,'ALG Generieke vragenset'!$A$2:$X$48,9,FALSE)),VLOOKUP($A29,'ALG Generieke vragenset'!$A$2:$X$48,9,FALSE),"")</f>
        <v xml:space="preserve">Ben je gevaccineerd? </v>
      </c>
      <c r="J29" s="1" t="str">
        <f t="shared" si="2"/>
        <v>ALG16_QuestionPar</v>
      </c>
      <c r="K29" s="1" t="str">
        <f>IF(ISTEXT(VLOOKUP($A29,'ALG Generieke vragenset'!$A$2:$X$48,11,FALSE)),VLOOKUP($A29,'ALG Generieke vragenset'!$A$2:$X$48,11,FALSE),"")</f>
        <v xml:space="preserve">Is de patiënt gevaccineerd? </v>
      </c>
      <c r="L29" s="1" t="str">
        <f>IF(ISTEXT(VLOOKUP($A29,'ALG Generieke vragenset'!$A$2:$X$48,12,FALSE)),VLOOKUP($A29,'ALG Generieke vragenset'!$A$2:$X$48,12,FALSE),"")</f>
        <v>Volledig gevaccineerd</v>
      </c>
      <c r="M29" s="1" t="str">
        <f t="shared" si="3"/>
        <v>ALG16_ExtraInfo</v>
      </c>
      <c r="N29" s="1" t="str">
        <f>IF(ISTEXT(VLOOKUP($A29,'ALG Generieke vragenset'!$A$2:$X$48,14,FALSE)),VLOOKUP($A29,'ALG Generieke vragenset'!$A$2:$X$48,14,FALSE),"")</f>
        <v xml:space="preserve">Er zijn meerdere antwoorden mogelijk. Ook andere vaccinaties zijn bijvoorbeeld reisvaccinaties tegen gele koorts of werkgerelateerde vaccinaties zoals BCG.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meerkeuzeselectie</v>
      </c>
      <c r="R29" s="1" t="str">
        <f>IF(ISTEXT(VLOOKUP($A29,'ALG Generieke vragenset'!$A$2:$X$48,18,FALSE)),VLOOKUP($A29,'ALG Generieke vragenset'!$A$2:$X$48,18,FALSE),"")</f>
        <v>Ja</v>
      </c>
      <c r="S29" s="14" t="s">
        <v>6244</v>
      </c>
      <c r="T29" s="14" t="str">
        <f>IF(ISTEXT(VLOOKUP($A29,'ALG Generieke vragenset'!$A$2:$X$48,20,FALSE)),VLOOKUP($A29,'ALG Generieke vragenset'!$A$2:$X$48,20,FALSE),"")</f>
        <v>1. Ja, volgens het rijksvaccinatieprogramma
2. Ja, tegen COVID-19 virus
3. Ja, ook andere vaccinaties
4. Nee, helemaal niet
5. Nee, slechts deels gevaccineerd</v>
      </c>
      <c r="U29" s="14" t="str">
        <f>IF(ISTEXT(VLOOKUP($A29,'ALG Generieke vragenset'!$A$2:$X$48,21,FALSE)),VLOOKUP($A29,'ALG Generieke vragenset'!$A$2:$X$48,21,FALSE),"")</f>
        <v>x</v>
      </c>
      <c r="V29" s="14" t="s">
        <v>6246</v>
      </c>
      <c r="W29" s="203"/>
      <c r="X29" s="1"/>
    </row>
    <row r="30" spans="1:24" ht="359.1">
      <c r="A30" s="32" t="str">
        <f>UPPER(MID(C30,1,3)&amp;B30)</f>
        <v>ALG1A</v>
      </c>
      <c r="B30" s="1" t="s">
        <v>6161</v>
      </c>
      <c r="C30" s="1" t="s">
        <v>6162</v>
      </c>
      <c r="D30" s="1" t="s">
        <v>6115</v>
      </c>
      <c r="E30" s="1" t="s">
        <v>6115</v>
      </c>
      <c r="F30" s="1" t="s">
        <v>6154</v>
      </c>
      <c r="G30" s="1"/>
      <c r="H30" s="25" t="str">
        <f t="shared" si="1"/>
        <v>ALG1A_Question</v>
      </c>
      <c r="I30" s="321" t="s">
        <v>187</v>
      </c>
      <c r="J30" s="1" t="str">
        <f t="shared" si="2"/>
        <v>ALG1A_QuestionPar</v>
      </c>
      <c r="K30" s="322" t="s">
        <v>189</v>
      </c>
      <c r="L30" s="1" t="s">
        <v>6163</v>
      </c>
      <c r="M30" s="1" t="str">
        <f t="shared" si="3"/>
        <v>ALG1A_ExtraInfo</v>
      </c>
      <c r="N30" s="323" t="s">
        <v>6164</v>
      </c>
      <c r="O30" s="24"/>
      <c r="P30" s="24"/>
      <c r="Q30" s="25" t="s">
        <v>6066</v>
      </c>
      <c r="R30" s="1" t="s">
        <v>6118</v>
      </c>
      <c r="S30" s="14" t="s">
        <v>6165</v>
      </c>
      <c r="T30" s="33" t="s">
        <v>6166</v>
      </c>
      <c r="U30" s="1" t="s">
        <v>1576</v>
      </c>
      <c r="V30" s="14" t="s">
        <v>6167</v>
      </c>
      <c r="W30" s="24" t="s">
        <v>7239</v>
      </c>
      <c r="X30" s="1" t="s">
        <v>7439</v>
      </c>
    </row>
    <row r="31" spans="1:24" ht="32.1">
      <c r="A31" s="32" t="str">
        <f>UPPER(MID(C31,1,3)&amp;B31)</f>
        <v>ALG1B</v>
      </c>
      <c r="B31" s="1" t="s">
        <v>6169</v>
      </c>
      <c r="C31" s="1" t="s">
        <v>6162</v>
      </c>
      <c r="D31" s="1" t="s">
        <v>6115</v>
      </c>
      <c r="E31" s="1" t="s">
        <v>6115</v>
      </c>
      <c r="F31" s="1" t="s">
        <v>6154</v>
      </c>
      <c r="G31" s="1"/>
      <c r="H31" s="25" t="str">
        <f t="shared" si="1"/>
        <v>ALG1B_Question</v>
      </c>
      <c r="I31" s="321" t="s">
        <v>221</v>
      </c>
      <c r="J31" s="1" t="str">
        <f t="shared" si="2"/>
        <v>ALG1B_QuestionPar</v>
      </c>
      <c r="K31" s="322" t="s">
        <v>223</v>
      </c>
      <c r="L31" s="1" t="s">
        <v>6170</v>
      </c>
      <c r="M31" s="1"/>
      <c r="N31"/>
      <c r="O31" s="24"/>
      <c r="P31" s="24"/>
      <c r="Q31" s="25" t="s">
        <v>6128</v>
      </c>
      <c r="R31" s="1" t="s">
        <v>6118</v>
      </c>
      <c r="S31" s="1"/>
      <c r="T31" s="33">
        <v>1</v>
      </c>
      <c r="U31" s="1" t="s">
        <v>1576</v>
      </c>
      <c r="V31" s="14">
        <v>1</v>
      </c>
      <c r="W31" s="24"/>
      <c r="X31" s="1"/>
    </row>
    <row r="32" spans="1:24" ht="63.95">
      <c r="A32" s="32" t="str">
        <f t="shared" ref="A32:A33" si="8">UPPER(MID(C32,1,3)&amp;B32)</f>
        <v>ALG3B</v>
      </c>
      <c r="B32" s="1" t="s">
        <v>6178</v>
      </c>
      <c r="C32" s="1" t="s">
        <v>6162</v>
      </c>
      <c r="D32" s="1" t="s">
        <v>6115</v>
      </c>
      <c r="E32" s="14" t="s">
        <v>6115</v>
      </c>
      <c r="F32" s="14" t="s">
        <v>6154</v>
      </c>
      <c r="G32" s="14"/>
      <c r="H32" s="25" t="str">
        <f t="shared" si="1"/>
        <v>ALG3B_Question</v>
      </c>
      <c r="I32" s="14" t="s">
        <v>6179</v>
      </c>
      <c r="J32" s="1" t="str">
        <f t="shared" si="2"/>
        <v>ALG3B_QuestionPar</v>
      </c>
      <c r="K32" s="14" t="s">
        <v>241</v>
      </c>
      <c r="L32" s="1" t="s">
        <v>782</v>
      </c>
      <c r="M32" s="1" t="str">
        <f t="shared" si="3"/>
        <v>ALG3B_ExtraInfo</v>
      </c>
      <c r="N32" s="34" t="s">
        <v>243</v>
      </c>
      <c r="O32" s="24"/>
      <c r="P32" s="24"/>
      <c r="Q32" s="1" t="s">
        <v>6073</v>
      </c>
      <c r="R32" s="14" t="s">
        <v>6118</v>
      </c>
      <c r="S32" s="203" t="s">
        <v>6500</v>
      </c>
      <c r="T32" s="14" t="s">
        <v>6180</v>
      </c>
      <c r="U32" s="14" t="s">
        <v>1576</v>
      </c>
      <c r="V32" s="14" t="s">
        <v>6159</v>
      </c>
      <c r="W32" s="24" t="s">
        <v>6235</v>
      </c>
      <c r="X32" s="1"/>
    </row>
    <row r="33" spans="1:24" ht="63.95">
      <c r="A33" s="32" t="str">
        <f t="shared" si="8"/>
        <v>ALG3C</v>
      </c>
      <c r="B33" s="1" t="s">
        <v>6182</v>
      </c>
      <c r="C33" s="1" t="s">
        <v>6162</v>
      </c>
      <c r="D33" s="1" t="s">
        <v>6115</v>
      </c>
      <c r="E33" s="14" t="s">
        <v>6115</v>
      </c>
      <c r="F33" s="14" t="s">
        <v>6154</v>
      </c>
      <c r="G33" s="14"/>
      <c r="H33" s="25" t="str">
        <f t="shared" si="1"/>
        <v>ALG3C_Question</v>
      </c>
      <c r="I33" s="14" t="s">
        <v>245</v>
      </c>
      <c r="J33" s="1" t="str">
        <f t="shared" si="2"/>
        <v>ALG3C_QuestionPar</v>
      </c>
      <c r="K33" s="14" t="s">
        <v>245</v>
      </c>
      <c r="L33" s="1" t="s">
        <v>6183</v>
      </c>
      <c r="M33" s="1" t="str">
        <f t="shared" si="3"/>
        <v>ALG3C_ExtraInfo</v>
      </c>
      <c r="N33" s="34" t="s">
        <v>6184</v>
      </c>
      <c r="O33" s="24"/>
      <c r="P33" s="24"/>
      <c r="Q33" s="1" t="s">
        <v>6072</v>
      </c>
      <c r="R33" s="14" t="s">
        <v>6118</v>
      </c>
      <c r="S33" s="14"/>
      <c r="T33" s="14">
        <v>1</v>
      </c>
      <c r="U33" s="14" t="s">
        <v>1576</v>
      </c>
      <c r="V33" s="14">
        <v>1</v>
      </c>
      <c r="W33" s="24"/>
      <c r="X33" s="1"/>
    </row>
    <row r="34" spans="1:24" ht="48">
      <c r="A34" s="32" t="str">
        <f t="shared" si="7"/>
        <v>ALG5</v>
      </c>
      <c r="B34" s="1">
        <v>5</v>
      </c>
      <c r="C34" s="1" t="s">
        <v>6153</v>
      </c>
      <c r="D34" s="1" t="s">
        <v>6115</v>
      </c>
      <c r="E34" s="1" t="s">
        <v>4719</v>
      </c>
      <c r="F34" s="1" t="s">
        <v>6154</v>
      </c>
      <c r="G34" s="1"/>
      <c r="H34" s="25" t="str">
        <f t="shared" si="1"/>
        <v>ALG5_Question</v>
      </c>
      <c r="I34" s="1" t="str">
        <f>IF(ISTEXT(VLOOKUP($A34,'ALG Generieke vragenset'!$A$2:$X$48,9,FALSE)),VLOOKUP($A34,'ALG Generieke vragenset'!$A$2:$X$48,9,FALSE),"")</f>
        <v>Heb je allergieën?</v>
      </c>
      <c r="J34" s="1" t="str">
        <f t="shared" si="2"/>
        <v>ALG5_QuestionPar</v>
      </c>
      <c r="K34" s="1" t="str">
        <f>IF(ISTEXT(VLOOKUP($A34,'ALG Generieke vragenset'!$A$2:$X$48,11,FALSE)),VLOOKUP($A34,'ALG Generieke vragenset'!$A$2:$X$48,11,FALSE),"")</f>
        <v>Heeft de patiënt allergieën?</v>
      </c>
      <c r="L34" s="1" t="str">
        <f>IF(ISTEXT(VLOOKUP($A34,'ALG Generieke vragenset'!$A$2:$X$48,12,FALSE)),VLOOKUP($A34,'ALG Generieke vragenset'!$A$2:$X$48,12,FALSE),"")</f>
        <v>Allergieën</v>
      </c>
      <c r="M34" s="1"/>
      <c r="N34" s="1" t="str">
        <f>IF(ISTEXT(VLOOKUP($A34,'ALG Generieke vragenset'!$A$2:$X$48,14,FALSE)),VLOOKUP($A34,'ALG Generieke vragenset'!$A$2:$X$48,14,FALSE),"")</f>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 xml:space="preserve">Ja </v>
      </c>
      <c r="S34" s="203" t="s">
        <v>6500</v>
      </c>
      <c r="T34" s="14" t="str">
        <f>IF(ISTEXT(VLOOKUP($A34,'ALG Generieke vragenset'!$A$2:$X$48,20,FALSE)),VLOOKUP($A34,'ALG Generieke vragenset'!$A$2:$X$48,20,FALSE),"")</f>
        <v>1. Ja
2. Nee</v>
      </c>
      <c r="U34" s="14" t="str">
        <f>IF(ISTEXT(VLOOKUP($A34,'ALG Generieke vragenset'!$A$2:$X$48,21,FALSE)),VLOOKUP($A34,'ALG Generieke vragenset'!$A$2:$X$48,21,FALSE),"")</f>
        <v>x</v>
      </c>
      <c r="V34" s="14" t="s">
        <v>6159</v>
      </c>
      <c r="W34" s="203" t="s">
        <v>6181</v>
      </c>
      <c r="X34" s="1"/>
    </row>
    <row r="35" spans="1:24" ht="32.1">
      <c r="A35" s="32" t="str">
        <f t="shared" si="7"/>
        <v>ALG6</v>
      </c>
      <c r="B35" s="1">
        <v>6</v>
      </c>
      <c r="C35" s="1" t="s">
        <v>6153</v>
      </c>
      <c r="D35" s="1" t="s">
        <v>4719</v>
      </c>
      <c r="E35" s="14" t="s">
        <v>4719</v>
      </c>
      <c r="F35" s="14" t="s">
        <v>6154</v>
      </c>
      <c r="G35" s="14"/>
      <c r="H35" s="25" t="str">
        <f t="shared" si="1"/>
        <v>ALG6_Question</v>
      </c>
      <c r="I35" s="1" t="str">
        <f>IF(ISTEXT(VLOOKUP($A35,'ALG Generieke vragenset'!$A$2:$X$48,9,FALSE)),VLOOKUP($A35,'ALG Generieke vragenset'!$A$2:$X$48,9,FALSE),"")</f>
        <v>Hoe uit de allergie zich?</v>
      </c>
      <c r="J35" s="1" t="str">
        <f t="shared" si="2"/>
        <v>ALG6_QuestionPar</v>
      </c>
      <c r="K35" s="1" t="str">
        <f>IF(ISTEXT(VLOOKUP($A35,'ALG Generieke vragenset'!$A$2:$X$48,11,FALSE)),VLOOKUP($A35,'ALG Generieke vragenset'!$A$2:$X$48,11,FALSE),"")</f>
        <v>Hoe uit de allergie zich?</v>
      </c>
      <c r="L35" s="1" t="str">
        <f>IF(ISTEXT(VLOOKUP($A35,'ALG Generieke vragenset'!$A$2:$X$48,12,FALSE)),VLOOKUP($A35,'ALG Generieke vragenset'!$A$2:$X$48,12,FALSE),"")</f>
        <v>Waarvoor en ernst</v>
      </c>
      <c r="M35" s="1" t="str">
        <f t="shared" si="3"/>
        <v>ALG6_ExtraInfo</v>
      </c>
      <c r="N35" s="1" t="str">
        <f>IF(ISTEXT(VLOOKUP($A35,'ALG Generieke vragenset'!$A$2:$X$48,14,FALSE)),VLOOKUP($A35,'ALG Generieke vragenset'!$A$2:$X$48,14,FALSE),"")</f>
        <v>Bijvoorbeeld: huiduitslag over het gehele lichaam of een opgezette tong of keel? En gebruik je/de patiënt medicatie voor de allergie en / of heb je een EpiPen?</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v>
      </c>
      <c r="R35" s="1" t="str">
        <f>IF(ISTEXT(VLOOKUP($A35,'ALG Generieke vragenset'!$A$2:$X$48,18,FALSE)),VLOOKUP($A35,'ALG Generieke vragenset'!$A$2:$X$48,18,FALSE),"")</f>
        <v xml:space="preserve">Ja </v>
      </c>
      <c r="S35" s="1"/>
      <c r="T35" s="14" t="str">
        <f>IF(ISTEXT(VLOOKUP($A35,'ALG Generieke vragenset'!$A$2:$X$48,20,FALSE)),VLOOKUP($A35,'ALG Generieke vragenset'!$A$2:$X$48,20,FALSE),"")</f>
        <v>Beschrijving</v>
      </c>
      <c r="U35" s="14" t="str">
        <f>IF(ISTEXT(VLOOKUP($A35,'ALG Generieke vragenset'!$A$2:$X$48,21,FALSE)),VLOOKUP($A35,'ALG Generieke vragenset'!$A$2:$X$48,21,FALSE),"")</f>
        <v>x</v>
      </c>
      <c r="V35" s="1">
        <v>1</v>
      </c>
      <c r="W35" s="203"/>
      <c r="X35" s="1"/>
    </row>
    <row r="36" spans="1:24" ht="32.1">
      <c r="A36" s="110" t="str">
        <f t="shared" si="7"/>
        <v>ALG9</v>
      </c>
      <c r="B36" s="203">
        <v>9</v>
      </c>
      <c r="C36" s="203" t="s">
        <v>6153</v>
      </c>
      <c r="D36" s="203" t="s">
        <v>4719</v>
      </c>
      <c r="E36" s="203" t="s">
        <v>6115</v>
      </c>
      <c r="F36" s="203" t="s">
        <v>6202</v>
      </c>
      <c r="G36" s="203"/>
      <c r="H36" s="25" t="str">
        <f t="shared" si="1"/>
        <v>ALG9_Question</v>
      </c>
      <c r="I36" s="1" t="str">
        <f>IF(ISTEXT(VLOOKUP($A36,'ALG Generieke vragenset'!$A$2:$X$48,9,FALSE)),VLOOKUP($A36,'ALG Generieke vragenset'!$A$2:$X$48,9,FALSE),"")</f>
        <v>Rook je?</v>
      </c>
      <c r="J36" s="1" t="str">
        <f t="shared" si="2"/>
        <v>ALG9_QuestionPar</v>
      </c>
      <c r="K36" s="1" t="str">
        <f>IF(ISTEXT(VLOOKUP($A36,'ALG Generieke vragenset'!$A$2:$X$48,11,FALSE)),VLOOKUP($A36,'ALG Generieke vragenset'!$A$2:$X$48,11,FALSE),"")</f>
        <v>Rookt de patiënt?</v>
      </c>
      <c r="L36" s="1" t="str">
        <f>IF(ISTEXT(VLOOKUP($A36,'ALG Generieke vragenset'!$A$2:$X$48,12,FALSE)),VLOOKUP($A36,'ALG Generieke vragenset'!$A$2:$X$48,12,FALSE),"")</f>
        <v>Roken</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Ja</v>
      </c>
      <c r="S36" s="203" t="s">
        <v>6500</v>
      </c>
      <c r="T36" s="14" t="str">
        <f>IF(ISTEXT(VLOOKUP($A36,'ALG Generieke vragenset'!$A$2:$X$48,20,FALSE)),VLOOKUP($A36,'ALG Generieke vragenset'!$A$2:$X$48,20,FALSE),"")</f>
        <v>1. Ja
2. Nee</v>
      </c>
      <c r="U36" s="14" t="str">
        <f>IF(ISTEXT(VLOOKUP($A36,'ALG Generieke vragenset'!$A$2:$X$48,21,FALSE)),VLOOKUP($A36,'ALG Generieke vragenset'!$A$2:$X$48,21,FALSE),"")</f>
        <v>x</v>
      </c>
      <c r="V36" s="203" t="s">
        <v>6159</v>
      </c>
      <c r="W36" s="203"/>
      <c r="X36" s="226"/>
    </row>
    <row r="37" spans="1:24" ht="48">
      <c r="A37" s="32" t="s">
        <v>6276</v>
      </c>
      <c r="B37" s="1">
        <v>20</v>
      </c>
      <c r="C37" s="1" t="s">
        <v>6153</v>
      </c>
      <c r="D37" s="1" t="s">
        <v>6115</v>
      </c>
      <c r="E37" s="14" t="s">
        <v>6115</v>
      </c>
      <c r="F37" s="14" t="s">
        <v>6154</v>
      </c>
      <c r="G37" s="14"/>
      <c r="H37" s="25" t="str">
        <f t="shared" si="1"/>
        <v>ADDITIONALQ_Question</v>
      </c>
      <c r="I37" s="1" t="str">
        <f>IF(ISTEXT(VLOOKUP($A37,'ALG Generieke vragenset'!$A$2:$X$48,9,FALSE)),VLOOKUP($A37,'ALG Generieke vragenset'!$A$2:$X$48,9,FALSE),"")</f>
        <v>Wat is je belangrijkste vraag aan ons?</v>
      </c>
      <c r="J37" s="1" t="str">
        <f t="shared" si="2"/>
        <v>ADDITIONALQ_QuestionPar</v>
      </c>
      <c r="K37" s="1" t="str">
        <f>IF(ISTEXT(VLOOKUP($A37,'ALG Generieke vragenset'!$A$2:$X$48,11,FALSE)),VLOOKUP($A37,'ALG Generieke vragenset'!$A$2:$X$48,11,FALSE),"")</f>
        <v>Wat is je belangrijkste vraag aan ons?</v>
      </c>
      <c r="L37" s="1" t="str">
        <f>IF(ISTEXT(VLOOKUP($A37,'ALG Generieke vragenset'!$A$2:$X$48,12,FALSE)),VLOOKUP($A37,'ALG Generieke vragenset'!$A$2:$X$48,12,FALSE),"")</f>
        <v>Hulpvraag</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4">
        <v>1</v>
      </c>
      <c r="W37" s="203"/>
      <c r="X37" s="1"/>
    </row>
    <row r="38" spans="1:24" ht="32.1">
      <c r="A38" s="32" t="s">
        <v>6278</v>
      </c>
      <c r="B38" s="1" t="s">
        <v>6279</v>
      </c>
      <c r="C38" s="1" t="s">
        <v>6162</v>
      </c>
      <c r="D38" s="1" t="s">
        <v>6115</v>
      </c>
      <c r="E38" s="14" t="s">
        <v>6115</v>
      </c>
      <c r="F38" s="14" t="s">
        <v>6154</v>
      </c>
      <c r="G38" s="14"/>
      <c r="H38" s="25" t="str">
        <f t="shared" si="1"/>
        <v>ALG27_Question</v>
      </c>
      <c r="I38" s="1" t="str">
        <f>IF(ISTEXT(VLOOKUP($A38,'ALG Generieke vragenset'!$A$2:$X$48,9,FALSE)),VLOOKUP($A38,'ALG Generieke vragenset'!$A$2:$X$48,9,FALSE),"")</f>
        <v xml:space="preserve">Zijn er nog andere zorgen of vragen? </v>
      </c>
      <c r="J38" s="1" t="str">
        <f t="shared" si="2"/>
        <v>ALG27_QuestionPar</v>
      </c>
      <c r="K38" s="1" t="str">
        <f>IF(ISTEXT(VLOOKUP($A38,'ALG Generieke vragenset'!$A$2:$X$48,11,FALSE)),VLOOKUP($A38,'ALG Generieke vragenset'!$A$2:$X$48,11,FALSE),"")</f>
        <v xml:space="preserve">Zijn er nog andere zorgen of vragen? </v>
      </c>
      <c r="L38" s="1" t="str">
        <f>IF(ISTEXT(VLOOKUP($A38,'ALG Generieke vragenset'!$A$2:$X$48,12,FALSE)),VLOOKUP($A38,'ALG Generieke vragenset'!$A$2:$X$48,12,FALSE),"")</f>
        <v>Zorgen of vragen</v>
      </c>
      <c r="M38" s="1" t="str">
        <f t="shared" si="3"/>
        <v>ALG27_ExtraInfo</v>
      </c>
      <c r="N38" s="1" t="str">
        <f>IF(ISTEXT(VLOOKUP($A38,'ALG Generieke vragenset'!$A$2:$X$48,14,FALSE)),VLOOKUP($A38,'ALG Generieke vragenset'!$A$2:$X$48,14,FALSE),"")</f>
        <v xml:space="preserve">Dit is de laatste vraag, hierna worden je antwoorden doorgestuurd naar ons medisch team. Indien je geen aanvullingen hebt kan je op volgende klikken.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Nee</v>
      </c>
      <c r="S38" s="1"/>
      <c r="T38" s="14" t="str">
        <f>IF(ISTEXT(VLOOKUP($A38,'ALG Generieke vragenset'!$A$2:$X$48,20,FALSE)),VLOOKUP($A38,'ALG Generieke vragenset'!$A$2:$X$48,20,FALSE),"")</f>
        <v>Beschrijving</v>
      </c>
      <c r="U38" s="14" t="str">
        <f>IF(ISTEXT(VLOOKUP($A38,'ALG Generieke vragenset'!$A$2:$X$48,21,FALSE)),VLOOKUP($A38,'ALG Generieke vragenset'!$A$2:$X$48,21,FALSE),"")</f>
        <v>x</v>
      </c>
      <c r="V38" s="14">
        <v>1</v>
      </c>
      <c r="W38" s="34" t="s">
        <v>6283</v>
      </c>
      <c r="X38" s="14" t="s">
        <v>6284</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3F54466-62A3-4325-8103-CDB0F5A23319}">
          <x14:formula1>
            <xm:f>_handleiding!$A$29:$A$38</xm:f>
          </x14:formula1>
          <x14:formula2>
            <xm:f>0</xm:f>
          </x14:formula2>
          <xm:sqref>Q1:Q2 Q10:Q1032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B38"/>
  <sheetViews>
    <sheetView topLeftCell="A9" zoomScale="90" zoomScaleNormal="90" workbookViewId="0">
      <selection activeCell="O3" sqref="O3"/>
    </sheetView>
  </sheetViews>
  <sheetFormatPr defaultColWidth="8.7109375" defaultRowHeight="15"/>
  <cols>
    <col min="1" max="1" width="97.42578125" customWidth="1"/>
    <col min="2" max="2" width="78.140625" customWidth="1"/>
  </cols>
  <sheetData>
    <row r="1" spans="1:2" ht="21">
      <c r="A1" s="17" t="s">
        <v>6057</v>
      </c>
      <c r="B1" s="18"/>
    </row>
    <row r="2" spans="1:2" ht="240" customHeight="1">
      <c r="A2" s="19" t="s">
        <v>6058</v>
      </c>
      <c r="B2" s="18"/>
    </row>
    <row r="3" spans="1:2" ht="35.25" customHeight="1">
      <c r="A3" s="19" t="s">
        <v>6059</v>
      </c>
      <c r="B3" s="18"/>
    </row>
    <row r="4" spans="1:2" ht="22.5" customHeight="1">
      <c r="A4" s="19"/>
      <c r="B4" s="18"/>
    </row>
    <row r="5" spans="1:2" ht="48">
      <c r="A5" s="19" t="s">
        <v>6060</v>
      </c>
      <c r="B5" s="20" t="s">
        <v>6061</v>
      </c>
    </row>
    <row r="6" spans="1:2">
      <c r="A6" s="18"/>
      <c r="B6" s="18"/>
    </row>
    <row r="7" spans="1:2" ht="48">
      <c r="A7" s="19" t="s">
        <v>6062</v>
      </c>
      <c r="B7" s="18"/>
    </row>
    <row r="8" spans="1:2">
      <c r="A8" s="18"/>
      <c r="B8" s="18"/>
    </row>
    <row r="9" spans="1:2" ht="32.1">
      <c r="A9" s="19" t="s">
        <v>6063</v>
      </c>
      <c r="B9" s="21"/>
    </row>
    <row r="28" spans="1:1">
      <c r="A28" s="22" t="s">
        <v>6064</v>
      </c>
    </row>
    <row r="29" spans="1:1">
      <c r="A29" t="s">
        <v>6065</v>
      </c>
    </row>
    <row r="30" spans="1:1">
      <c r="A30" t="s">
        <v>6066</v>
      </c>
    </row>
    <row r="31" spans="1:1">
      <c r="A31" t="s">
        <v>6067</v>
      </c>
    </row>
    <row r="32" spans="1:1">
      <c r="A32" t="s">
        <v>6068</v>
      </c>
    </row>
    <row r="33" spans="1:1">
      <c r="A33" t="s">
        <v>6069</v>
      </c>
    </row>
    <row r="34" spans="1:1">
      <c r="A34" t="s">
        <v>6070</v>
      </c>
    </row>
    <row r="35" spans="1:1">
      <c r="A35" t="s">
        <v>6071</v>
      </c>
    </row>
    <row r="36" spans="1:1">
      <c r="A36" t="s">
        <v>6072</v>
      </c>
    </row>
    <row r="37" spans="1:1">
      <c r="A37" t="s">
        <v>6073</v>
      </c>
    </row>
    <row r="38" spans="1:1">
      <c r="A38" t="s">
        <v>6074</v>
      </c>
    </row>
  </sheetData>
  <hyperlinks>
    <hyperlink ref="B5" r:id="rId1" xr:uid="{00000000-0004-0000-0100-000000000000}"/>
  </hyperlinks>
  <pageMargins left="0.7" right="0.7" top="0.75" bottom="0.75" header="0.51180555555555496" footer="0.51180555555555496"/>
  <pageSetup paperSize="9" firstPageNumber="0" orientation="portrait" horizontalDpi="300" verticalDpi="300"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22"/>
  <dimension ref="A1:X34"/>
  <sheetViews>
    <sheetView topLeftCell="I14" zoomScale="90" zoomScaleNormal="90" workbookViewId="0">
      <selection activeCell="S15" sqref="S15"/>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35.7109375" style="25" customWidth="1"/>
    <col min="11" max="14" width="9.140625" style="25" customWidth="1"/>
    <col min="15" max="15" width="13" style="25" customWidth="1"/>
    <col min="16" max="16" width="14.42578125" style="25" customWidth="1"/>
    <col min="17" max="17" width="17.85546875" style="25" customWidth="1"/>
    <col min="18" max="18" width="10.42578125" style="25" customWidth="1"/>
    <col min="19" max="19" width="22.7109375" style="25" customWidth="1"/>
    <col min="20" max="20" width="20.140625" style="25" customWidth="1"/>
    <col min="21" max="21" width="13.7109375" style="25" customWidth="1"/>
    <col min="22" max="22" width="9.7109375" style="25" customWidth="1"/>
    <col min="23"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7440</v>
      </c>
      <c r="N1" s="74" t="s">
        <v>6088</v>
      </c>
      <c r="O1" s="74" t="s">
        <v>6338</v>
      </c>
      <c r="P1" s="74" t="s">
        <v>6339</v>
      </c>
      <c r="Q1" s="74" t="s">
        <v>6091</v>
      </c>
      <c r="R1" s="74" t="s">
        <v>6092</v>
      </c>
      <c r="S1" s="74" t="s">
        <v>6093</v>
      </c>
      <c r="T1" s="74" t="s">
        <v>6094</v>
      </c>
      <c r="U1" s="74" t="s">
        <v>6340</v>
      </c>
      <c r="V1" s="74" t="s">
        <v>6152</v>
      </c>
      <c r="W1" s="74" t="s">
        <v>6097</v>
      </c>
      <c r="X1" s="74" t="s">
        <v>6098</v>
      </c>
    </row>
    <row r="2" spans="1:24" ht="111.95">
      <c r="A2" s="96" t="s">
        <v>6353</v>
      </c>
      <c r="B2" s="97"/>
      <c r="C2" s="97" t="s">
        <v>6353</v>
      </c>
      <c r="D2" s="97" t="s">
        <v>4719</v>
      </c>
      <c r="E2" s="97" t="s">
        <v>4719</v>
      </c>
      <c r="F2" s="97" t="s">
        <v>6154</v>
      </c>
      <c r="G2" s="97"/>
      <c r="H2" s="97"/>
      <c r="I2" s="97"/>
      <c r="J2" s="97" t="str">
        <f>A3&amp;"_"&amp;$J$1</f>
        <v>ABCDE1A_QuestionPar</v>
      </c>
      <c r="K2" s="97"/>
      <c r="L2" s="97"/>
      <c r="M2" s="97"/>
      <c r="N2" s="97" t="s">
        <v>6384</v>
      </c>
      <c r="O2" s="97"/>
      <c r="P2" s="97"/>
      <c r="Q2" s="97"/>
      <c r="R2" s="97"/>
      <c r="S2" s="97"/>
      <c r="T2" s="97" t="s">
        <v>6510</v>
      </c>
      <c r="U2" s="97"/>
      <c r="V2" s="97"/>
      <c r="W2" s="97"/>
      <c r="X2" s="98"/>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97" t="str">
        <f t="shared" ref="J3:J34" si="1">A4&amp;"_"&amp;$J$1</f>
        <v>ABCDE1B_QuestionPar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4" si="2">A4&amp;"_"&amp;$H$1</f>
        <v>ABCDE1B_Question</v>
      </c>
      <c r="I4" s="1" t="str">
        <f>IF(ISTEXT(VLOOKUP($A4,'ABCDE set (patient + verz)'!$A$2:$X$48,9,FALSE)),VLOOKUP($A4,'ABCDE set (patient + verz)'!$A$2:$X$48,9,FALSE),"")</f>
        <v xml:space="preserve">Ben je volledig bij bewustzijn / helder? </v>
      </c>
      <c r="J4" s="97" t="str">
        <f t="shared" si="1"/>
        <v>ABCDE2_QuestionPar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4"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96">
      <c r="A5" s="25" t="str">
        <f t="shared" si="0"/>
        <v>ABCDE2</v>
      </c>
      <c r="B5" s="25">
        <v>2</v>
      </c>
      <c r="C5" s="25" t="s">
        <v>6343</v>
      </c>
      <c r="D5" s="25" t="s">
        <v>6115</v>
      </c>
      <c r="E5" s="25" t="s">
        <v>6115</v>
      </c>
      <c r="F5" s="25" t="s">
        <v>6154</v>
      </c>
      <c r="G5" s="25" t="s">
        <v>6385</v>
      </c>
      <c r="H5" s="25" t="str">
        <f t="shared" si="2"/>
        <v>ABCDE2_Question</v>
      </c>
      <c r="I5" s="1" t="str">
        <f>IF(ISTEXT(VLOOKUP($A5,'ABCDE set (patient + verz)'!$A$2:$X$48,9,FALSE)),VLOOKUP($A5,'ABCDE set (patient + verz)'!$A$2:$X$48,9,FALSE),"")</f>
        <v xml:space="preserve">Heb je een of meer van de volgende klachten bij het in- of uitademen? </v>
      </c>
      <c r="J5" s="97" t="str">
        <f t="shared" si="1"/>
        <v>ABCDE3_QuestionPar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44">
      <c r="A6" s="25" t="str">
        <f t="shared" si="0"/>
        <v>ABCDE3</v>
      </c>
      <c r="B6" s="25">
        <v>3</v>
      </c>
      <c r="C6" s="25" t="s">
        <v>6353</v>
      </c>
      <c r="D6" s="25" t="s">
        <v>6296</v>
      </c>
      <c r="E6" s="25" t="s">
        <v>6115</v>
      </c>
      <c r="F6" s="25" t="s">
        <v>6224</v>
      </c>
      <c r="G6" s="25" t="s">
        <v>6385</v>
      </c>
      <c r="H6" s="25" t="str">
        <f t="shared" si="2"/>
        <v>ABCDE3_Question</v>
      </c>
      <c r="I6" s="1" t="str">
        <f>IF(ISTEXT(VLOOKUP($A6,'ABCDE set (patient + verz)'!$A$2:$X$48,9,FALSE)),VLOOKUP($A6,'ABCDE set (patient + verz)'!$A$2:$X$48,9,FALSE),"")</f>
        <v xml:space="preserve">Heb je een of meer van de volgende klachten bij het in- of uitademen? </v>
      </c>
      <c r="J6" s="97" t="str">
        <f t="shared" si="1"/>
        <v>ABCDE4_QuestionPar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2"/>
        <v>ABCDE4_Question</v>
      </c>
      <c r="I7" s="1" t="str">
        <f>IF(ISTEXT(VLOOKUP($A7,'ABCDE set (patient + verz)'!$A$2:$X$48,9,FALSE)),VLOOKUP($A7,'ABCDE set (patient + verz)'!$A$2:$X$48,9,FALSE),"")</f>
        <v xml:space="preserve">Heb je een of meer van de volgende ernstige klachten? </v>
      </c>
      <c r="J7" s="97" t="str">
        <f t="shared" si="1"/>
        <v>ABCDE5_QuestionPar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2"/>
        <v>ABCDE5_Question</v>
      </c>
      <c r="I8" s="1" t="str">
        <f>IF(ISTEXT(VLOOKUP($A8,'ABCDE set (patient + verz)'!$A$2:$X$48,9,FALSE)),VLOOKUP($A8,'ABCDE set (patient + verz)'!$A$2:$X$48,9,FALSE),"")</f>
        <v>Heb je een plotse verandering van spraak, of van uitval in het gezicht of een lichaamsdeel?</v>
      </c>
      <c r="J8" s="97" t="str">
        <f t="shared" si="1"/>
        <v>ABCDE6_QuestionPar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2"/>
        <v>ABCDE6_Question</v>
      </c>
      <c r="I9" s="1" t="str">
        <f>IF(ISTEXT(VLOOKUP($A9,'ABCDE set (patient + verz)'!$A$2:$X$48,9,FALSE)),VLOOKUP($A9,'ABCDE set (patient + verz)'!$A$2:$X$48,9,FALSE),"")</f>
        <v xml:space="preserve">Hoe ernstig ziek ben je op dit moment? </v>
      </c>
      <c r="J9" s="97" t="str">
        <f t="shared" si="1"/>
        <v>KNIEK1_QuestionPar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99" t="str">
        <f>UPPER(MID(C10,1,5)&amp;B10)</f>
        <v>KNIEK1</v>
      </c>
      <c r="B10" s="91">
        <v>1</v>
      </c>
      <c r="C10" s="91" t="s">
        <v>7441</v>
      </c>
      <c r="D10" s="91" t="s">
        <v>4719</v>
      </c>
      <c r="E10" s="91" t="s">
        <v>4719</v>
      </c>
      <c r="F10" s="91" t="s">
        <v>6202</v>
      </c>
      <c r="G10" s="91"/>
      <c r="H10" s="25" t="str">
        <f t="shared" si="2"/>
        <v>KNIEK1_Question</v>
      </c>
      <c r="I10" s="91" t="s">
        <v>7442</v>
      </c>
      <c r="J10" s="97" t="str">
        <f t="shared" si="1"/>
        <v>ALG7_QuestionPar</v>
      </c>
      <c r="K10" s="91" t="s">
        <v>7443</v>
      </c>
      <c r="L10" s="91" t="s">
        <v>7444</v>
      </c>
      <c r="M10" s="1" t="str">
        <f t="shared" si="3"/>
        <v>KNIEK1_Extrainfo</v>
      </c>
      <c r="N10" s="91" t="s">
        <v>7445</v>
      </c>
      <c r="O10" s="91"/>
      <c r="P10" s="91" t="s">
        <v>6300</v>
      </c>
      <c r="Q10" s="91" t="s">
        <v>6326</v>
      </c>
      <c r="R10" s="91" t="s">
        <v>3</v>
      </c>
      <c r="S10" s="91" t="s">
        <v>7446</v>
      </c>
      <c r="T10" s="91" t="s">
        <v>7447</v>
      </c>
      <c r="U10" s="91"/>
      <c r="V10" s="91" t="s">
        <v>6620</v>
      </c>
      <c r="W10" s="91" t="s">
        <v>7448</v>
      </c>
      <c r="X10" s="92"/>
    </row>
    <row r="11" spans="1:24" ht="48">
      <c r="A11" s="32" t="str">
        <f t="shared" ref="A11" si="4">UPPER(MID(C11,1,3)&amp;B11)</f>
        <v>ALG7</v>
      </c>
      <c r="B11" s="1">
        <v>7</v>
      </c>
      <c r="C11" s="1" t="s">
        <v>6153</v>
      </c>
      <c r="D11" s="1" t="s">
        <v>6115</v>
      </c>
      <c r="E11" s="14" t="s">
        <v>6196</v>
      </c>
      <c r="F11" s="14" t="s">
        <v>6154</v>
      </c>
      <c r="G11" s="14"/>
      <c r="H11" s="25" t="str">
        <f t="shared" si="2"/>
        <v>ALG7_Question</v>
      </c>
      <c r="I11" s="1" t="s">
        <v>269</v>
      </c>
      <c r="J11" s="97" t="str">
        <f t="shared" si="1"/>
        <v>ALG7A_QuestionPar</v>
      </c>
      <c r="K11" s="1" t="s">
        <v>271</v>
      </c>
      <c r="L11" s="1" t="s">
        <v>2895</v>
      </c>
      <c r="M11" s="1" t="str">
        <f t="shared" si="3"/>
        <v>ALG7_Extrainfo</v>
      </c>
      <c r="N11" s="1" t="s">
        <v>6197</v>
      </c>
      <c r="O11" s="24"/>
      <c r="P11" s="24"/>
      <c r="Q11" s="1" t="s">
        <v>6065</v>
      </c>
      <c r="R11" s="1" t="s">
        <v>6118</v>
      </c>
      <c r="S11" s="14" t="s">
        <v>6198</v>
      </c>
      <c r="T11" s="14" t="s">
        <v>6199</v>
      </c>
      <c r="U11" s="14" t="s">
        <v>1576</v>
      </c>
      <c r="V11" s="1" t="s">
        <v>6159</v>
      </c>
      <c r="W11" s="24" t="s">
        <v>6235</v>
      </c>
      <c r="X11" s="1"/>
    </row>
    <row r="12" spans="1:24" ht="207.95">
      <c r="A12" s="99" t="str">
        <f>UPPER(MID(C12,1,3)&amp;B12)</f>
        <v>ALG7A</v>
      </c>
      <c r="B12" s="91" t="s">
        <v>6201</v>
      </c>
      <c r="C12" s="91" t="s">
        <v>6153</v>
      </c>
      <c r="D12" s="91" t="s">
        <v>4719</v>
      </c>
      <c r="E12" s="91" t="s">
        <v>4719</v>
      </c>
      <c r="F12" s="91" t="s">
        <v>6202</v>
      </c>
      <c r="G12" s="91"/>
      <c r="H12" s="25" t="str">
        <f t="shared" si="2"/>
        <v>ALG7A_Question</v>
      </c>
      <c r="I12" s="91" t="s">
        <v>279</v>
      </c>
      <c r="J12" s="97" t="str">
        <f t="shared" si="1"/>
        <v>KNIEK2_QuestionPar</v>
      </c>
      <c r="K12" s="91" t="s">
        <v>281</v>
      </c>
      <c r="L12" s="91" t="s">
        <v>6203</v>
      </c>
      <c r="M12" s="1" t="str">
        <f t="shared" si="3"/>
        <v>ALG7A_Extrainfo</v>
      </c>
      <c r="N12" s="91" t="s">
        <v>6204</v>
      </c>
      <c r="O12" s="91" t="s">
        <v>6116</v>
      </c>
      <c r="P12" s="91" t="s">
        <v>6116</v>
      </c>
      <c r="Q12" s="91" t="s">
        <v>6205</v>
      </c>
      <c r="R12" s="91" t="s">
        <v>6118</v>
      </c>
      <c r="S12" s="91" t="s">
        <v>6206</v>
      </c>
      <c r="T12" s="91" t="s">
        <v>6207</v>
      </c>
      <c r="U12" s="91" t="s">
        <v>1576</v>
      </c>
      <c r="V12" s="91" t="s">
        <v>6208</v>
      </c>
      <c r="W12" s="91" t="s">
        <v>6209</v>
      </c>
      <c r="X12" s="92" t="s">
        <v>6116</v>
      </c>
    </row>
    <row r="13" spans="1:24" ht="395.1">
      <c r="A13" s="99" t="str">
        <f>UPPER(MID(C13,1,5)&amp;B13)</f>
        <v>KNIEK2</v>
      </c>
      <c r="B13" s="91">
        <v>2</v>
      </c>
      <c r="C13" s="91" t="s">
        <v>7441</v>
      </c>
      <c r="D13" s="91" t="s">
        <v>4719</v>
      </c>
      <c r="E13" s="91" t="s">
        <v>4719</v>
      </c>
      <c r="F13" s="91" t="s">
        <v>6154</v>
      </c>
      <c r="G13" s="91"/>
      <c r="H13" s="25" t="str">
        <f t="shared" si="2"/>
        <v>KNIEK2_Question</v>
      </c>
      <c r="I13" s="91" t="s">
        <v>3844</v>
      </c>
      <c r="J13" s="97" t="str">
        <f t="shared" si="1"/>
        <v>KNIEK3_QuestionPar</v>
      </c>
      <c r="K13" s="91" t="s">
        <v>3844</v>
      </c>
      <c r="L13" s="91" t="s">
        <v>7449</v>
      </c>
      <c r="M13" s="1" t="str">
        <f t="shared" si="3"/>
        <v>KNIEK2_Extrainfo</v>
      </c>
      <c r="N13" s="91" t="s">
        <v>2001</v>
      </c>
      <c r="O13" s="91"/>
      <c r="P13" s="91"/>
      <c r="Q13" s="91" t="s">
        <v>6128</v>
      </c>
      <c r="R13" s="91" t="s">
        <v>3</v>
      </c>
      <c r="S13" s="91"/>
      <c r="T13" s="91" t="s">
        <v>6128</v>
      </c>
      <c r="U13" s="91" t="s">
        <v>1576</v>
      </c>
      <c r="V13" s="91">
        <v>1</v>
      </c>
      <c r="W13" s="91"/>
      <c r="X13" s="92"/>
    </row>
    <row r="14" spans="1:24" ht="224.1">
      <c r="A14" s="99" t="str">
        <f>UPPER(MID(C14,1,5)&amp;B14)</f>
        <v>KNIEK3</v>
      </c>
      <c r="B14" s="91">
        <v>3</v>
      </c>
      <c r="C14" s="91" t="s">
        <v>7441</v>
      </c>
      <c r="D14" s="91" t="s">
        <v>4719</v>
      </c>
      <c r="E14" s="91" t="s">
        <v>4719</v>
      </c>
      <c r="F14" s="91" t="s">
        <v>6202</v>
      </c>
      <c r="G14" s="91"/>
      <c r="H14" s="25" t="str">
        <f t="shared" si="2"/>
        <v>KNIEK3_Question</v>
      </c>
      <c r="I14" s="91" t="s">
        <v>7450</v>
      </c>
      <c r="J14" s="97" t="str">
        <f t="shared" si="1"/>
        <v>PIJ1_QuestionPar</v>
      </c>
      <c r="K14" s="91" t="s">
        <v>7451</v>
      </c>
      <c r="L14" s="91" t="s">
        <v>7452</v>
      </c>
      <c r="M14" s="1"/>
      <c r="N14" s="91"/>
      <c r="O14" s="91"/>
      <c r="P14" s="91"/>
      <c r="Q14" s="91" t="s">
        <v>6326</v>
      </c>
      <c r="R14" s="91" t="s">
        <v>3</v>
      </c>
      <c r="S14" s="91" t="s">
        <v>7453</v>
      </c>
      <c r="T14" s="91" t="s">
        <v>7454</v>
      </c>
      <c r="U14" s="91" t="s">
        <v>1576</v>
      </c>
      <c r="V14" s="91" t="s">
        <v>6620</v>
      </c>
      <c r="W14" s="91"/>
      <c r="X14" s="92"/>
    </row>
    <row r="15" spans="1:24" ht="176.1">
      <c r="A15" s="99" t="str">
        <f>UPPER(MID(C15,1,3)&amp;B15)</f>
        <v>PIJ1</v>
      </c>
      <c r="B15" s="91">
        <v>1</v>
      </c>
      <c r="C15" s="91" t="s">
        <v>6247</v>
      </c>
      <c r="D15" s="91" t="s">
        <v>4719</v>
      </c>
      <c r="E15" s="91" t="s">
        <v>4719</v>
      </c>
      <c r="F15" s="91" t="s">
        <v>6154</v>
      </c>
      <c r="G15" s="91"/>
      <c r="H15" s="25" t="str">
        <f t="shared" si="2"/>
        <v>PIJ1_Question</v>
      </c>
      <c r="I15" s="1" t="str">
        <f>IF(ISTEXT(VLOOKUP($A15,'ALG Generieke vragenset'!$A$2:$X$48,9,FALSE)),VLOOKUP($A15,'ALG Generieke vragenset'!$A$2:$X$48,9,FALSE),"")</f>
        <v>Kun je op een schaal van 0-10 aangeven hoeveel pijn je hebt?</v>
      </c>
      <c r="J15" s="97" t="str">
        <f t="shared" si="1"/>
        <v>KNIEK4_QuestionPar</v>
      </c>
      <c r="K15" s="1" t="str">
        <f>IF(ISTEXT(VLOOKUP($A15,'ALG Generieke vragenset'!$A$2:$X$48,11,FALSE)),VLOOKUP($A15,'ALG Generieke vragenset'!$A$2:$X$48,11,FALSE),"")</f>
        <v>Kun je op een schaal van 0-10 aangeven hoeveel pijn de patiënt heeft?</v>
      </c>
      <c r="L15" s="1" t="str">
        <f>IF(ISTEXT(VLOOKUP($A15,'ALG Generieke vragenset'!$A$2:$X$48,12,FALSE)),VLOOKUP($A15,'ALG Generieke vragenset'!$A$2:$X$48,12,FALSE),"")</f>
        <v>Pijn 0-10</v>
      </c>
      <c r="M15" s="1" t="str">
        <f t="shared" si="3"/>
        <v>PIJ1_Extrainfo</v>
      </c>
      <c r="N15" s="1" t="str">
        <f>IF(ISTEXT(VLOOKUP($A15,'ALG Generieke vragenset'!$A$2:$X$48,14,FALSE)),VLOOKUP($A15,'ALG Generieke vragenset'!$A$2:$X$48,14,FALSE),"")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vragenset'!$A$2:$X$48,15,FALSE)),VLOOKUP($A15,'ALG Generieke vragenset'!$A$2:$X$48,15,FALSE),"")</f>
        <v>https://mi-umbraco-prd.azurewebsites.net/media/r3xjpuis/pij1.png</v>
      </c>
      <c r="P15" s="24" t="str">
        <f>IF(ISTEXT(VLOOKUP($A15,'ALG Generieke vragenset'!$A$2:$X$48,16,FALSE)),VLOOKUP($A15,'ALG Generieke vragenset'!$A$2:$X$48,16,FALSE),"")</f>
        <v>score 9 of 10</v>
      </c>
      <c r="Q15" s="1" t="str">
        <f>IF(ISTEXT(VLOOKUP($A15,'ALG Generieke vragenset'!$A$2:$X$48,17,FALSE)),VLOOKUP($A15,'ALG Generieke vragenset'!$A$2:$X$48,17,FALSE),"")</f>
        <v>slider</v>
      </c>
      <c r="R15" s="1" t="str">
        <f>IF(ISTEXT(VLOOKUP($A15,'ALG Generieke vragenset'!$A$2:$X$48,18,FALSE)),VLOOKUP($A15,'ALG Generieke vragenset'!$A$2:$X$48,18,FALSE),"")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vragenset'!$A$2:$X$48,20,FALSE)),VLOOKUP($A15,'ALG Generieke vragenset'!$A$2:$X$48,20,FALSE),"")</f>
        <v>0. 0
1. 1
2. 2
3. 3
4. 4
5. 5
6. 6
7. 7
8. 8
9. 9
10. 10</v>
      </c>
      <c r="U15" s="14" t="str">
        <f>IF(ISTEXT(VLOOKUP($A15,'ALG Generieke vragenset'!$A$2:$X$48,21,FALSE)),VLOOKUP($A15,'ALG Generieke vragenset'!$A$2:$X$48,21,FALSE),"")</f>
        <v>x</v>
      </c>
      <c r="V15" s="91" t="s">
        <v>6253</v>
      </c>
      <c r="W15" s="91" t="s">
        <v>6254</v>
      </c>
      <c r="X15" s="92"/>
    </row>
    <row r="16" spans="1:24" ht="80.099999999999994">
      <c r="A16" s="99" t="str">
        <f>UPPER(MID(C16,1,5)&amp;B16)</f>
        <v>KNIEK4</v>
      </c>
      <c r="B16" s="91">
        <v>4</v>
      </c>
      <c r="C16" s="91" t="s">
        <v>7441</v>
      </c>
      <c r="D16" s="91" t="s">
        <v>4719</v>
      </c>
      <c r="E16" s="91" t="s">
        <v>6115</v>
      </c>
      <c r="F16" s="91" t="s">
        <v>6202</v>
      </c>
      <c r="G16" s="91"/>
      <c r="H16" s="25" t="str">
        <f t="shared" si="2"/>
        <v>KNIEK4_Question</v>
      </c>
      <c r="I16" s="91" t="s">
        <v>7455</v>
      </c>
      <c r="J16" s="97" t="str">
        <f t="shared" si="1"/>
        <v>KNIEK5_QuestionPar</v>
      </c>
      <c r="K16" s="91" t="s">
        <v>7455</v>
      </c>
      <c r="L16" s="91" t="s">
        <v>7456</v>
      </c>
      <c r="M16" s="1"/>
      <c r="N16" s="91"/>
      <c r="O16" s="91"/>
      <c r="P16" s="91"/>
      <c r="Q16" s="91" t="s">
        <v>6065</v>
      </c>
      <c r="R16" s="91" t="s">
        <v>3</v>
      </c>
      <c r="S16" s="91" t="s">
        <v>7457</v>
      </c>
      <c r="T16" s="91" t="s">
        <v>7458</v>
      </c>
      <c r="U16" s="91" t="s">
        <v>1576</v>
      </c>
      <c r="V16" s="91" t="s">
        <v>6269</v>
      </c>
      <c r="W16" s="91"/>
      <c r="X16" s="92"/>
    </row>
    <row r="17" spans="1:24" ht="240">
      <c r="A17" s="99" t="str">
        <f>UPPER(MID(C17,1,5)&amp;B17)</f>
        <v>KNIEK5</v>
      </c>
      <c r="B17" s="91">
        <v>5</v>
      </c>
      <c r="C17" s="91" t="s">
        <v>7441</v>
      </c>
      <c r="D17" s="91" t="s">
        <v>4719</v>
      </c>
      <c r="E17" s="91" t="s">
        <v>4719</v>
      </c>
      <c r="F17" s="91" t="s">
        <v>6202</v>
      </c>
      <c r="G17" s="91"/>
      <c r="H17" s="25" t="str">
        <f t="shared" si="2"/>
        <v>KNIEK5_Question</v>
      </c>
      <c r="I17" s="91" t="s">
        <v>7459</v>
      </c>
      <c r="J17" s="97" t="str">
        <f t="shared" si="1"/>
        <v>KNIEK6_QuestionPar</v>
      </c>
      <c r="K17" s="91" t="s">
        <v>7460</v>
      </c>
      <c r="L17" s="91" t="s">
        <v>6520</v>
      </c>
      <c r="M17" s="1"/>
      <c r="N17" s="91"/>
      <c r="O17" s="91"/>
      <c r="P17" s="91"/>
      <c r="Q17" s="91" t="s">
        <v>6326</v>
      </c>
      <c r="R17" s="91" t="s">
        <v>3</v>
      </c>
      <c r="S17" s="91" t="s">
        <v>7461</v>
      </c>
      <c r="T17" s="91" t="s">
        <v>7462</v>
      </c>
      <c r="U17" s="91" t="s">
        <v>1576</v>
      </c>
      <c r="V17" s="91" t="s">
        <v>6275</v>
      </c>
      <c r="W17" s="91"/>
      <c r="X17" s="92"/>
    </row>
    <row r="18" spans="1:24" ht="395.1">
      <c r="A18" s="99" t="str">
        <f>UPPER(MID(C18,1,5)&amp;B18)</f>
        <v>KNIEK6</v>
      </c>
      <c r="B18" s="91">
        <v>6</v>
      </c>
      <c r="C18" s="91" t="s">
        <v>7441</v>
      </c>
      <c r="D18" s="91" t="s">
        <v>4719</v>
      </c>
      <c r="E18" s="91" t="s">
        <v>4719</v>
      </c>
      <c r="F18" s="91" t="s">
        <v>6202</v>
      </c>
      <c r="G18" s="91"/>
      <c r="H18" s="25" t="str">
        <f t="shared" si="2"/>
        <v>KNIEK6_Question</v>
      </c>
      <c r="I18" s="91" t="s">
        <v>7463</v>
      </c>
      <c r="J18" s="97" t="str">
        <f t="shared" si="1"/>
        <v>ALG13_QuestionPar</v>
      </c>
      <c r="K18" s="91" t="s">
        <v>7464</v>
      </c>
      <c r="L18" s="91" t="s">
        <v>6596</v>
      </c>
      <c r="M18" s="1" t="str">
        <f t="shared" si="3"/>
        <v>KNIEK6_Extrainfo</v>
      </c>
      <c r="N18" s="91" t="s">
        <v>7465</v>
      </c>
      <c r="O18" s="91"/>
      <c r="P18" s="91"/>
      <c r="Q18" s="91" t="s">
        <v>2029</v>
      </c>
      <c r="R18" s="91" t="s">
        <v>3</v>
      </c>
      <c r="S18" s="91"/>
      <c r="T18" s="91">
        <v>1</v>
      </c>
      <c r="U18" s="91" t="s">
        <v>1576</v>
      </c>
      <c r="V18" s="91">
        <v>1</v>
      </c>
      <c r="W18" s="91"/>
      <c r="X18" s="92"/>
    </row>
    <row r="19" spans="1:24" ht="111.95">
      <c r="A19" s="99" t="str">
        <f>UPPER(MID(C19,1,3)&amp;B19)</f>
        <v>ALG13</v>
      </c>
      <c r="B19" s="91">
        <v>13</v>
      </c>
      <c r="C19" s="91" t="s">
        <v>6153</v>
      </c>
      <c r="D19" s="91" t="s">
        <v>4719</v>
      </c>
      <c r="E19" s="91" t="s">
        <v>4719</v>
      </c>
      <c r="F19" s="91" t="s">
        <v>6154</v>
      </c>
      <c r="G19" s="91"/>
      <c r="H19" s="25" t="str">
        <f t="shared" si="2"/>
        <v>ALG13_Question</v>
      </c>
      <c r="I19" s="1" t="str">
        <f>IF(ISTEXT(VLOOKUP($A19,'ALG Generieke vragenset'!$A$2:$X$48,9,FALSE)),VLOOKUP($A19,'ALG Generieke vragenset'!$A$2:$X$48,9,FALSE),"")</f>
        <v xml:space="preserve">Sinds wanneer heb je klachten? </v>
      </c>
      <c r="J19" s="97" t="str">
        <f t="shared" si="1"/>
        <v>ALG13A_QuestionPar</v>
      </c>
      <c r="K19" s="1" t="str">
        <f>IF(ISTEXT(VLOOKUP($A19,'ALG Generieke vragenset'!$A$2:$X$48,11,FALSE)),VLOOKUP($A19,'ALG Generieke vragenset'!$A$2:$X$48,11,FALSE),"")</f>
        <v xml:space="preserve">Sinds wanneer zijn er klachten? </v>
      </c>
      <c r="L19" s="1" t="str">
        <f>IF(ISTEXT(VLOOKUP($A19,'ALG Generieke vragenset'!$A$2:$X$48,12,FALSE)),VLOOKUP($A19,'ALG Generieke vragenset'!$A$2:$X$48,12,FALSE),"")</f>
        <v>Sinds wanneer</v>
      </c>
      <c r="M19" s="1"/>
      <c r="N19" s="1" t="str">
        <f>IF(ISTEXT(VLOOKUP($A19,'ALG Generieke vragenset'!$A$2:$X$48,14,FALSE)),VLOOKUP($A19,'ALG Generieke vragenset'!$A$2:$X$48,14,FALSE),"")</f>
        <v/>
      </c>
      <c r="O19" s="24" t="str">
        <f>IF(ISTEXT(VLOOKUP($A19,'ALG Generieke vragenset'!$A$2:$X$48,15,FALSE)),VLOOKUP($A19,'ALG Generieke vragenset'!$A$2:$X$48,15,FALSE),"")</f>
        <v/>
      </c>
      <c r="P19" s="24" t="str">
        <f>IF(ISTEXT(VLOOKUP($A19,'ALG Generieke vragenset'!$A$2:$X$48,16,FALSE)),VLOOKUP($A19,'ALG Generieke vragenset'!$A$2:$X$48,16,FALSE),"")</f>
        <v/>
      </c>
      <c r="Q19" s="1" t="str">
        <f>IF(ISTEXT(VLOOKUP($A19,'ALG Generieke vragenset'!$A$2:$X$48,17,FALSE)),VLOOKUP($A19,'ALG Generieke vragenset'!$A$2:$X$48,17,FALSE),"")</f>
        <v>keuzeselectie</v>
      </c>
      <c r="R19" s="1" t="str">
        <f>IF(ISTEXT(VLOOKUP($A19,'ALG Generieke vragenset'!$A$2:$X$48,18,FALSE)),VLOOKUP($A19,'ALG Generieke vragenset'!$A$2:$X$48,18,FALSE),"")</f>
        <v>Ja</v>
      </c>
      <c r="S19" s="14" t="s">
        <v>6228</v>
      </c>
      <c r="T19" s="14" t="str">
        <f>IF(ISTEXT(VLOOKUP($A19,'ALG Generieke vragenset'!$A$2:$X$48,20,FALSE)),VLOOKUP($A19,'ALG Generieke vragenset'!$A$2:$X$48,20,FALSE),"")</f>
        <v xml:space="preserve">1. Enkele uren
2. Een dag
3. Twee dagen
4. 2-6 dagen
5. 7 dagen
6. Langer dan 7 dagen
</v>
      </c>
      <c r="U19" s="14" t="str">
        <f>IF(ISTEXT(VLOOKUP($A19,'ALG Generieke vragenset'!$A$2:$X$48,21,FALSE)),VLOOKUP($A19,'ALG Generieke vragenset'!$A$2:$X$48,21,FALSE),"")</f>
        <v>x</v>
      </c>
      <c r="V19" s="91" t="s">
        <v>6230</v>
      </c>
      <c r="W19" s="91" t="s">
        <v>6231</v>
      </c>
      <c r="X19" s="92"/>
    </row>
    <row r="20" spans="1:24" ht="32.1">
      <c r="A20" s="99" t="str">
        <f>UPPER(MID(C20,1,3)&amp;B20)</f>
        <v>ALG13A</v>
      </c>
      <c r="B20" s="91" t="s">
        <v>6232</v>
      </c>
      <c r="C20" s="91" t="s">
        <v>6153</v>
      </c>
      <c r="D20" s="91" t="s">
        <v>6115</v>
      </c>
      <c r="E20" s="91" t="s">
        <v>4719</v>
      </c>
      <c r="F20" s="91" t="s">
        <v>6154</v>
      </c>
      <c r="G20" s="91"/>
      <c r="H20" s="25" t="str">
        <f t="shared" si="2"/>
        <v>ALG13A_Question</v>
      </c>
      <c r="I20" s="1" t="str">
        <f>IF(ISTEXT(VLOOKUP($A20,'ALG Generieke vragenset'!$A$2:$X$48,9,FALSE)),VLOOKUP($A20,'ALG Generieke vragenset'!$A$2:$X$48,9,FALSE),"")</f>
        <v>Hoe lang bestaan de klachten precies?</v>
      </c>
      <c r="J20" s="97" t="str">
        <f t="shared" si="1"/>
        <v>ALG14_QuestionPar</v>
      </c>
      <c r="K20" s="1" t="str">
        <f>IF(ISTEXT(VLOOKUP($A20,'ALG Generieke vragenset'!$A$2:$X$48,11,FALSE)),VLOOKUP($A20,'ALG Generieke vragenset'!$A$2:$X$48,11,FALSE),"")</f>
        <v>Hoe lang bestaan de klachten precies?</v>
      </c>
      <c r="L20" s="1" t="str">
        <f>IF(ISTEXT(VLOOKUP($A20,'ALG Generieke vragenset'!$A$2:$X$48,12,FALSE)),VLOOKUP($A20,'ALG Generieke vragenset'!$A$2:$X$48,12,FALSE),"")</f>
        <v>Specifieke duur</v>
      </c>
      <c r="M20" s="1"/>
      <c r="N20" s="1" t="str">
        <f>IF(ISTEXT(VLOOKUP($A20,'ALG Generieke vragenset'!$A$2:$X$48,14,FALSE)),VLOOKUP($A20,'ALG Generieke vragenset'!$A$2:$X$48,14,FALSE),"")</f>
        <v> </v>
      </c>
      <c r="O20" s="24" t="str">
        <f>IF(ISTEXT(VLOOKUP($A20,'ALG Generieke vragenset'!$A$2:$X$48,15,FALSE)),VLOOKUP($A20,'ALG Generieke vragenset'!$A$2:$X$48,15,FALSE),"")</f>
        <v/>
      </c>
      <c r="P20" s="24" t="str">
        <f>IF(ISTEXT(VLOOKUP($A20,'ALG Generieke vragenset'!$A$2:$X$48,16,FALSE)),VLOOKUP($A20,'ALG Generieke vragenset'!$A$2:$X$48,16,FALSE),"")</f>
        <v> </v>
      </c>
      <c r="Q20" s="1" t="str">
        <f>IF(ISTEXT(VLOOKUP($A20,'ALG Generieke vragenset'!$A$2:$X$48,17,FALSE)),VLOOKUP($A20,'ALG Generieke vragenset'!$A$2:$X$48,17,FALSE),"")</f>
        <v>beschrijving</v>
      </c>
      <c r="R20" s="1" t="str">
        <f>IF(ISTEXT(VLOOKUP($A20,'ALG Generieke vragenset'!$A$2:$X$48,18,FALSE)),VLOOKUP($A20,'ALG Generieke vragenset'!$A$2:$X$48,18,FALSE),"")</f>
        <v xml:space="preserve">Ja </v>
      </c>
      <c r="S20" s="1"/>
      <c r="T20" s="14" t="str">
        <f>IF(ISTEXT(VLOOKUP($A20,'ALG Generieke vragenset'!$A$2:$X$48,20,FALSE)),VLOOKUP($A20,'ALG Generieke vragenset'!$A$2:$X$48,20,FALSE),"")</f>
        <v>Beschrijving</v>
      </c>
      <c r="U20" s="14" t="str">
        <f>IF(ISTEXT(VLOOKUP($A20,'ALG Generieke vragenset'!$A$2:$X$48,21,FALSE)),VLOOKUP($A20,'ALG Generieke vragenset'!$A$2:$X$48,21,FALSE),"")</f>
        <v>x</v>
      </c>
      <c r="V20" s="91">
        <v>1</v>
      </c>
      <c r="W20" s="91" t="s">
        <v>6116</v>
      </c>
      <c r="X20" s="92" t="s">
        <v>6116</v>
      </c>
    </row>
    <row r="21" spans="1:24" ht="32.1">
      <c r="A21" s="99" t="str">
        <f>UPPER(MID(C21,1,3)&amp;B21)</f>
        <v>ALG14</v>
      </c>
      <c r="B21" s="91">
        <v>14</v>
      </c>
      <c r="C21" s="91" t="s">
        <v>6153</v>
      </c>
      <c r="D21" s="91" t="s">
        <v>4719</v>
      </c>
      <c r="E21" s="91" t="s">
        <v>4719</v>
      </c>
      <c r="F21" s="91" t="s">
        <v>6154</v>
      </c>
      <c r="G21" s="91"/>
      <c r="H21" s="25" t="str">
        <f t="shared" si="2"/>
        <v>ALG14_Question</v>
      </c>
      <c r="I21" s="1" t="str">
        <f>IF(ISTEXT(VLOOKUP($A21,'ALG Generieke vragenset'!$A$2:$X$48,9,FALSE)),VLOOKUP($A21,'ALG Generieke vragenset'!$A$2:$X$48,9,FALSE),"")</f>
        <v>Zijn er nog andere bijkomende klachten?</v>
      </c>
      <c r="J21" s="97" t="str">
        <f t="shared" si="1"/>
        <v>ALG14A_QuestionPar</v>
      </c>
      <c r="K21" s="1" t="str">
        <f>IF(ISTEXT(VLOOKUP($A21,'ALG Generieke vragenset'!$A$2:$X$48,11,FALSE)),VLOOKUP($A21,'ALG Generieke vragenset'!$A$2:$X$48,11,FALSE),"")</f>
        <v>Zijn er nog andere bijkomende klachten?</v>
      </c>
      <c r="L21" s="1" t="str">
        <f>IF(ISTEXT(VLOOKUP($A21,'ALG Generieke vragenset'!$A$2:$X$48,12,FALSE)),VLOOKUP($A21,'ALG Generieke vragenset'!$A$2:$X$48,12,FALSE),"")</f>
        <v>Bijkomende klachten</v>
      </c>
      <c r="M21" s="1"/>
      <c r="N21" s="1" t="str">
        <f>IF(ISTEXT(VLOOKUP($A21,'ALG Generieke vragenset'!$A$2:$X$48,14,FALSE)),VLOOKUP($A21,'ALG Generieke vragenset'!$A$2:$X$48,14,FALSE),"")</f>
        <v/>
      </c>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boolean</v>
      </c>
      <c r="R21" s="1" t="str">
        <f>IF(ISTEXT(VLOOKUP($A21,'ALG Generieke vragenset'!$A$2:$X$48,18,FALSE)),VLOOKUP($A21,'ALG Generieke vragenset'!$A$2:$X$48,18,FALSE),"")</f>
        <v>Ja</v>
      </c>
      <c r="S21" s="14" t="s">
        <v>6500</v>
      </c>
      <c r="T21" s="14" t="str">
        <f>IF(ISTEXT(VLOOKUP($A21,'ALG Generieke vragenset'!$A$2:$X$48,20,FALSE)),VLOOKUP($A21,'ALG Generieke vragenset'!$A$2:$X$48,20,FALSE),"")</f>
        <v>1. Ja
2. Nee</v>
      </c>
      <c r="U21" s="14" t="str">
        <f>IF(ISTEXT(VLOOKUP($A21,'ALG Generieke vragenset'!$A$2:$X$48,21,FALSE)),VLOOKUP($A21,'ALG Generieke vragenset'!$A$2:$X$48,21,FALSE),"")</f>
        <v/>
      </c>
      <c r="V21" s="91" t="s">
        <v>6159</v>
      </c>
      <c r="W21" s="91" t="s">
        <v>6235</v>
      </c>
      <c r="X21" s="92"/>
    </row>
    <row r="22" spans="1:24" ht="32.1">
      <c r="A22" s="99" t="str">
        <f>UPPER(MID(C22,1,3)&amp;B22)</f>
        <v>ALG14A</v>
      </c>
      <c r="B22" s="91" t="s">
        <v>6236</v>
      </c>
      <c r="C22" s="91" t="s">
        <v>6162</v>
      </c>
      <c r="D22" s="91" t="s">
        <v>6115</v>
      </c>
      <c r="E22" s="91" t="s">
        <v>6115</v>
      </c>
      <c r="F22" s="91" t="s">
        <v>6154</v>
      </c>
      <c r="G22" s="91"/>
      <c r="H22" s="25" t="str">
        <f t="shared" si="2"/>
        <v>ALG14A_Question</v>
      </c>
      <c r="I22" s="1" t="str">
        <f>IF(ISTEXT(VLOOKUP($A22,'ALG Generieke vragenset'!$A$2:$X$48,9,FALSE)),VLOOKUP($A22,'ALG Generieke vragenset'!$A$2:$X$48,9,FALSE),"")</f>
        <v>Kan je de bijkomende klachten beschrijven?</v>
      </c>
      <c r="J22" s="97" t="str">
        <f t="shared" si="1"/>
        <v>ALG15_QuestionPar</v>
      </c>
      <c r="K22" s="1" t="str">
        <f>IF(ISTEXT(VLOOKUP($A22,'ALG Generieke vragenset'!$A$2:$X$48,11,FALSE)),VLOOKUP($A22,'ALG Generieke vragenset'!$A$2:$X$48,11,FALSE),"")</f>
        <v>Kan je de bijkomende klachten beschrijven?</v>
      </c>
      <c r="L22" s="1" t="str">
        <f>IF(ISTEXT(VLOOKUP($A22,'ALG Generieke vragenset'!$A$2:$X$48,12,FALSE)),VLOOKUP($A22,'ALG Generieke vragenset'!$A$2:$X$48,12,FALSE),"")</f>
        <v>Specificatie 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beschrijving</v>
      </c>
      <c r="R22" s="1" t="str">
        <f>IF(ISTEXT(VLOOKUP($A22,'ALG Generieke vragenset'!$A$2:$X$48,18,FALSE)),VLOOKUP($A22,'ALG Generieke vragenset'!$A$2:$X$48,18,FALSE),"")</f>
        <v>Nee</v>
      </c>
      <c r="S22" s="1"/>
      <c r="T22" s="14" t="str">
        <f>IF(ISTEXT(VLOOKUP($A22,'ALG Generieke vragenset'!$A$2:$X$48,20,FALSE)),VLOOKUP($A22,'ALG Generieke vragenset'!$A$2:$X$48,20,FALSE),"")</f>
        <v>Beschrijving</v>
      </c>
      <c r="U22" s="14" t="str">
        <f>IF(ISTEXT(VLOOKUP($A22,'ALG Generieke vragenset'!$A$2:$X$48,21,FALSE)),VLOOKUP($A22,'ALG Generieke vragenset'!$A$2:$X$48,21,FALSE),"")</f>
        <v>x</v>
      </c>
      <c r="V22" s="91">
        <v>1</v>
      </c>
      <c r="W22" s="91"/>
      <c r="X22" s="92"/>
    </row>
    <row r="23" spans="1:24" ht="32.1">
      <c r="A23" s="99" t="str">
        <f>UPPER(MID(C23,1,3)&amp;B23)</f>
        <v>ALG15</v>
      </c>
      <c r="B23" s="91">
        <v>15</v>
      </c>
      <c r="C23" s="91" t="s">
        <v>6153</v>
      </c>
      <c r="D23" s="91" t="s">
        <v>4719</v>
      </c>
      <c r="E23" s="91" t="s">
        <v>4719</v>
      </c>
      <c r="F23" s="91" t="s">
        <v>6154</v>
      </c>
      <c r="G23" s="91"/>
      <c r="H23" s="25" t="str">
        <f t="shared" si="2"/>
        <v>ALG15_Question</v>
      </c>
      <c r="I23" s="1" t="str">
        <f>IF(ISTEXT(VLOOKUP($A23,'ALG Generieke vragenset'!$A$2:$X$48,9,FALSE)),VLOOKUP($A23,'ALG Generieke vragenset'!$A$2:$X$48,9,FALSE),"")</f>
        <v>Wat heb je zelf gedaan om de klachten te verlichten?</v>
      </c>
      <c r="J23" s="97" t="str">
        <f t="shared" si="1"/>
        <v>KNIEK7_QuestionPar</v>
      </c>
      <c r="K23" s="1" t="str">
        <f>IF(ISTEXT(VLOOKUP($A23,'ALG Generieke vragenset'!$A$2:$X$48,11,FALSE)),VLOOKUP($A23,'ALG Generieke vragenset'!$A$2:$X$48,11,FALSE),"")</f>
        <v>Wat heeft de patiënt zelf gedaan om de klachten te verlichten?</v>
      </c>
      <c r="L23" s="1" t="str">
        <f>IF(ISTEXT(VLOOKUP($A23,'ALG Generieke vragenset'!$A$2:$X$48,12,FALSE)),VLOOKUP($A23,'ALG Generieke vragenset'!$A$2:$X$48,12,FALSE),"")</f>
        <v>Zelfhulp</v>
      </c>
      <c r="M23" s="1" t="str">
        <f t="shared" si="3"/>
        <v>ALG15_Extrainfo</v>
      </c>
      <c r="N23" s="1" t="str">
        <f>IF(ISTEXT(VLOOKUP($A23,'ALG Generieke vragenset'!$A$2:$X$48,14,FALSE)),VLOOKUP($A23,'ALG Generieke vragenset'!$A$2:$X$48,14,FALSE),"")</f>
        <v xml:space="preserve">Als je medicatie hebt ingenomen graag vermelden welke medicatie, de dosering en wanneer je het hebt ingenomen.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 xml:space="preserve">Ja </v>
      </c>
      <c r="S23" s="1"/>
      <c r="T23" s="14" t="str">
        <f>IF(ISTEXT(VLOOKUP($A23,'ALG Generieke vragenset'!$A$2:$X$48,20,FALSE)),VLOOKUP($A23,'ALG Generieke vragenset'!$A$2:$X$48,20,FALSE),"")</f>
        <v>Beschrijving</v>
      </c>
      <c r="U23" s="14" t="str">
        <f>IF(ISTEXT(VLOOKUP($A23,'ALG Generieke vragenset'!$A$2:$X$48,21,FALSE)),VLOOKUP($A23,'ALG Generieke vragenset'!$A$2:$X$48,21,FALSE),"")</f>
        <v>x</v>
      </c>
      <c r="V23" s="91">
        <v>1</v>
      </c>
      <c r="W23" s="91"/>
      <c r="X23" s="92"/>
    </row>
    <row r="24" spans="1:24" ht="176.1">
      <c r="A24" s="99" t="str">
        <f>UPPER(MID(C24,1,5)&amp;B24)</f>
        <v>KNIEK7</v>
      </c>
      <c r="B24" s="91">
        <v>7</v>
      </c>
      <c r="C24" s="91" t="s">
        <v>7441</v>
      </c>
      <c r="D24" s="91" t="s">
        <v>4719</v>
      </c>
      <c r="E24" s="91" t="s">
        <v>4719</v>
      </c>
      <c r="F24" s="91" t="s">
        <v>6202</v>
      </c>
      <c r="G24" s="91"/>
      <c r="H24" s="25" t="str">
        <f t="shared" si="2"/>
        <v>KNIEK7_Question</v>
      </c>
      <c r="I24" s="91" t="s">
        <v>7466</v>
      </c>
      <c r="J24" s="97" t="str">
        <f t="shared" si="1"/>
        <v>KNIEK8_QuestionPar</v>
      </c>
      <c r="K24" s="91" t="s">
        <v>7466</v>
      </c>
      <c r="L24" s="91" t="s">
        <v>6552</v>
      </c>
      <c r="M24" s="1" t="str">
        <f t="shared" si="3"/>
        <v>KNIEK7_Extrainfo</v>
      </c>
      <c r="N24" s="91" t="s">
        <v>6598</v>
      </c>
      <c r="O24" s="91"/>
      <c r="P24" s="91"/>
      <c r="Q24" s="91" t="s">
        <v>6128</v>
      </c>
      <c r="R24" s="91" t="s">
        <v>3</v>
      </c>
      <c r="S24" s="91"/>
      <c r="T24" s="91" t="s">
        <v>6128</v>
      </c>
      <c r="U24" s="91" t="s">
        <v>1576</v>
      </c>
      <c r="V24" s="91">
        <v>1</v>
      </c>
      <c r="W24" s="91"/>
      <c r="X24" s="92"/>
    </row>
    <row r="25" spans="1:24" ht="159.94999999999999">
      <c r="A25" s="99" t="str">
        <f>UPPER(MID(C25,1,5)&amp;B25)</f>
        <v>KNIEK8</v>
      </c>
      <c r="B25" s="91">
        <v>8</v>
      </c>
      <c r="C25" s="91" t="s">
        <v>7441</v>
      </c>
      <c r="D25" s="91" t="s">
        <v>4719</v>
      </c>
      <c r="E25" s="91" t="s">
        <v>4719</v>
      </c>
      <c r="F25" s="91" t="s">
        <v>6202</v>
      </c>
      <c r="G25" s="91"/>
      <c r="H25" s="25" t="str">
        <f t="shared" si="2"/>
        <v>KNIEK8_Question</v>
      </c>
      <c r="I25" s="91" t="s">
        <v>7467</v>
      </c>
      <c r="J25" s="97" t="str">
        <f t="shared" si="1"/>
        <v>KNIEK9_QuestionPar</v>
      </c>
      <c r="K25" s="91" t="s">
        <v>7468</v>
      </c>
      <c r="L25" s="91" t="s">
        <v>6556</v>
      </c>
      <c r="M25" s="1" t="str">
        <f t="shared" si="3"/>
        <v>KNIEK8_Extrainfo</v>
      </c>
      <c r="N25" s="91" t="s">
        <v>1023</v>
      </c>
      <c r="O25" s="91"/>
      <c r="P25" s="91"/>
      <c r="Q25" s="91" t="s">
        <v>6213</v>
      </c>
      <c r="R25" s="91" t="s">
        <v>3</v>
      </c>
      <c r="S25" s="14" t="s">
        <v>6500</v>
      </c>
      <c r="T25" s="91" t="s">
        <v>6744</v>
      </c>
      <c r="U25" s="91" t="s">
        <v>1576</v>
      </c>
      <c r="V25" s="91" t="s">
        <v>6159</v>
      </c>
      <c r="W25" s="91" t="s">
        <v>6235</v>
      </c>
      <c r="X25" s="92"/>
    </row>
    <row r="26" spans="1:24" ht="96">
      <c r="A26" s="99" t="str">
        <f>UPPER(MID(C26,1,5)&amp;B26)</f>
        <v>KNIEK9</v>
      </c>
      <c r="B26" s="91">
        <v>9</v>
      </c>
      <c r="C26" s="91" t="s">
        <v>7441</v>
      </c>
      <c r="D26" s="91" t="s">
        <v>6115</v>
      </c>
      <c r="E26" s="91" t="s">
        <v>6115</v>
      </c>
      <c r="F26" s="91" t="s">
        <v>6154</v>
      </c>
      <c r="G26" s="91"/>
      <c r="H26" s="25" t="str">
        <f t="shared" si="2"/>
        <v>KNIEK9_Question</v>
      </c>
      <c r="I26" s="91" t="s">
        <v>6309</v>
      </c>
      <c r="J26" s="97" t="str">
        <f t="shared" si="1"/>
        <v>ALG17_QuestionPar</v>
      </c>
      <c r="K26" s="91" t="s">
        <v>6309</v>
      </c>
      <c r="L26" s="91" t="s">
        <v>7469</v>
      </c>
      <c r="M26" s="1" t="str">
        <f t="shared" si="3"/>
        <v>KNIEK9_Extrainfo</v>
      </c>
      <c r="N26" s="91" t="s">
        <v>3908</v>
      </c>
      <c r="O26" s="91"/>
      <c r="P26" s="91"/>
      <c r="Q26" s="91" t="s">
        <v>6068</v>
      </c>
      <c r="R26" s="91" t="s">
        <v>6118</v>
      </c>
      <c r="S26" s="91"/>
      <c r="T26" s="91" t="s">
        <v>6128</v>
      </c>
      <c r="U26" s="91" t="s">
        <v>1576</v>
      </c>
      <c r="V26" s="91">
        <v>1</v>
      </c>
      <c r="W26" s="91"/>
      <c r="X26" s="92"/>
    </row>
    <row r="27" spans="1:24" ht="32.1">
      <c r="A27" s="99" t="str">
        <f t="shared" ref="A27:A32" si="5">UPPER(MID(C27,1,3)&amp;B27)</f>
        <v>ALG17</v>
      </c>
      <c r="B27" s="91">
        <v>17</v>
      </c>
      <c r="C27" s="91" t="s">
        <v>6153</v>
      </c>
      <c r="D27" s="91" t="s">
        <v>4719</v>
      </c>
      <c r="E27" s="91" t="s">
        <v>6259</v>
      </c>
      <c r="F27" s="91" t="s">
        <v>6154</v>
      </c>
      <c r="G27" s="91"/>
      <c r="H27" s="25" t="str">
        <f t="shared" si="2"/>
        <v>ALG17_Question</v>
      </c>
      <c r="I27" s="1" t="str">
        <f>IF(ISTEXT(VLOOKUP($A27,'ALG Generieke vragenset'!$A$2:$X$48,9,FALSE)),VLOOKUP($A27,'ALG Generieke vragenset'!$A$2:$X$48,9,FALSE),"")</f>
        <v xml:space="preserve">Heb je ooit eerder last gehad van deze klacht? </v>
      </c>
      <c r="J27" s="97" t="str">
        <f t="shared" si="1"/>
        <v>ALG4_QuestionPar</v>
      </c>
      <c r="K27" s="1" t="str">
        <f>IF(ISTEXT(VLOOKUP($A27,'ALG Generieke vragenset'!$A$2:$X$48,11,FALSE)),VLOOKUP($A27,'ALG Generieke vragenset'!$A$2:$X$48,11,FALSE),"")</f>
        <v xml:space="preserve">Heeft de patiënt ooit eerder last gehad van dezelfde klacht? </v>
      </c>
      <c r="L27" s="1" t="str">
        <f>IF(ISTEXT(VLOOKUP($A27,'ALG Generieke vragenset'!$A$2:$X$48,12,FALSE)),VLOOKUP($A27,'ALG Generieke vragenset'!$A$2:$X$48,12,FALSE),"")</f>
        <v>Recidief</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14" t="s">
        <v>6500</v>
      </c>
      <c r="T27" s="14" t="str">
        <f>IF(ISTEXT(VLOOKUP($A27,'ALG Generieke vragenset'!$A$2:$X$48,20,FALSE)),VLOOKUP($A27,'ALG Generieke vragenset'!$A$2:$X$48,20,FALSE),"")</f>
        <v>1. Ja
2. Nee</v>
      </c>
      <c r="U27" s="14" t="str">
        <f>IF(ISTEXT(VLOOKUP($A27,'ALG Generieke vragenset'!$A$2:$X$48,21,FALSE)),VLOOKUP($A27,'ALG Generieke vragenset'!$A$2:$X$48,21,FALSE),"")</f>
        <v>x</v>
      </c>
      <c r="V27" s="91" t="s">
        <v>6159</v>
      </c>
      <c r="W27" s="91"/>
      <c r="X27" s="92"/>
    </row>
    <row r="28" spans="1:24" ht="32.1">
      <c r="A28" s="99" t="str">
        <f t="shared" si="5"/>
        <v>ALG4</v>
      </c>
      <c r="B28" s="91">
        <v>4</v>
      </c>
      <c r="C28" s="91" t="s">
        <v>6153</v>
      </c>
      <c r="D28" s="91" t="s">
        <v>4719</v>
      </c>
      <c r="E28" s="91" t="s">
        <v>6186</v>
      </c>
      <c r="F28" s="91" t="s">
        <v>6187</v>
      </c>
      <c r="G28" s="91"/>
      <c r="H28" s="25" t="str">
        <f t="shared" si="2"/>
        <v>ALG4_Question</v>
      </c>
      <c r="I28" s="1" t="str">
        <f>IF(ISTEXT(VLOOKUP($A28,'ALG Generieke vragenset'!$A$2:$X$48,9,FALSE)),VLOOKUP($A28,'ALG Generieke vragenset'!$A$2:$X$48,9,FALSE),"")</f>
        <v xml:space="preserve">Ben je (mogelijk) zwanger? </v>
      </c>
      <c r="J28" s="97" t="str">
        <f t="shared" si="1"/>
        <v>ALG3B_QuestionPar</v>
      </c>
      <c r="K28" s="1" t="str">
        <f>IF(ISTEXT(VLOOKUP($A28,'ALG Generieke vragenset'!$A$2:$X$48,11,FALSE)),VLOOKUP($A28,'ALG Generieke vragenset'!$A$2:$X$48,11,FALSE),"")</f>
        <v>Is de patiënte (mogelijk) zwanger?</v>
      </c>
      <c r="L28" s="1" t="str">
        <f>IF(ISTEXT(VLOOKUP($A28,'ALG Generieke vragenset'!$A$2:$X$48,12,FALSE)),VLOOKUP($A28,'ALG Generieke vragenset'!$A$2:$X$48,12,FALSE),"")</f>
        <v>(mogelijk) zwanger</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boolean</v>
      </c>
      <c r="R28" s="1" t="str">
        <f>IF(ISTEXT(VLOOKUP($A28,'ALG Generieke vragenset'!$A$2:$X$48,18,FALSE)),VLOOKUP($A28,'ALG Generieke vragenset'!$A$2:$X$48,18,FALSE),"")</f>
        <v xml:space="preserve">Ja </v>
      </c>
      <c r="S28" s="14" t="s">
        <v>6500</v>
      </c>
      <c r="T28" s="14" t="str">
        <f>IF(ISTEXT(VLOOKUP($A28,'ALG Generieke vragenset'!$A$2:$X$48,20,FALSE)),VLOOKUP($A28,'ALG Generieke vragenset'!$A$2:$X$48,20,FALSE),"")</f>
        <v>1. Ja
2. Nee</v>
      </c>
      <c r="U28" s="14" t="str">
        <f>IF(ISTEXT(VLOOKUP($A28,'ALG Generieke vragenset'!$A$2:$X$48,21,FALSE)),VLOOKUP($A28,'ALG Generieke vragenset'!$A$2:$X$48,21,FALSE),"")</f>
        <v>x</v>
      </c>
      <c r="V28" s="91" t="s">
        <v>6159</v>
      </c>
      <c r="W28" s="91"/>
      <c r="X28" s="92"/>
    </row>
    <row r="29" spans="1:24" ht="63.95">
      <c r="A29" s="32" t="str">
        <f t="shared" si="5"/>
        <v>ALG3B</v>
      </c>
      <c r="B29" s="1" t="s">
        <v>6178</v>
      </c>
      <c r="C29" s="1" t="s">
        <v>6162</v>
      </c>
      <c r="D29" s="1" t="s">
        <v>6115</v>
      </c>
      <c r="E29" s="14" t="s">
        <v>6115</v>
      </c>
      <c r="F29" s="14" t="s">
        <v>6154</v>
      </c>
      <c r="G29" s="14"/>
      <c r="H29" s="25" t="str">
        <f t="shared" si="2"/>
        <v>ALG3B_Question</v>
      </c>
      <c r="I29" s="14" t="s">
        <v>6179</v>
      </c>
      <c r="J29" s="97" t="str">
        <f t="shared" si="1"/>
        <v>ALG3C_QuestionPar</v>
      </c>
      <c r="K29" s="14" t="s">
        <v>241</v>
      </c>
      <c r="L29" s="1" t="s">
        <v>782</v>
      </c>
      <c r="M29" s="1" t="str">
        <f t="shared" si="3"/>
        <v>ALG3B_Extrainfo</v>
      </c>
      <c r="N29" s="34" t="s">
        <v>243</v>
      </c>
      <c r="O29" s="24"/>
      <c r="P29" s="24"/>
      <c r="Q29" s="1" t="s">
        <v>6073</v>
      </c>
      <c r="R29" s="14" t="s">
        <v>6118</v>
      </c>
      <c r="S29" s="14" t="s">
        <v>6500</v>
      </c>
      <c r="T29" s="14" t="s">
        <v>6180</v>
      </c>
      <c r="U29" s="14" t="s">
        <v>1576</v>
      </c>
      <c r="V29" s="14" t="s">
        <v>6159</v>
      </c>
      <c r="W29" s="24" t="s">
        <v>6235</v>
      </c>
      <c r="X29" s="1"/>
    </row>
    <row r="30" spans="1:24" ht="63.95">
      <c r="A30" s="32" t="str">
        <f t="shared" si="5"/>
        <v>ALG3C</v>
      </c>
      <c r="B30" s="1" t="s">
        <v>6182</v>
      </c>
      <c r="C30" s="1" t="s">
        <v>6162</v>
      </c>
      <c r="D30" s="1" t="s">
        <v>6115</v>
      </c>
      <c r="E30" s="14" t="s">
        <v>6115</v>
      </c>
      <c r="F30" s="14" t="s">
        <v>6154</v>
      </c>
      <c r="G30" s="14"/>
      <c r="H30" s="25" t="str">
        <f t="shared" si="2"/>
        <v>ALG3C_Question</v>
      </c>
      <c r="I30" s="14" t="s">
        <v>245</v>
      </c>
      <c r="J30" s="97" t="str">
        <f t="shared" si="1"/>
        <v>ALG5_QuestionPar</v>
      </c>
      <c r="K30" s="14" t="s">
        <v>245</v>
      </c>
      <c r="L30" s="1" t="s">
        <v>6183</v>
      </c>
      <c r="M30" s="1" t="str">
        <f t="shared" si="3"/>
        <v>ALG3C_Extrainfo</v>
      </c>
      <c r="N30" s="34" t="s">
        <v>6184</v>
      </c>
      <c r="O30" s="24"/>
      <c r="P30" s="24"/>
      <c r="Q30" s="1" t="s">
        <v>6072</v>
      </c>
      <c r="R30" s="14" t="s">
        <v>6118</v>
      </c>
      <c r="S30" s="14"/>
      <c r="T30" s="14">
        <v>1</v>
      </c>
      <c r="U30" s="14" t="s">
        <v>1576</v>
      </c>
      <c r="V30" s="14">
        <v>1</v>
      </c>
      <c r="W30" s="24"/>
      <c r="X30" s="1"/>
    </row>
    <row r="31" spans="1:24" ht="32.1">
      <c r="A31" s="99" t="str">
        <f t="shared" si="5"/>
        <v>ALG5</v>
      </c>
      <c r="B31" s="91">
        <v>5</v>
      </c>
      <c r="C31" s="91" t="s">
        <v>6153</v>
      </c>
      <c r="D31" s="91" t="s">
        <v>6115</v>
      </c>
      <c r="E31" s="91" t="s">
        <v>4719</v>
      </c>
      <c r="F31" s="91" t="s">
        <v>6154</v>
      </c>
      <c r="G31" s="91"/>
      <c r="H31" s="25" t="str">
        <f t="shared" si="2"/>
        <v>ALG5_Question</v>
      </c>
      <c r="I31" s="1" t="str">
        <f>IF(ISTEXT(VLOOKUP($A31,'ALG Generieke vragenset'!$A$2:$X$48,9,FALSE)),VLOOKUP($A31,'ALG Generieke vragenset'!$A$2:$X$48,9,FALSE),"")</f>
        <v>Heb je allergieën?</v>
      </c>
      <c r="J31" s="97" t="str">
        <f t="shared" si="1"/>
        <v>ALG6_QuestionPar</v>
      </c>
      <c r="K31" s="1" t="str">
        <f>IF(ISTEXT(VLOOKUP($A31,'ALG Generieke vragenset'!$A$2:$X$48,11,FALSE)),VLOOKUP($A31,'ALG Generieke vragenset'!$A$2:$X$48,11,FALSE),"")</f>
        <v>Heeft de patiënt allergieën?</v>
      </c>
      <c r="L31" s="1" t="str">
        <f>IF(ISTEXT(VLOOKUP($A31,'ALG Generieke vragenset'!$A$2:$X$48,12,FALSE)),VLOOKUP($A31,'ALG Generieke vragenset'!$A$2:$X$48,12,FALSE),"")</f>
        <v>Allergieën</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 xml:space="preserve">Ja </v>
      </c>
      <c r="S31" s="14" t="s">
        <v>6500</v>
      </c>
      <c r="T31" s="14" t="str">
        <f>IF(ISTEXT(VLOOKUP($A31,'ALG Generieke vragenset'!$A$2:$X$48,20,FALSE)),VLOOKUP($A31,'ALG Generieke vragenset'!$A$2:$X$48,20,FALSE),"")</f>
        <v>1. Ja
2. Nee</v>
      </c>
      <c r="U31" s="14" t="str">
        <f>IF(ISTEXT(VLOOKUP($A31,'ALG Generieke vragenset'!$A$2:$X$48,21,FALSE)),VLOOKUP($A31,'ALG Generieke vragenset'!$A$2:$X$48,21,FALSE),"")</f>
        <v>x</v>
      </c>
      <c r="V31" s="91" t="s">
        <v>6159</v>
      </c>
      <c r="W31" s="91" t="s">
        <v>6160</v>
      </c>
      <c r="X31" s="92"/>
    </row>
    <row r="32" spans="1:24" ht="32.1">
      <c r="A32" s="99" t="str">
        <f t="shared" si="5"/>
        <v>ALG6</v>
      </c>
      <c r="B32" s="91">
        <v>6</v>
      </c>
      <c r="C32" s="91" t="s">
        <v>6153</v>
      </c>
      <c r="D32" s="91" t="s">
        <v>4719</v>
      </c>
      <c r="E32" s="91" t="s">
        <v>4719</v>
      </c>
      <c r="F32" s="91" t="s">
        <v>6154</v>
      </c>
      <c r="G32" s="91"/>
      <c r="H32" s="25" t="str">
        <f t="shared" si="2"/>
        <v>ALG6_Question</v>
      </c>
      <c r="I32" s="1" t="str">
        <f>IF(ISTEXT(VLOOKUP($A32,'ALG Generieke vragenset'!$A$2:$X$48,9,FALSE)),VLOOKUP($A32,'ALG Generieke vragenset'!$A$2:$X$48,9,FALSE),"")</f>
        <v>Hoe uit de allergie zich?</v>
      </c>
      <c r="J32" s="97" t="str">
        <f t="shared" si="1"/>
        <v>ADDITIONALQ_QuestionPar</v>
      </c>
      <c r="K32" s="1" t="str">
        <f>IF(ISTEXT(VLOOKUP($A32,'ALG Generieke vragenset'!$A$2:$X$48,11,FALSE)),VLOOKUP($A32,'ALG Generieke vragenset'!$A$2:$X$48,11,FALSE),"")</f>
        <v>Hoe uit de allergie zich?</v>
      </c>
      <c r="L32" s="1" t="str">
        <f>IF(ISTEXT(VLOOKUP($A32,'ALG Generieke vragenset'!$A$2:$X$48,12,FALSE)),VLOOKUP($A32,'ALG Generieke vragenset'!$A$2:$X$48,12,FALSE),"")</f>
        <v>Waarvoor en ernst</v>
      </c>
      <c r="M32" s="1" t="str">
        <f t="shared" si="3"/>
        <v>ALG6_Extrainfo</v>
      </c>
      <c r="N32" s="1" t="str">
        <f>IF(ISTEXT(VLOOKUP($A32,'ALG Generieke vragenset'!$A$2:$X$48,14,FALSE)),VLOOKUP($A32,'ALG Generieke vragenset'!$A$2:$X$48,14,FALSE),"")</f>
        <v>Bijvoorbeeld: huiduitslag over het gehele lichaam of een opgezette tong of keel? En gebruik je/de patiënt medicatie voor de allergie en / of heb je een EpiPen?</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beschrijving</v>
      </c>
      <c r="R32" s="1" t="str">
        <f>IF(ISTEXT(VLOOKUP($A32,'ALG Generieke vragenset'!$A$2:$X$48,18,FALSE)),VLOOKUP($A32,'ALG Generieke vragenset'!$A$2:$X$48,18,FALSE),"")</f>
        <v xml:space="preserve">Ja </v>
      </c>
      <c r="S32" s="1"/>
      <c r="T32" s="14" t="str">
        <f>IF(ISTEXT(VLOOKUP($A32,'ALG Generieke vragenset'!$A$2:$X$48,20,FALSE)),VLOOKUP($A32,'ALG Generieke vragenset'!$A$2:$X$48,20,FALSE),"")</f>
        <v>Beschrijving</v>
      </c>
      <c r="U32" s="14" t="str">
        <f>IF(ISTEXT(VLOOKUP($A32,'ALG Generieke vragenset'!$A$2:$X$48,21,FALSE)),VLOOKUP($A32,'ALG Generieke vragenset'!$A$2:$X$48,21,FALSE),"")</f>
        <v>x</v>
      </c>
      <c r="V32" s="91">
        <v>1</v>
      </c>
      <c r="W32" s="91"/>
      <c r="X32" s="92"/>
    </row>
    <row r="33" spans="1:24" ht="48">
      <c r="A33" s="99" t="s">
        <v>6276</v>
      </c>
      <c r="B33" s="91">
        <v>20</v>
      </c>
      <c r="C33" s="91" t="s">
        <v>6153</v>
      </c>
      <c r="D33" s="91" t="s">
        <v>6115</v>
      </c>
      <c r="E33" s="91" t="s">
        <v>6115</v>
      </c>
      <c r="F33" s="91" t="s">
        <v>6154</v>
      </c>
      <c r="G33" s="91"/>
      <c r="H33" s="25" t="str">
        <f t="shared" si="2"/>
        <v>ADDITIONALQ_Question</v>
      </c>
      <c r="I33" s="1" t="str">
        <f>IF(ISTEXT(VLOOKUP($A33,'ALG Generieke vragenset'!$A$2:$X$48,9,FALSE)),VLOOKUP($A33,'ALG Generieke vragenset'!$A$2:$X$48,9,FALSE),"")</f>
        <v>Wat is je belangrijkste vraag aan ons?</v>
      </c>
      <c r="J33" s="97" t="str">
        <f t="shared" si="1"/>
        <v>ALG27_QuestionPar</v>
      </c>
      <c r="K33" s="1" t="str">
        <f>IF(ISTEXT(VLOOKUP($A33,'ALG Generieke vragenset'!$A$2:$X$48,11,FALSE)),VLOOKUP($A33,'ALG Generieke vragenset'!$A$2:$X$48,11,FALSE),"")</f>
        <v>Wat is je belangrijkste vraag aan ons?</v>
      </c>
      <c r="L33" s="1" t="str">
        <f>IF(ISTEXT(VLOOKUP($A33,'ALG Generieke vragenset'!$A$2:$X$48,12,FALSE)),VLOOKUP($A33,'ALG Generieke vragenset'!$A$2:$X$48,12,FALSE),"")</f>
        <v>Hulpvraag</v>
      </c>
      <c r="M33" s="1"/>
      <c r="N33" s="1" t="str">
        <f>IF(ISTEXT(VLOOKUP($A33,'ALG Generieke vragenset'!$A$2:$X$48,14,FALSE)),VLOOKUP($A33,'ALG Generieke vragenset'!$A$2:$X$48,14,FALSE),"")</f>
        <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beschrijving</v>
      </c>
      <c r="R33" s="1" t="str">
        <f>IF(ISTEXT(VLOOKUP($A33,'ALG Generieke vragenset'!$A$2:$X$48,18,FALSE)),VLOOKUP($A33,'ALG Generieke vragenset'!$A$2:$X$48,18,FALSE),"")</f>
        <v xml:space="preserve">Ja </v>
      </c>
      <c r="S33" s="1"/>
      <c r="T33" s="14" t="str">
        <f>IF(ISTEXT(VLOOKUP($A33,'ALG Generieke vragenset'!$A$2:$X$48,20,FALSE)),VLOOKUP($A33,'ALG Generieke vragenset'!$A$2:$X$48,20,FALSE),"")</f>
        <v>Beschrijving</v>
      </c>
      <c r="U33" s="14" t="str">
        <f>IF(ISTEXT(VLOOKUP($A33,'ALG Generieke vragenset'!$A$2:$X$48,21,FALSE)),VLOOKUP($A33,'ALG Generieke vragenset'!$A$2:$X$48,21,FALSE),"")</f>
        <v>x</v>
      </c>
      <c r="V33" s="91">
        <v>1</v>
      </c>
      <c r="W33" s="91"/>
      <c r="X33" s="92"/>
    </row>
    <row r="34" spans="1:24" ht="32.1">
      <c r="A34" s="93" t="s">
        <v>6278</v>
      </c>
      <c r="B34" s="94" t="s">
        <v>6279</v>
      </c>
      <c r="C34" s="94" t="s">
        <v>6162</v>
      </c>
      <c r="D34" s="94" t="s">
        <v>6115</v>
      </c>
      <c r="E34" s="94" t="s">
        <v>6115</v>
      </c>
      <c r="F34" s="94" t="s">
        <v>6154</v>
      </c>
      <c r="G34" s="94"/>
      <c r="H34" s="25" t="str">
        <f t="shared" si="2"/>
        <v>ALG27_Question</v>
      </c>
      <c r="I34" s="1" t="str">
        <f>IF(ISTEXT(VLOOKUP($A34,'ALG Generieke vragenset'!$A$2:$X$48,9,FALSE)),VLOOKUP($A34,'ALG Generieke vragenset'!$A$2:$X$48,9,FALSE),"")</f>
        <v xml:space="preserve">Zijn er nog andere zorgen of vragen? </v>
      </c>
      <c r="J34" s="97" t="str">
        <f t="shared" si="1"/>
        <v>_QuestionPar</v>
      </c>
      <c r="K34" s="1" t="str">
        <f>IF(ISTEXT(VLOOKUP($A34,'ALG Generieke vragenset'!$A$2:$X$48,11,FALSE)),VLOOKUP($A34,'ALG Generieke vragenset'!$A$2:$X$48,11,FALSE),"")</f>
        <v xml:space="preserve">Zijn er nog andere zorgen of vragen? </v>
      </c>
      <c r="L34" s="1" t="str">
        <f>IF(ISTEXT(VLOOKUP($A34,'ALG Generieke vragenset'!$A$2:$X$48,12,FALSE)),VLOOKUP($A34,'ALG Generieke vragenset'!$A$2:$X$48,12,FALSE),"")</f>
        <v>Zorgen of vragen</v>
      </c>
      <c r="M34" s="1" t="str">
        <f t="shared" si="3"/>
        <v>ALG27_Extrainfo</v>
      </c>
      <c r="N34" s="1" t="str">
        <f>IF(ISTEXT(VLOOKUP($A34,'ALG Generieke vragenset'!$A$2:$X$48,14,FALSE)),VLOOKUP($A34,'ALG Generieke vragenset'!$A$2:$X$48,14,FALSE),"")</f>
        <v xml:space="preserve">Dit is de laatste vraag, hierna worden je antwoorden doorgestuurd naar ons medisch team. Indien je geen aanvullingen hebt kan je op volgende klikken.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v>
      </c>
      <c r="R34" s="1" t="str">
        <f>IF(ISTEXT(VLOOKUP($A34,'ALG Generieke vragenset'!$A$2:$X$48,18,FALSE)),VLOOKUP($A34,'ALG Generieke vragenset'!$A$2:$X$48,18,FALSE),"")</f>
        <v>Nee</v>
      </c>
      <c r="S34" s="1"/>
      <c r="T34" s="14" t="str">
        <f>IF(ISTEXT(VLOOKUP($A34,'ALG Generieke vragenset'!$A$2:$X$48,20,FALSE)),VLOOKUP($A34,'ALG Generieke vragenset'!$A$2:$X$48,20,FALSE),"")</f>
        <v>Beschrijving</v>
      </c>
      <c r="U34" s="14" t="str">
        <f>IF(ISTEXT(VLOOKUP($A34,'ALG Generieke vragenset'!$A$2:$X$48,21,FALSE)),VLOOKUP($A34,'ALG Generieke vragenset'!$A$2:$X$48,21,FALSE),"")</f>
        <v>x</v>
      </c>
      <c r="V34" s="94">
        <v>1</v>
      </c>
      <c r="W34" s="94" t="s">
        <v>6283</v>
      </c>
      <c r="X34" s="95" t="s">
        <v>6284</v>
      </c>
    </row>
  </sheetDat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_handleiding!$A$29:$A$38</xm:f>
          </x14:formula1>
          <x14:formula2>
            <xm:f>0</xm:f>
          </x14:formula2>
          <xm:sqref>Q1:Q2 Q10:Q1034</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23"/>
  <dimension ref="A1:X40"/>
  <sheetViews>
    <sheetView topLeftCell="I17" zoomScale="90" zoomScaleNormal="90" workbookViewId="0">
      <selection activeCell="S31" sqref="S31"/>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22.42578125" style="25" customWidth="1"/>
    <col min="11" max="13" width="9.140625" style="25" customWidth="1"/>
    <col min="14" max="14" width="15.42578125" style="25" customWidth="1"/>
    <col min="15" max="15" width="13" style="25" customWidth="1"/>
    <col min="16" max="16" width="14.42578125" style="25" customWidth="1"/>
    <col min="17" max="17" width="17.85546875" style="25" customWidth="1"/>
    <col min="18" max="18" width="10.42578125" style="25" customWidth="1"/>
    <col min="19" max="19" width="25.28515625" style="25" customWidth="1"/>
    <col min="20" max="20" width="28" style="25" customWidth="1"/>
    <col min="21" max="21" width="13.7109375" style="25" customWidth="1"/>
    <col min="22" max="22" width="9.7109375" style="25" customWidth="1"/>
    <col min="23"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48">
      <c r="A2" s="100" t="s">
        <v>6353</v>
      </c>
      <c r="B2" s="101"/>
      <c r="C2" s="101" t="s">
        <v>6353</v>
      </c>
      <c r="D2" s="101" t="s">
        <v>4719</v>
      </c>
      <c r="E2" s="101" t="s">
        <v>4719</v>
      </c>
      <c r="F2" s="101" t="s">
        <v>6154</v>
      </c>
      <c r="G2" s="101"/>
      <c r="H2" s="101"/>
      <c r="I2" s="102"/>
      <c r="J2" s="492"/>
      <c r="K2" s="103"/>
      <c r="L2" s="104"/>
      <c r="M2" s="104"/>
      <c r="N2" s="101" t="s">
        <v>6384</v>
      </c>
      <c r="O2" s="104"/>
      <c r="P2" s="101"/>
      <c r="Q2" s="101"/>
      <c r="R2" s="101"/>
      <c r="S2" s="101"/>
      <c r="T2" s="101" t="s">
        <v>6510</v>
      </c>
      <c r="U2" s="101"/>
      <c r="V2" s="101"/>
      <c r="W2" s="101"/>
      <c r="X2" s="105"/>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40" si="1">A4&amp;"_"&amp;$H$1</f>
        <v>ABCDE1B_Question</v>
      </c>
      <c r="I4" s="1" t="str">
        <f>IF(ISTEXT(VLOOKUP($A4,'ABCDE set (patient + verz)'!$A$2:$X$48,9,FALSE)),VLOOKUP($A4,'ABCDE set (patient + verz)'!$A$2:$X$48,9,FALSE),"")</f>
        <v xml:space="preserve">Ben je volledig bij bewustzijn / helder? </v>
      </c>
      <c r="J4" s="1" t="str">
        <f t="shared" ref="J4:J40"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0"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77" t="str">
        <f t="shared" ref="A10:A14" si="4">UPPER(MID(C10,1,5)&amp;B10)</f>
        <v>KOORT1</v>
      </c>
      <c r="B10" s="117">
        <v>1</v>
      </c>
      <c r="C10" s="117" t="s">
        <v>84</v>
      </c>
      <c r="D10" s="117" t="s">
        <v>6296</v>
      </c>
      <c r="E10" s="117" t="s">
        <v>4719</v>
      </c>
      <c r="F10" s="117" t="s">
        <v>6224</v>
      </c>
      <c r="G10" s="117"/>
      <c r="H10" s="25" t="str">
        <f t="shared" si="1"/>
        <v>KOORT1_Question</v>
      </c>
      <c r="I10" s="117" t="s">
        <v>7470</v>
      </c>
      <c r="J10" s="1" t="str">
        <f t="shared" si="2"/>
        <v>KOORT1_QuestionPar</v>
      </c>
      <c r="K10" s="170" t="s">
        <v>7471</v>
      </c>
      <c r="L10" s="117" t="s">
        <v>6439</v>
      </c>
      <c r="M10" s="1" t="str">
        <f t="shared" si="3"/>
        <v>KOORT1_ExtraInfo</v>
      </c>
      <c r="N10" s="167" t="s">
        <v>7472</v>
      </c>
      <c r="O10" s="193" t="s">
        <v>7473</v>
      </c>
      <c r="P10" s="117" t="s">
        <v>6441</v>
      </c>
      <c r="Q10" s="117" t="s">
        <v>6272</v>
      </c>
      <c r="R10" s="117" t="s">
        <v>6118</v>
      </c>
      <c r="S10" s="117" t="s">
        <v>7474</v>
      </c>
      <c r="T10" s="117" t="s">
        <v>7475</v>
      </c>
      <c r="U10" s="117"/>
      <c r="V10" s="178" t="s">
        <v>6167</v>
      </c>
      <c r="W10" s="117" t="s">
        <v>6917</v>
      </c>
      <c r="X10" s="179"/>
    </row>
    <row r="11" spans="1:24" ht="409.6">
      <c r="A11" s="100" t="str">
        <f t="shared" si="4"/>
        <v>KOORT1B</v>
      </c>
      <c r="B11" s="102" t="s">
        <v>6169</v>
      </c>
      <c r="C11" s="102" t="s">
        <v>84</v>
      </c>
      <c r="D11" s="102" t="s">
        <v>6331</v>
      </c>
      <c r="E11" s="102" t="s">
        <v>4719</v>
      </c>
      <c r="F11" s="102" t="s">
        <v>6216</v>
      </c>
      <c r="G11" s="102"/>
      <c r="H11" s="25" t="str">
        <f t="shared" si="1"/>
        <v>KOORT1B_Question</v>
      </c>
      <c r="I11" s="102" t="s">
        <v>6438</v>
      </c>
      <c r="J11" s="1" t="str">
        <f t="shared" si="2"/>
        <v>KOORT1B_QuestionPar</v>
      </c>
      <c r="K11" s="180" t="s">
        <v>6963</v>
      </c>
      <c r="L11" s="102" t="s">
        <v>6439</v>
      </c>
      <c r="M11" s="1" t="str">
        <f t="shared" si="3"/>
        <v>KOORT1B_ExtraInfo</v>
      </c>
      <c r="N11" s="172" t="s">
        <v>7476</v>
      </c>
      <c r="O11" s="102"/>
      <c r="P11" s="102" t="s">
        <v>6441</v>
      </c>
      <c r="Q11" s="102" t="s">
        <v>6272</v>
      </c>
      <c r="R11" s="102" t="s">
        <v>6118</v>
      </c>
      <c r="S11" s="102" t="s">
        <v>7477</v>
      </c>
      <c r="T11" s="102" t="s">
        <v>7478</v>
      </c>
      <c r="U11" s="102"/>
      <c r="V11" s="181" t="s">
        <v>6464</v>
      </c>
      <c r="W11" s="102" t="s">
        <v>7095</v>
      </c>
      <c r="X11" s="182"/>
    </row>
    <row r="12" spans="1:24" ht="240">
      <c r="A12" s="100" t="str">
        <f t="shared" si="4"/>
        <v>KOORT3</v>
      </c>
      <c r="B12" s="102">
        <v>3</v>
      </c>
      <c r="C12" s="102" t="s">
        <v>7479</v>
      </c>
      <c r="D12" s="102" t="s">
        <v>6115</v>
      </c>
      <c r="E12" s="102" t="s">
        <v>6115</v>
      </c>
      <c r="F12" s="102" t="s">
        <v>6154</v>
      </c>
      <c r="G12" s="102"/>
      <c r="H12" s="25" t="str">
        <f t="shared" si="1"/>
        <v>KOORT3_Question</v>
      </c>
      <c r="I12" s="102" t="s">
        <v>1563</v>
      </c>
      <c r="J12" s="1" t="str">
        <f t="shared" si="2"/>
        <v>KOORT3_QuestionPar</v>
      </c>
      <c r="K12" s="102" t="s">
        <v>1565</v>
      </c>
      <c r="L12" s="102" t="s">
        <v>3943</v>
      </c>
      <c r="M12" s="1" t="str">
        <f t="shared" si="3"/>
        <v>KOORT3_ExtraInfo</v>
      </c>
      <c r="N12" s="55" t="s">
        <v>1227</v>
      </c>
      <c r="O12" s="193" t="s">
        <v>7098</v>
      </c>
      <c r="P12" s="102" t="s">
        <v>6300</v>
      </c>
      <c r="Q12" s="102" t="s">
        <v>6326</v>
      </c>
      <c r="R12" s="102" t="s">
        <v>6118</v>
      </c>
      <c r="S12" s="102" t="s">
        <v>7480</v>
      </c>
      <c r="T12" s="102" t="s">
        <v>7100</v>
      </c>
      <c r="U12" s="102" t="s">
        <v>1576</v>
      </c>
      <c r="V12" s="102" t="s">
        <v>6275</v>
      </c>
      <c r="W12" s="102" t="s">
        <v>7101</v>
      </c>
      <c r="X12" s="182"/>
    </row>
    <row r="13" spans="1:24" ht="128.1">
      <c r="A13" s="177" t="str">
        <f t="shared" si="4"/>
        <v>KOORT4</v>
      </c>
      <c r="B13" s="117">
        <v>4</v>
      </c>
      <c r="C13" s="117" t="s">
        <v>7479</v>
      </c>
      <c r="D13" s="117" t="s">
        <v>6115</v>
      </c>
      <c r="E13" s="117" t="s">
        <v>4719</v>
      </c>
      <c r="F13" s="117" t="s">
        <v>6154</v>
      </c>
      <c r="G13" s="117"/>
      <c r="H13" s="25" t="str">
        <f t="shared" si="1"/>
        <v>KOORT4_Question</v>
      </c>
      <c r="I13" s="117" t="s">
        <v>7102</v>
      </c>
      <c r="J13" s="1" t="str">
        <f t="shared" si="2"/>
        <v>KOORT4_QuestionPar</v>
      </c>
      <c r="K13" s="117" t="s">
        <v>7102</v>
      </c>
      <c r="L13" s="117" t="s">
        <v>6749</v>
      </c>
      <c r="M13" s="1" t="str">
        <f t="shared" si="3"/>
        <v>KOORT4_ExtraInfo</v>
      </c>
      <c r="N13" s="117" t="s">
        <v>7481</v>
      </c>
      <c r="O13" s="117"/>
      <c r="P13" s="117"/>
      <c r="Q13" s="117" t="s">
        <v>2029</v>
      </c>
      <c r="R13" s="117" t="s">
        <v>3</v>
      </c>
      <c r="S13" s="117"/>
      <c r="T13" s="117" t="s">
        <v>6128</v>
      </c>
      <c r="U13" s="117" t="s">
        <v>1576</v>
      </c>
      <c r="V13" s="117">
        <v>1</v>
      </c>
      <c r="W13" s="117"/>
      <c r="X13" s="179"/>
    </row>
    <row r="14" spans="1:24" ht="240">
      <c r="A14" s="177" t="str">
        <f t="shared" si="4"/>
        <v>KOORT10</v>
      </c>
      <c r="B14" s="102">
        <v>10</v>
      </c>
      <c r="C14" s="102" t="s">
        <v>7479</v>
      </c>
      <c r="D14" s="102" t="s">
        <v>4719</v>
      </c>
      <c r="E14" s="102" t="s">
        <v>4719</v>
      </c>
      <c r="F14" s="102" t="s">
        <v>6202</v>
      </c>
      <c r="G14" s="102"/>
      <c r="H14" s="25" t="str">
        <f t="shared" si="1"/>
        <v>KOORT10_Question</v>
      </c>
      <c r="I14" s="1" t="s">
        <v>279</v>
      </c>
      <c r="J14" s="1" t="str">
        <f t="shared" si="2"/>
        <v>KOORT10_QuestionPar</v>
      </c>
      <c r="K14" s="1" t="s">
        <v>281</v>
      </c>
      <c r="L14" s="1" t="s">
        <v>6203</v>
      </c>
      <c r="M14" s="1" t="str">
        <f t="shared" si="3"/>
        <v>KOORT10_ExtraInfo</v>
      </c>
      <c r="N14" s="1" t="s">
        <v>6204</v>
      </c>
      <c r="O14" s="24" t="s">
        <v>6116</v>
      </c>
      <c r="P14" s="24" t="s">
        <v>6116</v>
      </c>
      <c r="Q14" s="1" t="s">
        <v>6205</v>
      </c>
      <c r="R14" s="1" t="s">
        <v>6118</v>
      </c>
      <c r="S14" s="14" t="s">
        <v>7482</v>
      </c>
      <c r="T14" s="14" t="s">
        <v>7483</v>
      </c>
      <c r="U14" s="14" t="s">
        <v>1576</v>
      </c>
      <c r="V14" s="1" t="s">
        <v>7484</v>
      </c>
      <c r="W14" s="14" t="s">
        <v>7485</v>
      </c>
      <c r="X14" s="1" t="s">
        <v>6116</v>
      </c>
    </row>
    <row r="15" spans="1:24" ht="111.95">
      <c r="A15" s="84" t="str">
        <f t="shared" ref="A15:A16" si="5">UPPER(MID(C15,1,3)&amp;B15)</f>
        <v>ALG31A</v>
      </c>
      <c r="B15" s="82" t="s">
        <v>6323</v>
      </c>
      <c r="C15" s="82" t="s">
        <v>6162</v>
      </c>
      <c r="D15" s="82" t="s">
        <v>6296</v>
      </c>
      <c r="E15" s="82" t="s">
        <v>4719</v>
      </c>
      <c r="F15" s="82" t="s">
        <v>6224</v>
      </c>
      <c r="G15" s="82"/>
      <c r="H15" s="25" t="str">
        <f t="shared" si="1"/>
        <v>ALG31A_Question</v>
      </c>
      <c r="I15" s="82" t="s">
        <v>6324</v>
      </c>
      <c r="J15" s="1" t="str">
        <f t="shared" si="2"/>
        <v>ALG31A_QuestionPar</v>
      </c>
      <c r="K15" s="82" t="s">
        <v>510</v>
      </c>
      <c r="L15" s="82" t="s">
        <v>6325</v>
      </c>
      <c r="M15" s="1" t="str">
        <f t="shared" si="3"/>
        <v>ALG31A_ExtraInfo</v>
      </c>
      <c r="N15" s="82" t="s">
        <v>512</v>
      </c>
      <c r="O15" s="82"/>
      <c r="P15" s="82"/>
      <c r="Q15" s="82" t="s">
        <v>6326</v>
      </c>
      <c r="R15" s="82" t="s">
        <v>6295</v>
      </c>
      <c r="S15" s="82" t="s">
        <v>6327</v>
      </c>
      <c r="T15" s="82" t="s">
        <v>6328</v>
      </c>
      <c r="U15" s="82" t="s">
        <v>1576</v>
      </c>
      <c r="V15" s="82" t="s">
        <v>6329</v>
      </c>
      <c r="W15" s="82" t="s">
        <v>7486</v>
      </c>
      <c r="X15" s="1"/>
    </row>
    <row r="16" spans="1:24" ht="80.099999999999994">
      <c r="A16" s="84" t="str">
        <f t="shared" si="5"/>
        <v>ALG31B</v>
      </c>
      <c r="B16" s="82" t="s">
        <v>6330</v>
      </c>
      <c r="C16" s="82" t="s">
        <v>6162</v>
      </c>
      <c r="D16" s="82" t="s">
        <v>6331</v>
      </c>
      <c r="E16" s="82" t="s">
        <v>4719</v>
      </c>
      <c r="F16" s="82" t="s">
        <v>6216</v>
      </c>
      <c r="G16" s="82"/>
      <c r="H16" s="25" t="str">
        <f t="shared" si="1"/>
        <v>ALG31B_Question</v>
      </c>
      <c r="I16" s="82" t="s">
        <v>6324</v>
      </c>
      <c r="J16" s="1" t="str">
        <f t="shared" si="2"/>
        <v>ALG31B_QuestionPar</v>
      </c>
      <c r="K16" s="82" t="s">
        <v>510</v>
      </c>
      <c r="L16" s="82" t="s">
        <v>6824</v>
      </c>
      <c r="M16" s="1" t="str">
        <f t="shared" si="3"/>
        <v>ALG31B_ExtraInfo</v>
      </c>
      <c r="N16" s="82" t="s">
        <v>6333</v>
      </c>
      <c r="O16" s="82"/>
      <c r="P16" s="82"/>
      <c r="Q16" s="82" t="s">
        <v>6326</v>
      </c>
      <c r="R16" s="82" t="s">
        <v>6295</v>
      </c>
      <c r="S16" s="82" t="s">
        <v>6334</v>
      </c>
      <c r="T16" s="82" t="s">
        <v>6335</v>
      </c>
      <c r="U16" s="82" t="s">
        <v>1576</v>
      </c>
      <c r="V16" s="82" t="s">
        <v>6246</v>
      </c>
      <c r="W16" s="82"/>
      <c r="X16" s="1"/>
    </row>
    <row r="17" spans="1:24" ht="111.95">
      <c r="A17" s="161" t="str">
        <f>UPPER(MID(C17,1,3)&amp;B17)</f>
        <v>ALG13</v>
      </c>
      <c r="B17" s="26">
        <v>13</v>
      </c>
      <c r="C17" s="30" t="s">
        <v>6153</v>
      </c>
      <c r="D17" s="30" t="s">
        <v>4719</v>
      </c>
      <c r="E17" s="30" t="s">
        <v>4719</v>
      </c>
      <c r="F17" s="30" t="s">
        <v>6154</v>
      </c>
      <c r="G17" s="30"/>
      <c r="H17" s="25" t="str">
        <f t="shared" si="1"/>
        <v>ALG13_Question</v>
      </c>
      <c r="I17" s="1" t="str">
        <f>IF(ISTEXT(VLOOKUP($A17,'ALG Generieke vragenset'!$A$2:$X$48,9,FALSE)),VLOOKUP($A17,'ALG Generieke vragenset'!$A$2:$X$48,9,FALSE),"")</f>
        <v xml:space="preserve">Sinds wanneer heb je klachten? </v>
      </c>
      <c r="J17" s="1" t="str">
        <f t="shared" si="2"/>
        <v>ALG13_QuestionPar</v>
      </c>
      <c r="K17" s="1" t="str">
        <f>IF(ISTEXT(VLOOKUP($A17,'ALG Generieke vragenset'!$A$2:$X$48,11,FALSE)),VLOOKUP($A17,'ALG Generieke vragenset'!$A$2:$X$48,11,FALSE),"")</f>
        <v xml:space="preserve">Sinds wanneer zijn er klachten? </v>
      </c>
      <c r="L17" s="1" t="str">
        <f>IF(ISTEXT(VLOOKUP($A17,'ALG Generieke vragenset'!$A$2:$X$48,12,FALSE)),VLOOKUP($A17,'ALG Generieke vragenset'!$A$2:$X$48,12,FALSE),"")</f>
        <v>Sinds wanneer</v>
      </c>
      <c r="M17" s="1"/>
      <c r="N17" s="1" t="str">
        <f>IF(ISTEXT(VLOOKUP($A17,'ALG Generieke vragenset'!$A$2:$X$48,14,FALSE)),VLOOKUP($A17,'ALG Generieke vragenset'!$A$2:$X$48,14,FALSE),"")</f>
        <v/>
      </c>
      <c r="O17" s="24" t="str">
        <f>IF(ISTEXT(VLOOKUP($A17,'ALG Generieke vragenset'!$A$2:$X$48,15,FALSE)),VLOOKUP($A17,'ALG Generieke vragenset'!$A$2:$X$48,15,FALSE),"")</f>
        <v/>
      </c>
      <c r="P17" s="24" t="str">
        <f>IF(ISTEXT(VLOOKUP($A17,'ALG Generieke vragenset'!$A$2:$X$48,16,FALSE)),VLOOKUP($A17,'ALG Generieke vragenset'!$A$2:$X$48,16,FALSE),"")</f>
        <v/>
      </c>
      <c r="Q17" s="1" t="str">
        <f>IF(ISTEXT(VLOOKUP($A17,'ALG Generieke vragenset'!$A$2:$X$48,17,FALSE)),VLOOKUP($A17,'ALG Generieke vragenset'!$A$2:$X$48,17,FALSE),"")</f>
        <v>keuzeselectie</v>
      </c>
      <c r="R17" s="1" t="str">
        <f>IF(ISTEXT(VLOOKUP($A17,'ALG Generieke vragenset'!$A$2:$X$48,18,FALSE)),VLOOKUP($A17,'ALG Generieke vragenset'!$A$2:$X$48,18,FALSE),"")</f>
        <v>Ja</v>
      </c>
      <c r="S17" s="14" t="s">
        <v>6228</v>
      </c>
      <c r="T17" s="14" t="str">
        <f>IF(ISTEXT(VLOOKUP($A17,'ALG Generieke vragenset'!$A$2:$X$48,20,FALSE)),VLOOKUP($A17,'ALG Generieke vragenset'!$A$2:$X$48,20,FALSE),"")</f>
        <v xml:space="preserve">1. Enkele uren
2. Een dag
3. Twee dagen
4. 2-6 dagen
5. 7 dagen
6. Langer dan 7 dagen
</v>
      </c>
      <c r="U17" s="14" t="str">
        <f>IF(ISTEXT(VLOOKUP($A17,'ALG Generieke vragenset'!$A$2:$X$48,21,FALSE)),VLOOKUP($A17,'ALG Generieke vragenset'!$A$2:$X$48,21,FALSE),"")</f>
        <v>x</v>
      </c>
      <c r="V17" s="162" t="s">
        <v>6230</v>
      </c>
      <c r="W17" s="117" t="s">
        <v>6231</v>
      </c>
      <c r="X17" s="26"/>
    </row>
    <row r="18" spans="1:24" ht="32.1">
      <c r="A18" s="161" t="str">
        <f>UPPER(MID(C18,1,3)&amp;B18)</f>
        <v>ALG13A</v>
      </c>
      <c r="B18" s="57" t="s">
        <v>6232</v>
      </c>
      <c r="C18" s="57" t="s">
        <v>6153</v>
      </c>
      <c r="D18" s="57" t="s">
        <v>6115</v>
      </c>
      <c r="E18" s="57" t="s">
        <v>4719</v>
      </c>
      <c r="F18" s="57" t="s">
        <v>6154</v>
      </c>
      <c r="G18" s="57"/>
      <c r="H18" s="25" t="str">
        <f t="shared" si="1"/>
        <v>ALG13A_Question</v>
      </c>
      <c r="I18" s="1" t="str">
        <f>IF(ISTEXT(VLOOKUP($A18,'ALG Generieke vragenset'!$A$2:$X$48,9,FALSE)),VLOOKUP($A18,'ALG Generieke vragenset'!$A$2:$X$48,9,FALSE),"")</f>
        <v>Hoe lang bestaan de klachten precies?</v>
      </c>
      <c r="J18" s="1" t="str">
        <f t="shared" si="2"/>
        <v>ALG13A_QuestionPar</v>
      </c>
      <c r="K18" s="1" t="str">
        <f>IF(ISTEXT(VLOOKUP($A18,'ALG Generieke vragenset'!$A$2:$X$48,11,FALSE)),VLOOKUP($A18,'ALG Generieke vragenset'!$A$2:$X$48,11,FALSE),"")</f>
        <v>Hoe lang bestaan de klachten precies?</v>
      </c>
      <c r="L18" s="1" t="str">
        <f>IF(ISTEXT(VLOOKUP($A18,'ALG Generieke vragenset'!$A$2:$X$48,12,FALSE)),VLOOKUP($A18,'ALG Generieke vragenset'!$A$2:$X$48,12,FALSE),"")</f>
        <v>Specifieke duur</v>
      </c>
      <c r="M18" s="1"/>
      <c r="N18" s="1" t="str">
        <f>IF(ISTEXT(VLOOKUP($A18,'ALG Generieke vragenset'!$A$2:$X$48,14,FALSE)),VLOOKUP($A18,'ALG Generieke vragenset'!$A$2:$X$48,14,FALSE),"")</f>
        <v> </v>
      </c>
      <c r="O18" s="24" t="str">
        <f>IF(ISTEXT(VLOOKUP($A18,'ALG Generieke vragenset'!$A$2:$X$48,15,FALSE)),VLOOKUP($A18,'ALG Generieke vragenset'!$A$2:$X$48,15,FALSE),"")</f>
        <v/>
      </c>
      <c r="P18" s="24" t="str">
        <f>IF(ISTEXT(VLOOKUP($A18,'ALG Generieke vragenset'!$A$2:$X$48,16,FALSE)),VLOOKUP($A18,'ALG Generieke vragenset'!$A$2:$X$48,16,FALSE),"")</f>
        <v> </v>
      </c>
      <c r="Q18" s="1" t="str">
        <f>IF(ISTEXT(VLOOKUP($A18,'ALG Generieke vragenset'!$A$2:$X$48,17,FALSE)),VLOOKUP($A18,'ALG Generieke vragenset'!$A$2:$X$48,17,FALSE),"")</f>
        <v>beschrijving</v>
      </c>
      <c r="R18" s="1" t="str">
        <f>IF(ISTEXT(VLOOKUP($A18,'ALG Generieke vragenset'!$A$2:$X$48,18,FALSE)),VLOOKUP($A18,'ALG Generieke vragenset'!$A$2:$X$48,18,FALSE),"")</f>
        <v xml:space="preserve">Ja </v>
      </c>
      <c r="S18" s="1"/>
      <c r="T18" s="14" t="str">
        <f>IF(ISTEXT(VLOOKUP($A18,'ALG Generieke vragenset'!$A$2:$X$48,20,FALSE)),VLOOKUP($A18,'ALG Generieke vragenset'!$A$2:$X$48,20,FALSE),"")</f>
        <v>Beschrijving</v>
      </c>
      <c r="U18" s="14" t="str">
        <f>IF(ISTEXT(VLOOKUP($A18,'ALG Generieke vragenset'!$A$2:$X$48,21,FALSE)),VLOOKUP($A18,'ALG Generieke vragenset'!$A$2:$X$48,21,FALSE),"")</f>
        <v>x</v>
      </c>
      <c r="V18" s="57">
        <v>1</v>
      </c>
      <c r="W18" s="57" t="s">
        <v>6116</v>
      </c>
      <c r="X18" s="163" t="s">
        <v>6116</v>
      </c>
    </row>
    <row r="19" spans="1:24" ht="96">
      <c r="A19" s="100" t="str">
        <f>UPPER(MID(C19,1,5)&amp;B19)</f>
        <v>KOORT6</v>
      </c>
      <c r="B19" s="102">
        <v>6</v>
      </c>
      <c r="C19" s="102" t="s">
        <v>84</v>
      </c>
      <c r="D19" s="102" t="s">
        <v>4719</v>
      </c>
      <c r="E19" s="102" t="s">
        <v>4719</v>
      </c>
      <c r="F19" s="102" t="s">
        <v>6202</v>
      </c>
      <c r="G19" s="102"/>
      <c r="H19" s="25" t="str">
        <f t="shared" si="1"/>
        <v>KOORT6_Question</v>
      </c>
      <c r="I19" s="102" t="s">
        <v>3982</v>
      </c>
      <c r="J19" s="1" t="str">
        <f t="shared" si="2"/>
        <v>KOORT6_QuestionPar</v>
      </c>
      <c r="K19" s="183" t="s">
        <v>3984</v>
      </c>
      <c r="L19" s="184" t="s">
        <v>7487</v>
      </c>
      <c r="M19" s="1"/>
      <c r="N19" s="184"/>
      <c r="O19" s="184"/>
      <c r="P19" s="102"/>
      <c r="Q19" s="102" t="s">
        <v>6073</v>
      </c>
      <c r="R19" s="102" t="s">
        <v>3</v>
      </c>
      <c r="S19" s="102" t="s">
        <v>6500</v>
      </c>
      <c r="T19" s="102" t="s">
        <v>6120</v>
      </c>
      <c r="U19" s="102" t="s">
        <v>1576</v>
      </c>
      <c r="V19" s="102" t="s">
        <v>6159</v>
      </c>
      <c r="W19" s="102"/>
      <c r="X19" s="182"/>
    </row>
    <row r="20" spans="1:24" ht="176.1">
      <c r="A20" s="100" t="str">
        <f>UPPER(MID(C20,1,5)&amp;B20)</f>
        <v>KOORT8</v>
      </c>
      <c r="B20" s="102">
        <v>8</v>
      </c>
      <c r="C20" s="102" t="s">
        <v>84</v>
      </c>
      <c r="D20" s="102" t="s">
        <v>6115</v>
      </c>
      <c r="E20" s="102" t="s">
        <v>6196</v>
      </c>
      <c r="F20" s="102" t="s">
        <v>6154</v>
      </c>
      <c r="G20" s="102"/>
      <c r="H20" s="25" t="str">
        <f t="shared" si="1"/>
        <v>KOORT8_Question</v>
      </c>
      <c r="I20" s="102" t="s">
        <v>7488</v>
      </c>
      <c r="J20" s="1" t="str">
        <f t="shared" si="2"/>
        <v>KOORT8_QuestionPar</v>
      </c>
      <c r="K20" s="183" t="s">
        <v>7489</v>
      </c>
      <c r="L20" s="184" t="s">
        <v>7490</v>
      </c>
      <c r="M20" s="1"/>
      <c r="N20" s="184"/>
      <c r="O20" s="184"/>
      <c r="P20" s="102"/>
      <c r="Q20" s="102" t="s">
        <v>6326</v>
      </c>
      <c r="R20" s="102" t="s">
        <v>3</v>
      </c>
      <c r="S20" s="102" t="s">
        <v>7491</v>
      </c>
      <c r="T20" s="102" t="s">
        <v>7492</v>
      </c>
      <c r="U20" s="102" t="s">
        <v>1576</v>
      </c>
      <c r="V20" s="102" t="s">
        <v>6582</v>
      </c>
      <c r="W20" s="102"/>
      <c r="X20" s="182"/>
    </row>
    <row r="21" spans="1:24" ht="32.1">
      <c r="A21" s="161" t="str">
        <f t="shared" ref="A21:A30" si="6">UPPER(MID(C21,1,3)&amp;B21)</f>
        <v>ALG14</v>
      </c>
      <c r="B21" s="26">
        <v>14</v>
      </c>
      <c r="C21" s="26" t="s">
        <v>6153</v>
      </c>
      <c r="D21" s="30" t="s">
        <v>4719</v>
      </c>
      <c r="E21" s="30" t="s">
        <v>4719</v>
      </c>
      <c r="F21" s="30" t="s">
        <v>6154</v>
      </c>
      <c r="G21" s="30"/>
      <c r="H21" s="25" t="str">
        <f t="shared" si="1"/>
        <v>ALG14_Question</v>
      </c>
      <c r="I21" s="1" t="str">
        <f>IF(ISTEXT(VLOOKUP($A21,'ALG Generieke vragenset'!$A$2:$X$48,9,FALSE)),VLOOKUP($A21,'ALG Generieke vragenset'!$A$2:$X$48,9,FALSE),"")</f>
        <v>Zijn er nog andere bijkomende klachten?</v>
      </c>
      <c r="J21" s="1" t="str">
        <f t="shared" si="2"/>
        <v>ALG14_QuestionPar</v>
      </c>
      <c r="K21" s="1" t="str">
        <f>IF(ISTEXT(VLOOKUP($A21,'ALG Generieke vragenset'!$A$2:$X$48,11,FALSE)),VLOOKUP($A21,'ALG Generieke vragenset'!$A$2:$X$48,11,FALSE),"")</f>
        <v>Zijn er nog andere bijkomende klachten?</v>
      </c>
      <c r="L21" s="1" t="str">
        <f>IF(ISTEXT(VLOOKUP($A21,'ALG Generieke vragenset'!$A$2:$X$48,12,FALSE)),VLOOKUP($A21,'ALG Generieke vragenset'!$A$2:$X$48,12,FALSE),"")</f>
        <v>Bijkomende klachten</v>
      </c>
      <c r="M21" s="1"/>
      <c r="N21" s="1" t="str">
        <f>IF(ISTEXT(VLOOKUP($A21,'ALG Generieke vragenset'!$A$2:$X$48,14,FALSE)),VLOOKUP($A21,'ALG Generieke vragenset'!$A$2:$X$48,14,FALSE),"")</f>
        <v/>
      </c>
      <c r="O21" s="24" t="str">
        <f>IF(ISTEXT(VLOOKUP($A21,'ALG Generieke vragenset'!$A$2:$X$48,15,FALSE)),VLOOKUP($A21,'ALG Generieke vragenset'!$A$2:$X$48,15,FALSE),"")</f>
        <v/>
      </c>
      <c r="P21" s="24" t="str">
        <f>IF(ISTEXT(VLOOKUP($A21,'ALG Generieke vragenset'!$A$2:$X$48,16,FALSE)),VLOOKUP($A21,'ALG Generieke vragenset'!$A$2:$X$48,16,FALSE),"")</f>
        <v/>
      </c>
      <c r="Q21" s="1" t="str">
        <f>IF(ISTEXT(VLOOKUP($A21,'ALG Generieke vragenset'!$A$2:$X$48,17,FALSE)),VLOOKUP($A21,'ALG Generieke vragenset'!$A$2:$X$48,17,FALSE),"")</f>
        <v>boolean</v>
      </c>
      <c r="R21" s="1" t="str">
        <f>IF(ISTEXT(VLOOKUP($A21,'ALG Generieke vragenset'!$A$2:$X$48,18,FALSE)),VLOOKUP($A21,'ALG Generieke vragenset'!$A$2:$X$48,18,FALSE),"")</f>
        <v>Ja</v>
      </c>
      <c r="S21" s="102" t="s">
        <v>6500</v>
      </c>
      <c r="T21" s="14" t="str">
        <f>IF(ISTEXT(VLOOKUP($A21,'ALG Generieke vragenset'!$A$2:$X$48,20,FALSE)),VLOOKUP($A21,'ALG Generieke vragenset'!$A$2:$X$48,20,FALSE),"")</f>
        <v>1. Ja
2. Nee</v>
      </c>
      <c r="U21" s="14" t="str">
        <f>IF(ISTEXT(VLOOKUP($A21,'ALG Generieke vragenset'!$A$2:$X$48,21,FALSE)),VLOOKUP($A21,'ALG Generieke vragenset'!$A$2:$X$48,21,FALSE),"")</f>
        <v/>
      </c>
      <c r="V21" s="30" t="s">
        <v>6159</v>
      </c>
      <c r="W21" s="117" t="s">
        <v>6235</v>
      </c>
      <c r="X21" s="26"/>
    </row>
    <row r="22" spans="1:24" ht="32.1">
      <c r="A22" s="161" t="str">
        <f t="shared" si="6"/>
        <v>ALG14A</v>
      </c>
      <c r="B22" s="26" t="s">
        <v>6236</v>
      </c>
      <c r="C22" s="26" t="s">
        <v>6162</v>
      </c>
      <c r="D22" s="30" t="s">
        <v>6115</v>
      </c>
      <c r="E22" s="30" t="s">
        <v>6115</v>
      </c>
      <c r="F22" s="30" t="s">
        <v>6154</v>
      </c>
      <c r="G22" s="30"/>
      <c r="H22" s="25" t="str">
        <f t="shared" si="1"/>
        <v>ALG14A_Question</v>
      </c>
      <c r="I22" s="1" t="str">
        <f>IF(ISTEXT(VLOOKUP($A22,'ALG Generieke vragenset'!$A$2:$X$48,9,FALSE)),VLOOKUP($A22,'ALG Generieke vragenset'!$A$2:$X$48,9,FALSE),"")</f>
        <v>Kan je de bijkomende klachten beschrijven?</v>
      </c>
      <c r="J22" s="1" t="str">
        <f t="shared" si="2"/>
        <v>ALG14A_QuestionPar</v>
      </c>
      <c r="K22" s="1" t="str">
        <f>IF(ISTEXT(VLOOKUP($A22,'ALG Generieke vragenset'!$A$2:$X$48,11,FALSE)),VLOOKUP($A22,'ALG Generieke vragenset'!$A$2:$X$48,11,FALSE),"")</f>
        <v>Kan je de bijkomende klachten beschrijven?</v>
      </c>
      <c r="L22" s="1" t="str">
        <f>IF(ISTEXT(VLOOKUP($A22,'ALG Generieke vragenset'!$A$2:$X$48,12,FALSE)),VLOOKUP($A22,'ALG Generieke vragenset'!$A$2:$X$48,12,FALSE),"")</f>
        <v>Specificatie 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beschrijving</v>
      </c>
      <c r="R22" s="1" t="str">
        <f>IF(ISTEXT(VLOOKUP($A22,'ALG Generieke vragenset'!$A$2:$X$48,18,FALSE)),VLOOKUP($A22,'ALG Generieke vragenset'!$A$2:$X$48,18,FALSE),"")</f>
        <v>Nee</v>
      </c>
      <c r="S22" s="1"/>
      <c r="T22" s="14" t="str">
        <f>IF(ISTEXT(VLOOKUP($A22,'ALG Generieke vragenset'!$A$2:$X$48,20,FALSE)),VLOOKUP($A22,'ALG Generieke vragenset'!$A$2:$X$48,20,FALSE),"")</f>
        <v>Beschrijving</v>
      </c>
      <c r="U22" s="14" t="str">
        <f>IF(ISTEXT(VLOOKUP($A22,'ALG Generieke vragenset'!$A$2:$X$48,21,FALSE)),VLOOKUP($A22,'ALG Generieke vragenset'!$A$2:$X$48,21,FALSE),"")</f>
        <v>x</v>
      </c>
      <c r="V22" s="30">
        <v>1</v>
      </c>
      <c r="W22" s="117"/>
      <c r="X22" s="26"/>
    </row>
    <row r="23" spans="1:24" ht="32.1">
      <c r="A23" s="100" t="str">
        <f t="shared" si="6"/>
        <v>ALG28</v>
      </c>
      <c r="B23" s="102">
        <v>28</v>
      </c>
      <c r="C23" s="102" t="s">
        <v>6162</v>
      </c>
      <c r="D23" s="102" t="s">
        <v>6115</v>
      </c>
      <c r="E23" s="102" t="s">
        <v>6115</v>
      </c>
      <c r="F23" s="102" t="s">
        <v>6154</v>
      </c>
      <c r="G23" s="102"/>
      <c r="H23" s="25" t="str">
        <f t="shared" si="1"/>
        <v>ALG28_Question</v>
      </c>
      <c r="I23" s="1" t="str">
        <f>IF(ISTEXT(VLOOKUP($A23,'ALG Generieke vragenset'!$A$2:$X$48,9,FALSE)),VLOOKUP($A23,'ALG Generieke vragenset'!$A$2:$X$48,9,FALSE),"")</f>
        <v xml:space="preserve">Hoe ziek voel je je? </v>
      </c>
      <c r="J23" s="1" t="str">
        <f t="shared" si="2"/>
        <v>ALG28_QuestionPar</v>
      </c>
      <c r="K23" s="1" t="str">
        <f>IF(ISTEXT(VLOOKUP($A23,'ALG Generieke vragenset'!$A$2:$X$48,11,FALSE)),VLOOKUP($A23,'ALG Generieke vragenset'!$A$2:$X$48,11,FALSE),"")</f>
        <v xml:space="preserve">Hoe ziek voelt de patiënt zich? </v>
      </c>
      <c r="L23" s="1" t="str">
        <f>IF(ISTEXT(VLOOKUP($A23,'ALG Generieke vragenset'!$A$2:$X$48,12,FALSE)),VLOOKUP($A23,'ALG Generieke vragenset'!$A$2:$X$48,12,FALSE),"")</f>
        <v>Mate ziek zijn</v>
      </c>
      <c r="M23" s="1" t="str">
        <f t="shared" si="3"/>
        <v>ALG28_ExtraInfo</v>
      </c>
      <c r="N23" s="1" t="str">
        <f>IF(ISTEXT(VLOOKUP($A23,'ALG Generieke vragenset'!$A$2:$X$48,14,FALSE)),VLOOKUP($A23,'ALG Generieke vragenset'!$A$2:$X$48,14,FALSE),"")</f>
        <v>Kan je nog dagelijkse bezigheiden doen zoals werk, school of boodschappen of lig je ziek in bed?</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ja</v>
      </c>
      <c r="S23" s="1"/>
      <c r="T23" s="14" t="str">
        <f>IF(ISTEXT(VLOOKUP($A23,'ALG Generieke vragenset'!$A$2:$X$48,20,FALSE)),VLOOKUP($A23,'ALG Generieke vragenset'!$A$2:$X$48,20,FALSE),"")</f>
        <v>Beschrijving</v>
      </c>
      <c r="U23" s="14" t="str">
        <f>IF(ISTEXT(VLOOKUP($A23,'ALG Generieke vragenset'!$A$2:$X$48,21,FALSE)),VLOOKUP($A23,'ALG Generieke vragenset'!$A$2:$X$48,21,FALSE),"")</f>
        <v>x</v>
      </c>
      <c r="V23" s="102">
        <v>1</v>
      </c>
      <c r="W23" s="102"/>
      <c r="X23" s="182"/>
    </row>
    <row r="24" spans="1:24" ht="32.1">
      <c r="A24" s="161" t="str">
        <f t="shared" si="6"/>
        <v>ALG24</v>
      </c>
      <c r="B24" s="185">
        <v>24</v>
      </c>
      <c r="C24" s="185" t="s">
        <v>6162</v>
      </c>
      <c r="D24" s="185" t="s">
        <v>4719</v>
      </c>
      <c r="E24" s="55" t="s">
        <v>6115</v>
      </c>
      <c r="F24" s="55" t="s">
        <v>6154</v>
      </c>
      <c r="G24" s="55"/>
      <c r="H24" s="25" t="str">
        <f t="shared" si="1"/>
        <v>ALG24_Question</v>
      </c>
      <c r="I24" s="1" t="str">
        <f>IF(ISTEXT(VLOOKUP($A24,'ALG Generieke vragenset'!$A$2:$X$48,9,FALSE)),VLOOKUP($A24,'ALG Generieke vragenset'!$A$2:$X$48,9,FALSE),"")</f>
        <v xml:space="preserve">Zijn er op dit moment huisgenoten met dezelfde klachten? </v>
      </c>
      <c r="J24" s="1" t="str">
        <f t="shared" si="2"/>
        <v>ALG24_QuestionPar</v>
      </c>
      <c r="K24" s="1" t="str">
        <f>IF(ISTEXT(VLOOKUP($A24,'ALG Generieke vragenset'!$A$2:$X$48,11,FALSE)),VLOOKUP($A24,'ALG Generieke vragenset'!$A$2:$X$48,11,FALSE),"")</f>
        <v xml:space="preserve">Zijn er op dit moment huisgenoten met dezelfde klachten? </v>
      </c>
      <c r="L24" s="1" t="str">
        <f>IF(ISTEXT(VLOOKUP($A24,'ALG Generieke vragenset'!$A$2:$X$48,12,FALSE)),VLOOKUP($A24,'ALG Generieke vragenset'!$A$2:$X$48,12,FALSE),"")</f>
        <v>Huisgenoten</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ja</v>
      </c>
      <c r="S24" s="102" t="s">
        <v>6500</v>
      </c>
      <c r="T24" s="14" t="str">
        <f>IF(ISTEXT(VLOOKUP($A24,'ALG Generieke vragenset'!$A$2:$X$48,20,FALSE)),VLOOKUP($A24,'ALG Generieke vragenset'!$A$2:$X$48,20,FALSE),"")</f>
        <v>1. Ja
2. Nee</v>
      </c>
      <c r="U24" s="14" t="str">
        <f>IF(ISTEXT(VLOOKUP($A24,'ALG Generieke vragenset'!$A$2:$X$48,21,FALSE)),VLOOKUP($A24,'ALG Generieke vragenset'!$A$2:$X$48,21,FALSE),"")</f>
        <v>x</v>
      </c>
      <c r="V24" s="117" t="s">
        <v>6159</v>
      </c>
      <c r="W24" s="117"/>
      <c r="X24" s="185" t="s">
        <v>6292</v>
      </c>
    </row>
    <row r="25" spans="1:24" ht="32.1">
      <c r="A25" s="161" t="str">
        <f t="shared" si="6"/>
        <v>ALG8</v>
      </c>
      <c r="B25" s="166">
        <v>8</v>
      </c>
      <c r="C25" s="166" t="s">
        <v>6153</v>
      </c>
      <c r="D25" s="167" t="s">
        <v>4719</v>
      </c>
      <c r="E25" s="167" t="s">
        <v>4719</v>
      </c>
      <c r="F25" s="167" t="s">
        <v>6154</v>
      </c>
      <c r="G25" s="167"/>
      <c r="H25" s="25" t="str">
        <f t="shared" si="1"/>
        <v>ALG8_Question</v>
      </c>
      <c r="I25" s="1" t="str">
        <f>IF(ISTEXT(VLOOKUP($A25,'ALG Generieke vragenset'!$A$2:$X$48,9,FALSE)),VLOOKUP($A25,'ALG Generieke vragenset'!$A$2:$X$48,9,FALSE),"")</f>
        <v xml:space="preserve">Ben je momenteel in het buitenland of recent geweest? </v>
      </c>
      <c r="J25" s="1" t="str">
        <f t="shared" si="2"/>
        <v>ALG8_QuestionPar</v>
      </c>
      <c r="K25" s="1" t="str">
        <f>IF(ISTEXT(VLOOKUP($A25,'ALG Generieke vragenset'!$A$2:$X$48,11,FALSE)),VLOOKUP($A25,'ALG Generieke vragenset'!$A$2:$X$48,11,FALSE),"")</f>
        <v xml:space="preserve">Is de patiënt momenteel in het buitenland of recent geweest? </v>
      </c>
      <c r="L25" s="1" t="str">
        <f>IF(ISTEXT(VLOOKUP($A25,'ALG Generieke vragenset'!$A$2:$X$48,12,FALSE)),VLOOKUP($A25,'ALG Generieke vragenset'!$A$2:$X$48,12,FALSE),"")</f>
        <v>Recent buitenland</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Boolean</v>
      </c>
      <c r="R25" s="1" t="str">
        <f>IF(ISTEXT(VLOOKUP($A25,'ALG Generieke vragenset'!$A$2:$X$48,18,FALSE)),VLOOKUP($A25,'ALG Generieke vragenset'!$A$2:$X$48,18,FALSE),"")</f>
        <v xml:space="preserve">Ja </v>
      </c>
      <c r="S25" s="102" t="s">
        <v>6500</v>
      </c>
      <c r="T25" s="14" t="str">
        <f>IF(ISTEXT(VLOOKUP($A25,'ALG Generieke vragenset'!$A$2:$X$48,20,FALSE)),VLOOKUP($A25,'ALG Generieke vragenset'!$A$2:$X$48,20,FALSE),"")</f>
        <v>1. Ja
2. Nee</v>
      </c>
      <c r="U25" s="14" t="s">
        <v>1576</v>
      </c>
      <c r="V25" s="167" t="s">
        <v>6159</v>
      </c>
      <c r="W25" s="117" t="s">
        <v>6160</v>
      </c>
      <c r="X25" s="168"/>
    </row>
    <row r="26" spans="1:24" ht="32.1">
      <c r="A26" s="161" t="str">
        <f t="shared" si="6"/>
        <v>ALG8A</v>
      </c>
      <c r="B26" s="166" t="s">
        <v>6214</v>
      </c>
      <c r="C26" s="166" t="s">
        <v>6153</v>
      </c>
      <c r="D26" s="167" t="s">
        <v>6115</v>
      </c>
      <c r="E26" s="167" t="s">
        <v>6115</v>
      </c>
      <c r="F26" s="167" t="s">
        <v>6154</v>
      </c>
      <c r="G26" s="167"/>
      <c r="H26" s="25" t="str">
        <f t="shared" si="1"/>
        <v>ALG8A_Question</v>
      </c>
      <c r="I26" s="1" t="str">
        <f>IF(ISTEXT(VLOOKUP($A26,'ALG Generieke vragenset'!$A$2:$X$48,9,FALSE)),VLOOKUP($A26,'ALG Generieke vragenset'!$A$2:$X$48,9,FALSE),"")</f>
        <v>Welke landen, voor hoe lang en sinds wanneer ben je terug?</v>
      </c>
      <c r="J26" s="1" t="str">
        <f t="shared" si="2"/>
        <v>ALG8A_QuestionPar</v>
      </c>
      <c r="K26" s="1" t="str">
        <f>IF(ISTEXT(VLOOKUP($A26,'ALG Generieke vragenset'!$A$2:$X$48,11,FALSE)),VLOOKUP($A26,'ALG Generieke vragenset'!$A$2:$X$48,11,FALSE),"")</f>
        <v>Welke landen, voor hoe lang en sinds wanneer is de patiënt terug?</v>
      </c>
      <c r="L26" s="1" t="str">
        <f>IF(ISTEXT(VLOOKUP($A26,'ALG Generieke vragenset'!$A$2:$X$48,12,FALSE)),VLOOKUP($A26,'ALG Generieke vragenset'!$A$2:$X$48,12,FALSE),"")</f>
        <v>Specificatie buitenland</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Nee</v>
      </c>
      <c r="S26" s="1"/>
      <c r="T26" s="14" t="str">
        <f>IF(ISTEXT(VLOOKUP($A26,'ALG Generieke vragenset'!$A$2:$X$48,20,FALSE)),VLOOKUP($A26,'ALG Generieke vragenset'!$A$2:$X$48,20,FALSE),"")</f>
        <v>Beschrijving</v>
      </c>
      <c r="U26" s="14" t="str">
        <f>IF(ISTEXT(VLOOKUP($A26,'ALG Generieke vragenset'!$A$2:$X$48,21,FALSE)),VLOOKUP($A26,'ALG Generieke vragenset'!$A$2:$X$48,21,FALSE),"")</f>
        <v>x</v>
      </c>
      <c r="V26" s="167">
        <v>1</v>
      </c>
      <c r="W26" s="117"/>
      <c r="X26" s="168"/>
    </row>
    <row r="27" spans="1:24" ht="32.1">
      <c r="A27" s="161" t="str">
        <f t="shared" si="6"/>
        <v>ALG15</v>
      </c>
      <c r="B27" s="26">
        <v>15</v>
      </c>
      <c r="C27" s="26" t="s">
        <v>6153</v>
      </c>
      <c r="D27" s="26" t="s">
        <v>4719</v>
      </c>
      <c r="E27" s="30" t="s">
        <v>4719</v>
      </c>
      <c r="F27" s="30" t="s">
        <v>6154</v>
      </c>
      <c r="G27" s="30"/>
      <c r="H27" s="25" t="str">
        <f t="shared" si="1"/>
        <v>ALG15_Question</v>
      </c>
      <c r="I27" s="1" t="str">
        <f>IF(ISTEXT(VLOOKUP($A27,'ALG Generieke vragenset'!$A$2:$X$48,9,FALSE)),VLOOKUP($A27,'ALG Generieke vragenset'!$A$2:$X$48,9,FALSE),"")</f>
        <v>Wat heb je zelf gedaan om de klachten te verlichten?</v>
      </c>
      <c r="J27" s="1" t="str">
        <f t="shared" si="2"/>
        <v>ALG15_QuestionPar</v>
      </c>
      <c r="K27" s="1" t="str">
        <f>IF(ISTEXT(VLOOKUP($A27,'ALG Generieke vragenset'!$A$2:$X$48,11,FALSE)),VLOOKUP($A27,'ALG Generieke vragenset'!$A$2:$X$48,11,FALSE),"")</f>
        <v>Wat heeft de patiënt zelf gedaan om de klachten te verlichten?</v>
      </c>
      <c r="L27" s="1" t="str">
        <f>IF(ISTEXT(VLOOKUP($A27,'ALG Generieke vragenset'!$A$2:$X$48,12,FALSE)),VLOOKUP($A27,'ALG Generieke vragenset'!$A$2:$X$48,12,FALSE),"")</f>
        <v>Zelfhulp</v>
      </c>
      <c r="M27" s="1" t="str">
        <f t="shared" si="3"/>
        <v>ALG15_ExtraInfo</v>
      </c>
      <c r="N27" s="1" t="str">
        <f>IF(ISTEXT(VLOOKUP($A27,'ALG Generieke vragenset'!$A$2:$X$48,14,FALSE)),VLOOKUP($A27,'ALG Generieke vragenset'!$A$2:$X$48,14,FALSE),"")</f>
        <v xml:space="preserve">Als je medicatie hebt ingenomen graag vermelden welke medicatie, de dosering en wanneer je het hebt ingenomen.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beschrijving</v>
      </c>
      <c r="R27" s="1" t="str">
        <f>IF(ISTEXT(VLOOKUP($A27,'ALG Generieke vragenset'!$A$2:$X$48,18,FALSE)),VLOOKUP($A27,'ALG Generieke vragenset'!$A$2:$X$48,18,FALSE),"")</f>
        <v xml:space="preserve">Ja </v>
      </c>
      <c r="S27" s="1"/>
      <c r="T27" s="14" t="str">
        <f>IF(ISTEXT(VLOOKUP($A27,'ALG Generieke vragenset'!$A$2:$X$48,20,FALSE)),VLOOKUP($A27,'ALG Generieke vragenset'!$A$2:$X$48,20,FALSE),"")</f>
        <v>Beschrijving</v>
      </c>
      <c r="U27" s="14" t="str">
        <f>IF(ISTEXT(VLOOKUP($A27,'ALG Generieke vragenset'!$A$2:$X$48,21,FALSE)),VLOOKUP($A27,'ALG Generieke vragenset'!$A$2:$X$48,21,FALSE),"")</f>
        <v>x</v>
      </c>
      <c r="V27" s="26">
        <v>1</v>
      </c>
      <c r="W27" s="117"/>
      <c r="X27" s="26"/>
    </row>
    <row r="28" spans="1:24" ht="48">
      <c r="A28" s="161" t="str">
        <f t="shared" si="6"/>
        <v>ALG21</v>
      </c>
      <c r="B28" s="169">
        <v>21</v>
      </c>
      <c r="C28" s="169" t="s">
        <v>6153</v>
      </c>
      <c r="D28" s="169" t="s">
        <v>4719</v>
      </c>
      <c r="E28" s="117" t="s">
        <v>6196</v>
      </c>
      <c r="F28" s="117" t="s">
        <v>6202</v>
      </c>
      <c r="G28" s="117"/>
      <c r="H28" s="25" t="str">
        <f t="shared" si="1"/>
        <v>ALG21_Question</v>
      </c>
      <c r="I28" s="1" t="str">
        <f>IF(ISTEXT(VLOOKUP($A28,'ALG Generieke vragenset'!$A$2:$X$48,9,FALSE)),VLOOKUP($A28,'ALG Generieke vragenset'!$A$2:$X$48,9,FALSE),"")</f>
        <v xml:space="preserve">Heb je een COVID-19 test gedaan? </v>
      </c>
      <c r="J28" s="1" t="str">
        <f t="shared" si="2"/>
        <v>ALG21_QuestionPar</v>
      </c>
      <c r="K28" s="1" t="str">
        <f>IF(ISTEXT(VLOOKUP($A28,'ALG Generieke vragenset'!$A$2:$X$48,11,FALSE)),VLOOKUP($A28,'ALG Generieke vragenset'!$A$2:$X$48,11,FALSE),"")</f>
        <v xml:space="preserve">Heeft de patiënt een COVID-19 test gedaan? </v>
      </c>
      <c r="L28" s="1" t="str">
        <f>IF(ISTEXT(VLOOKUP($A28,'ALG Generieke vragenset'!$A$2:$X$48,12,FALSE)),VLOOKUP($A28,'ALG Generieke vragenset'!$A$2:$X$48,12,FALSE),"")</f>
        <v>COVID-19 test</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keuzeselectie</v>
      </c>
      <c r="R28" s="1" t="str">
        <f>IF(ISTEXT(VLOOKUP($A28,'ALG Generieke vragenset'!$A$2:$X$48,18,FALSE)),VLOOKUP($A28,'ALG Generieke vragenset'!$A$2:$X$48,18,FALSE),"")</f>
        <v>Ja</v>
      </c>
      <c r="S28" s="14" t="s">
        <v>6288</v>
      </c>
      <c r="T28" s="14" t="str">
        <f>IF(ISTEXT(VLOOKUP($A28,'ALG Generieke vragenset'!$A$2:$X$48,20,FALSE)),VLOOKUP($A28,'ALG Generieke vragenset'!$A$2:$X$48,20,FALSE),"")</f>
        <v>1. Ja, positief
2. Ja, negatief
3. Nee</v>
      </c>
      <c r="U28" s="14" t="str">
        <f>IF(ISTEXT(VLOOKUP($A28,'ALG Generieke vragenset'!$A$2:$X$48,21,FALSE)),VLOOKUP($A28,'ALG Generieke vragenset'!$A$2:$X$48,21,FALSE),"")</f>
        <v>x</v>
      </c>
      <c r="V28" s="117" t="s">
        <v>6269</v>
      </c>
      <c r="W28" s="117"/>
      <c r="X28" s="169"/>
    </row>
    <row r="29" spans="1:24" ht="32.1">
      <c r="A29" s="161" t="str">
        <f t="shared" si="6"/>
        <v>ALG4</v>
      </c>
      <c r="B29" s="26">
        <v>4</v>
      </c>
      <c r="C29" s="26" t="s">
        <v>6153</v>
      </c>
      <c r="D29" s="26" t="s">
        <v>4719</v>
      </c>
      <c r="E29" s="30" t="s">
        <v>6186</v>
      </c>
      <c r="F29" s="117" t="s">
        <v>6187</v>
      </c>
      <c r="G29" s="117"/>
      <c r="H29" s="25" t="str">
        <f t="shared" si="1"/>
        <v>ALG4_Question</v>
      </c>
      <c r="I29" s="1" t="str">
        <f>IF(ISTEXT(VLOOKUP($A29,'ALG Generieke vragenset'!$A$2:$X$48,9,FALSE)),VLOOKUP($A29,'ALG Generieke vragenset'!$A$2:$X$48,9,FALSE),"")</f>
        <v xml:space="preserve">Ben je (mogelijk) zwanger? </v>
      </c>
      <c r="J29" s="1" t="str">
        <f t="shared" si="2"/>
        <v>ALG4_QuestionPar</v>
      </c>
      <c r="K29" s="1" t="str">
        <f>IF(ISTEXT(VLOOKUP($A29,'ALG Generieke vragenset'!$A$2:$X$48,11,FALSE)),VLOOKUP($A29,'ALG Generieke vragenset'!$A$2:$X$48,11,FALSE),"")</f>
        <v>Is de patiënte (mogelijk) zwanger?</v>
      </c>
      <c r="L29" s="1" t="str">
        <f>IF(ISTEXT(VLOOKUP($A29,'ALG Generieke vragenset'!$A$2:$X$48,12,FALSE)),VLOOKUP($A29,'ALG Generieke vragenset'!$A$2:$X$48,12,FALSE),"")</f>
        <v>(mogelijk) zwanger</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102" t="s">
        <v>6500</v>
      </c>
      <c r="T29" s="14" t="str">
        <f>IF(ISTEXT(VLOOKUP($A29,'ALG Generieke vragenset'!$A$2:$X$48,20,FALSE)),VLOOKUP($A29,'ALG Generieke vragenset'!$A$2:$X$48,20,FALSE),"")</f>
        <v>1. Ja
2. Nee</v>
      </c>
      <c r="U29" s="14" t="str">
        <f>IF(ISTEXT(VLOOKUP($A29,'ALG Generieke vragenset'!$A$2:$X$48,21,FALSE)),VLOOKUP($A29,'ALG Generieke vragenset'!$A$2:$X$48,21,FALSE),"")</f>
        <v>x</v>
      </c>
      <c r="V29" s="26" t="s">
        <v>6159</v>
      </c>
      <c r="W29" s="117"/>
      <c r="X29" s="26"/>
    </row>
    <row r="30" spans="1:24" ht="32.1">
      <c r="A30" s="161" t="str">
        <f t="shared" si="6"/>
        <v>ALG4A</v>
      </c>
      <c r="B30" s="38" t="s">
        <v>6190</v>
      </c>
      <c r="C30" s="38" t="s">
        <v>6153</v>
      </c>
      <c r="D30" s="38" t="s">
        <v>4719</v>
      </c>
      <c r="E30" s="38" t="s">
        <v>6186</v>
      </c>
      <c r="F30" s="38" t="s">
        <v>6187</v>
      </c>
      <c r="G30" s="38"/>
      <c r="H30" s="25" t="str">
        <f t="shared" si="1"/>
        <v>ALG4A_Question</v>
      </c>
      <c r="I30" s="1" t="str">
        <f>IF(ISTEXT(VLOOKUP($A30,'ALG Generieke vragenset'!$A$2:$X$48,9,FALSE)),VLOOKUP($A30,'ALG Generieke vragenset'!$A$2:$X$48,9,FALSE),"")</f>
        <v xml:space="preserve">Ben je recent bevallen? </v>
      </c>
      <c r="J30" s="1" t="str">
        <f t="shared" si="2"/>
        <v>ALG4A_QuestionPar</v>
      </c>
      <c r="K30" s="1" t="str">
        <f>IF(ISTEXT(VLOOKUP($A30,'ALG Generieke vragenset'!$A$2:$X$48,11,FALSE)),VLOOKUP($A30,'ALG Generieke vragenset'!$A$2:$X$48,11,FALSE),"")</f>
        <v xml:space="preserve">Is de patiënte recent bevallen? </v>
      </c>
      <c r="L30" s="1" t="str">
        <f>IF(ISTEXT(VLOOKUP($A30,'ALG Generieke vragenset'!$A$2:$X$48,12,FALSE)),VLOOKUP($A30,'ALG Generieke vragenset'!$A$2:$X$48,12,FALSE),"")</f>
        <v>Recent bevallen</v>
      </c>
      <c r="M30" s="1" t="str">
        <f t="shared" si="3"/>
        <v>ALG4A_ExtraInfo</v>
      </c>
      <c r="N30" s="1" t="str">
        <f>IF(ISTEXT(VLOOKUP($A30,'ALG Generieke vragenset'!$A$2:$X$48,14,FALSE)),VLOOKUP($A30,'ALG Generieke vragenset'!$A$2:$X$48,14,FALSE),"")</f>
        <v xml:space="preserve">Recent is binnen de afgelopen zes weken. </v>
      </c>
      <c r="O30" s="24" t="str">
        <f>IF(ISTEXT(VLOOKUP($A30,'ALG Generieke vragenset'!$A$2:$X$48,15,FALSE)),VLOOKUP($A30,'ALG Generieke vragenset'!$A$2:$X$48,15,FALSE),"")</f>
        <v/>
      </c>
      <c r="P30" s="24" t="str">
        <f>IF(ISTEXT(VLOOKUP($A30,'ALG Generieke vragenset'!$A$2:$X$48,16,FALSE)),VLOOKUP($A30,'ALG Generieke vragenset'!$A$2:$X$48,16,FALSE),"")</f>
        <v>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02" t="s">
        <v>6500</v>
      </c>
      <c r="T30" s="14" t="str">
        <f>IF(ISTEXT(VLOOKUP($A30,'ALG Generieke vragenset'!$A$2:$X$48,20,FALSE)),VLOOKUP($A30,'ALG Generieke vragenset'!$A$2:$X$48,20,FALSE),"")</f>
        <v>1. Ja
2. Nee</v>
      </c>
      <c r="U30" s="14" t="str">
        <f>IF(ISTEXT(VLOOKUP($A30,'ALG Generieke vragenset'!$A$2:$X$48,21,FALSE)),VLOOKUP($A30,'ALG Generieke vragenset'!$A$2:$X$48,21,FALSE),"")</f>
        <v>x</v>
      </c>
      <c r="V30" s="38" t="s">
        <v>6159</v>
      </c>
      <c r="W30" s="38" t="s">
        <v>6116</v>
      </c>
      <c r="X30" s="186" t="s">
        <v>6116</v>
      </c>
    </row>
    <row r="31" spans="1:24" ht="255.95">
      <c r="A31" s="32" t="str">
        <f>UPPER(MID(C31,1,3)&amp;B31)</f>
        <v>ALG1A</v>
      </c>
      <c r="B31" s="1" t="s">
        <v>6161</v>
      </c>
      <c r="C31" s="1" t="s">
        <v>6162</v>
      </c>
      <c r="D31" s="1" t="s">
        <v>6115</v>
      </c>
      <c r="E31" s="1" t="s">
        <v>6115</v>
      </c>
      <c r="F31" s="1" t="s">
        <v>6154</v>
      </c>
      <c r="G31" s="1"/>
      <c r="H31" s="25" t="str">
        <f t="shared" si="1"/>
        <v>ALG1A_Question</v>
      </c>
      <c r="I31" s="321" t="s">
        <v>187</v>
      </c>
      <c r="J31" s="1" t="str">
        <f t="shared" si="2"/>
        <v>ALG1A_QuestionPar</v>
      </c>
      <c r="K31" s="322" t="s">
        <v>189</v>
      </c>
      <c r="L31" s="1" t="s">
        <v>6163</v>
      </c>
      <c r="M31" s="1" t="str">
        <f t="shared" si="3"/>
        <v>ALG1A_ExtraInfo</v>
      </c>
      <c r="N31" s="323" t="s">
        <v>6164</v>
      </c>
      <c r="O31" s="24"/>
      <c r="P31" s="24"/>
      <c r="Q31" s="25" t="s">
        <v>6066</v>
      </c>
      <c r="R31" s="1" t="s">
        <v>6118</v>
      </c>
      <c r="S31" s="14" t="s">
        <v>6165</v>
      </c>
      <c r="T31" s="33" t="s">
        <v>6166</v>
      </c>
      <c r="U31" s="1" t="s">
        <v>1576</v>
      </c>
      <c r="V31" s="14" t="s">
        <v>6167</v>
      </c>
      <c r="W31" s="24" t="s">
        <v>6168</v>
      </c>
      <c r="X31" s="1"/>
    </row>
    <row r="32" spans="1:24" ht="32.1">
      <c r="A32" s="32" t="str">
        <f>UPPER(MID(C32,1,3)&amp;B32)</f>
        <v>ALG1B</v>
      </c>
      <c r="B32" s="1" t="s">
        <v>6169</v>
      </c>
      <c r="C32" s="1" t="s">
        <v>6162</v>
      </c>
      <c r="D32" s="1" t="s">
        <v>6115</v>
      </c>
      <c r="E32" s="1" t="s">
        <v>6115</v>
      </c>
      <c r="F32" s="1" t="s">
        <v>6154</v>
      </c>
      <c r="G32" s="1"/>
      <c r="H32" s="25" t="str">
        <f t="shared" si="1"/>
        <v>ALG1B_Question</v>
      </c>
      <c r="I32" s="321" t="s">
        <v>221</v>
      </c>
      <c r="J32" s="1" t="str">
        <f t="shared" si="2"/>
        <v>ALG1B_QuestionPar</v>
      </c>
      <c r="K32" s="322" t="s">
        <v>223</v>
      </c>
      <c r="L32" s="1" t="s">
        <v>6170</v>
      </c>
      <c r="M32" s="1"/>
      <c r="N32"/>
      <c r="O32" s="24"/>
      <c r="P32" s="24"/>
      <c r="Q32" s="25" t="s">
        <v>6128</v>
      </c>
      <c r="R32" s="1" t="s">
        <v>6118</v>
      </c>
      <c r="S32" s="1"/>
      <c r="T32" s="33">
        <v>1</v>
      </c>
      <c r="U32" s="1" t="s">
        <v>1576</v>
      </c>
      <c r="V32" s="14">
        <v>1</v>
      </c>
      <c r="W32" s="24"/>
      <c r="X32" s="1"/>
    </row>
    <row r="33" spans="1:24" ht="32.1">
      <c r="A33" s="32" t="str">
        <f t="shared" ref="A33:A34" si="7">UPPER(MID(C33,1,3)&amp;B33)</f>
        <v>ALG3B</v>
      </c>
      <c r="B33" s="1" t="s">
        <v>6178</v>
      </c>
      <c r="C33" s="1" t="s">
        <v>6162</v>
      </c>
      <c r="D33" s="1" t="s">
        <v>6115</v>
      </c>
      <c r="E33" s="14" t="s">
        <v>6115</v>
      </c>
      <c r="F33" s="14" t="s">
        <v>6154</v>
      </c>
      <c r="G33" s="14"/>
      <c r="H33" s="25" t="str">
        <f t="shared" si="1"/>
        <v>ALG3B_Question</v>
      </c>
      <c r="I33" s="1" t="str">
        <f>IF(ISTEXT(VLOOKUP($A33,'ALG Generieke vragenset'!$A$2:$X$48,9,FALSE)),VLOOKUP($A33,'ALG Generieke vragenset'!$A$2:$X$48,9,FALSE),"")</f>
        <v xml:space="preserve">Gebruik je medicijnen? </v>
      </c>
      <c r="J33" s="1" t="str">
        <f t="shared" si="2"/>
        <v>ALG3B_QuestionPar</v>
      </c>
      <c r="K33" s="1" t="str">
        <f>IF(ISTEXT(VLOOKUP($A33,'ALG Generieke vragenset'!$A$2:$X$48,11,FALSE)),VLOOKUP($A33,'ALG Generieke vragenset'!$A$2:$X$48,11,FALSE),"")</f>
        <v>Gebruikt de patiënt medicijnen?</v>
      </c>
      <c r="L33" s="1" t="str">
        <f>IF(ISTEXT(VLOOKUP($A33,'ALG Generieke vragenset'!$A$2:$X$48,12,FALSE)),VLOOKUP($A33,'ALG Generieke vragenset'!$A$2:$X$48,12,FALSE),"")</f>
        <v>Medicatie</v>
      </c>
      <c r="M33" s="1" t="str">
        <f t="shared" si="3"/>
        <v>ALG3B_ExtraInfo</v>
      </c>
      <c r="N33" s="1" t="str">
        <f>IF(ISTEXT(VLOOKUP($A33,'ALG Generieke vragenset'!$A$2:$X$48,14,FALSE)),VLOOKUP($A33,'ALG Generieke vragenset'!$A$2:$X$48,14,FALSE),"")</f>
        <v>En/of ben je onder behandeling bij een arts met bijvoorbeeld radiotherapie?</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boolean</v>
      </c>
      <c r="R33" s="1" t="str">
        <f>IF(ISTEXT(VLOOKUP($A33,'ALG Generieke vragenset'!$A$2:$X$48,18,FALSE)),VLOOKUP($A33,'ALG Generieke vragenset'!$A$2:$X$48,18,FALSE),"")</f>
        <v xml:space="preserve">Ja </v>
      </c>
      <c r="S33" s="102" t="s">
        <v>6500</v>
      </c>
      <c r="T33" s="14" t="str">
        <f>IF(ISTEXT(VLOOKUP($A33,'ALG Generieke vragenset'!$A$2:$X$48,20,FALSE)),VLOOKUP($A33,'ALG Generieke vragenset'!$A$2:$X$48,20,FALSE),"")</f>
        <v xml:space="preserve">1. Ja 
2. Nee </v>
      </c>
      <c r="U33" s="14" t="str">
        <f>IF(ISTEXT(VLOOKUP($A33,'ALG Generieke vragenset'!$A$2:$X$48,21,FALSE)),VLOOKUP($A33,'ALG Generieke vragenset'!$A$2:$X$48,21,FALSE),"")</f>
        <v>x</v>
      </c>
      <c r="V33" s="1" t="s">
        <v>6159</v>
      </c>
      <c r="W33" s="24" t="s">
        <v>6235</v>
      </c>
      <c r="X33" s="1"/>
    </row>
    <row r="34" spans="1:24" ht="32.1">
      <c r="A34" s="32" t="str">
        <f t="shared" si="7"/>
        <v>ALG3C</v>
      </c>
      <c r="B34" s="1" t="s">
        <v>6182</v>
      </c>
      <c r="C34" s="1" t="s">
        <v>6162</v>
      </c>
      <c r="D34" s="1" t="s">
        <v>6115</v>
      </c>
      <c r="E34" s="14" t="s">
        <v>6115</v>
      </c>
      <c r="F34" s="14" t="s">
        <v>6154</v>
      </c>
      <c r="G34" s="14"/>
      <c r="H34" s="25" t="str">
        <f t="shared" si="1"/>
        <v>ALG3C_Question</v>
      </c>
      <c r="I34" s="1" t="str">
        <f>IF(ISTEXT(VLOOKUP($A34,'ALG Generieke vragenset'!$A$2:$X$48,9,FALSE)),VLOOKUP($A34,'ALG Generieke vragenset'!$A$2:$X$48,9,FALSE),"")</f>
        <v>Welke medicatie gebruik je?</v>
      </c>
      <c r="J34" s="1" t="str">
        <f t="shared" si="2"/>
        <v>ALG3C_QuestionPar</v>
      </c>
      <c r="K34" s="1" t="str">
        <f>IF(ISTEXT(VLOOKUP($A34,'ALG Generieke vragenset'!$A$2:$X$48,11,FALSE)),VLOOKUP($A34,'ALG Generieke vragenset'!$A$2:$X$48,11,FALSE),"")</f>
        <v>Welke medicatie gebruik je?</v>
      </c>
      <c r="L34" s="1" t="str">
        <f>IF(ISTEXT(VLOOKUP($A34,'ALG Generieke vragenset'!$A$2:$X$48,12,FALSE)),VLOOKUP($A34,'ALG Generieke vragenset'!$A$2:$X$48,12,FALSE),"")</f>
        <v>Specificatie medicatie</v>
      </c>
      <c r="M34" s="1" t="str">
        <f t="shared" si="3"/>
        <v>ALG3C_ExtraInfo</v>
      </c>
      <c r="N34" s="1" t="str">
        <f>IF(ISTEXT(VLOOKUP($A34,'ALG Generieke vragenset'!$A$2:$X$48,14,FALSE)),VLOOKUP($A34,'ALG Generieke vragenset'!$A$2:$X$48,14,FALSE),"")</f>
        <v xml:space="preserve">Of wat voor behandeling? En als je er een hebt graag ook een foto uploaden van je medicatielijst.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 en beeld</v>
      </c>
      <c r="R34" s="1" t="str">
        <f>IF(ISTEXT(VLOOKUP($A34,'ALG Generieke vragenset'!$A$2:$X$48,18,FALSE)),VLOOKUP($A34,'ALG Generieke vragenset'!$A$2:$X$48,18,FALSE),"")</f>
        <v xml:space="preserve">Ja </v>
      </c>
      <c r="S34" s="1"/>
      <c r="T34" s="14">
        <v>1</v>
      </c>
      <c r="U34" s="14" t="str">
        <f>IF(ISTEXT(VLOOKUP($A34,'ALG Generieke vragenset'!$A$2:$X$48,21,FALSE)),VLOOKUP($A34,'ALG Generieke vragenset'!$A$2:$X$48,21,FALSE),"")</f>
        <v>x</v>
      </c>
      <c r="V34" s="1">
        <v>1</v>
      </c>
      <c r="W34" s="24"/>
      <c r="X34" s="1"/>
    </row>
    <row r="35" spans="1:24" ht="32.1">
      <c r="A35" s="161" t="str">
        <f t="shared" ref="A35:A37" si="8">UPPER(MID(C35,1,3)&amp;B35)</f>
        <v>ALG5</v>
      </c>
      <c r="B35" s="26">
        <v>5</v>
      </c>
      <c r="C35" s="26" t="s">
        <v>6153</v>
      </c>
      <c r="D35" s="26" t="s">
        <v>6115</v>
      </c>
      <c r="E35" s="26" t="s">
        <v>4719</v>
      </c>
      <c r="F35" s="26" t="s">
        <v>6154</v>
      </c>
      <c r="G35" s="26"/>
      <c r="H35" s="25" t="str">
        <f t="shared" si="1"/>
        <v>ALG5_Question</v>
      </c>
      <c r="I35" s="1" t="str">
        <f>IF(ISTEXT(VLOOKUP($A35,'ALG Generieke vragenset'!$A$2:$X$48,9,FALSE)),VLOOKUP($A35,'ALG Generieke vragenset'!$A$2:$X$48,9,FALSE),"")</f>
        <v>Heb je allergieën?</v>
      </c>
      <c r="J35" s="1" t="str">
        <f t="shared" si="2"/>
        <v>ALG5_QuestionPar</v>
      </c>
      <c r="K35" s="1" t="str">
        <f>IF(ISTEXT(VLOOKUP($A35,'ALG Generieke vragenset'!$A$2:$X$48,11,FALSE)),VLOOKUP($A35,'ALG Generieke vragenset'!$A$2:$X$48,11,FALSE),"")</f>
        <v>Heeft de patiënt allergieën?</v>
      </c>
      <c r="L35" s="1" t="str">
        <f>IF(ISTEXT(VLOOKUP($A35,'ALG Generieke vragenset'!$A$2:$X$48,12,FALSE)),VLOOKUP($A35,'ALG Generieke vragenset'!$A$2:$X$48,12,FALSE),"")</f>
        <v>Allergieën</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 xml:space="preserve">Ja </v>
      </c>
      <c r="S35" s="102" t="s">
        <v>6500</v>
      </c>
      <c r="T35" s="14" t="str">
        <f>IF(ISTEXT(VLOOKUP($A35,'ALG Generieke vragenset'!$A$2:$X$48,20,FALSE)),VLOOKUP($A35,'ALG Generieke vragenset'!$A$2:$X$48,20,FALSE),"")</f>
        <v>1. Ja
2. Nee</v>
      </c>
      <c r="U35" s="14" t="str">
        <f>IF(ISTEXT(VLOOKUP($A35,'ALG Generieke vragenset'!$A$2:$X$48,21,FALSE)),VLOOKUP($A35,'ALG Generieke vragenset'!$A$2:$X$48,21,FALSE),"")</f>
        <v>x</v>
      </c>
      <c r="V35" s="30" t="s">
        <v>6159</v>
      </c>
      <c r="W35" s="117" t="s">
        <v>6160</v>
      </c>
      <c r="X35" s="26"/>
    </row>
    <row r="36" spans="1:24" ht="32.1">
      <c r="A36" s="161" t="str">
        <f t="shared" si="8"/>
        <v>ALG6</v>
      </c>
      <c r="B36" s="26">
        <v>6</v>
      </c>
      <c r="C36" s="26" t="s">
        <v>6153</v>
      </c>
      <c r="D36" s="26" t="s">
        <v>4719</v>
      </c>
      <c r="E36" s="30" t="s">
        <v>4719</v>
      </c>
      <c r="F36" s="30" t="s">
        <v>6154</v>
      </c>
      <c r="G36" s="30"/>
      <c r="H36" s="25" t="str">
        <f t="shared" si="1"/>
        <v>ALG6_Question</v>
      </c>
      <c r="I36" s="1" t="str">
        <f>IF(ISTEXT(VLOOKUP($A36,'ALG Generieke vragenset'!$A$2:$X$48,9,FALSE)),VLOOKUP($A36,'ALG Generieke vragenset'!$A$2:$X$48,9,FALSE),"")</f>
        <v>Hoe uit de allergie zich?</v>
      </c>
      <c r="J36" s="1" t="str">
        <f t="shared" si="2"/>
        <v>ALG6_QuestionPar</v>
      </c>
      <c r="K36" s="1" t="str">
        <f>IF(ISTEXT(VLOOKUP($A36,'ALG Generieke vragenset'!$A$2:$X$48,11,FALSE)),VLOOKUP($A36,'ALG Generieke vragenset'!$A$2:$X$48,11,FALSE),"")</f>
        <v>Hoe uit de allergie zich?</v>
      </c>
      <c r="L36" s="1" t="str">
        <f>IF(ISTEXT(VLOOKUP($A36,'ALG Generieke vragenset'!$A$2:$X$48,12,FALSE)),VLOOKUP($A36,'ALG Generieke vragenset'!$A$2:$X$48,12,FALSE),"")</f>
        <v>Waarvoor en ernst</v>
      </c>
      <c r="M36" s="1" t="str">
        <f t="shared" si="3"/>
        <v>ALG6_ExtraInfo</v>
      </c>
      <c r="N36" s="1" t="str">
        <f>IF(ISTEXT(VLOOKUP($A36,'ALG Generieke vragenset'!$A$2:$X$48,14,FALSE)),VLOOKUP($A36,'ALG Generieke vragenset'!$A$2:$X$48,14,FALSE),"")</f>
        <v>Bijvoorbeeld: huiduitslag over het gehele lichaam of een opgezette tong of keel? En gebruik je/de patiënt medicatie voor de allergie en / of heb je een EpiPen?</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v>
      </c>
      <c r="R36" s="1" t="str">
        <f>IF(ISTEXT(VLOOKUP($A36,'ALG Generieke vragenset'!$A$2:$X$48,18,FALSE)),VLOOKUP($A36,'ALG Generieke vragenset'!$A$2:$X$48,18,FALSE),"")</f>
        <v xml:space="preserve">Ja </v>
      </c>
      <c r="S36" s="1"/>
      <c r="T36" s="14" t="str">
        <f>IF(ISTEXT(VLOOKUP($A36,'ALG Generieke vragenset'!$A$2:$X$48,20,FALSE)),VLOOKUP($A36,'ALG Generieke vragenset'!$A$2:$X$48,20,FALSE),"")</f>
        <v>Beschrijving</v>
      </c>
      <c r="U36" s="14" t="str">
        <f>IF(ISTEXT(VLOOKUP($A36,'ALG Generieke vragenset'!$A$2:$X$48,21,FALSE)),VLOOKUP($A36,'ALG Generieke vragenset'!$A$2:$X$48,21,FALSE),"")</f>
        <v>x</v>
      </c>
      <c r="V36" s="26">
        <v>1</v>
      </c>
      <c r="W36" s="117"/>
      <c r="X36" s="26"/>
    </row>
    <row r="37" spans="1:24" ht="96">
      <c r="A37" s="161" t="str">
        <f t="shared" si="8"/>
        <v>ALG16</v>
      </c>
      <c r="B37" s="26">
        <v>16</v>
      </c>
      <c r="C37" s="26" t="s">
        <v>6153</v>
      </c>
      <c r="D37" s="26" t="s">
        <v>4719</v>
      </c>
      <c r="E37" s="30" t="s">
        <v>6115</v>
      </c>
      <c r="F37" s="30" t="s">
        <v>6154</v>
      </c>
      <c r="G37" s="30"/>
      <c r="H37" s="25" t="str">
        <f t="shared" si="1"/>
        <v>ALG16_Question</v>
      </c>
      <c r="I37" s="1" t="str">
        <f>IF(ISTEXT(VLOOKUP($A37,'ALG Generieke vragenset'!$A$2:$X$48,9,FALSE)),VLOOKUP($A37,'ALG Generieke vragenset'!$A$2:$X$48,9,FALSE),"")</f>
        <v xml:space="preserve">Ben je gevaccineerd? </v>
      </c>
      <c r="J37" s="1" t="str">
        <f t="shared" si="2"/>
        <v>ALG16_QuestionPar</v>
      </c>
      <c r="K37" s="1" t="str">
        <f>IF(ISTEXT(VLOOKUP($A37,'ALG Generieke vragenset'!$A$2:$X$48,11,FALSE)),VLOOKUP($A37,'ALG Generieke vragenset'!$A$2:$X$48,11,FALSE),"")</f>
        <v xml:space="preserve">Is de patiënt gevaccineerd? </v>
      </c>
      <c r="L37" s="1" t="str">
        <f>IF(ISTEXT(VLOOKUP($A37,'ALG Generieke vragenset'!$A$2:$X$48,12,FALSE)),VLOOKUP($A37,'ALG Generieke vragenset'!$A$2:$X$48,12,FALSE),"")</f>
        <v>Volledig gevaccineerd</v>
      </c>
      <c r="M37" s="1" t="str">
        <f t="shared" si="3"/>
        <v>ALG16_ExtraInfo</v>
      </c>
      <c r="N37" s="1" t="str">
        <f>IF(ISTEXT(VLOOKUP($A37,'ALG Generieke vragenset'!$A$2:$X$48,14,FALSE)),VLOOKUP($A37,'ALG Generieke vragenset'!$A$2:$X$48,14,FALSE),"")</f>
        <v xml:space="preserve">Er zijn meerdere antwoorden mogelijk. Ook andere vaccinaties zijn bijvoorbeeld reisvaccinaties tegen gele koorts of werkgerelateerde vaccinaties zoals BCG.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meerkeuzeselectie</v>
      </c>
      <c r="R37" s="1" t="str">
        <f>IF(ISTEXT(VLOOKUP($A37,'ALG Generieke vragenset'!$A$2:$X$48,18,FALSE)),VLOOKUP($A37,'ALG Generieke vragenset'!$A$2:$X$48,18,FALSE),"")</f>
        <v>Ja</v>
      </c>
      <c r="S37" s="14" t="s">
        <v>6244</v>
      </c>
      <c r="T37" s="14" t="str">
        <f>IF(ISTEXT(VLOOKUP($A37,'ALG Generieke vragenset'!$A$2:$X$48,20,FALSE)),VLOOKUP($A37,'ALG Generieke vragenset'!$A$2:$X$48,20,FALSE),"")</f>
        <v>1. Ja, volgens het rijksvaccinatieprogramma
2. Ja, tegen COVID-19 virus
3. Ja, ook andere vaccinaties
4. Nee, helemaal niet
5. Nee, slechts deels gevaccineerd</v>
      </c>
      <c r="U37" s="14" t="str">
        <f>IF(ISTEXT(VLOOKUP($A37,'ALG Generieke vragenset'!$A$2:$X$48,21,FALSE)),VLOOKUP($A37,'ALG Generieke vragenset'!$A$2:$X$48,21,FALSE),"")</f>
        <v>x</v>
      </c>
      <c r="V37" s="30" t="s">
        <v>6246</v>
      </c>
      <c r="W37" s="117"/>
      <c r="X37" s="26"/>
    </row>
    <row r="38" spans="1:24" ht="32.1">
      <c r="A38" s="161" t="str">
        <f>UPPER(MID(C38,1,5)&amp;B38)</f>
        <v>KOORT9</v>
      </c>
      <c r="B38" s="26">
        <v>9</v>
      </c>
      <c r="C38" s="26" t="s">
        <v>7479</v>
      </c>
      <c r="D38" s="26" t="s">
        <v>6296</v>
      </c>
      <c r="E38" s="30" t="s">
        <v>6115</v>
      </c>
      <c r="F38" s="30" t="s">
        <v>6224</v>
      </c>
      <c r="G38" s="30"/>
      <c r="H38" s="25" t="str">
        <f t="shared" si="1"/>
        <v>KOORT9_Question</v>
      </c>
      <c r="I38" s="1" t="s">
        <v>6962</v>
      </c>
      <c r="J38" s="1" t="str">
        <f t="shared" si="2"/>
        <v>KOORT9_QuestionPar</v>
      </c>
      <c r="K38" s="1" t="s">
        <v>6962</v>
      </c>
      <c r="L38" s="1"/>
      <c r="M38" s="1"/>
      <c r="N38" s="1"/>
      <c r="O38" s="24"/>
      <c r="P38" s="24"/>
      <c r="Q38" s="1" t="s">
        <v>6073</v>
      </c>
      <c r="R38" s="1" t="s">
        <v>6118</v>
      </c>
      <c r="S38" s="102" t="s">
        <v>6500</v>
      </c>
      <c r="T38" s="14" t="s">
        <v>6120</v>
      </c>
      <c r="U38" s="14" t="s">
        <v>1576</v>
      </c>
      <c r="V38" s="30">
        <v>1</v>
      </c>
      <c r="W38" s="117"/>
      <c r="X38" s="26"/>
    </row>
    <row r="39" spans="1:24" ht="48">
      <c r="A39" s="161" t="s">
        <v>6276</v>
      </c>
      <c r="B39" s="26">
        <v>20</v>
      </c>
      <c r="C39" s="26" t="s">
        <v>6153</v>
      </c>
      <c r="D39" s="26" t="s">
        <v>6115</v>
      </c>
      <c r="E39" s="30" t="s">
        <v>6115</v>
      </c>
      <c r="F39" s="30" t="s">
        <v>6154</v>
      </c>
      <c r="G39" s="30"/>
      <c r="H39" s="25" t="str">
        <f t="shared" si="1"/>
        <v>ADDITIONALQ_Question</v>
      </c>
      <c r="I39" s="1" t="str">
        <f>IF(ISTEXT(VLOOKUP($A39,'ALG Generieke vragenset'!$A$2:$X$48,9,FALSE)),VLOOKUP($A39,'ALG Generieke vragenset'!$A$2:$X$48,9,FALSE),"")</f>
        <v>Wat is je belangrijkste vraag aan ons?</v>
      </c>
      <c r="J39" s="1" t="str">
        <f t="shared" si="2"/>
        <v>ADDITIONALQ_QuestionPar</v>
      </c>
      <c r="K39" s="1" t="str">
        <f>IF(ISTEXT(VLOOKUP($A39,'ALG Generieke vragenset'!$A$2:$X$48,11,FALSE)),VLOOKUP($A39,'ALG Generieke vragenset'!$A$2:$X$48,11,FALSE),"")</f>
        <v>Wat is je belangrijkste vraag aan ons?</v>
      </c>
      <c r="L39" s="1" t="str">
        <f>IF(ISTEXT(VLOOKUP($A39,'ALG Generieke vragenset'!$A$2:$X$48,12,FALSE)),VLOOKUP($A39,'ALG Generieke vragenset'!$A$2:$X$48,12,FALSE),"")</f>
        <v>Hulpvraag</v>
      </c>
      <c r="M39" s="1"/>
      <c r="N39" s="1" t="str">
        <f>IF(ISTEXT(VLOOKUP($A39,'ALG Generieke vragenset'!$A$2:$X$48,14,FALSE)),VLOOKUP($A39,'ALG Generieke vragenset'!$A$2:$X$48,14,FALSE),"")</f>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 xml:space="preserve">Ja </v>
      </c>
      <c r="S39" s="1"/>
      <c r="T39" s="14" t="str">
        <f>IF(ISTEXT(VLOOKUP($A39,'ALG Generieke vragenset'!$A$2:$X$48,20,FALSE)),VLOOKUP($A39,'ALG Generieke vragenset'!$A$2:$X$48,20,FALSE),"")</f>
        <v>Beschrijving</v>
      </c>
      <c r="U39" s="14" t="str">
        <f>IF(ISTEXT(VLOOKUP($A39,'ALG Generieke vragenset'!$A$2:$X$48,21,FALSE)),VLOOKUP($A39,'ALG Generieke vragenset'!$A$2:$X$48,21,FALSE),"")</f>
        <v>x</v>
      </c>
      <c r="V39" s="117">
        <v>1</v>
      </c>
      <c r="W39" s="117"/>
      <c r="X39" s="26"/>
    </row>
    <row r="40" spans="1:24" ht="32.1">
      <c r="A40" s="161" t="s">
        <v>6278</v>
      </c>
      <c r="B40" s="26" t="s">
        <v>6279</v>
      </c>
      <c r="C40" s="26" t="s">
        <v>6162</v>
      </c>
      <c r="D40" s="26" t="s">
        <v>6115</v>
      </c>
      <c r="E40" s="30" t="s">
        <v>6115</v>
      </c>
      <c r="F40" s="30" t="s">
        <v>6154</v>
      </c>
      <c r="G40" s="30"/>
      <c r="H40" s="25" t="str">
        <f t="shared" si="1"/>
        <v>ALG27_Question</v>
      </c>
      <c r="I40" s="1" t="str">
        <f>IF(ISTEXT(VLOOKUP($A40,'ALG Generieke vragenset'!$A$2:$X$48,9,FALSE)),VLOOKUP($A40,'ALG Generieke vragenset'!$A$2:$X$48,9,FALSE),"")</f>
        <v xml:space="preserve">Zijn er nog andere zorgen of vragen? </v>
      </c>
      <c r="J40" s="1" t="str">
        <f t="shared" si="2"/>
        <v>ALG27_QuestionPar</v>
      </c>
      <c r="K40" s="1" t="str">
        <f>IF(ISTEXT(VLOOKUP($A40,'ALG Generieke vragenset'!$A$2:$X$48,11,FALSE)),VLOOKUP($A40,'ALG Generieke vragenset'!$A$2:$X$48,11,FALSE),"")</f>
        <v xml:space="preserve">Zijn er nog andere zorgen of vragen? </v>
      </c>
      <c r="L40" s="1" t="str">
        <f>IF(ISTEXT(VLOOKUP($A40,'ALG Generieke vragenset'!$A$2:$X$48,12,FALSE)),VLOOKUP($A40,'ALG Generieke vragenset'!$A$2:$X$48,12,FALSE),"")</f>
        <v>Zorgen of vragen</v>
      </c>
      <c r="M40" s="1" t="str">
        <f t="shared" si="3"/>
        <v>ALG27_ExtraInfo</v>
      </c>
      <c r="N40" s="1" t="str">
        <f>IF(ISTEXT(VLOOKUP($A40,'ALG Generieke vragenset'!$A$2:$X$48,14,FALSE)),VLOOKUP($A40,'ALG Generieke vragenset'!$A$2:$X$48,14,FALSE),"")</f>
        <v xml:space="preserve">Dit is de laatste vraag, hierna worden je antwoorden doorgestuurd naar ons medisch team. Indien je geen aanvullingen hebt kan je op volgende klikken.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Nee</v>
      </c>
      <c r="S40" s="1"/>
      <c r="T40" s="14" t="str">
        <f>IF(ISTEXT(VLOOKUP($A40,'ALG Generieke vragenset'!$A$2:$X$48,20,FALSE)),VLOOKUP($A40,'ALG Generieke vragenset'!$A$2:$X$48,20,FALSE),"")</f>
        <v>Beschrijving</v>
      </c>
      <c r="U40" s="14" t="str">
        <f>IF(ISTEXT(VLOOKUP($A40,'ALG Generieke vragenset'!$A$2:$X$48,21,FALSE)),VLOOKUP($A40,'ALG Generieke vragenset'!$A$2:$X$48,21,FALSE),"")</f>
        <v>x</v>
      </c>
      <c r="V40" s="117">
        <v>1</v>
      </c>
      <c r="W40" s="117" t="s">
        <v>6283</v>
      </c>
      <c r="X40" s="26" t="s">
        <v>6284</v>
      </c>
    </row>
  </sheetData>
  <autoFilter ref="A1:X1" xr:uid="{00000000-0001-0000-1100-000000000000}"/>
  <hyperlinks>
    <hyperlink ref="O12" r:id="rId1" xr:uid="{4D8FCB8D-FE5E-4166-B383-359343E0B600}"/>
    <hyperlink ref="O10" r:id="rId2" xr:uid="{F56921E9-1E1E-4EE8-85E5-A13D5F846020}"/>
  </hyperlinks>
  <pageMargins left="0.7" right="0.7" top="0.75" bottom="0.75" header="0.51180555555555496" footer="0.51180555555555496"/>
  <pageSetup paperSize="9" firstPageNumber="0" orientation="portrait" horizontalDpi="300" verticalDpi="30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_handleiding!$A$29:$A$38</xm:f>
          </x14:formula1>
          <x14:formula2>
            <xm:f>0</xm:f>
          </x14:formula2>
          <xm:sqref>Q35:Q1035 Q17:Q32 Q1:Q2 Q10:Q14</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274C-08C8-4EF2-8ABF-75DE81E40AAA}">
  <sheetPr codeName="Blad42"/>
  <dimension ref="A1:X30"/>
  <sheetViews>
    <sheetView topLeftCell="G9" zoomScale="90" zoomScaleNormal="90" workbookViewId="0">
      <selection activeCell="S11" sqref="S11"/>
    </sheetView>
  </sheetViews>
  <sheetFormatPr defaultColWidth="11.42578125" defaultRowHeight="15"/>
  <cols>
    <col min="1" max="1" width="18.42578125" style="175" customWidth="1"/>
    <col min="2" max="2" width="15.140625" style="25" customWidth="1"/>
    <col min="3" max="3" width="15.42578125" style="25" customWidth="1"/>
    <col min="4" max="4" width="15.7109375" style="25" customWidth="1"/>
    <col min="5" max="5" width="17" style="25" customWidth="1"/>
    <col min="6" max="6" width="9" style="25" customWidth="1"/>
    <col min="7" max="8" width="9.140625" style="25" customWidth="1"/>
    <col min="9" max="10" width="22.42578125" style="25" customWidth="1"/>
    <col min="11" max="13" width="9.140625" style="25" customWidth="1"/>
    <col min="14" max="14" width="15.42578125" style="25" customWidth="1"/>
    <col min="15" max="15" width="13" style="25" customWidth="1"/>
    <col min="16" max="16" width="14.42578125" style="25" customWidth="1"/>
    <col min="17" max="17" width="17.85546875" style="25" customWidth="1"/>
    <col min="18" max="18" width="10.42578125" style="25" customWidth="1"/>
    <col min="19" max="19" width="24.7109375" style="25" customWidth="1"/>
    <col min="20" max="20" width="28" style="25" customWidth="1"/>
    <col min="21" max="21" width="13.7109375" style="25" customWidth="1"/>
    <col min="22" max="22" width="9.7109375" style="25" customWidth="1"/>
    <col min="23" max="24" width="39" style="2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6152</v>
      </c>
      <c r="W1" s="74" t="s">
        <v>6097</v>
      </c>
      <c r="X1" s="74" t="s">
        <v>6098</v>
      </c>
    </row>
    <row r="2" spans="1:24" ht="48">
      <c r="A2" s="379" t="s">
        <v>6353</v>
      </c>
      <c r="B2" s="101"/>
      <c r="C2" s="101" t="s">
        <v>6353</v>
      </c>
      <c r="D2" s="101" t="s">
        <v>4719</v>
      </c>
      <c r="E2" s="101" t="s">
        <v>4719</v>
      </c>
      <c r="F2" s="101" t="s">
        <v>6154</v>
      </c>
      <c r="G2" s="101"/>
      <c r="H2" s="101"/>
      <c r="I2" s="380"/>
      <c r="J2" s="485"/>
      <c r="K2" s="103"/>
      <c r="L2" s="104"/>
      <c r="M2" s="104"/>
      <c r="N2" s="101" t="s">
        <v>6384</v>
      </c>
      <c r="O2" s="104"/>
      <c r="P2" s="101"/>
      <c r="Q2" s="101"/>
      <c r="R2" s="101"/>
      <c r="S2" s="101"/>
      <c r="T2" s="101" t="s">
        <v>6510</v>
      </c>
      <c r="U2" s="101"/>
      <c r="V2" s="101"/>
      <c r="W2" s="101"/>
      <c r="X2" s="105"/>
    </row>
    <row r="3" spans="1:24" ht="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0" si="1">A4&amp;"_"&amp;$H$1</f>
        <v>ABCDE1B_Question</v>
      </c>
      <c r="I4" s="1" t="str">
        <f>IF(ISTEXT(VLOOKUP($A4,'ABCDE set (patient + verz)'!$A$2:$X$48,9,FALSE)),VLOOKUP($A4,'ABCDE set (patient + verz)'!$A$2:$X$48,9,FALSE),"")</f>
        <v xml:space="preserve">Ben je volledig bij bewustzijn / helder? </v>
      </c>
      <c r="J4" s="1" t="str">
        <f t="shared" ref="J4:J30"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29"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65.1">
      <c r="A10" s="438" t="str">
        <f>UPPER(MID(C10,1,5)&amp;B10)</f>
        <v>TRAUM1</v>
      </c>
      <c r="B10" s="439">
        <v>1</v>
      </c>
      <c r="C10" s="439" t="s">
        <v>7493</v>
      </c>
      <c r="D10" s="439" t="s">
        <v>4719</v>
      </c>
      <c r="E10" s="439" t="s">
        <v>4719</v>
      </c>
      <c r="F10" s="439" t="s">
        <v>6202</v>
      </c>
      <c r="G10" s="439"/>
      <c r="H10" s="25" t="str">
        <f t="shared" si="1"/>
        <v>TRAUM1_Question</v>
      </c>
      <c r="I10" s="439" t="s">
        <v>6512</v>
      </c>
      <c r="J10" s="1" t="str">
        <f t="shared" si="2"/>
        <v>TRAUM1_QuestionPar</v>
      </c>
      <c r="K10" s="439" t="s">
        <v>6562</v>
      </c>
      <c r="L10" s="439" t="s">
        <v>6879</v>
      </c>
      <c r="M10" s="1" t="str">
        <f t="shared" si="3"/>
        <v>TRAUM1_ExtraInfo</v>
      </c>
      <c r="N10" s="439" t="s">
        <v>7494</v>
      </c>
      <c r="O10" s="439"/>
      <c r="P10" s="439" t="s">
        <v>6300</v>
      </c>
      <c r="Q10" s="439" t="s">
        <v>6326</v>
      </c>
      <c r="R10" s="439" t="s">
        <v>3</v>
      </c>
      <c r="S10" s="439" t="s">
        <v>7495</v>
      </c>
      <c r="T10" s="439" t="s">
        <v>7496</v>
      </c>
      <c r="U10" s="439"/>
      <c r="V10" s="439" t="s">
        <v>6732</v>
      </c>
      <c r="W10" s="439" t="s">
        <v>7497</v>
      </c>
      <c r="X10" s="440"/>
    </row>
    <row r="11" spans="1:24" ht="176.1">
      <c r="A11" s="111" t="str">
        <f>UPPER(MID(C11,1,3)&amp;B11)</f>
        <v>PIJ1</v>
      </c>
      <c r="B11" s="40">
        <v>1</v>
      </c>
      <c r="C11" s="40" t="s">
        <v>6247</v>
      </c>
      <c r="D11" s="41" t="s">
        <v>4719</v>
      </c>
      <c r="E11" s="41" t="s">
        <v>4719</v>
      </c>
      <c r="F11" s="41" t="s">
        <v>6154</v>
      </c>
      <c r="G11" s="41"/>
      <c r="H11" s="25" t="str">
        <f t="shared" si="1"/>
        <v>PIJ1_Question</v>
      </c>
      <c r="I11" s="1" t="str">
        <f>IF(ISTEXT(VLOOKUP($A11,'ALG Generieke vragenset'!$A$2:$X$100,9,FALSE)),VLOOKUP($A11,'ALG Generieke vragenset'!$A$2:$X$100,9,FALSE),"")</f>
        <v>Kun je op een schaal van 0-10 aangeven hoeveel pijn je hebt?</v>
      </c>
      <c r="J11" s="1" t="str">
        <f t="shared" si="2"/>
        <v>PIJ1_QuestionPar</v>
      </c>
      <c r="K11" s="1" t="str">
        <f>IF(ISTEXT(VLOOKUP($A11,'ALG Generieke vragenset'!$A$2:$X$100,11,FALSE)),VLOOKUP($A11,'ALG Generieke vragenset'!$A$2:$X$100,11,FALSE),"")</f>
        <v>Kun je op een schaal van 0-10 aangeven hoeveel pijn de patiënt heeft?</v>
      </c>
      <c r="L11" s="1" t="str">
        <f>IF(ISTEXT(VLOOKUP($A11,'ALG Generieke vragenset'!$A$2:$X$100,12,FALSE)),VLOOKUP($A11,'ALG Generieke vragenset'!$A$2:$X$100,12,FALSE),"")</f>
        <v>Pijn 0-10</v>
      </c>
      <c r="M11" s="1" t="str">
        <f t="shared" si="3"/>
        <v>PIJ1_ExtraInfo</v>
      </c>
      <c r="N11" s="1" t="str">
        <f>IF(ISTEXT(VLOOKUP($A11,'ALG Generieke vragenset'!$A$2:$X$100,14,FALSE)),VLOOKUP($A11,'ALG Generieke vragenset'!$A$2:$X$100,14,FALSE),"")</f>
        <v>0 is geen pijn, 1-3: weinig pijn, je kan bijna alles doen, 4-7: De pijn is aanwezig en beperkt je in je activiteiten, 8-9: de pijn is heel hevig en belemmerd je in al je dagelijkse activiteiten, 10 is de ergst denkbare pijn.</v>
      </c>
      <c r="O11" s="24" t="str">
        <f>IF(ISTEXT(VLOOKUP($A11,'ALG Generieke vragenset'!$A$2:$X$100,15,FALSE)),VLOOKUP($A11,'ALG Generieke vragenset'!$A$2:$X$100,15,FALSE),"")</f>
        <v>https://mi-umbraco-prd.azurewebsites.net/media/r3xjpuis/pij1.png</v>
      </c>
      <c r="P11" s="24" t="str">
        <f>IF(ISTEXT(VLOOKUP($A11,'ALG Generieke vragenset'!$A$2:$X$100,16,FALSE)),VLOOKUP($A11,'ALG Generieke vragenset'!$A$2:$X$100,16,FALSE),"")</f>
        <v>score 9 of 10</v>
      </c>
      <c r="Q11" s="1" t="str">
        <f>IF(ISTEXT(VLOOKUP($A11,'ALG Generieke vragenset'!$A$2:$X$100,17,FALSE)),VLOOKUP($A11,'ALG Generieke vragenset'!$A$2:$X$100,17,FALSE),"")</f>
        <v>slider</v>
      </c>
      <c r="R11" s="1" t="str">
        <f>IF(ISTEXT(VLOOKUP($A11,'ALG Generieke vragenset'!$A$2:$X$100,18,FALSE)),VLOOKUP($A11,'ALG Generieke vragenset'!$A$2:$X$100,18,FALSE),"")</f>
        <v>Ja</v>
      </c>
      <c r="S11" s="14" t="str">
        <f>IF(ISTEXT(VLOOKUP($A11,'ALG Generieke vragenset'!$A$2:$X$100,19,FALSE)),VLOOKUP($A11,'ALG Generieke vragenset'!$A$2:$X$100,19,FALSE),"")</f>
        <v>0. PIJ1_Answer1 
1. PIJ1_Answer2 
2. PIJ1_Answer3 
3. PIJ1_Answer4 
4. PIJ1_Answer5 
5. PIJ1_Answer6 
6. PIJ1_Answer7 
7. PIJ1_Answer8 
8. PIJ1_Answer9 
9. PIJ1_Answer10 
10. PIJ1_Answer11</v>
      </c>
      <c r="T11" s="14" t="str">
        <f>IF(ISTEXT(VLOOKUP($A11,'ALG Generieke vragenset'!$A$2:$X$100,20,FALSE)),VLOOKUP($A11,'ALG Generieke vragenset'!$A$2:$X$100,20,FALSE),"")</f>
        <v>0. 0
1. 1
2. 2
3. 3
4. 4
5. 5
6. 6
7. 7
8. 8
9. 9
10. 10</v>
      </c>
      <c r="U11" s="14" t="str">
        <f>IF(ISTEXT(VLOOKUP($A11,'ALG Generieke vragenset'!$A$2:$X$100,21,FALSE)),VLOOKUP($A11,'ALG Generieke vragenset'!$A$2:$X$100,21,FALSE),"")</f>
        <v>x</v>
      </c>
      <c r="V11" s="116" t="s">
        <v>6253</v>
      </c>
      <c r="W11" s="41" t="s">
        <v>6254</v>
      </c>
      <c r="X11" s="42"/>
    </row>
    <row r="12" spans="1:24" ht="159.94999999999999">
      <c r="A12" s="112" t="str">
        <f>UPPER(MID(C12,1,5)&amp;B12)</f>
        <v>TRAUM2</v>
      </c>
      <c r="B12" s="424">
        <v>2</v>
      </c>
      <c r="C12" s="439" t="s">
        <v>7493</v>
      </c>
      <c r="D12" s="424" t="s">
        <v>4719</v>
      </c>
      <c r="E12" s="424" t="s">
        <v>6259</v>
      </c>
      <c r="F12" s="424" t="s">
        <v>6154</v>
      </c>
      <c r="G12" s="424"/>
      <c r="H12" s="25" t="str">
        <f t="shared" si="1"/>
        <v>TRAUM2_Question</v>
      </c>
      <c r="I12" s="424" t="s">
        <v>6885</v>
      </c>
      <c r="J12" s="1" t="str">
        <f t="shared" si="2"/>
        <v>TRAUM2_QuestionPar</v>
      </c>
      <c r="K12" s="441" t="s">
        <v>6885</v>
      </c>
      <c r="L12" s="442" t="s">
        <v>6532</v>
      </c>
      <c r="M12" s="1" t="str">
        <f t="shared" si="3"/>
        <v>TRAUM2_ExtraInfo</v>
      </c>
      <c r="N12" s="439" t="s">
        <v>4031</v>
      </c>
      <c r="O12" s="442"/>
      <c r="P12" s="424"/>
      <c r="Q12" s="424" t="s">
        <v>6128</v>
      </c>
      <c r="R12" s="424" t="s">
        <v>6118</v>
      </c>
      <c r="S12" s="424"/>
      <c r="T12" s="424" t="s">
        <v>6128</v>
      </c>
      <c r="U12" s="439" t="s">
        <v>1576</v>
      </c>
      <c r="V12" s="424">
        <v>1</v>
      </c>
      <c r="W12" s="424"/>
      <c r="X12" s="443"/>
    </row>
    <row r="13" spans="1:24" ht="240">
      <c r="A13" s="444" t="str">
        <f>UPPER(MID(C13,1,5)&amp;B13)</f>
        <v>TRAUM3</v>
      </c>
      <c r="B13" s="424">
        <v>3</v>
      </c>
      <c r="C13" s="424" t="s">
        <v>7493</v>
      </c>
      <c r="D13" s="424" t="s">
        <v>4719</v>
      </c>
      <c r="E13" s="424" t="s">
        <v>4719</v>
      </c>
      <c r="F13" s="424" t="s">
        <v>6202</v>
      </c>
      <c r="G13" s="424"/>
      <c r="H13" s="25" t="str">
        <f t="shared" si="1"/>
        <v>TRAUM3_Question</v>
      </c>
      <c r="I13" s="424" t="s">
        <v>4033</v>
      </c>
      <c r="J13" s="1" t="str">
        <f t="shared" si="2"/>
        <v>TRAUM3_QuestionPar</v>
      </c>
      <c r="K13" s="424" t="s">
        <v>4033</v>
      </c>
      <c r="L13" s="424" t="s">
        <v>7498</v>
      </c>
      <c r="M13" s="1" t="str">
        <f t="shared" si="3"/>
        <v>TRAUM3_ExtraInfo</v>
      </c>
      <c r="N13" s="424" t="s">
        <v>7499</v>
      </c>
      <c r="O13" s="424"/>
      <c r="P13" s="424"/>
      <c r="Q13" s="424" t="s">
        <v>6326</v>
      </c>
      <c r="R13" s="424" t="s">
        <v>6118</v>
      </c>
      <c r="S13" s="424" t="s">
        <v>7500</v>
      </c>
      <c r="T13" s="424" t="s">
        <v>7501</v>
      </c>
      <c r="U13" s="424" t="s">
        <v>1576</v>
      </c>
      <c r="V13" s="424" t="s">
        <v>7484</v>
      </c>
      <c r="W13" s="424" t="s">
        <v>7502</v>
      </c>
      <c r="X13" s="443"/>
    </row>
    <row r="14" spans="1:24" ht="32.1">
      <c r="A14" s="444" t="str">
        <f>UPPER(MID(C14,1,5)&amp;B14)</f>
        <v>TRAUM3A</v>
      </c>
      <c r="B14" s="403" t="s">
        <v>6175</v>
      </c>
      <c r="C14" s="403" t="s">
        <v>7493</v>
      </c>
      <c r="D14" s="403" t="s">
        <v>6115</v>
      </c>
      <c r="E14" s="337" t="s">
        <v>6259</v>
      </c>
      <c r="F14" s="337" t="s">
        <v>6154</v>
      </c>
      <c r="G14" s="337"/>
      <c r="H14" s="25" t="str">
        <f t="shared" si="1"/>
        <v>TRAUM3A_Question</v>
      </c>
      <c r="I14" s="340" t="s">
        <v>4053</v>
      </c>
      <c r="J14" s="1" t="str">
        <f t="shared" si="2"/>
        <v>TRAUM3A_QuestionPar</v>
      </c>
      <c r="K14" s="340" t="s">
        <v>4053</v>
      </c>
      <c r="L14" s="509" t="s">
        <v>7503</v>
      </c>
      <c r="M14" s="1"/>
      <c r="N14" s="509"/>
      <c r="O14" s="510"/>
      <c r="P14" s="315"/>
      <c r="Q14" s="340" t="s">
        <v>6128</v>
      </c>
      <c r="R14" s="340" t="s">
        <v>6118</v>
      </c>
      <c r="S14" s="340"/>
      <c r="T14" s="337">
        <v>1</v>
      </c>
      <c r="U14" s="338" t="s">
        <v>1576</v>
      </c>
      <c r="V14" s="337">
        <v>1</v>
      </c>
      <c r="W14" s="404"/>
      <c r="X14" s="405"/>
    </row>
    <row r="15" spans="1:24" ht="111.95">
      <c r="A15" s="111" t="str">
        <f>UPPER(MID(C15,1,3)&amp;B15)</f>
        <v>ALG13</v>
      </c>
      <c r="B15" s="40">
        <v>13</v>
      </c>
      <c r="C15" s="41" t="s">
        <v>6153</v>
      </c>
      <c r="D15" s="41" t="s">
        <v>4719</v>
      </c>
      <c r="E15" s="41" t="s">
        <v>4719</v>
      </c>
      <c r="F15" s="41" t="s">
        <v>6154</v>
      </c>
      <c r="G15" s="41"/>
      <c r="H15" s="25" t="str">
        <f t="shared" si="1"/>
        <v>ALG13_Question</v>
      </c>
      <c r="I15" s="1" t="str">
        <f>IF(ISTEXT(VLOOKUP($A15,'ALG Generieke vragenset'!$A$2:$X$100,9,FALSE)),VLOOKUP($A15,'ALG Generieke vragenset'!$A$2:$X$100,9,FALSE),"")</f>
        <v xml:space="preserve">Sinds wanneer heb je klachten? </v>
      </c>
      <c r="J15" s="1" t="str">
        <f t="shared" si="2"/>
        <v>ALG13_QuestionPar</v>
      </c>
      <c r="K15" s="1" t="str">
        <f>IF(ISTEXT(VLOOKUP($A15,'ALG Generieke vragenset'!$A$2:$X$100,11,FALSE)),VLOOKUP($A15,'ALG Generieke vragenset'!$A$2:$X$100,11,FALSE),"")</f>
        <v xml:space="preserve">Sinds wanneer zijn er klachten? </v>
      </c>
      <c r="L15" s="1" t="str">
        <f>IF(ISTEXT(VLOOKUP($A15,'ALG Generieke vragenset'!$A$2:$X$100,12,FALSE)),VLOOKUP($A15,'ALG Generieke vragenset'!$A$2:$X$100,12,FALSE),"")</f>
        <v>Sinds wanneer</v>
      </c>
      <c r="M15" s="1"/>
      <c r="N15" s="1" t="str">
        <f>IF(ISTEXT(VLOOKUP($A15,'ALG Generieke vragenset'!$A$2:$X$100,14,FALSE)),VLOOKUP($A15,'ALG Generieke vragenset'!$A$2:$X$100,14,FALSE),"")</f>
        <v/>
      </c>
      <c r="O15" s="24" t="str">
        <f>IF(ISTEXT(VLOOKUP($A15,'ALG Generieke vragenset'!$A$2:$X$100,15,FALSE)),VLOOKUP($A15,'ALG Generieke vragenset'!$A$2:$X$100,15,FALSE),"")</f>
        <v/>
      </c>
      <c r="P15" s="24" t="str">
        <f>IF(ISTEXT(VLOOKUP($A15,'ALG Generieke vragenset'!$A$2:$X$100,16,FALSE)),VLOOKUP($A15,'ALG Generieke vragenset'!$A$2:$X$100,16,FALSE),"")</f>
        <v/>
      </c>
      <c r="Q15" s="1" t="str">
        <f>IF(ISTEXT(VLOOKUP($A15,'ALG Generieke vragenset'!$A$2:$X$100,17,FALSE)),VLOOKUP($A15,'ALG Generieke vragenset'!$A$2:$X$100,17,FALSE),"")</f>
        <v>keuzeselectie</v>
      </c>
      <c r="R15" s="1" t="str">
        <f>IF(ISTEXT(VLOOKUP($A15,'ALG Generieke vragenset'!$A$2:$X$100,18,FALSE)),VLOOKUP($A15,'ALG Generieke vragenset'!$A$2:$X$100,18,FALSE),"")</f>
        <v>Ja</v>
      </c>
      <c r="S15" s="14" t="s">
        <v>6228</v>
      </c>
      <c r="T15" s="14" t="str">
        <f>IF(ISTEXT(VLOOKUP($A15,'ALG Generieke vragenset'!$A$2:$X$100,20,FALSE)),VLOOKUP($A15,'ALG Generieke vragenset'!$A$2:$X$100,20,FALSE),"")</f>
        <v xml:space="preserve">1. Enkele uren
2. Een dag
3. Twee dagen
4. 2-6 dagen
5. 7 dagen
6. Langer dan 7 dagen
</v>
      </c>
      <c r="U15" s="14" t="str">
        <f>IF(ISTEXT(VLOOKUP($A15,'ALG Generieke vragenset'!$A$2:$X$100,21,FALSE)),VLOOKUP($A15,'ALG Generieke vragenset'!$A$2:$X$100,21,FALSE),"")</f>
        <v>x</v>
      </c>
      <c r="V15" s="113" t="str">
        <f>T("1-6")</f>
        <v>1-6</v>
      </c>
      <c r="W15" s="248" t="s">
        <v>6231</v>
      </c>
      <c r="X15" s="42"/>
    </row>
    <row r="16" spans="1:24" ht="32.1">
      <c r="A16" s="112" t="str">
        <f>UPPER(MID(C16,1,3)&amp;B16)</f>
        <v>ALG13A</v>
      </c>
      <c r="B16" s="114" t="s">
        <v>6232</v>
      </c>
      <c r="C16" s="114" t="s">
        <v>6153</v>
      </c>
      <c r="D16" s="114" t="s">
        <v>6115</v>
      </c>
      <c r="E16" s="114" t="s">
        <v>4719</v>
      </c>
      <c r="F16" s="114" t="s">
        <v>6154</v>
      </c>
      <c r="G16" s="114"/>
      <c r="H16" s="25" t="str">
        <f t="shared" si="1"/>
        <v>ALG13A_Question</v>
      </c>
      <c r="I16" s="1" t="str">
        <f>IF(ISTEXT(VLOOKUP($A16,'ALG Generieke vragenset'!$A$2:$X$100,9,FALSE)),VLOOKUP($A16,'ALG Generieke vragenset'!$A$2:$X$100,9,FALSE),"")</f>
        <v>Hoe lang bestaan de klachten precies?</v>
      </c>
      <c r="J16" s="1" t="str">
        <f t="shared" si="2"/>
        <v>ALG13A_QuestionPar</v>
      </c>
      <c r="K16" s="1" t="str">
        <f>IF(ISTEXT(VLOOKUP($A16,'ALG Generieke vragenset'!$A$2:$X$100,11,FALSE)),VLOOKUP($A16,'ALG Generieke vragenset'!$A$2:$X$100,11,FALSE),"")</f>
        <v>Hoe lang bestaan de klachten precies?</v>
      </c>
      <c r="L16" s="1" t="str">
        <f>IF(ISTEXT(VLOOKUP($A16,'ALG Generieke vragenset'!$A$2:$X$100,12,FALSE)),VLOOKUP($A16,'ALG Generieke vragenset'!$A$2:$X$100,12,FALSE),"")</f>
        <v>Specifieke duur</v>
      </c>
      <c r="M16" s="1"/>
      <c r="N16" s="1" t="str">
        <f>IF(ISTEXT(VLOOKUP($A16,'ALG Generieke vragenset'!$A$2:$X$100,14,FALSE)),VLOOKUP($A16,'ALG Generieke vragenset'!$A$2:$X$100,14,FALSE),"")</f>
        <v> </v>
      </c>
      <c r="O16" s="24" t="str">
        <f>IF(ISTEXT(VLOOKUP($A16,'ALG Generieke vragenset'!$A$2:$X$100,15,FALSE)),VLOOKUP($A16,'ALG Generieke vragenset'!$A$2:$X$100,15,FALSE),"")</f>
        <v/>
      </c>
      <c r="P16" s="24" t="str">
        <f>IF(ISTEXT(VLOOKUP($A16,'ALG Generieke vragenset'!$A$2:$X$100,16,FALSE)),VLOOKUP($A16,'ALG Generieke vragenset'!$A$2:$X$100,16,FALSE),"")</f>
        <v> </v>
      </c>
      <c r="Q16" s="1" t="str">
        <f>IF(ISTEXT(VLOOKUP($A16,'ALG Generieke vragenset'!$A$2:$X$100,17,FALSE)),VLOOKUP($A16,'ALG Generieke vragenset'!$A$2:$X$100,17,FALSE),"")</f>
        <v>beschrijving</v>
      </c>
      <c r="R16" s="1" t="str">
        <f>IF(ISTEXT(VLOOKUP($A16,'ALG Generieke vragenset'!$A$2:$X$100,18,FALSE)),VLOOKUP($A16,'ALG Generieke vragenset'!$A$2:$X$100,18,FALSE),"")</f>
        <v xml:space="preserve">Ja </v>
      </c>
      <c r="S16" s="1"/>
      <c r="T16" s="14" t="str">
        <f>IF(ISTEXT(VLOOKUP($A16,'ALG Generieke vragenset'!$A$2:$X$100,20,FALSE)),VLOOKUP($A16,'ALG Generieke vragenset'!$A$2:$X$100,20,FALSE),"")</f>
        <v>Beschrijving</v>
      </c>
      <c r="U16" s="14" t="str">
        <f>IF(ISTEXT(VLOOKUP($A16,'ALG Generieke vragenset'!$A$2:$X$100,21,FALSE)),VLOOKUP($A16,'ALG Generieke vragenset'!$A$2:$X$100,21,FALSE),"")</f>
        <v>x</v>
      </c>
      <c r="V16" s="114">
        <v>1</v>
      </c>
      <c r="W16" s="114" t="s">
        <v>6116</v>
      </c>
      <c r="X16" s="115" t="s">
        <v>6116</v>
      </c>
    </row>
    <row r="17" spans="1:24" ht="63.95">
      <c r="A17" s="444" t="str">
        <f>UPPER(MID(C17,1,5)&amp;B17)</f>
        <v>TRAUM4</v>
      </c>
      <c r="B17" s="403">
        <v>4</v>
      </c>
      <c r="C17" s="403" t="s">
        <v>7493</v>
      </c>
      <c r="D17" s="403" t="s">
        <v>6115</v>
      </c>
      <c r="E17" s="337" t="s">
        <v>6115</v>
      </c>
      <c r="F17" s="337" t="s">
        <v>6154</v>
      </c>
      <c r="G17" s="337"/>
      <c r="H17" s="25" t="str">
        <f t="shared" si="1"/>
        <v>TRAUM4_Question</v>
      </c>
      <c r="I17" s="340" t="s">
        <v>7504</v>
      </c>
      <c r="J17" s="1" t="str">
        <f t="shared" si="2"/>
        <v>TRAUM4_QuestionPar</v>
      </c>
      <c r="K17" s="511" t="s">
        <v>7505</v>
      </c>
      <c r="L17" s="509" t="s">
        <v>7506</v>
      </c>
      <c r="M17" s="1" t="str">
        <f t="shared" si="3"/>
        <v>TRAUM4_ExtraInfo</v>
      </c>
      <c r="N17" s="509" t="s">
        <v>7507</v>
      </c>
      <c r="O17" s="510"/>
      <c r="P17" s="315"/>
      <c r="Q17" s="340" t="s">
        <v>6326</v>
      </c>
      <c r="R17" s="340" t="s">
        <v>6118</v>
      </c>
      <c r="S17" s="337" t="s">
        <v>7508</v>
      </c>
      <c r="T17" s="337" t="s">
        <v>7509</v>
      </c>
      <c r="U17" s="337" t="s">
        <v>1576</v>
      </c>
      <c r="V17" s="337" t="s">
        <v>6716</v>
      </c>
      <c r="W17" s="404"/>
      <c r="X17" s="405"/>
    </row>
    <row r="18" spans="1:24" ht="240">
      <c r="A18" s="438" t="str">
        <f>UPPER(MID(C18,1,5)&amp;B18)</f>
        <v>TRAUM5</v>
      </c>
      <c r="B18" s="439">
        <v>5</v>
      </c>
      <c r="C18" s="439" t="s">
        <v>7493</v>
      </c>
      <c r="D18" s="439" t="s">
        <v>4719</v>
      </c>
      <c r="E18" s="439" t="s">
        <v>4719</v>
      </c>
      <c r="F18" s="439" t="s">
        <v>6202</v>
      </c>
      <c r="G18" s="439"/>
      <c r="H18" s="25" t="str">
        <f t="shared" si="1"/>
        <v>TRAUM5_Question</v>
      </c>
      <c r="I18" s="439" t="s">
        <v>6542</v>
      </c>
      <c r="J18" s="1" t="str">
        <f t="shared" si="2"/>
        <v>TRAUM5_QuestionPar</v>
      </c>
      <c r="K18" s="439" t="s">
        <v>6543</v>
      </c>
      <c r="L18" s="439" t="s">
        <v>6891</v>
      </c>
      <c r="M18" s="1"/>
      <c r="N18" s="439"/>
      <c r="O18" s="439"/>
      <c r="P18" s="439"/>
      <c r="Q18" s="439" t="s">
        <v>6326</v>
      </c>
      <c r="R18" s="439" t="s">
        <v>3</v>
      </c>
      <c r="S18" s="439" t="s">
        <v>7510</v>
      </c>
      <c r="T18" s="439" t="s">
        <v>7511</v>
      </c>
      <c r="U18" s="439" t="s">
        <v>1576</v>
      </c>
      <c r="V18" s="439" t="s">
        <v>7512</v>
      </c>
      <c r="W18" s="439" t="s">
        <v>7513</v>
      </c>
      <c r="X18" s="440"/>
    </row>
    <row r="19" spans="1:24" ht="80.099999999999994">
      <c r="A19" s="444" t="str">
        <f>UPPER(MID(C19,1,5)&amp;B19)</f>
        <v>TRAUM5A</v>
      </c>
      <c r="B19" s="424" t="s">
        <v>6862</v>
      </c>
      <c r="C19" s="424" t="s">
        <v>7493</v>
      </c>
      <c r="D19" s="424" t="s">
        <v>4719</v>
      </c>
      <c r="E19" s="424" t="s">
        <v>4719</v>
      </c>
      <c r="F19" s="424" t="s">
        <v>6202</v>
      </c>
      <c r="G19" s="424"/>
      <c r="H19" s="25" t="str">
        <f t="shared" si="1"/>
        <v>TRAUM5A_Question</v>
      </c>
      <c r="I19" s="424" t="s">
        <v>4091</v>
      </c>
      <c r="J19" s="1" t="str">
        <f t="shared" si="2"/>
        <v>TRAUM5A_QuestionPar</v>
      </c>
      <c r="K19" s="424" t="s">
        <v>4093</v>
      </c>
      <c r="L19" s="442" t="s">
        <v>7514</v>
      </c>
      <c r="M19" s="1" t="str">
        <f t="shared" si="3"/>
        <v>TRAUM5A_ExtraInfo</v>
      </c>
      <c r="N19" s="442" t="s">
        <v>2232</v>
      </c>
      <c r="O19" s="442"/>
      <c r="P19" s="424"/>
      <c r="Q19" s="424" t="s">
        <v>6128</v>
      </c>
      <c r="R19" s="424" t="s">
        <v>6510</v>
      </c>
      <c r="S19" s="424"/>
      <c r="T19" s="424" t="s">
        <v>6128</v>
      </c>
      <c r="U19" s="424" t="s">
        <v>1576</v>
      </c>
      <c r="V19" s="424">
        <v>1</v>
      </c>
      <c r="W19" s="424" t="s">
        <v>7515</v>
      </c>
      <c r="X19" s="443"/>
    </row>
    <row r="20" spans="1:24" ht="176.1">
      <c r="A20" s="444" t="str">
        <f>UPPER(MID(C20,1,5)&amp;B20)</f>
        <v>TRAUM6</v>
      </c>
      <c r="B20" s="424">
        <v>6</v>
      </c>
      <c r="C20" s="424" t="s">
        <v>7493</v>
      </c>
      <c r="D20" s="424" t="s">
        <v>4719</v>
      </c>
      <c r="E20" s="424" t="s">
        <v>4719</v>
      </c>
      <c r="F20" s="424" t="s">
        <v>6202</v>
      </c>
      <c r="G20" s="424"/>
      <c r="H20" s="25" t="str">
        <f t="shared" si="1"/>
        <v>TRAUM6_Question</v>
      </c>
      <c r="I20" s="424" t="s">
        <v>4096</v>
      </c>
      <c r="J20" s="1" t="str">
        <f t="shared" si="2"/>
        <v>TRAUM6_QuestionPar</v>
      </c>
      <c r="K20" s="424" t="s">
        <v>4096</v>
      </c>
      <c r="L20" s="442" t="s">
        <v>7516</v>
      </c>
      <c r="M20" s="1" t="str">
        <f t="shared" si="3"/>
        <v>TRAUM6_ExtraInfo</v>
      </c>
      <c r="N20" s="442" t="s">
        <v>7517</v>
      </c>
      <c r="O20" s="442"/>
      <c r="P20" s="424"/>
      <c r="Q20" s="424" t="s">
        <v>6072</v>
      </c>
      <c r="R20" s="424" t="s">
        <v>6510</v>
      </c>
      <c r="S20" s="424"/>
      <c r="T20" s="424" t="s">
        <v>6635</v>
      </c>
      <c r="U20" s="424" t="s">
        <v>1576</v>
      </c>
      <c r="V20" s="424">
        <v>1</v>
      </c>
      <c r="W20" s="424"/>
      <c r="X20" s="443"/>
    </row>
    <row r="21" spans="1:24" ht="128.1">
      <c r="A21" s="445" t="str">
        <f>UPPER(MID(C21,1,5)&amp;B21)</f>
        <v>TRAUM7</v>
      </c>
      <c r="B21" s="446">
        <v>7</v>
      </c>
      <c r="C21" s="446" t="s">
        <v>7493</v>
      </c>
      <c r="D21" s="446" t="s">
        <v>4719</v>
      </c>
      <c r="E21" s="446" t="s">
        <v>4719</v>
      </c>
      <c r="F21" s="446" t="s">
        <v>6202</v>
      </c>
      <c r="G21" s="446"/>
      <c r="H21" s="25" t="str">
        <f t="shared" si="1"/>
        <v>TRAUM7_Question</v>
      </c>
      <c r="I21" s="446" t="s">
        <v>7518</v>
      </c>
      <c r="J21" s="1" t="str">
        <f t="shared" si="2"/>
        <v>TRAUM7_QuestionPar</v>
      </c>
      <c r="K21" s="446" t="s">
        <v>7519</v>
      </c>
      <c r="L21" s="446" t="s">
        <v>6899</v>
      </c>
      <c r="M21" s="1" t="str">
        <f t="shared" si="3"/>
        <v>TRAUM7_ExtraInfo</v>
      </c>
      <c r="N21" s="446" t="s">
        <v>7520</v>
      </c>
      <c r="O21" s="446"/>
      <c r="P21" s="446"/>
      <c r="Q21" s="446" t="s">
        <v>6326</v>
      </c>
      <c r="R21" s="446" t="s">
        <v>3</v>
      </c>
      <c r="S21" s="446" t="s">
        <v>7521</v>
      </c>
      <c r="T21" s="446" t="s">
        <v>7522</v>
      </c>
      <c r="U21" s="446" t="s">
        <v>1576</v>
      </c>
      <c r="V21" s="446" t="s">
        <v>6269</v>
      </c>
      <c r="W21" s="446"/>
      <c r="X21" s="447"/>
    </row>
    <row r="22" spans="1:24" ht="32.1">
      <c r="A22" s="111" t="str">
        <f t="shared" ref="A22:A26" si="4">UPPER(MID(C22,1,3)&amp;B22)</f>
        <v>ALG14</v>
      </c>
      <c r="B22" s="40">
        <v>14</v>
      </c>
      <c r="C22" s="40" t="s">
        <v>6153</v>
      </c>
      <c r="D22" s="41" t="s">
        <v>4719</v>
      </c>
      <c r="E22" s="41" t="s">
        <v>4719</v>
      </c>
      <c r="F22" s="41" t="s">
        <v>6154</v>
      </c>
      <c r="G22" s="41"/>
      <c r="H22" s="25" t="str">
        <f t="shared" si="1"/>
        <v>ALG14_Question</v>
      </c>
      <c r="I22" s="1" t="str">
        <f>IF(ISTEXT(VLOOKUP($A22,'ALG Generieke vragenset'!$A$2:$X$100,9,FALSE)),VLOOKUP($A22,'ALG Generieke vragenset'!$A$2:$X$100,9,FALSE),"")</f>
        <v>Zijn er nog andere bijkomende klachten?</v>
      </c>
      <c r="J22" s="1" t="str">
        <f t="shared" si="2"/>
        <v>ALG14_QuestionPar</v>
      </c>
      <c r="K22" s="1" t="str">
        <f>IF(ISTEXT(VLOOKUP($A22,'ALG Generieke vragenset'!$A$2:$X$100,11,FALSE)),VLOOKUP($A22,'ALG Generieke vragenset'!$A$2:$X$100,11,FALSE),"")</f>
        <v>Zijn er nog andere bijkomende klachten?</v>
      </c>
      <c r="L22" s="1" t="str">
        <f>IF(ISTEXT(VLOOKUP($A22,'ALG Generieke vragenset'!$A$2:$X$100,12,FALSE)),VLOOKUP($A22,'ALG Generieke vragenset'!$A$2:$X$100,12,FALSE),"")</f>
        <v>Bijkomende klachten</v>
      </c>
      <c r="M22" s="1"/>
      <c r="N22" s="1" t="str">
        <f>IF(ISTEXT(VLOOKUP($A22,'ALG Generieke vragenset'!$A$2:$X$100,14,FALSE)),VLOOKUP($A22,'ALG Generieke vragenset'!$A$2:$X$100,14,FALSE),"")</f>
        <v/>
      </c>
      <c r="O22" s="24" t="str">
        <f>IF(ISTEXT(VLOOKUP($A22,'ALG Generieke vragenset'!$A$2:$X$100,15,FALSE)),VLOOKUP($A22,'ALG Generieke vragenset'!$A$2:$X$100,15,FALSE),"")</f>
        <v/>
      </c>
      <c r="P22" s="24" t="str">
        <f>IF(ISTEXT(VLOOKUP($A22,'ALG Generieke vragenset'!$A$2:$X$100,16,FALSE)),VLOOKUP($A22,'ALG Generieke vragenset'!$A$2:$X$100,16,FALSE),"")</f>
        <v/>
      </c>
      <c r="Q22" s="1" t="str">
        <f>IF(ISTEXT(VLOOKUP($A22,'ALG Generieke vragenset'!$A$2:$X$100,17,FALSE)),VLOOKUP($A22,'ALG Generieke vragenset'!$A$2:$X$100,17,FALSE),"")</f>
        <v>boolean</v>
      </c>
      <c r="R22" s="1" t="str">
        <f>IF(ISTEXT(VLOOKUP($A22,'ALG Generieke vragenset'!$A$2:$X$100,18,FALSE)),VLOOKUP($A22,'ALG Generieke vragenset'!$A$2:$X$100,18,FALSE),"")</f>
        <v>Ja</v>
      </c>
      <c r="S22" s="14" t="s">
        <v>6500</v>
      </c>
      <c r="T22" s="14" t="str">
        <f>IF(ISTEXT(VLOOKUP($A22,'ALG Generieke vragenset'!$A$2:$X$100,20,FALSE)),VLOOKUP($A22,'ALG Generieke vragenset'!$A$2:$X$100,20,FALSE),"")</f>
        <v>1. Ja
2. Nee</v>
      </c>
      <c r="U22" s="14" t="str">
        <f>IF(ISTEXT(VLOOKUP($A22,'ALG Generieke vragenset'!$A$2:$X$100,21,FALSE)),VLOOKUP($A22,'ALG Generieke vragenset'!$A$2:$X$100,21,FALSE),"")</f>
        <v/>
      </c>
      <c r="V22" s="41" t="s">
        <v>6159</v>
      </c>
      <c r="W22" s="248" t="s">
        <v>6160</v>
      </c>
      <c r="X22" s="42"/>
    </row>
    <row r="23" spans="1:24" ht="32.1">
      <c r="A23" s="111" t="str">
        <f t="shared" si="4"/>
        <v>ALG14A</v>
      </c>
      <c r="B23" s="448" t="s">
        <v>6236</v>
      </c>
      <c r="C23" s="448" t="s">
        <v>6162</v>
      </c>
      <c r="D23" s="361" t="s">
        <v>6115</v>
      </c>
      <c r="E23" s="361" t="s">
        <v>6115</v>
      </c>
      <c r="F23" s="361" t="s">
        <v>6154</v>
      </c>
      <c r="G23" s="361"/>
      <c r="H23" s="25" t="str">
        <f t="shared" si="1"/>
        <v>ALG14A_Question</v>
      </c>
      <c r="I23" s="1" t="str">
        <f>IF(ISTEXT(VLOOKUP($A23,'ALG Generieke vragenset'!$A$2:$X$100,9,FALSE)),VLOOKUP($A23,'ALG Generieke vragenset'!$A$2:$X$100,9,FALSE),"")</f>
        <v>Kan je de bijkomende klachten beschrijven?</v>
      </c>
      <c r="J23" s="1" t="str">
        <f t="shared" si="2"/>
        <v>ALG14A_QuestionPar</v>
      </c>
      <c r="K23" s="1" t="str">
        <f>IF(ISTEXT(VLOOKUP($A23,'ALG Generieke vragenset'!$A$2:$X$100,11,FALSE)),VLOOKUP($A23,'ALG Generieke vragenset'!$A$2:$X$100,11,FALSE),"")</f>
        <v>Kan je de bijkomende klachten beschrijven?</v>
      </c>
      <c r="L23" s="1" t="str">
        <f>IF(ISTEXT(VLOOKUP($A23,'ALG Generieke vragenset'!$A$2:$X$100,12,FALSE)),VLOOKUP($A23,'ALG Generieke vragenset'!$A$2:$X$100,12,FALSE),"")</f>
        <v>Specificatie bijkomende klachten</v>
      </c>
      <c r="M23" s="1"/>
      <c r="N23" s="1" t="str">
        <f>IF(ISTEXT(VLOOKUP($A23,'ALG Generieke vragenset'!$A$2:$X$100,14,FALSE)),VLOOKUP($A23,'ALG Generieke vragenset'!$A$2:$X$100,14,FALSE),"")</f>
        <v/>
      </c>
      <c r="O23" s="24" t="str">
        <f>IF(ISTEXT(VLOOKUP($A23,'ALG Generieke vragenset'!$A$2:$X$100,15,FALSE)),VLOOKUP($A23,'ALG Generieke vragenset'!$A$2:$X$100,15,FALSE),"")</f>
        <v/>
      </c>
      <c r="P23" s="24" t="str">
        <f>IF(ISTEXT(VLOOKUP($A23,'ALG Generieke vragenset'!$A$2:$X$100,16,FALSE)),VLOOKUP($A23,'ALG Generieke vragenset'!$A$2:$X$100,16,FALSE),"")</f>
        <v/>
      </c>
      <c r="Q23" s="1" t="str">
        <f>IF(ISTEXT(VLOOKUP($A23,'ALG Generieke vragenset'!$A$2:$X$100,17,FALSE)),VLOOKUP($A23,'ALG Generieke vragenset'!$A$2:$X$100,17,FALSE),"")</f>
        <v>beschrijving</v>
      </c>
      <c r="R23" s="1" t="str">
        <f>IF(ISTEXT(VLOOKUP($A23,'ALG Generieke vragenset'!$A$2:$X$100,18,FALSE)),VLOOKUP($A23,'ALG Generieke vragenset'!$A$2:$X$100,18,FALSE),"")</f>
        <v>Nee</v>
      </c>
      <c r="S23" s="1"/>
      <c r="T23" s="14" t="str">
        <f>IF(ISTEXT(VLOOKUP($A23,'ALG Generieke vragenset'!$A$2:$X$100,20,FALSE)),VLOOKUP($A23,'ALG Generieke vragenset'!$A$2:$X$100,20,FALSE),"")</f>
        <v>Beschrijving</v>
      </c>
      <c r="U23" s="14" t="str">
        <f>IF(ISTEXT(VLOOKUP($A23,'ALG Generieke vragenset'!$A$2:$X$100,21,FALSE)),VLOOKUP($A23,'ALG Generieke vragenset'!$A$2:$X$100,21,FALSE),"")</f>
        <v>x</v>
      </c>
      <c r="V23" s="361">
        <v>1</v>
      </c>
      <c r="W23" s="315"/>
      <c r="X23" s="449"/>
    </row>
    <row r="24" spans="1:24" ht="32.1">
      <c r="A24" s="111" t="str">
        <f t="shared" si="4"/>
        <v>ALG15</v>
      </c>
      <c r="B24" s="40">
        <v>15</v>
      </c>
      <c r="C24" s="40" t="s">
        <v>6153</v>
      </c>
      <c r="D24" s="40" t="s">
        <v>4719</v>
      </c>
      <c r="E24" s="41" t="s">
        <v>4719</v>
      </c>
      <c r="F24" s="41" t="s">
        <v>6154</v>
      </c>
      <c r="G24" s="41"/>
      <c r="H24" s="25" t="str">
        <f t="shared" si="1"/>
        <v>ALG15_Question</v>
      </c>
      <c r="I24" s="1" t="str">
        <f>IF(ISTEXT(VLOOKUP($A24,'ALG Generieke vragenset'!$A$2:$X$100,9,FALSE)),VLOOKUP($A24,'ALG Generieke vragenset'!$A$2:$X$100,9,FALSE),"")</f>
        <v>Wat heb je zelf gedaan om de klachten te verlichten?</v>
      </c>
      <c r="J24" s="1" t="str">
        <f t="shared" si="2"/>
        <v>ALG15_QuestionPar</v>
      </c>
      <c r="K24" s="1" t="str">
        <f>IF(ISTEXT(VLOOKUP($A24,'ALG Generieke vragenset'!$A$2:$X$100,11,FALSE)),VLOOKUP($A24,'ALG Generieke vragenset'!$A$2:$X$100,11,FALSE),"")</f>
        <v>Wat heeft de patiënt zelf gedaan om de klachten te verlichten?</v>
      </c>
      <c r="L24" s="1" t="str">
        <f>IF(ISTEXT(VLOOKUP($A24,'ALG Generieke vragenset'!$A$2:$X$100,12,FALSE)),VLOOKUP($A24,'ALG Generieke vragenset'!$A$2:$X$100,12,FALSE),"")</f>
        <v>Zelfhulp</v>
      </c>
      <c r="M24" s="1" t="str">
        <f t="shared" si="3"/>
        <v>ALG15_ExtraInfo</v>
      </c>
      <c r="N24" s="1" t="str">
        <f>IF(ISTEXT(VLOOKUP($A24,'ALG Generieke vragenset'!$A$2:$X$100,14,FALSE)),VLOOKUP($A24,'ALG Generieke vragenset'!$A$2:$X$100,14,FALSE),"")</f>
        <v xml:space="preserve">Als je medicatie hebt ingenomen graag vermelden welke medicatie, de dosering en wanneer je het hebt ingenomen. </v>
      </c>
      <c r="O24" s="24" t="str">
        <f>IF(ISTEXT(VLOOKUP($A24,'ALG Generieke vragenset'!$A$2:$X$100,15,FALSE)),VLOOKUP($A24,'ALG Generieke vragenset'!$A$2:$X$100,15,FALSE),"")</f>
        <v/>
      </c>
      <c r="P24" s="24" t="str">
        <f>IF(ISTEXT(VLOOKUP($A24,'ALG Generieke vragenset'!$A$2:$X$100,16,FALSE)),VLOOKUP($A24,'ALG Generieke vragenset'!$A$2:$X$100,16,FALSE),"")</f>
        <v/>
      </c>
      <c r="Q24" s="1" t="str">
        <f>IF(ISTEXT(VLOOKUP($A24,'ALG Generieke vragenset'!$A$2:$X$100,17,FALSE)),VLOOKUP($A24,'ALG Generieke vragenset'!$A$2:$X$100,17,FALSE),"")</f>
        <v>beschrijving</v>
      </c>
      <c r="R24" s="1" t="str">
        <f>IF(ISTEXT(VLOOKUP($A24,'ALG Generieke vragenset'!$A$2:$X$100,18,FALSE)),VLOOKUP($A24,'ALG Generieke vragenset'!$A$2:$X$100,18,FALSE),"")</f>
        <v xml:space="preserve">Ja </v>
      </c>
      <c r="S24" s="1"/>
      <c r="T24" s="14" t="str">
        <f>IF(ISTEXT(VLOOKUP($A24,'ALG Generieke vragenset'!$A$2:$X$100,20,FALSE)),VLOOKUP($A24,'ALG Generieke vragenset'!$A$2:$X$100,20,FALSE),"")</f>
        <v>Beschrijving</v>
      </c>
      <c r="U24" s="14" t="str">
        <f>IF(ISTEXT(VLOOKUP($A24,'ALG Generieke vragenset'!$A$2:$X$100,21,FALSE)),VLOOKUP($A24,'ALG Generieke vragenset'!$A$2:$X$100,21,FALSE),"")</f>
        <v>x</v>
      </c>
      <c r="V24" s="40">
        <v>1</v>
      </c>
      <c r="W24" s="248"/>
      <c r="X24" s="42"/>
    </row>
    <row r="25" spans="1:24" ht="32.1">
      <c r="A25" s="313" t="str">
        <f t="shared" si="4"/>
        <v>ALG3B</v>
      </c>
      <c r="B25" s="316" t="s">
        <v>6178</v>
      </c>
      <c r="C25" s="316" t="s">
        <v>6162</v>
      </c>
      <c r="D25" s="316" t="s">
        <v>6115</v>
      </c>
      <c r="E25" s="317" t="s">
        <v>6115</v>
      </c>
      <c r="F25" s="317" t="s">
        <v>6154</v>
      </c>
      <c r="G25" s="317"/>
      <c r="H25" s="25" t="str">
        <f t="shared" si="1"/>
        <v>ALG3B_Question</v>
      </c>
      <c r="I25" s="1" t="str">
        <f>IF(ISTEXT(VLOOKUP($A25,'ALG Generieke vragenset'!$A$2:$X$100,9,FALSE)),VLOOKUP($A25,'ALG Generieke vragenset'!$A$2:$X$100,9,FALSE),"")</f>
        <v xml:space="preserve">Gebruik je medicijnen? </v>
      </c>
      <c r="J25" s="1" t="str">
        <f t="shared" si="2"/>
        <v>ALG3B_QuestionPar</v>
      </c>
      <c r="K25" s="1" t="str">
        <f>IF(ISTEXT(VLOOKUP($A25,'ALG Generieke vragenset'!$A$2:$X$100,11,FALSE)),VLOOKUP($A25,'ALG Generieke vragenset'!$A$2:$X$100,11,FALSE),"")</f>
        <v>Gebruikt de patiënt medicijnen?</v>
      </c>
      <c r="L25" s="1" t="str">
        <f>IF(ISTEXT(VLOOKUP($A25,'ALG Generieke vragenset'!$A$2:$X$100,12,FALSE)),VLOOKUP($A25,'ALG Generieke vragenset'!$A$2:$X$100,12,FALSE),"")</f>
        <v>Medicatie</v>
      </c>
      <c r="M25" s="1" t="str">
        <f t="shared" si="3"/>
        <v>ALG3B_ExtraInfo</v>
      </c>
      <c r="N25" s="1" t="str">
        <f>IF(ISTEXT(VLOOKUP($A25,'ALG Generieke vragenset'!$A$2:$X$100,14,FALSE)),VLOOKUP($A25,'ALG Generieke vragenset'!$A$2:$X$100,14,FALSE),"")</f>
        <v>En/of ben je onder behandeling bij een arts met bijvoorbeeld radiotherapie?</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boolean</v>
      </c>
      <c r="R25" s="1" t="str">
        <f>IF(ISTEXT(VLOOKUP($A25,'ALG Generieke vragenset'!$A$2:$X$100,18,FALSE)),VLOOKUP($A25,'ALG Generieke vragenset'!$A$2:$X$100,18,FALSE),"")</f>
        <v xml:space="preserve">Ja </v>
      </c>
      <c r="S25" s="14" t="s">
        <v>6500</v>
      </c>
      <c r="T25" s="14" t="str">
        <f>IF(ISTEXT(VLOOKUP($A25,'ALG Generieke vragenset'!$A$2:$X$100,20,FALSE)),VLOOKUP($A25,'ALG Generieke vragenset'!$A$2:$X$100,20,FALSE),"")</f>
        <v xml:space="preserve">1. Ja 
2. Nee </v>
      </c>
      <c r="U25" s="14" t="str">
        <f>IF(ISTEXT(VLOOKUP($A25,'ALG Generieke vragenset'!$A$2:$X$100,21,FALSE)),VLOOKUP($A25,'ALG Generieke vragenset'!$A$2:$X$100,21,FALSE),"")</f>
        <v>x</v>
      </c>
      <c r="V25" s="317" t="s">
        <v>6159</v>
      </c>
      <c r="W25" s="315" t="s">
        <v>6181</v>
      </c>
      <c r="X25" s="354"/>
    </row>
    <row r="26" spans="1:24" ht="32.1">
      <c r="A26" s="319" t="str">
        <f t="shared" si="4"/>
        <v>ALG3C</v>
      </c>
      <c r="B26" s="320" t="s">
        <v>6182</v>
      </c>
      <c r="C26" s="320" t="s">
        <v>6162</v>
      </c>
      <c r="D26" s="320" t="s">
        <v>6115</v>
      </c>
      <c r="E26" s="312" t="s">
        <v>6115</v>
      </c>
      <c r="F26" s="312" t="s">
        <v>6154</v>
      </c>
      <c r="G26" s="312"/>
      <c r="H26" s="25" t="str">
        <f t="shared" si="1"/>
        <v>ALG3C_Question</v>
      </c>
      <c r="I26" s="1" t="str">
        <f>IF(ISTEXT(VLOOKUP($A26,'ALG Generieke vragenset'!$A$2:$X$100,9,FALSE)),VLOOKUP($A26,'ALG Generieke vragenset'!$A$2:$X$100,9,FALSE),"")</f>
        <v>Welke medicatie gebruik je?</v>
      </c>
      <c r="J26" s="1" t="str">
        <f t="shared" si="2"/>
        <v>ALG3C_QuestionPar</v>
      </c>
      <c r="K26" s="1" t="str">
        <f>IF(ISTEXT(VLOOKUP($A26,'ALG Generieke vragenset'!$A$2:$X$100,11,FALSE)),VLOOKUP($A26,'ALG Generieke vragenset'!$A$2:$X$100,11,FALSE),"")</f>
        <v>Welke medicatie gebruik je?</v>
      </c>
      <c r="L26" s="1" t="str">
        <f>IF(ISTEXT(VLOOKUP($A26,'ALG Generieke vragenset'!$A$2:$X$100,12,FALSE)),VLOOKUP($A26,'ALG Generieke vragenset'!$A$2:$X$100,12,FALSE),"")</f>
        <v>Specificatie medicatie</v>
      </c>
      <c r="M26" s="1" t="str">
        <f t="shared" si="3"/>
        <v>ALG3C_ExtraInfo</v>
      </c>
      <c r="N26" s="1" t="str">
        <f>IF(ISTEXT(VLOOKUP($A26,'ALG Generieke vragenset'!$A$2:$X$100,14,FALSE)),VLOOKUP($A26,'ALG Generieke vragenset'!$A$2:$X$100,14,FALSE),"")</f>
        <v xml:space="preserve">Of wat voor behandeling? En als je er een hebt graag ook een foto uploaden van je medicatielijst.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beschrijving en beeld</v>
      </c>
      <c r="R26" s="1" t="str">
        <f>IF(ISTEXT(VLOOKUP($A26,'ALG Generieke vragenset'!$A$2:$X$100,18,FALSE)),VLOOKUP($A26,'ALG Generieke vragenset'!$A$2:$X$100,18,FALSE),"")</f>
        <v xml:space="preserve">Ja </v>
      </c>
      <c r="S26" s="1"/>
      <c r="T26" s="14" t="str">
        <f>IF(ISTEXT(VLOOKUP($A26,'ALG Generieke vragenset'!$A$2:$X$100,20,FALSE)),VLOOKUP($A26,'ALG Generieke vragenset'!$A$2:$X$100,20,FALSE),"")</f>
        <v>Beschrijving</v>
      </c>
      <c r="U26" s="14" t="str">
        <f>IF(ISTEXT(VLOOKUP($A26,'ALG Generieke vragenset'!$A$2:$X$100,21,FALSE)),VLOOKUP($A26,'ALG Generieke vragenset'!$A$2:$X$100,21,FALSE),"")</f>
        <v>x</v>
      </c>
      <c r="V26" s="312">
        <v>1</v>
      </c>
      <c r="W26" s="203"/>
      <c r="X26" s="353"/>
    </row>
    <row r="27" spans="1:24" ht="32.1">
      <c r="A27" s="111" t="str">
        <f>UPPER(MID(C27,1,3)&amp;B27)</f>
        <v>ALG5</v>
      </c>
      <c r="B27" s="40">
        <v>5</v>
      </c>
      <c r="C27" s="40" t="s">
        <v>6153</v>
      </c>
      <c r="D27" s="40" t="s">
        <v>6115</v>
      </c>
      <c r="E27" s="40" t="s">
        <v>4719</v>
      </c>
      <c r="F27" s="40" t="s">
        <v>6154</v>
      </c>
      <c r="G27" s="40"/>
      <c r="H27" s="25" t="str">
        <f t="shared" si="1"/>
        <v>ALG5_Question</v>
      </c>
      <c r="I27" s="1" t="str">
        <f>IF(ISTEXT(VLOOKUP($A27,'ALG Generieke vragenset'!$A$2:$X$100,9,FALSE)),VLOOKUP($A27,'ALG Generieke vragenset'!$A$2:$X$100,9,FALSE),"")</f>
        <v>Heb je allergieën?</v>
      </c>
      <c r="J27" s="1" t="str">
        <f t="shared" si="2"/>
        <v>ALG5_QuestionPar</v>
      </c>
      <c r="K27" s="1" t="str">
        <f>IF(ISTEXT(VLOOKUP($A27,'ALG Generieke vragenset'!$A$2:$X$100,11,FALSE)),VLOOKUP($A27,'ALG Generieke vragenset'!$A$2:$X$100,11,FALSE),"")</f>
        <v>Heeft de patiënt allergieën?</v>
      </c>
      <c r="L27" s="1" t="str">
        <f>IF(ISTEXT(VLOOKUP($A27,'ALG Generieke vragenset'!$A$2:$X$100,12,FALSE)),VLOOKUP($A27,'ALG Generieke vragenset'!$A$2:$X$100,12,FALSE),"")</f>
        <v>Allergieën</v>
      </c>
      <c r="M27" s="1"/>
      <c r="N27" s="1" t="str">
        <f>IF(ISTEXT(VLOOKUP($A27,'ALG Generieke vragenset'!$A$2:$X$100,14,FALSE)),VLOOKUP($A27,'ALG Generieke vragenset'!$A$2:$X$100,14,FALSE),"")</f>
        <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boolean</v>
      </c>
      <c r="R27" s="1" t="str">
        <f>IF(ISTEXT(VLOOKUP($A27,'ALG Generieke vragenset'!$A$2:$X$100,18,FALSE)),VLOOKUP($A27,'ALG Generieke vragenset'!$A$2:$X$100,18,FALSE),"")</f>
        <v xml:space="preserve">Ja </v>
      </c>
      <c r="S27" s="14" t="s">
        <v>6500</v>
      </c>
      <c r="T27" s="14" t="str">
        <f>IF(ISTEXT(VLOOKUP($A27,'ALG Generieke vragenset'!$A$2:$X$100,20,FALSE)),VLOOKUP($A27,'ALG Generieke vragenset'!$A$2:$X$100,20,FALSE),"")</f>
        <v>1. Ja
2. Nee</v>
      </c>
      <c r="U27" s="14" t="str">
        <f>IF(ISTEXT(VLOOKUP($A27,'ALG Generieke vragenset'!$A$2:$X$100,21,FALSE)),VLOOKUP($A27,'ALG Generieke vragenset'!$A$2:$X$100,21,FALSE),"")</f>
        <v>x</v>
      </c>
      <c r="V27" s="41" t="s">
        <v>6159</v>
      </c>
      <c r="W27" s="248" t="s">
        <v>6160</v>
      </c>
      <c r="X27" s="42"/>
    </row>
    <row r="28" spans="1:24" ht="32.1">
      <c r="A28" s="112" t="str">
        <f>UPPER(MID(C28,1,3)&amp;B28)</f>
        <v>ALG6</v>
      </c>
      <c r="B28" s="37">
        <v>6</v>
      </c>
      <c r="C28" s="37" t="s">
        <v>6153</v>
      </c>
      <c r="D28" s="37" t="s">
        <v>4719</v>
      </c>
      <c r="E28" s="33" t="s">
        <v>4719</v>
      </c>
      <c r="F28" s="33" t="s">
        <v>6154</v>
      </c>
      <c r="G28" s="33"/>
      <c r="H28" s="25" t="str">
        <f t="shared" si="1"/>
        <v>ALG6_Question</v>
      </c>
      <c r="I28" s="1" t="str">
        <f>IF(ISTEXT(VLOOKUP($A28,'ALG Generieke vragenset'!$A$2:$X$100,9,FALSE)),VLOOKUP($A28,'ALG Generieke vragenset'!$A$2:$X$100,9,FALSE),"")</f>
        <v>Hoe uit de allergie zich?</v>
      </c>
      <c r="J28" s="1" t="str">
        <f t="shared" si="2"/>
        <v>ALG6_QuestionPar</v>
      </c>
      <c r="K28" s="1" t="str">
        <f>IF(ISTEXT(VLOOKUP($A28,'ALG Generieke vragenset'!$A$2:$X$100,11,FALSE)),VLOOKUP($A28,'ALG Generieke vragenset'!$A$2:$X$100,11,FALSE),"")</f>
        <v>Hoe uit de allergie zich?</v>
      </c>
      <c r="L28" s="1" t="str">
        <f>IF(ISTEXT(VLOOKUP($A28,'ALG Generieke vragenset'!$A$2:$X$100,12,FALSE)),VLOOKUP($A28,'ALG Generieke vragenset'!$A$2:$X$100,12,FALSE),"")</f>
        <v>Waarvoor en ernst</v>
      </c>
      <c r="M28" s="1" t="str">
        <f t="shared" si="3"/>
        <v>ALG6_ExtraInfo</v>
      </c>
      <c r="N28" s="1" t="str">
        <f>IF(ISTEXT(VLOOKUP($A28,'ALG Generieke vragenset'!$A$2:$X$100,14,FALSE)),VLOOKUP($A28,'ALG Generieke vragenset'!$A$2:$X$100,14,FALSE),"")</f>
        <v>Bijvoorbeeld: huiduitslag over het gehele lichaam of een opgezette tong of keel? En gebruik je/de patiënt medicatie voor de allergie en / of heb je een EpiPen?</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beschrijving</v>
      </c>
      <c r="R28" s="1" t="str">
        <f>IF(ISTEXT(VLOOKUP($A28,'ALG Generieke vragenset'!$A$2:$X$100,18,FALSE)),VLOOKUP($A28,'ALG Generieke vragenset'!$A$2:$X$100,18,FALSE),"")</f>
        <v xml:space="preserve">Ja </v>
      </c>
      <c r="S28" s="1"/>
      <c r="T28" s="14" t="str">
        <f>IF(ISTEXT(VLOOKUP($A28,'ALG Generieke vragenset'!$A$2:$X$100,20,FALSE)),VLOOKUP($A28,'ALG Generieke vragenset'!$A$2:$X$100,20,FALSE),"")</f>
        <v>Beschrijving</v>
      </c>
      <c r="U28" s="14" t="str">
        <f>IF(ISTEXT(VLOOKUP($A28,'ALG Generieke vragenset'!$A$2:$X$100,21,FALSE)),VLOOKUP($A28,'ALG Generieke vragenset'!$A$2:$X$100,21,FALSE),"")</f>
        <v>x</v>
      </c>
      <c r="V28" s="37">
        <v>1</v>
      </c>
      <c r="W28" s="203"/>
      <c r="X28" s="39"/>
    </row>
    <row r="29" spans="1:24" ht="48">
      <c r="A29" s="313" t="s">
        <v>6276</v>
      </c>
      <c r="B29" s="316">
        <v>20</v>
      </c>
      <c r="C29" s="316" t="s">
        <v>6153</v>
      </c>
      <c r="D29" s="316" t="s">
        <v>6115</v>
      </c>
      <c r="E29" s="317" t="s">
        <v>6115</v>
      </c>
      <c r="F29" s="317" t="s">
        <v>6154</v>
      </c>
      <c r="G29" s="317"/>
      <c r="H29" s="25" t="str">
        <f t="shared" si="1"/>
        <v>ADDITIONALQ_Question</v>
      </c>
      <c r="I29" s="1" t="str">
        <f>IF(ISTEXT(VLOOKUP($A29,'ALG Generieke vragenset'!$A$2:$X$100,9,FALSE)),VLOOKUP($A29,'ALG Generieke vragenset'!$A$2:$X$100,9,FALSE),"")</f>
        <v>Wat is je belangrijkste vraag aan ons?</v>
      </c>
      <c r="J29" s="1" t="str">
        <f t="shared" si="2"/>
        <v>ADDITIONALQ_QuestionPar</v>
      </c>
      <c r="K29" s="1" t="str">
        <f>IF(ISTEXT(VLOOKUP($A29,'ALG Generieke vragenset'!$A$2:$X$100,11,FALSE)),VLOOKUP($A29,'ALG Generieke vragenset'!$A$2:$X$100,11,FALSE),"")</f>
        <v>Wat is je belangrijkste vraag aan ons?</v>
      </c>
      <c r="L29" s="1" t="str">
        <f>IF(ISTEXT(VLOOKUP($A29,'ALG Generieke vragenset'!$A$2:$X$100,12,FALSE)),VLOOKUP($A29,'ALG Generieke vragenset'!$A$2:$X$100,12,FALSE),"")</f>
        <v>Hulpvraag</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beschrijving</v>
      </c>
      <c r="R29" s="1" t="str">
        <f>IF(ISTEXT(VLOOKUP($A29,'ALG Generieke vragenset'!$A$2:$X$100,18,FALSE)),VLOOKUP($A29,'ALG Generieke vragenset'!$A$2:$X$100,18,FALSE),"")</f>
        <v xml:space="preserve">Ja </v>
      </c>
      <c r="S29" s="1"/>
      <c r="T29" s="14" t="str">
        <f>IF(ISTEXT(VLOOKUP($A29,'ALG Generieke vragenset'!$A$2:$X$100,20,FALSE)),VLOOKUP($A29,'ALG Generieke vragenset'!$A$2:$X$100,20,FALSE),"")</f>
        <v>Beschrijving</v>
      </c>
      <c r="U29" s="14" t="str">
        <f>IF(ISTEXT(VLOOKUP($A29,'ALG Generieke vragenset'!$A$2:$X$100,21,FALSE)),VLOOKUP($A29,'ALG Generieke vragenset'!$A$2:$X$100,21,FALSE),"")</f>
        <v>x</v>
      </c>
      <c r="V29" s="315">
        <v>1</v>
      </c>
      <c r="W29" s="315"/>
      <c r="X29" s="354"/>
    </row>
    <row r="30" spans="1:24" ht="32.1">
      <c r="A30" s="319" t="s">
        <v>6278</v>
      </c>
      <c r="B30" s="320" t="s">
        <v>6279</v>
      </c>
      <c r="C30" s="320" t="s">
        <v>6162</v>
      </c>
      <c r="D30" s="320" t="s">
        <v>6115</v>
      </c>
      <c r="E30" s="312" t="s">
        <v>6115</v>
      </c>
      <c r="F30" s="312" t="s">
        <v>6154</v>
      </c>
      <c r="G30" s="312"/>
      <c r="H30" s="25" t="str">
        <f t="shared" si="1"/>
        <v>ALG27_Question</v>
      </c>
      <c r="I30" s="1" t="str">
        <f>IF(ISTEXT(VLOOKUP($A30,'ALG Generieke vragenset'!$A$2:$X$100,9,FALSE)),VLOOKUP($A30,'ALG Generieke vragenset'!$A$2:$X$100,9,FALSE),"")</f>
        <v xml:space="preserve">Zijn er nog andere zorgen of vragen? </v>
      </c>
      <c r="J30" s="1" t="str">
        <f t="shared" si="2"/>
        <v>ALG27_QuestionPar</v>
      </c>
      <c r="K30" s="1" t="str">
        <f>IF(ISTEXT(VLOOKUP($A30,'ALG Generieke vragenset'!$A$2:$X$100,11,FALSE)),VLOOKUP($A30,'ALG Generieke vragenset'!$A$2:$X$100,11,FALSE),"")</f>
        <v xml:space="preserve">Zijn er nog andere zorgen of vragen? </v>
      </c>
      <c r="L30" s="1" t="str">
        <f>IF(ISTEXT(VLOOKUP($A30,'ALG Generieke vragenset'!$A$2:$X$100,12,FALSE)),VLOOKUP($A30,'ALG Generieke vragenset'!$A$2:$X$100,12,FALSE),"")</f>
        <v>Zorgen of vragen</v>
      </c>
      <c r="M30" s="1" t="str">
        <f>A30&amp;"_"&amp;$M$1</f>
        <v>ALG27_ExtraInfo</v>
      </c>
      <c r="N30" s="1" t="str">
        <f>IF(ISTEXT(VLOOKUP($A30,'ALG Generieke vragenset'!$A$2:$X$100,14,FALSE)),VLOOKUP($A30,'ALG Generieke vragenset'!$A$2:$X$100,14,FALSE),"")</f>
        <v xml:space="preserve">Dit is de laatste vraag, hierna worden je antwoorden doorgestuurd naar ons medisch team. Indien je geen aanvullingen hebt kan je op volgende klikken.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Nee</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203">
        <v>1</v>
      </c>
      <c r="W30" s="203" t="s">
        <v>6283</v>
      </c>
      <c r="X30" s="353" t="s">
        <v>6284</v>
      </c>
    </row>
  </sheetData>
  <autoFilter ref="A1:X1" xr:uid="{37E3274C-08C8-4EF2-8ABF-75DE81E40AAA}"/>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6CB41B2-D93C-4E95-981E-E3B277BBCC69}">
          <x14:formula1>
            <xm:f>_handleiding!$A$29:$A$38</xm:f>
          </x14:formula1>
          <x14:formula2>
            <xm:f>0</xm:f>
          </x14:formula2>
          <xm:sqref>Q12:Q14 Q31:Q1020 Q17:Q21 Q1:Q2 Q10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8F8F-56CC-4420-86C6-EE8B3FCA8615}">
  <sheetPr codeName="Blad43" filterMode="1"/>
  <dimension ref="A1:X24"/>
  <sheetViews>
    <sheetView topLeftCell="H16" zoomScale="90" zoomScaleNormal="90" workbookViewId="0">
      <selection activeCell="S26" sqref="S26"/>
    </sheetView>
  </sheetViews>
  <sheetFormatPr defaultColWidth="8.85546875" defaultRowHeight="15"/>
  <cols>
    <col min="1" max="1" width="19.140625" customWidth="1"/>
    <col min="2" max="7" width="9.140625"/>
    <col min="9" max="10" width="25.28515625" customWidth="1"/>
    <col min="11" max="12" width="9.140625"/>
    <col min="14" max="18" width="9.140625"/>
    <col min="19" max="19" width="19.140625" customWidth="1"/>
    <col min="20" max="20" width="35.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hidden="1">
      <c r="A2" s="348" t="s">
        <v>6353</v>
      </c>
      <c r="B2" s="349"/>
      <c r="C2" s="349" t="s">
        <v>6353</v>
      </c>
      <c r="D2" s="349" t="s">
        <v>4719</v>
      </c>
      <c r="E2" s="349" t="s">
        <v>4719</v>
      </c>
      <c r="F2" s="349" t="s">
        <v>6154</v>
      </c>
      <c r="G2" s="349"/>
      <c r="H2" s="498"/>
      <c r="I2" s="350"/>
      <c r="J2" s="482"/>
      <c r="K2" s="351"/>
      <c r="L2" s="349"/>
      <c r="M2" s="349"/>
      <c r="N2" s="349" t="s">
        <v>6384</v>
      </c>
      <c r="O2" s="349"/>
      <c r="P2" s="349"/>
      <c r="Q2" s="349"/>
      <c r="R2" s="349"/>
      <c r="S2" s="349"/>
      <c r="T2" s="349" t="s">
        <v>6510</v>
      </c>
      <c r="U2" s="349"/>
      <c r="V2" s="349"/>
      <c r="W2" s="349"/>
      <c r="X2" s="352"/>
    </row>
    <row r="3" spans="1:24" ht="409.6" hidden="1">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hidden="1">
      <c r="A4" s="25" t="str">
        <f t="shared" si="0"/>
        <v>ABCDE1B</v>
      </c>
      <c r="B4" s="25" t="s">
        <v>6352</v>
      </c>
      <c r="C4" s="25" t="s">
        <v>6353</v>
      </c>
      <c r="D4" s="25" t="s">
        <v>6296</v>
      </c>
      <c r="E4" s="25" t="s">
        <v>6115</v>
      </c>
      <c r="F4" s="25" t="s">
        <v>6224</v>
      </c>
      <c r="G4" s="25" t="s">
        <v>6385</v>
      </c>
      <c r="H4" s="25" t="str">
        <f t="shared" ref="H4:H24" si="1">A4&amp;"_"&amp;$H$1</f>
        <v>ABCDE1B_Question</v>
      </c>
      <c r="I4" s="1" t="str">
        <f>IF(ISTEXT(VLOOKUP($A4,'ABCDE set (patient + verz)'!$A$2:$X$48,9,FALSE)),VLOOKUP($A4,'ABCDE set (patient + verz)'!$A$2:$X$48,9,FALSE),"")</f>
        <v xml:space="preserve">Ben je volledig bij bewustzijn / helder? </v>
      </c>
      <c r="J4" s="1" t="str">
        <f t="shared" ref="J4:J24"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24"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hidden="1">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hidden="1">
      <c r="A10" s="128" t="str">
        <f>UPPER(MID(C10,1,5)&amp;B10)</f>
        <v>MEDIC1</v>
      </c>
      <c r="B10" s="33">
        <v>1</v>
      </c>
      <c r="C10" s="33" t="s">
        <v>7523</v>
      </c>
      <c r="D10" s="33" t="s">
        <v>4719</v>
      </c>
      <c r="E10" s="41" t="s">
        <v>6115</v>
      </c>
      <c r="F10" s="41" t="s">
        <v>6154</v>
      </c>
      <c r="G10" s="41"/>
      <c r="H10" s="25" t="str">
        <f t="shared" si="1"/>
        <v>MEDIC1_Question</v>
      </c>
      <c r="I10" s="41" t="s">
        <v>4114</v>
      </c>
      <c r="J10" s="1" t="str">
        <f t="shared" si="2"/>
        <v>MEDIC1_QuestionPar</v>
      </c>
      <c r="K10" s="41" t="s">
        <v>4116</v>
      </c>
      <c r="L10" s="41" t="s">
        <v>6723</v>
      </c>
      <c r="M10" s="1" t="str">
        <f t="shared" si="3"/>
        <v>MEDIC1_ExtraInfo</v>
      </c>
      <c r="N10" s="41" t="s">
        <v>7524</v>
      </c>
      <c r="O10" s="41"/>
      <c r="P10" s="41" t="s">
        <v>6441</v>
      </c>
      <c r="Q10" s="41" t="s">
        <v>6326</v>
      </c>
      <c r="R10" s="41" t="s">
        <v>6295</v>
      </c>
      <c r="S10" s="135" t="s">
        <v>7525</v>
      </c>
      <c r="T10" s="331" t="s">
        <v>7526</v>
      </c>
      <c r="U10" s="41"/>
      <c r="V10" s="41" t="s">
        <v>6464</v>
      </c>
      <c r="W10" s="41" t="s">
        <v>7164</v>
      </c>
      <c r="X10" s="131"/>
    </row>
    <row r="11" spans="1:24" ht="335.1" hidden="1">
      <c r="A11" s="339" t="str">
        <f t="shared" ref="A11:A16" si="4">UPPER(MID(C11,1,5)&amp;B11)</f>
        <v>MEDIC2</v>
      </c>
      <c r="B11" s="337">
        <v>2</v>
      </c>
      <c r="C11" s="337" t="s">
        <v>7523</v>
      </c>
      <c r="D11" s="337" t="s">
        <v>6115</v>
      </c>
      <c r="E11" s="337" t="s">
        <v>6115</v>
      </c>
      <c r="F11" s="337" t="s">
        <v>6154</v>
      </c>
      <c r="G11" s="337"/>
      <c r="H11" s="25" t="str">
        <f t="shared" si="1"/>
        <v>MEDIC2_Question</v>
      </c>
      <c r="I11" s="337" t="s">
        <v>7527</v>
      </c>
      <c r="J11" s="1" t="str">
        <f t="shared" si="2"/>
        <v>MEDIC2_QuestionPar</v>
      </c>
      <c r="K11" s="515" t="s">
        <v>7528</v>
      </c>
      <c r="L11" s="514" t="s">
        <v>6183</v>
      </c>
      <c r="M11" s="1" t="str">
        <f t="shared" si="3"/>
        <v>MEDIC2_ExtraInfo</v>
      </c>
      <c r="N11" s="514" t="s">
        <v>4139</v>
      </c>
      <c r="O11" s="514"/>
      <c r="P11" s="337"/>
      <c r="Q11" s="337" t="s">
        <v>6312</v>
      </c>
      <c r="R11" s="337" t="s">
        <v>6118</v>
      </c>
      <c r="S11" s="337"/>
      <c r="T11" s="337" t="s">
        <v>6312</v>
      </c>
      <c r="U11" s="337" t="s">
        <v>1576</v>
      </c>
      <c r="V11" s="337">
        <v>1</v>
      </c>
      <c r="W11" s="337"/>
      <c r="X11" s="355"/>
    </row>
    <row r="12" spans="1:24" ht="255.95" hidden="1">
      <c r="A12" s="208" t="str">
        <f t="shared" si="4"/>
        <v>MEDIC3</v>
      </c>
      <c r="B12" s="337">
        <v>3</v>
      </c>
      <c r="C12" s="337" t="s">
        <v>7523</v>
      </c>
      <c r="D12" s="337" t="s">
        <v>6115</v>
      </c>
      <c r="E12" s="337" t="s">
        <v>6115</v>
      </c>
      <c r="F12" s="337" t="s">
        <v>6154</v>
      </c>
      <c r="G12" s="337"/>
      <c r="H12" s="25" t="str">
        <f t="shared" si="1"/>
        <v>MEDIC3_Question</v>
      </c>
      <c r="I12" s="337" t="s">
        <v>7529</v>
      </c>
      <c r="J12" s="1" t="str">
        <f t="shared" si="2"/>
        <v>MEDIC3_QuestionPar</v>
      </c>
      <c r="K12" s="515" t="s">
        <v>7530</v>
      </c>
      <c r="L12" s="514" t="s">
        <v>7531</v>
      </c>
      <c r="M12" s="1" t="str">
        <f t="shared" si="3"/>
        <v>MEDIC3_ExtraInfo</v>
      </c>
      <c r="N12" s="514" t="s">
        <v>7532</v>
      </c>
      <c r="O12" s="514"/>
      <c r="P12" s="337"/>
      <c r="Q12" s="337" t="s">
        <v>6272</v>
      </c>
      <c r="R12" s="337" t="s">
        <v>6118</v>
      </c>
      <c r="S12" s="337" t="s">
        <v>7533</v>
      </c>
      <c r="T12" s="337" t="s">
        <v>7534</v>
      </c>
      <c r="U12" s="338" t="s">
        <v>1576</v>
      </c>
      <c r="V12" s="337" t="s">
        <v>6477</v>
      </c>
      <c r="W12" s="337" t="s">
        <v>7535</v>
      </c>
      <c r="X12" s="355"/>
    </row>
    <row r="13" spans="1:24" ht="96">
      <c r="A13" s="339" t="str">
        <f t="shared" si="4"/>
        <v>MEDIC3A</v>
      </c>
      <c r="B13" s="337" t="s">
        <v>6175</v>
      </c>
      <c r="C13" s="337" t="s">
        <v>7523</v>
      </c>
      <c r="D13" s="337" t="s">
        <v>6115</v>
      </c>
      <c r="E13" s="337" t="s">
        <v>6115</v>
      </c>
      <c r="F13" s="337" t="s">
        <v>6154</v>
      </c>
      <c r="G13" s="337"/>
      <c r="H13" s="25" t="str">
        <f t="shared" si="1"/>
        <v>MEDIC3A_Question</v>
      </c>
      <c r="I13" s="337" t="s">
        <v>4162</v>
      </c>
      <c r="J13" s="1" t="str">
        <f t="shared" si="2"/>
        <v>MEDIC3A_QuestionPar</v>
      </c>
      <c r="K13" s="515" t="s">
        <v>4162</v>
      </c>
      <c r="L13" s="514" t="s">
        <v>7536</v>
      </c>
      <c r="M13" s="1"/>
      <c r="N13" s="514"/>
      <c r="O13" s="514"/>
      <c r="P13" s="337"/>
      <c r="Q13" s="337" t="s">
        <v>6312</v>
      </c>
      <c r="R13" s="337" t="s">
        <v>6118</v>
      </c>
      <c r="S13" s="337"/>
      <c r="T13" s="337" t="s">
        <v>6312</v>
      </c>
      <c r="U13" s="337" t="s">
        <v>1576</v>
      </c>
      <c r="V13" s="337">
        <v>1</v>
      </c>
      <c r="W13" s="337" t="s">
        <v>7537</v>
      </c>
      <c r="X13" s="355"/>
    </row>
    <row r="14" spans="1:24" ht="240" hidden="1">
      <c r="A14" s="208" t="str">
        <f t="shared" si="4"/>
        <v>MEDIC4</v>
      </c>
      <c r="B14" s="337">
        <v>4</v>
      </c>
      <c r="C14" s="337" t="s">
        <v>7523</v>
      </c>
      <c r="D14" s="337" t="s">
        <v>6115</v>
      </c>
      <c r="E14" s="337" t="s">
        <v>6115</v>
      </c>
      <c r="F14" s="337" t="s">
        <v>6154</v>
      </c>
      <c r="G14" s="337"/>
      <c r="H14" s="25" t="str">
        <f t="shared" si="1"/>
        <v>MEDIC4_Question</v>
      </c>
      <c r="I14" s="337" t="s">
        <v>4165</v>
      </c>
      <c r="J14" s="1" t="str">
        <f t="shared" si="2"/>
        <v>MEDIC4_QuestionPar</v>
      </c>
      <c r="K14" s="515" t="s">
        <v>7538</v>
      </c>
      <c r="L14" s="514" t="s">
        <v>7539</v>
      </c>
      <c r="M14" s="1" t="str">
        <f t="shared" si="3"/>
        <v>MEDIC4_ExtraInfo</v>
      </c>
      <c r="N14" s="514" t="s">
        <v>7540</v>
      </c>
      <c r="O14" s="514"/>
      <c r="P14" s="337"/>
      <c r="Q14" s="337" t="s">
        <v>6312</v>
      </c>
      <c r="R14" s="337" t="s">
        <v>6118</v>
      </c>
      <c r="S14" s="337"/>
      <c r="T14" s="337" t="s">
        <v>6312</v>
      </c>
      <c r="U14" s="338" t="s">
        <v>1576</v>
      </c>
      <c r="V14" s="337">
        <v>1</v>
      </c>
      <c r="W14" s="337" t="s">
        <v>7537</v>
      </c>
      <c r="X14" s="355"/>
    </row>
    <row r="15" spans="1:24" ht="128.1">
      <c r="A15" s="339" t="str">
        <f t="shared" si="4"/>
        <v>MEDIC5</v>
      </c>
      <c r="B15" s="337">
        <v>5</v>
      </c>
      <c r="C15" s="337" t="s">
        <v>7523</v>
      </c>
      <c r="D15" s="337" t="s">
        <v>6115</v>
      </c>
      <c r="E15" s="337" t="s">
        <v>6115</v>
      </c>
      <c r="F15" s="337" t="s">
        <v>6154</v>
      </c>
      <c r="G15" s="337"/>
      <c r="H15" s="25" t="str">
        <f t="shared" si="1"/>
        <v>MEDIC5_Question</v>
      </c>
      <c r="I15" s="337" t="s">
        <v>7541</v>
      </c>
      <c r="J15" s="1" t="str">
        <f t="shared" si="2"/>
        <v>MEDIC5_QuestionPar</v>
      </c>
      <c r="K15" s="515" t="s">
        <v>4173</v>
      </c>
      <c r="L15" s="514" t="s">
        <v>7542</v>
      </c>
      <c r="M15" s="1"/>
      <c r="N15" s="514"/>
      <c r="O15" s="514"/>
      <c r="P15" s="337"/>
      <c r="Q15" s="337" t="s">
        <v>6312</v>
      </c>
      <c r="R15" s="337" t="s">
        <v>6118</v>
      </c>
      <c r="S15" s="337"/>
      <c r="T15" s="337" t="s">
        <v>6312</v>
      </c>
      <c r="U15" s="337" t="s">
        <v>1576</v>
      </c>
      <c r="V15" s="337">
        <v>1</v>
      </c>
      <c r="W15" s="337" t="s">
        <v>7537</v>
      </c>
      <c r="X15" s="355"/>
    </row>
    <row r="16" spans="1:24" ht="176.1" hidden="1">
      <c r="A16" s="208" t="str">
        <f t="shared" si="4"/>
        <v>MEDIC6</v>
      </c>
      <c r="B16" s="356">
        <v>6</v>
      </c>
      <c r="C16" s="338" t="s">
        <v>7523</v>
      </c>
      <c r="D16" s="338" t="s">
        <v>6115</v>
      </c>
      <c r="E16" s="338" t="s">
        <v>6115</v>
      </c>
      <c r="F16" s="338" t="s">
        <v>6154</v>
      </c>
      <c r="G16" s="338"/>
      <c r="H16" s="25" t="str">
        <f t="shared" si="1"/>
        <v>MEDIC6_Question</v>
      </c>
      <c r="I16" s="331" t="s">
        <v>7543</v>
      </c>
      <c r="J16" s="1" t="str">
        <f t="shared" si="2"/>
        <v>MEDIC6_QuestionPar</v>
      </c>
      <c r="K16" s="338" t="s">
        <v>4177</v>
      </c>
      <c r="L16" s="338" t="s">
        <v>7544</v>
      </c>
      <c r="M16" s="1" t="str">
        <f t="shared" si="3"/>
        <v>MEDIC6_ExtraInfo</v>
      </c>
      <c r="N16" s="338" t="s">
        <v>7545</v>
      </c>
      <c r="O16" s="356"/>
      <c r="P16" s="338"/>
      <c r="Q16" s="338" t="s">
        <v>6312</v>
      </c>
      <c r="R16" s="338" t="s">
        <v>6295</v>
      </c>
      <c r="S16" s="338"/>
      <c r="T16" s="338" t="s">
        <v>6312</v>
      </c>
      <c r="U16" s="338" t="s">
        <v>1576</v>
      </c>
      <c r="V16" s="338">
        <v>1</v>
      </c>
      <c r="W16" s="338"/>
      <c r="X16" s="357"/>
    </row>
    <row r="17" spans="1:24" ht="63.95">
      <c r="A17" s="313" t="str">
        <f t="shared" ref="A17:A18" si="5">UPPER(MID(C17,1,3)&amp;B17)</f>
        <v>ALG5</v>
      </c>
      <c r="B17" s="316">
        <v>5</v>
      </c>
      <c r="C17" s="316" t="s">
        <v>6153</v>
      </c>
      <c r="D17" s="316" t="s">
        <v>6115</v>
      </c>
      <c r="E17" s="316" t="s">
        <v>4719</v>
      </c>
      <c r="F17" s="316" t="s">
        <v>6154</v>
      </c>
      <c r="G17" s="316"/>
      <c r="H17" s="25" t="str">
        <f t="shared" si="1"/>
        <v>ALG5_Question</v>
      </c>
      <c r="I17" s="1" t="str">
        <f>IF(ISTEXT(VLOOKUP($A17,'ALG Generieke vragenset'!$A$2:$X$100,9,FALSE)),VLOOKUP($A17,'ALG Generieke vragenset'!$A$2:$X$100,9,FALSE),"")</f>
        <v>Heb je allergieën?</v>
      </c>
      <c r="J17" s="1" t="str">
        <f t="shared" si="2"/>
        <v>ALG5_QuestionPar</v>
      </c>
      <c r="K17" s="1" t="str">
        <f>IF(ISTEXT(VLOOKUP($A17,'ALG Generieke vragenset'!$A$2:$X$100,11,FALSE)),VLOOKUP($A17,'ALG Generieke vragenset'!$A$2:$X$100,11,FALSE),"")</f>
        <v>Heeft de patiënt allergieën?</v>
      </c>
      <c r="L17" s="1" t="str">
        <f>IF(ISTEXT(VLOOKUP($A17,'ALG Generieke vragenset'!$A$2:$X$100,12,FALSE)),VLOOKUP($A17,'ALG Generieke vragenset'!$A$2:$X$100,12,FALSE),"")</f>
        <v>Allergieën</v>
      </c>
      <c r="M17" s="1"/>
      <c r="N17" s="1" t="str">
        <f>IF(ISTEXT(VLOOKUP($A17,'ALG Generieke vragenset'!$A$2:$X$100,14,FALSE)),VLOOKUP($A17,'ALG Generieke vragenset'!$A$2:$X$100,14,FALSE),"")</f>
        <v/>
      </c>
      <c r="O17" s="24" t="str">
        <f>IF(ISTEXT(VLOOKUP($A17,'ALG Generieke vragenset'!$A$2:$X$100,15,FALSE)),VLOOKUP($A17,'ALG Generieke vragenset'!$A$2:$X$100,15,FALSE),"")</f>
        <v/>
      </c>
      <c r="P17" s="24" t="str">
        <f>IF(ISTEXT(VLOOKUP($A17,'ALG Generieke vragenset'!$A$2:$X$100,16,FALSE)),VLOOKUP($A17,'ALG Generieke vragenset'!$A$2:$X$100,16,FALSE),"")</f>
        <v/>
      </c>
      <c r="Q17" s="1" t="str">
        <f>IF(ISTEXT(VLOOKUP($A17,'ALG Generieke vragenset'!$A$2:$X$100,17,FALSE)),VLOOKUP($A17,'ALG Generieke vragenset'!$A$2:$X$100,17,FALSE),"")</f>
        <v>boolean</v>
      </c>
      <c r="R17" s="1" t="str">
        <f>IF(ISTEXT(VLOOKUP($A17,'ALG Generieke vragenset'!$A$2:$X$100,18,FALSE)),VLOOKUP($A17,'ALG Generieke vragenset'!$A$2:$X$100,18,FALSE),"")</f>
        <v xml:space="preserve">Ja </v>
      </c>
      <c r="S17" s="14" t="s">
        <v>6500</v>
      </c>
      <c r="T17" s="14" t="str">
        <f>IF(ISTEXT(VLOOKUP($A17,'ALG Generieke vragenset'!$A$2:$X$100,20,FALSE)),VLOOKUP($A17,'ALG Generieke vragenset'!$A$2:$X$100,20,FALSE),"")</f>
        <v>1. Ja
2. Nee</v>
      </c>
      <c r="U17" s="14" t="str">
        <f>IF(ISTEXT(VLOOKUP($A17,'ALG Generieke vragenset'!$A$2:$X$100,21,FALSE)),VLOOKUP($A17,'ALG Generieke vragenset'!$A$2:$X$100,21,FALSE),"")</f>
        <v>x</v>
      </c>
      <c r="V17" s="317" t="s">
        <v>6159</v>
      </c>
      <c r="W17" s="315" t="s">
        <v>6160</v>
      </c>
      <c r="X17" s="354"/>
    </row>
    <row r="18" spans="1:24" ht="32.1" hidden="1">
      <c r="A18" s="319" t="str">
        <f t="shared" si="5"/>
        <v>ALG6</v>
      </c>
      <c r="B18" s="320">
        <v>6</v>
      </c>
      <c r="C18" s="320" t="s">
        <v>6153</v>
      </c>
      <c r="D18" s="320" t="s">
        <v>4719</v>
      </c>
      <c r="E18" s="312" t="s">
        <v>4719</v>
      </c>
      <c r="F18" s="312" t="s">
        <v>6154</v>
      </c>
      <c r="G18" s="312"/>
      <c r="H18" s="25" t="str">
        <f t="shared" si="1"/>
        <v>ALG6_Question</v>
      </c>
      <c r="I18" s="1" t="str">
        <f>IF(ISTEXT(VLOOKUP($A18,'ALG Generieke vragenset'!$A$2:$X$100,9,FALSE)),VLOOKUP($A18,'ALG Generieke vragenset'!$A$2:$X$100,9,FALSE),"")</f>
        <v>Hoe uit de allergie zich?</v>
      </c>
      <c r="J18" s="1" t="str">
        <f t="shared" si="2"/>
        <v>ALG6_QuestionPar</v>
      </c>
      <c r="K18" s="1" t="str">
        <f>IF(ISTEXT(VLOOKUP($A18,'ALG Generieke vragenset'!$A$2:$X$100,11,FALSE)),VLOOKUP($A18,'ALG Generieke vragenset'!$A$2:$X$100,11,FALSE),"")</f>
        <v>Hoe uit de allergie zich?</v>
      </c>
      <c r="L18" s="1" t="str">
        <f>IF(ISTEXT(VLOOKUP($A18,'ALG Generieke vragenset'!$A$2:$X$100,12,FALSE)),VLOOKUP($A18,'ALG Generieke vragenset'!$A$2:$X$100,12,FALSE),"")</f>
        <v>Waarvoor en ernst</v>
      </c>
      <c r="M18" s="1" t="str">
        <f t="shared" si="3"/>
        <v>ALG6_ExtraInfo</v>
      </c>
      <c r="N18" s="1" t="str">
        <f>IF(ISTEXT(VLOOKUP($A18,'ALG Generieke vragenset'!$A$2:$X$100,14,FALSE)),VLOOKUP($A18,'ALG Generieke vragenset'!$A$2:$X$100,14,FALSE),"")</f>
        <v>Bijvoorbeeld: huiduitslag over het gehele lichaam of een opgezette tong of keel? En gebruik je/de patiënt medicatie voor de allergie en / of heb je een EpiPen?</v>
      </c>
      <c r="O18" s="24" t="str">
        <f>IF(ISTEXT(VLOOKUP($A18,'ALG Generieke vragenset'!$A$2:$X$100,15,FALSE)),VLOOKUP($A18,'ALG Generieke vragenset'!$A$2:$X$100,15,FALSE),"")</f>
        <v/>
      </c>
      <c r="P18" s="24" t="str">
        <f>IF(ISTEXT(VLOOKUP($A18,'ALG Generieke vragenset'!$A$2:$X$100,16,FALSE)),VLOOKUP($A18,'ALG Generieke vragenset'!$A$2:$X$100,16,FALSE),"")</f>
        <v/>
      </c>
      <c r="Q18" s="1" t="str">
        <f>IF(ISTEXT(VLOOKUP($A18,'ALG Generieke vragenset'!$A$2:$X$100,17,FALSE)),VLOOKUP($A18,'ALG Generieke vragenset'!$A$2:$X$100,17,FALSE),"")</f>
        <v>beschrijving</v>
      </c>
      <c r="R18" s="1" t="str">
        <f>IF(ISTEXT(VLOOKUP($A18,'ALG Generieke vragenset'!$A$2:$X$100,18,FALSE)),VLOOKUP($A18,'ALG Generieke vragenset'!$A$2:$X$100,18,FALSE),"")</f>
        <v xml:space="preserve">Ja </v>
      </c>
      <c r="S18" s="1"/>
      <c r="T18" s="14" t="str">
        <f>IF(ISTEXT(VLOOKUP($A18,'ALG Generieke vragenset'!$A$2:$X$100,20,FALSE)),VLOOKUP($A18,'ALG Generieke vragenset'!$A$2:$X$100,20,FALSE),"")</f>
        <v>Beschrijving</v>
      </c>
      <c r="U18" s="14" t="str">
        <f>IF(ISTEXT(VLOOKUP($A18,'ALG Generieke vragenset'!$A$2:$X$100,21,FALSE)),VLOOKUP($A18,'ALG Generieke vragenset'!$A$2:$X$100,21,FALSE),"")</f>
        <v>x</v>
      </c>
      <c r="V18" s="320">
        <v>1</v>
      </c>
      <c r="W18" s="203"/>
      <c r="X18" s="353"/>
    </row>
    <row r="19" spans="1:24" ht="96" hidden="1">
      <c r="A19" s="313" t="str">
        <f>UPPER(MID(C19,1,4)&amp;B19)</f>
        <v>MEDI7</v>
      </c>
      <c r="B19" s="316">
        <v>7</v>
      </c>
      <c r="C19" s="316" t="s">
        <v>7523</v>
      </c>
      <c r="D19" s="316" t="s">
        <v>6115</v>
      </c>
      <c r="E19" s="317" t="s">
        <v>6115</v>
      </c>
      <c r="F19" s="317" t="s">
        <v>6154</v>
      </c>
      <c r="G19" s="317"/>
      <c r="H19" s="25" t="str">
        <f t="shared" si="1"/>
        <v>MEDI7_Question</v>
      </c>
      <c r="I19" s="317" t="s">
        <v>4181</v>
      </c>
      <c r="J19" s="1" t="str">
        <f t="shared" si="2"/>
        <v>MEDI7_QuestionPar</v>
      </c>
      <c r="K19" s="317" t="s">
        <v>4183</v>
      </c>
      <c r="L19" s="317" t="s">
        <v>7546</v>
      </c>
      <c r="M19" s="1" t="str">
        <f t="shared" si="3"/>
        <v>MEDI7_ExtraInfo</v>
      </c>
      <c r="N19" s="316" t="s">
        <v>4185</v>
      </c>
      <c r="O19" s="315" t="str">
        <f>IF(ISTEXT(VLOOKUP($A19,'ALG Generieke vragenset'!$A$2:$X$51,15,FALSE)),VLOOKUP($A19,'ALG Generieke vragenset'!$A$2:$X$51,15,FALSE),"")</f>
        <v/>
      </c>
      <c r="P19" s="315" t="str">
        <f>IF(ISTEXT(VLOOKUP($A19,'ALG Generieke vragenset'!$A$2:$X$51,16,FALSE)),VLOOKUP($A19,'ALG Generieke vragenset'!$A$2:$X$51,16,FALSE),"")</f>
        <v/>
      </c>
      <c r="Q19" s="316" t="s">
        <v>6888</v>
      </c>
      <c r="R19" s="316" t="s">
        <v>6118</v>
      </c>
      <c r="S19" s="14" t="s">
        <v>6500</v>
      </c>
      <c r="T19" s="317" t="s">
        <v>6120</v>
      </c>
      <c r="U19" s="317" t="s">
        <v>1576</v>
      </c>
      <c r="V19" s="317" t="s">
        <v>6159</v>
      </c>
      <c r="W19" s="315" t="s">
        <v>6160</v>
      </c>
      <c r="X19" s="354"/>
    </row>
    <row r="20" spans="1:24" ht="80.099999999999994" hidden="1">
      <c r="A20" s="319" t="str">
        <f>UPPER(MID(C20,1,5)&amp;B20)</f>
        <v>MEDIC7A</v>
      </c>
      <c r="B20" s="320" t="s">
        <v>6201</v>
      </c>
      <c r="C20" s="320" t="s">
        <v>7523</v>
      </c>
      <c r="D20" s="320" t="s">
        <v>6115</v>
      </c>
      <c r="E20" s="312" t="s">
        <v>6115</v>
      </c>
      <c r="F20" s="312" t="s">
        <v>6154</v>
      </c>
      <c r="G20" s="312"/>
      <c r="H20" s="25" t="str">
        <f t="shared" si="1"/>
        <v>MEDIC7A_Question</v>
      </c>
      <c r="I20" s="312" t="s">
        <v>7547</v>
      </c>
      <c r="J20" s="1" t="str">
        <f t="shared" si="2"/>
        <v>MEDIC7A_QuestionPar</v>
      </c>
      <c r="K20" s="312" t="s">
        <v>7548</v>
      </c>
      <c r="L20" s="312" t="s">
        <v>6183</v>
      </c>
      <c r="M20" s="1" t="str">
        <f t="shared" si="3"/>
        <v>MEDIC7A_ExtraInfo</v>
      </c>
      <c r="N20" s="346" t="s">
        <v>7549</v>
      </c>
      <c r="O20" s="203" t="str">
        <f>IF(ISTEXT(VLOOKUP($A20,'ALG Generieke vragenset'!$A$2:$X$51,15,FALSE)),VLOOKUP($A20,'ALG Generieke vragenset'!$A$2:$X$51,15,FALSE),"")</f>
        <v/>
      </c>
      <c r="P20" s="203" t="str">
        <f>IF(ISTEXT(VLOOKUP($A20,'ALG Generieke vragenset'!$A$2:$X$51,16,FALSE)),VLOOKUP($A20,'ALG Generieke vragenset'!$A$2:$X$51,16,FALSE),"")</f>
        <v/>
      </c>
      <c r="Q20" s="320" t="s">
        <v>2029</v>
      </c>
      <c r="R20" s="320" t="s">
        <v>6118</v>
      </c>
      <c r="S20" s="320"/>
      <c r="T20" s="312" t="s">
        <v>2029</v>
      </c>
      <c r="U20" s="312" t="s">
        <v>1576</v>
      </c>
      <c r="V20" s="312">
        <v>1</v>
      </c>
      <c r="W20" s="203"/>
      <c r="X20" s="353"/>
    </row>
    <row r="21" spans="1:24" ht="240" hidden="1">
      <c r="A21" s="313" t="str">
        <f>UPPER(MID(C21,1,3)&amp;B21)</f>
        <v>ALG1A</v>
      </c>
      <c r="B21" s="316" t="s">
        <v>6161</v>
      </c>
      <c r="C21" s="316" t="s">
        <v>6162</v>
      </c>
      <c r="D21" s="316" t="s">
        <v>6115</v>
      </c>
      <c r="E21" s="316" t="s">
        <v>6115</v>
      </c>
      <c r="F21" s="316" t="s">
        <v>6154</v>
      </c>
      <c r="G21" s="316"/>
      <c r="H21" s="25" t="str">
        <f t="shared" si="1"/>
        <v>ALG1A_Question</v>
      </c>
      <c r="I21" s="1" t="str">
        <f>IF(ISTEXT(VLOOKUP($A21,'ALG Generieke vragenset'!$A$2:$X$100,9,FALSE)),VLOOKUP($A21,'ALG Generieke vragenset'!$A$2:$X$100,9,FALSE),"")</f>
        <v>Heb je een of meer (chronische) aandoeningen?</v>
      </c>
      <c r="J21" s="1" t="str">
        <f t="shared" si="2"/>
        <v>ALG1A_QuestionPar</v>
      </c>
      <c r="K21" s="1" t="str">
        <f>IF(ISTEXT(VLOOKUP($A21,'ALG Generieke vragenset'!$A$2:$X$100,11,FALSE)),VLOOKUP($A21,'ALG Generieke vragenset'!$A$2:$X$100,11,FALSE),"")</f>
        <v>Heeft de patiënt een of meer (chronische) aandoeningen?</v>
      </c>
      <c r="L21" s="1" t="str">
        <f>IF(ISTEXT(VLOOKUP($A21,'ALG Generieke vragenset'!$A$2:$X$100,12,FALSE)),VLOOKUP($A21,'ALG Generieke vragenset'!$A$2:$X$100,12,FALSE),"")</f>
        <v>Chronische aandoeningen</v>
      </c>
      <c r="M21" s="1" t="str">
        <f t="shared" si="3"/>
        <v>ALG1A_ExtraInfo</v>
      </c>
      <c r="N21" s="1" t="str">
        <f>IF(ISTEXT(VLOOKUP($A21,'ALG Generieke vragenset'!$A$2:$X$100,14,FALSE)),VLOOKUP($A21,'ALG Generieke vragenset'!$A$2:$X$100,14,FALSE),"")</f>
        <v>Chronische aandoening: langdurige ziekte. 
Hartziekte: bijvoorbeeld angina pectoris (aanvallen van pijn op de borst), hartfalen , ontsteking van het hart (endocarditis) of een hartritmestoornis.
Longaandoening: bijv. astma of COPD.</v>
      </c>
      <c r="O21" s="24" t="str">
        <f>IF(ISTEXT(VLOOKUP($A21,'ALG Generieke vragenset'!$A$2:$X$100,15,FALSE)),VLOOKUP($A21,'ALG Generieke vragenset'!$A$2:$X$100,15,FALSE),"")</f>
        <v/>
      </c>
      <c r="P21" s="24" t="str">
        <f>IF(ISTEXT(VLOOKUP($A21,'ALG Generieke vragenset'!$A$2:$X$100,16,FALSE)),VLOOKUP($A21,'ALG Generieke vragenset'!$A$2:$X$100,16,FALSE),"")</f>
        <v/>
      </c>
      <c r="Q21" s="1" t="str">
        <f>IF(ISTEXT(VLOOKUP($A21,'ALG Generieke vragenset'!$A$2:$X$100,17,FALSE)),VLOOKUP($A21,'ALG Generieke vragenset'!$A$2:$X$100,17,FALSE),"")</f>
        <v>meerkeuzeselectie</v>
      </c>
      <c r="R21" s="1" t="str">
        <f>IF(ISTEXT(VLOOKUP($A21,'ALG Generieke vragenset'!$A$2:$X$100,18,FALSE)),VLOOKUP($A21,'ALG Generieke vragenset'!$A$2:$X$100,18,FALSE),"")</f>
        <v xml:space="preserve">Ja </v>
      </c>
      <c r="S21" s="14" t="s">
        <v>6165</v>
      </c>
      <c r="T21" s="14" t="str">
        <f>IF(ISTEXT(VLOOKUP($A21,'ALG Generieke vragenset'!$A$2:$X$100,20,FALSE)),VLOOKUP($A21,'ALG Generieke vragenset'!$A$2:$X$100,20,FALSE),"")</f>
        <v>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v>
      </c>
      <c r="U21" s="14" t="str">
        <f>IF(ISTEXT(VLOOKUP($A21,'ALG Generieke vragenset'!$A$2:$X$100,21,FALSE)),VLOOKUP($A21,'ALG Generieke vragenset'!$A$2:$X$100,21,FALSE),"")</f>
        <v>x</v>
      </c>
      <c r="V21" s="317" t="s">
        <v>6167</v>
      </c>
      <c r="W21" s="315" t="s">
        <v>6168</v>
      </c>
      <c r="X21" s="354"/>
    </row>
    <row r="22" spans="1:24" ht="32.1">
      <c r="A22" s="319" t="str">
        <f>UPPER(MID(C22,1,3)&amp;B22)</f>
        <v>ALG1B</v>
      </c>
      <c r="B22" s="320" t="s">
        <v>6169</v>
      </c>
      <c r="C22" s="320" t="s">
        <v>6162</v>
      </c>
      <c r="D22" s="320" t="s">
        <v>6115</v>
      </c>
      <c r="E22" s="320" t="s">
        <v>6115</v>
      </c>
      <c r="F22" s="320" t="s">
        <v>6154</v>
      </c>
      <c r="G22" s="320"/>
      <c r="H22" s="25" t="str">
        <f t="shared" si="1"/>
        <v>ALG1B_Question</v>
      </c>
      <c r="I22" s="1" t="str">
        <f>IF(ISTEXT(VLOOKUP($A22,'ALG Generieke vragenset'!$A$2:$X$100,9,FALSE)),VLOOKUP($A22,'ALG Generieke vragenset'!$A$2:$X$100,9,FALSE),"")</f>
        <v>Welke (chronische) aandoening(en) heb je?</v>
      </c>
      <c r="J22" s="1" t="str">
        <f t="shared" si="2"/>
        <v>ALG1B_QuestionPar</v>
      </c>
      <c r="K22" s="1" t="str">
        <f>IF(ISTEXT(VLOOKUP($A22,'ALG Generieke vragenset'!$A$2:$X$100,11,FALSE)),VLOOKUP($A22,'ALG Generieke vragenset'!$A$2:$X$100,11,FALSE),"")</f>
        <v>Welke (chronische) aandoening(en) heeft de patiënt?</v>
      </c>
      <c r="L22" s="1" t="str">
        <f>IF(ISTEXT(VLOOKUP($A22,'ALG Generieke vragenset'!$A$2:$X$100,12,FALSE)),VLOOKUP($A22,'ALG Generieke vragenset'!$A$2:$X$100,12,FALSE),"")</f>
        <v>Andere chronische aandoening</v>
      </c>
      <c r="M22" s="1"/>
      <c r="N22" s="1" t="str">
        <f>IF(ISTEXT(VLOOKUP($A22,'ALG Generieke vragenset'!$A$2:$X$100,14,FALSE)),VLOOKUP($A22,'ALG Generieke vragenset'!$A$2:$X$100,14,FALSE),"")</f>
        <v/>
      </c>
      <c r="O22" s="24" t="str">
        <f>IF(ISTEXT(VLOOKUP($A22,'ALG Generieke vragenset'!$A$2:$X$100,15,FALSE)),VLOOKUP($A22,'ALG Generieke vragenset'!$A$2:$X$100,15,FALSE),"")</f>
        <v/>
      </c>
      <c r="P22" s="24" t="str">
        <f>IF(ISTEXT(VLOOKUP($A22,'ALG Generieke vragenset'!$A$2:$X$100,16,FALSE)),VLOOKUP($A22,'ALG Generieke vragenset'!$A$2:$X$100,16,FALSE),"")</f>
        <v/>
      </c>
      <c r="Q22" s="1" t="str">
        <f>IF(ISTEXT(VLOOKUP($A22,'ALG Generieke vragenset'!$A$2:$X$100,17,FALSE)),VLOOKUP($A22,'ALG Generieke vragenset'!$A$2:$X$100,17,FALSE),"")</f>
        <v>beschrijving</v>
      </c>
      <c r="R22" s="1" t="str">
        <f>IF(ISTEXT(VLOOKUP($A22,'ALG Generieke vragenset'!$A$2:$X$100,18,FALSE)),VLOOKUP($A22,'ALG Generieke vragenset'!$A$2:$X$100,18,FALSE),"")</f>
        <v xml:space="preserve">Ja </v>
      </c>
      <c r="S22" s="1"/>
      <c r="T22" s="14" t="str">
        <f>IF(ISTEXT(VLOOKUP($A22,'ALG Generieke vragenset'!$A$2:$X$100,20,FALSE)),VLOOKUP($A22,'ALG Generieke vragenset'!$A$2:$X$100,20,FALSE),"")</f>
        <v>Beschrijving</v>
      </c>
      <c r="U22" s="14" t="str">
        <f>IF(ISTEXT(VLOOKUP($A22,'ALG Generieke vragenset'!$A$2:$X$100,21,FALSE)),VLOOKUP($A22,'ALG Generieke vragenset'!$A$2:$X$100,21,FALSE),"")</f>
        <v>x</v>
      </c>
      <c r="V22" s="312">
        <v>1</v>
      </c>
      <c r="W22" s="203"/>
      <c r="X22" s="353"/>
    </row>
    <row r="23" spans="1:24" ht="48">
      <c r="A23" s="313" t="s">
        <v>6276</v>
      </c>
      <c r="B23" s="316">
        <v>20</v>
      </c>
      <c r="C23" s="316" t="s">
        <v>6153</v>
      </c>
      <c r="D23" s="316" t="s">
        <v>6115</v>
      </c>
      <c r="E23" s="317" t="s">
        <v>6115</v>
      </c>
      <c r="F23" s="317" t="s">
        <v>6154</v>
      </c>
      <c r="G23" s="317"/>
      <c r="H23" s="25" t="str">
        <f t="shared" si="1"/>
        <v>ADDITIONALQ_Question</v>
      </c>
      <c r="I23" s="1" t="str">
        <f>IF(ISTEXT(VLOOKUP($A23,'ALG Generieke vragenset'!$A$2:$X$100,9,FALSE)),VLOOKUP($A23,'ALG Generieke vragenset'!$A$2:$X$100,9,FALSE),"")</f>
        <v>Wat is je belangrijkste vraag aan ons?</v>
      </c>
      <c r="J23" s="1" t="str">
        <f t="shared" si="2"/>
        <v>ADDITIONALQ_QuestionPar</v>
      </c>
      <c r="K23" s="1" t="str">
        <f>IF(ISTEXT(VLOOKUP($A23,'ALG Generieke vragenset'!$A$2:$X$100,11,FALSE)),VLOOKUP($A23,'ALG Generieke vragenset'!$A$2:$X$100,11,FALSE),"")</f>
        <v>Wat is je belangrijkste vraag aan ons?</v>
      </c>
      <c r="L23" s="1" t="str">
        <f>IF(ISTEXT(VLOOKUP($A23,'ALG Generieke vragenset'!$A$2:$X$100,12,FALSE)),VLOOKUP($A23,'ALG Generieke vragenset'!$A$2:$X$100,12,FALSE),"")</f>
        <v>Hulpvraag</v>
      </c>
      <c r="M23" s="1"/>
      <c r="N23" s="1" t="str">
        <f>IF(ISTEXT(VLOOKUP($A23,'ALG Generieke vragenset'!$A$2:$X$100,14,FALSE)),VLOOKUP($A23,'ALG Generieke vragenset'!$A$2:$X$100,14,FALSE),"")</f>
        <v/>
      </c>
      <c r="O23" s="24" t="str">
        <f>IF(ISTEXT(VLOOKUP($A23,'ALG Generieke vragenset'!$A$2:$X$100,15,FALSE)),VLOOKUP($A23,'ALG Generieke vragenset'!$A$2:$X$100,15,FALSE),"")</f>
        <v/>
      </c>
      <c r="P23" s="24" t="str">
        <f>IF(ISTEXT(VLOOKUP($A23,'ALG Generieke vragenset'!$A$2:$X$100,16,FALSE)),VLOOKUP($A23,'ALG Generieke vragenset'!$A$2:$X$100,16,FALSE),"")</f>
        <v/>
      </c>
      <c r="Q23" s="1" t="str">
        <f>IF(ISTEXT(VLOOKUP($A23,'ALG Generieke vragenset'!$A$2:$X$100,17,FALSE)),VLOOKUP($A23,'ALG Generieke vragenset'!$A$2:$X$100,17,FALSE),"")</f>
        <v>beschrijving</v>
      </c>
      <c r="R23" s="1" t="str">
        <f>IF(ISTEXT(VLOOKUP($A23,'ALG Generieke vragenset'!$A$2:$X$100,18,FALSE)),VLOOKUP($A23,'ALG Generieke vragenset'!$A$2:$X$100,18,FALSE),"")</f>
        <v xml:space="preserve">Ja </v>
      </c>
      <c r="S23" s="1"/>
      <c r="T23" s="14" t="str">
        <f>IF(ISTEXT(VLOOKUP($A23,'ALG Generieke vragenset'!$A$2:$X$100,20,FALSE)),VLOOKUP($A23,'ALG Generieke vragenset'!$A$2:$X$100,20,FALSE),"")</f>
        <v>Beschrijving</v>
      </c>
      <c r="U23" s="14" t="str">
        <f>IF(ISTEXT(VLOOKUP($A23,'ALG Generieke vragenset'!$A$2:$X$100,21,FALSE)),VLOOKUP($A23,'ALG Generieke vragenset'!$A$2:$X$100,21,FALSE),"")</f>
        <v>x</v>
      </c>
      <c r="V23" s="317">
        <v>1</v>
      </c>
      <c r="W23" s="315"/>
      <c r="X23" s="354"/>
    </row>
    <row r="24" spans="1:24" ht="111.95" hidden="1">
      <c r="A24" s="319" t="s">
        <v>6278</v>
      </c>
      <c r="B24" s="320" t="s">
        <v>6279</v>
      </c>
      <c r="C24" s="320" t="s">
        <v>6162</v>
      </c>
      <c r="D24" s="320" t="s">
        <v>6115</v>
      </c>
      <c r="E24" s="312" t="s">
        <v>6115</v>
      </c>
      <c r="F24" s="312" t="s">
        <v>6154</v>
      </c>
      <c r="G24" s="312"/>
      <c r="H24" s="25" t="str">
        <f t="shared" si="1"/>
        <v>ALG27_Question</v>
      </c>
      <c r="I24" s="1" t="str">
        <f>IF(ISTEXT(VLOOKUP($A24,'ALG Generieke vragenset'!$A$2:$X$100,9,FALSE)),VLOOKUP($A24,'ALG Generieke vragenset'!$A$2:$X$100,9,FALSE),"")</f>
        <v xml:space="preserve">Zijn er nog andere zorgen of vragen? </v>
      </c>
      <c r="J24" s="1" t="str">
        <f t="shared" si="2"/>
        <v>ALG27_QuestionPar</v>
      </c>
      <c r="K24" s="1" t="str">
        <f>IF(ISTEXT(VLOOKUP($A24,'ALG Generieke vragenset'!$A$2:$X$100,11,FALSE)),VLOOKUP($A24,'ALG Generieke vragenset'!$A$2:$X$100,11,FALSE),"")</f>
        <v xml:space="preserve">Zijn er nog andere zorgen of vragen? </v>
      </c>
      <c r="L24" s="1" t="str">
        <f>IF(ISTEXT(VLOOKUP($A24,'ALG Generieke vragenset'!$A$2:$X$100,12,FALSE)),VLOOKUP($A24,'ALG Generieke vragenset'!$A$2:$X$100,12,FALSE),"")</f>
        <v>Zorgen of vragen</v>
      </c>
      <c r="M24" s="1" t="str">
        <f t="shared" si="3"/>
        <v>ALG27_ExtraInfo</v>
      </c>
      <c r="N24" s="1" t="str">
        <f>IF(ISTEXT(VLOOKUP($A24,'ALG Generieke vragenset'!$A$2:$X$100,14,FALSE)),VLOOKUP($A24,'ALG Generieke vragenset'!$A$2:$X$100,14,FALSE),"")</f>
        <v xml:space="preserve">Dit is de laatste vraag, hierna worden je antwoorden doorgestuurd naar ons medisch team. Indien je geen aanvullingen hebt kan je op volgende klikken. </v>
      </c>
      <c r="O24" s="24" t="str">
        <f>IF(ISTEXT(VLOOKUP($A24,'ALG Generieke vragenset'!$A$2:$X$100,15,FALSE)),VLOOKUP($A24,'ALG Generieke vragenset'!$A$2:$X$100,15,FALSE),"")</f>
        <v/>
      </c>
      <c r="P24" s="24" t="str">
        <f>IF(ISTEXT(VLOOKUP($A24,'ALG Generieke vragenset'!$A$2:$X$100,16,FALSE)),VLOOKUP($A24,'ALG Generieke vragenset'!$A$2:$X$100,16,FALSE),"")</f>
        <v/>
      </c>
      <c r="Q24" s="1" t="str">
        <f>IF(ISTEXT(VLOOKUP($A24,'ALG Generieke vragenset'!$A$2:$X$100,17,FALSE)),VLOOKUP($A24,'ALG Generieke vragenset'!$A$2:$X$100,17,FALSE),"")</f>
        <v>beschrijving</v>
      </c>
      <c r="R24" s="1" t="str">
        <f>IF(ISTEXT(VLOOKUP($A24,'ALG Generieke vragenset'!$A$2:$X$100,18,FALSE)),VLOOKUP($A24,'ALG Generieke vragenset'!$A$2:$X$100,18,FALSE),"")</f>
        <v>Nee</v>
      </c>
      <c r="S24" s="1"/>
      <c r="T24" s="14" t="str">
        <f>IF(ISTEXT(VLOOKUP($A24,'ALG Generieke vragenset'!$A$2:$X$100,20,FALSE)),VLOOKUP($A24,'ALG Generieke vragenset'!$A$2:$X$100,20,FALSE),"")</f>
        <v>Beschrijving</v>
      </c>
      <c r="U24" s="14" t="str">
        <f>IF(ISTEXT(VLOOKUP($A24,'ALG Generieke vragenset'!$A$2:$X$100,21,FALSE)),VLOOKUP($A24,'ALG Generieke vragenset'!$A$2:$X$100,21,FALSE),"")</f>
        <v>x</v>
      </c>
      <c r="V24" s="312">
        <v>1</v>
      </c>
      <c r="W24" s="331" t="s">
        <v>6283</v>
      </c>
      <c r="X24" s="365" t="s">
        <v>6284</v>
      </c>
    </row>
  </sheetData>
  <autoFilter ref="A1:X24" xr:uid="{E7F48F8F-56CC-4420-86C6-EE8B3FCA8615}">
    <filterColumn colId="13">
      <filters blank="1"/>
    </filterColumn>
  </autoFilter>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5B61-400C-4975-917F-D5F276D616D7}">
  <sheetPr codeName="Blad44"/>
  <dimension ref="A1:X38"/>
  <sheetViews>
    <sheetView topLeftCell="J27" zoomScale="90" zoomScaleNormal="90" workbookViewId="0">
      <selection activeCell="S39" sqref="S39"/>
    </sheetView>
  </sheetViews>
  <sheetFormatPr defaultColWidth="8.85546875" defaultRowHeight="15"/>
  <cols>
    <col min="1" max="1" width="19.140625" customWidth="1"/>
    <col min="2" max="7" width="9.140625"/>
    <col min="9" max="10" width="25.28515625" customWidth="1"/>
    <col min="11" max="12" width="9.140625"/>
    <col min="14" max="18" width="9.140625"/>
    <col min="19" max="19" width="21.7109375" customWidth="1"/>
    <col min="20" max="20" width="35.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371" t="s">
        <v>6353</v>
      </c>
      <c r="B2" s="315"/>
      <c r="C2" s="315" t="s">
        <v>6353</v>
      </c>
      <c r="D2" s="315" t="s">
        <v>4719</v>
      </c>
      <c r="E2" s="315" t="s">
        <v>4719</v>
      </c>
      <c r="F2" s="315" t="s">
        <v>6154</v>
      </c>
      <c r="G2" s="315"/>
      <c r="H2" s="315"/>
      <c r="I2" s="315"/>
      <c r="J2" s="315"/>
      <c r="K2" s="315"/>
      <c r="L2" s="315"/>
      <c r="M2" s="482"/>
      <c r="N2" s="372" t="s">
        <v>6384</v>
      </c>
      <c r="O2" s="315"/>
      <c r="P2" s="315"/>
      <c r="Q2" s="315"/>
      <c r="R2" s="315"/>
      <c r="S2" s="315"/>
      <c r="T2" s="76" t="s">
        <v>6510</v>
      </c>
      <c r="U2" s="315"/>
      <c r="V2" s="315"/>
      <c r="W2" s="315"/>
      <c r="X2" s="373"/>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38" si="1">A4&amp;"_"&amp;$H$1</f>
        <v>ABCDE1B_Question</v>
      </c>
      <c r="I4" s="1" t="str">
        <f>IF(ISTEXT(VLOOKUP($A4,'ABCDE set (patient + verz)'!$A$2:$X$48,9,FALSE)),VLOOKUP($A4,'ABCDE set (patient + verz)'!$A$2:$X$48,9,FALSE),"")</f>
        <v xml:space="preserve">Ben je volledig bij bewustzijn / helder? </v>
      </c>
      <c r="J4" s="1" t="str">
        <f t="shared" ref="J4:J38"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8"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10" t="str">
        <f>UPPER(MID(C10,1,5)&amp;B10)</f>
        <v>MONDT1</v>
      </c>
      <c r="B10" s="203">
        <v>1</v>
      </c>
      <c r="C10" s="203" t="s">
        <v>7550</v>
      </c>
      <c r="D10" s="203" t="s">
        <v>4719</v>
      </c>
      <c r="E10" s="203" t="s">
        <v>4719</v>
      </c>
      <c r="F10" s="203" t="s">
        <v>6202</v>
      </c>
      <c r="G10" s="203"/>
      <c r="H10" s="25" t="str">
        <f t="shared" si="1"/>
        <v>MONDT1_Question</v>
      </c>
      <c r="I10" s="203" t="s">
        <v>6438</v>
      </c>
      <c r="J10" s="1" t="str">
        <f t="shared" si="2"/>
        <v>MONDT1_QuestionPar</v>
      </c>
      <c r="K10" s="228" t="s">
        <v>6963</v>
      </c>
      <c r="L10" s="203" t="s">
        <v>6439</v>
      </c>
      <c r="M10" s="1" t="str">
        <f t="shared" si="3"/>
        <v>MONDT1_ExtraInfo</v>
      </c>
      <c r="N10" s="312" t="s">
        <v>7551</v>
      </c>
      <c r="O10" s="203"/>
      <c r="P10" s="203" t="s">
        <v>6441</v>
      </c>
      <c r="Q10" s="203" t="s">
        <v>6272</v>
      </c>
      <c r="R10" s="203" t="s">
        <v>6118</v>
      </c>
      <c r="S10" s="203" t="s">
        <v>7552</v>
      </c>
      <c r="T10" s="203" t="s">
        <v>7553</v>
      </c>
      <c r="U10" s="203"/>
      <c r="V10" s="229" t="s">
        <v>6444</v>
      </c>
      <c r="W10" s="203" t="s">
        <v>7554</v>
      </c>
      <c r="X10" s="226"/>
    </row>
    <row r="11" spans="1:24" ht="48">
      <c r="A11" s="313" t="str">
        <f t="shared" ref="A11" si="4">UPPER(MID(C11,1,3)&amp;B11)</f>
        <v>ALG7</v>
      </c>
      <c r="B11" s="316">
        <v>7</v>
      </c>
      <c r="C11" s="316" t="s">
        <v>6153</v>
      </c>
      <c r="D11" s="316" t="s">
        <v>6115</v>
      </c>
      <c r="E11" s="317" t="s">
        <v>6196</v>
      </c>
      <c r="F11" s="317" t="s">
        <v>6154</v>
      </c>
      <c r="G11" s="317"/>
      <c r="H11" s="25" t="str">
        <f t="shared" si="1"/>
        <v>ALG7_Question</v>
      </c>
      <c r="I11" s="1" t="str">
        <f>IF(ISTEXT(VLOOKUP($A11,'ALG Generieke vragenset'!$A$2:$X$100,9,FALSE)),VLOOKUP($A11,'ALG Generieke vragenset'!$A$2:$X$100,9,FALSE),"")</f>
        <v>Heb je (vermoedelijk) koorts?</v>
      </c>
      <c r="J11" s="1" t="str">
        <f t="shared" si="2"/>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 t="str">
        <f t="shared" si="3"/>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6200</v>
      </c>
      <c r="X11" s="354"/>
    </row>
    <row r="12" spans="1:24" ht="207.95">
      <c r="A12" s="319" t="str">
        <f>UPPER(MID(C12,1,3)&amp;B12)</f>
        <v>ALG7A</v>
      </c>
      <c r="B12" s="320" t="s">
        <v>6201</v>
      </c>
      <c r="C12" s="320" t="s">
        <v>6153</v>
      </c>
      <c r="D12" s="320" t="s">
        <v>4719</v>
      </c>
      <c r="E12" s="312" t="s">
        <v>4719</v>
      </c>
      <c r="F12" s="312" t="s">
        <v>6202</v>
      </c>
      <c r="G12" s="312"/>
      <c r="H12" s="25" t="str">
        <f t="shared" si="1"/>
        <v>ALG7A_Question</v>
      </c>
      <c r="I12" s="1" t="str">
        <f>IF(ISTEXT(VLOOKUP($A12,'ALG Generieke vragenset'!$A$2:$X$100,9,FALSE)),VLOOKUP($A12,'ALG Generieke vragenset'!$A$2:$X$100,9,FALSE),"")</f>
        <v>Hoe hoog is je temperatuur?</v>
      </c>
      <c r="J12" s="1" t="str">
        <f t="shared" si="2"/>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 t="str">
        <f t="shared" si="3"/>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6206</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20" t="s">
        <v>6208</v>
      </c>
      <c r="W12" s="312" t="s">
        <v>6209</v>
      </c>
      <c r="X12" s="353" t="s">
        <v>6116</v>
      </c>
    </row>
    <row r="13" spans="1:24" ht="224.1">
      <c r="A13" s="371" t="str">
        <f t="shared" ref="A13:A23" si="5">UPPER(MID(C13,1,5)&amp;B13)</f>
        <v>MONDT2</v>
      </c>
      <c r="B13" s="315">
        <v>2</v>
      </c>
      <c r="C13" s="315" t="s">
        <v>7550</v>
      </c>
      <c r="D13" s="315" t="s">
        <v>4719</v>
      </c>
      <c r="E13" s="315" t="s">
        <v>4719</v>
      </c>
      <c r="F13" s="315" t="s">
        <v>6202</v>
      </c>
      <c r="G13" s="315"/>
      <c r="H13" s="25" t="str">
        <f t="shared" si="1"/>
        <v>MONDT2_Question</v>
      </c>
      <c r="I13" s="315" t="s">
        <v>7555</v>
      </c>
      <c r="J13" s="1" t="str">
        <f t="shared" si="2"/>
        <v>MONDT2_QuestionPar</v>
      </c>
      <c r="K13" s="374" t="s">
        <v>4212</v>
      </c>
      <c r="L13" s="315" t="s">
        <v>7556</v>
      </c>
      <c r="M13" s="1" t="str">
        <f t="shared" si="3"/>
        <v>MONDT2_ExtraInfo</v>
      </c>
      <c r="N13" s="315" t="s">
        <v>7557</v>
      </c>
      <c r="O13" s="315"/>
      <c r="P13" s="315"/>
      <c r="Q13" s="315" t="s">
        <v>6272</v>
      </c>
      <c r="R13" s="315" t="s">
        <v>3</v>
      </c>
      <c r="S13" s="315" t="s">
        <v>7558</v>
      </c>
      <c r="T13" s="315" t="s">
        <v>7559</v>
      </c>
      <c r="U13" s="315" t="s">
        <v>1576</v>
      </c>
      <c r="V13" s="377" t="s">
        <v>6363</v>
      </c>
      <c r="W13" s="315" t="s">
        <v>7560</v>
      </c>
      <c r="X13" s="378"/>
    </row>
    <row r="14" spans="1:24" ht="128.1">
      <c r="A14" s="110" t="str">
        <f t="shared" si="5"/>
        <v>MONDT2A</v>
      </c>
      <c r="B14" s="337" t="s">
        <v>6452</v>
      </c>
      <c r="C14" s="337" t="s">
        <v>7550</v>
      </c>
      <c r="D14" s="337" t="s">
        <v>6115</v>
      </c>
      <c r="E14" s="337" t="s">
        <v>6115</v>
      </c>
      <c r="F14" s="337" t="s">
        <v>6154</v>
      </c>
      <c r="G14" s="337"/>
      <c r="H14" s="25" t="str">
        <f t="shared" si="1"/>
        <v>MONDT2A_Question</v>
      </c>
      <c r="I14" s="337" t="s">
        <v>4224</v>
      </c>
      <c r="J14" s="1" t="str">
        <f t="shared" si="2"/>
        <v>MONDT2A_QuestionPar</v>
      </c>
      <c r="K14" s="515" t="s">
        <v>4226</v>
      </c>
      <c r="L14" s="514" t="s">
        <v>7561</v>
      </c>
      <c r="M14" s="1" t="str">
        <f t="shared" si="3"/>
        <v>MONDT2A_ExtraInfo</v>
      </c>
      <c r="N14" s="514" t="s">
        <v>7562</v>
      </c>
      <c r="O14" s="514"/>
      <c r="P14" s="337"/>
      <c r="Q14" s="337" t="s">
        <v>6128</v>
      </c>
      <c r="R14" s="337" t="s">
        <v>6118</v>
      </c>
      <c r="S14" s="337"/>
      <c r="T14" s="337" t="s">
        <v>6128</v>
      </c>
      <c r="U14" s="338" t="s">
        <v>1576</v>
      </c>
      <c r="V14" s="337">
        <v>1</v>
      </c>
      <c r="W14" s="337" t="s">
        <v>7563</v>
      </c>
      <c r="X14" s="355"/>
    </row>
    <row r="15" spans="1:24" ht="176.1">
      <c r="A15" s="371" t="str">
        <f t="shared" si="5"/>
        <v>MONDT3</v>
      </c>
      <c r="B15" s="315">
        <v>3</v>
      </c>
      <c r="C15" s="315" t="s">
        <v>7550</v>
      </c>
      <c r="D15" s="315" t="s">
        <v>4719</v>
      </c>
      <c r="E15" s="315" t="s">
        <v>4719</v>
      </c>
      <c r="F15" s="315" t="s">
        <v>6202</v>
      </c>
      <c r="G15" s="315"/>
      <c r="H15" s="25" t="str">
        <f t="shared" si="1"/>
        <v>MONDT3_Question</v>
      </c>
      <c r="I15" s="315" t="s">
        <v>7564</v>
      </c>
      <c r="J15" s="1" t="str">
        <f t="shared" si="2"/>
        <v>MONDT3_QuestionPar</v>
      </c>
      <c r="K15" s="374" t="s">
        <v>4232</v>
      </c>
      <c r="L15" s="315" t="s">
        <v>7565</v>
      </c>
      <c r="M15" s="1" t="str">
        <f t="shared" si="3"/>
        <v>MONDT3_ExtraInfo</v>
      </c>
      <c r="N15" s="315" t="s">
        <v>7566</v>
      </c>
      <c r="O15" s="315"/>
      <c r="P15" s="315"/>
      <c r="Q15" s="315" t="s">
        <v>6272</v>
      </c>
      <c r="R15" s="315" t="s">
        <v>3</v>
      </c>
      <c r="S15" s="315" t="s">
        <v>7567</v>
      </c>
      <c r="T15" s="315" t="s">
        <v>7568</v>
      </c>
      <c r="U15" s="315" t="s">
        <v>1576</v>
      </c>
      <c r="V15" s="315" t="s">
        <v>6468</v>
      </c>
      <c r="W15" s="315" t="s">
        <v>7569</v>
      </c>
      <c r="X15" s="378"/>
    </row>
    <row r="16" spans="1:24" ht="80.099999999999994">
      <c r="A16" s="110" t="str">
        <f t="shared" si="5"/>
        <v>MONDT3A</v>
      </c>
      <c r="B16" s="337" t="s">
        <v>6175</v>
      </c>
      <c r="C16" s="337" t="s">
        <v>7550</v>
      </c>
      <c r="D16" s="337" t="s">
        <v>6115</v>
      </c>
      <c r="E16" s="337" t="s">
        <v>6115</v>
      </c>
      <c r="F16" s="337" t="s">
        <v>6154</v>
      </c>
      <c r="G16" s="337"/>
      <c r="H16" s="25" t="str">
        <f t="shared" si="1"/>
        <v>MONDT3A_Question</v>
      </c>
      <c r="I16" s="337" t="s">
        <v>4251</v>
      </c>
      <c r="J16" s="1" t="str">
        <f t="shared" si="2"/>
        <v>MONDT3A_QuestionPar</v>
      </c>
      <c r="K16" s="337" t="s">
        <v>4251</v>
      </c>
      <c r="L16" s="514" t="s">
        <v>7570</v>
      </c>
      <c r="M16" s="1" t="str">
        <f t="shared" si="3"/>
        <v>MONDT3A_ExtraInfo</v>
      </c>
      <c r="N16" s="514" t="s">
        <v>7571</v>
      </c>
      <c r="O16" s="514"/>
      <c r="P16" s="337"/>
      <c r="Q16" s="337" t="s">
        <v>2029</v>
      </c>
      <c r="R16" s="337" t="s">
        <v>6118</v>
      </c>
      <c r="S16" s="337"/>
      <c r="T16" s="337" t="s">
        <v>2029</v>
      </c>
      <c r="U16" s="338" t="s">
        <v>1576</v>
      </c>
      <c r="V16" s="337">
        <v>1</v>
      </c>
      <c r="W16" s="337" t="s">
        <v>7563</v>
      </c>
      <c r="X16" s="355"/>
    </row>
    <row r="17" spans="1:24" ht="80.099999999999994">
      <c r="A17" s="371" t="str">
        <f t="shared" si="5"/>
        <v>MONDT3B</v>
      </c>
      <c r="B17" s="337" t="s">
        <v>6178</v>
      </c>
      <c r="C17" s="337" t="s">
        <v>7550</v>
      </c>
      <c r="D17" s="337" t="s">
        <v>6115</v>
      </c>
      <c r="E17" s="337" t="s">
        <v>6115</v>
      </c>
      <c r="F17" s="337" t="s">
        <v>6154</v>
      </c>
      <c r="G17" s="337"/>
      <c r="H17" s="25" t="str">
        <f t="shared" si="1"/>
        <v>MONDT3B_Question</v>
      </c>
      <c r="I17" s="337" t="s">
        <v>7572</v>
      </c>
      <c r="J17" s="1" t="str">
        <f t="shared" si="2"/>
        <v>MONDT3B_QuestionPar</v>
      </c>
      <c r="K17" s="337" t="s">
        <v>4258</v>
      </c>
      <c r="L17" s="514" t="s">
        <v>7573</v>
      </c>
      <c r="M17" s="1"/>
      <c r="N17" s="514"/>
      <c r="O17" s="514"/>
      <c r="P17" s="337"/>
      <c r="Q17" s="337" t="s">
        <v>6128</v>
      </c>
      <c r="R17" s="337" t="s">
        <v>6118</v>
      </c>
      <c r="S17" s="337"/>
      <c r="T17" s="337" t="s">
        <v>6312</v>
      </c>
      <c r="U17" s="337" t="s">
        <v>1576</v>
      </c>
      <c r="V17" s="337">
        <v>1</v>
      </c>
      <c r="W17" s="337" t="s">
        <v>7563</v>
      </c>
      <c r="X17" s="355"/>
    </row>
    <row r="18" spans="1:24" ht="288">
      <c r="A18" s="110" t="str">
        <f t="shared" si="5"/>
        <v>MONDT4</v>
      </c>
      <c r="B18" s="337">
        <v>4</v>
      </c>
      <c r="C18" s="337" t="s">
        <v>7550</v>
      </c>
      <c r="D18" s="337" t="s">
        <v>6115</v>
      </c>
      <c r="E18" s="337" t="s">
        <v>6115</v>
      </c>
      <c r="F18" s="337" t="s">
        <v>6154</v>
      </c>
      <c r="G18" s="337"/>
      <c r="H18" s="25" t="str">
        <f t="shared" si="1"/>
        <v>MONDT4_Question</v>
      </c>
      <c r="I18" s="337" t="s">
        <v>4260</v>
      </c>
      <c r="J18" s="1" t="str">
        <f t="shared" si="2"/>
        <v>MONDT4_QuestionPar</v>
      </c>
      <c r="K18" s="337" t="s">
        <v>4262</v>
      </c>
      <c r="L18" s="514" t="s">
        <v>7574</v>
      </c>
      <c r="M18" s="1" t="str">
        <f t="shared" si="3"/>
        <v>MONDT4_ExtraInfo</v>
      </c>
      <c r="N18" s="514" t="s">
        <v>7575</v>
      </c>
      <c r="O18" s="514"/>
      <c r="P18" s="337"/>
      <c r="Q18" s="337" t="s">
        <v>6272</v>
      </c>
      <c r="R18" s="337" t="s">
        <v>6118</v>
      </c>
      <c r="S18" s="337" t="s">
        <v>7576</v>
      </c>
      <c r="T18" s="337" t="s">
        <v>7577</v>
      </c>
      <c r="U18" s="338" t="s">
        <v>1576</v>
      </c>
      <c r="V18" s="337" t="s">
        <v>6620</v>
      </c>
      <c r="W18" s="337" t="s">
        <v>7578</v>
      </c>
      <c r="X18" s="355"/>
    </row>
    <row r="19" spans="1:24" ht="409.6">
      <c r="A19" s="371" t="str">
        <f t="shared" si="5"/>
        <v>MONDT4A</v>
      </c>
      <c r="B19" s="337" t="s">
        <v>6190</v>
      </c>
      <c r="C19" s="337" t="s">
        <v>7550</v>
      </c>
      <c r="D19" s="337" t="s">
        <v>6115</v>
      </c>
      <c r="E19" s="337" t="s">
        <v>6115</v>
      </c>
      <c r="F19" s="337" t="s">
        <v>6154</v>
      </c>
      <c r="G19" s="337"/>
      <c r="H19" s="25" t="str">
        <f t="shared" si="1"/>
        <v>MONDT4A_Question</v>
      </c>
      <c r="I19" s="337" t="s">
        <v>4283</v>
      </c>
      <c r="J19" s="1" t="str">
        <f t="shared" si="2"/>
        <v>MONDT4A_QuestionPar</v>
      </c>
      <c r="K19" s="337" t="s">
        <v>4285</v>
      </c>
      <c r="L19" s="514" t="s">
        <v>7579</v>
      </c>
      <c r="M19" s="1" t="str">
        <f t="shared" si="3"/>
        <v>MONDT4A_ExtraInfo</v>
      </c>
      <c r="N19" s="514" t="s">
        <v>7580</v>
      </c>
      <c r="O19" s="514"/>
      <c r="P19" s="337"/>
      <c r="Q19" s="337" t="s">
        <v>6272</v>
      </c>
      <c r="R19" s="337" t="s">
        <v>6118</v>
      </c>
      <c r="S19" s="337" t="s">
        <v>7581</v>
      </c>
      <c r="T19" s="337" t="s">
        <v>7582</v>
      </c>
      <c r="U19" s="337" t="s">
        <v>1576</v>
      </c>
      <c r="V19" s="337" t="s">
        <v>6777</v>
      </c>
      <c r="W19" s="337" t="s">
        <v>7583</v>
      </c>
      <c r="X19" s="355"/>
    </row>
    <row r="20" spans="1:24" ht="192">
      <c r="A20" s="110" t="str">
        <f t="shared" si="5"/>
        <v>MONDT4B</v>
      </c>
      <c r="B20" s="337" t="s">
        <v>6483</v>
      </c>
      <c r="C20" s="337" t="s">
        <v>7550</v>
      </c>
      <c r="D20" s="337" t="s">
        <v>6115</v>
      </c>
      <c r="E20" s="337" t="s">
        <v>6115</v>
      </c>
      <c r="F20" s="337" t="s">
        <v>6154</v>
      </c>
      <c r="G20" s="337"/>
      <c r="H20" s="25" t="str">
        <f t="shared" si="1"/>
        <v>MONDT4B_Question</v>
      </c>
      <c r="I20" s="337" t="s">
        <v>4300</v>
      </c>
      <c r="J20" s="1" t="str">
        <f t="shared" si="2"/>
        <v>MONDT4B_QuestionPar</v>
      </c>
      <c r="K20" s="337" t="s">
        <v>4302</v>
      </c>
      <c r="L20" s="514" t="s">
        <v>7584</v>
      </c>
      <c r="M20" s="1" t="str">
        <f t="shared" si="3"/>
        <v>MONDT4B_ExtraInfo</v>
      </c>
      <c r="N20" s="514" t="s">
        <v>7585</v>
      </c>
      <c r="O20" s="514"/>
      <c r="P20" s="337"/>
      <c r="Q20" s="337" t="s">
        <v>2029</v>
      </c>
      <c r="R20" s="337" t="s">
        <v>6118</v>
      </c>
      <c r="S20" s="337"/>
      <c r="T20" s="337" t="s">
        <v>2029</v>
      </c>
      <c r="U20" s="338" t="s">
        <v>1576</v>
      </c>
      <c r="V20" s="337">
        <v>1</v>
      </c>
      <c r="W20" s="337" t="s">
        <v>7563</v>
      </c>
      <c r="X20" s="355"/>
    </row>
    <row r="21" spans="1:24" ht="80.099999999999994">
      <c r="A21" s="371" t="str">
        <f t="shared" si="5"/>
        <v>MONDT4C</v>
      </c>
      <c r="B21" s="337" t="s">
        <v>6486</v>
      </c>
      <c r="C21" s="337" t="s">
        <v>7550</v>
      </c>
      <c r="D21" s="337" t="s">
        <v>6115</v>
      </c>
      <c r="E21" s="337" t="s">
        <v>6115</v>
      </c>
      <c r="F21" s="337" t="s">
        <v>6154</v>
      </c>
      <c r="G21" s="337"/>
      <c r="H21" s="25" t="str">
        <f t="shared" si="1"/>
        <v>MONDT4C_Question</v>
      </c>
      <c r="I21" s="337" t="s">
        <v>4306</v>
      </c>
      <c r="J21" s="1" t="str">
        <f t="shared" si="2"/>
        <v>MONDT4C_QuestionPar</v>
      </c>
      <c r="K21" s="515" t="s">
        <v>4306</v>
      </c>
      <c r="L21" s="514" t="s">
        <v>7586</v>
      </c>
      <c r="M21" s="1" t="str">
        <f t="shared" si="3"/>
        <v>MONDT4C_ExtraInfo</v>
      </c>
      <c r="N21" s="514" t="s">
        <v>4309</v>
      </c>
      <c r="O21" s="514"/>
      <c r="P21" s="337"/>
      <c r="Q21" s="337" t="s">
        <v>2029</v>
      </c>
      <c r="R21" s="337" t="s">
        <v>6118</v>
      </c>
      <c r="S21" s="337"/>
      <c r="T21" s="337" t="s">
        <v>2029</v>
      </c>
      <c r="U21" s="337" t="s">
        <v>1576</v>
      </c>
      <c r="V21" s="337">
        <v>1</v>
      </c>
      <c r="W21" s="337" t="s">
        <v>7563</v>
      </c>
      <c r="X21" s="355"/>
    </row>
    <row r="22" spans="1:24" ht="288">
      <c r="A22" s="110" t="str">
        <f t="shared" si="5"/>
        <v>MONDT5</v>
      </c>
      <c r="B22" s="203">
        <v>5</v>
      </c>
      <c r="C22" s="203" t="s">
        <v>7550</v>
      </c>
      <c r="D22" s="203" t="s">
        <v>4719</v>
      </c>
      <c r="E22" s="203" t="s">
        <v>4719</v>
      </c>
      <c r="F22" s="203" t="s">
        <v>6202</v>
      </c>
      <c r="G22" s="203"/>
      <c r="H22" s="25" t="str">
        <f t="shared" si="1"/>
        <v>MONDT5_Question</v>
      </c>
      <c r="I22" s="230" t="s">
        <v>4311</v>
      </c>
      <c r="J22" s="1" t="str">
        <f t="shared" si="2"/>
        <v>MONDT5_QuestionPar</v>
      </c>
      <c r="K22" s="228" t="s">
        <v>7587</v>
      </c>
      <c r="L22" s="203" t="s">
        <v>7588</v>
      </c>
      <c r="M22" s="1" t="str">
        <f t="shared" si="3"/>
        <v>MONDT5_ExtraInfo</v>
      </c>
      <c r="N22" s="203" t="s">
        <v>7566</v>
      </c>
      <c r="O22" s="203"/>
      <c r="P22" s="203"/>
      <c r="Q22" s="203" t="s">
        <v>6272</v>
      </c>
      <c r="R22" s="203" t="s">
        <v>3</v>
      </c>
      <c r="S22" s="203" t="s">
        <v>7589</v>
      </c>
      <c r="T22" s="203" t="s">
        <v>7590</v>
      </c>
      <c r="U22" s="203" t="s">
        <v>1576</v>
      </c>
      <c r="V22" s="203" t="s">
        <v>6620</v>
      </c>
      <c r="W22" s="203" t="s">
        <v>7591</v>
      </c>
      <c r="X22" s="226"/>
    </row>
    <row r="23" spans="1:24" ht="96">
      <c r="A23" s="371" t="str">
        <f t="shared" si="5"/>
        <v>MONDT5A</v>
      </c>
      <c r="B23" s="337" t="s">
        <v>6862</v>
      </c>
      <c r="C23" s="337" t="s">
        <v>7550</v>
      </c>
      <c r="D23" s="337" t="s">
        <v>6115</v>
      </c>
      <c r="E23" s="337" t="s">
        <v>6115</v>
      </c>
      <c r="F23" s="337" t="s">
        <v>6154</v>
      </c>
      <c r="G23" s="337"/>
      <c r="H23" s="25" t="str">
        <f t="shared" si="1"/>
        <v>MONDT5A_Question</v>
      </c>
      <c r="I23" s="337" t="s">
        <v>7592</v>
      </c>
      <c r="J23" s="1" t="str">
        <f t="shared" si="2"/>
        <v>MONDT5A_QuestionPar</v>
      </c>
      <c r="K23" s="515" t="s">
        <v>4334</v>
      </c>
      <c r="L23" s="514" t="s">
        <v>7593</v>
      </c>
      <c r="M23" s="1"/>
      <c r="N23" s="514"/>
      <c r="O23" s="514"/>
      <c r="P23" s="337"/>
      <c r="Q23" s="337" t="s">
        <v>6128</v>
      </c>
      <c r="R23" s="337" t="s">
        <v>6118</v>
      </c>
      <c r="S23" s="337"/>
      <c r="T23" s="337" t="s">
        <v>6128</v>
      </c>
      <c r="U23" s="337" t="s">
        <v>1576</v>
      </c>
      <c r="V23" s="337">
        <v>1</v>
      </c>
      <c r="W23" s="337" t="s">
        <v>7563</v>
      </c>
      <c r="X23" s="355"/>
    </row>
    <row r="24" spans="1:24" ht="111.95">
      <c r="A24" s="110" t="str">
        <f t="shared" ref="A24:A25" si="6">UPPER(MID(C24,1,5)&amp;B24)</f>
        <v>MONDT5B</v>
      </c>
      <c r="B24" s="337" t="s">
        <v>6937</v>
      </c>
      <c r="C24" s="337" t="s">
        <v>7550</v>
      </c>
      <c r="D24" s="337" t="s">
        <v>6115</v>
      </c>
      <c r="E24" s="337" t="s">
        <v>6115</v>
      </c>
      <c r="F24" s="337" t="s">
        <v>6154</v>
      </c>
      <c r="G24" s="337"/>
      <c r="H24" s="25" t="str">
        <f t="shared" si="1"/>
        <v>MONDT5B_Question</v>
      </c>
      <c r="I24" s="515" t="s">
        <v>7594</v>
      </c>
      <c r="J24" s="1" t="str">
        <f t="shared" si="2"/>
        <v>MONDT5B_QuestionPar</v>
      </c>
      <c r="K24" s="515" t="s">
        <v>7594</v>
      </c>
      <c r="L24" s="514" t="s">
        <v>7595</v>
      </c>
      <c r="M24" s="1" t="str">
        <f t="shared" si="3"/>
        <v>MONDT5B_ExtraInfo</v>
      </c>
      <c r="N24" s="514" t="s">
        <v>7596</v>
      </c>
      <c r="O24" s="514"/>
      <c r="P24" s="337"/>
      <c r="Q24" s="337" t="s">
        <v>2029</v>
      </c>
      <c r="R24" s="337" t="s">
        <v>6118</v>
      </c>
      <c r="S24" s="337"/>
      <c r="T24" s="337" t="s">
        <v>2029</v>
      </c>
      <c r="U24" s="338" t="s">
        <v>1576</v>
      </c>
      <c r="V24" s="337">
        <v>1</v>
      </c>
      <c r="W24" s="337" t="s">
        <v>7563</v>
      </c>
      <c r="X24" s="355"/>
    </row>
    <row r="25" spans="1:24" ht="409.6">
      <c r="A25" s="371" t="str">
        <f t="shared" si="6"/>
        <v>MONDT5C</v>
      </c>
      <c r="B25" s="337" t="s">
        <v>7597</v>
      </c>
      <c r="C25" s="337" t="s">
        <v>7550</v>
      </c>
      <c r="D25" s="337" t="s">
        <v>6115</v>
      </c>
      <c r="E25" s="337" t="s">
        <v>6115</v>
      </c>
      <c r="F25" s="337" t="s">
        <v>6154</v>
      </c>
      <c r="G25" s="337"/>
      <c r="H25" s="25" t="str">
        <f t="shared" si="1"/>
        <v>MONDT5C_Question</v>
      </c>
      <c r="I25" s="337" t="s">
        <v>7598</v>
      </c>
      <c r="J25" s="1" t="str">
        <f t="shared" si="2"/>
        <v>MONDT5C_QuestionPar</v>
      </c>
      <c r="K25" s="515" t="s">
        <v>7599</v>
      </c>
      <c r="L25" s="514" t="s">
        <v>7600</v>
      </c>
      <c r="M25" s="1" t="str">
        <f t="shared" si="3"/>
        <v>MONDT5C_ExtraInfo</v>
      </c>
      <c r="N25" s="514" t="s">
        <v>7601</v>
      </c>
      <c r="O25" s="514"/>
      <c r="P25" s="337"/>
      <c r="Q25" s="337" t="s">
        <v>2029</v>
      </c>
      <c r="R25" s="337" t="s">
        <v>6118</v>
      </c>
      <c r="S25" s="337"/>
      <c r="T25" s="337" t="s">
        <v>2029</v>
      </c>
      <c r="U25" s="337" t="s">
        <v>1576</v>
      </c>
      <c r="V25" s="337">
        <v>1</v>
      </c>
      <c r="W25" s="337"/>
      <c r="X25" s="355"/>
    </row>
    <row r="26" spans="1:24" ht="288">
      <c r="A26" s="319" t="str">
        <f>UPPER(MID(C26,1,5)&amp;B26)</f>
        <v>MONDT6</v>
      </c>
      <c r="B26" s="337">
        <v>6</v>
      </c>
      <c r="C26" s="337" t="s">
        <v>7550</v>
      </c>
      <c r="D26" s="337" t="s">
        <v>6115</v>
      </c>
      <c r="E26" s="337" t="s">
        <v>6115</v>
      </c>
      <c r="F26" s="337" t="s">
        <v>6154</v>
      </c>
      <c r="G26" s="337"/>
      <c r="H26" s="25" t="str">
        <f t="shared" si="1"/>
        <v>MONDT6_Question</v>
      </c>
      <c r="I26" s="337" t="s">
        <v>7602</v>
      </c>
      <c r="J26" s="1" t="str">
        <f t="shared" si="2"/>
        <v>MONDT6_QuestionPar</v>
      </c>
      <c r="K26" s="228" t="s">
        <v>7603</v>
      </c>
      <c r="L26" s="514" t="s">
        <v>6991</v>
      </c>
      <c r="M26" s="1" t="str">
        <f t="shared" si="3"/>
        <v>MONDT6_ExtraInfo</v>
      </c>
      <c r="N26" s="514" t="s">
        <v>7604</v>
      </c>
      <c r="O26" s="514"/>
      <c r="P26" s="337"/>
      <c r="Q26" s="337" t="s">
        <v>6065</v>
      </c>
      <c r="R26" s="337" t="s">
        <v>6118</v>
      </c>
      <c r="S26" s="337" t="s">
        <v>6500</v>
      </c>
      <c r="T26" s="337" t="s">
        <v>6120</v>
      </c>
      <c r="U26" s="338" t="s">
        <v>1576</v>
      </c>
      <c r="V26" s="337" t="s">
        <v>6305</v>
      </c>
      <c r="W26" s="337" t="s">
        <v>6181</v>
      </c>
      <c r="X26" s="355"/>
    </row>
    <row r="27" spans="1:24" ht="303.95">
      <c r="A27" s="313" t="str">
        <f>UPPER(MID(C27,1,5)&amp;B27)</f>
        <v>MONDT6A</v>
      </c>
      <c r="B27" s="337" t="s">
        <v>6419</v>
      </c>
      <c r="C27" s="337" t="s">
        <v>7550</v>
      </c>
      <c r="D27" s="337" t="s">
        <v>6115</v>
      </c>
      <c r="E27" s="337" t="s">
        <v>6115</v>
      </c>
      <c r="F27" s="337" t="s">
        <v>6154</v>
      </c>
      <c r="G27" s="337"/>
      <c r="H27" s="25" t="str">
        <f t="shared" si="1"/>
        <v>MONDT6A_Question</v>
      </c>
      <c r="I27" s="337" t="s">
        <v>7605</v>
      </c>
      <c r="J27" s="1" t="str">
        <f t="shared" si="2"/>
        <v>MONDT6A_QuestionPar</v>
      </c>
      <c r="K27" s="374" t="s">
        <v>7606</v>
      </c>
      <c r="L27" s="514" t="s">
        <v>6991</v>
      </c>
      <c r="M27" s="1" t="str">
        <f t="shared" si="3"/>
        <v>MONDT6A_ExtraInfo</v>
      </c>
      <c r="N27" s="514" t="s">
        <v>7607</v>
      </c>
      <c r="O27" s="514"/>
      <c r="P27" s="337"/>
      <c r="Q27" s="337" t="s">
        <v>6128</v>
      </c>
      <c r="R27" s="337" t="s">
        <v>6118</v>
      </c>
      <c r="S27" s="337"/>
      <c r="T27" s="337" t="s">
        <v>6128</v>
      </c>
      <c r="U27" s="337" t="s">
        <v>1576</v>
      </c>
      <c r="V27" s="337">
        <v>1</v>
      </c>
      <c r="W27" s="337"/>
      <c r="X27" s="355"/>
    </row>
    <row r="28" spans="1:24" ht="111.95">
      <c r="A28" s="110" t="str">
        <f t="shared" ref="A28:A36" si="7">UPPER(MID(C28,1,3)&amp;B28)</f>
        <v>ALG13</v>
      </c>
      <c r="B28" s="203">
        <v>13</v>
      </c>
      <c r="C28" s="203" t="s">
        <v>6153</v>
      </c>
      <c r="D28" s="203" t="s">
        <v>4719</v>
      </c>
      <c r="E28" s="203" t="s">
        <v>4719</v>
      </c>
      <c r="F28" s="203" t="s">
        <v>6202</v>
      </c>
      <c r="G28" s="203"/>
      <c r="H28" s="25" t="str">
        <f t="shared" si="1"/>
        <v>ALG13_Question</v>
      </c>
      <c r="I28" s="1" t="str">
        <f>IF(ISTEXT(VLOOKUP($A28,'ALG Generieke vragenset'!$A$2:$X$100,9,FALSE)),VLOOKUP($A28,'ALG Generieke vragenset'!$A$2:$X$100,9,FALSE),"")</f>
        <v xml:space="preserve">Sinds wanneer heb je klachten? </v>
      </c>
      <c r="J28" s="1" t="str">
        <f t="shared" si="2"/>
        <v>ALG13_QuestionPar</v>
      </c>
      <c r="K28" s="1" t="str">
        <f>IF(ISTEXT(VLOOKUP($A28,'ALG Generieke vragenset'!$A$2:$X$100,11,FALSE)),VLOOKUP($A28,'ALG Generieke vragenset'!$A$2:$X$100,11,FALSE),"")</f>
        <v xml:space="preserve">Sinds wanneer zijn er klachten? </v>
      </c>
      <c r="L28" s="1" t="str">
        <f>IF(ISTEXT(VLOOKUP($A28,'ALG Generieke vragenset'!$A$2:$X$100,12,FALSE)),VLOOKUP($A28,'ALG Generieke vragenset'!$A$2:$X$100,12,FALSE),"")</f>
        <v>Sinds wanneer</v>
      </c>
      <c r="M28" s="1"/>
      <c r="N28" s="1" t="str">
        <f>IF(ISTEXT(VLOOKUP($A28,'ALG Generieke vragenset'!$A$2:$X$100,14,FALSE)),VLOOKUP($A28,'ALG Generieke vragenset'!$A$2:$X$100,14,FALSE),"")</f>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keuzeselectie</v>
      </c>
      <c r="R28" s="1" t="str">
        <f>IF(ISTEXT(VLOOKUP($A28,'ALG Generieke vragenset'!$A$2:$X$100,18,FALSE)),VLOOKUP($A28,'ALG Generieke vragenset'!$A$2:$X$100,18,FALSE),"")</f>
        <v>Ja</v>
      </c>
      <c r="S28" s="14" t="s">
        <v>6228</v>
      </c>
      <c r="T28" s="14" t="str">
        <f>IF(ISTEXT(VLOOKUP($A28,'ALG Generieke vragenset'!$A$2:$X$100,20,FALSE)),VLOOKUP($A28,'ALG Generieke vragenset'!$A$2:$X$100,20,FALSE),"")</f>
        <v xml:space="preserve">1. Enkele uren
2. Een dag
3. Twee dagen
4. 2-6 dagen
5. 7 dagen
6. Langer dan 7 dagen
</v>
      </c>
      <c r="U28" s="14" t="str">
        <f>IF(ISTEXT(VLOOKUP($A28,'ALG Generieke vragenset'!$A$2:$X$100,21,FALSE)),VLOOKUP($A28,'ALG Generieke vragenset'!$A$2:$X$100,21,FALSE),"")</f>
        <v>x</v>
      </c>
      <c r="V28" s="203" t="s">
        <v>6230</v>
      </c>
      <c r="W28" s="230" t="s">
        <v>6231</v>
      </c>
      <c r="X28" s="226"/>
    </row>
    <row r="29" spans="1:24" ht="32.1">
      <c r="A29" s="371" t="str">
        <f t="shared" si="7"/>
        <v>ALG13A</v>
      </c>
      <c r="B29" s="375" t="s">
        <v>6232</v>
      </c>
      <c r="C29" s="375" t="s">
        <v>6153</v>
      </c>
      <c r="D29" s="375" t="s">
        <v>6115</v>
      </c>
      <c r="E29" s="375" t="s">
        <v>4719</v>
      </c>
      <c r="F29" s="375" t="s">
        <v>6154</v>
      </c>
      <c r="G29" s="375"/>
      <c r="H29" s="25" t="str">
        <f t="shared" si="1"/>
        <v>ALG13A_Question</v>
      </c>
      <c r="I29" s="1" t="str">
        <f>IF(ISTEXT(VLOOKUP($A29,'ALG Generieke vragenset'!$A$2:$X$100,9,FALSE)),VLOOKUP($A29,'ALG Generieke vragenset'!$A$2:$X$100,9,FALSE),"")</f>
        <v>Hoe lang bestaan de klachten precies?</v>
      </c>
      <c r="J29" s="1" t="str">
        <f t="shared" si="2"/>
        <v>ALG13A_QuestionPar</v>
      </c>
      <c r="K29" s="1" t="str">
        <f>IF(ISTEXT(VLOOKUP($A29,'ALG Generieke vragenset'!$A$2:$X$100,11,FALSE)),VLOOKUP($A29,'ALG Generieke vragenset'!$A$2:$X$100,11,FALSE),"")</f>
        <v>Hoe lang bestaan de klachten precies?</v>
      </c>
      <c r="L29" s="1" t="str">
        <f>IF(ISTEXT(VLOOKUP($A29,'ALG Generieke vragenset'!$A$2:$X$100,12,FALSE)),VLOOKUP($A29,'ALG Generieke vragenset'!$A$2:$X$100,12,FALSE),"")</f>
        <v>Specifieke duur</v>
      </c>
      <c r="M29" s="1"/>
      <c r="N29" s="1" t="str">
        <f>IF(ISTEXT(VLOOKUP($A29,'ALG Generieke vragenset'!$A$2:$X$100,14,FALSE)),VLOOKUP($A29,'ALG Generieke vragenset'!$A$2:$X$100,14,FALSE),"")</f>
        <v> </v>
      </c>
      <c r="O29" s="24" t="str">
        <f>IF(ISTEXT(VLOOKUP($A29,'ALG Generieke vragenset'!$A$2:$X$100,15,FALSE)),VLOOKUP($A29,'ALG Generieke vragenset'!$A$2:$X$100,15,FALSE),"")</f>
        <v/>
      </c>
      <c r="P29" s="24" t="str">
        <f>IF(ISTEXT(VLOOKUP($A29,'ALG Generieke vragenset'!$A$2:$X$100,16,FALSE)),VLOOKUP($A29,'ALG Generieke vragenset'!$A$2:$X$100,16,FALSE),"")</f>
        <v> </v>
      </c>
      <c r="Q29" s="1" t="str">
        <f>IF(ISTEXT(VLOOKUP($A29,'ALG Generieke vragenset'!$A$2:$X$100,17,FALSE)),VLOOKUP($A29,'ALG Generieke vragenset'!$A$2:$X$100,17,FALSE),"")</f>
        <v>beschrijving</v>
      </c>
      <c r="R29" s="1" t="str">
        <f>IF(ISTEXT(VLOOKUP($A29,'ALG Generieke vragenset'!$A$2:$X$100,18,FALSE)),VLOOKUP($A29,'ALG Generieke vragenset'!$A$2:$X$100,18,FALSE),"")</f>
        <v xml:space="preserve">Ja </v>
      </c>
      <c r="S29" s="1"/>
      <c r="T29" s="14" t="str">
        <f>IF(ISTEXT(VLOOKUP($A29,'ALG Generieke vragenset'!$A$2:$X$100,20,FALSE)),VLOOKUP($A29,'ALG Generieke vragenset'!$A$2:$X$100,20,FALSE),"")</f>
        <v>Beschrijving</v>
      </c>
      <c r="U29" s="14" t="str">
        <f>IF(ISTEXT(VLOOKUP($A29,'ALG Generieke vragenset'!$A$2:$X$100,21,FALSE)),VLOOKUP($A29,'ALG Generieke vragenset'!$A$2:$X$100,21,FALSE),"")</f>
        <v>x</v>
      </c>
      <c r="V29" s="375">
        <v>1</v>
      </c>
      <c r="W29" s="375" t="s">
        <v>6116</v>
      </c>
      <c r="X29" s="376" t="s">
        <v>6116</v>
      </c>
    </row>
    <row r="30" spans="1:24" ht="63.95">
      <c r="A30" s="319" t="str">
        <f t="shared" si="7"/>
        <v>ALG14</v>
      </c>
      <c r="B30" s="320">
        <v>14</v>
      </c>
      <c r="C30" s="320" t="s">
        <v>6153</v>
      </c>
      <c r="D30" s="312" t="s">
        <v>4719</v>
      </c>
      <c r="E30" s="312" t="s">
        <v>4719</v>
      </c>
      <c r="F30" s="312" t="s">
        <v>6154</v>
      </c>
      <c r="G30" s="312"/>
      <c r="H30" s="25" t="str">
        <f t="shared" si="1"/>
        <v>ALG14_Question</v>
      </c>
      <c r="I30" s="1" t="str">
        <f>IF(ISTEXT(VLOOKUP($A30,'ALG Generieke vragenset'!$A$2:$X$100,9,FALSE)),VLOOKUP($A30,'ALG Generieke vragenset'!$A$2:$X$100,9,FALSE),"")</f>
        <v>Zijn er nog andere bijkomende klachten?</v>
      </c>
      <c r="J30" s="1" t="str">
        <f t="shared" si="2"/>
        <v>ALG14_QuestionPar</v>
      </c>
      <c r="K30" s="1" t="str">
        <f>IF(ISTEXT(VLOOKUP($A30,'ALG Generieke vragenset'!$A$2:$X$100,11,FALSE)),VLOOKUP($A30,'ALG Generieke vragenset'!$A$2:$X$100,11,FALSE),"")</f>
        <v>Zijn er nog andere bijkomende klachten?</v>
      </c>
      <c r="L30" s="1" t="str">
        <f>IF(ISTEXT(VLOOKUP($A30,'ALG Generieke vragenset'!$A$2:$X$100,12,FALSE)),VLOOKUP($A30,'ALG Generieke vragenset'!$A$2:$X$100,12,FALSE),"")</f>
        <v>Bijkomende klachten</v>
      </c>
      <c r="M30" s="1"/>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boolean</v>
      </c>
      <c r="R30" s="1" t="str">
        <f>IF(ISTEXT(VLOOKUP($A30,'ALG Generieke vragenset'!$A$2:$X$100,18,FALSE)),VLOOKUP($A30,'ALG Generieke vragenset'!$A$2:$X$100,18,FALSE),"")</f>
        <v>Ja</v>
      </c>
      <c r="S30" s="337" t="s">
        <v>6500</v>
      </c>
      <c r="T30" s="14" t="str">
        <f>IF(ISTEXT(VLOOKUP($A30,'ALG Generieke vragenset'!$A$2:$X$100,20,FALSE)),VLOOKUP($A30,'ALG Generieke vragenset'!$A$2:$X$100,20,FALSE),"")</f>
        <v>1. Ja
2. Nee</v>
      </c>
      <c r="U30" s="14" t="str">
        <f>IF(ISTEXT(VLOOKUP($A30,'ALG Generieke vragenset'!$A$2:$X$100,21,FALSE)),VLOOKUP($A30,'ALG Generieke vragenset'!$A$2:$X$100,21,FALSE),"")</f>
        <v/>
      </c>
      <c r="V30" s="312" t="s">
        <v>6159</v>
      </c>
      <c r="W30" s="203" t="s">
        <v>6235</v>
      </c>
      <c r="X30" s="353"/>
    </row>
    <row r="31" spans="1:24" ht="32.1">
      <c r="A31" s="313" t="str">
        <f t="shared" si="7"/>
        <v>ALG14A</v>
      </c>
      <c r="B31" s="316" t="s">
        <v>6236</v>
      </c>
      <c r="C31" s="316" t="s">
        <v>6162</v>
      </c>
      <c r="D31" s="317" t="s">
        <v>6115</v>
      </c>
      <c r="E31" s="317" t="s">
        <v>6115</v>
      </c>
      <c r="F31" s="317" t="s">
        <v>6154</v>
      </c>
      <c r="G31" s="317"/>
      <c r="H31" s="25" t="str">
        <f t="shared" si="1"/>
        <v>ALG14A_Question</v>
      </c>
      <c r="I31" s="1" t="str">
        <f>IF(ISTEXT(VLOOKUP($A31,'ALG Generieke vragenset'!$A$2:$X$100,9,FALSE)),VLOOKUP($A31,'ALG Generieke vragenset'!$A$2:$X$100,9,FALSE),"")</f>
        <v>Kan je de bijkomende klachten beschrijven?</v>
      </c>
      <c r="J31" s="1" t="str">
        <f t="shared" si="2"/>
        <v>ALG14A_QuestionPar</v>
      </c>
      <c r="K31" s="1" t="str">
        <f>IF(ISTEXT(VLOOKUP($A31,'ALG Generieke vragenset'!$A$2:$X$100,11,FALSE)),VLOOKUP($A31,'ALG Generieke vragenset'!$A$2:$X$100,11,FALSE),"")</f>
        <v>Kan je de bijkomende klachten beschrijven?</v>
      </c>
      <c r="L31" s="1" t="str">
        <f>IF(ISTEXT(VLOOKUP($A31,'ALG Generieke vragenset'!$A$2:$X$100,12,FALSE)),VLOOKUP($A31,'ALG Generieke vragenset'!$A$2:$X$100,12,FALSE),"")</f>
        <v>Specificatie bijkomende klachten</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beschrijving</v>
      </c>
      <c r="R31" s="1" t="str">
        <f>IF(ISTEXT(VLOOKUP($A31,'ALG Generieke vragenset'!$A$2:$X$100,18,FALSE)),VLOOKUP($A31,'ALG Generieke vragenset'!$A$2:$X$100,18,FALSE),"")</f>
        <v>Nee</v>
      </c>
      <c r="S31" s="1"/>
      <c r="T31" s="14" t="str">
        <f>IF(ISTEXT(VLOOKUP($A31,'ALG Generieke vragenset'!$A$2:$X$100,20,FALSE)),VLOOKUP($A31,'ALG Generieke vragenset'!$A$2:$X$100,20,FALSE),"")</f>
        <v>Beschrijving</v>
      </c>
      <c r="U31" s="14" t="str">
        <f>IF(ISTEXT(VLOOKUP($A31,'ALG Generieke vragenset'!$A$2:$X$100,21,FALSE)),VLOOKUP($A31,'ALG Generieke vragenset'!$A$2:$X$100,21,FALSE),"")</f>
        <v>x</v>
      </c>
      <c r="V31" s="317">
        <v>1</v>
      </c>
      <c r="W31" s="315"/>
      <c r="X31" s="354"/>
    </row>
    <row r="32" spans="1:24" ht="32.1">
      <c r="A32" s="110" t="str">
        <f t="shared" si="7"/>
        <v>ALG15</v>
      </c>
      <c r="B32" s="203">
        <v>15</v>
      </c>
      <c r="C32" s="203" t="s">
        <v>6153</v>
      </c>
      <c r="D32" s="203" t="s">
        <v>4719</v>
      </c>
      <c r="E32" s="203" t="s">
        <v>4719</v>
      </c>
      <c r="F32" s="203" t="s">
        <v>6202</v>
      </c>
      <c r="G32" s="203"/>
      <c r="H32" s="25" t="str">
        <f t="shared" si="1"/>
        <v>ALG15_Question</v>
      </c>
      <c r="I32" s="1" t="str">
        <f>IF(ISTEXT(VLOOKUP($A32,'ALG Generieke vragenset'!$A$2:$X$100,9,FALSE)),VLOOKUP($A32,'ALG Generieke vragenset'!$A$2:$X$100,9,FALSE),"")</f>
        <v>Wat heb je zelf gedaan om de klachten te verlichten?</v>
      </c>
      <c r="J32" s="1" t="str">
        <f t="shared" si="2"/>
        <v>ALG15_QuestionPar</v>
      </c>
      <c r="K32" s="1" t="str">
        <f>IF(ISTEXT(VLOOKUP($A32,'ALG Generieke vragenset'!$A$2:$X$100,11,FALSE)),VLOOKUP($A32,'ALG Generieke vragenset'!$A$2:$X$100,11,FALSE),"")</f>
        <v>Wat heeft de patiënt zelf gedaan om de klachten te verlichten?</v>
      </c>
      <c r="L32" s="1" t="str">
        <f>IF(ISTEXT(VLOOKUP($A32,'ALG Generieke vragenset'!$A$2:$X$100,12,FALSE)),VLOOKUP($A32,'ALG Generieke vragenset'!$A$2:$X$100,12,FALSE),"")</f>
        <v>Zelfhulp</v>
      </c>
      <c r="M32" s="1" t="str">
        <f t="shared" si="3"/>
        <v>ALG15_ExtraInfo</v>
      </c>
      <c r="N32" s="1" t="str">
        <f>IF(ISTEXT(VLOOKUP($A32,'ALG Generieke vragenset'!$A$2:$X$100,14,FALSE)),VLOOKUP($A32,'ALG Generieke vragenset'!$A$2:$X$100,14,FALSE),"")</f>
        <v xml:space="preserve">Als je medicatie hebt ingenomen graag vermelden welke medicatie, de dosering en wanneer je het hebt ingenomen.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v>
      </c>
      <c r="R32" s="1" t="str">
        <f>IF(ISTEXT(VLOOKUP($A32,'ALG Generieke vragenset'!$A$2:$X$100,18,FALSE)),VLOOKUP($A32,'ALG Generieke vragenset'!$A$2:$X$100,18,FALSE),"")</f>
        <v xml:space="preserve">Ja </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203">
        <v>1</v>
      </c>
      <c r="W32" s="203"/>
      <c r="X32" s="226"/>
    </row>
    <row r="33" spans="1:24" ht="48">
      <c r="A33" s="313" t="str">
        <f t="shared" si="7"/>
        <v>ALG3B</v>
      </c>
      <c r="B33" s="316" t="s">
        <v>6178</v>
      </c>
      <c r="C33" s="316" t="s">
        <v>6162</v>
      </c>
      <c r="D33" s="316" t="s">
        <v>6115</v>
      </c>
      <c r="E33" s="317" t="s">
        <v>6115</v>
      </c>
      <c r="F33" s="317" t="s">
        <v>6154</v>
      </c>
      <c r="G33" s="317"/>
      <c r="H33" s="25" t="str">
        <f t="shared" si="1"/>
        <v>ALG3B_Question</v>
      </c>
      <c r="I33" s="1" t="str">
        <f>IF(ISTEXT(VLOOKUP($A33,'ALG Generieke vragenset'!$A$2:$X$100,9,FALSE)),VLOOKUP($A33,'ALG Generieke vragenset'!$A$2:$X$100,9,FALSE),"")</f>
        <v xml:space="preserve">Gebruik je medicijnen? </v>
      </c>
      <c r="J33" s="1" t="str">
        <f t="shared" si="2"/>
        <v>ALG3B_QuestionPar</v>
      </c>
      <c r="K33" s="1" t="str">
        <f>IF(ISTEXT(VLOOKUP($A33,'ALG Generieke vragenset'!$A$2:$X$100,11,FALSE)),VLOOKUP($A33,'ALG Generieke vragenset'!$A$2:$X$100,11,FALSE),"")</f>
        <v>Gebruikt de patiënt medicijnen?</v>
      </c>
      <c r="L33" s="1" t="str">
        <f>IF(ISTEXT(VLOOKUP($A33,'ALG Generieke vragenset'!$A$2:$X$100,12,FALSE)),VLOOKUP($A33,'ALG Generieke vragenset'!$A$2:$X$100,12,FALSE),"")</f>
        <v>Medicatie</v>
      </c>
      <c r="M33" s="1" t="str">
        <f t="shared" si="3"/>
        <v>ALG3B_ExtraInfo</v>
      </c>
      <c r="N33" s="1" t="str">
        <f>IF(ISTEXT(VLOOKUP($A33,'ALG Generieke vragenset'!$A$2:$X$100,14,FALSE)),VLOOKUP($A33,'ALG Generieke vragenset'!$A$2:$X$100,14,FALSE),"")</f>
        <v>En/of ben je onder behandeling bij een arts met bijvoorbeeld radiotherapie?</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337" t="s">
        <v>6500</v>
      </c>
      <c r="T33" s="14" t="str">
        <f>IF(ISTEXT(VLOOKUP($A33,'ALG Generieke vragenset'!$A$2:$X$100,20,FALSE)),VLOOKUP($A33,'ALG Generieke vragenset'!$A$2:$X$100,20,FALSE),"")</f>
        <v xml:space="preserve">1. Ja 
2. Nee </v>
      </c>
      <c r="U33" s="14" t="str">
        <f>IF(ISTEXT(VLOOKUP($A33,'ALG Generieke vragenset'!$A$2:$X$100,21,FALSE)),VLOOKUP($A33,'ALG Generieke vragenset'!$A$2:$X$100,21,FALSE),"")</f>
        <v>x</v>
      </c>
      <c r="V33" s="317" t="s">
        <v>6159</v>
      </c>
      <c r="W33" s="315" t="s">
        <v>6181</v>
      </c>
      <c r="X33" s="354"/>
    </row>
    <row r="34" spans="1:24" ht="32.1">
      <c r="A34" s="319" t="str">
        <f t="shared" si="7"/>
        <v>ALG3C</v>
      </c>
      <c r="B34" s="320" t="s">
        <v>6182</v>
      </c>
      <c r="C34" s="320" t="s">
        <v>6162</v>
      </c>
      <c r="D34" s="320" t="s">
        <v>6115</v>
      </c>
      <c r="E34" s="312" t="s">
        <v>6115</v>
      </c>
      <c r="F34" s="312" t="s">
        <v>6154</v>
      </c>
      <c r="G34" s="312"/>
      <c r="H34" s="25" t="str">
        <f t="shared" si="1"/>
        <v>ALG3C_Question</v>
      </c>
      <c r="I34" s="1" t="str">
        <f>IF(ISTEXT(VLOOKUP($A34,'ALG Generieke vragenset'!$A$2:$X$100,9,FALSE)),VLOOKUP($A34,'ALG Generieke vragenset'!$A$2:$X$100,9,FALSE),"")</f>
        <v>Welke medicatie gebruik je?</v>
      </c>
      <c r="J34" s="1" t="str">
        <f t="shared" si="2"/>
        <v>ALG3C_QuestionPar</v>
      </c>
      <c r="K34" s="1" t="str">
        <f>IF(ISTEXT(VLOOKUP($A34,'ALG Generieke vragenset'!$A$2:$X$100,11,FALSE)),VLOOKUP($A34,'ALG Generieke vragenset'!$A$2:$X$100,11,FALSE),"")</f>
        <v>Welke medicatie gebruik je?</v>
      </c>
      <c r="L34" s="1" t="str">
        <f>IF(ISTEXT(VLOOKUP($A34,'ALG Generieke vragenset'!$A$2:$X$100,12,FALSE)),VLOOKUP($A34,'ALG Generieke vragenset'!$A$2:$X$100,12,FALSE),"")</f>
        <v>Specificatie medicatie</v>
      </c>
      <c r="M34" s="1" t="str">
        <f t="shared" si="3"/>
        <v>ALG3C_ExtraInfo</v>
      </c>
      <c r="N34" s="1" t="str">
        <f>IF(ISTEXT(VLOOKUP($A34,'ALG Generieke vragenset'!$A$2:$X$100,14,FALSE)),VLOOKUP($A34,'ALG Generieke vragenset'!$A$2:$X$100,14,FALSE),"")</f>
        <v xml:space="preserve">Of wat voor behandeling? En als je er een hebt graag ook een foto uploaden van je medicatielijst. </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 en beeld</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312">
        <v>1</v>
      </c>
      <c r="W34" s="203"/>
      <c r="X34" s="353"/>
    </row>
    <row r="35" spans="1:24" ht="48">
      <c r="A35" s="313" t="str">
        <f t="shared" si="7"/>
        <v>ALG5</v>
      </c>
      <c r="B35" s="316">
        <v>5</v>
      </c>
      <c r="C35" s="316" t="s">
        <v>6153</v>
      </c>
      <c r="D35" s="316" t="s">
        <v>6115</v>
      </c>
      <c r="E35" s="316" t="s">
        <v>4719</v>
      </c>
      <c r="F35" s="316" t="s">
        <v>6154</v>
      </c>
      <c r="G35" s="316"/>
      <c r="H35" s="25" t="str">
        <f t="shared" si="1"/>
        <v>ALG5_Question</v>
      </c>
      <c r="I35" s="1" t="str">
        <f>IF(ISTEXT(VLOOKUP($A35,'ALG Generieke vragenset'!$A$2:$X$100,9,FALSE)),VLOOKUP($A35,'ALG Generieke vragenset'!$A$2:$X$100,9,FALSE),"")</f>
        <v>Heb je allergieën?</v>
      </c>
      <c r="J35" s="1" t="str">
        <f t="shared" si="2"/>
        <v>ALG5_QuestionPar</v>
      </c>
      <c r="K35" s="1" t="str">
        <f>IF(ISTEXT(VLOOKUP($A35,'ALG Generieke vragenset'!$A$2:$X$100,11,FALSE)),VLOOKUP($A35,'ALG Generieke vragenset'!$A$2:$X$100,11,FALSE),"")</f>
        <v>Heeft de patiënt allergieën?</v>
      </c>
      <c r="L35" s="1" t="str">
        <f>IF(ISTEXT(VLOOKUP($A35,'ALG Generieke vragenset'!$A$2:$X$100,12,FALSE)),VLOOKUP($A35,'ALG Generieke vragenset'!$A$2:$X$100,12,FALSE),"")</f>
        <v>Allergieën</v>
      </c>
      <c r="M35" s="1"/>
      <c r="N35" s="1" t="str">
        <f>IF(ISTEXT(VLOOKUP($A35,'ALG Generieke vragenset'!$A$2:$X$100,14,FALSE)),VLOOKUP($A35,'ALG Generieke vragenset'!$A$2:$X$100,14,FALSE),"")</f>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boolean</v>
      </c>
      <c r="R35" s="1" t="str">
        <f>IF(ISTEXT(VLOOKUP($A35,'ALG Generieke vragenset'!$A$2:$X$100,18,FALSE)),VLOOKUP($A35,'ALG Generieke vragenset'!$A$2:$X$100,18,FALSE),"")</f>
        <v xml:space="preserve">Ja </v>
      </c>
      <c r="S35" s="337" t="s">
        <v>6500</v>
      </c>
      <c r="T35" s="14" t="str">
        <f>IF(ISTEXT(VLOOKUP($A35,'ALG Generieke vragenset'!$A$2:$X$100,20,FALSE)),VLOOKUP($A35,'ALG Generieke vragenset'!$A$2:$X$100,20,FALSE),"")</f>
        <v>1. Ja
2. Nee</v>
      </c>
      <c r="U35" s="14" t="str">
        <f>IF(ISTEXT(VLOOKUP($A35,'ALG Generieke vragenset'!$A$2:$X$100,21,FALSE)),VLOOKUP($A35,'ALG Generieke vragenset'!$A$2:$X$100,21,FALSE),"")</f>
        <v>x</v>
      </c>
      <c r="V35" s="317" t="s">
        <v>6159</v>
      </c>
      <c r="W35" s="315" t="s">
        <v>6181</v>
      </c>
      <c r="X35" s="354"/>
    </row>
    <row r="36" spans="1:24" ht="32.1">
      <c r="A36" s="319" t="str">
        <f t="shared" si="7"/>
        <v>ALG6</v>
      </c>
      <c r="B36" s="320">
        <v>6</v>
      </c>
      <c r="C36" s="320" t="s">
        <v>6153</v>
      </c>
      <c r="D36" s="320" t="s">
        <v>4719</v>
      </c>
      <c r="E36" s="312" t="s">
        <v>4719</v>
      </c>
      <c r="F36" s="312" t="s">
        <v>6154</v>
      </c>
      <c r="G36" s="312"/>
      <c r="H36" s="25" t="str">
        <f t="shared" si="1"/>
        <v>ALG6_Question</v>
      </c>
      <c r="I36" s="1" t="str">
        <f>IF(ISTEXT(VLOOKUP($A36,'ALG Generieke vragenset'!$A$2:$X$100,9,FALSE)),VLOOKUP($A36,'ALG Generieke vragenset'!$A$2:$X$100,9,FALSE),"")</f>
        <v>Hoe uit de allergie zich?</v>
      </c>
      <c r="J36" s="1" t="str">
        <f t="shared" si="2"/>
        <v>ALG6_QuestionPar</v>
      </c>
      <c r="K36" s="1" t="str">
        <f>IF(ISTEXT(VLOOKUP($A36,'ALG Generieke vragenset'!$A$2:$X$100,11,FALSE)),VLOOKUP($A36,'ALG Generieke vragenset'!$A$2:$X$100,11,FALSE),"")</f>
        <v>Hoe uit de allergie zich?</v>
      </c>
      <c r="L36" s="1" t="str">
        <f>IF(ISTEXT(VLOOKUP($A36,'ALG Generieke vragenset'!$A$2:$X$100,12,FALSE)),VLOOKUP($A36,'ALG Generieke vragenset'!$A$2:$X$100,12,FALSE),"")</f>
        <v>Waarvoor en ernst</v>
      </c>
      <c r="M36" s="1" t="str">
        <f t="shared" si="3"/>
        <v>ALG6_ExtraInfo</v>
      </c>
      <c r="N36" s="1" t="str">
        <f>IF(ISTEXT(VLOOKUP($A36,'ALG Generieke vragenset'!$A$2:$X$100,14,FALSE)),VLOOKUP($A36,'ALG Generieke vragenset'!$A$2:$X$100,14,FALSE),"")</f>
        <v>Bijvoorbeeld: huiduitslag over het gehele lichaam of een opgezette tong of keel? En gebruik je/de patiënt medicatie voor de allergie en / of heb je een EpiPen?</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 xml:space="preserve">Ja </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320">
        <v>1</v>
      </c>
      <c r="W36" s="203"/>
      <c r="X36" s="353"/>
    </row>
    <row r="37" spans="1:24" ht="48">
      <c r="A37" s="313" t="s">
        <v>6276</v>
      </c>
      <c r="B37" s="316">
        <v>20</v>
      </c>
      <c r="C37" s="316" t="s">
        <v>6153</v>
      </c>
      <c r="D37" s="316" t="s">
        <v>6115</v>
      </c>
      <c r="E37" s="317" t="s">
        <v>6115</v>
      </c>
      <c r="F37" s="317" t="s">
        <v>6154</v>
      </c>
      <c r="G37" s="317"/>
      <c r="H37" s="25" t="str">
        <f t="shared" si="1"/>
        <v>ADDITIONALQ_Question</v>
      </c>
      <c r="I37" s="1" t="str">
        <f>IF(ISTEXT(VLOOKUP($A37,'ALG Generieke vragenset'!$A$2:$X$100,9,FALSE)),VLOOKUP($A37,'ALG Generieke vragenset'!$A$2:$X$100,9,FALSE),"")</f>
        <v>Wat is je belangrijkste vraag aan ons?</v>
      </c>
      <c r="J37" s="1" t="str">
        <f t="shared" si="2"/>
        <v>ADDITIONALQ_QuestionPar</v>
      </c>
      <c r="K37" s="1" t="str">
        <f>IF(ISTEXT(VLOOKUP($A37,'ALG Generieke vragenset'!$A$2:$X$100,11,FALSE)),VLOOKUP($A37,'ALG Generieke vragenset'!$A$2:$X$100,11,FALSE),"")</f>
        <v>Wat is je belangrijkste vraag aan ons?</v>
      </c>
      <c r="L37" s="1" t="str">
        <f>IF(ISTEXT(VLOOKUP($A37,'ALG Generieke vragenset'!$A$2:$X$100,12,FALSE)),VLOOKUP($A37,'ALG Generieke vragenset'!$A$2:$X$100,12,FALSE),"")</f>
        <v>Hulpvraag</v>
      </c>
      <c r="M37" s="1"/>
      <c r="N37" s="1" t="str">
        <f>IF(ISTEXT(VLOOKUP($A37,'ALG Generieke vragenset'!$A$2:$X$100,14,FALSE)),VLOOKUP($A37,'ALG Generieke vragenset'!$A$2:$X$100,14,FALSE),"")</f>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v>
      </c>
      <c r="R37" s="1" t="str">
        <f>IF(ISTEXT(VLOOKUP($A37,'ALG Generieke vragenset'!$A$2:$X$100,18,FALSE)),VLOOKUP($A37,'ALG Generieke vragenset'!$A$2:$X$100,18,FALSE),"")</f>
        <v xml:space="preserve">Ja </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17">
        <v>1</v>
      </c>
      <c r="W37" s="315"/>
      <c r="X37" s="354"/>
    </row>
    <row r="38" spans="1:24" ht="111.95">
      <c r="A38" s="319" t="s">
        <v>6278</v>
      </c>
      <c r="B38" s="320" t="s">
        <v>6279</v>
      </c>
      <c r="C38" s="320" t="s">
        <v>6162</v>
      </c>
      <c r="D38" s="320" t="s">
        <v>6115</v>
      </c>
      <c r="E38" s="312" t="s">
        <v>6115</v>
      </c>
      <c r="F38" s="312" t="s">
        <v>6154</v>
      </c>
      <c r="G38" s="312"/>
      <c r="H38" s="25" t="str">
        <f t="shared" si="1"/>
        <v>ALG27_Question</v>
      </c>
      <c r="I38" s="1" t="str">
        <f>IF(ISTEXT(VLOOKUP($A38,'ALG Generieke vragenset'!$A$2:$X$100,9,FALSE)),VLOOKUP($A38,'ALG Generieke vragenset'!$A$2:$X$100,9,FALSE),"")</f>
        <v xml:space="preserve">Zijn er nog andere zorgen of vragen? </v>
      </c>
      <c r="J38" s="1" t="str">
        <f t="shared" si="2"/>
        <v>ALG27_QuestionPar</v>
      </c>
      <c r="K38" s="1" t="str">
        <f>IF(ISTEXT(VLOOKUP($A38,'ALG Generieke vragenset'!$A$2:$X$100,11,FALSE)),VLOOKUP($A38,'ALG Generieke vragenset'!$A$2:$X$100,11,FALSE),"")</f>
        <v xml:space="preserve">Zijn er nog andere zorgen of vragen? </v>
      </c>
      <c r="L38" s="1" t="str">
        <f>IF(ISTEXT(VLOOKUP($A38,'ALG Generieke vragenset'!$A$2:$X$100,12,FALSE)),VLOOKUP($A38,'ALG Generieke vragenset'!$A$2:$X$100,12,FALSE),"")</f>
        <v>Zorgen of vragen</v>
      </c>
      <c r="M38" s="1" t="str">
        <f t="shared" si="3"/>
        <v>ALG27_ExtraInfo</v>
      </c>
      <c r="N38" s="1" t="str">
        <f>IF(ISTEXT(VLOOKUP($A38,'ALG Generieke vragenset'!$A$2:$X$100,14,FALSE)),VLOOKUP($A38,'ALG Generieke vragenset'!$A$2:$X$100,14,FALSE),"")</f>
        <v xml:space="preserve">Dit is de laatste vraag, hierna worden je antwoorden doorgestuurd naar ons medisch team. Indien je geen aanvullingen hebt kan je op volgende klikken. </v>
      </c>
      <c r="O38" s="24" t="str">
        <f>IF(ISTEXT(VLOOKUP($A38,'ALG Generieke vragenset'!$A$2:$X$100,15,FALSE)),VLOOKUP($A38,'ALG Generieke vragenset'!$A$2:$X$100,15,FALSE),"")</f>
        <v/>
      </c>
      <c r="P38" s="24" t="str">
        <f>IF(ISTEXT(VLOOKUP($A38,'ALG Generieke vragenset'!$A$2:$X$100,16,FALSE)),VLOOKUP($A38,'ALG Generieke vragenset'!$A$2:$X$100,16,FALSE),"")</f>
        <v/>
      </c>
      <c r="Q38" s="1" t="str">
        <f>IF(ISTEXT(VLOOKUP($A38,'ALG Generieke vragenset'!$A$2:$X$100,17,FALSE)),VLOOKUP($A38,'ALG Generieke vragenset'!$A$2:$X$100,17,FALSE),"")</f>
        <v>beschrijving</v>
      </c>
      <c r="R38" s="1" t="str">
        <f>IF(ISTEXT(VLOOKUP($A38,'ALG Generieke vragenset'!$A$2:$X$100,18,FALSE)),VLOOKUP($A38,'ALG Generieke vragenset'!$A$2:$X$100,18,FALSE),"")</f>
        <v>Nee</v>
      </c>
      <c r="S38" s="1"/>
      <c r="T38" s="14" t="str">
        <f>IF(ISTEXT(VLOOKUP($A38,'ALG Generieke vragenset'!$A$2:$X$100,20,FALSE)),VLOOKUP($A38,'ALG Generieke vragenset'!$A$2:$X$100,20,FALSE),"")</f>
        <v>Beschrijving</v>
      </c>
      <c r="U38" s="14" t="str">
        <f>IF(ISTEXT(VLOOKUP($A38,'ALG Generieke vragenset'!$A$2:$X$100,21,FALSE)),VLOOKUP($A38,'ALG Generieke vragenset'!$A$2:$X$100,21,FALSE),"")</f>
        <v>x</v>
      </c>
      <c r="V38" s="312">
        <v>1</v>
      </c>
      <c r="W38" s="346" t="s">
        <v>6283</v>
      </c>
      <c r="X38" s="365" t="s">
        <v>6284</v>
      </c>
    </row>
  </sheetData>
  <autoFilter ref="A1:X1" xr:uid="{CADF5B61-400C-4975-917F-D5F276D616D7}"/>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36E2DD41-F503-47A5-B830-DF212B4DAF15}">
          <x14:formula1>
            <xm:f>_handleiding!$A$29:$A$38</xm:f>
          </x14:formula1>
          <x14:formula2>
            <xm:f>0</xm:f>
          </x14:formula2>
          <xm:sqref>Q24:Q27 Q22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F1DCA-8D2C-4629-AB0D-4F008D12FE18}">
  <sheetPr codeName="Blad45"/>
  <dimension ref="A1:X37"/>
  <sheetViews>
    <sheetView topLeftCell="F11" zoomScale="90" zoomScaleNormal="90" workbookViewId="0">
      <selection activeCell="S12" sqref="S12"/>
    </sheetView>
  </sheetViews>
  <sheetFormatPr defaultColWidth="8.85546875" defaultRowHeight="15"/>
  <cols>
    <col min="1" max="1" width="19.140625" customWidth="1"/>
    <col min="2" max="7" width="9.140625"/>
    <col min="9" max="10" width="25.28515625" customWidth="1"/>
    <col min="11" max="12" width="9.140625"/>
    <col min="14" max="18" width="9.140625"/>
    <col min="19" max="19" width="24.28515625" customWidth="1"/>
    <col min="20" max="20" width="35.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206" t="s">
        <v>6353</v>
      </c>
      <c r="B2" s="76"/>
      <c r="C2" s="76" t="s">
        <v>6353</v>
      </c>
      <c r="D2" s="76" t="s">
        <v>4719</v>
      </c>
      <c r="E2" s="76" t="s">
        <v>4719</v>
      </c>
      <c r="F2" s="76" t="s">
        <v>6154</v>
      </c>
      <c r="G2" s="76"/>
      <c r="H2" s="493"/>
      <c r="I2" s="456"/>
      <c r="J2" s="285"/>
      <c r="K2" s="78"/>
      <c r="L2" s="79"/>
      <c r="M2" s="79"/>
      <c r="N2" s="76" t="s">
        <v>6384</v>
      </c>
      <c r="O2" s="79"/>
      <c r="P2" s="76"/>
      <c r="Q2" s="76"/>
      <c r="R2" s="76"/>
      <c r="S2" s="76"/>
      <c r="T2" s="76" t="s">
        <v>6510</v>
      </c>
      <c r="U2" s="76"/>
      <c r="V2" s="76"/>
      <c r="W2" s="76"/>
      <c r="X2" s="80"/>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37" si="1">A4&amp;"_"&amp;$H$1</f>
        <v>ABCDE1B_Question</v>
      </c>
      <c r="I4" s="1" t="str">
        <f>IF(ISTEXT(VLOOKUP($A4,'ABCDE set (patient + verz)'!$A$2:$X$48,9,FALSE)),VLOOKUP($A4,'ABCDE set (patient + verz)'!$A$2:$X$48,9,FALSE),"")</f>
        <v xml:space="preserve">Ben je volledig bij bewustzijn / helder? </v>
      </c>
      <c r="J4" s="1" t="str">
        <f t="shared" ref="J4:J37"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7"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08" t="str">
        <f>UPPER(MID(C10,1,5)&amp;B10)</f>
        <v>OBSTI1A</v>
      </c>
      <c r="B10" s="209" t="s">
        <v>6161</v>
      </c>
      <c r="C10" s="209" t="s">
        <v>88</v>
      </c>
      <c r="D10" s="209" t="s">
        <v>6296</v>
      </c>
      <c r="E10" s="209" t="s">
        <v>4719</v>
      </c>
      <c r="F10" s="209" t="s">
        <v>6224</v>
      </c>
      <c r="G10" s="209"/>
      <c r="H10" s="25" t="str">
        <f t="shared" si="1"/>
        <v>OBSTI1A_Question</v>
      </c>
      <c r="I10" s="209" t="s">
        <v>7608</v>
      </c>
      <c r="J10" s="1" t="str">
        <f t="shared" si="2"/>
        <v>OBSTI1A_QuestionPar</v>
      </c>
      <c r="K10" s="209" t="s">
        <v>7609</v>
      </c>
      <c r="L10" s="209" t="s">
        <v>6439</v>
      </c>
      <c r="M10" s="1" t="str">
        <f t="shared" si="3"/>
        <v>OBSTI1A_ExtraInfo</v>
      </c>
      <c r="N10" s="209" t="s">
        <v>7610</v>
      </c>
      <c r="O10" s="209" t="s">
        <v>6116</v>
      </c>
      <c r="P10" s="209" t="s">
        <v>6441</v>
      </c>
      <c r="Q10" s="209" t="s">
        <v>6272</v>
      </c>
      <c r="R10" s="209" t="s">
        <v>6118</v>
      </c>
      <c r="S10" s="209" t="s">
        <v>7611</v>
      </c>
      <c r="T10" s="209" t="s">
        <v>7612</v>
      </c>
      <c r="U10" s="209"/>
      <c r="V10" s="209" t="s">
        <v>6477</v>
      </c>
      <c r="W10" s="209" t="s">
        <v>6572</v>
      </c>
      <c r="X10" s="210" t="s">
        <v>6116</v>
      </c>
    </row>
    <row r="11" spans="1:24" ht="409.6">
      <c r="A11" s="339" t="str">
        <f>UPPER(MID(C11,1,5)&amp;B11)</f>
        <v>OBSTI1B</v>
      </c>
      <c r="B11" s="457" t="s">
        <v>6169</v>
      </c>
      <c r="C11" s="457" t="s">
        <v>88</v>
      </c>
      <c r="D11" s="457" t="s">
        <v>6331</v>
      </c>
      <c r="E11" s="457" t="s">
        <v>4719</v>
      </c>
      <c r="F11" s="457" t="s">
        <v>6216</v>
      </c>
      <c r="G11" s="457"/>
      <c r="H11" s="25" t="str">
        <f t="shared" si="1"/>
        <v>OBSTI1B_Question</v>
      </c>
      <c r="I11" s="457" t="s">
        <v>6438</v>
      </c>
      <c r="J11" s="1" t="str">
        <f t="shared" si="2"/>
        <v>OBSTI1B_QuestionPar</v>
      </c>
      <c r="K11" s="457" t="s">
        <v>6963</v>
      </c>
      <c r="L11" s="457" t="s">
        <v>6439</v>
      </c>
      <c r="M11" s="1" t="str">
        <f t="shared" si="3"/>
        <v>OBSTI1B_ExtraInfo</v>
      </c>
      <c r="N11" s="457" t="s">
        <v>7613</v>
      </c>
      <c r="O11" s="457" t="s">
        <v>6116</v>
      </c>
      <c r="P11" s="457" t="s">
        <v>6441</v>
      </c>
      <c r="Q11" s="457" t="s">
        <v>6272</v>
      </c>
      <c r="R11" s="457" t="s">
        <v>6118</v>
      </c>
      <c r="S11" s="457" t="s">
        <v>7614</v>
      </c>
      <c r="T11" s="457" t="s">
        <v>7615</v>
      </c>
      <c r="U11" s="457"/>
      <c r="V11" s="457" t="s">
        <v>6477</v>
      </c>
      <c r="W11" s="457" t="s">
        <v>6572</v>
      </c>
      <c r="X11" s="458" t="s">
        <v>6116</v>
      </c>
    </row>
    <row r="12" spans="1:24" ht="176.1">
      <c r="A12" s="319" t="str">
        <f t="shared" ref="A12:A13" si="4">UPPER(MID(C12,1,3)&amp;B12)</f>
        <v>PIJ1</v>
      </c>
      <c r="B12" s="320">
        <v>1</v>
      </c>
      <c r="C12" s="320" t="s">
        <v>6247</v>
      </c>
      <c r="D12" s="312" t="s">
        <v>4719</v>
      </c>
      <c r="E12" s="312" t="s">
        <v>4719</v>
      </c>
      <c r="F12" s="312" t="s">
        <v>6154</v>
      </c>
      <c r="G12" s="312"/>
      <c r="H12" s="25" t="str">
        <f t="shared" si="1"/>
        <v>PIJ1_Question</v>
      </c>
      <c r="I12" s="1" t="str">
        <f>IF(ISTEXT(VLOOKUP($A12,'ALG Generieke vragenset'!$A$2:$X$100,9,FALSE)),VLOOKUP($A12,'ALG Generieke vragenset'!$A$2:$X$100,9,FALSE),"")</f>
        <v>Kun je op een schaal van 0-10 aangeven hoeveel pijn je hebt?</v>
      </c>
      <c r="J12" s="1" t="str">
        <f t="shared" si="2"/>
        <v>PIJ1_QuestionPar</v>
      </c>
      <c r="K12" s="1" t="str">
        <f>IF(ISTEXT(VLOOKUP($A12,'ALG Generieke vragenset'!$A$2:$X$100,11,FALSE)),VLOOKUP($A12,'ALG Generieke vragenset'!$A$2:$X$100,11,FALSE),"")</f>
        <v>Kun je op een schaal van 0-10 aangeven hoeveel pijn de patiënt heeft?</v>
      </c>
      <c r="L12" s="1" t="str">
        <f>IF(ISTEXT(VLOOKUP($A12,'ALG Generieke vragenset'!$A$2:$X$100,12,FALSE)),VLOOKUP($A12,'ALG Generieke vragenset'!$A$2:$X$100,12,FALSE),"")</f>
        <v>Pijn 0-10</v>
      </c>
      <c r="M12" s="1" t="str">
        <f t="shared" si="3"/>
        <v>PIJ1_ExtraInfo</v>
      </c>
      <c r="N12" s="1" t="str">
        <f>IF(ISTEXT(VLOOKUP($A12,'ALG Generieke vragenset'!$A$2:$X$100,14,FALSE)),VLOOKUP($A12,'ALG Generieke vragenset'!$A$2:$X$100,14,FALSE),"")</f>
        <v>0 is geen pijn, 1-3: weinig pijn, je kan bijna alles doen, 4-7: De pijn is aanwezig en beperkt je in je activiteiten, 8-9: de pijn is heel hevig en belemmerd je in al je dagelijkse activiteiten, 10 is de ergst denkbare pijn.</v>
      </c>
      <c r="O12" s="24" t="str">
        <f>IF(ISTEXT(VLOOKUP($A12,'ALG Generieke vragenset'!$A$2:$X$100,15,FALSE)),VLOOKUP($A12,'ALG Generieke vragenset'!$A$2:$X$100,15,FALSE),"")</f>
        <v>https://mi-umbraco-prd.azurewebsites.net/media/r3xjpuis/pij1.png</v>
      </c>
      <c r="P12" s="24" t="str">
        <f>IF(ISTEXT(VLOOKUP($A12,'ALG Generieke vragenset'!$A$2:$X$100,16,FALSE)),VLOOKUP($A12,'ALG Generieke vragenset'!$A$2:$X$100,16,FALSE),"")</f>
        <v>score 9 of 10</v>
      </c>
      <c r="Q12" s="1" t="str">
        <f>IF(ISTEXT(VLOOKUP($A12,'ALG Generieke vragenset'!$A$2:$X$100,17,FALSE)),VLOOKUP($A12,'ALG Generieke vragenset'!$A$2:$X$100,17,FALSE),"")</f>
        <v>slider</v>
      </c>
      <c r="R12" s="1" t="str">
        <f>IF(ISTEXT(VLOOKUP($A12,'ALG Generieke vragenset'!$A$2:$X$100,18,FALSE)),VLOOKUP($A12,'ALG Generieke vragenset'!$A$2:$X$100,18,FALSE),"")</f>
        <v>Ja</v>
      </c>
      <c r="S12" s="14" t="str">
        <f>IF(ISTEXT(VLOOKUP($A12,'ALG Generieke vragenset'!$A$2:$X$100,19,FALSE)),VLOOKUP($A12,'ALG Generieke vragenset'!$A$2:$X$100,19,FALSE),"")</f>
        <v>0. PIJ1_Answer1 
1. PIJ1_Answer2 
2. PIJ1_Answer3 
3. PIJ1_Answer4 
4. PIJ1_Answer5 
5. PIJ1_Answer6 
6. PIJ1_Answer7 
7. PIJ1_Answer8 
8. PIJ1_Answer9 
9. PIJ1_Answer10 
10. PIJ1_Answer11</v>
      </c>
      <c r="T12" s="14" t="str">
        <f>IF(ISTEXT(VLOOKUP($A12,'ALG Generieke vragenset'!$A$2:$X$100,20,FALSE)),VLOOKUP($A12,'ALG Generieke vragenset'!$A$2:$X$100,20,FALSE),"")</f>
        <v>0. 0
1. 1
2. 2
3. 3
4. 4
5. 5
6. 6
7. 7
8. 8
9. 9
10. 10</v>
      </c>
      <c r="U12" s="14" t="str">
        <f>IF(ISTEXT(VLOOKUP($A12,'ALG Generieke vragenset'!$A$2:$X$100,21,FALSE)),VLOOKUP($A12,'ALG Generieke vragenset'!$A$2:$X$100,21,FALSE),"")</f>
        <v>x</v>
      </c>
      <c r="V12" s="455" t="s">
        <v>6253</v>
      </c>
      <c r="W12" s="312" t="s">
        <v>6254</v>
      </c>
      <c r="X12" s="365"/>
    </row>
    <row r="13" spans="1:24" ht="48">
      <c r="A13" s="313" t="str">
        <f t="shared" si="4"/>
        <v>ALG7</v>
      </c>
      <c r="B13" s="316">
        <v>7</v>
      </c>
      <c r="C13" s="316" t="s">
        <v>6153</v>
      </c>
      <c r="D13" s="316" t="s">
        <v>6115</v>
      </c>
      <c r="E13" s="317" t="s">
        <v>6196</v>
      </c>
      <c r="F13" s="317" t="s">
        <v>6154</v>
      </c>
      <c r="G13" s="317"/>
      <c r="H13" s="25" t="str">
        <f t="shared" si="1"/>
        <v>ALG7_Question</v>
      </c>
      <c r="I13" s="1" t="str">
        <f>IF(ISTEXT(VLOOKUP($A13,'ALG Generieke vragenset'!$A$2:$X$100,9,FALSE)),VLOOKUP($A13,'ALG Generieke vragenset'!$A$2:$X$100,9,FALSE),"")</f>
        <v>Heb je (vermoedelijk) koorts?</v>
      </c>
      <c r="J13" s="1" t="str">
        <f t="shared" si="2"/>
        <v>ALG7_QuestionPar</v>
      </c>
      <c r="K13" s="1" t="str">
        <f>IF(ISTEXT(VLOOKUP($A13,'ALG Generieke vragenset'!$A$2:$X$100,11,FALSE)),VLOOKUP($A13,'ALG Generieke vragenset'!$A$2:$X$100,11,FALSE),"")</f>
        <v>Heeft de patiënt (vermoedelijk) koorts?</v>
      </c>
      <c r="L13" s="1" t="str">
        <f>IF(ISTEXT(VLOOKUP($A13,'ALG Generieke vragenset'!$A$2:$X$100,12,FALSE)),VLOOKUP($A13,'ALG Generieke vragenset'!$A$2:$X$100,12,FALSE),"")</f>
        <v>(Vermoedelijk) koorts</v>
      </c>
      <c r="M13" s="1" t="str">
        <f t="shared" si="3"/>
        <v>ALG7_ExtraInfo</v>
      </c>
      <c r="N13" s="1" t="str">
        <f>IF(ISTEXT(VLOOKUP($A13,'ALG Generieke vragenset'!$A$2:$X$100,14,FALSE)),VLOOKUP($A13,'ALG Generieke vragenset'!$A$2:$X$100,14,FALSE),"")</f>
        <v xml:space="preserve">Koorts is 38°C of hoger. Als je een thermometer hebt graag meten en bij voorkeur via de anus meten. </v>
      </c>
      <c r="O13" s="24" t="str">
        <f>IF(ISTEXT(VLOOKUP($A13,'ALG Generieke vragenset'!$A$2:$X$100,15,FALSE)),VLOOKUP($A13,'ALG Generieke vragenset'!$A$2:$X$100,15,FALSE),"")</f>
        <v/>
      </c>
      <c r="P13" s="24" t="str">
        <f>IF(ISTEXT(VLOOKUP($A13,'ALG Generieke vragenset'!$A$2:$X$100,16,FALSE)),VLOOKUP($A13,'ALG Generieke vragenset'!$A$2:$X$100,16,FALSE),"")</f>
        <v/>
      </c>
      <c r="Q13" s="1" t="str">
        <f>IF(ISTEXT(VLOOKUP($A13,'ALG Generieke vragenset'!$A$2:$X$100,17,FALSE)),VLOOKUP($A13,'ALG Generieke vragenset'!$A$2:$X$100,17,FALSE),"")</f>
        <v>keuzeselectie</v>
      </c>
      <c r="R13" s="1" t="str">
        <f>IF(ISTEXT(VLOOKUP($A13,'ALG Generieke vragenset'!$A$2:$X$100,18,FALSE)),VLOOKUP($A13,'ALG Generieke vragenset'!$A$2:$X$100,18,FALSE),"")</f>
        <v xml:space="preserve">Ja </v>
      </c>
      <c r="S13" s="14" t="s">
        <v>6198</v>
      </c>
      <c r="T13" s="14" t="str">
        <f>IF(ISTEXT(VLOOKUP($A13,'ALG Generieke vragenset'!$A$2:$X$100,20,FALSE)),VLOOKUP($A13,'ALG Generieke vragenset'!$A$2:$X$100,20,FALSE),"")</f>
        <v>1. Ja / vermoedelijk wel 
2. Nee / vermoedelijk niet</v>
      </c>
      <c r="U13" s="14" t="str">
        <f>IF(ISTEXT(VLOOKUP($A13,'ALG Generieke vragenset'!$A$2:$X$100,21,FALSE)),VLOOKUP($A13,'ALG Generieke vragenset'!$A$2:$X$100,21,FALSE),"")</f>
        <v>x</v>
      </c>
      <c r="V13" s="316" t="s">
        <v>6159</v>
      </c>
      <c r="W13" s="315" t="s">
        <v>6200</v>
      </c>
      <c r="X13" s="354"/>
    </row>
    <row r="14" spans="1:24" ht="207.95">
      <c r="A14" s="319" t="str">
        <f>UPPER(MID(C14,1,3)&amp;B14)</f>
        <v>ALG7A</v>
      </c>
      <c r="B14" s="320" t="s">
        <v>6201</v>
      </c>
      <c r="C14" s="320" t="s">
        <v>6153</v>
      </c>
      <c r="D14" s="320" t="s">
        <v>4719</v>
      </c>
      <c r="E14" s="312" t="s">
        <v>4719</v>
      </c>
      <c r="F14" s="312" t="s">
        <v>6202</v>
      </c>
      <c r="G14" s="312"/>
      <c r="H14" s="25" t="str">
        <f t="shared" si="1"/>
        <v>ALG7A_Question</v>
      </c>
      <c r="I14" s="1" t="str">
        <f>IF(ISTEXT(VLOOKUP($A14,'ALG Generieke vragenset'!$A$2:$X$100,9,FALSE)),VLOOKUP($A14,'ALG Generieke vragenset'!$A$2:$X$100,9,FALSE),"")</f>
        <v>Hoe hoog is je temperatuur?</v>
      </c>
      <c r="J14" s="1" t="str">
        <f t="shared" si="2"/>
        <v>ALG7A_QuestionPar</v>
      </c>
      <c r="K14" s="1" t="str">
        <f>IF(ISTEXT(VLOOKUP($A14,'ALG Generieke vragenset'!$A$2:$X$100,11,FALSE)),VLOOKUP($A14,'ALG Generieke vragenset'!$A$2:$X$100,11,FALSE),"")</f>
        <v>Hoe hoog is de temperatuur?</v>
      </c>
      <c r="L14" s="1" t="str">
        <f>IF(ISTEXT(VLOOKUP($A14,'ALG Generieke vragenset'!$A$2:$X$100,12,FALSE)),VLOOKUP($A14,'ALG Generieke vragenset'!$A$2:$X$100,12,FALSE),"")</f>
        <v>Temperatuur</v>
      </c>
      <c r="M14" s="1" t="str">
        <f t="shared" si="3"/>
        <v>ALG7A_ExtraInfo</v>
      </c>
      <c r="N14" s="1" t="str">
        <f>IF(ISTEXT(VLOOKUP($A14,'ALG Generieke vragenset'!$A$2:$X$100,14,FALSE)),VLOOKUP($A14,'ALG Generieke vragenset'!$A$2:$X$100,14,FALSE),"")</f>
        <v xml:space="preserve">Bij voorkeur via de anus gemeten en afronden op halve graden. </v>
      </c>
      <c r="O14" s="24" t="str">
        <f>IF(ISTEXT(VLOOKUP($A14,'ALG Generieke vragenset'!$A$2:$X$100,15,FALSE)),VLOOKUP($A14,'ALG Generieke vragenset'!$A$2:$X$100,15,FALSE),"")</f>
        <v/>
      </c>
      <c r="P14" s="24" t="str">
        <f>IF(ISTEXT(VLOOKUP($A14,'ALG Generieke vragenset'!$A$2:$X$100,16,FALSE)),VLOOKUP($A14,'ALG Generieke vragenset'!$A$2:$X$100,16,FALSE),"")</f>
        <v> </v>
      </c>
      <c r="Q14" s="1" t="str">
        <f>IF(ISTEXT(VLOOKUP($A14,'ALG Generieke vragenset'!$A$2:$X$100,17,FALSE)),VLOOKUP($A14,'ALG Generieke vragenset'!$A$2:$X$100,17,FALSE),"")</f>
        <v>Slider</v>
      </c>
      <c r="R14" s="1" t="str">
        <f>IF(ISTEXT(VLOOKUP($A14,'ALG Generieke vragenset'!$A$2:$X$100,18,FALSE)),VLOOKUP($A14,'ALG Generieke vragenset'!$A$2:$X$100,18,FALSE),"")</f>
        <v xml:space="preserve">Ja </v>
      </c>
      <c r="S14" s="14" t="s">
        <v>6206</v>
      </c>
      <c r="T14" s="14" t="str">
        <f>IF(ISTEXT(VLOOKUP($A14,'ALG Generieke vragenset'!$A$2:$X$100,20,FALSE)),VLOOKUP($A14,'ALG Generieke vragenset'!$A$2:$X$100,20,FALSE),"")</f>
        <v>1. 35
2. 35.5
3. 36
4. 36.5
5. 37
6. 37.5 
7. 38
8. 38.5 
9. 39
10. 39.5 
11. 40
12. 40.5 
13. 41</v>
      </c>
      <c r="U14" s="14" t="str">
        <f>IF(ISTEXT(VLOOKUP($A14,'ALG Generieke vragenset'!$A$2:$X$100,21,FALSE)),VLOOKUP($A14,'ALG Generieke vragenset'!$A$2:$X$100,21,FALSE),"")</f>
        <v>x</v>
      </c>
      <c r="V14" s="320" t="s">
        <v>6208</v>
      </c>
      <c r="W14" s="312" t="s">
        <v>6209</v>
      </c>
      <c r="X14" s="353" t="s">
        <v>6116</v>
      </c>
    </row>
    <row r="15" spans="1:24" ht="63.95">
      <c r="A15" s="339" t="str">
        <f t="shared" ref="A15:A24" si="5">UPPER(MID(C15,1,5)&amp;B15)</f>
        <v>OBSTI2</v>
      </c>
      <c r="B15" s="398">
        <v>2</v>
      </c>
      <c r="C15" s="398" t="s">
        <v>88</v>
      </c>
      <c r="D15" s="317" t="s">
        <v>4719</v>
      </c>
      <c r="E15" s="317" t="s">
        <v>4719</v>
      </c>
      <c r="F15" s="317" t="s">
        <v>6154</v>
      </c>
      <c r="G15" s="317"/>
      <c r="H15" s="25" t="str">
        <f t="shared" si="1"/>
        <v>OBSTI2_Question</v>
      </c>
      <c r="I15" s="316" t="s">
        <v>7616</v>
      </c>
      <c r="J15" s="1" t="str">
        <f t="shared" si="2"/>
        <v>OBSTI2_QuestionPar</v>
      </c>
      <c r="K15" s="316" t="s">
        <v>4387</v>
      </c>
      <c r="L15" s="316" t="s">
        <v>6227</v>
      </c>
      <c r="M15" s="1"/>
      <c r="N15" s="316"/>
      <c r="O15" s="315"/>
      <c r="P15" s="315"/>
      <c r="Q15" s="316" t="s">
        <v>6065</v>
      </c>
      <c r="R15" s="316" t="s">
        <v>3</v>
      </c>
      <c r="S15" s="317" t="s">
        <v>7617</v>
      </c>
      <c r="T15" s="317" t="s">
        <v>7618</v>
      </c>
      <c r="U15" s="317" t="s">
        <v>1576</v>
      </c>
      <c r="V15" s="459" t="s">
        <v>6269</v>
      </c>
      <c r="W15" s="315"/>
      <c r="X15" s="376"/>
    </row>
    <row r="16" spans="1:24" ht="96">
      <c r="A16" s="208" t="str">
        <f t="shared" si="5"/>
        <v>OBSTI3A</v>
      </c>
      <c r="B16" s="209" t="s">
        <v>6175</v>
      </c>
      <c r="C16" s="209" t="s">
        <v>88</v>
      </c>
      <c r="D16" s="209" t="s">
        <v>4719</v>
      </c>
      <c r="E16" s="209" t="s">
        <v>4719</v>
      </c>
      <c r="F16" s="209" t="s">
        <v>6202</v>
      </c>
      <c r="G16" s="209"/>
      <c r="H16" s="25" t="str">
        <f t="shared" si="1"/>
        <v>OBSTI3A_Question</v>
      </c>
      <c r="I16" s="209" t="s">
        <v>7619</v>
      </c>
      <c r="J16" s="1" t="str">
        <f t="shared" si="2"/>
        <v>OBSTI3A_QuestionPar</v>
      </c>
      <c r="K16" s="209" t="s">
        <v>4397</v>
      </c>
      <c r="L16" s="209" t="s">
        <v>7620</v>
      </c>
      <c r="M16" s="1"/>
      <c r="N16" s="209" t="s">
        <v>6116</v>
      </c>
      <c r="O16" s="209" t="s">
        <v>6116</v>
      </c>
      <c r="P16" s="209" t="s">
        <v>6116</v>
      </c>
      <c r="Q16" s="209" t="s">
        <v>6272</v>
      </c>
      <c r="R16" s="209" t="s">
        <v>3</v>
      </c>
      <c r="S16" s="209" t="s">
        <v>7621</v>
      </c>
      <c r="T16" s="209" t="s">
        <v>7622</v>
      </c>
      <c r="U16" s="209" t="s">
        <v>1576</v>
      </c>
      <c r="V16" s="209" t="s">
        <v>6773</v>
      </c>
      <c r="W16" s="209"/>
      <c r="X16" s="210" t="s">
        <v>6116</v>
      </c>
    </row>
    <row r="17" spans="1:24" ht="80.099999999999994">
      <c r="A17" s="339" t="str">
        <f t="shared" si="5"/>
        <v>OBSTI3B</v>
      </c>
      <c r="B17" s="457" t="s">
        <v>6178</v>
      </c>
      <c r="C17" s="457" t="s">
        <v>88</v>
      </c>
      <c r="D17" s="457" t="s">
        <v>4719</v>
      </c>
      <c r="E17" s="457" t="s">
        <v>4719</v>
      </c>
      <c r="F17" s="457" t="s">
        <v>6202</v>
      </c>
      <c r="G17" s="457"/>
      <c r="H17" s="25" t="str">
        <f t="shared" si="1"/>
        <v>OBSTI3B_Question</v>
      </c>
      <c r="I17" s="457" t="s">
        <v>7623</v>
      </c>
      <c r="J17" s="1" t="str">
        <f t="shared" si="2"/>
        <v>OBSTI3B_QuestionPar</v>
      </c>
      <c r="K17" s="457" t="s">
        <v>4411</v>
      </c>
      <c r="L17" s="457" t="s">
        <v>7624</v>
      </c>
      <c r="M17" s="1"/>
      <c r="N17" s="457" t="s">
        <v>6116</v>
      </c>
      <c r="O17" s="457" t="s">
        <v>6116</v>
      </c>
      <c r="P17" s="457" t="s">
        <v>6116</v>
      </c>
      <c r="Q17" s="457" t="s">
        <v>6272</v>
      </c>
      <c r="R17" s="457" t="s">
        <v>3</v>
      </c>
      <c r="S17" s="457" t="s">
        <v>7625</v>
      </c>
      <c r="T17" s="457" t="s">
        <v>7622</v>
      </c>
      <c r="U17" s="457" t="s">
        <v>1576</v>
      </c>
      <c r="V17" s="457" t="s">
        <v>6773</v>
      </c>
      <c r="W17" s="457"/>
      <c r="X17" s="458" t="s">
        <v>6116</v>
      </c>
    </row>
    <row r="18" spans="1:24" ht="255.95">
      <c r="A18" s="208" t="str">
        <f t="shared" si="5"/>
        <v>OBSTI4</v>
      </c>
      <c r="B18" s="214">
        <v>4</v>
      </c>
      <c r="C18" s="214" t="s">
        <v>88</v>
      </c>
      <c r="D18" s="214" t="s">
        <v>4719</v>
      </c>
      <c r="E18" s="214" t="s">
        <v>4719</v>
      </c>
      <c r="F18" s="214" t="s">
        <v>6202</v>
      </c>
      <c r="G18" s="214"/>
      <c r="H18" s="25" t="str">
        <f t="shared" si="1"/>
        <v>OBSTI4_Question</v>
      </c>
      <c r="I18" s="214" t="s">
        <v>7626</v>
      </c>
      <c r="J18" s="1" t="str">
        <f t="shared" si="2"/>
        <v>OBSTI4_QuestionPar</v>
      </c>
      <c r="K18" s="214" t="s">
        <v>7627</v>
      </c>
      <c r="L18" s="214" t="s">
        <v>6815</v>
      </c>
      <c r="M18" s="1" t="str">
        <f t="shared" si="3"/>
        <v>OBSTI4_ExtraInfo</v>
      </c>
      <c r="N18" s="214" t="s">
        <v>1781</v>
      </c>
      <c r="O18" s="214" t="s">
        <v>6116</v>
      </c>
      <c r="P18" s="214" t="s">
        <v>6116</v>
      </c>
      <c r="Q18" s="214" t="s">
        <v>6272</v>
      </c>
      <c r="R18" s="214" t="s">
        <v>3</v>
      </c>
      <c r="S18" s="214" t="s">
        <v>7628</v>
      </c>
      <c r="T18" s="214" t="s">
        <v>7629</v>
      </c>
      <c r="U18" s="214" t="s">
        <v>1576</v>
      </c>
      <c r="V18" s="214" t="s">
        <v>7484</v>
      </c>
      <c r="W18" s="214" t="s">
        <v>7630</v>
      </c>
      <c r="X18" s="215" t="s">
        <v>6116</v>
      </c>
    </row>
    <row r="19" spans="1:24" ht="111.95">
      <c r="A19" s="339" t="str">
        <f t="shared" si="5"/>
        <v>OBSTI4A</v>
      </c>
      <c r="B19" s="212" t="s">
        <v>6190</v>
      </c>
      <c r="C19" s="212" t="s">
        <v>88</v>
      </c>
      <c r="D19" s="212" t="s">
        <v>4719</v>
      </c>
      <c r="E19" s="212" t="s">
        <v>4719</v>
      </c>
      <c r="F19" s="212" t="s">
        <v>6202</v>
      </c>
      <c r="G19" s="212"/>
      <c r="H19" s="25" t="str">
        <f t="shared" si="1"/>
        <v>OBSTI4A_Question</v>
      </c>
      <c r="I19" s="212" t="s">
        <v>6819</v>
      </c>
      <c r="J19" s="1" t="str">
        <f t="shared" si="2"/>
        <v>OBSTI4A_QuestionPar</v>
      </c>
      <c r="K19" s="212" t="s">
        <v>6820</v>
      </c>
      <c r="L19" s="212" t="s">
        <v>6821</v>
      </c>
      <c r="M19" s="1"/>
      <c r="N19" s="212" t="s">
        <v>6116</v>
      </c>
      <c r="O19" s="212" t="s">
        <v>6116</v>
      </c>
      <c r="P19" s="212" t="s">
        <v>6116</v>
      </c>
      <c r="Q19" s="212" t="s">
        <v>6065</v>
      </c>
      <c r="R19" s="212" t="s">
        <v>3</v>
      </c>
      <c r="S19" s="220" t="s">
        <v>7631</v>
      </c>
      <c r="T19" s="216" t="s">
        <v>7632</v>
      </c>
      <c r="U19" s="212" t="s">
        <v>1576</v>
      </c>
      <c r="V19" s="460" t="s">
        <v>6269</v>
      </c>
      <c r="W19" s="212" t="s">
        <v>7633</v>
      </c>
      <c r="X19" s="213" t="s">
        <v>6116</v>
      </c>
    </row>
    <row r="20" spans="1:24" ht="128.1">
      <c r="A20" s="208" t="str">
        <f t="shared" si="5"/>
        <v>OBSTI4B</v>
      </c>
      <c r="B20" s="212" t="s">
        <v>6483</v>
      </c>
      <c r="C20" s="212" t="s">
        <v>88</v>
      </c>
      <c r="D20" s="212" t="s">
        <v>4719</v>
      </c>
      <c r="E20" s="212" t="s">
        <v>4719</v>
      </c>
      <c r="F20" s="212" t="s">
        <v>6202</v>
      </c>
      <c r="G20" s="212"/>
      <c r="H20" s="25" t="str">
        <f t="shared" si="1"/>
        <v>OBSTI4B_Question</v>
      </c>
      <c r="I20" s="212" t="s">
        <v>7634</v>
      </c>
      <c r="J20" s="1" t="str">
        <f t="shared" si="2"/>
        <v>OBSTI4B_QuestionPar</v>
      </c>
      <c r="K20" s="212" t="s">
        <v>7635</v>
      </c>
      <c r="L20" s="212" t="s">
        <v>3364</v>
      </c>
      <c r="M20" s="1"/>
      <c r="N20" s="212" t="s">
        <v>6116</v>
      </c>
      <c r="O20" s="212" t="s">
        <v>6116</v>
      </c>
      <c r="P20" s="212" t="s">
        <v>6116</v>
      </c>
      <c r="Q20" s="212" t="s">
        <v>6128</v>
      </c>
      <c r="R20" s="212" t="s">
        <v>3</v>
      </c>
      <c r="S20" s="220"/>
      <c r="T20" s="216">
        <v>1</v>
      </c>
      <c r="U20" s="212" t="s">
        <v>1576</v>
      </c>
      <c r="V20" s="212">
        <v>1</v>
      </c>
      <c r="W20" s="212"/>
      <c r="X20" s="213" t="s">
        <v>6116</v>
      </c>
    </row>
    <row r="21" spans="1:24" ht="176.1">
      <c r="A21" s="251" t="str">
        <f t="shared" ref="A21:A22" si="6">UPPER(MID(C21,1,3)&amp;B21)</f>
        <v>ALG31A</v>
      </c>
      <c r="B21" s="390" t="s">
        <v>6323</v>
      </c>
      <c r="C21" s="390" t="s">
        <v>6162</v>
      </c>
      <c r="D21" s="390" t="s">
        <v>6296</v>
      </c>
      <c r="E21" s="390" t="s">
        <v>4719</v>
      </c>
      <c r="F21" s="390" t="s">
        <v>6224</v>
      </c>
      <c r="G21" s="390"/>
      <c r="H21" s="25" t="str">
        <f t="shared" si="1"/>
        <v>ALG31A_Question</v>
      </c>
      <c r="I21" s="390" t="s">
        <v>6324</v>
      </c>
      <c r="J21" s="1" t="str">
        <f t="shared" si="2"/>
        <v>ALG31A_QuestionPar</v>
      </c>
      <c r="K21" s="390" t="s">
        <v>510</v>
      </c>
      <c r="L21" s="390" t="s">
        <v>6325</v>
      </c>
      <c r="M21" s="1" t="str">
        <f t="shared" si="3"/>
        <v>ALG31A_ExtraInfo</v>
      </c>
      <c r="N21" s="390" t="s">
        <v>512</v>
      </c>
      <c r="O21" s="390"/>
      <c r="P21" s="390"/>
      <c r="Q21" s="390" t="s">
        <v>6326</v>
      </c>
      <c r="R21" s="390" t="s">
        <v>6295</v>
      </c>
      <c r="S21" s="390" t="s">
        <v>6327</v>
      </c>
      <c r="T21" s="390" t="s">
        <v>6328</v>
      </c>
      <c r="U21" s="390" t="s">
        <v>1576</v>
      </c>
      <c r="V21" s="390" t="s">
        <v>6329</v>
      </c>
      <c r="W21" s="390"/>
      <c r="X21" s="354"/>
    </row>
    <row r="22" spans="1:24" ht="159.94999999999999">
      <c r="A22" s="251" t="str">
        <f t="shared" si="6"/>
        <v>ALG31B</v>
      </c>
      <c r="B22" s="217" t="s">
        <v>6330</v>
      </c>
      <c r="C22" s="217" t="s">
        <v>6162</v>
      </c>
      <c r="D22" s="217" t="s">
        <v>6331</v>
      </c>
      <c r="E22" s="217" t="s">
        <v>4719</v>
      </c>
      <c r="F22" s="217" t="s">
        <v>6216</v>
      </c>
      <c r="G22" s="217"/>
      <c r="H22" s="25" t="str">
        <f t="shared" si="1"/>
        <v>ALG31B_Question</v>
      </c>
      <c r="I22" s="217" t="s">
        <v>6324</v>
      </c>
      <c r="J22" s="1" t="str">
        <f t="shared" si="2"/>
        <v>ALG31B_QuestionPar</v>
      </c>
      <c r="K22" s="217" t="s">
        <v>510</v>
      </c>
      <c r="L22" s="217" t="s">
        <v>6824</v>
      </c>
      <c r="M22" s="1" t="str">
        <f t="shared" si="3"/>
        <v>ALG31B_ExtraInfo</v>
      </c>
      <c r="N22" s="217" t="s">
        <v>6333</v>
      </c>
      <c r="O22" s="217"/>
      <c r="P22" s="217"/>
      <c r="Q22" s="217" t="s">
        <v>6326</v>
      </c>
      <c r="R22" s="217" t="s">
        <v>6295</v>
      </c>
      <c r="S22" s="217" t="s">
        <v>6334</v>
      </c>
      <c r="T22" s="217" t="s">
        <v>6335</v>
      </c>
      <c r="U22" s="217" t="s">
        <v>1576</v>
      </c>
      <c r="V22" s="217" t="s">
        <v>6246</v>
      </c>
      <c r="W22" s="217"/>
      <c r="X22" s="353"/>
    </row>
    <row r="23" spans="1:24" ht="96">
      <c r="A23" s="339" t="str">
        <f t="shared" si="5"/>
        <v>OBSTI6</v>
      </c>
      <c r="B23" s="337">
        <v>6</v>
      </c>
      <c r="C23" s="337" t="s">
        <v>88</v>
      </c>
      <c r="D23" s="337" t="s">
        <v>4719</v>
      </c>
      <c r="E23" s="337" t="s">
        <v>4719</v>
      </c>
      <c r="F23" s="337" t="s">
        <v>6202</v>
      </c>
      <c r="G23" s="337"/>
      <c r="H23" s="25" t="str">
        <f t="shared" si="1"/>
        <v>OBSTI6_Question</v>
      </c>
      <c r="I23" s="340" t="s">
        <v>4453</v>
      </c>
      <c r="J23" s="1" t="str">
        <f t="shared" si="2"/>
        <v>OBSTI6_QuestionPar</v>
      </c>
      <c r="K23" s="340" t="s">
        <v>4453</v>
      </c>
      <c r="L23" s="337" t="s">
        <v>7636</v>
      </c>
      <c r="M23" s="1"/>
      <c r="N23" s="337"/>
      <c r="O23" s="315"/>
      <c r="P23" s="315"/>
      <c r="Q23" s="340" t="s">
        <v>6272</v>
      </c>
      <c r="R23" s="337" t="s">
        <v>3</v>
      </c>
      <c r="S23" s="337" t="s">
        <v>7637</v>
      </c>
      <c r="T23" s="337" t="s">
        <v>7638</v>
      </c>
      <c r="U23" s="337" t="s">
        <v>1576</v>
      </c>
      <c r="V23" s="461" t="s">
        <v>6773</v>
      </c>
      <c r="W23" s="315"/>
      <c r="X23" s="355"/>
    </row>
    <row r="24" spans="1:24" ht="192">
      <c r="A24" s="208" t="str">
        <f t="shared" si="5"/>
        <v>OBSTI7</v>
      </c>
      <c r="B24" s="338">
        <v>7</v>
      </c>
      <c r="C24" s="338" t="s">
        <v>88</v>
      </c>
      <c r="D24" s="338" t="s">
        <v>4719</v>
      </c>
      <c r="E24" s="338" t="s">
        <v>4719</v>
      </c>
      <c r="F24" s="338" t="s">
        <v>6202</v>
      </c>
      <c r="G24" s="338"/>
      <c r="H24" s="25" t="str">
        <f t="shared" si="1"/>
        <v>OBSTI7_Question</v>
      </c>
      <c r="I24" s="356" t="s">
        <v>6872</v>
      </c>
      <c r="J24" s="1" t="str">
        <f t="shared" si="2"/>
        <v>OBSTI7_QuestionPar</v>
      </c>
      <c r="K24" s="356" t="s">
        <v>1947</v>
      </c>
      <c r="L24" s="338" t="s">
        <v>7639</v>
      </c>
      <c r="M24" s="1"/>
      <c r="N24" s="338"/>
      <c r="O24" s="203"/>
      <c r="P24" s="203"/>
      <c r="Q24" s="356" t="s">
        <v>6065</v>
      </c>
      <c r="R24" s="338" t="s">
        <v>3</v>
      </c>
      <c r="S24" s="338" t="s">
        <v>7640</v>
      </c>
      <c r="T24" s="338" t="s">
        <v>7641</v>
      </c>
      <c r="U24" s="338" t="s">
        <v>1576</v>
      </c>
      <c r="V24" s="462" t="s">
        <v>6468</v>
      </c>
      <c r="W24" s="203"/>
      <c r="X24" s="463"/>
    </row>
    <row r="25" spans="1:24" ht="63.95">
      <c r="A25" s="313" t="str">
        <f>UPPER(MID(C25,1,3)&amp;B25)</f>
        <v>ALG14</v>
      </c>
      <c r="B25" s="316">
        <v>14</v>
      </c>
      <c r="C25" s="316" t="s">
        <v>6153</v>
      </c>
      <c r="D25" s="317" t="s">
        <v>4719</v>
      </c>
      <c r="E25" s="317" t="s">
        <v>4719</v>
      </c>
      <c r="F25" s="317" t="s">
        <v>6154</v>
      </c>
      <c r="G25" s="317"/>
      <c r="H25" s="25" t="str">
        <f t="shared" si="1"/>
        <v>ALG14_Question</v>
      </c>
      <c r="I25" s="1" t="str">
        <f>IF(ISTEXT(VLOOKUP($A25,'ALG Generieke vragenset'!$A$2:$X$100,9,FALSE)),VLOOKUP($A25,'ALG Generieke vragenset'!$A$2:$X$100,9,FALSE),"")</f>
        <v>Zijn er nog andere bijkomende klachten?</v>
      </c>
      <c r="J25" s="1" t="str">
        <f t="shared" si="2"/>
        <v>ALG14_QuestionPar</v>
      </c>
      <c r="K25" s="1" t="str">
        <f>IF(ISTEXT(VLOOKUP($A25,'ALG Generieke vragenset'!$A$2:$X$100,11,FALSE)),VLOOKUP($A25,'ALG Generieke vragenset'!$A$2:$X$100,11,FALSE),"")</f>
        <v>Zijn er nog andere bijkomende klachten?</v>
      </c>
      <c r="L25" s="1" t="str">
        <f>IF(ISTEXT(VLOOKUP($A25,'ALG Generieke vragenset'!$A$2:$X$100,12,FALSE)),VLOOKUP($A25,'ALG Generieke vragenset'!$A$2:$X$100,12,FALSE),"")</f>
        <v>Bijkomende klachten</v>
      </c>
      <c r="M25" s="1"/>
      <c r="N25" s="1" t="str">
        <f>IF(ISTEXT(VLOOKUP($A25,'ALG Generieke vragenset'!$A$2:$X$100,14,FALSE)),VLOOKUP($A25,'ALG Generieke vragenset'!$A$2:$X$100,14,FALSE),"")</f>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boolean</v>
      </c>
      <c r="R25" s="1" t="str">
        <f>IF(ISTEXT(VLOOKUP($A25,'ALG Generieke vragenset'!$A$2:$X$100,18,FALSE)),VLOOKUP($A25,'ALG Generieke vragenset'!$A$2:$X$100,18,FALSE),"")</f>
        <v>Ja</v>
      </c>
      <c r="S25" s="14" t="s">
        <v>6500</v>
      </c>
      <c r="T25" s="14" t="str">
        <f>IF(ISTEXT(VLOOKUP($A25,'ALG Generieke vragenset'!$A$2:$X$100,20,FALSE)),VLOOKUP($A25,'ALG Generieke vragenset'!$A$2:$X$100,20,FALSE),"")</f>
        <v>1. Ja
2. Nee</v>
      </c>
      <c r="U25" s="14" t="str">
        <f>IF(ISTEXT(VLOOKUP($A25,'ALG Generieke vragenset'!$A$2:$X$100,21,FALSE)),VLOOKUP($A25,'ALG Generieke vragenset'!$A$2:$X$100,21,FALSE),"")</f>
        <v/>
      </c>
      <c r="V25" s="317" t="s">
        <v>6159</v>
      </c>
      <c r="W25" s="315" t="s">
        <v>6160</v>
      </c>
      <c r="X25" s="354"/>
    </row>
    <row r="26" spans="1:24" ht="32.1">
      <c r="A26" s="319" t="str">
        <f>UPPER(MID(C26,1,3)&amp;B26)</f>
        <v>ALG14A</v>
      </c>
      <c r="B26" s="320" t="s">
        <v>6236</v>
      </c>
      <c r="C26" s="320" t="s">
        <v>6162</v>
      </c>
      <c r="D26" s="312" t="s">
        <v>6115</v>
      </c>
      <c r="E26" s="312" t="s">
        <v>6115</v>
      </c>
      <c r="F26" s="312" t="s">
        <v>6154</v>
      </c>
      <c r="G26" s="312"/>
      <c r="H26" s="25" t="str">
        <f t="shared" si="1"/>
        <v>ALG14A_Question</v>
      </c>
      <c r="I26" s="1" t="str">
        <f>IF(ISTEXT(VLOOKUP($A26,'ALG Generieke vragenset'!$A$2:$X$100,9,FALSE)),VLOOKUP($A26,'ALG Generieke vragenset'!$A$2:$X$100,9,FALSE),"")</f>
        <v>Kan je de bijkomende klachten beschrijven?</v>
      </c>
      <c r="J26" s="1" t="str">
        <f t="shared" si="2"/>
        <v>ALG14A_QuestionPar</v>
      </c>
      <c r="K26" s="1" t="str">
        <f>IF(ISTEXT(VLOOKUP($A26,'ALG Generieke vragenset'!$A$2:$X$100,11,FALSE)),VLOOKUP($A26,'ALG Generieke vragenset'!$A$2:$X$100,11,FALSE),"")</f>
        <v>Kan je de bijkomende klachten beschrijven?</v>
      </c>
      <c r="L26" s="1" t="str">
        <f>IF(ISTEXT(VLOOKUP($A26,'ALG Generieke vragenset'!$A$2:$X$100,12,FALSE)),VLOOKUP($A26,'ALG Generieke vragenset'!$A$2:$X$100,12,FALSE),"")</f>
        <v>Specificatie bijkomende klachten</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beschrijving</v>
      </c>
      <c r="R26" s="1" t="str">
        <f>IF(ISTEXT(VLOOKUP($A26,'ALG Generieke vragenset'!$A$2:$X$100,18,FALSE)),VLOOKUP($A26,'ALG Generieke vragenset'!$A$2:$X$100,18,FALSE),"")</f>
        <v>Nee</v>
      </c>
      <c r="S26" s="1"/>
      <c r="T26" s="14" t="str">
        <f>IF(ISTEXT(VLOOKUP($A26,'ALG Generieke vragenset'!$A$2:$X$100,20,FALSE)),VLOOKUP($A26,'ALG Generieke vragenset'!$A$2:$X$100,20,FALSE),"")</f>
        <v>Beschrijving</v>
      </c>
      <c r="U26" s="14" t="str">
        <f>IF(ISTEXT(VLOOKUP($A26,'ALG Generieke vragenset'!$A$2:$X$100,21,FALSE)),VLOOKUP($A26,'ALG Generieke vragenset'!$A$2:$X$100,21,FALSE),"")</f>
        <v>x</v>
      </c>
      <c r="V26" s="312">
        <v>1</v>
      </c>
      <c r="W26" s="203"/>
      <c r="X26" s="353"/>
    </row>
    <row r="27" spans="1:24" ht="207.95">
      <c r="A27" s="339" t="str">
        <f>UPPER(MID(C27,1,5)&amp;B27)</f>
        <v>OBSTI8</v>
      </c>
      <c r="B27" s="457">
        <v>8</v>
      </c>
      <c r="C27" s="457" t="s">
        <v>88</v>
      </c>
      <c r="D27" s="457" t="s">
        <v>4719</v>
      </c>
      <c r="E27" s="457" t="s">
        <v>6115</v>
      </c>
      <c r="F27" s="457" t="s">
        <v>6202</v>
      </c>
      <c r="G27" s="457"/>
      <c r="H27" s="25" t="str">
        <f t="shared" si="1"/>
        <v>OBSTI8_Question</v>
      </c>
      <c r="I27" s="457" t="s">
        <v>6829</v>
      </c>
      <c r="J27" s="1" t="str">
        <f t="shared" si="2"/>
        <v>OBSTI8_QuestionPar</v>
      </c>
      <c r="K27" s="457" t="s">
        <v>1815</v>
      </c>
      <c r="L27" s="457" t="s">
        <v>6830</v>
      </c>
      <c r="M27" s="1" t="str">
        <f t="shared" si="3"/>
        <v>OBSTI8_ExtraInfo</v>
      </c>
      <c r="N27" s="457" t="s">
        <v>7642</v>
      </c>
      <c r="O27" s="457"/>
      <c r="P27" s="457"/>
      <c r="Q27" s="457" t="s">
        <v>6128</v>
      </c>
      <c r="R27" s="457" t="s">
        <v>3</v>
      </c>
      <c r="S27" s="457"/>
      <c r="T27" s="457" t="s">
        <v>6128</v>
      </c>
      <c r="U27" s="457" t="s">
        <v>1576</v>
      </c>
      <c r="V27" s="457">
        <v>1</v>
      </c>
      <c r="W27" s="457"/>
      <c r="X27" s="458"/>
    </row>
    <row r="28" spans="1:24" ht="32.1">
      <c r="A28" s="319" t="str">
        <f>UPPER(MID(C28,1,3)&amp;B28)</f>
        <v>ALG15</v>
      </c>
      <c r="B28" s="320">
        <v>15</v>
      </c>
      <c r="C28" s="320" t="s">
        <v>6153</v>
      </c>
      <c r="D28" s="320" t="s">
        <v>4719</v>
      </c>
      <c r="E28" s="312" t="s">
        <v>4719</v>
      </c>
      <c r="F28" s="312" t="s">
        <v>6154</v>
      </c>
      <c r="G28" s="312"/>
      <c r="H28" s="25" t="str">
        <f t="shared" si="1"/>
        <v>ALG15_Question</v>
      </c>
      <c r="I28" s="1" t="str">
        <f>IF(ISTEXT(VLOOKUP($A28,'ALG Generieke vragenset'!$A$2:$X$100,9,FALSE)),VLOOKUP($A28,'ALG Generieke vragenset'!$A$2:$X$100,9,FALSE),"")</f>
        <v>Wat heb je zelf gedaan om de klachten te verlichten?</v>
      </c>
      <c r="J28" s="1" t="str">
        <f t="shared" si="2"/>
        <v>ALG15_QuestionPar</v>
      </c>
      <c r="K28" s="1" t="str">
        <f>IF(ISTEXT(VLOOKUP($A28,'ALG Generieke vragenset'!$A$2:$X$100,11,FALSE)),VLOOKUP($A28,'ALG Generieke vragenset'!$A$2:$X$100,11,FALSE),"")</f>
        <v>Wat heeft de patiënt zelf gedaan om de klachten te verlichten?</v>
      </c>
      <c r="L28" s="1" t="str">
        <f>IF(ISTEXT(VLOOKUP($A28,'ALG Generieke vragenset'!$A$2:$X$100,12,FALSE)),VLOOKUP($A28,'ALG Generieke vragenset'!$A$2:$X$100,12,FALSE),"")</f>
        <v>Zelfhulp</v>
      </c>
      <c r="M28" s="1" t="str">
        <f t="shared" si="3"/>
        <v>ALG15_ExtraInfo</v>
      </c>
      <c r="N28" s="1" t="str">
        <f>IF(ISTEXT(VLOOKUP($A28,'ALG Generieke vragenset'!$A$2:$X$100,14,FALSE)),VLOOKUP($A28,'ALG Generieke vragenset'!$A$2:$X$100,14,FALSE),"")</f>
        <v xml:space="preserve">Als je medicatie hebt ingenomen graag vermelden welke medicatie, de dosering en wanneer je het hebt ingenomen.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beschrijving</v>
      </c>
      <c r="R28" s="1" t="str">
        <f>IF(ISTEXT(VLOOKUP($A28,'ALG Generieke vragenset'!$A$2:$X$100,18,FALSE)),VLOOKUP($A28,'ALG Generieke vragenset'!$A$2:$X$100,18,FALSE),"")</f>
        <v xml:space="preserve">Ja </v>
      </c>
      <c r="S28" s="1"/>
      <c r="T28" s="14" t="str">
        <f>IF(ISTEXT(VLOOKUP($A28,'ALG Generieke vragenset'!$A$2:$X$100,20,FALSE)),VLOOKUP($A28,'ALG Generieke vragenset'!$A$2:$X$100,20,FALSE),"")</f>
        <v>Beschrijving</v>
      </c>
      <c r="U28" s="14" t="str">
        <f>IF(ISTEXT(VLOOKUP($A28,'ALG Generieke vragenset'!$A$2:$X$100,21,FALSE)),VLOOKUP($A28,'ALG Generieke vragenset'!$A$2:$X$100,21,FALSE),"")</f>
        <v>x</v>
      </c>
      <c r="V28" s="320">
        <v>1</v>
      </c>
      <c r="W28" s="203"/>
      <c r="X28" s="353"/>
    </row>
    <row r="29" spans="1:24" ht="128.1">
      <c r="A29" s="339" t="str">
        <f>UPPER(MID(C29,1,5)&amp;B29)</f>
        <v>OBSTI9</v>
      </c>
      <c r="B29" s="457">
        <v>9</v>
      </c>
      <c r="C29" s="457" t="s">
        <v>88</v>
      </c>
      <c r="D29" s="457" t="s">
        <v>4719</v>
      </c>
      <c r="E29" s="457" t="s">
        <v>6259</v>
      </c>
      <c r="F29" s="457" t="s">
        <v>6154</v>
      </c>
      <c r="G29" s="457"/>
      <c r="H29" s="25" t="str">
        <f t="shared" si="1"/>
        <v>OBSTI9_Question</v>
      </c>
      <c r="I29" s="457" t="s">
        <v>6832</v>
      </c>
      <c r="J29" s="1" t="str">
        <f t="shared" si="2"/>
        <v>OBSTI9_QuestionPar</v>
      </c>
      <c r="K29" s="457" t="s">
        <v>6833</v>
      </c>
      <c r="L29" s="457" t="s">
        <v>6834</v>
      </c>
      <c r="M29" s="1"/>
      <c r="N29" s="457"/>
      <c r="O29" s="457"/>
      <c r="P29" s="457"/>
      <c r="Q29" s="457" t="s">
        <v>6073</v>
      </c>
      <c r="R29" s="457" t="s">
        <v>6118</v>
      </c>
      <c r="S29" s="14" t="s">
        <v>6500</v>
      </c>
      <c r="T29" s="457" t="s">
        <v>6120</v>
      </c>
      <c r="U29" s="457" t="s">
        <v>1576</v>
      </c>
      <c r="V29" s="457" t="s">
        <v>6159</v>
      </c>
      <c r="W29" s="457"/>
      <c r="X29" s="458"/>
    </row>
    <row r="30" spans="1:24" ht="32.1">
      <c r="A30" s="319" t="str">
        <f t="shared" ref="A30:A35" si="7">UPPER(MID(C30,1,3)&amp;B30)</f>
        <v>ALG23</v>
      </c>
      <c r="B30" s="331">
        <v>23</v>
      </c>
      <c r="C30" s="331" t="s">
        <v>6153</v>
      </c>
      <c r="D30" s="331" t="s">
        <v>4719</v>
      </c>
      <c r="E30" s="331" t="s">
        <v>4719</v>
      </c>
      <c r="F30" s="331" t="s">
        <v>6202</v>
      </c>
      <c r="G30" s="331"/>
      <c r="H30" s="25" t="str">
        <f t="shared" si="1"/>
        <v>ALG23_Question</v>
      </c>
      <c r="I30" s="1" t="str">
        <f>IF(ISTEXT(VLOOKUP($A30,'ALG Generieke vragenset'!$A$2:$X$100,9,FALSE)),VLOOKUP($A30,'ALG Generieke vragenset'!$A$2:$X$100,9,FALSE),"")</f>
        <v>Komt de klacht voor in je familie?</v>
      </c>
      <c r="J30" s="1" t="str">
        <f t="shared" si="2"/>
        <v>ALG23_QuestionPar</v>
      </c>
      <c r="K30" s="1" t="str">
        <f>IF(ISTEXT(VLOOKUP($A30,'ALG Generieke vragenset'!$A$2:$X$100,11,FALSE)),VLOOKUP($A30,'ALG Generieke vragenset'!$A$2:$X$100,11,FALSE),"")</f>
        <v>Komt de klacht voor in de familie van de patiënt?</v>
      </c>
      <c r="L30" s="1" t="str">
        <f>IF(ISTEXT(VLOOKUP($A30,'ALG Generieke vragenset'!$A$2:$X$100,12,FALSE)),VLOOKUP($A30,'ALG Generieke vragenset'!$A$2:$X$100,12,FALSE),"")</f>
        <v>Positieve familieanamnese</v>
      </c>
      <c r="M30" s="1"/>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boolean</v>
      </c>
      <c r="R30" s="1" t="str">
        <f>IF(ISTEXT(VLOOKUP($A30,'ALG Generieke vragenset'!$A$2:$X$100,18,FALSE)),VLOOKUP($A30,'ALG Generieke vragenset'!$A$2:$X$100,18,FALSE),"")</f>
        <v>Ja</v>
      </c>
      <c r="S30" s="14" t="s">
        <v>6500</v>
      </c>
      <c r="T30" s="14" t="str">
        <f>IF(ISTEXT(VLOOKUP($A30,'ALG Generieke vragenset'!$A$2:$X$100,20,FALSE)),VLOOKUP($A30,'ALG Generieke vragenset'!$A$2:$X$100,20,FALSE),"")</f>
        <v>1. Ja
2. Nee</v>
      </c>
      <c r="U30" s="14" t="str">
        <f>IF(ISTEXT(VLOOKUP($A30,'ALG Generieke vragenset'!$A$2:$X$100,21,FALSE)),VLOOKUP($A30,'ALG Generieke vragenset'!$A$2:$X$100,21,FALSE),"")</f>
        <v>x</v>
      </c>
      <c r="V30" s="331" t="s">
        <v>6159</v>
      </c>
      <c r="W30" s="331"/>
      <c r="X30" s="334" t="s">
        <v>6292</v>
      </c>
    </row>
    <row r="31" spans="1:24" ht="32.1">
      <c r="A31" s="313" t="str">
        <f t="shared" si="7"/>
        <v>ALG4</v>
      </c>
      <c r="B31" s="316">
        <v>4</v>
      </c>
      <c r="C31" s="316" t="s">
        <v>6153</v>
      </c>
      <c r="D31" s="316" t="s">
        <v>4719</v>
      </c>
      <c r="E31" s="317" t="s">
        <v>6186</v>
      </c>
      <c r="F31" s="315" t="s">
        <v>6187</v>
      </c>
      <c r="G31" s="315"/>
      <c r="H31" s="25" t="str">
        <f t="shared" si="1"/>
        <v>ALG4_Question</v>
      </c>
      <c r="I31" s="1" t="str">
        <f>IF(ISTEXT(VLOOKUP($A31,'ALG Generieke vragenset'!$A$2:$X$100,9,FALSE)),VLOOKUP($A31,'ALG Generieke vragenset'!$A$2:$X$100,9,FALSE),"")</f>
        <v xml:space="preserve">Ben je (mogelijk) zwanger? </v>
      </c>
      <c r="J31" s="1" t="str">
        <f t="shared" si="2"/>
        <v>ALG4_QuestionPar</v>
      </c>
      <c r="K31" s="1" t="str">
        <f>IF(ISTEXT(VLOOKUP($A31,'ALG Generieke vragenset'!$A$2:$X$100,11,FALSE)),VLOOKUP($A31,'ALG Generieke vragenset'!$A$2:$X$100,11,FALSE),"")</f>
        <v>Is de patiënte (mogelijk) zwanger?</v>
      </c>
      <c r="L31" s="1" t="str">
        <f>IF(ISTEXT(VLOOKUP($A31,'ALG Generieke vragenset'!$A$2:$X$100,12,FALSE)),VLOOKUP($A31,'ALG Generieke vragenset'!$A$2:$X$100,12,FALSE),"")</f>
        <v>(mogelijk) zwanger</v>
      </c>
      <c r="M31" s="1"/>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 xml:space="preserve">Ja </v>
      </c>
      <c r="S31" s="14" t="s">
        <v>6500</v>
      </c>
      <c r="T31" s="14" t="str">
        <f>IF(ISTEXT(VLOOKUP($A31,'ALG Generieke vragenset'!$A$2:$X$100,20,FALSE)),VLOOKUP($A31,'ALG Generieke vragenset'!$A$2:$X$100,20,FALSE),"")</f>
        <v>1. Ja
2. Nee</v>
      </c>
      <c r="U31" s="14" t="str">
        <f>IF(ISTEXT(VLOOKUP($A31,'ALG Generieke vragenset'!$A$2:$X$100,21,FALSE)),VLOOKUP($A31,'ALG Generieke vragenset'!$A$2:$X$100,21,FALSE),"")</f>
        <v>x</v>
      </c>
      <c r="V31" s="316" t="s">
        <v>6159</v>
      </c>
      <c r="W31" s="315"/>
      <c r="X31" s="354"/>
    </row>
    <row r="32" spans="1:24" ht="48">
      <c r="A32" s="319" t="str">
        <f t="shared" si="7"/>
        <v>ALG3B</v>
      </c>
      <c r="B32" s="320" t="s">
        <v>6178</v>
      </c>
      <c r="C32" s="320" t="s">
        <v>6162</v>
      </c>
      <c r="D32" s="320" t="s">
        <v>6115</v>
      </c>
      <c r="E32" s="312" t="s">
        <v>6115</v>
      </c>
      <c r="F32" s="312" t="s">
        <v>6154</v>
      </c>
      <c r="G32" s="312"/>
      <c r="H32" s="25" t="str">
        <f t="shared" si="1"/>
        <v>ALG3B_Question</v>
      </c>
      <c r="I32" s="1" t="str">
        <f>IF(ISTEXT(VLOOKUP($A32,'ALG Generieke vragenset'!$A$2:$X$100,9,FALSE)),VLOOKUP($A32,'ALG Generieke vragenset'!$A$2:$X$100,9,FALSE),"")</f>
        <v xml:space="preserve">Gebruik je medicijnen? </v>
      </c>
      <c r="J32" s="1" t="str">
        <f t="shared" si="2"/>
        <v>ALG3B_QuestionPar</v>
      </c>
      <c r="K32" s="1" t="str">
        <f>IF(ISTEXT(VLOOKUP($A32,'ALG Generieke vragenset'!$A$2:$X$100,11,FALSE)),VLOOKUP($A32,'ALG Generieke vragenset'!$A$2:$X$100,11,FALSE),"")</f>
        <v>Gebruikt de patiënt medicijnen?</v>
      </c>
      <c r="L32" s="1" t="str">
        <f>IF(ISTEXT(VLOOKUP($A32,'ALG Generieke vragenset'!$A$2:$X$100,12,FALSE)),VLOOKUP($A32,'ALG Generieke vragenset'!$A$2:$X$100,12,FALSE),"")</f>
        <v>Medicatie</v>
      </c>
      <c r="M32" s="1" t="str">
        <f t="shared" si="3"/>
        <v>ALG3B_ExtraInfo</v>
      </c>
      <c r="N32" s="1" t="str">
        <f>IF(ISTEXT(VLOOKUP($A32,'ALG Generieke vragenset'!$A$2:$X$100,14,FALSE)),VLOOKUP($A32,'ALG Generieke vragenset'!$A$2:$X$100,14,FALSE),"")</f>
        <v>En/of ben je onder behandeling bij een arts met bijvoorbeeld radiotherapie?</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boolean</v>
      </c>
      <c r="R32" s="1" t="str">
        <f>IF(ISTEXT(VLOOKUP($A32,'ALG Generieke vragenset'!$A$2:$X$100,18,FALSE)),VLOOKUP($A32,'ALG Generieke vragenset'!$A$2:$X$100,18,FALSE),"")</f>
        <v xml:space="preserve">Ja </v>
      </c>
      <c r="S32" s="14" t="s">
        <v>6500</v>
      </c>
      <c r="T32" s="14" t="str">
        <f>IF(ISTEXT(VLOOKUP($A32,'ALG Generieke vragenset'!$A$2:$X$100,20,FALSE)),VLOOKUP($A32,'ALG Generieke vragenset'!$A$2:$X$100,20,FALSE),"")</f>
        <v xml:space="preserve">1. Ja 
2. Nee </v>
      </c>
      <c r="U32" s="14" t="str">
        <f>IF(ISTEXT(VLOOKUP($A32,'ALG Generieke vragenset'!$A$2:$X$100,21,FALSE)),VLOOKUP($A32,'ALG Generieke vragenset'!$A$2:$X$100,21,FALSE),"")</f>
        <v>x</v>
      </c>
      <c r="V32" s="312" t="s">
        <v>6159</v>
      </c>
      <c r="W32" s="203" t="s">
        <v>6181</v>
      </c>
      <c r="X32" s="353"/>
    </row>
    <row r="33" spans="1:24" ht="32.1">
      <c r="A33" s="313" t="str">
        <f t="shared" si="7"/>
        <v>ALG3C</v>
      </c>
      <c r="B33" s="316" t="s">
        <v>6182</v>
      </c>
      <c r="C33" s="316" t="s">
        <v>6162</v>
      </c>
      <c r="D33" s="316" t="s">
        <v>6115</v>
      </c>
      <c r="E33" s="317" t="s">
        <v>6115</v>
      </c>
      <c r="F33" s="317" t="s">
        <v>6154</v>
      </c>
      <c r="G33" s="317"/>
      <c r="H33" s="25" t="str">
        <f t="shared" si="1"/>
        <v>ALG3C_Question</v>
      </c>
      <c r="I33" s="1" t="str">
        <f>IF(ISTEXT(VLOOKUP($A33,'ALG Generieke vragenset'!$A$2:$X$100,9,FALSE)),VLOOKUP($A33,'ALG Generieke vragenset'!$A$2:$X$100,9,FALSE),"")</f>
        <v>Welke medicatie gebruik je?</v>
      </c>
      <c r="J33" s="1" t="str">
        <f t="shared" si="2"/>
        <v>ALG3C_QuestionPar</v>
      </c>
      <c r="K33" s="1" t="str">
        <f>IF(ISTEXT(VLOOKUP($A33,'ALG Generieke vragenset'!$A$2:$X$100,11,FALSE)),VLOOKUP($A33,'ALG Generieke vragenset'!$A$2:$X$100,11,FALSE),"")</f>
        <v>Welke medicatie gebruik je?</v>
      </c>
      <c r="L33" s="1" t="str">
        <f>IF(ISTEXT(VLOOKUP($A33,'ALG Generieke vragenset'!$A$2:$X$100,12,FALSE)),VLOOKUP($A33,'ALG Generieke vragenset'!$A$2:$X$100,12,FALSE),"")</f>
        <v>Specificatie medicatie</v>
      </c>
      <c r="M33" s="1" t="str">
        <f t="shared" si="3"/>
        <v>ALG3C_ExtraInfo</v>
      </c>
      <c r="N33" s="1" t="str">
        <f>IF(ISTEXT(VLOOKUP($A33,'ALG Generieke vragenset'!$A$2:$X$100,14,FALSE)),VLOOKUP($A33,'ALG Generieke vragenset'!$A$2:$X$100,14,FALSE),"")</f>
        <v xml:space="preserve">Of wat voor behandeling? En als je er een hebt graag ook een foto uploaden van je medicatielijst.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beschrijving en beeld</v>
      </c>
      <c r="R33" s="1" t="str">
        <f>IF(ISTEXT(VLOOKUP($A33,'ALG Generieke vragenset'!$A$2:$X$100,18,FALSE)),VLOOKUP($A33,'ALG Generieke vragenset'!$A$2:$X$100,18,FALSE),"")</f>
        <v xml:space="preserve">Ja </v>
      </c>
      <c r="S33" s="1"/>
      <c r="T33" s="14" t="str">
        <f>IF(ISTEXT(VLOOKUP($A33,'ALG Generieke vragenset'!$A$2:$X$100,20,FALSE)),VLOOKUP($A33,'ALG Generieke vragenset'!$A$2:$X$100,20,FALSE),"")</f>
        <v>Beschrijving</v>
      </c>
      <c r="U33" s="14" t="str">
        <f>IF(ISTEXT(VLOOKUP($A33,'ALG Generieke vragenset'!$A$2:$X$100,21,FALSE)),VLOOKUP($A33,'ALG Generieke vragenset'!$A$2:$X$100,21,FALSE),"")</f>
        <v>x</v>
      </c>
      <c r="V33" s="317">
        <v>1</v>
      </c>
      <c r="W33" s="315"/>
      <c r="X33" s="354"/>
    </row>
    <row r="34" spans="1:24" ht="63.95">
      <c r="A34" s="464" t="str">
        <f t="shared" si="7"/>
        <v>ALG5</v>
      </c>
      <c r="B34" s="340">
        <v>5</v>
      </c>
      <c r="C34" s="340" t="s">
        <v>6153</v>
      </c>
      <c r="D34" s="340" t="s">
        <v>6115</v>
      </c>
      <c r="E34" s="337" t="s">
        <v>4719</v>
      </c>
      <c r="F34" s="337" t="s">
        <v>6154</v>
      </c>
      <c r="G34" s="337"/>
      <c r="H34" s="25" t="str">
        <f t="shared" si="1"/>
        <v>ALG5_Question</v>
      </c>
      <c r="I34" s="1" t="str">
        <f>IF(ISTEXT(VLOOKUP($A34,'ALG Generieke vragenset'!$A$2:$X$100,9,FALSE)),VLOOKUP($A34,'ALG Generieke vragenset'!$A$2:$X$100,9,FALSE),"")</f>
        <v>Heb je allergieën?</v>
      </c>
      <c r="J34" s="1" t="str">
        <f t="shared" si="2"/>
        <v>ALG5_QuestionPar</v>
      </c>
      <c r="K34" s="1" t="str">
        <f>IF(ISTEXT(VLOOKUP($A34,'ALG Generieke vragenset'!$A$2:$X$100,11,FALSE)),VLOOKUP($A34,'ALG Generieke vragenset'!$A$2:$X$100,11,FALSE),"")</f>
        <v>Heeft de patiënt allergieën?</v>
      </c>
      <c r="L34" s="1" t="str">
        <f>IF(ISTEXT(VLOOKUP($A34,'ALG Generieke vragenset'!$A$2:$X$100,12,FALSE)),VLOOKUP($A34,'ALG Generieke vragenset'!$A$2:$X$100,12,FALSE),"")</f>
        <v>Allergieën</v>
      </c>
      <c r="M34" s="1"/>
      <c r="N34" s="1" t="str">
        <f>IF(ISTEXT(VLOOKUP($A34,'ALG Generieke vragenset'!$A$2:$X$100,14,FALSE)),VLOOKUP($A34,'ALG Generieke vragenset'!$A$2:$X$100,14,FALSE),"")</f>
        <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boolean</v>
      </c>
      <c r="R34" s="1" t="str">
        <f>IF(ISTEXT(VLOOKUP($A34,'ALG Generieke vragenset'!$A$2:$X$100,18,FALSE)),VLOOKUP($A34,'ALG Generieke vragenset'!$A$2:$X$100,18,FALSE),"")</f>
        <v xml:space="preserve">Ja </v>
      </c>
      <c r="S34" s="14" t="s">
        <v>6500</v>
      </c>
      <c r="T34" s="14" t="str">
        <f>IF(ISTEXT(VLOOKUP($A34,'ALG Generieke vragenset'!$A$2:$X$100,20,FALSE)),VLOOKUP($A34,'ALG Generieke vragenset'!$A$2:$X$100,20,FALSE),"")</f>
        <v>1. Ja
2. Nee</v>
      </c>
      <c r="U34" s="14" t="str">
        <f>IF(ISTEXT(VLOOKUP($A34,'ALG Generieke vragenset'!$A$2:$X$100,21,FALSE)),VLOOKUP($A34,'ALG Generieke vragenset'!$A$2:$X$100,21,FALSE),"")</f>
        <v>x</v>
      </c>
      <c r="V34" s="337" t="s">
        <v>6159</v>
      </c>
      <c r="W34" s="315" t="s">
        <v>6160</v>
      </c>
      <c r="X34" s="465"/>
    </row>
    <row r="35" spans="1:24" ht="32.1">
      <c r="A35" s="464" t="str">
        <f t="shared" si="7"/>
        <v>ALG6</v>
      </c>
      <c r="B35" s="340">
        <v>6</v>
      </c>
      <c r="C35" s="340" t="s">
        <v>6153</v>
      </c>
      <c r="D35" s="340" t="s">
        <v>4719</v>
      </c>
      <c r="E35" s="337" t="s">
        <v>4719</v>
      </c>
      <c r="F35" s="337" t="s">
        <v>6154</v>
      </c>
      <c r="G35" s="337"/>
      <c r="H35" s="25" t="str">
        <f t="shared" si="1"/>
        <v>ALG6_Question</v>
      </c>
      <c r="I35" s="1" t="str">
        <f>IF(ISTEXT(VLOOKUP($A35,'ALG Generieke vragenset'!$A$2:$X$100,9,FALSE)),VLOOKUP($A35,'ALG Generieke vragenset'!$A$2:$X$100,9,FALSE),"")</f>
        <v>Hoe uit de allergie zich?</v>
      </c>
      <c r="J35" s="1" t="str">
        <f t="shared" si="2"/>
        <v>ALG6_QuestionPar</v>
      </c>
      <c r="K35" s="1" t="str">
        <f>IF(ISTEXT(VLOOKUP($A35,'ALG Generieke vragenset'!$A$2:$X$100,11,FALSE)),VLOOKUP($A35,'ALG Generieke vragenset'!$A$2:$X$100,11,FALSE),"")</f>
        <v>Hoe uit de allergie zich?</v>
      </c>
      <c r="L35" s="1" t="str">
        <f>IF(ISTEXT(VLOOKUP($A35,'ALG Generieke vragenset'!$A$2:$X$100,12,FALSE)),VLOOKUP($A35,'ALG Generieke vragenset'!$A$2:$X$100,12,FALSE),"")</f>
        <v>Waarvoor en ernst</v>
      </c>
      <c r="M35" s="1" t="str">
        <f t="shared" si="3"/>
        <v>ALG6_ExtraInfo</v>
      </c>
      <c r="N35" s="1" t="str">
        <f>IF(ISTEXT(VLOOKUP($A35,'ALG Generieke vragenset'!$A$2:$X$100,14,FALSE)),VLOOKUP($A35,'ALG Generieke vragenset'!$A$2:$X$100,14,FALSE),"")</f>
        <v>Bijvoorbeeld: huiduitslag over het gehele lichaam of een opgezette tong of keel? En gebruik je/de patiënt medicatie voor de allergie en / of heb je een EpiPen?</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337">
        <v>1</v>
      </c>
      <c r="W35" s="315"/>
      <c r="X35" s="465"/>
    </row>
    <row r="36" spans="1:24" ht="48">
      <c r="A36" s="464" t="s">
        <v>6276</v>
      </c>
      <c r="B36" s="340">
        <v>20</v>
      </c>
      <c r="C36" s="340" t="s">
        <v>6153</v>
      </c>
      <c r="D36" s="340" t="s">
        <v>6115</v>
      </c>
      <c r="E36" s="337" t="s">
        <v>6115</v>
      </c>
      <c r="F36" s="337" t="s">
        <v>6154</v>
      </c>
      <c r="G36" s="337"/>
      <c r="H36" s="25" t="str">
        <f t="shared" si="1"/>
        <v>ADDITIONALQ_Question</v>
      </c>
      <c r="I36" s="1" t="str">
        <f>IF(ISTEXT(VLOOKUP($A36,'ALG Generieke vragenset'!$A$2:$X$100,9,FALSE)),VLOOKUP($A36,'ALG Generieke vragenset'!$A$2:$X$100,9,FALSE),"")</f>
        <v>Wat is je belangrijkste vraag aan ons?</v>
      </c>
      <c r="J36" s="1" t="str">
        <f t="shared" si="2"/>
        <v>ADDITIONALQ_QuestionPar</v>
      </c>
      <c r="K36" s="1" t="str">
        <f>IF(ISTEXT(VLOOKUP($A36,'ALG Generieke vragenset'!$A$2:$X$100,11,FALSE)),VLOOKUP($A36,'ALG Generieke vragenset'!$A$2:$X$100,11,FALSE),"")</f>
        <v>Wat is je belangrijkste vraag aan ons?</v>
      </c>
      <c r="L36" s="1" t="str">
        <f>IF(ISTEXT(VLOOKUP($A36,'ALG Generieke vragenset'!$A$2:$X$100,12,FALSE)),VLOOKUP($A36,'ALG Generieke vragenset'!$A$2:$X$100,12,FALSE),"")</f>
        <v>Hulpvraag</v>
      </c>
      <c r="M36" s="1"/>
      <c r="N36" s="1" t="str">
        <f>IF(ISTEXT(VLOOKUP($A36,'ALG Generieke vragenset'!$A$2:$X$100,14,FALSE)),VLOOKUP($A36,'ALG Generieke vragenset'!$A$2:$X$100,14,FALSE),"")</f>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 xml:space="preserve">Ja </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337">
        <v>1</v>
      </c>
      <c r="W36" s="315"/>
      <c r="X36" s="465"/>
    </row>
    <row r="37" spans="1:24" ht="32.1">
      <c r="A37" s="464" t="s">
        <v>6278</v>
      </c>
      <c r="B37" s="340" t="s">
        <v>6279</v>
      </c>
      <c r="C37" s="340" t="s">
        <v>6162</v>
      </c>
      <c r="D37" s="340" t="s">
        <v>6115</v>
      </c>
      <c r="E37" s="337" t="s">
        <v>6115</v>
      </c>
      <c r="F37" s="337" t="s">
        <v>6154</v>
      </c>
      <c r="G37" s="337"/>
      <c r="H37" s="25" t="str">
        <f t="shared" si="1"/>
        <v>ALG27_Question</v>
      </c>
      <c r="I37" s="1" t="str">
        <f>IF(ISTEXT(VLOOKUP($A37,'ALG Generieke vragenset'!$A$2:$X$100,9,FALSE)),VLOOKUP($A37,'ALG Generieke vragenset'!$A$2:$X$100,9,FALSE),"")</f>
        <v xml:space="preserve">Zijn er nog andere zorgen of vragen? </v>
      </c>
      <c r="J37" s="1" t="str">
        <f t="shared" si="2"/>
        <v>ALG27_QuestionPar</v>
      </c>
      <c r="K37" s="1" t="str">
        <f>IF(ISTEXT(VLOOKUP($A37,'ALG Generieke vragenset'!$A$2:$X$100,11,FALSE)),VLOOKUP($A37,'ALG Generieke vragenset'!$A$2:$X$100,11,FALSE),"")</f>
        <v xml:space="preserve">Zijn er nog andere zorgen of vragen? </v>
      </c>
      <c r="L37" s="1" t="str">
        <f>IF(ISTEXT(VLOOKUP($A37,'ALG Generieke vragenset'!$A$2:$X$100,12,FALSE)),VLOOKUP($A37,'ALG Generieke vragenset'!$A$2:$X$100,12,FALSE),"")</f>
        <v>Zorgen of vragen</v>
      </c>
      <c r="M37" s="1" t="str">
        <f t="shared" si="3"/>
        <v>ALG27_ExtraInfo</v>
      </c>
      <c r="N37" s="1" t="str">
        <f>IF(ISTEXT(VLOOKUP($A37,'ALG Generieke vragenset'!$A$2:$X$100,14,FALSE)),VLOOKUP($A37,'ALG Generieke vragenset'!$A$2:$X$100,14,FALSE),"")</f>
        <v xml:space="preserve">Dit is de laatste vraag, hierna worden je antwoorden doorgestuurd naar ons medisch team. Indien je geen aanvullingen hebt kan je op volgende klikken.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v>
      </c>
      <c r="R37" s="1" t="str">
        <f>IF(ISTEXT(VLOOKUP($A37,'ALG Generieke vragenset'!$A$2:$X$100,18,FALSE)),VLOOKUP($A37,'ALG Generieke vragenset'!$A$2:$X$100,18,FALSE),"")</f>
        <v>Nee</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37">
        <v>1</v>
      </c>
      <c r="W37" s="417" t="s">
        <v>6283</v>
      </c>
      <c r="X37" s="465" t="s">
        <v>6835</v>
      </c>
    </row>
  </sheetData>
  <autoFilter ref="A1:X1" xr:uid="{832F1DCA-8D2C-4629-AB0D-4F008D12FE18}"/>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A83B50C-F311-440C-B228-543B17DD2FDB}">
          <x14:formula1>
            <xm:f>_handleiding!$A$29:$A$38</xm:f>
          </x14:formula1>
          <x14:formula2>
            <xm:f>0</xm:f>
          </x14:formula2>
          <xm:sqref>Q29 Q22 Q24 Q27</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C9B4-43D1-48D3-A931-85F73465CE00}">
  <sheetPr codeName="Blad24"/>
  <dimension ref="A1:X41"/>
  <sheetViews>
    <sheetView topLeftCell="C32" zoomScale="90" zoomScaleNormal="90" workbookViewId="0">
      <selection activeCell="S44" sqref="S44"/>
    </sheetView>
  </sheetViews>
  <sheetFormatPr defaultColWidth="8.85546875" defaultRowHeight="15"/>
  <cols>
    <col min="1" max="1" width="19.140625" customWidth="1"/>
    <col min="9" max="10" width="25.28515625" customWidth="1"/>
    <col min="19" max="19" width="29.28515625" customWidth="1"/>
    <col min="20" max="20" width="35.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206" t="s">
        <v>6353</v>
      </c>
      <c r="B2" s="176"/>
      <c r="C2" s="76" t="s">
        <v>6353</v>
      </c>
      <c r="D2" s="76" t="s">
        <v>4719</v>
      </c>
      <c r="E2" s="76" t="s">
        <v>4719</v>
      </c>
      <c r="F2" s="76" t="s">
        <v>6154</v>
      </c>
      <c r="G2" s="76"/>
      <c r="H2" s="493"/>
      <c r="I2" s="127"/>
      <c r="J2" s="490"/>
      <c r="K2" s="78"/>
      <c r="L2" s="79"/>
      <c r="M2" s="79"/>
      <c r="N2" s="76" t="s">
        <v>6384</v>
      </c>
      <c r="O2" s="79"/>
      <c r="P2" s="76"/>
      <c r="Q2" s="76"/>
      <c r="R2" s="76"/>
      <c r="S2" s="76"/>
      <c r="T2" s="76" t="s">
        <v>6510</v>
      </c>
      <c r="U2" s="195"/>
      <c r="V2" s="76"/>
      <c r="W2" s="76"/>
      <c r="X2" s="80"/>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41" si="1">A4&amp;"_"&amp;$H$1</f>
        <v>ABCDE1B_Question</v>
      </c>
      <c r="I4" s="1" t="str">
        <f>IF(ISTEXT(VLOOKUP($A4,'ABCDE set (patient + verz)'!$A$2:$X$48,9,FALSE)),VLOOKUP($A4,'ABCDE set (patient + verz)'!$A$2:$X$48,9,FALSE),"")</f>
        <v xml:space="preserve">Ben je volledig bij bewustzijn / helder? </v>
      </c>
      <c r="J4" s="1" t="str">
        <f t="shared" ref="J4:J41"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1"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76.1">
      <c r="A10" s="232" t="str">
        <f t="shared" ref="A10:A21" si="4">UPPER(MID(C10,1,4)&amp;B10)</f>
        <v>OOGK1</v>
      </c>
      <c r="B10" s="88">
        <v>1</v>
      </c>
      <c r="C10" s="88" t="s">
        <v>89</v>
      </c>
      <c r="D10" s="88" t="s">
        <v>6115</v>
      </c>
      <c r="E10" s="88" t="s">
        <v>4719</v>
      </c>
      <c r="F10" s="88" t="s">
        <v>6202</v>
      </c>
      <c r="G10" s="88"/>
      <c r="H10" s="25" t="str">
        <f t="shared" si="1"/>
        <v>OOGK1_Question</v>
      </c>
      <c r="I10" s="222" t="s">
        <v>7643</v>
      </c>
      <c r="J10" s="1" t="str">
        <f t="shared" si="2"/>
        <v>OOGK1_QuestionPar</v>
      </c>
      <c r="K10" s="222" t="s">
        <v>4494</v>
      </c>
      <c r="L10" s="88" t="s">
        <v>6439</v>
      </c>
      <c r="M10" s="1" t="str">
        <f t="shared" si="3"/>
        <v>OOGK1_ExtraInfo</v>
      </c>
      <c r="N10" t="s">
        <v>4496</v>
      </c>
      <c r="O10" s="88"/>
      <c r="P10" s="88" t="s">
        <v>6300</v>
      </c>
      <c r="Q10" s="88" t="s">
        <v>6066</v>
      </c>
      <c r="R10" s="88" t="s">
        <v>6118</v>
      </c>
      <c r="S10" s="88" t="s">
        <v>7644</v>
      </c>
      <c r="T10" s="88" t="s">
        <v>7645</v>
      </c>
      <c r="U10" s="88"/>
      <c r="V10" s="88" t="s">
        <v>6620</v>
      </c>
      <c r="W10" s="88" t="s">
        <v>6967</v>
      </c>
      <c r="X10" s="90"/>
    </row>
    <row r="11" spans="1:24" ht="303.95">
      <c r="A11" s="232" t="str">
        <f t="shared" si="4"/>
        <v>OOGK2A</v>
      </c>
      <c r="B11" s="88" t="s">
        <v>6452</v>
      </c>
      <c r="C11" s="88" t="s">
        <v>89</v>
      </c>
      <c r="D11" s="88" t="s">
        <v>6115</v>
      </c>
      <c r="E11" s="88" t="s">
        <v>6115</v>
      </c>
      <c r="F11" s="88" t="s">
        <v>6154</v>
      </c>
      <c r="G11" s="88"/>
      <c r="H11" s="25" t="str">
        <f t="shared" si="1"/>
        <v>OOGK2A_Question</v>
      </c>
      <c r="I11" s="234" t="s">
        <v>7646</v>
      </c>
      <c r="J11" s="1" t="str">
        <f t="shared" si="2"/>
        <v>OOGK2A_QuestionPar</v>
      </c>
      <c r="K11" s="234" t="s">
        <v>4515</v>
      </c>
      <c r="L11" s="88" t="s">
        <v>7647</v>
      </c>
      <c r="M11" s="1" t="str">
        <f t="shared" si="3"/>
        <v>OOGK2A_ExtraInfo</v>
      </c>
      <c r="N11" s="88" t="s">
        <v>7648</v>
      </c>
      <c r="O11" s="88"/>
      <c r="P11" s="88"/>
      <c r="Q11" s="88" t="s">
        <v>6066</v>
      </c>
      <c r="R11" s="88" t="s">
        <v>6118</v>
      </c>
      <c r="S11" s="244" t="s">
        <v>7649</v>
      </c>
      <c r="T11" s="244" t="s">
        <v>7650</v>
      </c>
      <c r="U11" s="88" t="s">
        <v>1576</v>
      </c>
      <c r="V11" s="306" t="s">
        <v>6773</v>
      </c>
      <c r="W11" s="88" t="s">
        <v>7651</v>
      </c>
      <c r="X11" s="90"/>
    </row>
    <row r="12" spans="1:24" ht="303.95">
      <c r="A12" s="232" t="str">
        <f t="shared" si="4"/>
        <v>OOGK2</v>
      </c>
      <c r="B12" s="233">
        <v>2</v>
      </c>
      <c r="C12" s="233" t="s">
        <v>89</v>
      </c>
      <c r="D12" s="234" t="s">
        <v>4719</v>
      </c>
      <c r="E12" s="234" t="s">
        <v>4719</v>
      </c>
      <c r="F12" s="234" t="s">
        <v>6202</v>
      </c>
      <c r="G12" s="234"/>
      <c r="H12" s="25" t="str">
        <f t="shared" si="1"/>
        <v>OOGK2_Question</v>
      </c>
      <c r="I12" s="234" t="s">
        <v>7652</v>
      </c>
      <c r="J12" s="1" t="str">
        <f t="shared" si="2"/>
        <v>OOGK2_QuestionPar</v>
      </c>
      <c r="K12" s="234" t="s">
        <v>4530</v>
      </c>
      <c r="L12" s="234" t="s">
        <v>7653</v>
      </c>
      <c r="M12" s="1" t="str">
        <f t="shared" si="3"/>
        <v>OOGK2_ExtraInfo</v>
      </c>
      <c r="N12" s="234" t="s">
        <v>4532</v>
      </c>
      <c r="O12" s="309" t="s">
        <v>6249</v>
      </c>
      <c r="P12" s="234" t="s">
        <v>6300</v>
      </c>
      <c r="Q12" s="234" t="s">
        <v>6205</v>
      </c>
      <c r="R12" s="234" t="s">
        <v>3</v>
      </c>
      <c r="S12" s="307" t="s">
        <v>7654</v>
      </c>
      <c r="T12" s="14" t="s">
        <v>6252</v>
      </c>
      <c r="U12" s="234" t="s">
        <v>1576</v>
      </c>
      <c r="V12" s="234" t="s">
        <v>6253</v>
      </c>
      <c r="W12" s="234" t="s">
        <v>6254</v>
      </c>
      <c r="X12" s="235"/>
    </row>
    <row r="13" spans="1:24" ht="207.95">
      <c r="A13" s="232" t="str">
        <f t="shared" si="4"/>
        <v>OOGK3</v>
      </c>
      <c r="B13" s="236">
        <v>3</v>
      </c>
      <c r="C13" s="88" t="s">
        <v>89</v>
      </c>
      <c r="D13" s="88" t="s">
        <v>4719</v>
      </c>
      <c r="E13" s="236" t="s">
        <v>4719</v>
      </c>
      <c r="F13" s="88" t="s">
        <v>6202</v>
      </c>
      <c r="G13" s="88"/>
      <c r="H13" s="25" t="str">
        <f t="shared" si="1"/>
        <v>OOGK3_Question</v>
      </c>
      <c r="I13" s="236" t="s">
        <v>7655</v>
      </c>
      <c r="J13" s="1" t="str">
        <f t="shared" si="2"/>
        <v>OOGK3_QuestionPar</v>
      </c>
      <c r="K13" s="236" t="s">
        <v>7656</v>
      </c>
      <c r="L13" s="88" t="s">
        <v>7657</v>
      </c>
      <c r="M13" s="1" t="str">
        <f t="shared" si="3"/>
        <v>OOGK3_ExtraInfo</v>
      </c>
      <c r="N13" s="88" t="s">
        <v>7658</v>
      </c>
      <c r="O13" s="236"/>
      <c r="P13" s="88" t="s">
        <v>6300</v>
      </c>
      <c r="Q13" s="88" t="s">
        <v>6272</v>
      </c>
      <c r="R13" s="88" t="s">
        <v>3</v>
      </c>
      <c r="S13" s="88" t="s">
        <v>7659</v>
      </c>
      <c r="T13" s="88" t="s">
        <v>7660</v>
      </c>
      <c r="U13" s="88"/>
      <c r="V13" s="88" t="s">
        <v>6477</v>
      </c>
      <c r="W13" s="88" t="s">
        <v>7661</v>
      </c>
      <c r="X13" s="237"/>
    </row>
    <row r="14" spans="1:24" ht="63.95">
      <c r="A14" s="232" t="str">
        <f t="shared" ref="A14" si="5">UPPER(MID(C14,1,4)&amp;B14)</f>
        <v>OOGK7</v>
      </c>
      <c r="B14" s="236">
        <v>7</v>
      </c>
      <c r="C14" s="88" t="s">
        <v>89</v>
      </c>
      <c r="D14" s="88" t="s">
        <v>4719</v>
      </c>
      <c r="E14" s="236" t="s">
        <v>4719</v>
      </c>
      <c r="F14" s="88" t="s">
        <v>6202</v>
      </c>
      <c r="G14" s="88"/>
      <c r="H14" s="25" t="str">
        <f t="shared" si="1"/>
        <v>OOGK7_Question</v>
      </c>
      <c r="I14" s="88" t="s">
        <v>4567</v>
      </c>
      <c r="J14" s="1" t="str">
        <f t="shared" si="2"/>
        <v>OOGK7_QuestionPar</v>
      </c>
      <c r="K14" s="88" t="s">
        <v>4569</v>
      </c>
      <c r="L14" s="88" t="s">
        <v>7662</v>
      </c>
      <c r="M14" s="1"/>
      <c r="N14" s="236"/>
      <c r="O14" s="236"/>
      <c r="P14" s="88"/>
      <c r="Q14" s="88" t="s">
        <v>6128</v>
      </c>
      <c r="R14" s="88" t="s">
        <v>3</v>
      </c>
      <c r="S14" s="88"/>
      <c r="T14" s="88" t="s">
        <v>6128</v>
      </c>
      <c r="U14" s="88" t="s">
        <v>1576</v>
      </c>
      <c r="V14" s="88">
        <v>1</v>
      </c>
      <c r="W14" s="88"/>
      <c r="X14" s="239"/>
    </row>
    <row r="15" spans="1:24" ht="159.94999999999999">
      <c r="A15" s="232" t="str">
        <f t="shared" si="4"/>
        <v>OOGK4</v>
      </c>
      <c r="B15" s="236">
        <v>4</v>
      </c>
      <c r="C15" s="236" t="s">
        <v>89</v>
      </c>
      <c r="D15" s="88" t="s">
        <v>4719</v>
      </c>
      <c r="E15" s="88" t="s">
        <v>4719</v>
      </c>
      <c r="F15" s="88" t="s">
        <v>6202</v>
      </c>
      <c r="G15" s="88"/>
      <c r="H15" s="25" t="str">
        <f t="shared" si="1"/>
        <v>OOGK4_Question</v>
      </c>
      <c r="I15" s="234" t="s">
        <v>7663</v>
      </c>
      <c r="J15" s="1" t="str">
        <f t="shared" si="2"/>
        <v>OOGK4_QuestionPar</v>
      </c>
      <c r="K15" s="234" t="s">
        <v>7664</v>
      </c>
      <c r="L15" s="88" t="s">
        <v>7665</v>
      </c>
      <c r="M15" s="1" t="str">
        <f t="shared" si="3"/>
        <v>OOGK4_ExtraInfo</v>
      </c>
      <c r="N15" s="88" t="s">
        <v>4575</v>
      </c>
      <c r="O15" s="238" t="s">
        <v>7666</v>
      </c>
      <c r="P15" s="88" t="s">
        <v>6300</v>
      </c>
      <c r="Q15" s="88" t="s">
        <v>6066</v>
      </c>
      <c r="R15" s="88" t="s">
        <v>3</v>
      </c>
      <c r="S15" s="88" t="s">
        <v>7667</v>
      </c>
      <c r="T15" s="88" t="s">
        <v>7668</v>
      </c>
      <c r="U15" s="88"/>
      <c r="V15" s="88" t="s">
        <v>6477</v>
      </c>
      <c r="W15" s="88" t="s">
        <v>7669</v>
      </c>
      <c r="X15" s="239"/>
    </row>
    <row r="16" spans="1:24" ht="80.099999999999994">
      <c r="A16" s="232" t="str">
        <f t="shared" si="4"/>
        <v>OOGK5</v>
      </c>
      <c r="B16" s="236">
        <v>5</v>
      </c>
      <c r="C16" s="236" t="s">
        <v>89</v>
      </c>
      <c r="D16" s="88" t="s">
        <v>6115</v>
      </c>
      <c r="E16" s="88" t="s">
        <v>6115</v>
      </c>
      <c r="F16" s="88" t="s">
        <v>6154</v>
      </c>
      <c r="G16" s="88"/>
      <c r="H16" s="25" t="str">
        <f t="shared" si="1"/>
        <v>OOGK5_Question</v>
      </c>
      <c r="I16" s="88" t="s">
        <v>7670</v>
      </c>
      <c r="J16" s="1" t="str">
        <f t="shared" si="2"/>
        <v>OOGK5_QuestionPar</v>
      </c>
      <c r="K16" s="88" t="s">
        <v>7671</v>
      </c>
      <c r="L16" s="88" t="s">
        <v>7672</v>
      </c>
      <c r="M16" s="1"/>
      <c r="N16" s="88"/>
      <c r="O16" s="236"/>
      <c r="P16" s="88"/>
      <c r="Q16" s="88" t="s">
        <v>6068</v>
      </c>
      <c r="R16" s="88" t="s">
        <v>6118</v>
      </c>
      <c r="S16" s="88"/>
      <c r="T16" s="88" t="s">
        <v>6128</v>
      </c>
      <c r="U16" s="88" t="s">
        <v>1576</v>
      </c>
      <c r="V16" s="88">
        <v>1</v>
      </c>
      <c r="W16" s="88"/>
      <c r="X16" s="239"/>
    </row>
    <row r="17" spans="1:24" ht="80.099999999999994">
      <c r="A17" s="232" t="str">
        <f t="shared" si="4"/>
        <v>OOGK8</v>
      </c>
      <c r="B17" s="233">
        <v>8</v>
      </c>
      <c r="C17" s="233" t="s">
        <v>89</v>
      </c>
      <c r="D17" s="234" t="s">
        <v>4719</v>
      </c>
      <c r="E17" s="234" t="s">
        <v>4719</v>
      </c>
      <c r="F17" s="234" t="s">
        <v>6202</v>
      </c>
      <c r="G17" s="234"/>
      <c r="H17" s="25" t="str">
        <f t="shared" si="1"/>
        <v>OOGK8_Question</v>
      </c>
      <c r="I17" s="233" t="s">
        <v>4597</v>
      </c>
      <c r="J17" s="1" t="str">
        <f t="shared" si="2"/>
        <v>OOGK8_QuestionPar</v>
      </c>
      <c r="K17" s="234" t="s">
        <v>4597</v>
      </c>
      <c r="L17" s="234" t="s">
        <v>7673</v>
      </c>
      <c r="M17" s="1"/>
      <c r="N17" s="233"/>
      <c r="O17" s="88"/>
      <c r="P17" s="234"/>
      <c r="Q17" s="234" t="s">
        <v>6065</v>
      </c>
      <c r="R17" s="234" t="s">
        <v>3</v>
      </c>
      <c r="S17" s="234" t="s">
        <v>7674</v>
      </c>
      <c r="T17" s="234" t="s">
        <v>7675</v>
      </c>
      <c r="U17" s="234" t="s">
        <v>1576</v>
      </c>
      <c r="V17" s="234" t="s">
        <v>6401</v>
      </c>
      <c r="W17" s="237"/>
      <c r="X17" s="235"/>
    </row>
    <row r="18" spans="1:24" ht="320.10000000000002">
      <c r="A18" s="232" t="str">
        <f t="shared" si="4"/>
        <v>OOGK9</v>
      </c>
      <c r="B18" s="236">
        <v>9</v>
      </c>
      <c r="C18" s="88" t="s">
        <v>89</v>
      </c>
      <c r="D18" s="88" t="s">
        <v>4719</v>
      </c>
      <c r="E18" s="88" t="s">
        <v>4719</v>
      </c>
      <c r="F18" s="88" t="s">
        <v>6202</v>
      </c>
      <c r="G18" s="88"/>
      <c r="H18" s="25" t="str">
        <f t="shared" si="1"/>
        <v>OOGK9_Question</v>
      </c>
      <c r="I18" s="88" t="s">
        <v>7676</v>
      </c>
      <c r="J18" s="1" t="str">
        <f t="shared" si="2"/>
        <v>OOGK9_QuestionPar</v>
      </c>
      <c r="K18" s="88" t="s">
        <v>7677</v>
      </c>
      <c r="L18" s="88" t="s">
        <v>7678</v>
      </c>
      <c r="M18" s="1" t="str">
        <f t="shared" si="3"/>
        <v>OOGK9_ExtraInfo</v>
      </c>
      <c r="N18" s="88" t="s">
        <v>4610</v>
      </c>
      <c r="O18" s="238" t="s">
        <v>7679</v>
      </c>
      <c r="P18" s="88"/>
      <c r="Q18" s="234" t="s">
        <v>6073</v>
      </c>
      <c r="R18" s="203" t="s">
        <v>3</v>
      </c>
      <c r="S18" s="203" t="s">
        <v>6500</v>
      </c>
      <c r="T18" s="203" t="s">
        <v>6120</v>
      </c>
      <c r="U18" s="203" t="s">
        <v>1576</v>
      </c>
      <c r="V18" s="203" t="s">
        <v>6159</v>
      </c>
      <c r="W18" s="230" t="s">
        <v>6181</v>
      </c>
      <c r="X18" s="90"/>
    </row>
    <row r="19" spans="1:24" ht="128.1">
      <c r="A19" s="232" t="str">
        <f t="shared" si="4"/>
        <v>OOGK9A</v>
      </c>
      <c r="B19" s="236" t="s">
        <v>7158</v>
      </c>
      <c r="C19" s="88" t="s">
        <v>89</v>
      </c>
      <c r="D19" s="88" t="s">
        <v>4719</v>
      </c>
      <c r="E19" s="88" t="s">
        <v>4719</v>
      </c>
      <c r="F19" s="88" t="s">
        <v>6202</v>
      </c>
      <c r="G19" s="88"/>
      <c r="H19" s="25" t="str">
        <f t="shared" si="1"/>
        <v>OOGK9A_Question</v>
      </c>
      <c r="I19" s="203" t="s">
        <v>4612</v>
      </c>
      <c r="J19" s="1" t="str">
        <f t="shared" si="2"/>
        <v>OOGK9A_QuestionPar</v>
      </c>
      <c r="K19" s="203" t="s">
        <v>4614</v>
      </c>
      <c r="L19" s="205" t="s">
        <v>7680</v>
      </c>
      <c r="M19" s="1" t="str">
        <f t="shared" si="3"/>
        <v>OOGK9A_ExtraInfo</v>
      </c>
      <c r="N19" s="14" t="s">
        <v>7681</v>
      </c>
      <c r="O19" s="88"/>
      <c r="P19" s="88"/>
      <c r="Q19" s="205" t="s">
        <v>6072</v>
      </c>
      <c r="R19" s="88" t="s">
        <v>5</v>
      </c>
      <c r="S19" s="88"/>
      <c r="T19" s="88" t="s">
        <v>6128</v>
      </c>
      <c r="U19" s="88" t="s">
        <v>1576</v>
      </c>
      <c r="V19" s="88">
        <v>1</v>
      </c>
      <c r="W19" s="88"/>
      <c r="X19" s="90"/>
    </row>
    <row r="20" spans="1:24" ht="128.1">
      <c r="A20" s="232" t="str">
        <f t="shared" si="4"/>
        <v>OOGK10</v>
      </c>
      <c r="B20" s="233">
        <v>10</v>
      </c>
      <c r="C20" s="233" t="s">
        <v>89</v>
      </c>
      <c r="D20" s="233" t="s">
        <v>4719</v>
      </c>
      <c r="E20" s="234" t="s">
        <v>4719</v>
      </c>
      <c r="F20" s="234" t="s">
        <v>6202</v>
      </c>
      <c r="G20" s="234"/>
      <c r="H20" s="25" t="str">
        <f t="shared" si="1"/>
        <v>OOGK10_Question</v>
      </c>
      <c r="I20" s="234" t="s">
        <v>6438</v>
      </c>
      <c r="J20" s="1" t="str">
        <f t="shared" si="2"/>
        <v>OOGK10_QuestionPar</v>
      </c>
      <c r="K20" s="234" t="s">
        <v>6963</v>
      </c>
      <c r="L20" s="234" t="s">
        <v>7682</v>
      </c>
      <c r="M20" s="1"/>
      <c r="N20" s="233"/>
      <c r="O20" s="233"/>
      <c r="P20" s="234"/>
      <c r="Q20" s="234" t="s">
        <v>6066</v>
      </c>
      <c r="R20" s="234" t="s">
        <v>3</v>
      </c>
      <c r="S20" s="234" t="s">
        <v>7683</v>
      </c>
      <c r="T20" s="234" t="s">
        <v>7684</v>
      </c>
      <c r="U20" s="234" t="s">
        <v>1576</v>
      </c>
      <c r="V20" s="240" t="s">
        <v>6777</v>
      </c>
      <c r="W20" s="234"/>
      <c r="X20" s="235"/>
    </row>
    <row r="21" spans="1:24" ht="96">
      <c r="A21" s="232" t="str">
        <f t="shared" si="4"/>
        <v>OOGK10A</v>
      </c>
      <c r="B21" s="233" t="s">
        <v>6433</v>
      </c>
      <c r="C21" s="233" t="s">
        <v>89</v>
      </c>
      <c r="D21" s="233" t="s">
        <v>6115</v>
      </c>
      <c r="E21" s="234" t="s">
        <v>6115</v>
      </c>
      <c r="F21" s="307" t="s">
        <v>6154</v>
      </c>
      <c r="G21" s="307"/>
      <c r="H21" s="25" t="str">
        <f t="shared" si="1"/>
        <v>OOGK10A_Question</v>
      </c>
      <c r="I21" s="307" t="s">
        <v>7685</v>
      </c>
      <c r="J21" s="1" t="str">
        <f t="shared" si="2"/>
        <v>OOGK10A_QuestionPar</v>
      </c>
      <c r="K21" s="307" t="s">
        <v>4634</v>
      </c>
      <c r="L21" s="307" t="s">
        <v>7686</v>
      </c>
      <c r="M21" s="1" t="str">
        <f t="shared" si="3"/>
        <v>OOGK10A_ExtraInfo</v>
      </c>
      <c r="N21" s="308" t="s">
        <v>7687</v>
      </c>
      <c r="O21" s="308"/>
      <c r="P21" s="307"/>
      <c r="Q21" s="307" t="s">
        <v>6065</v>
      </c>
      <c r="R21" s="307" t="s">
        <v>6118</v>
      </c>
      <c r="S21" s="307" t="s">
        <v>7688</v>
      </c>
      <c r="T21" s="307" t="s">
        <v>7689</v>
      </c>
      <c r="U21" s="307" t="s">
        <v>1576</v>
      </c>
      <c r="V21" s="240" t="s">
        <v>6773</v>
      </c>
      <c r="W21" s="307"/>
      <c r="X21" s="235"/>
    </row>
    <row r="22" spans="1:24" ht="48">
      <c r="A22" s="313" t="str">
        <f>UPPER(MID(C22,1,3)&amp;B22)</f>
        <v>ALG19</v>
      </c>
      <c r="B22" s="314">
        <v>19</v>
      </c>
      <c r="C22" s="314" t="s">
        <v>6153</v>
      </c>
      <c r="D22" s="314" t="s">
        <v>6259</v>
      </c>
      <c r="E22" s="314" t="s">
        <v>4719</v>
      </c>
      <c r="F22" s="315" t="s">
        <v>6263</v>
      </c>
      <c r="G22" s="315"/>
      <c r="H22" s="25" t="str">
        <f t="shared" si="1"/>
        <v>ALG19_Question</v>
      </c>
      <c r="I22" s="316" t="str">
        <f>IF(ISTEXT(VLOOKUP($A22,'ALG Generieke vragenset'!$A$2:$X$47,9,FALSE)),VLOOKUP($A22,'ALG Generieke vragenset'!$A$2:$X$47,9,FALSE),"")</f>
        <v>Kan er sprake zijn van een SOA?</v>
      </c>
      <c r="J22" s="1" t="str">
        <f t="shared" si="2"/>
        <v>ALG19_QuestionPar</v>
      </c>
      <c r="K22" s="316" t="str">
        <f>IF(ISTEXT(VLOOKUP($A22,'ALG Generieke vragenset'!$A$2:$X$47,11,FALSE)),VLOOKUP($A22,'ALG Generieke vragenset'!$A$2:$X$47,11,FALSE),"")</f>
        <v>Kan er sprake zijn van een SOA?</v>
      </c>
      <c r="L22" s="316" t="s">
        <v>6264</v>
      </c>
      <c r="M22" s="1" t="str">
        <f t="shared" si="3"/>
        <v>ALG19_ExtraInfo</v>
      </c>
      <c r="N22" s="316" t="s">
        <v>417</v>
      </c>
      <c r="O22" s="315" t="str">
        <f>IF(ISTEXT(VLOOKUP($A22,'ALG Generieke vragenset'!$A$2:$X$47,15,FALSE)),VLOOKUP($A22,'ALG Generieke vragenset'!$A$2:$X$47,15,FALSE),"")</f>
        <v/>
      </c>
      <c r="P22" s="315" t="str">
        <f>IF(ISTEXT(VLOOKUP($A22,'ALG Generieke vragenset'!$A$2:$X$47,16,FALSE)),VLOOKUP($A22,'ALG Generieke vragenset'!$A$2:$X$47,16,FALSE),"")</f>
        <v/>
      </c>
      <c r="Q22" s="316" t="str">
        <f>IF(ISTEXT(VLOOKUP($A22,'ALG Generieke vragenset'!$A$2:$X$47,17,FALSE)),VLOOKUP($A22,'ALG Generieke vragenset'!$A$2:$X$47,17,FALSE),"")</f>
        <v>boolean</v>
      </c>
      <c r="R22" s="316" t="str">
        <f>IF(ISTEXT(VLOOKUP($A22,'ALG Generieke vragenset'!$A$2:$X$47,18,FALSE)),VLOOKUP($A22,'ALG Generieke vragenset'!$A$2:$X$47,18,FALSE),"")</f>
        <v>Ja</v>
      </c>
      <c r="S22" s="203" t="s">
        <v>6500</v>
      </c>
      <c r="T22" s="317" t="str">
        <f>IF(ISTEXT(VLOOKUP($A22,'ALG Generieke vragenset'!$A$2:$X$47,20,FALSE)),VLOOKUP($A22,'ALG Generieke vragenset'!$A$2:$X$47,20,FALSE),"")</f>
        <v>1. Ja
2. Nee</v>
      </c>
      <c r="U22" s="317" t="str">
        <f>IF(ISTEXT(VLOOKUP($A22,'ALG Generieke vragenset'!$A$2:$X$47,21,FALSE)),VLOOKUP($A22,'ALG Generieke vragenset'!$A$2:$X$47,21,FALSE),"")</f>
        <v>x</v>
      </c>
      <c r="V22" s="318" t="s">
        <v>6159</v>
      </c>
      <c r="W22" s="24" t="s">
        <v>7690</v>
      </c>
      <c r="X22" s="239"/>
    </row>
    <row r="23" spans="1:24" ht="48">
      <c r="A23" s="319" t="str">
        <f>UPPER(MID(C23,1,3)&amp;B23)</f>
        <v>ALG19A</v>
      </c>
      <c r="B23" s="320" t="s">
        <v>6265</v>
      </c>
      <c r="C23" s="320" t="s">
        <v>6162</v>
      </c>
      <c r="D23" s="320" t="s">
        <v>6115</v>
      </c>
      <c r="E23" s="320" t="s">
        <v>6115</v>
      </c>
      <c r="F23" s="203" t="s">
        <v>6263</v>
      </c>
      <c r="G23" s="203"/>
      <c r="H23" s="25" t="str">
        <f t="shared" si="1"/>
        <v>ALG19A_Question</v>
      </c>
      <c r="I23" s="320" t="s">
        <v>419</v>
      </c>
      <c r="J23" s="1" t="str">
        <f t="shared" si="2"/>
        <v>ALG19A_QuestionPar</v>
      </c>
      <c r="K23" s="320" t="s">
        <v>421</v>
      </c>
      <c r="L23" s="320" t="s">
        <v>6266</v>
      </c>
      <c r="M23" s="1"/>
      <c r="N23" s="320"/>
      <c r="O23" s="203" t="str">
        <f>IF(ISTEXT(VLOOKUP($A23,'ALG Generieke vragenset'!$A$2:$X$47,15,FALSE)),VLOOKUP($A23,'ALG Generieke vragenset'!$A$2:$X$47,15,FALSE),"")</f>
        <v/>
      </c>
      <c r="P23" s="203" t="str">
        <f>IF(ISTEXT(VLOOKUP($A23,'ALG Generieke vragenset'!$A$2:$X$47,16,FALSE)),VLOOKUP($A23,'ALG Generieke vragenset'!$A$2:$X$47,16,FALSE),"")</f>
        <v/>
      </c>
      <c r="Q23" s="320" t="s">
        <v>6065</v>
      </c>
      <c r="R23" s="320" t="str">
        <f>IF(ISTEXT(VLOOKUP($A23,'ALG Generieke vragenset'!$A$2:$X$47,18,FALSE)),VLOOKUP($A23,'ALG Generieke vragenset'!$A$2:$X$47,18,FALSE),"")</f>
        <v>Ja</v>
      </c>
      <c r="S23" s="312" t="s">
        <v>6267</v>
      </c>
      <c r="T23" s="312" t="s">
        <v>6268</v>
      </c>
      <c r="U23" s="312" t="str">
        <f>IF(ISTEXT(VLOOKUP($A23,'ALG Generieke vragenset'!$A$2:$X$47,21,FALSE)),VLOOKUP($A23,'ALG Generieke vragenset'!$A$2:$X$47,21,FALSE),"")</f>
        <v>x</v>
      </c>
      <c r="V23" s="203" t="s">
        <v>6269</v>
      </c>
      <c r="W23" s="24" t="s">
        <v>7691</v>
      </c>
      <c r="X23" s="49" t="s">
        <v>6116</v>
      </c>
    </row>
    <row r="24" spans="1:24" ht="96">
      <c r="A24" s="313" t="str">
        <f>UPPER(MID(C24,1,3)&amp;B24)</f>
        <v>ALG19B</v>
      </c>
      <c r="B24" s="316" t="s">
        <v>6270</v>
      </c>
      <c r="C24" s="316" t="s">
        <v>6162</v>
      </c>
      <c r="D24" s="316" t="s">
        <v>6115</v>
      </c>
      <c r="E24" s="316" t="s">
        <v>6115</v>
      </c>
      <c r="F24" s="315" t="s">
        <v>6263</v>
      </c>
      <c r="G24" s="315"/>
      <c r="H24" s="25" t="str">
        <f t="shared" si="1"/>
        <v>ALG19B_Question</v>
      </c>
      <c r="I24" s="316" t="s">
        <v>429</v>
      </c>
      <c r="J24" s="1" t="str">
        <f t="shared" si="2"/>
        <v>ALG19B_QuestionPar</v>
      </c>
      <c r="K24" s="316" t="s">
        <v>431</v>
      </c>
      <c r="L24" s="316" t="s">
        <v>6271</v>
      </c>
      <c r="M24" s="1"/>
      <c r="N24" s="316" t="str">
        <f>IF(ISTEXT(VLOOKUP($A24,'ALG Generieke vragenset'!$A$2:$X$47,14,FALSE)),VLOOKUP($A24,'ALG Generieke vragenset'!$A$2:$X$47,14,FALSE),"")</f>
        <v/>
      </c>
      <c r="O24" s="315" t="str">
        <f>IF(ISTEXT(VLOOKUP($A24,'ALG Generieke vragenset'!$A$2:$X$47,15,FALSE)),VLOOKUP($A24,'ALG Generieke vragenset'!$A$2:$X$47,15,FALSE),"")</f>
        <v/>
      </c>
      <c r="P24" s="315" t="str">
        <f>IF(ISTEXT(VLOOKUP($A24,'ALG Generieke vragenset'!$A$2:$X$47,16,FALSE)),VLOOKUP($A24,'ALG Generieke vragenset'!$A$2:$X$47,16,FALSE),"")</f>
        <v/>
      </c>
      <c r="Q24" s="316" t="s">
        <v>6272</v>
      </c>
      <c r="R24" s="316" t="str">
        <f>IF(ISTEXT(VLOOKUP($A24,'ALG Generieke vragenset'!$A$2:$X$47,18,FALSE)),VLOOKUP($A24,'ALG Generieke vragenset'!$A$2:$X$47,18,FALSE),"")</f>
        <v>Ja</v>
      </c>
      <c r="S24" s="317" t="s">
        <v>6437</v>
      </c>
      <c r="T24" s="317" t="s">
        <v>6274</v>
      </c>
      <c r="U24" s="317" t="s">
        <v>1576</v>
      </c>
      <c r="V24" s="315" t="s">
        <v>6275</v>
      </c>
      <c r="W24" s="24"/>
      <c r="X24" s="49"/>
    </row>
    <row r="25" spans="1:24" ht="111.95">
      <c r="A25" s="232" t="str">
        <f t="shared" ref="A25:A29" si="6">UPPER(MID(C25,1,3)&amp;B25)</f>
        <v>ALG13</v>
      </c>
      <c r="B25" s="233">
        <v>13</v>
      </c>
      <c r="C25" s="234" t="s">
        <v>6153</v>
      </c>
      <c r="D25" s="234" t="s">
        <v>4719</v>
      </c>
      <c r="E25" s="234" t="s">
        <v>4719</v>
      </c>
      <c r="F25" s="234" t="s">
        <v>6202</v>
      </c>
      <c r="G25" s="234"/>
      <c r="H25" s="25" t="str">
        <f t="shared" si="1"/>
        <v>ALG13_Question</v>
      </c>
      <c r="I25" s="1" t="str">
        <f>IF(ISTEXT(VLOOKUP($A25,'ALG Generieke vragenset'!$A$2:$X$48,9,FALSE)),VLOOKUP($A25,'ALG Generieke vragenset'!$A$2:$X$48,9,FALSE),"")</f>
        <v xml:space="preserve">Sinds wanneer heb je klachten? </v>
      </c>
      <c r="J25" s="1" t="str">
        <f t="shared" si="2"/>
        <v>ALG13_QuestionPar</v>
      </c>
      <c r="K25" s="1" t="str">
        <f>IF(ISTEXT(VLOOKUP($A25,'ALG Generieke vragenset'!$A$2:$X$48,11,FALSE)),VLOOKUP($A25,'ALG Generieke vragenset'!$A$2:$X$48,11,FALSE),"")</f>
        <v xml:space="preserve">Sinds wanneer zijn er klachten? </v>
      </c>
      <c r="L25" s="1" t="str">
        <f>IF(ISTEXT(VLOOKUP($A25,'ALG Generieke vragenset'!$A$2:$X$48,12,FALSE)),VLOOKUP($A25,'ALG Generieke vragenset'!$A$2:$X$48,12,FALSE),"")</f>
        <v>Sinds wanneer</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keuzeselectie</v>
      </c>
      <c r="R25" s="1" t="str">
        <f>IF(ISTEXT(VLOOKUP($A25,'ALG Generieke vragenset'!$A$2:$X$48,18,FALSE)),VLOOKUP($A25,'ALG Generieke vragenset'!$A$2:$X$48,18,FALSE),"")</f>
        <v>Ja</v>
      </c>
      <c r="S25" s="14" t="s">
        <v>6228</v>
      </c>
      <c r="T25" s="14" t="str">
        <f>IF(ISTEXT(VLOOKUP($A25,'ALG Generieke vragenset'!$A$2:$X$48,20,FALSE)),VLOOKUP($A25,'ALG Generieke vragenset'!$A$2:$X$48,20,FALSE),"")</f>
        <v xml:space="preserve">1. Enkele uren
2. Een dag
3. Twee dagen
4. 2-6 dagen
5. 7 dagen
6. Langer dan 7 dagen
</v>
      </c>
      <c r="U25" s="14" t="str">
        <f>IF(ISTEXT(VLOOKUP($A25,'ALG Generieke vragenset'!$A$2:$X$48,21,FALSE)),VLOOKUP($A25,'ALG Generieke vragenset'!$A$2:$X$48,21,FALSE),"")</f>
        <v>x</v>
      </c>
      <c r="V25" s="234" t="s">
        <v>6230</v>
      </c>
      <c r="W25" s="235" t="s">
        <v>6231</v>
      </c>
      <c r="X25" s="235"/>
    </row>
    <row r="26" spans="1:24" ht="32.1">
      <c r="A26" s="32" t="str">
        <f t="shared" si="6"/>
        <v>ALG13A</v>
      </c>
      <c r="B26" s="43" t="s">
        <v>6232</v>
      </c>
      <c r="C26" s="43" t="s">
        <v>6153</v>
      </c>
      <c r="D26" s="43" t="s">
        <v>6115</v>
      </c>
      <c r="E26" s="43" t="s">
        <v>4719</v>
      </c>
      <c r="F26" s="43" t="s">
        <v>6154</v>
      </c>
      <c r="G26" s="43"/>
      <c r="H26" s="25" t="str">
        <f t="shared" si="1"/>
        <v>ALG13A_Question</v>
      </c>
      <c r="I26" s="1" t="str">
        <f>IF(ISTEXT(VLOOKUP($A26,'ALG Generieke vragenset'!$A$2:$X$48,9,FALSE)),VLOOKUP($A26,'ALG Generieke vragenset'!$A$2:$X$48,9,FALSE),"")</f>
        <v>Hoe lang bestaan de klachten precies?</v>
      </c>
      <c r="J26" s="1" t="str">
        <f t="shared" si="2"/>
        <v>ALG13A_QuestionPar</v>
      </c>
      <c r="K26" s="1" t="str">
        <f>IF(ISTEXT(VLOOKUP($A26,'ALG Generieke vragenset'!$A$2:$X$48,11,FALSE)),VLOOKUP($A26,'ALG Generieke vragenset'!$A$2:$X$48,11,FALSE),"")</f>
        <v>Hoe lang bestaan de klachten precies?</v>
      </c>
      <c r="L26" s="1" t="str">
        <f>IF(ISTEXT(VLOOKUP($A26,'ALG Generieke vragenset'!$A$2:$X$48,12,FALSE)),VLOOKUP($A26,'ALG Generieke vragenset'!$A$2:$X$48,12,FALSE),"")</f>
        <v>Specifieke duur</v>
      </c>
      <c r="M26" s="1"/>
      <c r="N26" s="1" t="str">
        <f>IF(ISTEXT(VLOOKUP($A26,'ALG Generieke vragenset'!$A$2:$X$48,14,FALSE)),VLOOKUP($A26,'ALG Generieke vragenset'!$A$2:$X$48,14,FALSE),"")</f>
        <v> </v>
      </c>
      <c r="O26" s="24" t="str">
        <f>IF(ISTEXT(VLOOKUP($A26,'ALG Generieke vragenset'!$A$2:$X$48,15,FALSE)),VLOOKUP($A26,'ALG Generieke vragenset'!$A$2:$X$48,15,FALSE),"")</f>
        <v/>
      </c>
      <c r="P26" s="24" t="str">
        <f>IF(ISTEXT(VLOOKUP($A26,'ALG Generieke vragenset'!$A$2:$X$48,16,FALSE)),VLOOKUP($A26,'ALG Generieke vragenset'!$A$2:$X$48,16,FALSE),"")</f>
        <v> </v>
      </c>
      <c r="Q26" s="1" t="str">
        <f>IF(ISTEXT(VLOOKUP($A26,'ALG Generieke vragenset'!$A$2:$X$48,17,FALSE)),VLOOKUP($A26,'ALG Generieke vragenset'!$A$2:$X$48,17,FALSE),"")</f>
        <v>beschrijving</v>
      </c>
      <c r="R26" s="1" t="str">
        <f>IF(ISTEXT(VLOOKUP($A26,'ALG Generieke vragenset'!$A$2:$X$48,18,FALSE)),VLOOKUP($A26,'ALG Generieke vragenset'!$A$2:$X$48,18,FALSE),"")</f>
        <v xml:space="preserve">Ja </v>
      </c>
      <c r="S26" s="1"/>
      <c r="T26" s="14" t="str">
        <f>IF(ISTEXT(VLOOKUP($A26,'ALG Generieke vragenset'!$A$2:$X$48,20,FALSE)),VLOOKUP($A26,'ALG Generieke vragenset'!$A$2:$X$48,20,FALSE),"")</f>
        <v>Beschrijving</v>
      </c>
      <c r="U26" s="14" t="str">
        <f>IF(ISTEXT(VLOOKUP($A26,'ALG Generieke vragenset'!$A$2:$X$48,21,FALSE)),VLOOKUP($A26,'ALG Generieke vragenset'!$A$2:$X$48,21,FALSE),"")</f>
        <v>x</v>
      </c>
      <c r="V26" s="43">
        <v>1</v>
      </c>
      <c r="W26" s="43" t="s">
        <v>6116</v>
      </c>
      <c r="X26" s="44" t="s">
        <v>6116</v>
      </c>
    </row>
    <row r="27" spans="1:24" ht="63.95">
      <c r="A27" s="32" t="str">
        <f t="shared" si="6"/>
        <v>ALG14</v>
      </c>
      <c r="B27" s="1">
        <v>14</v>
      </c>
      <c r="C27" s="1" t="s">
        <v>6153</v>
      </c>
      <c r="D27" s="14" t="s">
        <v>4719</v>
      </c>
      <c r="E27" s="14" t="s">
        <v>4719</v>
      </c>
      <c r="F27" s="14" t="s">
        <v>6154</v>
      </c>
      <c r="G27" s="14"/>
      <c r="H27" s="25" t="str">
        <f t="shared" si="1"/>
        <v>ALG14_Question</v>
      </c>
      <c r="I27" s="1" t="str">
        <f>IF(ISTEXT(VLOOKUP($A27,'ALG Generieke vragenset'!$A$2:$X$48,9,FALSE)),VLOOKUP($A27,'ALG Generieke vragenset'!$A$2:$X$48,9,FALSE),"")</f>
        <v>Zijn er nog andere bijkomende klachten?</v>
      </c>
      <c r="J27" s="1" t="str">
        <f t="shared" si="2"/>
        <v>ALG14_QuestionPar</v>
      </c>
      <c r="K27" s="1" t="str">
        <f>IF(ISTEXT(VLOOKUP($A27,'ALG Generieke vragenset'!$A$2:$X$48,11,FALSE)),VLOOKUP($A27,'ALG Generieke vragenset'!$A$2:$X$48,11,FALSE),"")</f>
        <v>Zijn er nog andere bijkomende klachten?</v>
      </c>
      <c r="L27" s="1" t="str">
        <f>IF(ISTEXT(VLOOKUP($A27,'ALG Generieke vragenset'!$A$2:$X$48,12,FALSE)),VLOOKUP($A27,'ALG Generieke vragenset'!$A$2:$X$48,12,FALSE),"")</f>
        <v>Bijkomende klachten</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203" t="s">
        <v>6500</v>
      </c>
      <c r="T27" s="14" t="str">
        <f>IF(ISTEXT(VLOOKUP($A27,'ALG Generieke vragenset'!$A$2:$X$48,20,FALSE)),VLOOKUP($A27,'ALG Generieke vragenset'!$A$2:$X$48,20,FALSE),"")</f>
        <v>1. Ja
2. Nee</v>
      </c>
      <c r="U27" s="14" t="str">
        <f>IF(ISTEXT(VLOOKUP($A27,'ALG Generieke vragenset'!$A$2:$X$48,21,FALSE)),VLOOKUP($A27,'ALG Generieke vragenset'!$A$2:$X$48,21,FALSE),"")</f>
        <v/>
      </c>
      <c r="V27" s="14" t="s">
        <v>6159</v>
      </c>
      <c r="W27" s="203" t="s">
        <v>6235</v>
      </c>
      <c r="X27" s="1"/>
    </row>
    <row r="28" spans="1:24" ht="32.1">
      <c r="A28" s="32" t="str">
        <f t="shared" si="6"/>
        <v>ALG14A</v>
      </c>
      <c r="B28" s="1" t="s">
        <v>6236</v>
      </c>
      <c r="C28" s="1" t="s">
        <v>6162</v>
      </c>
      <c r="D28" s="14" t="s">
        <v>6115</v>
      </c>
      <c r="E28" s="14" t="s">
        <v>6115</v>
      </c>
      <c r="F28" s="14" t="s">
        <v>6154</v>
      </c>
      <c r="G28" s="14"/>
      <c r="H28" s="25" t="str">
        <f t="shared" si="1"/>
        <v>ALG14A_Question</v>
      </c>
      <c r="I28" s="1" t="str">
        <f>IF(ISTEXT(VLOOKUP($A28,'ALG Generieke vragenset'!$A$2:$X$48,9,FALSE)),VLOOKUP($A28,'ALG Generieke vragenset'!$A$2:$X$48,9,FALSE),"")</f>
        <v>Kan je de bijkomende klachten beschrijven?</v>
      </c>
      <c r="J28" s="1" t="str">
        <f t="shared" si="2"/>
        <v>ALG14A_QuestionPar</v>
      </c>
      <c r="K28" s="1" t="str">
        <f>IF(ISTEXT(VLOOKUP($A28,'ALG Generieke vragenset'!$A$2:$X$48,11,FALSE)),VLOOKUP($A28,'ALG Generieke vragenset'!$A$2:$X$48,11,FALSE),"")</f>
        <v>Kan je de bijkomende klachten beschrijven?</v>
      </c>
      <c r="L28" s="1" t="str">
        <f>IF(ISTEXT(VLOOKUP($A28,'ALG Generieke vragenset'!$A$2:$X$48,12,FALSE)),VLOOKUP($A28,'ALG Generieke vragenset'!$A$2:$X$48,12,FALSE),"")</f>
        <v>Specificatie bijkomende klachten</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beschrijving</v>
      </c>
      <c r="R28" s="1" t="str">
        <f>IF(ISTEXT(VLOOKUP($A28,'ALG Generieke vragenset'!$A$2:$X$48,18,FALSE)),VLOOKUP($A28,'ALG Generieke vragenset'!$A$2:$X$48,18,FALSE),"")</f>
        <v>Nee</v>
      </c>
      <c r="S28" s="1"/>
      <c r="T28" s="14" t="str">
        <f>IF(ISTEXT(VLOOKUP($A28,'ALG Generieke vragenset'!$A$2:$X$48,20,FALSE)),VLOOKUP($A28,'ALG Generieke vragenset'!$A$2:$X$48,20,FALSE),"")</f>
        <v>Beschrijving</v>
      </c>
      <c r="U28" s="14" t="str">
        <f>IF(ISTEXT(VLOOKUP($A28,'ALG Generieke vragenset'!$A$2:$X$48,21,FALSE)),VLOOKUP($A28,'ALG Generieke vragenset'!$A$2:$X$48,21,FALSE),"")</f>
        <v>x</v>
      </c>
      <c r="V28" s="14">
        <v>1</v>
      </c>
      <c r="W28" s="203"/>
      <c r="X28" s="1"/>
    </row>
    <row r="29" spans="1:24" ht="32.1">
      <c r="A29" s="232" t="str">
        <f t="shared" si="6"/>
        <v>ALG15</v>
      </c>
      <c r="B29" s="233">
        <v>15</v>
      </c>
      <c r="C29" s="233" t="s">
        <v>6153</v>
      </c>
      <c r="D29" s="233" t="s">
        <v>4719</v>
      </c>
      <c r="E29" s="234" t="s">
        <v>4719</v>
      </c>
      <c r="F29" s="234" t="s">
        <v>6202</v>
      </c>
      <c r="G29" s="234"/>
      <c r="H29" s="25" t="str">
        <f t="shared" si="1"/>
        <v>ALG15_Question</v>
      </c>
      <c r="I29" s="1" t="str">
        <f>IF(ISTEXT(VLOOKUP($A29,'ALG Generieke vragenset'!$A$2:$X$48,9,FALSE)),VLOOKUP($A29,'ALG Generieke vragenset'!$A$2:$X$48,9,FALSE),"")</f>
        <v>Wat heb je zelf gedaan om de klachten te verlichten?</v>
      </c>
      <c r="J29" s="1" t="str">
        <f t="shared" si="2"/>
        <v>ALG15_QuestionPar</v>
      </c>
      <c r="K29" s="1" t="str">
        <f>IF(ISTEXT(VLOOKUP($A29,'ALG Generieke vragenset'!$A$2:$X$48,11,FALSE)),VLOOKUP($A29,'ALG Generieke vragenset'!$A$2:$X$48,11,FALSE),"")</f>
        <v>Wat heeft de patiënt zelf gedaan om de klachten te verlichten?</v>
      </c>
      <c r="L29" s="1" t="str">
        <f>IF(ISTEXT(VLOOKUP($A29,'ALG Generieke vragenset'!$A$2:$X$48,12,FALSE)),VLOOKUP($A29,'ALG Generieke vragenset'!$A$2:$X$48,12,FALSE),"")</f>
        <v>Zelfhulp</v>
      </c>
      <c r="M29" s="1" t="str">
        <f t="shared" si="3"/>
        <v>ALG15_ExtraInfo</v>
      </c>
      <c r="N29" s="1" t="str">
        <f>IF(ISTEXT(VLOOKUP($A29,'ALG Generieke vragenset'!$A$2:$X$48,14,FALSE)),VLOOKUP($A29,'ALG Generieke vragenset'!$A$2:$X$48,14,FALSE),"")</f>
        <v xml:space="preserve">Als je medicatie hebt ingenomen graag vermelden welke medicatie, de dosering en wanneer je het hebt ingenomen.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beschrijving</v>
      </c>
      <c r="R29" s="1" t="str">
        <f>IF(ISTEXT(VLOOKUP($A29,'ALG Generieke vragenset'!$A$2:$X$48,18,FALSE)),VLOOKUP($A29,'ALG Generieke vragenset'!$A$2:$X$48,18,FALSE),"")</f>
        <v xml:space="preserve">Ja </v>
      </c>
      <c r="S29" s="1"/>
      <c r="T29" s="14" t="str">
        <f>IF(ISTEXT(VLOOKUP($A29,'ALG Generieke vragenset'!$A$2:$X$48,20,FALSE)),VLOOKUP($A29,'ALG Generieke vragenset'!$A$2:$X$48,20,FALSE),"")</f>
        <v>Beschrijving</v>
      </c>
      <c r="U29" s="14" t="str">
        <f>IF(ISTEXT(VLOOKUP($A29,'ALG Generieke vragenset'!$A$2:$X$48,21,FALSE)),VLOOKUP($A29,'ALG Generieke vragenset'!$A$2:$X$48,21,FALSE),"")</f>
        <v>x</v>
      </c>
      <c r="V29" s="234">
        <v>1</v>
      </c>
      <c r="W29" s="234"/>
      <c r="X29" s="235"/>
    </row>
    <row r="30" spans="1:24" ht="128.1">
      <c r="A30" s="232" t="str">
        <f>UPPER(MID(C30,1,4)&amp;B30)</f>
        <v>OOGK11</v>
      </c>
      <c r="B30" s="236">
        <v>11</v>
      </c>
      <c r="C30" s="236" t="s">
        <v>89</v>
      </c>
      <c r="D30" s="236" t="s">
        <v>4719</v>
      </c>
      <c r="E30" s="88" t="s">
        <v>4719</v>
      </c>
      <c r="F30" s="88" t="s">
        <v>6202</v>
      </c>
      <c r="G30" s="88"/>
      <c r="H30" s="25" t="str">
        <f t="shared" si="1"/>
        <v>OOGK11_Question</v>
      </c>
      <c r="I30" s="88" t="s">
        <v>7692</v>
      </c>
      <c r="J30" s="1" t="str">
        <f t="shared" si="2"/>
        <v>OOGK11_QuestionPar</v>
      </c>
      <c r="K30" s="88" t="s">
        <v>7693</v>
      </c>
      <c r="L30" s="88" t="s">
        <v>6556</v>
      </c>
      <c r="M30" s="1"/>
      <c r="N30" s="236"/>
      <c r="O30" s="236"/>
      <c r="P30" s="88"/>
      <c r="Q30" s="234" t="s">
        <v>6073</v>
      </c>
      <c r="R30" s="88" t="s">
        <v>3</v>
      </c>
      <c r="S30" s="203" t="s">
        <v>6500</v>
      </c>
      <c r="T30" s="88" t="s">
        <v>6120</v>
      </c>
      <c r="U30" s="88" t="s">
        <v>1576</v>
      </c>
      <c r="V30" s="88" t="s">
        <v>6159</v>
      </c>
      <c r="W30" s="88" t="s">
        <v>7694</v>
      </c>
      <c r="X30" s="239"/>
    </row>
    <row r="31" spans="1:24" ht="63.95">
      <c r="A31" s="232" t="str">
        <f>UPPER(MID(C31,1,4)&amp;B31)</f>
        <v>OOGK11A</v>
      </c>
      <c r="B31" s="242" t="s">
        <v>6785</v>
      </c>
      <c r="C31" s="236" t="s">
        <v>89</v>
      </c>
      <c r="D31" s="236" t="s">
        <v>6115</v>
      </c>
      <c r="E31" s="88" t="s">
        <v>6115</v>
      </c>
      <c r="F31" s="88" t="s">
        <v>6154</v>
      </c>
      <c r="G31" s="88"/>
      <c r="H31" s="25" t="str">
        <f t="shared" si="1"/>
        <v>OOGK11A_Question</v>
      </c>
      <c r="I31" s="88" t="s">
        <v>6309</v>
      </c>
      <c r="J31" s="1" t="str">
        <f t="shared" si="2"/>
        <v>OOGK11A_QuestionPar</v>
      </c>
      <c r="K31" s="88" t="s">
        <v>6309</v>
      </c>
      <c r="L31" s="88" t="s">
        <v>6310</v>
      </c>
      <c r="M31" s="1" t="str">
        <f t="shared" si="3"/>
        <v>OOGK11A_ExtraInfo</v>
      </c>
      <c r="N31" s="236" t="s">
        <v>6311</v>
      </c>
      <c r="O31" s="236"/>
      <c r="P31" s="88"/>
      <c r="Q31" s="234" t="s">
        <v>6068</v>
      </c>
      <c r="R31" s="88" t="s">
        <v>6118</v>
      </c>
      <c r="S31" s="88"/>
      <c r="T31" s="88" t="s">
        <v>6128</v>
      </c>
      <c r="U31" s="88" t="s">
        <v>1576</v>
      </c>
      <c r="V31" s="88">
        <v>1</v>
      </c>
      <c r="W31" s="88"/>
      <c r="X31" s="239"/>
    </row>
    <row r="32" spans="1:24" ht="80.099999999999994">
      <c r="A32" s="232" t="str">
        <f>UPPER(MID(C32,1,4)&amp;B32)</f>
        <v>OOGK12</v>
      </c>
      <c r="B32" s="233">
        <v>12</v>
      </c>
      <c r="C32" s="233" t="s">
        <v>89</v>
      </c>
      <c r="D32" s="233" t="s">
        <v>4719</v>
      </c>
      <c r="E32" s="234" t="s">
        <v>4719</v>
      </c>
      <c r="F32" s="234" t="s">
        <v>6202</v>
      </c>
      <c r="G32" s="234"/>
      <c r="H32" s="25" t="str">
        <f t="shared" si="1"/>
        <v>OOGK12_Question</v>
      </c>
      <c r="I32" s="234" t="s">
        <v>7695</v>
      </c>
      <c r="J32" s="1" t="str">
        <f t="shared" si="2"/>
        <v>OOGK12_QuestionPar</v>
      </c>
      <c r="K32" s="234" t="s">
        <v>7696</v>
      </c>
      <c r="L32" s="234" t="s">
        <v>7697</v>
      </c>
      <c r="M32" s="1"/>
      <c r="N32" s="233"/>
      <c r="O32" s="233"/>
      <c r="P32" s="234"/>
      <c r="Q32" s="234" t="s">
        <v>6065</v>
      </c>
      <c r="R32" s="234" t="s">
        <v>3</v>
      </c>
      <c r="S32" s="234" t="s">
        <v>7698</v>
      </c>
      <c r="T32" s="234" t="s">
        <v>7699</v>
      </c>
      <c r="U32" s="234" t="s">
        <v>1576</v>
      </c>
      <c r="V32" s="234" t="s">
        <v>6269</v>
      </c>
      <c r="W32" s="234"/>
      <c r="X32" s="235"/>
    </row>
    <row r="33" spans="1:24" ht="32.1">
      <c r="A33" s="232" t="str">
        <f t="shared" ref="A33:A39" si="7">UPPER(MID(C33,1,3)&amp;B33)</f>
        <v>ALG17</v>
      </c>
      <c r="B33" s="233">
        <v>17</v>
      </c>
      <c r="C33" s="233" t="s">
        <v>6153</v>
      </c>
      <c r="D33" s="233" t="s">
        <v>4719</v>
      </c>
      <c r="E33" s="234" t="s">
        <v>6259</v>
      </c>
      <c r="F33" s="234" t="s">
        <v>6202</v>
      </c>
      <c r="G33" s="234"/>
      <c r="H33" s="25" t="str">
        <f t="shared" si="1"/>
        <v>ALG17_Question</v>
      </c>
      <c r="I33" s="1" t="str">
        <f>IF(ISTEXT(VLOOKUP($A33,'ALG Generieke vragenset'!$A$2:$X$48,9,FALSE)),VLOOKUP($A33,'ALG Generieke vragenset'!$A$2:$X$48,9,FALSE),"")</f>
        <v xml:space="preserve">Heb je ooit eerder last gehad van deze klacht? </v>
      </c>
      <c r="J33" s="1" t="str">
        <f t="shared" si="2"/>
        <v>ALG17_QuestionPar</v>
      </c>
      <c r="K33" s="1" t="str">
        <f>IF(ISTEXT(VLOOKUP($A33,'ALG Generieke vragenset'!$A$2:$X$48,11,FALSE)),VLOOKUP($A33,'ALG Generieke vragenset'!$A$2:$X$48,11,FALSE),"")</f>
        <v xml:space="preserve">Heeft de patiënt ooit eerder last gehad van dezelfde klacht? </v>
      </c>
      <c r="L33" s="1" t="str">
        <f>IF(ISTEXT(VLOOKUP($A33,'ALG Generieke vragenset'!$A$2:$X$48,12,FALSE)),VLOOKUP($A33,'ALG Generieke vragenset'!$A$2:$X$48,12,FALSE),"")</f>
        <v>Recidief</v>
      </c>
      <c r="M33" s="1"/>
      <c r="N33" s="1" t="str">
        <f>IF(ISTEXT(VLOOKUP($A33,'ALG Generieke vragenset'!$A$2:$X$48,14,FALSE)),VLOOKUP($A33,'ALG Generieke vragenset'!$A$2:$X$48,14,FALSE),"")</f>
        <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boolean</v>
      </c>
      <c r="R33" s="1" t="str">
        <f>IF(ISTEXT(VLOOKUP($A33,'ALG Generieke vragenset'!$A$2:$X$48,18,FALSE)),VLOOKUP($A33,'ALG Generieke vragenset'!$A$2:$X$48,18,FALSE),"")</f>
        <v>Ja</v>
      </c>
      <c r="S33" s="203" t="s">
        <v>6500</v>
      </c>
      <c r="T33" s="14" t="str">
        <f>IF(ISTEXT(VLOOKUP($A33,'ALG Generieke vragenset'!$A$2:$X$48,20,FALSE)),VLOOKUP($A33,'ALG Generieke vragenset'!$A$2:$X$48,20,FALSE),"")</f>
        <v>1. Ja
2. Nee</v>
      </c>
      <c r="U33" s="14" t="str">
        <f>IF(ISTEXT(VLOOKUP($A33,'ALG Generieke vragenset'!$A$2:$X$48,21,FALSE)),VLOOKUP($A33,'ALG Generieke vragenset'!$A$2:$X$48,21,FALSE),"")</f>
        <v>x</v>
      </c>
      <c r="V33" s="234" t="s">
        <v>6159</v>
      </c>
      <c r="W33" s="234"/>
      <c r="X33" s="235"/>
    </row>
    <row r="34" spans="1:24" ht="48">
      <c r="A34" s="232" t="str">
        <f t="shared" si="7"/>
        <v>ALG5</v>
      </c>
      <c r="B34" s="236">
        <v>5</v>
      </c>
      <c r="C34" s="236" t="s">
        <v>6153</v>
      </c>
      <c r="D34" s="236" t="s">
        <v>4719</v>
      </c>
      <c r="E34" s="88" t="s">
        <v>6196</v>
      </c>
      <c r="F34" s="88" t="s">
        <v>6202</v>
      </c>
      <c r="G34" s="88"/>
      <c r="H34" s="25" t="str">
        <f t="shared" si="1"/>
        <v>ALG5_Question</v>
      </c>
      <c r="I34" s="1" t="str">
        <f>IF(ISTEXT(VLOOKUP($A34,'ALG Generieke vragenset'!$A$2:$X$48,9,FALSE)),VLOOKUP($A34,'ALG Generieke vragenset'!$A$2:$X$48,9,FALSE),"")</f>
        <v>Heb je allergieën?</v>
      </c>
      <c r="J34" s="1" t="str">
        <f t="shared" si="2"/>
        <v>ALG5_QuestionPar</v>
      </c>
      <c r="K34" s="1" t="str">
        <f>IF(ISTEXT(VLOOKUP($A34,'ALG Generieke vragenset'!$A$2:$X$48,11,FALSE)),VLOOKUP($A34,'ALG Generieke vragenset'!$A$2:$X$48,11,FALSE),"")</f>
        <v>Heeft de patiënt allergieën?</v>
      </c>
      <c r="L34" s="1" t="str">
        <f>IF(ISTEXT(VLOOKUP($A34,'ALG Generieke vragenset'!$A$2:$X$48,12,FALSE)),VLOOKUP($A34,'ALG Generieke vragenset'!$A$2:$X$48,12,FALSE),"")</f>
        <v>Allergieën</v>
      </c>
      <c r="M34" s="1"/>
      <c r="N34" s="1" t="str">
        <f>IF(ISTEXT(VLOOKUP($A34,'ALG Generieke vragenset'!$A$2:$X$48,14,FALSE)),VLOOKUP($A34,'ALG Generieke vragenset'!$A$2:$X$48,14,FALSE),"")</f>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 xml:space="preserve">Ja </v>
      </c>
      <c r="S34" s="203" t="s">
        <v>6500</v>
      </c>
      <c r="T34" s="14" t="str">
        <f>IF(ISTEXT(VLOOKUP($A34,'ALG Generieke vragenset'!$A$2:$X$48,20,FALSE)),VLOOKUP($A34,'ALG Generieke vragenset'!$A$2:$X$48,20,FALSE),"")</f>
        <v>1. Ja
2. Nee</v>
      </c>
      <c r="U34" s="14" t="str">
        <f>IF(ISTEXT(VLOOKUP($A34,'ALG Generieke vragenset'!$A$2:$X$48,21,FALSE)),VLOOKUP($A34,'ALG Generieke vragenset'!$A$2:$X$48,21,FALSE),"")</f>
        <v>x</v>
      </c>
      <c r="V34" s="88" t="s">
        <v>6159</v>
      </c>
      <c r="W34" s="88" t="s">
        <v>7694</v>
      </c>
      <c r="X34" s="239"/>
    </row>
    <row r="35" spans="1:24" ht="32.1">
      <c r="A35" s="232" t="str">
        <f t="shared" si="7"/>
        <v>ALG6</v>
      </c>
      <c r="B35" s="1">
        <v>6</v>
      </c>
      <c r="C35" s="1" t="s">
        <v>6153</v>
      </c>
      <c r="D35" s="1" t="s">
        <v>4719</v>
      </c>
      <c r="E35" s="14" t="s">
        <v>4719</v>
      </c>
      <c r="F35" s="14" t="s">
        <v>6154</v>
      </c>
      <c r="G35" s="14"/>
      <c r="H35" s="25" t="str">
        <f t="shared" si="1"/>
        <v>ALG6_Question</v>
      </c>
      <c r="I35" s="1" t="str">
        <f>IF(ISTEXT(VLOOKUP($A35,'ALG Generieke vragenset'!$A$2:$X$48,9,FALSE)),VLOOKUP($A35,'ALG Generieke vragenset'!$A$2:$X$48,9,FALSE),"")</f>
        <v>Hoe uit de allergie zich?</v>
      </c>
      <c r="J35" s="1" t="str">
        <f t="shared" si="2"/>
        <v>ALG6_QuestionPar</v>
      </c>
      <c r="K35" s="1" t="str">
        <f>IF(ISTEXT(VLOOKUP($A35,'ALG Generieke vragenset'!$A$2:$X$48,11,FALSE)),VLOOKUP($A35,'ALG Generieke vragenset'!$A$2:$X$48,11,FALSE),"")</f>
        <v>Hoe uit de allergie zich?</v>
      </c>
      <c r="L35" s="1" t="str">
        <f>IF(ISTEXT(VLOOKUP($A35,'ALG Generieke vragenset'!$A$2:$X$48,12,FALSE)),VLOOKUP($A35,'ALG Generieke vragenset'!$A$2:$X$48,12,FALSE),"")</f>
        <v>Waarvoor en ernst</v>
      </c>
      <c r="M35" s="1" t="str">
        <f t="shared" si="3"/>
        <v>ALG6_ExtraInfo</v>
      </c>
      <c r="N35" s="1" t="str">
        <f>IF(ISTEXT(VLOOKUP($A35,'ALG Generieke vragenset'!$A$2:$X$48,14,FALSE)),VLOOKUP($A35,'ALG Generieke vragenset'!$A$2:$X$48,14,FALSE),"")</f>
        <v>Bijvoorbeeld: huiduitslag over het gehele lichaam of een opgezette tong of keel? En gebruik je/de patiënt medicatie voor de allergie en / of heb je een EpiPen?</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v>
      </c>
      <c r="R35" s="1" t="str">
        <f>IF(ISTEXT(VLOOKUP($A35,'ALG Generieke vragenset'!$A$2:$X$48,18,FALSE)),VLOOKUP($A35,'ALG Generieke vragenset'!$A$2:$X$48,18,FALSE),"")</f>
        <v xml:space="preserve">Ja </v>
      </c>
      <c r="S35" s="1"/>
      <c r="T35" s="14" t="str">
        <f>IF(ISTEXT(VLOOKUP($A35,'ALG Generieke vragenset'!$A$2:$X$48,20,FALSE)),VLOOKUP($A35,'ALG Generieke vragenset'!$A$2:$X$48,20,FALSE),"")</f>
        <v>Beschrijving</v>
      </c>
      <c r="U35" s="14" t="str">
        <f>IF(ISTEXT(VLOOKUP($A35,'ALG Generieke vragenset'!$A$2:$X$48,21,FALSE)),VLOOKUP($A35,'ALG Generieke vragenset'!$A$2:$X$48,21,FALSE),"")</f>
        <v>x</v>
      </c>
      <c r="V35" s="1">
        <v>1</v>
      </c>
      <c r="W35" s="203"/>
      <c r="X35" s="1"/>
    </row>
    <row r="36" spans="1:24" ht="372">
      <c r="A36" s="32" t="str">
        <f>UPPER(MID(C36,1,3)&amp;B36)</f>
        <v>ALG1A</v>
      </c>
      <c r="B36" s="1" t="s">
        <v>6161</v>
      </c>
      <c r="C36" s="1" t="s">
        <v>6162</v>
      </c>
      <c r="D36" s="1" t="s">
        <v>6115</v>
      </c>
      <c r="E36" s="1" t="s">
        <v>6115</v>
      </c>
      <c r="F36" s="1" t="s">
        <v>6154</v>
      </c>
      <c r="G36" s="1"/>
      <c r="H36" s="25" t="str">
        <f t="shared" si="1"/>
        <v>ALG1A_Question</v>
      </c>
      <c r="I36" s="321" t="s">
        <v>187</v>
      </c>
      <c r="J36" s="1" t="str">
        <f t="shared" si="2"/>
        <v>ALG1A_QuestionPar</v>
      </c>
      <c r="K36" s="322" t="s">
        <v>189</v>
      </c>
      <c r="L36" s="1" t="s">
        <v>6163</v>
      </c>
      <c r="M36" s="1" t="str">
        <f t="shared" si="3"/>
        <v>ALG1A_ExtraInfo</v>
      </c>
      <c r="N36" s="323" t="s">
        <v>6164</v>
      </c>
      <c r="O36" s="24"/>
      <c r="P36" s="24"/>
      <c r="Q36" s="25" t="s">
        <v>6066</v>
      </c>
      <c r="R36" s="1" t="s">
        <v>6118</v>
      </c>
      <c r="S36" s="14" t="s">
        <v>6165</v>
      </c>
      <c r="T36" s="33" t="s">
        <v>6166</v>
      </c>
      <c r="U36" s="1" t="s">
        <v>1576</v>
      </c>
      <c r="V36" s="14" t="s">
        <v>6167</v>
      </c>
      <c r="W36" s="24" t="s">
        <v>6168</v>
      </c>
      <c r="X36" s="1"/>
    </row>
    <row r="37" spans="1:24" ht="32.1">
      <c r="A37" s="32" t="str">
        <f>UPPER(MID(C37,1,3)&amp;B37)</f>
        <v>ALG1B</v>
      </c>
      <c r="B37" s="1" t="s">
        <v>6169</v>
      </c>
      <c r="C37" s="1" t="s">
        <v>6162</v>
      </c>
      <c r="D37" s="1" t="s">
        <v>6115</v>
      </c>
      <c r="E37" s="1" t="s">
        <v>6115</v>
      </c>
      <c r="F37" s="1" t="s">
        <v>6154</v>
      </c>
      <c r="G37" s="1"/>
      <c r="H37" s="25" t="str">
        <f t="shared" si="1"/>
        <v>ALG1B_Question</v>
      </c>
      <c r="I37" s="321" t="s">
        <v>221</v>
      </c>
      <c r="J37" s="1" t="str">
        <f t="shared" si="2"/>
        <v>ALG1B_QuestionPar</v>
      </c>
      <c r="K37" s="322" t="s">
        <v>223</v>
      </c>
      <c r="L37" s="1" t="s">
        <v>6170</v>
      </c>
      <c r="M37" s="1"/>
      <c r="O37" s="24"/>
      <c r="P37" s="24"/>
      <c r="Q37" s="25" t="s">
        <v>6128</v>
      </c>
      <c r="R37" s="1" t="s">
        <v>6118</v>
      </c>
      <c r="S37" s="1"/>
      <c r="T37" s="33">
        <v>1</v>
      </c>
      <c r="U37" s="1" t="s">
        <v>1576</v>
      </c>
      <c r="V37" s="14">
        <v>1</v>
      </c>
      <c r="W37" s="24"/>
      <c r="X37" s="1"/>
    </row>
    <row r="38" spans="1:24" ht="63.95">
      <c r="A38" s="32" t="str">
        <f t="shared" si="7"/>
        <v>ALG3B</v>
      </c>
      <c r="B38" s="1" t="s">
        <v>6178</v>
      </c>
      <c r="C38" s="1" t="s">
        <v>6162</v>
      </c>
      <c r="D38" s="1" t="s">
        <v>6115</v>
      </c>
      <c r="E38" s="14" t="s">
        <v>6115</v>
      </c>
      <c r="F38" s="14" t="s">
        <v>6154</v>
      </c>
      <c r="G38" s="14"/>
      <c r="H38" s="25" t="str">
        <f t="shared" si="1"/>
        <v>ALG3B_Question</v>
      </c>
      <c r="I38" s="1" t="str">
        <f>IF(ISTEXT(VLOOKUP($A38,'ALG Generieke vragenset'!$A$2:$X$48,9,FALSE)),VLOOKUP($A38,'ALG Generieke vragenset'!$A$2:$X$48,9,FALSE),"")</f>
        <v xml:space="preserve">Gebruik je medicijnen? </v>
      </c>
      <c r="J38" s="1" t="str">
        <f t="shared" si="2"/>
        <v>ALG3B_QuestionPar</v>
      </c>
      <c r="K38" s="1" t="str">
        <f>IF(ISTEXT(VLOOKUP($A38,'ALG Generieke vragenset'!$A$2:$X$48,11,FALSE)),VLOOKUP($A38,'ALG Generieke vragenset'!$A$2:$X$48,11,FALSE),"")</f>
        <v>Gebruikt de patiënt medicijnen?</v>
      </c>
      <c r="L38" s="1" t="str">
        <f>IF(ISTEXT(VLOOKUP($A38,'ALG Generieke vragenset'!$A$2:$X$48,12,FALSE)),VLOOKUP($A38,'ALG Generieke vragenset'!$A$2:$X$48,12,FALSE),"")</f>
        <v>Medicatie</v>
      </c>
      <c r="M38" s="1" t="str">
        <f t="shared" si="3"/>
        <v>ALG3B_ExtraInfo</v>
      </c>
      <c r="N38" s="1" t="str">
        <f>IF(ISTEXT(VLOOKUP($A38,'ALG Generieke vragenset'!$A$2:$X$48,14,FALSE)),VLOOKUP($A38,'ALG Generieke vragenset'!$A$2:$X$48,14,FALSE),"")</f>
        <v>En/of ben je onder behandeling bij een arts met bijvoorbeeld radiotherapie?</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 xml:space="preserve">Ja </v>
      </c>
      <c r="S38" s="203" t="s">
        <v>6500</v>
      </c>
      <c r="T38" s="14" t="str">
        <f>IF(ISTEXT(VLOOKUP($A38,'ALG Generieke vragenset'!$A$2:$X$48,20,FALSE)),VLOOKUP($A38,'ALG Generieke vragenset'!$A$2:$X$48,20,FALSE),"")</f>
        <v xml:space="preserve">1. Ja 
2. Nee </v>
      </c>
      <c r="U38" s="14" t="str">
        <f>IF(ISTEXT(VLOOKUP($A38,'ALG Generieke vragenset'!$A$2:$X$48,21,FALSE)),VLOOKUP($A38,'ALG Generieke vragenset'!$A$2:$X$48,21,FALSE),"")</f>
        <v>x</v>
      </c>
      <c r="V38" s="1" t="s">
        <v>6159</v>
      </c>
      <c r="W38" s="24" t="s">
        <v>6235</v>
      </c>
      <c r="X38" s="1"/>
    </row>
    <row r="39" spans="1:24" ht="32.1">
      <c r="A39" s="32" t="str">
        <f t="shared" si="7"/>
        <v>ALG3C</v>
      </c>
      <c r="B39" s="1" t="s">
        <v>6182</v>
      </c>
      <c r="C39" s="1" t="s">
        <v>6162</v>
      </c>
      <c r="D39" s="1" t="s">
        <v>6115</v>
      </c>
      <c r="E39" s="14" t="s">
        <v>6115</v>
      </c>
      <c r="F39" s="14" t="s">
        <v>6154</v>
      </c>
      <c r="G39" s="14"/>
      <c r="H39" s="25" t="str">
        <f t="shared" si="1"/>
        <v>ALG3C_Question</v>
      </c>
      <c r="I39" s="1" t="str">
        <f>IF(ISTEXT(VLOOKUP($A39,'ALG Generieke vragenset'!$A$2:$X$48,9,FALSE)),VLOOKUP($A39,'ALG Generieke vragenset'!$A$2:$X$48,9,FALSE),"")</f>
        <v>Welke medicatie gebruik je?</v>
      </c>
      <c r="J39" s="1" t="str">
        <f t="shared" si="2"/>
        <v>ALG3C_QuestionPar</v>
      </c>
      <c r="K39" s="1" t="str">
        <f>IF(ISTEXT(VLOOKUP($A39,'ALG Generieke vragenset'!$A$2:$X$48,11,FALSE)),VLOOKUP($A39,'ALG Generieke vragenset'!$A$2:$X$48,11,FALSE),"")</f>
        <v>Welke medicatie gebruik je?</v>
      </c>
      <c r="L39" s="1" t="str">
        <f>IF(ISTEXT(VLOOKUP($A39,'ALG Generieke vragenset'!$A$2:$X$48,12,FALSE)),VLOOKUP($A39,'ALG Generieke vragenset'!$A$2:$X$48,12,FALSE),"")</f>
        <v>Specificatie medicatie</v>
      </c>
      <c r="M39" s="1" t="str">
        <f t="shared" si="3"/>
        <v>ALG3C_ExtraInfo</v>
      </c>
      <c r="N39" s="1" t="str">
        <f>IF(ISTEXT(VLOOKUP($A39,'ALG Generieke vragenset'!$A$2:$X$48,14,FALSE)),VLOOKUP($A39,'ALG Generieke vragenset'!$A$2:$X$48,14,FALSE),"")</f>
        <v xml:space="preserve">Of wat voor behandeling? En als je er een hebt graag ook een foto uploaden van je medicatielijst.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 en beeld</v>
      </c>
      <c r="R39" s="1" t="str">
        <f>IF(ISTEXT(VLOOKUP($A39,'ALG Generieke vragenset'!$A$2:$X$48,18,FALSE)),VLOOKUP($A39,'ALG Generieke vragenset'!$A$2:$X$48,18,FALSE),"")</f>
        <v xml:space="preserve">Ja </v>
      </c>
      <c r="S39" s="1"/>
      <c r="T39" s="14">
        <v>1</v>
      </c>
      <c r="U39" s="14" t="str">
        <f>IF(ISTEXT(VLOOKUP($A39,'ALG Generieke vragenset'!$A$2:$X$48,21,FALSE)),VLOOKUP($A39,'ALG Generieke vragenset'!$A$2:$X$48,21,FALSE),"")</f>
        <v>x</v>
      </c>
      <c r="V39" s="1">
        <v>1</v>
      </c>
      <c r="W39" s="24"/>
      <c r="X39" s="1"/>
    </row>
    <row r="40" spans="1:24" ht="48">
      <c r="A40" s="32" t="s">
        <v>6276</v>
      </c>
      <c r="B40" s="1">
        <v>20</v>
      </c>
      <c r="C40" s="1" t="s">
        <v>6153</v>
      </c>
      <c r="D40" s="1" t="s">
        <v>6115</v>
      </c>
      <c r="E40" s="14" t="s">
        <v>6115</v>
      </c>
      <c r="F40" s="14" t="s">
        <v>6154</v>
      </c>
      <c r="G40" s="14"/>
      <c r="H40" s="25" t="str">
        <f t="shared" si="1"/>
        <v>ADDITIONALQ_Question</v>
      </c>
      <c r="I40" s="1" t="str">
        <f>IF(ISTEXT(VLOOKUP($A40,'ALG Generieke vragenset'!$A$2:$X$48,9,FALSE)),VLOOKUP($A40,'ALG Generieke vragenset'!$A$2:$X$48,9,FALSE),"")</f>
        <v>Wat is je belangrijkste vraag aan ons?</v>
      </c>
      <c r="J40" s="1" t="str">
        <f t="shared" si="2"/>
        <v>ADDITIONALQ_QuestionPar</v>
      </c>
      <c r="K40" s="1" t="str">
        <f>IF(ISTEXT(VLOOKUP($A40,'ALG Generieke vragenset'!$A$2:$X$48,11,FALSE)),VLOOKUP($A40,'ALG Generieke vragenset'!$A$2:$X$48,11,FALSE),"")</f>
        <v>Wat is je belangrijkste vraag aan ons?</v>
      </c>
      <c r="L40" s="1" t="str">
        <f>IF(ISTEXT(VLOOKUP($A40,'ALG Generieke vragenset'!$A$2:$X$48,12,FALSE)),VLOOKUP($A40,'ALG Generieke vragenset'!$A$2:$X$48,12,FALSE),"")</f>
        <v>Hulpvraag</v>
      </c>
      <c r="M40" s="1"/>
      <c r="N40" s="1" t="str">
        <f>IF(ISTEXT(VLOOKUP($A40,'ALG Generieke vragenset'!$A$2:$X$48,14,FALSE)),VLOOKUP($A40,'ALG Generieke vragenset'!$A$2:$X$48,14,FALSE),"")</f>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 xml:space="preserve">Ja </v>
      </c>
      <c r="S40" s="1"/>
      <c r="T40" s="14" t="str">
        <f>IF(ISTEXT(VLOOKUP($A40,'ALG Generieke vragenset'!$A$2:$X$48,20,FALSE)),VLOOKUP($A40,'ALG Generieke vragenset'!$A$2:$X$48,20,FALSE),"")</f>
        <v>Beschrijving</v>
      </c>
      <c r="U40" s="14" t="str">
        <f>IF(ISTEXT(VLOOKUP($A40,'ALG Generieke vragenset'!$A$2:$X$48,21,FALSE)),VLOOKUP($A40,'ALG Generieke vragenset'!$A$2:$X$48,21,FALSE),"")</f>
        <v>x</v>
      </c>
      <c r="V40" s="14">
        <v>1</v>
      </c>
      <c r="W40" s="203"/>
      <c r="X40" s="1"/>
    </row>
    <row r="41" spans="1:24" ht="111.95">
      <c r="A41" s="32" t="s">
        <v>6278</v>
      </c>
      <c r="B41" s="1" t="s">
        <v>6279</v>
      </c>
      <c r="C41" s="1" t="s">
        <v>6162</v>
      </c>
      <c r="D41" s="1" t="s">
        <v>6115</v>
      </c>
      <c r="E41" s="14" t="s">
        <v>6115</v>
      </c>
      <c r="F41" s="14" t="s">
        <v>6154</v>
      </c>
      <c r="G41" s="14"/>
      <c r="H41" s="25" t="str">
        <f t="shared" si="1"/>
        <v>ALG27_Question</v>
      </c>
      <c r="I41" s="1" t="str">
        <f>IF(ISTEXT(VLOOKUP($A41,'ALG Generieke vragenset'!$A$2:$X$48,9,FALSE)),VLOOKUP($A41,'ALG Generieke vragenset'!$A$2:$X$48,9,FALSE),"")</f>
        <v xml:space="preserve">Zijn er nog andere zorgen of vragen? </v>
      </c>
      <c r="J41" s="1" t="str">
        <f t="shared" si="2"/>
        <v>ALG27_QuestionPar</v>
      </c>
      <c r="K41" s="1" t="str">
        <f>IF(ISTEXT(VLOOKUP($A41,'ALG Generieke vragenset'!$A$2:$X$48,11,FALSE)),VLOOKUP($A41,'ALG Generieke vragenset'!$A$2:$X$48,11,FALSE),"")</f>
        <v xml:space="preserve">Zijn er nog andere zorgen of vragen? </v>
      </c>
      <c r="L41" s="1" t="str">
        <f>IF(ISTEXT(VLOOKUP($A41,'ALG Generieke vragenset'!$A$2:$X$48,12,FALSE)),VLOOKUP($A41,'ALG Generieke vragenset'!$A$2:$X$48,12,FALSE),"")</f>
        <v>Zorgen of vragen</v>
      </c>
      <c r="M41" s="1" t="str">
        <f t="shared" si="3"/>
        <v>ALG27_ExtraInfo</v>
      </c>
      <c r="N41" s="1" t="str">
        <f>IF(ISTEXT(VLOOKUP($A41,'ALG Generieke vragenset'!$A$2:$X$48,14,FALSE)),VLOOKUP($A41,'ALG Generieke vragenset'!$A$2:$X$48,14,FALSE),"")</f>
        <v xml:space="preserve">Dit is de laatste vraag, hierna worden je antwoorden doorgestuurd naar ons medisch team. Indien je geen aanvullingen hebt kan je op volgende klikken. </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beschrijving</v>
      </c>
      <c r="R41" s="1" t="str">
        <f>IF(ISTEXT(VLOOKUP($A41,'ALG Generieke vragenset'!$A$2:$X$48,18,FALSE)),VLOOKUP($A41,'ALG Generieke vragenset'!$A$2:$X$48,18,FALSE),"")</f>
        <v>Nee</v>
      </c>
      <c r="S41" s="1"/>
      <c r="T41" s="14" t="str">
        <f>IF(ISTEXT(VLOOKUP($A41,'ALG Generieke vragenset'!$A$2:$X$48,20,FALSE)),VLOOKUP($A41,'ALG Generieke vragenset'!$A$2:$X$48,20,FALSE),"")</f>
        <v>Beschrijving</v>
      </c>
      <c r="U41" s="14" t="str">
        <f>IF(ISTEXT(VLOOKUP($A41,'ALG Generieke vragenset'!$A$2:$X$48,21,FALSE)),VLOOKUP($A41,'ALG Generieke vragenset'!$A$2:$X$48,21,FALSE),"")</f>
        <v>x</v>
      </c>
      <c r="V41" s="14">
        <v>1</v>
      </c>
      <c r="W41" s="34" t="s">
        <v>6283</v>
      </c>
      <c r="X41" s="14" t="s">
        <v>6284</v>
      </c>
    </row>
  </sheetData>
  <autoFilter ref="A1:X1" xr:uid="{F208C9B4-43D1-48D3-A931-85F73465CE00}"/>
  <hyperlinks>
    <hyperlink ref="O15" r:id="rId1" xr:uid="{2DB4E70E-8474-43FF-BC4B-8D21038E3947}"/>
    <hyperlink ref="O18" r:id="rId2" xr:uid="{353C026F-F642-4856-A663-B77107E4D4BA}"/>
    <hyperlink ref="O12" r:id="rId3" xr:uid="{F3875463-38A9-4612-A3EE-CD06E391BF7C}"/>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184F03FE-90C7-4624-A3F9-919B0586AC98}">
          <x14:formula1>
            <xm:f>_handleiding!$A$29:$A$38</xm:f>
          </x14:formula1>
          <x14:formula2>
            <xm:f>0</xm:f>
          </x14:formula2>
          <xm:sqref>Q24:Q29 Q22 Q33:Q37 Q40:Q41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F274-837D-43EE-820A-E0C9995FD400}">
  <sheetPr codeName="Blad25"/>
  <dimension ref="A1:X39"/>
  <sheetViews>
    <sheetView topLeftCell="I29" zoomScale="90" zoomScaleNormal="90" workbookViewId="0">
      <selection activeCell="S43" sqref="S43"/>
    </sheetView>
  </sheetViews>
  <sheetFormatPr defaultColWidth="8.85546875" defaultRowHeight="15"/>
  <cols>
    <col min="9" max="10" width="28.140625" customWidth="1"/>
    <col min="14" max="14" width="44" customWidth="1"/>
    <col min="19" max="19" width="18.42578125" customWidth="1"/>
    <col min="20" max="20" width="33.425781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5.95">
      <c r="A2" s="206" t="s">
        <v>6353</v>
      </c>
      <c r="B2" s="76"/>
      <c r="C2" s="76" t="s">
        <v>6353</v>
      </c>
      <c r="D2" s="76" t="s">
        <v>4719</v>
      </c>
      <c r="E2" s="76" t="s">
        <v>4719</v>
      </c>
      <c r="F2" s="76" t="s">
        <v>6154</v>
      </c>
      <c r="G2" s="76"/>
      <c r="H2" s="493"/>
      <c r="I2" s="127"/>
      <c r="J2" s="490"/>
      <c r="K2" s="78"/>
      <c r="L2" s="79"/>
      <c r="M2" s="79"/>
      <c r="N2" s="76" t="s">
        <v>6384</v>
      </c>
      <c r="O2" s="79"/>
      <c r="P2" s="76"/>
      <c r="Q2" s="76"/>
      <c r="R2" s="76"/>
      <c r="S2" s="76"/>
      <c r="T2" s="76" t="s">
        <v>5</v>
      </c>
      <c r="U2" s="195"/>
      <c r="V2" s="76"/>
      <c r="W2" s="76"/>
      <c r="X2" s="80"/>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39" si="1">A4&amp;"_"&amp;$H$1</f>
        <v>ABCDE1B_Question</v>
      </c>
      <c r="I4" s="1" t="str">
        <f>IF(ISTEXT(VLOOKUP($A4,'ABCDE set (patient + verz)'!$A$2:$X$48,9,FALSE)),VLOOKUP($A4,'ABCDE set (patient + verz)'!$A$2:$X$48,9,FALSE),"")</f>
        <v xml:space="preserve">Ben je volledig bij bewustzijn / helder? </v>
      </c>
      <c r="J4" s="1" t="str">
        <f t="shared" ref="J4:J39"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9"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28.1">
      <c r="A10" s="110" t="str">
        <f>UPPER(MID(C10,1,5)&amp;B10)</f>
        <v>OORPI1</v>
      </c>
      <c r="B10" s="203">
        <v>1</v>
      </c>
      <c r="C10" s="203" t="s">
        <v>7700</v>
      </c>
      <c r="D10" s="203" t="s">
        <v>4719</v>
      </c>
      <c r="E10" s="203" t="s">
        <v>4719</v>
      </c>
      <c r="F10" s="203" t="s">
        <v>6154</v>
      </c>
      <c r="G10" s="203"/>
      <c r="H10" s="25" t="str">
        <f t="shared" si="1"/>
        <v>OORPI1_Question</v>
      </c>
      <c r="I10" s="203" t="s">
        <v>7701</v>
      </c>
      <c r="J10" s="1" t="str">
        <f t="shared" si="2"/>
        <v>OORPI1_QuestionPar</v>
      </c>
      <c r="K10" s="228" t="s">
        <v>4664</v>
      </c>
      <c r="L10" s="203" t="s">
        <v>7402</v>
      </c>
      <c r="M10" s="1" t="str">
        <f t="shared" si="3"/>
        <v>OORPI1_ExtraInfo</v>
      </c>
      <c r="N10" s="234" t="s">
        <v>7702</v>
      </c>
      <c r="O10" s="203"/>
      <c r="P10" s="203" t="s">
        <v>6300</v>
      </c>
      <c r="Q10" s="203" t="s">
        <v>6065</v>
      </c>
      <c r="R10" s="203" t="s">
        <v>3</v>
      </c>
      <c r="S10" s="203" t="s">
        <v>7703</v>
      </c>
      <c r="T10" s="203" t="s">
        <v>7704</v>
      </c>
      <c r="U10" s="203"/>
      <c r="V10" s="203" t="s">
        <v>6363</v>
      </c>
      <c r="W10" s="203" t="s">
        <v>7705</v>
      </c>
      <c r="X10" s="205" t="s">
        <v>7706</v>
      </c>
    </row>
    <row r="11" spans="1:24" ht="207.95">
      <c r="A11" s="32" t="str">
        <f>UPPER(MID(C11,1,3)&amp;B11)</f>
        <v>ALG7A</v>
      </c>
      <c r="B11" s="1" t="s">
        <v>6201</v>
      </c>
      <c r="C11" s="1" t="s">
        <v>6153</v>
      </c>
      <c r="D11" s="1" t="s">
        <v>4719</v>
      </c>
      <c r="E11" s="14" t="s">
        <v>4719</v>
      </c>
      <c r="F11" s="14" t="s">
        <v>6202</v>
      </c>
      <c r="G11" s="14"/>
      <c r="H11" s="25" t="str">
        <f t="shared" si="1"/>
        <v>ALG7A_Question</v>
      </c>
      <c r="I11" s="1" t="str">
        <f>IF(ISTEXT(VLOOKUP($A11,'ALG Generieke vragenset'!$A$2:$X$48,9,FALSE)),VLOOKUP($A11,'ALG Generieke vragenset'!$A$2:$X$48,9,FALSE),"")</f>
        <v>Hoe hoog is je temperatuur?</v>
      </c>
      <c r="J11" s="1" t="str">
        <f t="shared" si="2"/>
        <v>ALG7A_QuestionPar</v>
      </c>
      <c r="K11" s="1" t="str">
        <f>IF(ISTEXT(VLOOKUP($A11,'ALG Generieke vragenset'!$A$2:$X$48,11,FALSE)),VLOOKUP($A11,'ALG Generieke vragenset'!$A$2:$X$48,11,FALSE),"")</f>
        <v>Hoe hoog is de temperatuur?</v>
      </c>
      <c r="L11" s="1" t="str">
        <f>IF(ISTEXT(VLOOKUP($A11,'ALG Generieke vragenset'!$A$2:$X$48,12,FALSE)),VLOOKUP($A11,'ALG Generieke vragenset'!$A$2:$X$48,12,FALSE),"")</f>
        <v>Temperatuur</v>
      </c>
      <c r="M11" s="1" t="str">
        <f t="shared" si="3"/>
        <v>ALG7A_ExtraInfo</v>
      </c>
      <c r="N11" s="1" t="str">
        <f>IF(ISTEXT(VLOOKUP($A11,'ALG Generieke vragenset'!$A$2:$X$48,14,FALSE)),VLOOKUP($A11,'ALG Generieke vragenset'!$A$2:$X$48,14,FALSE),"")</f>
        <v xml:space="preserve">Bij voorkeur via de anus gemeten en afronden op halve graden. </v>
      </c>
      <c r="O11" s="24" t="str">
        <f>IF(ISTEXT(VLOOKUP($A11,'ALG Generieke vragenset'!$A$2:$X$48,15,FALSE)),VLOOKUP($A11,'ALG Generieke vragenset'!$A$2:$X$48,15,FALSE),"")</f>
        <v/>
      </c>
      <c r="P11" s="24" t="str">
        <f>IF(ISTEXT(VLOOKUP($A11,'ALG Generieke vragenset'!$A$2:$X$48,16,FALSE)),VLOOKUP($A11,'ALG Generieke vragenset'!$A$2:$X$48,16,FALSE),"")</f>
        <v> </v>
      </c>
      <c r="Q11" s="1" t="str">
        <f>IF(ISTEXT(VLOOKUP($A11,'ALG Generieke vragenset'!$A$2:$X$48,17,FALSE)),VLOOKUP($A11,'ALG Generieke vragenset'!$A$2:$X$48,17,FALSE),"")</f>
        <v>Slider</v>
      </c>
      <c r="R11" s="1" t="str">
        <f>IF(ISTEXT(VLOOKUP($A11,'ALG Generieke vragenset'!$A$2:$X$48,18,FALSE)),VLOOKUP($A11,'ALG Generieke vragenset'!$A$2:$X$48,18,FALSE),"")</f>
        <v xml:space="preserve">Ja </v>
      </c>
      <c r="S11" s="14" t="s">
        <v>6206</v>
      </c>
      <c r="T11" s="14" t="str">
        <f>IF(ISTEXT(VLOOKUP($A11,'ALG Generieke vragenset'!$A$2:$X$48,20,FALSE)),VLOOKUP($A11,'ALG Generieke vragenset'!$A$2:$X$48,20,FALSE),"")</f>
        <v>1. 35
2. 35.5
3. 36
4. 36.5
5. 37
6. 37.5 
7. 38
8. 38.5 
9. 39
10. 39.5 
11. 40
12. 40.5 
13. 41</v>
      </c>
      <c r="U11" s="14" t="str">
        <f>IF(ISTEXT(VLOOKUP($A11,'ALG Generieke vragenset'!$A$2:$X$48,21,FALSE)),VLOOKUP($A11,'ALG Generieke vragenset'!$A$2:$X$48,21,FALSE),"")</f>
        <v>x</v>
      </c>
      <c r="V11" s="1" t="s">
        <v>6208</v>
      </c>
      <c r="W11" s="14" t="s">
        <v>6209</v>
      </c>
      <c r="X11" s="1" t="s">
        <v>6116</v>
      </c>
    </row>
    <row r="12" spans="1:24" ht="63.95">
      <c r="A12" s="107" t="str">
        <f>UPPER(MID(C12,1,5)&amp;B12)</f>
        <v>OORPI2</v>
      </c>
      <c r="B12" s="234">
        <v>2</v>
      </c>
      <c r="C12" s="234" t="s">
        <v>7700</v>
      </c>
      <c r="D12" s="234" t="s">
        <v>4719</v>
      </c>
      <c r="E12" s="234" t="s">
        <v>4719</v>
      </c>
      <c r="F12" s="234" t="s">
        <v>6202</v>
      </c>
      <c r="G12" s="234"/>
      <c r="H12" s="25" t="str">
        <f t="shared" si="1"/>
        <v>OORPI2_Question</v>
      </c>
      <c r="I12" s="234" t="s">
        <v>7707</v>
      </c>
      <c r="J12" s="1" t="str">
        <f t="shared" si="2"/>
        <v>OORPI2_QuestionPar</v>
      </c>
      <c r="K12" s="234" t="s">
        <v>4674</v>
      </c>
      <c r="L12" s="234" t="s">
        <v>7708</v>
      </c>
      <c r="M12" s="1" t="str">
        <f t="shared" si="3"/>
        <v>OORPI2_ExtraInfo</v>
      </c>
      <c r="N12" s="234" t="s">
        <v>7709</v>
      </c>
      <c r="O12" s="234"/>
      <c r="P12" s="234"/>
      <c r="Q12" s="234" t="s">
        <v>6272</v>
      </c>
      <c r="R12" s="234" t="s">
        <v>3</v>
      </c>
      <c r="S12" s="234" t="s">
        <v>7710</v>
      </c>
      <c r="T12" s="234" t="s">
        <v>7711</v>
      </c>
      <c r="U12" s="234" t="s">
        <v>1576</v>
      </c>
      <c r="V12" s="234" t="s">
        <v>6363</v>
      </c>
      <c r="W12" s="234" t="s">
        <v>7712</v>
      </c>
      <c r="X12" s="243" t="s">
        <v>7713</v>
      </c>
    </row>
    <row r="13" spans="1:24" ht="80.099999999999994">
      <c r="A13" s="107" t="str">
        <f t="shared" ref="A13:A19" si="4">UPPER(MID(C13,1,5)&amp;B13)</f>
        <v>OORPI2A</v>
      </c>
      <c r="B13" s="234" t="s">
        <v>6452</v>
      </c>
      <c r="C13" s="234" t="s">
        <v>7700</v>
      </c>
      <c r="D13" s="234" t="s">
        <v>4719</v>
      </c>
      <c r="E13" s="234" t="s">
        <v>4719</v>
      </c>
      <c r="F13" s="234" t="s">
        <v>6202</v>
      </c>
      <c r="G13" s="234"/>
      <c r="H13" s="25" t="str">
        <f t="shared" si="1"/>
        <v>OORPI2A_Question</v>
      </c>
      <c r="I13" s="234" t="s">
        <v>7714</v>
      </c>
      <c r="J13" s="1" t="str">
        <f t="shared" si="2"/>
        <v>OORPI2A_QuestionPar</v>
      </c>
      <c r="K13" s="234" t="s">
        <v>4688</v>
      </c>
      <c r="L13" s="234" t="s">
        <v>7708</v>
      </c>
      <c r="M13" s="1"/>
      <c r="N13" s="234"/>
      <c r="O13" s="234"/>
      <c r="P13" s="234"/>
      <c r="Q13" s="234" t="s">
        <v>6272</v>
      </c>
      <c r="R13" s="234" t="s">
        <v>3</v>
      </c>
      <c r="S13" s="234" t="s">
        <v>7715</v>
      </c>
      <c r="T13" s="234" t="s">
        <v>7716</v>
      </c>
      <c r="U13" s="234" t="s">
        <v>1576</v>
      </c>
      <c r="V13" s="305" t="s">
        <v>7717</v>
      </c>
      <c r="W13" s="234"/>
      <c r="X13" s="243" t="s">
        <v>7718</v>
      </c>
    </row>
    <row r="14" spans="1:24" ht="176.1">
      <c r="A14" s="110" t="str">
        <f t="shared" si="4"/>
        <v>OORPI3</v>
      </c>
      <c r="B14" s="88">
        <v>3</v>
      </c>
      <c r="C14" s="88" t="s">
        <v>7700</v>
      </c>
      <c r="D14" s="88" t="s">
        <v>4719</v>
      </c>
      <c r="E14" s="88" t="s">
        <v>4719</v>
      </c>
      <c r="F14" s="88" t="s">
        <v>6202</v>
      </c>
      <c r="G14" s="88"/>
      <c r="H14" s="25" t="str">
        <f t="shared" si="1"/>
        <v>OORPI3_Question</v>
      </c>
      <c r="I14" s="88" t="s">
        <v>4694</v>
      </c>
      <c r="J14" s="1" t="str">
        <f t="shared" si="2"/>
        <v>OORPI3_QuestionPar</v>
      </c>
      <c r="K14" s="88" t="s">
        <v>4696</v>
      </c>
      <c r="L14" s="88" t="s">
        <v>7719</v>
      </c>
      <c r="M14" s="1" t="str">
        <f t="shared" si="3"/>
        <v>OORPI3_ExtraInfo</v>
      </c>
      <c r="N14" s="225" t="s">
        <v>4698</v>
      </c>
      <c r="O14" s="88"/>
      <c r="P14" s="88" t="s">
        <v>6300</v>
      </c>
      <c r="Q14" s="88" t="s">
        <v>6205</v>
      </c>
      <c r="R14" s="88" t="s">
        <v>3</v>
      </c>
      <c r="S14" s="244" t="s">
        <v>7720</v>
      </c>
      <c r="T14" s="14" t="s">
        <v>6252</v>
      </c>
      <c r="U14" s="88" t="s">
        <v>1576</v>
      </c>
      <c r="V14" s="88" t="s">
        <v>6253</v>
      </c>
      <c r="W14" s="88" t="s">
        <v>7721</v>
      </c>
      <c r="X14" s="90"/>
    </row>
    <row r="15" spans="1:24" ht="63.95">
      <c r="A15" s="107" t="str">
        <f t="shared" si="4"/>
        <v>OORPI4</v>
      </c>
      <c r="B15" s="234">
        <v>4</v>
      </c>
      <c r="C15" s="234" t="s">
        <v>7700</v>
      </c>
      <c r="D15" s="234" t="s">
        <v>4719</v>
      </c>
      <c r="E15" s="234" t="s">
        <v>4719</v>
      </c>
      <c r="F15" s="234" t="s">
        <v>6202</v>
      </c>
      <c r="G15" s="234"/>
      <c r="H15" s="25" t="str">
        <f t="shared" si="1"/>
        <v>OORPI4_Question</v>
      </c>
      <c r="I15" s="234" t="s">
        <v>7722</v>
      </c>
      <c r="J15" s="1" t="str">
        <f t="shared" si="2"/>
        <v>OORPI4_QuestionPar</v>
      </c>
      <c r="K15" s="234" t="s">
        <v>7723</v>
      </c>
      <c r="L15" s="234" t="s">
        <v>6539</v>
      </c>
      <c r="M15" s="1"/>
      <c r="N15" s="234"/>
      <c r="O15" s="234"/>
      <c r="P15" s="234"/>
      <c r="Q15" s="234" t="s">
        <v>6065</v>
      </c>
      <c r="R15" s="234" t="s">
        <v>3</v>
      </c>
      <c r="S15" s="234" t="s">
        <v>7724</v>
      </c>
      <c r="T15" s="234" t="s">
        <v>7725</v>
      </c>
      <c r="U15" s="234"/>
      <c r="V15" s="234" t="s">
        <v>6269</v>
      </c>
      <c r="W15" s="234"/>
      <c r="X15" s="243" t="s">
        <v>7726</v>
      </c>
    </row>
    <row r="16" spans="1:24" ht="255.95">
      <c r="A16" s="110" t="str">
        <f t="shared" si="4"/>
        <v>OORPI5</v>
      </c>
      <c r="B16" s="88">
        <v>5</v>
      </c>
      <c r="C16" s="88" t="s">
        <v>7700</v>
      </c>
      <c r="D16" s="88" t="s">
        <v>4719</v>
      </c>
      <c r="E16" s="88" t="s">
        <v>4719</v>
      </c>
      <c r="F16" s="88" t="s">
        <v>6202</v>
      </c>
      <c r="G16" s="88"/>
      <c r="H16" s="25" t="str">
        <f t="shared" si="1"/>
        <v>OORPI5_Question</v>
      </c>
      <c r="I16" s="88" t="s">
        <v>7727</v>
      </c>
      <c r="J16" s="1" t="str">
        <f t="shared" si="2"/>
        <v>OORPI5_QuestionPar</v>
      </c>
      <c r="K16" s="88" t="s">
        <v>7727</v>
      </c>
      <c r="L16" s="88" t="s">
        <v>7728</v>
      </c>
      <c r="M16" s="1" t="str">
        <f t="shared" si="3"/>
        <v>OORPI5_ExtraInfo</v>
      </c>
      <c r="N16" s="88" t="s">
        <v>7729</v>
      </c>
      <c r="O16" s="88"/>
      <c r="P16" s="88"/>
      <c r="Q16" s="88" t="s">
        <v>6073</v>
      </c>
      <c r="R16" s="88" t="s">
        <v>3</v>
      </c>
      <c r="S16" s="88" t="s">
        <v>6500</v>
      </c>
      <c r="T16" s="88" t="s">
        <v>6744</v>
      </c>
      <c r="U16" s="88" t="s">
        <v>1576</v>
      </c>
      <c r="V16" s="88" t="s">
        <v>6159</v>
      </c>
      <c r="W16" s="88" t="s">
        <v>6235</v>
      </c>
      <c r="X16" s="90" t="s">
        <v>7730</v>
      </c>
    </row>
    <row r="17" spans="1:24" ht="80.099999999999994">
      <c r="A17" s="110" t="str">
        <f t="shared" si="4"/>
        <v>OORPI6</v>
      </c>
      <c r="B17" s="244">
        <v>6</v>
      </c>
      <c r="C17" s="244" t="s">
        <v>7700</v>
      </c>
      <c r="D17" s="244" t="s">
        <v>4719</v>
      </c>
      <c r="E17" s="244" t="s">
        <v>4719</v>
      </c>
      <c r="F17" s="244" t="s">
        <v>6202</v>
      </c>
      <c r="G17" s="244"/>
      <c r="H17" s="25" t="str">
        <f t="shared" si="1"/>
        <v>OORPI6_Question</v>
      </c>
      <c r="I17" s="244" t="s">
        <v>7731</v>
      </c>
      <c r="J17" s="1" t="str">
        <f t="shared" si="2"/>
        <v>OORPI6_QuestionPar</v>
      </c>
      <c r="K17" s="244" t="s">
        <v>7731</v>
      </c>
      <c r="L17" s="244" t="s">
        <v>7732</v>
      </c>
      <c r="M17" s="1" t="str">
        <f t="shared" si="3"/>
        <v>OORPI6_ExtraInfo</v>
      </c>
      <c r="N17" s="225" t="s">
        <v>4729</v>
      </c>
      <c r="O17" s="244"/>
      <c r="P17" s="244"/>
      <c r="Q17" s="244" t="s">
        <v>4731</v>
      </c>
      <c r="R17" s="244" t="s">
        <v>5</v>
      </c>
      <c r="S17" s="244"/>
      <c r="T17" s="244" t="s">
        <v>4731</v>
      </c>
      <c r="U17" s="244" t="s">
        <v>1576</v>
      </c>
      <c r="V17" s="244">
        <v>1</v>
      </c>
      <c r="W17" s="244"/>
      <c r="X17" s="244"/>
    </row>
    <row r="18" spans="1:24" ht="128.1">
      <c r="A18" s="110" t="str">
        <f t="shared" si="4"/>
        <v>OORPI7</v>
      </c>
      <c r="B18" s="245">
        <v>7</v>
      </c>
      <c r="C18" s="245" t="s">
        <v>7700</v>
      </c>
      <c r="D18" s="245" t="s">
        <v>4719</v>
      </c>
      <c r="E18" s="245" t="s">
        <v>4719</v>
      </c>
      <c r="F18" s="245" t="s">
        <v>6202</v>
      </c>
      <c r="G18" s="245"/>
      <c r="H18" s="25" t="str">
        <f t="shared" si="1"/>
        <v>OORPI7_Question</v>
      </c>
      <c r="I18" s="245" t="s">
        <v>6438</v>
      </c>
      <c r="J18" s="1" t="str">
        <f t="shared" si="2"/>
        <v>OORPI7_QuestionPar</v>
      </c>
      <c r="K18" s="220" t="s">
        <v>6963</v>
      </c>
      <c r="L18" s="220" t="s">
        <v>90</v>
      </c>
      <c r="M18" s="1" t="str">
        <f t="shared" si="3"/>
        <v>OORPI7_ExtraInfo</v>
      </c>
      <c r="N18" s="245" t="s">
        <v>4735</v>
      </c>
      <c r="O18" s="245"/>
      <c r="P18" s="245"/>
      <c r="Q18" s="245" t="s">
        <v>6272</v>
      </c>
      <c r="R18" s="245" t="s">
        <v>3</v>
      </c>
      <c r="S18" s="245" t="s">
        <v>7733</v>
      </c>
      <c r="T18" s="220" t="s">
        <v>7734</v>
      </c>
      <c r="U18" s="220" t="s">
        <v>1576</v>
      </c>
      <c r="V18" s="220" t="s">
        <v>6230</v>
      </c>
      <c r="W18" s="205"/>
      <c r="X18" s="245" t="s">
        <v>7735</v>
      </c>
    </row>
    <row r="19" spans="1:24" ht="176.1">
      <c r="A19" s="110" t="str">
        <f t="shared" si="4"/>
        <v>OORPI9</v>
      </c>
      <c r="B19" s="234">
        <v>9</v>
      </c>
      <c r="C19" s="234" t="s">
        <v>7700</v>
      </c>
      <c r="D19" s="234" t="s">
        <v>4719</v>
      </c>
      <c r="E19" s="234" t="s">
        <v>4719</v>
      </c>
      <c r="F19" s="234" t="s">
        <v>6202</v>
      </c>
      <c r="G19" s="234"/>
      <c r="H19" s="25" t="str">
        <f t="shared" si="1"/>
        <v>OORPI9_Question</v>
      </c>
      <c r="I19" s="234" t="s">
        <v>7736</v>
      </c>
      <c r="J19" s="1" t="str">
        <f t="shared" si="2"/>
        <v>OORPI9_QuestionPar</v>
      </c>
      <c r="K19" s="234" t="s">
        <v>7737</v>
      </c>
      <c r="L19" s="234" t="s">
        <v>6234</v>
      </c>
      <c r="M19" s="1"/>
      <c r="N19" s="234"/>
      <c r="O19" s="234"/>
      <c r="P19" s="234"/>
      <c r="Q19" s="234" t="s">
        <v>6326</v>
      </c>
      <c r="R19" s="234" t="s">
        <v>3</v>
      </c>
      <c r="S19" s="234" t="s">
        <v>7738</v>
      </c>
      <c r="T19" s="234" t="s">
        <v>7739</v>
      </c>
      <c r="U19" s="234" t="s">
        <v>1576</v>
      </c>
      <c r="V19" s="240" t="s">
        <v>6773</v>
      </c>
      <c r="W19" s="234"/>
      <c r="X19" s="243"/>
    </row>
    <row r="20" spans="1:24" ht="111.95">
      <c r="A20" s="110" t="str">
        <f>UPPER(MID(C20,1,3)&amp;B20)</f>
        <v>ALG13</v>
      </c>
      <c r="B20" s="203">
        <v>13</v>
      </c>
      <c r="C20" s="203" t="s">
        <v>6153</v>
      </c>
      <c r="D20" s="203" t="s">
        <v>4719</v>
      </c>
      <c r="E20" s="203" t="s">
        <v>4719</v>
      </c>
      <c r="F20" s="203" t="s">
        <v>6202</v>
      </c>
      <c r="G20" s="203"/>
      <c r="H20" s="25" t="str">
        <f t="shared" si="1"/>
        <v>ALG13_Question</v>
      </c>
      <c r="I20" s="1" t="str">
        <f>IF(ISTEXT(VLOOKUP($A20,'ALG Generieke vragenset'!$A$2:$X$48,9,FALSE)),VLOOKUP($A20,'ALG Generieke vragenset'!$A$2:$X$48,9,FALSE),"")</f>
        <v xml:space="preserve">Sinds wanneer heb je klachten? </v>
      </c>
      <c r="J20" s="1" t="str">
        <f t="shared" si="2"/>
        <v>ALG13_QuestionPar</v>
      </c>
      <c r="K20" s="1" t="str">
        <f>IF(ISTEXT(VLOOKUP($A20,'ALG Generieke vragenset'!$A$2:$X$48,11,FALSE)),VLOOKUP($A20,'ALG Generieke vragenset'!$A$2:$X$48,11,FALSE),"")</f>
        <v xml:space="preserve">Sinds wanneer zijn er klachten? </v>
      </c>
      <c r="L20" s="1" t="str">
        <f>IF(ISTEXT(VLOOKUP($A20,'ALG Generieke vragenset'!$A$2:$X$48,12,FALSE)),VLOOKUP($A20,'ALG Generieke vragenset'!$A$2:$X$48,12,FALSE),"")</f>
        <v>Sinds wanneer</v>
      </c>
      <c r="M20" s="1"/>
      <c r="N20" s="1" t="str">
        <f>IF(ISTEXT(VLOOKUP($A20,'ALG Generieke vragenset'!$A$2:$X$48,14,FALSE)),VLOOKUP($A20,'ALG Generieke vragenset'!$A$2:$X$48,14,FALSE),"")</f>
        <v/>
      </c>
      <c r="O20" s="24" t="str">
        <f>IF(ISTEXT(VLOOKUP($A20,'ALG Generieke vragenset'!$A$2:$X$48,15,FALSE)),VLOOKUP($A20,'ALG Generieke vragenset'!$A$2:$X$48,15,FALSE),"")</f>
        <v/>
      </c>
      <c r="P20" s="24" t="str">
        <f>IF(ISTEXT(VLOOKUP($A20,'ALG Generieke vragenset'!$A$2:$X$48,16,FALSE)),VLOOKUP($A20,'ALG Generieke vragenset'!$A$2:$X$48,16,FALSE),"")</f>
        <v/>
      </c>
      <c r="Q20" s="1" t="str">
        <f>IF(ISTEXT(VLOOKUP($A20,'ALG Generieke vragenset'!$A$2:$X$48,17,FALSE)),VLOOKUP($A20,'ALG Generieke vragenset'!$A$2:$X$48,17,FALSE),"")</f>
        <v>keuzeselectie</v>
      </c>
      <c r="R20" s="1" t="str">
        <f>IF(ISTEXT(VLOOKUP($A20,'ALG Generieke vragenset'!$A$2:$X$48,18,FALSE)),VLOOKUP($A20,'ALG Generieke vragenset'!$A$2:$X$48,18,FALSE),"")</f>
        <v>Ja</v>
      </c>
      <c r="S20" s="14" t="s">
        <v>6228</v>
      </c>
      <c r="T20" s="14" t="str">
        <f>IF(ISTEXT(VLOOKUP($A20,'ALG Generieke vragenset'!$A$2:$X$48,20,FALSE)),VLOOKUP($A20,'ALG Generieke vragenset'!$A$2:$X$48,20,FALSE),"")</f>
        <v xml:space="preserve">1. Enkele uren
2. Een dag
3. Twee dagen
4. 2-6 dagen
5. 7 dagen
6. Langer dan 7 dagen
</v>
      </c>
      <c r="U20" s="14" t="str">
        <f>IF(ISTEXT(VLOOKUP($A20,'ALG Generieke vragenset'!$A$2:$X$48,21,FALSE)),VLOOKUP($A20,'ALG Generieke vragenset'!$A$2:$X$48,21,FALSE),"")</f>
        <v>x</v>
      </c>
      <c r="V20" s="203" t="s">
        <v>6230</v>
      </c>
      <c r="W20" s="230" t="s">
        <v>6231</v>
      </c>
      <c r="X20" s="226"/>
    </row>
    <row r="21" spans="1:24" ht="32.1">
      <c r="A21" s="110" t="str">
        <f>UPPER(MID(C21,1,3)&amp;B21)</f>
        <v>ALG13A</v>
      </c>
      <c r="B21" s="43" t="s">
        <v>6232</v>
      </c>
      <c r="C21" s="43" t="s">
        <v>6153</v>
      </c>
      <c r="D21" s="43" t="s">
        <v>6115</v>
      </c>
      <c r="E21" s="43" t="s">
        <v>4719</v>
      </c>
      <c r="F21" s="43" t="s">
        <v>6154</v>
      </c>
      <c r="G21" s="43"/>
      <c r="H21" s="25" t="str">
        <f t="shared" si="1"/>
        <v>ALG13A_Question</v>
      </c>
      <c r="I21" s="1" t="str">
        <f>IF(ISTEXT(VLOOKUP($A21,'ALG Generieke vragenset'!$A$2:$X$48,9,FALSE)),VLOOKUP($A21,'ALG Generieke vragenset'!$A$2:$X$48,9,FALSE),"")</f>
        <v>Hoe lang bestaan de klachten precies?</v>
      </c>
      <c r="J21" s="1" t="str">
        <f t="shared" si="2"/>
        <v>ALG13A_QuestionPar</v>
      </c>
      <c r="K21" s="1" t="str">
        <f>IF(ISTEXT(VLOOKUP($A21,'ALG Generieke vragenset'!$A$2:$X$48,11,FALSE)),VLOOKUP($A21,'ALG Generieke vragenset'!$A$2:$X$48,11,FALSE),"")</f>
        <v>Hoe lang bestaan de klachten precies?</v>
      </c>
      <c r="L21" s="1" t="str">
        <f>IF(ISTEXT(VLOOKUP($A21,'ALG Generieke vragenset'!$A$2:$X$48,12,FALSE)),VLOOKUP($A21,'ALG Generieke vragenset'!$A$2:$X$48,12,FALSE),"")</f>
        <v>Specifieke duur</v>
      </c>
      <c r="M21" s="1"/>
      <c r="N21" s="1" t="str">
        <f>IF(ISTEXT(VLOOKUP($A21,'ALG Generieke vragenset'!$A$2:$X$48,14,FALSE)),VLOOKUP($A21,'ALG Generieke vragenset'!$A$2:$X$48,14,FALSE),"")</f>
        <v> </v>
      </c>
      <c r="O21" s="24" t="str">
        <f>IF(ISTEXT(VLOOKUP($A21,'ALG Generieke vragenset'!$A$2:$X$48,15,FALSE)),VLOOKUP($A21,'ALG Generieke vragenset'!$A$2:$X$48,15,FALSE),"")</f>
        <v/>
      </c>
      <c r="P21" s="24" t="str">
        <f>IF(ISTEXT(VLOOKUP($A21,'ALG Generieke vragenset'!$A$2:$X$48,16,FALSE)),VLOOKUP($A21,'ALG Generieke vragenset'!$A$2:$X$48,16,FALSE),"")</f>
        <v> </v>
      </c>
      <c r="Q21" s="1" t="str">
        <f>IF(ISTEXT(VLOOKUP($A21,'ALG Generieke vragenset'!$A$2:$X$48,17,FALSE)),VLOOKUP($A21,'ALG Generieke vragenset'!$A$2:$X$48,17,FALSE),"")</f>
        <v>beschrijving</v>
      </c>
      <c r="R21" s="1" t="str">
        <f>IF(ISTEXT(VLOOKUP($A21,'ALG Generieke vragenset'!$A$2:$X$48,18,FALSE)),VLOOKUP($A21,'ALG Generieke vragenset'!$A$2:$X$48,18,FALSE),"")</f>
        <v xml:space="preserve">Ja </v>
      </c>
      <c r="S21" s="1"/>
      <c r="T21" s="14" t="str">
        <f>IF(ISTEXT(VLOOKUP($A21,'ALG Generieke vragenset'!$A$2:$X$48,20,FALSE)),VLOOKUP($A21,'ALG Generieke vragenset'!$A$2:$X$48,20,FALSE),"")</f>
        <v>Beschrijving</v>
      </c>
      <c r="U21" s="14" t="str">
        <f>IF(ISTEXT(VLOOKUP($A21,'ALG Generieke vragenset'!$A$2:$X$48,21,FALSE)),VLOOKUP($A21,'ALG Generieke vragenset'!$A$2:$X$48,21,FALSE),"")</f>
        <v>x</v>
      </c>
      <c r="V21" s="43">
        <v>1</v>
      </c>
      <c r="W21" s="43" t="s">
        <v>6116</v>
      </c>
      <c r="X21" s="44" t="s">
        <v>6116</v>
      </c>
    </row>
    <row r="22" spans="1:24" ht="63.95">
      <c r="A22" s="32" t="str">
        <f>UPPER(MID(C22,1,3)&amp;B22)</f>
        <v>ALG14</v>
      </c>
      <c r="B22" s="1">
        <v>14</v>
      </c>
      <c r="C22" s="1" t="s">
        <v>6153</v>
      </c>
      <c r="D22" s="14" t="s">
        <v>4719</v>
      </c>
      <c r="E22" s="14" t="s">
        <v>4719</v>
      </c>
      <c r="F22" s="14" t="s">
        <v>6154</v>
      </c>
      <c r="G22" s="14"/>
      <c r="H22" s="25" t="str">
        <f t="shared" si="1"/>
        <v>ALG14_Question</v>
      </c>
      <c r="I22" s="1" t="str">
        <f>IF(ISTEXT(VLOOKUP($A22,'ALG Generieke vragenset'!$A$2:$X$48,9,FALSE)),VLOOKUP($A22,'ALG Generieke vragenset'!$A$2:$X$48,9,FALSE),"")</f>
        <v>Zijn er nog andere bijkomende klachten?</v>
      </c>
      <c r="J22" s="1" t="str">
        <f t="shared" si="2"/>
        <v>ALG14_QuestionPar</v>
      </c>
      <c r="K22" s="1" t="str">
        <f>IF(ISTEXT(VLOOKUP($A22,'ALG Generieke vragenset'!$A$2:$X$48,11,FALSE)),VLOOKUP($A22,'ALG Generieke vragenset'!$A$2:$X$48,11,FALSE),"")</f>
        <v>Zijn er nog andere bijkomende klachten?</v>
      </c>
      <c r="L22" s="1" t="str">
        <f>IF(ISTEXT(VLOOKUP($A22,'ALG Generieke vragenset'!$A$2:$X$48,12,FALSE)),VLOOKUP($A22,'ALG Generieke vragenset'!$A$2:$X$48,12,FALSE),"")</f>
        <v>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
      </c>
      <c r="V22" s="14" t="s">
        <v>6159</v>
      </c>
      <c r="W22" s="203" t="s">
        <v>6235</v>
      </c>
      <c r="X22" s="1"/>
    </row>
    <row r="23" spans="1:24" ht="32.1">
      <c r="A23" s="32" t="str">
        <f>UPPER(MID(C23,1,3)&amp;B23)</f>
        <v>ALG14A</v>
      </c>
      <c r="B23" s="1" t="s">
        <v>6236</v>
      </c>
      <c r="C23" s="1" t="s">
        <v>6162</v>
      </c>
      <c r="D23" s="14" t="s">
        <v>6115</v>
      </c>
      <c r="E23" s="14" t="s">
        <v>6115</v>
      </c>
      <c r="F23" s="14" t="s">
        <v>6154</v>
      </c>
      <c r="G23" s="14"/>
      <c r="H23" s="25" t="str">
        <f t="shared" si="1"/>
        <v>ALG14A_Question</v>
      </c>
      <c r="I23" s="1" t="str">
        <f>IF(ISTEXT(VLOOKUP($A23,'ALG Generieke vragenset'!$A$2:$X$48,9,FALSE)),VLOOKUP($A23,'ALG Generieke vragenset'!$A$2:$X$48,9,FALSE),"")</f>
        <v>Kan je de bijkomende klachten beschrijven?</v>
      </c>
      <c r="J23" s="1" t="str">
        <f t="shared" si="2"/>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14">
        <v>1</v>
      </c>
      <c r="W23" s="203"/>
      <c r="X23" s="1"/>
    </row>
    <row r="24" spans="1:24" ht="111.95">
      <c r="A24" s="246" t="str">
        <f>UPPER(MID(C24,1,5)&amp;B24)</f>
        <v>OORPI10</v>
      </c>
      <c r="B24" s="88">
        <v>10</v>
      </c>
      <c r="C24" s="88" t="s">
        <v>7700</v>
      </c>
      <c r="D24" s="88" t="s">
        <v>4719</v>
      </c>
      <c r="E24" s="88" t="s">
        <v>4719</v>
      </c>
      <c r="F24" s="88" t="s">
        <v>6202</v>
      </c>
      <c r="G24" s="88"/>
      <c r="H24" s="25" t="str">
        <f t="shared" si="1"/>
        <v>OORPI10_Question</v>
      </c>
      <c r="I24" s="88" t="s">
        <v>4757</v>
      </c>
      <c r="J24" s="1" t="str">
        <f t="shared" si="2"/>
        <v>OORPI10_QuestionPar</v>
      </c>
      <c r="K24" s="88" t="s">
        <v>4759</v>
      </c>
      <c r="L24" s="88" t="s">
        <v>6830</v>
      </c>
      <c r="M24" s="1"/>
      <c r="N24" s="88"/>
      <c r="O24" s="88"/>
      <c r="P24" s="88"/>
      <c r="Q24" s="88" t="s">
        <v>6272</v>
      </c>
      <c r="R24" s="88" t="s">
        <v>3</v>
      </c>
      <c r="S24" s="88" t="s">
        <v>7740</v>
      </c>
      <c r="T24" s="88" t="s">
        <v>7741</v>
      </c>
      <c r="U24" s="88" t="s">
        <v>1576</v>
      </c>
      <c r="V24" s="247" t="s">
        <v>6777</v>
      </c>
      <c r="W24" s="245" t="s">
        <v>6818</v>
      </c>
      <c r="X24" s="90"/>
    </row>
    <row r="25" spans="1:24" ht="80.099999999999994">
      <c r="A25" s="110" t="str">
        <f>UPPER(MID(C25,1,5)&amp;B25)</f>
        <v>OORPI8</v>
      </c>
      <c r="B25" s="88">
        <v>8</v>
      </c>
      <c r="C25" s="88" t="s">
        <v>7700</v>
      </c>
      <c r="D25" s="88" t="s">
        <v>4719</v>
      </c>
      <c r="E25" s="88" t="s">
        <v>4719</v>
      </c>
      <c r="F25" s="88" t="s">
        <v>6202</v>
      </c>
      <c r="G25" s="88"/>
      <c r="H25" s="25" t="str">
        <f t="shared" si="1"/>
        <v>OORPI8_Question</v>
      </c>
      <c r="I25" s="88" t="s">
        <v>4773</v>
      </c>
      <c r="J25" s="1" t="str">
        <f t="shared" si="2"/>
        <v>OORPI8_QuestionPar</v>
      </c>
      <c r="K25" s="88" t="s">
        <v>4773</v>
      </c>
      <c r="L25" s="88" t="s">
        <v>7742</v>
      </c>
      <c r="M25" s="1" t="str">
        <f t="shared" si="3"/>
        <v>OORPI8_ExtraInfo</v>
      </c>
      <c r="N25" s="88" t="s">
        <v>4776</v>
      </c>
      <c r="O25" s="88"/>
      <c r="P25" s="88"/>
      <c r="Q25" s="88" t="s">
        <v>2029</v>
      </c>
      <c r="R25" s="88" t="s">
        <v>3</v>
      </c>
      <c r="S25" s="88"/>
      <c r="T25" s="88" t="s">
        <v>4778</v>
      </c>
      <c r="U25" s="88" t="s">
        <v>1576</v>
      </c>
      <c r="V25" s="88">
        <v>1</v>
      </c>
      <c r="W25" s="88"/>
      <c r="X25" s="90"/>
    </row>
    <row r="26" spans="1:24" ht="32.1">
      <c r="A26" s="246" t="str">
        <f>UPPER(MID(C26,1,3)&amp;B26)</f>
        <v>ALG15</v>
      </c>
      <c r="B26" s="234">
        <v>15</v>
      </c>
      <c r="C26" s="234" t="s">
        <v>6153</v>
      </c>
      <c r="D26" s="234" t="s">
        <v>4719</v>
      </c>
      <c r="E26" s="234" t="s">
        <v>4719</v>
      </c>
      <c r="F26" s="234" t="s">
        <v>6202</v>
      </c>
      <c r="G26" s="234"/>
      <c r="H26" s="25" t="str">
        <f t="shared" si="1"/>
        <v>ALG15_Question</v>
      </c>
      <c r="I26" s="1" t="str">
        <f>IF(ISTEXT(VLOOKUP($A26,'ALG Generieke vragenset'!$A$2:$X$48,9,FALSE)),VLOOKUP($A26,'ALG Generieke vragenset'!$A$2:$X$48,9,FALSE),"")</f>
        <v>Wat heb je zelf gedaan om de klachten te verlichten?</v>
      </c>
      <c r="J26" s="1" t="str">
        <f t="shared" si="2"/>
        <v>ALG15_QuestionPar</v>
      </c>
      <c r="K26" s="1" t="str">
        <f>IF(ISTEXT(VLOOKUP($A26,'ALG Generieke vragenset'!$A$2:$X$48,11,FALSE)),VLOOKUP($A26,'ALG Generieke vragenset'!$A$2:$X$48,11,FALSE),"")</f>
        <v>Wat heeft de patiënt zelf gedaan om de klachten te verlichten?</v>
      </c>
      <c r="L26" s="1" t="str">
        <f>IF(ISTEXT(VLOOKUP($A26,'ALG Generieke vragenset'!$A$2:$X$48,12,FALSE)),VLOOKUP($A26,'ALG Generieke vragenset'!$A$2:$X$48,12,FALSE),"")</f>
        <v>Zelfhulp</v>
      </c>
      <c r="M26" s="1" t="str">
        <f t="shared" si="3"/>
        <v>ALG15_ExtraInfo</v>
      </c>
      <c r="N26" s="1" t="str">
        <f>IF(ISTEXT(VLOOKUP($A26,'ALG Generieke vragenset'!$A$2:$X$48,14,FALSE)),VLOOKUP($A26,'ALG Generieke vragenset'!$A$2:$X$48,14,FALSE),"")</f>
        <v xml:space="preserve">Als je medicatie hebt ingenomen graag vermelden welke medicatie, de dosering en wanneer je het hebt ingenomen.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 xml:space="preserve">Ja </v>
      </c>
      <c r="S26" s="1"/>
      <c r="T26" s="14" t="str">
        <f>IF(ISTEXT(VLOOKUP($A26,'ALG Generieke vragenset'!$A$2:$X$48,20,FALSE)),VLOOKUP($A26,'ALG Generieke vragenset'!$A$2:$X$48,20,FALSE),"")</f>
        <v>Beschrijving</v>
      </c>
      <c r="U26" s="14" t="str">
        <f>IF(ISTEXT(VLOOKUP($A26,'ALG Generieke vragenset'!$A$2:$X$48,21,FALSE)),VLOOKUP($A26,'ALG Generieke vragenset'!$A$2:$X$48,21,FALSE),"")</f>
        <v>x</v>
      </c>
      <c r="V26" s="234">
        <v>1</v>
      </c>
      <c r="W26" s="234"/>
      <c r="X26" s="243"/>
    </row>
    <row r="27" spans="1:24" ht="128.1">
      <c r="A27" s="246" t="str">
        <f>UPPER(MID(C27,1,5)&amp;B27)</f>
        <v>OORPI11</v>
      </c>
      <c r="B27" s="88">
        <v>11</v>
      </c>
      <c r="C27" s="88" t="s">
        <v>7700</v>
      </c>
      <c r="D27" s="88" t="s">
        <v>4719</v>
      </c>
      <c r="E27" s="88" t="s">
        <v>4719</v>
      </c>
      <c r="F27" s="88" t="s">
        <v>6202</v>
      </c>
      <c r="G27" s="88"/>
      <c r="H27" s="25" t="str">
        <f t="shared" si="1"/>
        <v>OORPI11_Question</v>
      </c>
      <c r="I27" s="88" t="s">
        <v>7743</v>
      </c>
      <c r="J27" s="1" t="str">
        <f t="shared" si="2"/>
        <v>OORPI11_QuestionPar</v>
      </c>
      <c r="K27" s="88" t="s">
        <v>7744</v>
      </c>
      <c r="L27" s="88" t="s">
        <v>6556</v>
      </c>
      <c r="M27" s="1"/>
      <c r="N27" s="88"/>
      <c r="O27" s="88"/>
      <c r="P27" s="88"/>
      <c r="Q27" s="88" t="s">
        <v>6073</v>
      </c>
      <c r="R27" s="88" t="s">
        <v>3</v>
      </c>
      <c r="S27" s="14" t="s">
        <v>6500</v>
      </c>
      <c r="T27" s="88" t="s">
        <v>7745</v>
      </c>
      <c r="U27" s="88" t="s">
        <v>1576</v>
      </c>
      <c r="V27" s="88" t="s">
        <v>6159</v>
      </c>
      <c r="W27" s="88" t="s">
        <v>6235</v>
      </c>
      <c r="X27" s="90"/>
    </row>
    <row r="28" spans="1:24" ht="63.95">
      <c r="A28" s="246" t="str">
        <f>UPPER(MID(C28,1,5)&amp;B28)</f>
        <v>OORPI11A</v>
      </c>
      <c r="B28" s="88" t="s">
        <v>6785</v>
      </c>
      <c r="C28" s="88" t="s">
        <v>7700</v>
      </c>
      <c r="D28" s="88" t="s">
        <v>6115</v>
      </c>
      <c r="E28" s="88" t="s">
        <v>6115</v>
      </c>
      <c r="F28" s="88" t="s">
        <v>6154</v>
      </c>
      <c r="G28" s="88"/>
      <c r="H28" s="25" t="str">
        <f t="shared" si="1"/>
        <v>OORPI11A_Question</v>
      </c>
      <c r="I28" s="88" t="s">
        <v>6309</v>
      </c>
      <c r="J28" s="1" t="str">
        <f t="shared" si="2"/>
        <v>OORPI11A_QuestionPar</v>
      </c>
      <c r="K28" s="88" t="s">
        <v>6309</v>
      </c>
      <c r="L28" s="88" t="s">
        <v>6310</v>
      </c>
      <c r="M28" s="1" t="str">
        <f t="shared" si="3"/>
        <v>OORPI11A_ExtraInfo</v>
      </c>
      <c r="N28" s="14" t="s">
        <v>6311</v>
      </c>
      <c r="O28" s="88"/>
      <c r="P28" s="88"/>
      <c r="Q28" s="88" t="s">
        <v>6128</v>
      </c>
      <c r="R28" s="88" t="s">
        <v>6118</v>
      </c>
      <c r="S28" s="88"/>
      <c r="T28" s="88" t="s">
        <v>6312</v>
      </c>
      <c r="U28" s="88" t="s">
        <v>1576</v>
      </c>
      <c r="V28" s="88">
        <v>1</v>
      </c>
      <c r="W28" s="88"/>
      <c r="X28" s="90"/>
    </row>
    <row r="29" spans="1:24" ht="32.1">
      <c r="A29" s="246" t="str">
        <f>UPPER(MID(C29,1,3)&amp;B29)</f>
        <v>ALG17</v>
      </c>
      <c r="B29" s="234">
        <v>17</v>
      </c>
      <c r="C29" s="234" t="s">
        <v>6153</v>
      </c>
      <c r="D29" s="234" t="s">
        <v>4719</v>
      </c>
      <c r="E29" s="234" t="s">
        <v>6259</v>
      </c>
      <c r="F29" s="234" t="s">
        <v>6202</v>
      </c>
      <c r="G29" s="234"/>
      <c r="H29" s="25" t="str">
        <f t="shared" si="1"/>
        <v>ALG17_Question</v>
      </c>
      <c r="I29" s="1" t="str">
        <f>IF(ISTEXT(VLOOKUP($A29,'ALG Generieke vragenset'!$A$2:$X$48,9,FALSE)),VLOOKUP($A29,'ALG Generieke vragenset'!$A$2:$X$48,9,FALSE),"")</f>
        <v xml:space="preserve">Heb je ooit eerder last gehad van deze klacht? </v>
      </c>
      <c r="J29" s="1" t="str">
        <f t="shared" si="2"/>
        <v>ALG17_QuestionPar</v>
      </c>
      <c r="K29" s="1" t="str">
        <f>IF(ISTEXT(VLOOKUP($A29,'ALG Generieke vragenset'!$A$2:$X$48,11,FALSE)),VLOOKUP($A29,'ALG Generieke vragenset'!$A$2:$X$48,11,FALSE),"")</f>
        <v xml:space="preserve">Heeft de patiënt ooit eerder last gehad van dezelfde klacht? </v>
      </c>
      <c r="L29" s="1" t="str">
        <f>IF(ISTEXT(VLOOKUP($A29,'ALG Generieke vragenset'!$A$2:$X$48,12,FALSE)),VLOOKUP($A29,'ALG Generieke vragenset'!$A$2:$X$48,12,FALSE),"")</f>
        <v>Recidief</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234" t="s">
        <v>6159</v>
      </c>
      <c r="W29" s="234"/>
      <c r="X29" s="243"/>
    </row>
    <row r="30" spans="1:24" ht="63.95">
      <c r="A30" s="246" t="str">
        <f>UPPER(MID(C30,1,3)&amp;B30)</f>
        <v>ALG5</v>
      </c>
      <c r="B30" s="209">
        <v>5</v>
      </c>
      <c r="C30" s="209" t="s">
        <v>6153</v>
      </c>
      <c r="D30" s="209" t="s">
        <v>4719</v>
      </c>
      <c r="E30" s="209" t="s">
        <v>4719</v>
      </c>
      <c r="F30" s="209" t="s">
        <v>6202</v>
      </c>
      <c r="G30" s="209"/>
      <c r="H30" s="25" t="str">
        <f t="shared" si="1"/>
        <v>ALG5_Question</v>
      </c>
      <c r="I30" s="1" t="str">
        <f>IF(ISTEXT(VLOOKUP($A30,'ALG Generieke vragenset'!$A$2:$X$48,9,FALSE)),VLOOKUP($A30,'ALG Generieke vragenset'!$A$2:$X$48,9,FALSE),"")</f>
        <v>Heb je allergieën?</v>
      </c>
      <c r="J30" s="1" t="str">
        <f t="shared" si="2"/>
        <v>ALG5_QuestionPar</v>
      </c>
      <c r="K30" s="1" t="str">
        <f>IF(ISTEXT(VLOOKUP($A30,'ALG Generieke vragenset'!$A$2:$X$48,11,FALSE)),VLOOKUP($A30,'ALG Generieke vragenset'!$A$2:$X$48,11,FALSE),"")</f>
        <v>Heeft de patiënt allergieën?</v>
      </c>
      <c r="L30" s="1" t="str">
        <f>IF(ISTEXT(VLOOKUP($A30,'ALG Generieke vragenset'!$A$2:$X$48,12,FALSE)),VLOOKUP($A30,'ALG Generieke vragenset'!$A$2:$X$48,12,FALSE),"")</f>
        <v>Allergieën</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209" t="s">
        <v>6159</v>
      </c>
      <c r="W30" s="209" t="s">
        <v>6235</v>
      </c>
      <c r="X30" s="210"/>
    </row>
    <row r="31" spans="1:24" ht="32.1">
      <c r="A31" s="246" t="str">
        <f>UPPER(MID(C31,1,3)&amp;B31)</f>
        <v>ALG6</v>
      </c>
      <c r="B31" s="214">
        <v>6</v>
      </c>
      <c r="C31" s="214" t="s">
        <v>6153</v>
      </c>
      <c r="D31" s="214" t="s">
        <v>4719</v>
      </c>
      <c r="E31" s="214" t="s">
        <v>4719</v>
      </c>
      <c r="F31" s="214" t="s">
        <v>6202</v>
      </c>
      <c r="G31" s="214"/>
      <c r="H31" s="25" t="str">
        <f t="shared" si="1"/>
        <v>ALG6_Question</v>
      </c>
      <c r="I31" s="1" t="str">
        <f>IF(ISTEXT(VLOOKUP($A31,'ALG Generieke vragenset'!$A$2:$X$48,9,FALSE)),VLOOKUP($A31,'ALG Generieke vragenset'!$A$2:$X$48,9,FALSE),"")</f>
        <v>Hoe uit de allergie zich?</v>
      </c>
      <c r="J31" s="1" t="str">
        <f t="shared" si="2"/>
        <v>ALG6_QuestionPar</v>
      </c>
      <c r="K31" s="1" t="str">
        <f>IF(ISTEXT(VLOOKUP($A31,'ALG Generieke vragenset'!$A$2:$X$48,11,FALSE)),VLOOKUP($A31,'ALG Generieke vragenset'!$A$2:$X$48,11,FALSE),"")</f>
        <v>Hoe uit de allergie zich?</v>
      </c>
      <c r="L31" s="1" t="str">
        <f>IF(ISTEXT(VLOOKUP($A31,'ALG Generieke vragenset'!$A$2:$X$48,12,FALSE)),VLOOKUP($A31,'ALG Generieke vragenset'!$A$2:$X$48,12,FALSE),"")</f>
        <v>Waarvoor en ernst</v>
      </c>
      <c r="M31" s="1" t="str">
        <f t="shared" si="3"/>
        <v>ALG6_ExtraInfo</v>
      </c>
      <c r="N31" s="1" t="str">
        <f>IF(ISTEXT(VLOOKUP($A31,'ALG Generieke vragenset'!$A$2:$X$48,14,FALSE)),VLOOKUP($A31,'ALG Generieke vragenset'!$A$2:$X$48,14,FALSE),"")</f>
        <v>Bijvoorbeeld: huiduitslag over het gehele lichaam of een opgezette tong of keel? En gebruik je/de patiënt medicatie voor de allergie en / of heb je een EpiPen?</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 xml:space="preserve">Ja </v>
      </c>
      <c r="S31" s="1"/>
      <c r="T31" s="14" t="str">
        <f>IF(ISTEXT(VLOOKUP($A31,'ALG Generieke vragenset'!$A$2:$X$48,20,FALSE)),VLOOKUP($A31,'ALG Generieke vragenset'!$A$2:$X$48,20,FALSE),"")</f>
        <v>Beschrijving</v>
      </c>
      <c r="U31" s="14" t="str">
        <f>IF(ISTEXT(VLOOKUP($A31,'ALG Generieke vragenset'!$A$2:$X$48,21,FALSE)),VLOOKUP($A31,'ALG Generieke vragenset'!$A$2:$X$48,21,FALSE),"")</f>
        <v>x</v>
      </c>
      <c r="V31" s="214">
        <v>1</v>
      </c>
      <c r="W31" s="214"/>
      <c r="X31" s="215"/>
    </row>
    <row r="32" spans="1:24" ht="80.099999999999994">
      <c r="A32" s="246" t="str">
        <f>UPPER(MID(C32,1,5)&amp;B32)</f>
        <v>OORPI12</v>
      </c>
      <c r="B32" s="88">
        <v>12</v>
      </c>
      <c r="C32" s="88" t="s">
        <v>7700</v>
      </c>
      <c r="D32" s="88" t="s">
        <v>4719</v>
      </c>
      <c r="E32" s="88" t="s">
        <v>4719</v>
      </c>
      <c r="F32" s="88" t="s">
        <v>6202</v>
      </c>
      <c r="G32" s="88"/>
      <c r="H32" s="25" t="str">
        <f t="shared" si="1"/>
        <v>OORPI12_Question</v>
      </c>
      <c r="I32" s="88" t="s">
        <v>7746</v>
      </c>
      <c r="J32" s="1" t="str">
        <f t="shared" si="2"/>
        <v>OORPI12_QuestionPar</v>
      </c>
      <c r="K32" s="88" t="s">
        <v>7747</v>
      </c>
      <c r="L32" s="88" t="s">
        <v>7748</v>
      </c>
      <c r="M32" s="1"/>
      <c r="N32" s="88"/>
      <c r="O32" s="88"/>
      <c r="P32" s="88"/>
      <c r="Q32" s="88" t="s">
        <v>6073</v>
      </c>
      <c r="R32" s="88" t="s">
        <v>3</v>
      </c>
      <c r="S32" s="14" t="s">
        <v>6500</v>
      </c>
      <c r="T32" s="88" t="s">
        <v>6120</v>
      </c>
      <c r="U32" s="88" t="s">
        <v>1576</v>
      </c>
      <c r="V32" s="88" t="s">
        <v>6159</v>
      </c>
      <c r="W32" s="88"/>
      <c r="X32" s="90"/>
    </row>
    <row r="33" spans="1:24" ht="128.1">
      <c r="A33" s="246" t="str">
        <f>UPPER(MID(C33,1,5)&amp;B33)</f>
        <v>OORPI13</v>
      </c>
      <c r="B33" s="244">
        <v>13</v>
      </c>
      <c r="C33" s="244" t="s">
        <v>7700</v>
      </c>
      <c r="D33" s="244" t="s">
        <v>6115</v>
      </c>
      <c r="E33" s="244" t="s">
        <v>6115</v>
      </c>
      <c r="F33" s="244" t="s">
        <v>6154</v>
      </c>
      <c r="G33" s="244"/>
      <c r="H33" s="25" t="str">
        <f t="shared" si="1"/>
        <v>OORPI13_Question</v>
      </c>
      <c r="I33" s="244" t="s">
        <v>7749</v>
      </c>
      <c r="J33" s="1" t="str">
        <f t="shared" si="2"/>
        <v>OORPI13_QuestionPar</v>
      </c>
      <c r="K33" s="244" t="s">
        <v>4793</v>
      </c>
      <c r="L33" s="244" t="s">
        <v>7750</v>
      </c>
      <c r="M33" s="1"/>
      <c r="N33" s="244"/>
      <c r="O33" s="244"/>
      <c r="P33" s="244"/>
      <c r="Q33" s="244" t="s">
        <v>6073</v>
      </c>
      <c r="R33" s="244" t="s">
        <v>6118</v>
      </c>
      <c r="S33" s="14" t="s">
        <v>6500</v>
      </c>
      <c r="T33" s="244" t="s">
        <v>6744</v>
      </c>
      <c r="U33" s="244" t="s">
        <v>1576</v>
      </c>
      <c r="V33" s="244" t="s">
        <v>6159</v>
      </c>
      <c r="W33" s="244"/>
      <c r="X33" s="244" t="s">
        <v>7751</v>
      </c>
    </row>
    <row r="34" spans="1:24" ht="255.95">
      <c r="A34" s="32" t="str">
        <f>UPPER(MID(C34,1,3)&amp;B34)</f>
        <v>ALG1A</v>
      </c>
      <c r="B34" s="1" t="s">
        <v>6161</v>
      </c>
      <c r="C34" s="1" t="s">
        <v>6162</v>
      </c>
      <c r="D34" s="1" t="s">
        <v>6115</v>
      </c>
      <c r="E34" s="1" t="s">
        <v>6115</v>
      </c>
      <c r="F34" s="1" t="s">
        <v>6154</v>
      </c>
      <c r="G34" s="1"/>
      <c r="H34" s="25" t="str">
        <f t="shared" si="1"/>
        <v>ALG1A_Question</v>
      </c>
      <c r="I34" s="321" t="s">
        <v>187</v>
      </c>
      <c r="J34" s="1" t="str">
        <f t="shared" si="2"/>
        <v>ALG1A_QuestionPar</v>
      </c>
      <c r="K34" s="322" t="s">
        <v>189</v>
      </c>
      <c r="L34" s="1" t="s">
        <v>6163</v>
      </c>
      <c r="M34" s="1" t="str">
        <f t="shared" si="3"/>
        <v>ALG1A_ExtraInfo</v>
      </c>
      <c r="N34" s="323" t="s">
        <v>6164</v>
      </c>
      <c r="O34" s="24"/>
      <c r="P34" s="24"/>
      <c r="Q34" s="25" t="s">
        <v>6066</v>
      </c>
      <c r="R34" s="1" t="s">
        <v>6118</v>
      </c>
      <c r="S34" s="14" t="s">
        <v>6165</v>
      </c>
      <c r="T34" s="33" t="s">
        <v>6166</v>
      </c>
      <c r="U34" s="1" t="s">
        <v>1576</v>
      </c>
      <c r="V34" s="14" t="s">
        <v>6167</v>
      </c>
      <c r="W34" s="24" t="s">
        <v>6168</v>
      </c>
      <c r="X34" s="1"/>
    </row>
    <row r="35" spans="1:24" ht="32.1">
      <c r="A35" s="32" t="str">
        <f>UPPER(MID(C35,1,3)&amp;B35)</f>
        <v>ALG1B</v>
      </c>
      <c r="B35" s="1" t="s">
        <v>6169</v>
      </c>
      <c r="C35" s="1" t="s">
        <v>6162</v>
      </c>
      <c r="D35" s="1" t="s">
        <v>6115</v>
      </c>
      <c r="E35" s="1" t="s">
        <v>6115</v>
      </c>
      <c r="F35" s="1" t="s">
        <v>6154</v>
      </c>
      <c r="G35" s="1"/>
      <c r="H35" s="25" t="str">
        <f t="shared" si="1"/>
        <v>ALG1B_Question</v>
      </c>
      <c r="I35" s="321" t="s">
        <v>221</v>
      </c>
      <c r="J35" s="1" t="str">
        <f t="shared" si="2"/>
        <v>ALG1B_QuestionPar</v>
      </c>
      <c r="K35" s="322" t="s">
        <v>223</v>
      </c>
      <c r="L35" s="1" t="s">
        <v>6170</v>
      </c>
      <c r="M35" s="1"/>
      <c r="O35" s="24"/>
      <c r="P35" s="24"/>
      <c r="Q35" s="25" t="s">
        <v>6128</v>
      </c>
      <c r="R35" s="1" t="s">
        <v>6118</v>
      </c>
      <c r="S35" s="1"/>
      <c r="T35" s="33">
        <v>1</v>
      </c>
      <c r="U35" s="1" t="s">
        <v>1576</v>
      </c>
      <c r="V35" s="14">
        <v>1</v>
      </c>
      <c r="W35" s="24"/>
      <c r="X35" s="1"/>
    </row>
    <row r="36" spans="1:24" ht="63.95">
      <c r="A36" s="32" t="str">
        <f t="shared" ref="A36:A37" si="5">UPPER(MID(C36,1,3)&amp;B36)</f>
        <v>ALG3B</v>
      </c>
      <c r="B36" s="1" t="s">
        <v>6178</v>
      </c>
      <c r="C36" s="1" t="s">
        <v>6162</v>
      </c>
      <c r="D36" s="1" t="s">
        <v>6115</v>
      </c>
      <c r="E36" s="14" t="s">
        <v>6115</v>
      </c>
      <c r="F36" s="14" t="s">
        <v>6154</v>
      </c>
      <c r="G36" s="14"/>
      <c r="H36" s="25" t="str">
        <f t="shared" si="1"/>
        <v>ALG3B_Question</v>
      </c>
      <c r="I36" s="1" t="str">
        <f>IF(ISTEXT(VLOOKUP($A36,'ALG Generieke vragenset'!$A$2:$X$48,9,FALSE)),VLOOKUP($A36,'ALG Generieke vragenset'!$A$2:$X$48,9,FALSE),"")</f>
        <v xml:space="preserve">Gebruik je medicijnen? </v>
      </c>
      <c r="J36" s="1" t="str">
        <f t="shared" si="2"/>
        <v>ALG3B_QuestionPar</v>
      </c>
      <c r="K36" s="1" t="str">
        <f>IF(ISTEXT(VLOOKUP($A36,'ALG Generieke vragenset'!$A$2:$X$48,11,FALSE)),VLOOKUP($A36,'ALG Generieke vragenset'!$A$2:$X$48,11,FALSE),"")</f>
        <v>Gebruikt de patiënt medicijnen?</v>
      </c>
      <c r="L36" s="1" t="str">
        <f>IF(ISTEXT(VLOOKUP($A36,'ALG Generieke vragenset'!$A$2:$X$48,12,FALSE)),VLOOKUP($A36,'ALG Generieke vragenset'!$A$2:$X$48,12,FALSE),"")</f>
        <v>Medicatie</v>
      </c>
      <c r="M36" s="1" t="str">
        <f t="shared" si="3"/>
        <v>ALG3B_ExtraInfo</v>
      </c>
      <c r="N36" s="1" t="str">
        <f>IF(ISTEXT(VLOOKUP($A36,'ALG Generieke vragenset'!$A$2:$X$48,14,FALSE)),VLOOKUP($A36,'ALG Generieke vragenset'!$A$2:$X$48,14,FALSE),"")</f>
        <v>En/of ben je onder behandeling bij een arts met bijvoorbeeld radiotherapie?</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 xml:space="preserve">Ja </v>
      </c>
      <c r="S36" s="14" t="s">
        <v>6500</v>
      </c>
      <c r="T36" s="14" t="str">
        <f>IF(ISTEXT(VLOOKUP($A36,'ALG Generieke vragenset'!$A$2:$X$48,20,FALSE)),VLOOKUP($A36,'ALG Generieke vragenset'!$A$2:$X$48,20,FALSE),"")</f>
        <v xml:space="preserve">1. Ja 
2. Nee </v>
      </c>
      <c r="U36" s="14" t="str">
        <f>IF(ISTEXT(VLOOKUP($A36,'ALG Generieke vragenset'!$A$2:$X$48,21,FALSE)),VLOOKUP($A36,'ALG Generieke vragenset'!$A$2:$X$48,21,FALSE),"")</f>
        <v>x</v>
      </c>
      <c r="V36" s="1" t="s">
        <v>6159</v>
      </c>
      <c r="W36" s="24" t="s">
        <v>6235</v>
      </c>
      <c r="X36" s="1"/>
    </row>
    <row r="37" spans="1:24" ht="32.1">
      <c r="A37" s="32" t="str">
        <f t="shared" si="5"/>
        <v>ALG3C</v>
      </c>
      <c r="B37" s="1" t="s">
        <v>6182</v>
      </c>
      <c r="C37" s="1" t="s">
        <v>6162</v>
      </c>
      <c r="D37" s="1" t="s">
        <v>6115</v>
      </c>
      <c r="E37" s="14" t="s">
        <v>6115</v>
      </c>
      <c r="F37" s="14" t="s">
        <v>6154</v>
      </c>
      <c r="G37" s="14"/>
      <c r="H37" s="25" t="str">
        <f t="shared" si="1"/>
        <v>ALG3C_Question</v>
      </c>
      <c r="I37" s="1" t="str">
        <f>IF(ISTEXT(VLOOKUP($A37,'ALG Generieke vragenset'!$A$2:$X$48,9,FALSE)),VLOOKUP($A37,'ALG Generieke vragenset'!$A$2:$X$48,9,FALSE),"")</f>
        <v>Welke medicatie gebruik je?</v>
      </c>
      <c r="J37" s="1" t="str">
        <f t="shared" si="2"/>
        <v>ALG3C_QuestionPar</v>
      </c>
      <c r="K37" s="1" t="str">
        <f>IF(ISTEXT(VLOOKUP($A37,'ALG Generieke vragenset'!$A$2:$X$48,11,FALSE)),VLOOKUP($A37,'ALG Generieke vragenset'!$A$2:$X$48,11,FALSE),"")</f>
        <v>Welke medicatie gebruik je?</v>
      </c>
      <c r="L37" s="1" t="str">
        <f>IF(ISTEXT(VLOOKUP($A37,'ALG Generieke vragenset'!$A$2:$X$48,12,FALSE)),VLOOKUP($A37,'ALG Generieke vragenset'!$A$2:$X$48,12,FALSE),"")</f>
        <v>Specificatie medicatie</v>
      </c>
      <c r="M37" s="1" t="str">
        <f t="shared" si="3"/>
        <v>ALG3C_ExtraInfo</v>
      </c>
      <c r="N37" s="1" t="str">
        <f>IF(ISTEXT(VLOOKUP($A37,'ALG Generieke vragenset'!$A$2:$X$48,14,FALSE)),VLOOKUP($A37,'ALG Generieke vragenset'!$A$2:$X$48,14,FALSE),"")</f>
        <v xml:space="preserve">Of wat voor behandeling? En als je er een hebt graag ook een foto uploaden van je medicatielijst.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 en beeld</v>
      </c>
      <c r="R37" s="1" t="str">
        <f>IF(ISTEXT(VLOOKUP($A37,'ALG Generieke vragenset'!$A$2:$X$48,18,FALSE)),VLOOKUP($A37,'ALG Generieke vragenset'!$A$2:$X$48,18,FALSE),"")</f>
        <v xml:space="preserve">Ja </v>
      </c>
      <c r="S37" s="1"/>
      <c r="T37" s="14">
        <v>1</v>
      </c>
      <c r="U37" s="14" t="str">
        <f>IF(ISTEXT(VLOOKUP($A37,'ALG Generieke vragenset'!$A$2:$X$48,21,FALSE)),VLOOKUP($A37,'ALG Generieke vragenset'!$A$2:$X$48,21,FALSE),"")</f>
        <v>x</v>
      </c>
      <c r="V37" s="1">
        <v>1</v>
      </c>
      <c r="W37" s="24"/>
      <c r="X37" s="1"/>
    </row>
    <row r="38" spans="1:24" ht="48">
      <c r="A38" s="32" t="s">
        <v>6276</v>
      </c>
      <c r="B38" s="1">
        <v>20</v>
      </c>
      <c r="C38" s="1" t="s">
        <v>6153</v>
      </c>
      <c r="D38" s="1" t="s">
        <v>6115</v>
      </c>
      <c r="E38" s="14" t="s">
        <v>6115</v>
      </c>
      <c r="F38" s="14" t="s">
        <v>6154</v>
      </c>
      <c r="G38" s="14"/>
      <c r="H38" s="25" t="str">
        <f t="shared" si="1"/>
        <v>ADDITIONALQ_Question</v>
      </c>
      <c r="I38" s="1" t="str">
        <f>IF(ISTEXT(VLOOKUP($A38,'ALG Generieke vragenset'!$A$2:$X$48,9,FALSE)),VLOOKUP($A38,'ALG Generieke vragenset'!$A$2:$X$48,9,FALSE),"")</f>
        <v>Wat is je belangrijkste vraag aan ons?</v>
      </c>
      <c r="J38" s="1" t="str">
        <f t="shared" si="2"/>
        <v>ADDITIONALQ_QuestionPar</v>
      </c>
      <c r="K38" s="1" t="str">
        <f>IF(ISTEXT(VLOOKUP($A38,'ALG Generieke vragenset'!$A$2:$X$48,11,FALSE)),VLOOKUP($A38,'ALG Generieke vragenset'!$A$2:$X$48,11,FALSE),"")</f>
        <v>Wat is je belangrijkste vraag aan ons?</v>
      </c>
      <c r="L38" s="1" t="str">
        <f>IF(ISTEXT(VLOOKUP($A38,'ALG Generieke vragenset'!$A$2:$X$48,12,FALSE)),VLOOKUP($A38,'ALG Generieke vragenset'!$A$2:$X$48,12,FALSE),"")</f>
        <v>Hulpvraag</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 xml:space="preserve">Ja </v>
      </c>
      <c r="S38" s="1"/>
      <c r="T38" s="14" t="str">
        <f>IF(ISTEXT(VLOOKUP($A38,'ALG Generieke vragenset'!$A$2:$X$48,20,FALSE)),VLOOKUP($A38,'ALG Generieke vragenset'!$A$2:$X$48,20,FALSE),"")</f>
        <v>Beschrijving</v>
      </c>
      <c r="U38" s="14" t="str">
        <f>IF(ISTEXT(VLOOKUP($A38,'ALG Generieke vragenset'!$A$2:$X$48,21,FALSE)),VLOOKUP($A38,'ALG Generieke vragenset'!$A$2:$X$48,21,FALSE),"")</f>
        <v>x</v>
      </c>
      <c r="V38" s="14">
        <v>1</v>
      </c>
      <c r="W38" s="203"/>
      <c r="X38" s="1" t="s">
        <v>7752</v>
      </c>
    </row>
    <row r="39" spans="1:24" ht="111.95">
      <c r="A39" s="32" t="s">
        <v>6278</v>
      </c>
      <c r="B39" s="1" t="s">
        <v>6279</v>
      </c>
      <c r="C39" s="1" t="s">
        <v>6162</v>
      </c>
      <c r="D39" s="1" t="s">
        <v>6115</v>
      </c>
      <c r="E39" s="14" t="s">
        <v>6115</v>
      </c>
      <c r="F39" s="14" t="s">
        <v>6154</v>
      </c>
      <c r="G39" s="14"/>
      <c r="H39" s="25" t="str">
        <f t="shared" si="1"/>
        <v>ALG27_Question</v>
      </c>
      <c r="I39" s="1" t="str">
        <f>IF(ISTEXT(VLOOKUP($A39,'ALG Generieke vragenset'!$A$2:$X$48,9,FALSE)),VLOOKUP($A39,'ALG Generieke vragenset'!$A$2:$X$48,9,FALSE),"")</f>
        <v xml:space="preserve">Zijn er nog andere zorgen of vragen? </v>
      </c>
      <c r="J39" s="1" t="str">
        <f t="shared" si="2"/>
        <v>ALG27_QuestionPar</v>
      </c>
      <c r="K39" s="1" t="str">
        <f>IF(ISTEXT(VLOOKUP($A39,'ALG Generieke vragenset'!$A$2:$X$48,11,FALSE)),VLOOKUP($A39,'ALG Generieke vragenset'!$A$2:$X$48,11,FALSE),"")</f>
        <v xml:space="preserve">Zijn er nog andere zorgen of vragen? </v>
      </c>
      <c r="L39" s="1" t="str">
        <f>IF(ISTEXT(VLOOKUP($A39,'ALG Generieke vragenset'!$A$2:$X$48,12,FALSE)),VLOOKUP($A39,'ALG Generieke vragenset'!$A$2:$X$48,12,FALSE),"")</f>
        <v>Zorgen of vragen</v>
      </c>
      <c r="M39" s="1" t="str">
        <f t="shared" si="3"/>
        <v>ALG27_ExtraInfo</v>
      </c>
      <c r="N39" s="1" t="str">
        <f>IF(ISTEXT(VLOOKUP($A39,'ALG Generieke vragenset'!$A$2:$X$48,14,FALSE)),VLOOKUP($A39,'ALG Generieke vragenset'!$A$2:$X$48,14,FALSE),"")</f>
        <v xml:space="preserve">Dit is de laatste vraag, hierna worden je antwoorden doorgestuurd naar ons medisch team. Indien je geen aanvullingen hebt kan je op volgende klikken.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Nee</v>
      </c>
      <c r="S39" s="1"/>
      <c r="T39" s="14" t="str">
        <f>IF(ISTEXT(VLOOKUP($A39,'ALG Generieke vragenset'!$A$2:$X$48,20,FALSE)),VLOOKUP($A39,'ALG Generieke vragenset'!$A$2:$X$48,20,FALSE),"")</f>
        <v>Beschrijving</v>
      </c>
      <c r="U39" s="14" t="str">
        <f>IF(ISTEXT(VLOOKUP($A39,'ALG Generieke vragenset'!$A$2:$X$48,21,FALSE)),VLOOKUP($A39,'ALG Generieke vragenset'!$A$2:$X$48,21,FALSE),"")</f>
        <v>x</v>
      </c>
      <c r="V39" s="14">
        <v>1</v>
      </c>
      <c r="W39" s="205" t="s">
        <v>6283</v>
      </c>
      <c r="X39" s="14" t="s">
        <v>6284</v>
      </c>
    </row>
  </sheetData>
  <autoFilter ref="A1:X1" xr:uid="{85F2F274-837D-43EE-820A-E0C9995FD400}"/>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72D5663-E9D4-4759-952E-142859F7BD73}">
          <x14:formula1>
            <xm:f>_handleiding!$A$29:$A$38</xm:f>
          </x14:formula1>
          <x14:formula2>
            <xm:f>0</xm:f>
          </x14:formula2>
          <xm:sqref>Q20:Q23 Q26 Q29:Q31 Q34:Q35 Q38:Q39 Q11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2E55-852F-411A-A0AE-578997740671}">
  <sheetPr codeName="Blad27"/>
  <dimension ref="A1:X41"/>
  <sheetViews>
    <sheetView topLeftCell="H12" zoomScale="90" zoomScaleNormal="90" workbookViewId="0">
      <selection activeCell="S14" sqref="S14"/>
    </sheetView>
  </sheetViews>
  <sheetFormatPr defaultColWidth="8.85546875" defaultRowHeight="15"/>
  <cols>
    <col min="9" max="10" width="31" customWidth="1"/>
    <col min="13" max="13" width="18.7109375" customWidth="1"/>
    <col min="14" max="14" width="35.42578125" customWidth="1"/>
    <col min="19" max="19" width="32.42578125" customWidth="1"/>
    <col min="20" max="20" width="51.8554687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206" t="s">
        <v>6353</v>
      </c>
      <c r="B2" s="76"/>
      <c r="C2" s="76" t="s">
        <v>6353</v>
      </c>
      <c r="D2" s="76" t="s">
        <v>4719</v>
      </c>
      <c r="E2" s="76" t="s">
        <v>4719</v>
      </c>
      <c r="F2" s="76" t="s">
        <v>6154</v>
      </c>
      <c r="G2" s="76"/>
      <c r="H2" s="76"/>
      <c r="I2" s="248"/>
      <c r="J2" s="285"/>
      <c r="K2" s="78"/>
      <c r="L2" s="79"/>
      <c r="M2" s="79"/>
      <c r="N2" s="76" t="s">
        <v>6384</v>
      </c>
      <c r="O2" s="79"/>
      <c r="P2" s="76"/>
      <c r="Q2" s="76"/>
      <c r="R2" s="76"/>
      <c r="S2" s="76"/>
      <c r="T2" s="76" t="s">
        <v>6510</v>
      </c>
      <c r="U2" s="76"/>
      <c r="V2" s="76"/>
      <c r="W2" s="76"/>
      <c r="X2" s="80"/>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41" si="1">A4&amp;"_"&amp;$H$1</f>
        <v>ABCDE1B_Question</v>
      </c>
      <c r="I4" s="1" t="str">
        <f>IF(ISTEXT(VLOOKUP($A4,'ABCDE set (patient + verz)'!$A$2:$X$48,9,FALSE)),VLOOKUP($A4,'ABCDE set (patient + verz)'!$A$2:$X$48,9,FALSE),"")</f>
        <v xml:space="preserve">Ben je volledig bij bewustzijn / helder? </v>
      </c>
      <c r="J4" s="1" t="str">
        <f t="shared" ref="J4:J41"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1"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80.099999999999994">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49" t="str">
        <f>UPPER(MID(C10,1,5)&amp;B10)</f>
        <v>OVERG1</v>
      </c>
      <c r="B10" s="217">
        <v>1</v>
      </c>
      <c r="C10" s="217" t="s">
        <v>91</v>
      </c>
      <c r="D10" s="217" t="s">
        <v>6196</v>
      </c>
      <c r="E10" s="217" t="s">
        <v>6115</v>
      </c>
      <c r="F10" s="217" t="s">
        <v>6202</v>
      </c>
      <c r="G10" s="217"/>
      <c r="H10" s="25" t="str">
        <f t="shared" si="1"/>
        <v>OVERG1_Question</v>
      </c>
      <c r="I10" s="217" t="s">
        <v>7753</v>
      </c>
      <c r="J10" s="1" t="str">
        <f t="shared" si="2"/>
        <v>OVERG1_QuestionPar</v>
      </c>
      <c r="K10" s="217" t="s">
        <v>7754</v>
      </c>
      <c r="L10" s="217" t="s">
        <v>7755</v>
      </c>
      <c r="M10" s="1" t="str">
        <f t="shared" si="3"/>
        <v>OVERG1_ExtraInfo</v>
      </c>
      <c r="N10" s="217" t="s">
        <v>7756</v>
      </c>
      <c r="O10" s="217"/>
      <c r="P10" s="217" t="s">
        <v>6300</v>
      </c>
      <c r="Q10" s="217" t="s">
        <v>6326</v>
      </c>
      <c r="R10" s="217" t="s">
        <v>3</v>
      </c>
      <c r="S10" s="217" t="s">
        <v>7757</v>
      </c>
      <c r="T10" s="217" t="s">
        <v>7758</v>
      </c>
      <c r="U10" s="217" t="s">
        <v>1576</v>
      </c>
      <c r="V10" s="217" t="s">
        <v>6668</v>
      </c>
      <c r="W10" s="217" t="s">
        <v>7759</v>
      </c>
      <c r="X10" s="250"/>
    </row>
    <row r="11" spans="1:24" ht="272.10000000000002">
      <c r="A11" s="251" t="str">
        <f>UPPER(MID(C11,1,5)&amp;B11)</f>
        <v>OVERG2</v>
      </c>
      <c r="B11" s="41">
        <v>2</v>
      </c>
      <c r="C11" s="217" t="s">
        <v>91</v>
      </c>
      <c r="D11" s="41" t="s">
        <v>6196</v>
      </c>
      <c r="E11" s="41" t="s">
        <v>6115</v>
      </c>
      <c r="F11" s="41" t="s">
        <v>6202</v>
      </c>
      <c r="G11" s="41"/>
      <c r="H11" s="25" t="str">
        <f t="shared" si="1"/>
        <v>OVERG2_Question</v>
      </c>
      <c r="I11" s="41" t="s">
        <v>4812</v>
      </c>
      <c r="J11" s="1" t="str">
        <f t="shared" si="2"/>
        <v>OVERG2_QuestionPar</v>
      </c>
      <c r="K11" s="41" t="s">
        <v>4814</v>
      </c>
      <c r="L11" s="41" t="s">
        <v>7760</v>
      </c>
      <c r="M11" s="1" t="str">
        <f t="shared" si="3"/>
        <v>OVERG2_ExtraInfo</v>
      </c>
      <c r="N11" s="27" t="s">
        <v>7761</v>
      </c>
      <c r="O11" s="41"/>
      <c r="P11" s="41" t="s">
        <v>6441</v>
      </c>
      <c r="Q11" s="41" t="s">
        <v>6065</v>
      </c>
      <c r="R11" s="41" t="s">
        <v>3</v>
      </c>
      <c r="S11" s="41" t="s">
        <v>7762</v>
      </c>
      <c r="T11" s="41" t="s">
        <v>7763</v>
      </c>
      <c r="U11" s="41" t="s">
        <v>1576</v>
      </c>
      <c r="V11" s="252" t="s">
        <v>6269</v>
      </c>
      <c r="W11" s="41" t="s">
        <v>7211</v>
      </c>
      <c r="X11" s="131"/>
    </row>
    <row r="12" spans="1:24" ht="176.1">
      <c r="A12" s="249" t="str">
        <f>UPPER(MID(C12,1,5)&amp;B12)</f>
        <v>OVERG3</v>
      </c>
      <c r="B12" s="33">
        <v>3</v>
      </c>
      <c r="C12" s="33" t="s">
        <v>91</v>
      </c>
      <c r="D12" s="33" t="s">
        <v>4719</v>
      </c>
      <c r="E12" s="33" t="s">
        <v>4719</v>
      </c>
      <c r="F12" s="33" t="s">
        <v>6202</v>
      </c>
      <c r="G12" s="33"/>
      <c r="H12" s="25" t="str">
        <f t="shared" si="1"/>
        <v>OVERG3_Question</v>
      </c>
      <c r="I12" s="217" t="s">
        <v>7764</v>
      </c>
      <c r="J12" s="1" t="str">
        <f t="shared" si="2"/>
        <v>OVERG3_QuestionPar</v>
      </c>
      <c r="K12" s="217" t="s">
        <v>7765</v>
      </c>
      <c r="L12" s="33" t="s">
        <v>7766</v>
      </c>
      <c r="M12" s="1" t="str">
        <f t="shared" si="3"/>
        <v>OVERG3_ExtraInfo</v>
      </c>
      <c r="N12" s="33" t="s">
        <v>7767</v>
      </c>
      <c r="O12" s="33"/>
      <c r="P12" s="33" t="s">
        <v>6300</v>
      </c>
      <c r="Q12" s="33" t="s">
        <v>6326</v>
      </c>
      <c r="R12" s="33" t="s">
        <v>3</v>
      </c>
      <c r="S12" s="33" t="s">
        <v>7768</v>
      </c>
      <c r="T12" s="33" t="s">
        <v>7769</v>
      </c>
      <c r="U12" s="217"/>
      <c r="V12" s="33" t="s">
        <v>6230</v>
      </c>
      <c r="W12" s="253" t="s">
        <v>7770</v>
      </c>
      <c r="X12" s="129"/>
    </row>
    <row r="13" spans="1:24" ht="207.95">
      <c r="A13" s="32" t="str">
        <f>UPPER(MID(C13,1,3)&amp;B13)</f>
        <v>ALG7A</v>
      </c>
      <c r="B13" s="1" t="s">
        <v>6201</v>
      </c>
      <c r="C13" s="1" t="s">
        <v>6153</v>
      </c>
      <c r="D13" s="1" t="s">
        <v>4719</v>
      </c>
      <c r="E13" s="14" t="s">
        <v>4719</v>
      </c>
      <c r="F13" s="14" t="s">
        <v>6202</v>
      </c>
      <c r="G13" s="14"/>
      <c r="H13" s="25" t="str">
        <f t="shared" si="1"/>
        <v>ALG7A_Question</v>
      </c>
      <c r="I13" s="1" t="str">
        <f>IF(ISTEXT(VLOOKUP($A13,'ALG Generieke vragenset'!$A$2:$X$48,9,FALSE)),VLOOKUP($A13,'ALG Generieke vragenset'!$A$2:$X$48,9,FALSE),"")</f>
        <v>Hoe hoog is je temperatuur?</v>
      </c>
      <c r="J13" s="1" t="str">
        <f t="shared" si="2"/>
        <v>ALG7A_QuestionPar</v>
      </c>
      <c r="K13" s="1" t="str">
        <f>IF(ISTEXT(VLOOKUP($A13,'ALG Generieke vragenset'!$A$2:$X$48,11,FALSE)),VLOOKUP($A13,'ALG Generieke vragenset'!$A$2:$X$48,11,FALSE),"")</f>
        <v>Hoe hoog is de temperatuur?</v>
      </c>
      <c r="L13" s="1" t="str">
        <f>IF(ISTEXT(VLOOKUP($A13,'ALG Generieke vragenset'!$A$2:$X$48,12,FALSE)),VLOOKUP($A13,'ALG Generieke vragenset'!$A$2:$X$48,12,FALSE),"")</f>
        <v>Temperatuur</v>
      </c>
      <c r="M13" s="1" t="str">
        <f t="shared" si="3"/>
        <v>ALG7A_ExtraInfo</v>
      </c>
      <c r="N13" s="1" t="str">
        <f>IF(ISTEXT(VLOOKUP($A13,'ALG Generieke vragenset'!$A$2:$X$48,14,FALSE)),VLOOKUP($A13,'ALG Generieke vragenset'!$A$2:$X$48,14,FALSE),"")</f>
        <v xml:space="preserve">Bij voorkeur via de anus gemeten en afronden op halve graden.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Slider</v>
      </c>
      <c r="R13" s="1" t="str">
        <f>IF(ISTEXT(VLOOKUP($A13,'ALG Generieke vragenset'!$A$2:$X$48,18,FALSE)),VLOOKUP($A13,'ALG Generieke vragenset'!$A$2:$X$48,18,FALSE),"")</f>
        <v xml:space="preserve">Ja </v>
      </c>
      <c r="S13" s="14" t="s">
        <v>6206</v>
      </c>
      <c r="T13" s="14" t="str">
        <f>IF(ISTEXT(VLOOKUP($A13,'ALG Generieke vragenset'!$A$2:$X$48,20,FALSE)),VLOOKUP($A13,'ALG Generieke vragenset'!$A$2:$X$48,20,FALSE),"")</f>
        <v>1. 35
2. 35.5
3. 36
4. 36.5
5. 37
6. 37.5 
7. 38
8. 38.5 
9. 39
10. 39.5 
11. 40
12. 40.5 
13. 41</v>
      </c>
      <c r="U13" s="14" t="str">
        <f>IF(ISTEXT(VLOOKUP($A13,'ALG Generieke vragenset'!$A$2:$X$48,21,FALSE)),VLOOKUP($A13,'ALG Generieke vragenset'!$A$2:$X$48,21,FALSE),"")</f>
        <v>x</v>
      </c>
      <c r="V13" s="1" t="s">
        <v>6208</v>
      </c>
      <c r="W13" s="14" t="s">
        <v>6209</v>
      </c>
      <c r="X13" s="1" t="s">
        <v>6116</v>
      </c>
    </row>
    <row r="14" spans="1:24" ht="176.1">
      <c r="A14" s="32" t="str">
        <f>UPPER(MID(C14,1,3)&amp;B14)</f>
        <v>PIJ1</v>
      </c>
      <c r="B14" s="1">
        <v>1</v>
      </c>
      <c r="C14" s="1" t="s">
        <v>6247</v>
      </c>
      <c r="D14" s="14" t="s">
        <v>4719</v>
      </c>
      <c r="E14" s="14" t="s">
        <v>4719</v>
      </c>
      <c r="F14" s="14" t="s">
        <v>6154</v>
      </c>
      <c r="G14" s="14"/>
      <c r="H14" s="25" t="str">
        <f t="shared" si="1"/>
        <v>PIJ1_Question</v>
      </c>
      <c r="I14" s="1" t="str">
        <f>IF(ISTEXT(VLOOKUP($A14,'ALG Generieke vragenset'!$A$2:$X$48,9,FALSE)),VLOOKUP($A14,'ALG Generieke vragenset'!$A$2:$X$48,9,FALSE),"")</f>
        <v>Kun je op een schaal van 0-10 aangeven hoeveel pijn je hebt?</v>
      </c>
      <c r="J14" s="1" t="str">
        <f t="shared" si="2"/>
        <v>PIJ1_QuestionPar</v>
      </c>
      <c r="K14" s="1" t="str">
        <f>IF(ISTEXT(VLOOKUP($A14,'ALG Generieke vragenset'!$A$2:$X$48,11,FALSE)),VLOOKUP($A14,'ALG Generieke vragenset'!$A$2:$X$48,11,FALSE),"")</f>
        <v>Kun je op een schaal van 0-10 aangeven hoeveel pijn de patiënt heeft?</v>
      </c>
      <c r="L14" s="1" t="str">
        <f>IF(ISTEXT(VLOOKUP($A14,'ALG Generieke vragenset'!$A$2:$X$48,12,FALSE)),VLOOKUP($A14,'ALG Generieke vragenset'!$A$2:$X$48,12,FALSE),"")</f>
        <v>Pijn 0-10</v>
      </c>
      <c r="M14" s="1" t="str">
        <f t="shared" si="3"/>
        <v>PIJ1_ExtraInfo</v>
      </c>
      <c r="N14" s="1" t="str">
        <f>IF(ISTEXT(VLOOKUP($A14,'ALG Generieke vragenset'!$A$2:$X$48,14,FALSE)),VLOOKUP($A14,'ALG Generieke vragenset'!$A$2:$X$48,14,FALSE),"")</f>
        <v>0 is geen pijn, 1-3: weinig pijn, je kan bijna alles doen, 4-7: De pijn is aanwezig en beperkt je in je activiteiten, 8-9: de pijn is heel hevig en belemmerd je in al je dagelijkse activiteiten, 10 is de ergst denkbare pijn.</v>
      </c>
      <c r="O14" s="24" t="str">
        <f>IF(ISTEXT(VLOOKUP($A14,'ALG Generieke vragenset'!$A$2:$X$48,15,FALSE)),VLOOKUP($A14,'ALG Generieke vragenset'!$A$2:$X$48,15,FALSE),"")</f>
        <v>https://mi-umbraco-prd.azurewebsites.net/media/r3xjpuis/pij1.png</v>
      </c>
      <c r="P14" s="24" t="str">
        <f>IF(ISTEXT(VLOOKUP($A14,'ALG Generieke vragenset'!$A$2:$X$48,16,FALSE)),VLOOKUP($A14,'ALG Generieke vragenset'!$A$2:$X$48,16,FALSE),"")</f>
        <v>score 9 of 10</v>
      </c>
      <c r="Q14" s="1" t="str">
        <f>IF(ISTEXT(VLOOKUP($A14,'ALG Generieke vragenset'!$A$2:$X$48,17,FALSE)),VLOOKUP($A14,'ALG Generieke vragenset'!$A$2:$X$48,17,FALSE),"")</f>
        <v>slider</v>
      </c>
      <c r="R14" s="1" t="str">
        <f>IF(ISTEXT(VLOOKUP($A14,'ALG Generieke vragenset'!$A$2:$X$48,18,FALSE)),VLOOKUP($A14,'ALG Generieke vragenset'!$A$2:$X$48,18,FALSE),"")</f>
        <v>Ja</v>
      </c>
      <c r="S14" s="14" t="str">
        <f>IF(ISTEXT(VLOOKUP($A14,'ALG Generieke vragenset'!$A$2:$X$100,19,FALSE)),VLOOKUP($A14,'ALG Generieke vragenset'!$A$2:$X$100,19,FALSE),"")</f>
        <v>0. PIJ1_Answer1 
1. PIJ1_Answer2 
2. PIJ1_Answer3 
3. PIJ1_Answer4 
4. PIJ1_Answer5 
5. PIJ1_Answer6 
6. PIJ1_Answer7 
7. PIJ1_Answer8 
8. PIJ1_Answer9 
9. PIJ1_Answer10 
10. PIJ1_Answer11</v>
      </c>
      <c r="T14" s="14" t="str">
        <f>IF(ISTEXT(VLOOKUP($A14,'ALG Generieke vragenset'!$A$2:$X$48,20,FALSE)),VLOOKUP($A14,'ALG Generieke vragenset'!$A$2:$X$48,20,FALSE),"")</f>
        <v>0. 0
1. 1
2. 2
3. 3
4. 4
5. 5
6. 6
7. 7
8. 8
9. 9
10. 10</v>
      </c>
      <c r="U14" s="14" t="str">
        <f>IF(ISTEXT(VLOOKUP($A14,'ALG Generieke vragenset'!$A$2:$X$48,21,FALSE)),VLOOKUP($A14,'ALG Generieke vragenset'!$A$2:$X$48,21,FALSE),"")</f>
        <v>x</v>
      </c>
      <c r="V14" s="46" t="s">
        <v>6739</v>
      </c>
      <c r="W14" s="14" t="s">
        <v>6254</v>
      </c>
      <c r="X14" s="1"/>
    </row>
    <row r="15" spans="1:24" ht="32.1">
      <c r="A15" s="32" t="str">
        <f>UPPER(MID(C15,1,3)&amp;B15)</f>
        <v>ALG4</v>
      </c>
      <c r="B15" s="1">
        <v>4</v>
      </c>
      <c r="C15" s="1" t="s">
        <v>6153</v>
      </c>
      <c r="D15" s="1" t="s">
        <v>4719</v>
      </c>
      <c r="E15" s="14" t="s">
        <v>6186</v>
      </c>
      <c r="F15" s="203" t="s">
        <v>6187</v>
      </c>
      <c r="G15" s="203"/>
      <c r="H15" s="25" t="str">
        <f t="shared" si="1"/>
        <v>ALG4_Question</v>
      </c>
      <c r="I15" s="1" t="str">
        <f>IF(ISTEXT(VLOOKUP($A15,'ALG Generieke vragenset'!$A$2:$X$48,9,FALSE)),VLOOKUP($A15,'ALG Generieke vragenset'!$A$2:$X$48,9,FALSE),"")</f>
        <v xml:space="preserve">Ben je (mogelijk) zwanger? </v>
      </c>
      <c r="J15" s="1" t="str">
        <f t="shared" si="2"/>
        <v>ALG4_QuestionPar</v>
      </c>
      <c r="K15" s="1" t="str">
        <f>IF(ISTEXT(VLOOKUP($A15,'ALG Generieke vragenset'!$A$2:$X$48,11,FALSE)),VLOOKUP($A15,'ALG Generieke vragenset'!$A$2:$X$48,11,FALSE),"")</f>
        <v>Is de patiënte (mogelijk) zwanger?</v>
      </c>
      <c r="L15" s="1" t="str">
        <f>IF(ISTEXT(VLOOKUP($A15,'ALG Generieke vragenset'!$A$2:$X$48,12,FALSE)),VLOOKUP($A15,'ALG Generieke vragenset'!$A$2:$X$48,12,FALSE),"")</f>
        <v>(mogelijk) zwanger</v>
      </c>
      <c r="M15" s="1"/>
      <c r="N15" s="1" t="str">
        <f>IF(ISTEXT(VLOOKUP($A15,'ALG Generieke vragenset'!$A$2:$X$48,14,FALSE)),VLOOKUP($A15,'ALG Generieke vragenset'!$A$2:$X$48,14,FALSE),"")</f>
        <v/>
      </c>
      <c r="O15" s="24" t="str">
        <f>IF(ISTEXT(VLOOKUP($A15,'ALG Generieke vragenset'!$A$2:$X$48,15,FALSE)),VLOOKUP($A15,'ALG Generieke vragenset'!$A$2:$X$48,15,FALSE),"")</f>
        <v/>
      </c>
      <c r="P15" s="24" t="str">
        <f>IF(ISTEXT(VLOOKUP($A15,'ALG Generieke vragenset'!$A$2:$X$48,16,FALSE)),VLOOKUP($A15,'ALG Generieke vragenset'!$A$2:$X$48,16,FALSE),"")</f>
        <v/>
      </c>
      <c r="Q15" s="1" t="str">
        <f>IF(ISTEXT(VLOOKUP($A15,'ALG Generieke vragenset'!$A$2:$X$48,17,FALSE)),VLOOKUP($A15,'ALG Generieke vragenset'!$A$2:$X$48,17,FALSE),"")</f>
        <v>boolean</v>
      </c>
      <c r="R15" s="1" t="str">
        <f>IF(ISTEXT(VLOOKUP($A15,'ALG Generieke vragenset'!$A$2:$X$48,18,FALSE)),VLOOKUP($A15,'ALG Generieke vragenset'!$A$2:$X$48,18,FALSE),"")</f>
        <v xml:space="preserve">Ja </v>
      </c>
      <c r="S15" s="14" t="s">
        <v>6500</v>
      </c>
      <c r="T15" s="14" t="str">
        <f>IF(ISTEXT(VLOOKUP($A15,'ALG Generieke vragenset'!$A$2:$X$48,20,FALSE)),VLOOKUP($A15,'ALG Generieke vragenset'!$A$2:$X$48,20,FALSE),"")</f>
        <v>1. Ja
2. Nee</v>
      </c>
      <c r="U15" s="14" t="str">
        <f>IF(ISTEXT(VLOOKUP($A15,'ALG Generieke vragenset'!$A$2:$X$48,21,FALSE)),VLOOKUP($A15,'ALG Generieke vragenset'!$A$2:$X$48,21,FALSE),"")</f>
        <v>x</v>
      </c>
      <c r="V15" s="1" t="s">
        <v>6159</v>
      </c>
      <c r="W15" s="203"/>
      <c r="X15" s="1"/>
    </row>
    <row r="16" spans="1:24" ht="159.94999999999999">
      <c r="A16" s="251" t="str">
        <f>UPPER(MID(C16,1,5)&amp;B16)</f>
        <v>OVERG4</v>
      </c>
      <c r="B16" s="216">
        <v>4</v>
      </c>
      <c r="C16" s="216" t="s">
        <v>91</v>
      </c>
      <c r="D16" s="216" t="s">
        <v>4719</v>
      </c>
      <c r="E16" s="216" t="s">
        <v>4719</v>
      </c>
      <c r="F16" s="216" t="s">
        <v>6154</v>
      </c>
      <c r="G16" s="216"/>
      <c r="H16" s="25" t="str">
        <f t="shared" si="1"/>
        <v>OVERG4_Question</v>
      </c>
      <c r="I16" s="216" t="s">
        <v>4835</v>
      </c>
      <c r="J16" s="1" t="str">
        <f t="shared" si="2"/>
        <v>OVERG4_QuestionPar</v>
      </c>
      <c r="K16" s="216" t="s">
        <v>7771</v>
      </c>
      <c r="L16" s="216" t="s">
        <v>7772</v>
      </c>
      <c r="M16" s="1" t="str">
        <f t="shared" si="3"/>
        <v>OVERG4_ExtraInfo</v>
      </c>
      <c r="N16" s="216" t="s">
        <v>4839</v>
      </c>
      <c r="O16" s="216"/>
      <c r="P16" s="216"/>
      <c r="Q16" s="216" t="s">
        <v>6065</v>
      </c>
      <c r="R16" s="216" t="s">
        <v>3</v>
      </c>
      <c r="S16" s="216" t="s">
        <v>7773</v>
      </c>
      <c r="T16" s="216" t="s">
        <v>7774</v>
      </c>
      <c r="U16" s="216" t="s">
        <v>1576</v>
      </c>
      <c r="V16" s="216" t="s">
        <v>6773</v>
      </c>
      <c r="W16" s="216"/>
      <c r="X16" s="254"/>
    </row>
    <row r="17" spans="1:24" ht="128.1">
      <c r="A17" s="249" t="str">
        <f>UPPER(MID(C17,1,5)&amp;B17)</f>
        <v>OVERG5</v>
      </c>
      <c r="B17" s="217">
        <v>5</v>
      </c>
      <c r="C17" s="217" t="s">
        <v>91</v>
      </c>
      <c r="D17" s="217" t="s">
        <v>4719</v>
      </c>
      <c r="E17" s="217" t="s">
        <v>4719</v>
      </c>
      <c r="F17" s="217" t="s">
        <v>6202</v>
      </c>
      <c r="G17" s="217"/>
      <c r="H17" s="25" t="str">
        <f t="shared" si="1"/>
        <v>OVERG5_Question</v>
      </c>
      <c r="I17" s="217" t="s">
        <v>4847</v>
      </c>
      <c r="J17" s="1" t="str">
        <f t="shared" si="2"/>
        <v>OVERG5_QuestionPar</v>
      </c>
      <c r="K17" s="217" t="s">
        <v>4849</v>
      </c>
      <c r="L17" s="217" t="s">
        <v>7775</v>
      </c>
      <c r="M17" s="1"/>
      <c r="N17" s="217"/>
      <c r="O17" s="217"/>
      <c r="P17" s="217"/>
      <c r="Q17" s="217" t="s">
        <v>6065</v>
      </c>
      <c r="R17" s="217" t="s">
        <v>3</v>
      </c>
      <c r="S17" s="217" t="s">
        <v>7776</v>
      </c>
      <c r="T17" s="217" t="s">
        <v>7777</v>
      </c>
      <c r="U17" s="217" t="s">
        <v>1576</v>
      </c>
      <c r="V17" s="255" t="s">
        <v>6269</v>
      </c>
      <c r="W17" s="217"/>
      <c r="X17" s="250"/>
    </row>
    <row r="18" spans="1:24" ht="111.95">
      <c r="A18" s="32" t="str">
        <f>UPPER(MID(C18,1,3)&amp;B18)</f>
        <v>ALG13</v>
      </c>
      <c r="B18" s="1">
        <v>13</v>
      </c>
      <c r="C18" s="14" t="s">
        <v>6153</v>
      </c>
      <c r="D18" s="14" t="s">
        <v>4719</v>
      </c>
      <c r="E18" s="14" t="s">
        <v>4719</v>
      </c>
      <c r="F18" s="14" t="s">
        <v>6154</v>
      </c>
      <c r="G18" s="14"/>
      <c r="H18" s="25" t="str">
        <f t="shared" si="1"/>
        <v>ALG13_Question</v>
      </c>
      <c r="I18" s="1" t="str">
        <f>IF(ISTEXT(VLOOKUP($A18,'ALG Generieke vragenset'!$A$2:$X$48,9,FALSE)),VLOOKUP($A18,'ALG Generieke vragenset'!$A$2:$X$48,9,FALSE),"")</f>
        <v xml:space="preserve">Sinds wanneer heb je klachten? </v>
      </c>
      <c r="J18" s="1" t="str">
        <f t="shared" si="2"/>
        <v>ALG13_QuestionPar</v>
      </c>
      <c r="K18" s="1" t="str">
        <f>IF(ISTEXT(VLOOKUP($A18,'ALG Generieke vragenset'!$A$2:$X$48,11,FALSE)),VLOOKUP($A18,'ALG Generieke vragenset'!$A$2:$X$48,11,FALSE),"")</f>
        <v xml:space="preserve">Sinds wanneer zijn er klachten? </v>
      </c>
      <c r="L18" s="1" t="str">
        <f>IF(ISTEXT(VLOOKUP($A18,'ALG Generieke vragenset'!$A$2:$X$48,12,FALSE)),VLOOKUP($A18,'ALG Generieke vragenset'!$A$2:$X$48,12,FALSE),"")</f>
        <v>Sinds wanneer</v>
      </c>
      <c r="M18" s="1"/>
      <c r="N18" s="1" t="str">
        <f>IF(ISTEXT(VLOOKUP($A18,'ALG Generieke vragenset'!$A$2:$X$48,14,FALSE)),VLOOKUP($A18,'ALG Generieke vragenset'!$A$2:$X$48,14,FALSE),"")</f>
        <v/>
      </c>
      <c r="O18" s="24" t="str">
        <f>IF(ISTEXT(VLOOKUP($A18,'ALG Generieke vragenset'!$A$2:$X$48,15,FALSE)),VLOOKUP($A18,'ALG Generieke vragenset'!$A$2:$X$48,15,FALSE),"")</f>
        <v/>
      </c>
      <c r="P18" s="24" t="str">
        <f>IF(ISTEXT(VLOOKUP($A18,'ALG Generieke vragenset'!$A$2:$X$48,16,FALSE)),VLOOKUP($A18,'ALG Generieke vragenset'!$A$2:$X$48,16,FALSE),"")</f>
        <v/>
      </c>
      <c r="Q18" s="1" t="str">
        <f>IF(ISTEXT(VLOOKUP($A18,'ALG Generieke vragenset'!$A$2:$X$48,17,FALSE)),VLOOKUP($A18,'ALG Generieke vragenset'!$A$2:$X$48,17,FALSE),"")</f>
        <v>keuzeselectie</v>
      </c>
      <c r="R18" s="1" t="str">
        <f>IF(ISTEXT(VLOOKUP($A18,'ALG Generieke vragenset'!$A$2:$X$48,18,FALSE)),VLOOKUP($A18,'ALG Generieke vragenset'!$A$2:$X$48,18,FALSE),"")</f>
        <v>Ja</v>
      </c>
      <c r="S18" s="14" t="s">
        <v>6228</v>
      </c>
      <c r="T18" s="14" t="str">
        <f>IF(ISTEXT(VLOOKUP($A18,'ALG Generieke vragenset'!$A$2:$X$48,20,FALSE)),VLOOKUP($A18,'ALG Generieke vragenset'!$A$2:$X$48,20,FALSE),"")</f>
        <v xml:space="preserve">1. Enkele uren
2. Een dag
3. Twee dagen
4. 2-6 dagen
5. 7 dagen
6. Langer dan 7 dagen
</v>
      </c>
      <c r="U18" s="14" t="str">
        <f>IF(ISTEXT(VLOOKUP($A18,'ALG Generieke vragenset'!$A$2:$X$48,21,FALSE)),VLOOKUP($A18,'ALG Generieke vragenset'!$A$2:$X$48,21,FALSE),"")</f>
        <v>x</v>
      </c>
      <c r="V18" s="16" t="s">
        <v>6230</v>
      </c>
      <c r="W18" s="203" t="s">
        <v>6231</v>
      </c>
      <c r="X18" s="1"/>
    </row>
    <row r="19" spans="1:24" ht="32.1">
      <c r="A19" s="32" t="str">
        <f>UPPER(MID(C19,1,3)&amp;B19)</f>
        <v>ALG13A</v>
      </c>
      <c r="B19" s="43" t="s">
        <v>6232</v>
      </c>
      <c r="C19" s="43" t="s">
        <v>6153</v>
      </c>
      <c r="D19" s="43" t="s">
        <v>6115</v>
      </c>
      <c r="E19" s="43" t="s">
        <v>4719</v>
      </c>
      <c r="F19" s="43" t="s">
        <v>6154</v>
      </c>
      <c r="G19" s="43"/>
      <c r="H19" s="25" t="str">
        <f t="shared" si="1"/>
        <v>ALG13A_Question</v>
      </c>
      <c r="I19" s="1" t="str">
        <f>IF(ISTEXT(VLOOKUP($A19,'ALG Generieke vragenset'!$A$2:$X$48,9,FALSE)),VLOOKUP($A19,'ALG Generieke vragenset'!$A$2:$X$48,9,FALSE),"")</f>
        <v>Hoe lang bestaan de klachten precies?</v>
      </c>
      <c r="J19" s="1" t="str">
        <f t="shared" si="2"/>
        <v>ALG13A_QuestionPar</v>
      </c>
      <c r="K19" s="1" t="str">
        <f>IF(ISTEXT(VLOOKUP($A19,'ALG Generieke vragenset'!$A$2:$X$48,11,FALSE)),VLOOKUP($A19,'ALG Generieke vragenset'!$A$2:$X$48,11,FALSE),"")</f>
        <v>Hoe lang bestaan de klachten precies?</v>
      </c>
      <c r="L19" s="1" t="str">
        <f>IF(ISTEXT(VLOOKUP($A19,'ALG Generieke vragenset'!$A$2:$X$48,12,FALSE)),VLOOKUP($A19,'ALG Generieke vragenset'!$A$2:$X$48,12,FALSE),"")</f>
        <v>Specifieke duur</v>
      </c>
      <c r="M19" s="1"/>
      <c r="N19" s="1" t="str">
        <f>IF(ISTEXT(VLOOKUP($A19,'ALG Generieke vragenset'!$A$2:$X$48,14,FALSE)),VLOOKUP($A19,'ALG Generieke vragenset'!$A$2:$X$48,14,FALSE),"")</f>
        <v> </v>
      </c>
      <c r="O19" s="24" t="str">
        <f>IF(ISTEXT(VLOOKUP($A19,'ALG Generieke vragenset'!$A$2:$X$48,15,FALSE)),VLOOKUP($A19,'ALG Generieke vragenset'!$A$2:$X$48,15,FALSE),"")</f>
        <v/>
      </c>
      <c r="P19" s="24" t="str">
        <f>IF(ISTEXT(VLOOKUP($A19,'ALG Generieke vragenset'!$A$2:$X$48,16,FALSE)),VLOOKUP($A19,'ALG Generieke vragenset'!$A$2:$X$48,16,FALSE),"")</f>
        <v> </v>
      </c>
      <c r="Q19" s="1" t="str">
        <f>IF(ISTEXT(VLOOKUP($A19,'ALG Generieke vragenset'!$A$2:$X$48,17,FALSE)),VLOOKUP($A19,'ALG Generieke vragenset'!$A$2:$X$48,17,FALSE),"")</f>
        <v>beschrijving</v>
      </c>
      <c r="R19" s="1" t="str">
        <f>IF(ISTEXT(VLOOKUP($A19,'ALG Generieke vragenset'!$A$2:$X$48,18,FALSE)),VLOOKUP($A19,'ALG Generieke vragenset'!$A$2:$X$48,18,FALSE),"")</f>
        <v xml:space="preserve">Ja </v>
      </c>
      <c r="S19" s="1"/>
      <c r="T19" s="14" t="str">
        <f>IF(ISTEXT(VLOOKUP($A19,'ALG Generieke vragenset'!$A$2:$X$48,20,FALSE)),VLOOKUP($A19,'ALG Generieke vragenset'!$A$2:$X$48,20,FALSE),"")</f>
        <v>Beschrijving</v>
      </c>
      <c r="U19" s="14" t="str">
        <f>IF(ISTEXT(VLOOKUP($A19,'ALG Generieke vragenset'!$A$2:$X$48,21,FALSE)),VLOOKUP($A19,'ALG Generieke vragenset'!$A$2:$X$48,21,FALSE),"")</f>
        <v>x</v>
      </c>
      <c r="V19" s="43">
        <v>1</v>
      </c>
      <c r="W19" s="43" t="s">
        <v>6116</v>
      </c>
      <c r="X19" s="44" t="s">
        <v>6116</v>
      </c>
    </row>
    <row r="20" spans="1:24" ht="192">
      <c r="A20" s="84" t="str">
        <f t="shared" ref="A20:A21" si="4">UPPER(MID(C20,1,3)&amp;B20)</f>
        <v>ALG31A</v>
      </c>
      <c r="B20" s="82" t="s">
        <v>6323</v>
      </c>
      <c r="C20" s="82" t="s">
        <v>6162</v>
      </c>
      <c r="D20" s="82" t="s">
        <v>6296</v>
      </c>
      <c r="E20" s="82" t="s">
        <v>4719</v>
      </c>
      <c r="F20" s="82" t="s">
        <v>6224</v>
      </c>
      <c r="G20" s="82"/>
      <c r="H20" s="25" t="str">
        <f t="shared" si="1"/>
        <v>ALG31A_Question</v>
      </c>
      <c r="I20" s="82" t="s">
        <v>6324</v>
      </c>
      <c r="J20" s="1" t="str">
        <f t="shared" si="2"/>
        <v>ALG31A_QuestionPar</v>
      </c>
      <c r="K20" s="82" t="s">
        <v>510</v>
      </c>
      <c r="L20" s="82" t="s">
        <v>6325</v>
      </c>
      <c r="M20" s="1" t="str">
        <f t="shared" si="3"/>
        <v>ALG31A_ExtraInfo</v>
      </c>
      <c r="N20" s="82" t="s">
        <v>512</v>
      </c>
      <c r="O20" s="82"/>
      <c r="P20" s="82"/>
      <c r="Q20" s="82" t="s">
        <v>6326</v>
      </c>
      <c r="R20" s="82" t="s">
        <v>6295</v>
      </c>
      <c r="S20" s="82" t="s">
        <v>6327</v>
      </c>
      <c r="T20" s="82" t="s">
        <v>6328</v>
      </c>
      <c r="U20" s="82" t="s">
        <v>1576</v>
      </c>
      <c r="V20" s="82" t="s">
        <v>6329</v>
      </c>
      <c r="W20" s="82"/>
      <c r="X20" s="1"/>
    </row>
    <row r="21" spans="1:24" ht="159.94999999999999">
      <c r="A21" s="84" t="str">
        <f t="shared" si="4"/>
        <v>ALG31B</v>
      </c>
      <c r="B21" s="82" t="s">
        <v>6330</v>
      </c>
      <c r="C21" s="82" t="s">
        <v>6162</v>
      </c>
      <c r="D21" s="82" t="s">
        <v>6331</v>
      </c>
      <c r="E21" s="82" t="s">
        <v>4719</v>
      </c>
      <c r="F21" s="82" t="s">
        <v>6216</v>
      </c>
      <c r="G21" s="82"/>
      <c r="H21" s="25" t="str">
        <f t="shared" si="1"/>
        <v>ALG31B_Question</v>
      </c>
      <c r="I21" s="82" t="s">
        <v>6324</v>
      </c>
      <c r="J21" s="1" t="str">
        <f t="shared" si="2"/>
        <v>ALG31B_QuestionPar</v>
      </c>
      <c r="K21" s="82" t="s">
        <v>510</v>
      </c>
      <c r="L21" s="82" t="s">
        <v>6824</v>
      </c>
      <c r="M21" s="1" t="str">
        <f t="shared" si="3"/>
        <v>ALG31B_ExtraInfo</v>
      </c>
      <c r="N21" s="82" t="s">
        <v>6333</v>
      </c>
      <c r="O21" s="82"/>
      <c r="P21" s="82"/>
      <c r="Q21" s="82" t="s">
        <v>6326</v>
      </c>
      <c r="R21" s="82" t="s">
        <v>6295</v>
      </c>
      <c r="S21" s="82" t="s">
        <v>6334</v>
      </c>
      <c r="T21" s="82" t="s">
        <v>6335</v>
      </c>
      <c r="U21" s="82" t="s">
        <v>1576</v>
      </c>
      <c r="V21" s="82" t="s">
        <v>6246</v>
      </c>
      <c r="W21" s="82"/>
      <c r="X21" s="1"/>
    </row>
    <row r="22" spans="1:24" ht="176.1">
      <c r="A22" s="249" t="str">
        <f>UPPER(MID(C22,1,5)&amp;B22)</f>
        <v>OVERG8</v>
      </c>
      <c r="B22" s="217">
        <v>8</v>
      </c>
      <c r="C22" s="217" t="s">
        <v>91</v>
      </c>
      <c r="D22" s="217" t="s">
        <v>4719</v>
      </c>
      <c r="E22" s="217" t="s">
        <v>4719</v>
      </c>
      <c r="F22" s="217" t="s">
        <v>6202</v>
      </c>
      <c r="G22" s="217"/>
      <c r="H22" s="25" t="str">
        <f t="shared" si="1"/>
        <v>OVERG8_Question</v>
      </c>
      <c r="I22" s="217" t="s">
        <v>7778</v>
      </c>
      <c r="J22" s="1" t="str">
        <f t="shared" si="2"/>
        <v>OVERG8_QuestionPar</v>
      </c>
      <c r="K22" s="217" t="s">
        <v>7779</v>
      </c>
      <c r="L22" s="217" t="s">
        <v>7780</v>
      </c>
      <c r="M22" s="1" t="str">
        <f t="shared" si="3"/>
        <v>OVERG8_ExtraInfo</v>
      </c>
      <c r="N22" s="217" t="s">
        <v>4861</v>
      </c>
      <c r="O22" s="217"/>
      <c r="P22" s="217"/>
      <c r="Q22" s="217" t="s">
        <v>6326</v>
      </c>
      <c r="R22" s="217" t="s">
        <v>3</v>
      </c>
      <c r="S22" s="217" t="s">
        <v>7781</v>
      </c>
      <c r="T22" s="217" t="s">
        <v>7782</v>
      </c>
      <c r="U22" s="217" t="s">
        <v>1576</v>
      </c>
      <c r="V22" s="217" t="s">
        <v>6777</v>
      </c>
      <c r="W22" s="217" t="s">
        <v>7783</v>
      </c>
      <c r="X22" s="250"/>
    </row>
    <row r="23" spans="1:24" ht="240">
      <c r="A23" s="251" t="str">
        <f>UPPER(MID(C23,1,5)&amp;B23)</f>
        <v>OVERG9</v>
      </c>
      <c r="B23" s="216">
        <v>9</v>
      </c>
      <c r="C23" s="216" t="s">
        <v>91</v>
      </c>
      <c r="D23" s="216" t="s">
        <v>4719</v>
      </c>
      <c r="E23" s="216" t="s">
        <v>4719</v>
      </c>
      <c r="F23" s="216" t="s">
        <v>6202</v>
      </c>
      <c r="G23" s="216"/>
      <c r="H23" s="25" t="str">
        <f t="shared" si="1"/>
        <v>OVERG9_Question</v>
      </c>
      <c r="I23" s="216" t="s">
        <v>7784</v>
      </c>
      <c r="J23" s="1" t="str">
        <f t="shared" si="2"/>
        <v>OVERG9_QuestionPar</v>
      </c>
      <c r="K23" s="216" t="s">
        <v>7785</v>
      </c>
      <c r="L23" s="216" t="s">
        <v>7786</v>
      </c>
      <c r="M23" s="1" t="str">
        <f t="shared" si="3"/>
        <v>OVERG9_ExtraInfo</v>
      </c>
      <c r="N23" s="216" t="s">
        <v>7787</v>
      </c>
      <c r="O23" s="216"/>
      <c r="P23" s="216"/>
      <c r="Q23" s="216" t="s">
        <v>6128</v>
      </c>
      <c r="R23" s="216" t="s">
        <v>6118</v>
      </c>
      <c r="S23" s="216"/>
      <c r="T23" s="216" t="s">
        <v>6312</v>
      </c>
      <c r="U23" s="216" t="s">
        <v>1576</v>
      </c>
      <c r="V23" s="256">
        <v>1</v>
      </c>
      <c r="W23" s="216"/>
      <c r="X23" s="254"/>
    </row>
    <row r="24" spans="1:24" ht="192">
      <c r="A24" s="249" t="str">
        <f>UPPER(MID(C24,1,5)&amp;B24)</f>
        <v>OVERG10</v>
      </c>
      <c r="B24" s="217">
        <v>10</v>
      </c>
      <c r="C24" s="217" t="s">
        <v>91</v>
      </c>
      <c r="D24" s="217" t="s">
        <v>4719</v>
      </c>
      <c r="E24" s="217" t="s">
        <v>4719</v>
      </c>
      <c r="F24" s="217" t="s">
        <v>6154</v>
      </c>
      <c r="G24" s="217"/>
      <c r="H24" s="25" t="str">
        <f t="shared" si="1"/>
        <v>OVERG10_Question</v>
      </c>
      <c r="I24" s="217" t="s">
        <v>7788</v>
      </c>
      <c r="J24" s="1" t="str">
        <f t="shared" si="2"/>
        <v>OVERG10_QuestionPar</v>
      </c>
      <c r="K24" s="217" t="s">
        <v>7789</v>
      </c>
      <c r="L24" s="217" t="s">
        <v>7790</v>
      </c>
      <c r="M24" s="1" t="str">
        <f t="shared" si="3"/>
        <v>OVERG10_ExtraInfo</v>
      </c>
      <c r="N24" s="217" t="s">
        <v>7791</v>
      </c>
      <c r="O24" s="217"/>
      <c r="P24" s="217"/>
      <c r="Q24" s="217" t="s">
        <v>6326</v>
      </c>
      <c r="R24" s="217" t="s">
        <v>3</v>
      </c>
      <c r="S24" s="217" t="s">
        <v>7792</v>
      </c>
      <c r="T24" s="217" t="s">
        <v>7793</v>
      </c>
      <c r="U24" s="217" t="s">
        <v>1576</v>
      </c>
      <c r="V24" s="217" t="s">
        <v>6477</v>
      </c>
      <c r="W24" s="217"/>
      <c r="X24" s="250"/>
    </row>
    <row r="25" spans="1:24" ht="63.95">
      <c r="A25" s="32" t="str">
        <f t="shared" ref="A25:A35" si="5">UPPER(MID(C25,1,3)&amp;B25)</f>
        <v>ALG14</v>
      </c>
      <c r="B25" s="1">
        <v>14</v>
      </c>
      <c r="C25" s="1" t="s">
        <v>6153</v>
      </c>
      <c r="D25" s="14" t="s">
        <v>4719</v>
      </c>
      <c r="E25" s="14" t="s">
        <v>4719</v>
      </c>
      <c r="F25" s="14" t="s">
        <v>6154</v>
      </c>
      <c r="G25" s="14"/>
      <c r="H25" s="25" t="str">
        <f t="shared" si="1"/>
        <v>ALG14_Question</v>
      </c>
      <c r="I25" s="1" t="str">
        <f>IF(ISTEXT(VLOOKUP($A25,'ALG Generieke vragenset'!$A$2:$X$48,9,FALSE)),VLOOKUP($A25,'ALG Generieke vragenset'!$A$2:$X$48,9,FALSE),"")</f>
        <v>Zijn er nog andere bijkomende klachten?</v>
      </c>
      <c r="J25" s="1" t="str">
        <f t="shared" si="2"/>
        <v>ALG14_QuestionPar</v>
      </c>
      <c r="K25" s="1" t="str">
        <f>IF(ISTEXT(VLOOKUP($A25,'ALG Generieke vragenset'!$A$2:$X$48,11,FALSE)),VLOOKUP($A25,'ALG Generieke vragenset'!$A$2:$X$48,11,FALSE),"")</f>
        <v>Zijn er nog andere bijkomende klachten?</v>
      </c>
      <c r="L25" s="1" t="str">
        <f>IF(ISTEXT(VLOOKUP($A25,'ALG Generieke vragenset'!$A$2:$X$48,12,FALSE)),VLOOKUP($A25,'ALG Generieke vragenset'!$A$2:$X$48,12,FALSE),"")</f>
        <v>Bijkomende klachten</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boolean</v>
      </c>
      <c r="R25" s="1" t="str">
        <f>IF(ISTEXT(VLOOKUP($A25,'ALG Generieke vragenset'!$A$2:$X$48,18,FALSE)),VLOOKUP($A25,'ALG Generieke vragenset'!$A$2:$X$48,18,FALSE),"")</f>
        <v>Ja</v>
      </c>
      <c r="S25" s="14" t="s">
        <v>6500</v>
      </c>
      <c r="T25" s="14" t="str">
        <f>IF(ISTEXT(VLOOKUP($A25,'ALG Generieke vragenset'!$A$2:$X$48,20,FALSE)),VLOOKUP($A25,'ALG Generieke vragenset'!$A$2:$X$48,20,FALSE),"")</f>
        <v>1. Ja
2. Nee</v>
      </c>
      <c r="U25" s="14" t="str">
        <f>IF(ISTEXT(VLOOKUP($A25,'ALG Generieke vragenset'!$A$2:$X$48,21,FALSE)),VLOOKUP($A25,'ALG Generieke vragenset'!$A$2:$X$48,21,FALSE),"")</f>
        <v/>
      </c>
      <c r="V25" s="14" t="s">
        <v>6159</v>
      </c>
      <c r="W25" s="203" t="s">
        <v>6160</v>
      </c>
      <c r="X25" s="1"/>
    </row>
    <row r="26" spans="1:24" ht="32.1">
      <c r="A26" s="32" t="str">
        <f t="shared" si="5"/>
        <v>ALG14A</v>
      </c>
      <c r="B26" s="1" t="s">
        <v>6236</v>
      </c>
      <c r="C26" s="1" t="s">
        <v>6162</v>
      </c>
      <c r="D26" s="14" t="s">
        <v>6115</v>
      </c>
      <c r="E26" s="14" t="s">
        <v>6115</v>
      </c>
      <c r="F26" s="14" t="s">
        <v>6154</v>
      </c>
      <c r="G26" s="14"/>
      <c r="H26" s="25" t="str">
        <f t="shared" si="1"/>
        <v>ALG14A_Question</v>
      </c>
      <c r="I26" s="1" t="str">
        <f>IF(ISTEXT(VLOOKUP($A26,'ALG Generieke vragenset'!$A$2:$X$48,9,FALSE)),VLOOKUP($A26,'ALG Generieke vragenset'!$A$2:$X$48,9,FALSE),"")</f>
        <v>Kan je de bijkomende klachten beschrijven?</v>
      </c>
      <c r="J26" s="1" t="str">
        <f t="shared" si="2"/>
        <v>ALG14A_QuestionPar</v>
      </c>
      <c r="K26" s="1" t="str">
        <f>IF(ISTEXT(VLOOKUP($A26,'ALG Generieke vragenset'!$A$2:$X$48,11,FALSE)),VLOOKUP($A26,'ALG Generieke vragenset'!$A$2:$X$48,11,FALSE),"")</f>
        <v>Kan je de bijkomende klachten beschrijven?</v>
      </c>
      <c r="L26" s="1" t="str">
        <f>IF(ISTEXT(VLOOKUP($A26,'ALG Generieke vragenset'!$A$2:$X$48,12,FALSE)),VLOOKUP($A26,'ALG Generieke vragenset'!$A$2:$X$48,12,FALSE),"")</f>
        <v>Specificatie bijkomende klachten</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Nee</v>
      </c>
      <c r="S26" s="1"/>
      <c r="T26" s="14" t="str">
        <f>IF(ISTEXT(VLOOKUP($A26,'ALG Generieke vragenset'!$A$2:$X$48,20,FALSE)),VLOOKUP($A26,'ALG Generieke vragenset'!$A$2:$X$48,20,FALSE),"")</f>
        <v>Beschrijving</v>
      </c>
      <c r="U26" s="14" t="str">
        <f>IF(ISTEXT(VLOOKUP($A26,'ALG Generieke vragenset'!$A$2:$X$48,21,FALSE)),VLOOKUP($A26,'ALG Generieke vragenset'!$A$2:$X$48,21,FALSE),"")</f>
        <v>x</v>
      </c>
      <c r="V26" s="14">
        <v>1</v>
      </c>
      <c r="W26" s="203"/>
      <c r="X26" s="1"/>
    </row>
    <row r="27" spans="1:24" ht="240">
      <c r="A27" s="251" t="str">
        <f>UPPER(MID(C27,1,5)&amp;B27)</f>
        <v>OVERG12</v>
      </c>
      <c r="B27" s="220">
        <v>12</v>
      </c>
      <c r="C27" s="220" t="s">
        <v>91</v>
      </c>
      <c r="D27" s="220" t="s">
        <v>6115</v>
      </c>
      <c r="E27" s="220" t="s">
        <v>6115</v>
      </c>
      <c r="F27" s="220" t="s">
        <v>6154</v>
      </c>
      <c r="G27" s="220"/>
      <c r="H27" s="25" t="str">
        <f t="shared" si="1"/>
        <v>OVERG12_Question</v>
      </c>
      <c r="I27" s="209" t="s">
        <v>6829</v>
      </c>
      <c r="J27" s="1" t="str">
        <f t="shared" si="2"/>
        <v>OVERG12_QuestionPar</v>
      </c>
      <c r="K27" s="209" t="s">
        <v>1815</v>
      </c>
      <c r="L27" s="209" t="s">
        <v>6830</v>
      </c>
      <c r="M27" s="1" t="str">
        <f t="shared" si="3"/>
        <v>OVERG12_ExtraInfo</v>
      </c>
      <c r="N27" s="209" t="s">
        <v>7794</v>
      </c>
      <c r="O27" s="220"/>
      <c r="P27" s="220"/>
      <c r="Q27" s="220" t="s">
        <v>6068</v>
      </c>
      <c r="R27" s="220" t="s">
        <v>6118</v>
      </c>
      <c r="S27" s="220"/>
      <c r="T27" s="220" t="s">
        <v>6128</v>
      </c>
      <c r="U27" s="220" t="s">
        <v>1576</v>
      </c>
      <c r="V27" s="220">
        <v>1</v>
      </c>
      <c r="W27" s="220"/>
      <c r="X27" s="220"/>
    </row>
    <row r="28" spans="1:24" ht="32.1">
      <c r="A28" s="32" t="str">
        <f t="shared" si="5"/>
        <v>ALG15</v>
      </c>
      <c r="B28" s="1">
        <v>15</v>
      </c>
      <c r="C28" s="1" t="s">
        <v>6153</v>
      </c>
      <c r="D28" s="1" t="s">
        <v>4719</v>
      </c>
      <c r="E28" s="14" t="s">
        <v>4719</v>
      </c>
      <c r="F28" s="14" t="s">
        <v>6154</v>
      </c>
      <c r="G28" s="14"/>
      <c r="H28" s="25" t="str">
        <f t="shared" si="1"/>
        <v>ALG15_Question</v>
      </c>
      <c r="I28" s="1" t="str">
        <f>IF(ISTEXT(VLOOKUP($A28,'ALG Generieke vragenset'!$A$2:$X$48,9,FALSE)),VLOOKUP($A28,'ALG Generieke vragenset'!$A$2:$X$48,9,FALSE),"")</f>
        <v>Wat heb je zelf gedaan om de klachten te verlichten?</v>
      </c>
      <c r="J28" s="1" t="str">
        <f t="shared" si="2"/>
        <v>ALG15_QuestionPar</v>
      </c>
      <c r="K28" s="1" t="str">
        <f>IF(ISTEXT(VLOOKUP($A28,'ALG Generieke vragenset'!$A$2:$X$48,11,FALSE)),VLOOKUP($A28,'ALG Generieke vragenset'!$A$2:$X$48,11,FALSE),"")</f>
        <v>Wat heeft de patiënt zelf gedaan om de klachten te verlichten?</v>
      </c>
      <c r="L28" s="1" t="str">
        <f>IF(ISTEXT(VLOOKUP($A28,'ALG Generieke vragenset'!$A$2:$X$48,12,FALSE)),VLOOKUP($A28,'ALG Generieke vragenset'!$A$2:$X$48,12,FALSE),"")</f>
        <v>Zelfhulp</v>
      </c>
      <c r="M28" s="1" t="str">
        <f t="shared" si="3"/>
        <v>ALG15_ExtraInfo</v>
      </c>
      <c r="N28" s="1" t="str">
        <f>IF(ISTEXT(VLOOKUP($A28,'ALG Generieke vragenset'!$A$2:$X$48,14,FALSE)),VLOOKUP($A28,'ALG Generieke vragenset'!$A$2:$X$48,14,FALSE),"")</f>
        <v xml:space="preserve">Als je medicatie hebt ingenomen graag vermelden welke medicatie, de dosering en wanneer je het hebt ingenomen.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beschrijving</v>
      </c>
      <c r="R28" s="1" t="str">
        <f>IF(ISTEXT(VLOOKUP($A28,'ALG Generieke vragenset'!$A$2:$X$48,18,FALSE)),VLOOKUP($A28,'ALG Generieke vragenset'!$A$2:$X$48,18,FALSE),"")</f>
        <v xml:space="preserve">Ja </v>
      </c>
      <c r="S28" s="1"/>
      <c r="T28" s="14" t="str">
        <f>IF(ISTEXT(VLOOKUP($A28,'ALG Generieke vragenset'!$A$2:$X$48,20,FALSE)),VLOOKUP($A28,'ALG Generieke vragenset'!$A$2:$X$48,20,FALSE),"")</f>
        <v>Beschrijving</v>
      </c>
      <c r="U28" s="14" t="str">
        <f>IF(ISTEXT(VLOOKUP($A28,'ALG Generieke vragenset'!$A$2:$X$48,21,FALSE)),VLOOKUP($A28,'ALG Generieke vragenset'!$A$2:$X$48,21,FALSE),"")</f>
        <v>x</v>
      </c>
      <c r="V28" s="1">
        <v>1</v>
      </c>
      <c r="W28" s="203"/>
      <c r="X28" s="1"/>
    </row>
    <row r="29" spans="1:24" ht="32.1">
      <c r="A29" s="32" t="str">
        <f t="shared" si="5"/>
        <v>ALG17</v>
      </c>
      <c r="B29" s="47">
        <v>17</v>
      </c>
      <c r="C29" s="47" t="s">
        <v>6153</v>
      </c>
      <c r="D29" s="47" t="s">
        <v>4719</v>
      </c>
      <c r="E29" s="48" t="s">
        <v>6259</v>
      </c>
      <c r="F29" s="48" t="s">
        <v>6154</v>
      </c>
      <c r="G29" s="48"/>
      <c r="H29" s="25" t="str">
        <f t="shared" si="1"/>
        <v>ALG17_Question</v>
      </c>
      <c r="I29" s="1" t="str">
        <f>IF(ISTEXT(VLOOKUP($A29,'ALG Generieke vragenset'!$A$2:$X$48,9,FALSE)),VLOOKUP($A29,'ALG Generieke vragenset'!$A$2:$X$48,9,FALSE),"")</f>
        <v xml:space="preserve">Heb je ooit eerder last gehad van deze klacht? </v>
      </c>
      <c r="J29" s="1" t="str">
        <f t="shared" si="2"/>
        <v>ALG17_QuestionPar</v>
      </c>
      <c r="K29" s="1" t="str">
        <f>IF(ISTEXT(VLOOKUP($A29,'ALG Generieke vragenset'!$A$2:$X$48,11,FALSE)),VLOOKUP($A29,'ALG Generieke vragenset'!$A$2:$X$48,11,FALSE),"")</f>
        <v xml:space="preserve">Heeft de patiënt ooit eerder last gehad van dezelfde klacht? </v>
      </c>
      <c r="L29" s="1" t="str">
        <f>IF(ISTEXT(VLOOKUP($A29,'ALG Generieke vragenset'!$A$2:$X$48,12,FALSE)),VLOOKUP($A29,'ALG Generieke vragenset'!$A$2:$X$48,12,FALSE),"")</f>
        <v>Recidief</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48" t="s">
        <v>6159</v>
      </c>
      <c r="W29" s="203"/>
      <c r="X29" s="49"/>
    </row>
    <row r="30" spans="1:24" ht="63.95">
      <c r="A30" s="32" t="str">
        <f t="shared" si="5"/>
        <v>ALG5</v>
      </c>
      <c r="B30" s="1">
        <v>5</v>
      </c>
      <c r="C30" s="1" t="s">
        <v>6153</v>
      </c>
      <c r="D30" s="1" t="s">
        <v>6115</v>
      </c>
      <c r="E30" s="1" t="s">
        <v>4719</v>
      </c>
      <c r="F30" s="1" t="s">
        <v>6154</v>
      </c>
      <c r="G30" s="1"/>
      <c r="H30" s="25" t="str">
        <f t="shared" si="1"/>
        <v>ALG5_Question</v>
      </c>
      <c r="I30" s="1" t="str">
        <f>IF(ISTEXT(VLOOKUP($A30,'ALG Generieke vragenset'!$A$2:$X$48,9,FALSE)),VLOOKUP($A30,'ALG Generieke vragenset'!$A$2:$X$48,9,FALSE),"")</f>
        <v>Heb je allergieën?</v>
      </c>
      <c r="J30" s="1" t="str">
        <f t="shared" si="2"/>
        <v>ALG5_QuestionPar</v>
      </c>
      <c r="K30" s="1" t="str">
        <f>IF(ISTEXT(VLOOKUP($A30,'ALG Generieke vragenset'!$A$2:$X$48,11,FALSE)),VLOOKUP($A30,'ALG Generieke vragenset'!$A$2:$X$48,11,FALSE),"")</f>
        <v>Heeft de patiënt allergieën?</v>
      </c>
      <c r="L30" s="1" t="str">
        <f>IF(ISTEXT(VLOOKUP($A30,'ALG Generieke vragenset'!$A$2:$X$48,12,FALSE)),VLOOKUP($A30,'ALG Generieke vragenset'!$A$2:$X$48,12,FALSE),"")</f>
        <v>Allergieën</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14" t="s">
        <v>6159</v>
      </c>
      <c r="W30" s="203" t="s">
        <v>6160</v>
      </c>
      <c r="X30" s="1"/>
    </row>
    <row r="31" spans="1:24" ht="32.1">
      <c r="A31" s="32" t="str">
        <f t="shared" si="5"/>
        <v>ALG6</v>
      </c>
      <c r="B31" s="1">
        <v>6</v>
      </c>
      <c r="C31" s="1" t="s">
        <v>6153</v>
      </c>
      <c r="D31" s="1" t="s">
        <v>4719</v>
      </c>
      <c r="E31" s="14" t="s">
        <v>4719</v>
      </c>
      <c r="F31" s="14" t="s">
        <v>6154</v>
      </c>
      <c r="G31" s="14"/>
      <c r="H31" s="25" t="str">
        <f t="shared" si="1"/>
        <v>ALG6_Question</v>
      </c>
      <c r="I31" s="1" t="str">
        <f>IF(ISTEXT(VLOOKUP($A31,'ALG Generieke vragenset'!$A$2:$X$48,9,FALSE)),VLOOKUP($A31,'ALG Generieke vragenset'!$A$2:$X$48,9,FALSE),"")</f>
        <v>Hoe uit de allergie zich?</v>
      </c>
      <c r="J31" s="1" t="str">
        <f t="shared" si="2"/>
        <v>ALG6_QuestionPar</v>
      </c>
      <c r="K31" s="1" t="str">
        <f>IF(ISTEXT(VLOOKUP($A31,'ALG Generieke vragenset'!$A$2:$X$48,11,FALSE)),VLOOKUP($A31,'ALG Generieke vragenset'!$A$2:$X$48,11,FALSE),"")</f>
        <v>Hoe uit de allergie zich?</v>
      </c>
      <c r="L31" s="1" t="str">
        <f>IF(ISTEXT(VLOOKUP($A31,'ALG Generieke vragenset'!$A$2:$X$48,12,FALSE)),VLOOKUP($A31,'ALG Generieke vragenset'!$A$2:$X$48,12,FALSE),"")</f>
        <v>Waarvoor en ernst</v>
      </c>
      <c r="M31" s="1" t="str">
        <f t="shared" si="3"/>
        <v>ALG6_ExtraInfo</v>
      </c>
      <c r="N31" s="1" t="str">
        <f>IF(ISTEXT(VLOOKUP($A31,'ALG Generieke vragenset'!$A$2:$X$48,14,FALSE)),VLOOKUP($A31,'ALG Generieke vragenset'!$A$2:$X$48,14,FALSE),"")</f>
        <v>Bijvoorbeeld: huiduitslag over het gehele lichaam of een opgezette tong of keel? En gebruik je/de patiënt medicatie voor de allergie en / of heb je een EpiPen?</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 xml:space="preserve">Ja </v>
      </c>
      <c r="S31" s="1"/>
      <c r="T31" s="14" t="str">
        <f>IF(ISTEXT(VLOOKUP($A31,'ALG Generieke vragenset'!$A$2:$X$48,20,FALSE)),VLOOKUP($A31,'ALG Generieke vragenset'!$A$2:$X$48,20,FALSE),"")</f>
        <v>Beschrijving</v>
      </c>
      <c r="U31" s="14" t="str">
        <f>IF(ISTEXT(VLOOKUP($A31,'ALG Generieke vragenset'!$A$2:$X$48,21,FALSE)),VLOOKUP($A31,'ALG Generieke vragenset'!$A$2:$X$48,21,FALSE),"")</f>
        <v>x</v>
      </c>
      <c r="V31" s="1">
        <v>1</v>
      </c>
      <c r="W31" s="203"/>
      <c r="X31" s="1"/>
    </row>
    <row r="32" spans="1:24" ht="372">
      <c r="A32" s="32" t="str">
        <f>UPPER(MID(C32,1,3)&amp;B32)</f>
        <v>ALG1A</v>
      </c>
      <c r="B32" s="1" t="s">
        <v>6161</v>
      </c>
      <c r="C32" s="1" t="s">
        <v>6162</v>
      </c>
      <c r="D32" s="1" t="s">
        <v>6115</v>
      </c>
      <c r="E32" s="1" t="s">
        <v>6115</v>
      </c>
      <c r="F32" s="1" t="s">
        <v>6154</v>
      </c>
      <c r="G32" s="1"/>
      <c r="H32" s="25" t="str">
        <f t="shared" si="1"/>
        <v>ALG1A_Question</v>
      </c>
      <c r="I32" s="321" t="s">
        <v>187</v>
      </c>
      <c r="J32" s="1" t="str">
        <f t="shared" si="2"/>
        <v>ALG1A_QuestionPar</v>
      </c>
      <c r="K32" s="322" t="s">
        <v>189</v>
      </c>
      <c r="L32" s="1" t="s">
        <v>6163</v>
      </c>
      <c r="M32" s="1" t="str">
        <f t="shared" si="3"/>
        <v>ALG1A_ExtraInfo</v>
      </c>
      <c r="N32" s="323" t="s">
        <v>6164</v>
      </c>
      <c r="O32" s="24"/>
      <c r="P32" s="24"/>
      <c r="Q32" s="25" t="s">
        <v>6066</v>
      </c>
      <c r="R32" s="1" t="s">
        <v>6118</v>
      </c>
      <c r="S32" s="14" t="s">
        <v>6165</v>
      </c>
      <c r="T32" s="33" t="s">
        <v>6166</v>
      </c>
      <c r="U32" s="1" t="s">
        <v>1576</v>
      </c>
      <c r="V32" s="14" t="s">
        <v>6167</v>
      </c>
      <c r="W32" s="24" t="s">
        <v>7239</v>
      </c>
      <c r="X32" s="1"/>
    </row>
    <row r="33" spans="1:24" ht="32.1">
      <c r="A33" s="32" t="str">
        <f>UPPER(MID(C33,1,3)&amp;B33)</f>
        <v>ALG1B</v>
      </c>
      <c r="B33" s="1" t="s">
        <v>6169</v>
      </c>
      <c r="C33" s="1" t="s">
        <v>6162</v>
      </c>
      <c r="D33" s="1" t="s">
        <v>6115</v>
      </c>
      <c r="E33" s="1" t="s">
        <v>6115</v>
      </c>
      <c r="F33" s="1" t="s">
        <v>6154</v>
      </c>
      <c r="G33" s="1"/>
      <c r="H33" s="25" t="str">
        <f t="shared" si="1"/>
        <v>ALG1B_Question</v>
      </c>
      <c r="I33" s="321" t="s">
        <v>221</v>
      </c>
      <c r="J33" s="1" t="str">
        <f t="shared" si="2"/>
        <v>ALG1B_QuestionPar</v>
      </c>
      <c r="K33" s="322" t="s">
        <v>223</v>
      </c>
      <c r="L33" s="1" t="s">
        <v>6170</v>
      </c>
      <c r="M33" s="1"/>
      <c r="O33" s="24"/>
      <c r="P33" s="24"/>
      <c r="Q33" s="25" t="s">
        <v>6128</v>
      </c>
      <c r="R33" s="1" t="s">
        <v>6118</v>
      </c>
      <c r="S33" s="1"/>
      <c r="T33" s="33">
        <v>1</v>
      </c>
      <c r="U33" s="1" t="s">
        <v>1576</v>
      </c>
      <c r="V33" s="14">
        <v>1</v>
      </c>
      <c r="W33" s="24"/>
      <c r="X33" s="1"/>
    </row>
    <row r="34" spans="1:24" ht="63.95">
      <c r="A34" s="32" t="str">
        <f t="shared" si="5"/>
        <v>ALG3B</v>
      </c>
      <c r="B34" s="1" t="s">
        <v>6178</v>
      </c>
      <c r="C34" s="1" t="s">
        <v>6162</v>
      </c>
      <c r="D34" s="1" t="s">
        <v>6115</v>
      </c>
      <c r="E34" s="14" t="s">
        <v>6115</v>
      </c>
      <c r="F34" s="14" t="s">
        <v>6154</v>
      </c>
      <c r="G34" s="14"/>
      <c r="H34" s="25" t="str">
        <f t="shared" si="1"/>
        <v>ALG3B_Question</v>
      </c>
      <c r="I34" s="1" t="str">
        <f>IF(ISTEXT(VLOOKUP($A34,'ALG Generieke vragenset'!$A$2:$X$48,9,FALSE)),VLOOKUP($A34,'ALG Generieke vragenset'!$A$2:$X$48,9,FALSE),"")</f>
        <v xml:space="preserve">Gebruik je medicijnen? </v>
      </c>
      <c r="J34" s="1" t="str">
        <f t="shared" si="2"/>
        <v>ALG3B_QuestionPar</v>
      </c>
      <c r="K34" s="1" t="str">
        <f>IF(ISTEXT(VLOOKUP($A34,'ALG Generieke vragenset'!$A$2:$X$48,11,FALSE)),VLOOKUP($A34,'ALG Generieke vragenset'!$A$2:$X$48,11,FALSE),"")</f>
        <v>Gebruikt de patiënt medicijnen?</v>
      </c>
      <c r="L34" s="1" t="str">
        <f>IF(ISTEXT(VLOOKUP($A34,'ALG Generieke vragenset'!$A$2:$X$48,12,FALSE)),VLOOKUP($A34,'ALG Generieke vragenset'!$A$2:$X$48,12,FALSE),"")</f>
        <v>Medicatie</v>
      </c>
      <c r="M34" s="1" t="str">
        <f t="shared" si="3"/>
        <v>ALG3B_ExtraInfo</v>
      </c>
      <c r="N34" s="1" t="str">
        <f>IF(ISTEXT(VLOOKUP($A34,'ALG Generieke vragenset'!$A$2:$X$48,14,FALSE)),VLOOKUP($A34,'ALG Generieke vragenset'!$A$2:$X$48,14,FALSE),"")</f>
        <v>En/of ben je onder behandeling bij een arts met bijvoorbeeld radiotherapie?</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 xml:space="preserve">Ja </v>
      </c>
      <c r="S34" s="14" t="s">
        <v>6500</v>
      </c>
      <c r="T34" s="14" t="str">
        <f>IF(ISTEXT(VLOOKUP($A34,'ALG Generieke vragenset'!$A$2:$X$48,20,FALSE)),VLOOKUP($A34,'ALG Generieke vragenset'!$A$2:$X$48,20,FALSE),"")</f>
        <v xml:space="preserve">1. Ja 
2. Nee </v>
      </c>
      <c r="U34" s="14" t="str">
        <f>IF(ISTEXT(VLOOKUP($A34,'ALG Generieke vragenset'!$A$2:$X$48,21,FALSE)),VLOOKUP($A34,'ALG Generieke vragenset'!$A$2:$X$48,21,FALSE),"")</f>
        <v>x</v>
      </c>
      <c r="V34" s="1" t="s">
        <v>6159</v>
      </c>
      <c r="W34" s="24" t="s">
        <v>6235</v>
      </c>
      <c r="X34" s="1"/>
    </row>
    <row r="35" spans="1:24" ht="32.1">
      <c r="A35" s="32" t="str">
        <f t="shared" si="5"/>
        <v>ALG3C</v>
      </c>
      <c r="B35" s="1" t="s">
        <v>6182</v>
      </c>
      <c r="C35" s="1" t="s">
        <v>6162</v>
      </c>
      <c r="D35" s="1" t="s">
        <v>6115</v>
      </c>
      <c r="E35" s="14" t="s">
        <v>6115</v>
      </c>
      <c r="F35" s="14" t="s">
        <v>6154</v>
      </c>
      <c r="G35" s="14"/>
      <c r="H35" s="25" t="str">
        <f t="shared" si="1"/>
        <v>ALG3C_Question</v>
      </c>
      <c r="I35" s="1" t="str">
        <f>IF(ISTEXT(VLOOKUP($A35,'ALG Generieke vragenset'!$A$2:$X$48,9,FALSE)),VLOOKUP($A35,'ALG Generieke vragenset'!$A$2:$X$48,9,FALSE),"")</f>
        <v>Welke medicatie gebruik je?</v>
      </c>
      <c r="J35" s="1" t="str">
        <f t="shared" si="2"/>
        <v>ALG3C_QuestionPar</v>
      </c>
      <c r="K35" s="1" t="str">
        <f>IF(ISTEXT(VLOOKUP($A35,'ALG Generieke vragenset'!$A$2:$X$48,11,FALSE)),VLOOKUP($A35,'ALG Generieke vragenset'!$A$2:$X$48,11,FALSE),"")</f>
        <v>Welke medicatie gebruik je?</v>
      </c>
      <c r="L35" s="1" t="str">
        <f>IF(ISTEXT(VLOOKUP($A35,'ALG Generieke vragenset'!$A$2:$X$48,12,FALSE)),VLOOKUP($A35,'ALG Generieke vragenset'!$A$2:$X$48,12,FALSE),"")</f>
        <v>Specificatie medicatie</v>
      </c>
      <c r="M35" s="1" t="str">
        <f t="shared" si="3"/>
        <v>ALG3C_ExtraInfo</v>
      </c>
      <c r="N35" s="1" t="str">
        <f>IF(ISTEXT(VLOOKUP($A35,'ALG Generieke vragenset'!$A$2:$X$48,14,FALSE)),VLOOKUP($A35,'ALG Generieke vragenset'!$A$2:$X$48,14,FALSE),"")</f>
        <v xml:space="preserve">Of wat voor behandeling? En als je er een hebt graag ook een foto uploaden van je medicatielijst.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 en beeld</v>
      </c>
      <c r="R35" s="1" t="str">
        <f>IF(ISTEXT(VLOOKUP($A35,'ALG Generieke vragenset'!$A$2:$X$48,18,FALSE)),VLOOKUP($A35,'ALG Generieke vragenset'!$A$2:$X$48,18,FALSE),"")</f>
        <v xml:space="preserve">Ja </v>
      </c>
      <c r="S35" s="1"/>
      <c r="T35" s="14">
        <v>1</v>
      </c>
      <c r="U35" s="14" t="str">
        <f>IF(ISTEXT(VLOOKUP($A35,'ALG Generieke vragenset'!$A$2:$X$48,21,FALSE)),VLOOKUP($A35,'ALG Generieke vragenset'!$A$2:$X$48,21,FALSE),"")</f>
        <v>x</v>
      </c>
      <c r="V35" s="1">
        <v>1</v>
      </c>
      <c r="W35" s="24"/>
      <c r="X35" s="1"/>
    </row>
    <row r="36" spans="1:24" ht="224.1">
      <c r="A36" s="251" t="str">
        <f>UPPER(MID(C36,1,5)&amp;B36)</f>
        <v>OVERG11</v>
      </c>
      <c r="B36" s="216">
        <v>11</v>
      </c>
      <c r="C36" s="216" t="s">
        <v>91</v>
      </c>
      <c r="D36" s="216" t="s">
        <v>4719</v>
      </c>
      <c r="E36" s="216" t="s">
        <v>4719</v>
      </c>
      <c r="F36" s="216" t="s">
        <v>6154</v>
      </c>
      <c r="G36" s="216"/>
      <c r="H36" s="25" t="str">
        <f t="shared" si="1"/>
        <v>OVERG11_Question</v>
      </c>
      <c r="I36" s="216" t="s">
        <v>4906</v>
      </c>
      <c r="J36" s="1" t="str">
        <f t="shared" si="2"/>
        <v>OVERG11_QuestionPar</v>
      </c>
      <c r="K36" s="216" t="s">
        <v>4908</v>
      </c>
      <c r="L36" s="216" t="s">
        <v>7795</v>
      </c>
      <c r="M36" s="1" t="str">
        <f t="shared" si="3"/>
        <v>OVERG11_ExtraInfo</v>
      </c>
      <c r="N36" s="216" t="s">
        <v>7796</v>
      </c>
      <c r="O36" s="216"/>
      <c r="P36" s="216"/>
      <c r="Q36" s="216" t="s">
        <v>6073</v>
      </c>
      <c r="R36" s="216" t="s">
        <v>3</v>
      </c>
      <c r="S36" s="14" t="s">
        <v>6500</v>
      </c>
      <c r="T36" s="216" t="s">
        <v>6120</v>
      </c>
      <c r="U36" s="216" t="s">
        <v>1576</v>
      </c>
      <c r="V36" s="216" t="s">
        <v>6159</v>
      </c>
      <c r="W36" s="216"/>
      <c r="X36" s="254"/>
    </row>
    <row r="37" spans="1:24" ht="96">
      <c r="A37" s="251" t="str">
        <f>UPPER(MID(C37,1,5)&amp;B37)</f>
        <v>OVERG11A</v>
      </c>
      <c r="B37" s="220" t="s">
        <v>6785</v>
      </c>
      <c r="C37" s="220" t="s">
        <v>91</v>
      </c>
      <c r="D37" s="220" t="s">
        <v>6331</v>
      </c>
      <c r="E37" s="220" t="s">
        <v>6115</v>
      </c>
      <c r="F37" s="220" t="s">
        <v>6154</v>
      </c>
      <c r="G37" s="220"/>
      <c r="H37" s="25" t="str">
        <f t="shared" si="1"/>
        <v>OVERG11A_Question</v>
      </c>
      <c r="I37" s="220" t="s">
        <v>7797</v>
      </c>
      <c r="J37" s="1" t="str">
        <f t="shared" si="2"/>
        <v>OVERG11A_QuestionPar</v>
      </c>
      <c r="K37" s="220" t="s">
        <v>7798</v>
      </c>
      <c r="L37" s="220" t="s">
        <v>7799</v>
      </c>
      <c r="M37" s="1" t="str">
        <f t="shared" si="3"/>
        <v>OVERG11A_ExtraInfo</v>
      </c>
      <c r="N37" s="220" t="s">
        <v>4916</v>
      </c>
      <c r="O37" s="220"/>
      <c r="P37" s="220"/>
      <c r="Q37" s="220" t="s">
        <v>6073</v>
      </c>
      <c r="R37" s="220" t="s">
        <v>6118</v>
      </c>
      <c r="S37" s="14" t="s">
        <v>6500</v>
      </c>
      <c r="T37" s="220" t="s">
        <v>6120</v>
      </c>
      <c r="U37" s="220" t="s">
        <v>1576</v>
      </c>
      <c r="V37" s="220" t="s">
        <v>6159</v>
      </c>
      <c r="W37" s="220"/>
      <c r="X37" s="220"/>
    </row>
    <row r="38" spans="1:24" ht="63.95">
      <c r="A38" s="32" t="str">
        <f>UPPER(MID(C38,1,3)&amp;B38)</f>
        <v>ALG8</v>
      </c>
      <c r="B38" s="37">
        <v>8</v>
      </c>
      <c r="C38" s="37" t="s">
        <v>6153</v>
      </c>
      <c r="D38" s="33" t="s">
        <v>4719</v>
      </c>
      <c r="E38" s="33" t="s">
        <v>4719</v>
      </c>
      <c r="F38" s="33" t="s">
        <v>6154</v>
      </c>
      <c r="G38" s="33"/>
      <c r="H38" s="25" t="str">
        <f t="shared" si="1"/>
        <v>ALG8_Question</v>
      </c>
      <c r="I38" s="1" t="str">
        <f>IF(ISTEXT(VLOOKUP($A38,'ALG Generieke vragenset'!$A$2:$X$48,9,FALSE)),VLOOKUP($A38,'ALG Generieke vragenset'!$A$2:$X$48,9,FALSE),"")</f>
        <v xml:space="preserve">Ben je momenteel in het buitenland of recent geweest? </v>
      </c>
      <c r="J38" s="1" t="str">
        <f t="shared" si="2"/>
        <v>ALG8_QuestionPar</v>
      </c>
      <c r="K38" s="1" t="str">
        <f>IF(ISTEXT(VLOOKUP($A38,'ALG Generieke vragenset'!$A$2:$X$48,11,FALSE)),VLOOKUP($A38,'ALG Generieke vragenset'!$A$2:$X$48,11,FALSE),"")</f>
        <v xml:space="preserve">Is de patiënt momenteel in het buitenland of recent geweest? </v>
      </c>
      <c r="L38" s="1" t="str">
        <f>IF(ISTEXT(VLOOKUP($A38,'ALG Generieke vragenset'!$A$2:$X$48,12,FALSE)),VLOOKUP($A38,'ALG Generieke vragenset'!$A$2:$X$48,12,FALSE),"")</f>
        <v>Recent buitenland</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Boolean</v>
      </c>
      <c r="R38" s="1" t="str">
        <f>IF(ISTEXT(VLOOKUP($A38,'ALG Generieke vragenset'!$A$2:$X$48,18,FALSE)),VLOOKUP($A38,'ALG Generieke vragenset'!$A$2:$X$48,18,FALSE),"")</f>
        <v xml:space="preserve">Ja </v>
      </c>
      <c r="S38" s="14" t="s">
        <v>6500</v>
      </c>
      <c r="T38" s="14" t="str">
        <f>IF(ISTEXT(VLOOKUP($A38,'ALG Generieke vragenset'!$A$2:$X$48,20,FALSE)),VLOOKUP($A38,'ALG Generieke vragenset'!$A$2:$X$48,20,FALSE),"")</f>
        <v>1. Ja
2. Nee</v>
      </c>
      <c r="U38" s="14" t="str">
        <f>IF(ISTEXT(VLOOKUP($A38,'ALG Generieke vragenset'!$A$2:$X$48,21,FALSE)),VLOOKUP($A38,'ALG Generieke vragenset'!$A$2:$X$48,21,FALSE),"")</f>
        <v/>
      </c>
      <c r="V38" s="33" t="s">
        <v>6159</v>
      </c>
      <c r="W38" s="203" t="s">
        <v>6160</v>
      </c>
      <c r="X38" s="39"/>
    </row>
    <row r="39" spans="1:24" ht="32.1">
      <c r="A39" s="32" t="str">
        <f>UPPER(MID(C39,1,3)&amp;B39)</f>
        <v>ALG8A</v>
      </c>
      <c r="B39" s="37" t="s">
        <v>6214</v>
      </c>
      <c r="C39" s="37" t="s">
        <v>6153</v>
      </c>
      <c r="D39" s="33" t="s">
        <v>6115</v>
      </c>
      <c r="E39" s="33" t="s">
        <v>6115</v>
      </c>
      <c r="F39" s="33" t="s">
        <v>6154</v>
      </c>
      <c r="G39" s="33"/>
      <c r="H39" s="25" t="str">
        <f t="shared" si="1"/>
        <v>ALG8A_Question</v>
      </c>
      <c r="I39" s="1" t="str">
        <f>IF(ISTEXT(VLOOKUP($A39,'ALG Generieke vragenset'!$A$2:$X$48,9,FALSE)),VLOOKUP($A39,'ALG Generieke vragenset'!$A$2:$X$48,9,FALSE),"")</f>
        <v>Welke landen, voor hoe lang en sinds wanneer ben je terug?</v>
      </c>
      <c r="J39" s="1" t="str">
        <f t="shared" si="2"/>
        <v>ALG8A_QuestionPar</v>
      </c>
      <c r="K39" s="1" t="str">
        <f>IF(ISTEXT(VLOOKUP($A39,'ALG Generieke vragenset'!$A$2:$X$48,11,FALSE)),VLOOKUP($A39,'ALG Generieke vragenset'!$A$2:$X$48,11,FALSE),"")</f>
        <v>Welke landen, voor hoe lang en sinds wanneer is de patiënt terug?</v>
      </c>
      <c r="L39" s="1" t="str">
        <f>IF(ISTEXT(VLOOKUP($A39,'ALG Generieke vragenset'!$A$2:$X$48,12,FALSE)),VLOOKUP($A39,'ALG Generieke vragenset'!$A$2:$X$48,12,FALSE),"")</f>
        <v>Specificatie buitenland</v>
      </c>
      <c r="M39" s="1"/>
      <c r="N39" s="1" t="str">
        <f>IF(ISTEXT(VLOOKUP($A39,'ALG Generieke vragenset'!$A$2:$X$48,14,FALSE)),VLOOKUP($A39,'ALG Generieke vragenset'!$A$2:$X$48,14,FALSE),"")</f>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Nee</v>
      </c>
      <c r="S39" s="1"/>
      <c r="T39" s="14" t="str">
        <f>IF(ISTEXT(VLOOKUP($A39,'ALG Generieke vragenset'!$A$2:$X$48,20,FALSE)),VLOOKUP($A39,'ALG Generieke vragenset'!$A$2:$X$48,20,FALSE),"")</f>
        <v>Beschrijving</v>
      </c>
      <c r="U39" s="14" t="str">
        <f>IF(ISTEXT(VLOOKUP($A39,'ALG Generieke vragenset'!$A$2:$X$48,21,FALSE)),VLOOKUP($A39,'ALG Generieke vragenset'!$A$2:$X$48,21,FALSE),"")</f>
        <v>x</v>
      </c>
      <c r="V39" s="33">
        <v>1</v>
      </c>
      <c r="W39" s="203"/>
      <c r="X39" s="39"/>
    </row>
    <row r="40" spans="1:24" ht="48">
      <c r="A40" s="32" t="s">
        <v>6276</v>
      </c>
      <c r="B40" s="1">
        <v>20</v>
      </c>
      <c r="C40" s="1" t="s">
        <v>6153</v>
      </c>
      <c r="D40" s="1" t="s">
        <v>6115</v>
      </c>
      <c r="E40" s="14" t="s">
        <v>6115</v>
      </c>
      <c r="F40" s="14" t="s">
        <v>6154</v>
      </c>
      <c r="G40" s="14"/>
      <c r="H40" s="25" t="str">
        <f t="shared" si="1"/>
        <v>ADDITIONALQ_Question</v>
      </c>
      <c r="I40" s="1" t="str">
        <f>IF(ISTEXT(VLOOKUP($A40,'ALG Generieke vragenset'!$A$2:$X$48,9,FALSE)),VLOOKUP($A40,'ALG Generieke vragenset'!$A$2:$X$48,9,FALSE),"")</f>
        <v>Wat is je belangrijkste vraag aan ons?</v>
      </c>
      <c r="J40" s="1" t="str">
        <f t="shared" si="2"/>
        <v>ADDITIONALQ_QuestionPar</v>
      </c>
      <c r="K40" s="1" t="str">
        <f>IF(ISTEXT(VLOOKUP($A40,'ALG Generieke vragenset'!$A$2:$X$48,11,FALSE)),VLOOKUP($A40,'ALG Generieke vragenset'!$A$2:$X$48,11,FALSE),"")</f>
        <v>Wat is je belangrijkste vraag aan ons?</v>
      </c>
      <c r="L40" s="1" t="str">
        <f>IF(ISTEXT(VLOOKUP($A40,'ALG Generieke vragenset'!$A$2:$X$48,12,FALSE)),VLOOKUP($A40,'ALG Generieke vragenset'!$A$2:$X$48,12,FALSE),"")</f>
        <v>Hulpvraag</v>
      </c>
      <c r="M40" s="1"/>
      <c r="N40" s="1" t="str">
        <f>IF(ISTEXT(VLOOKUP($A40,'ALG Generieke vragenset'!$A$2:$X$48,14,FALSE)),VLOOKUP($A40,'ALG Generieke vragenset'!$A$2:$X$48,14,FALSE),"")</f>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 xml:space="preserve">Ja </v>
      </c>
      <c r="S40" s="1"/>
      <c r="T40" s="14" t="str">
        <f>IF(ISTEXT(VLOOKUP($A40,'ALG Generieke vragenset'!$A$2:$X$48,20,FALSE)),VLOOKUP($A40,'ALG Generieke vragenset'!$A$2:$X$48,20,FALSE),"")</f>
        <v>Beschrijving</v>
      </c>
      <c r="U40" s="14" t="str">
        <f>IF(ISTEXT(VLOOKUP($A40,'ALG Generieke vragenset'!$A$2:$X$48,21,FALSE)),VLOOKUP($A40,'ALG Generieke vragenset'!$A$2:$X$48,21,FALSE),"")</f>
        <v>x</v>
      </c>
      <c r="V40" s="14">
        <v>1</v>
      </c>
      <c r="W40" s="203"/>
      <c r="X40" s="1"/>
    </row>
    <row r="41" spans="1:24" ht="111.95">
      <c r="A41" s="32" t="s">
        <v>6278</v>
      </c>
      <c r="B41" s="1" t="s">
        <v>6279</v>
      </c>
      <c r="C41" s="1" t="s">
        <v>6162</v>
      </c>
      <c r="D41" s="1" t="s">
        <v>6115</v>
      </c>
      <c r="E41" s="14" t="s">
        <v>6115</v>
      </c>
      <c r="F41" s="14" t="s">
        <v>6154</v>
      </c>
      <c r="G41" s="14"/>
      <c r="H41" s="25" t="str">
        <f t="shared" si="1"/>
        <v>ALG27_Question</v>
      </c>
      <c r="I41" s="1" t="str">
        <f>IF(ISTEXT(VLOOKUP($A41,'ALG Generieke vragenset'!$A$2:$X$48,9,FALSE)),VLOOKUP($A41,'ALG Generieke vragenset'!$A$2:$X$48,9,FALSE),"")</f>
        <v xml:space="preserve">Zijn er nog andere zorgen of vragen? </v>
      </c>
      <c r="J41" s="1" t="str">
        <f t="shared" si="2"/>
        <v>ALG27_QuestionPar</v>
      </c>
      <c r="K41" s="1" t="str">
        <f>IF(ISTEXT(VLOOKUP($A41,'ALG Generieke vragenset'!$A$2:$X$48,11,FALSE)),VLOOKUP($A41,'ALG Generieke vragenset'!$A$2:$X$48,11,FALSE),"")</f>
        <v xml:space="preserve">Zijn er nog andere zorgen of vragen? </v>
      </c>
      <c r="L41" s="1" t="str">
        <f>IF(ISTEXT(VLOOKUP($A41,'ALG Generieke vragenset'!$A$2:$X$48,12,FALSE)),VLOOKUP($A41,'ALG Generieke vragenset'!$A$2:$X$48,12,FALSE),"")</f>
        <v>Zorgen of vragen</v>
      </c>
      <c r="M41" s="1" t="str">
        <f t="shared" si="3"/>
        <v>ALG27_ExtraInfo</v>
      </c>
      <c r="N41" s="1" t="str">
        <f>IF(ISTEXT(VLOOKUP($A41,'ALG Generieke vragenset'!$A$2:$X$48,14,FALSE)),VLOOKUP($A41,'ALG Generieke vragenset'!$A$2:$X$48,14,FALSE),"")</f>
        <v xml:space="preserve">Dit is de laatste vraag, hierna worden je antwoorden doorgestuurd naar ons medisch team. Indien je geen aanvullingen hebt kan je op volgende klikken. </v>
      </c>
      <c r="O41" s="24" t="str">
        <f>IF(ISTEXT(VLOOKUP($A41,'ALG Generieke vragenset'!$A$2:$X$48,15,FALSE)),VLOOKUP($A41,'ALG Generieke vragenset'!$A$2:$X$48,15,FALSE),"")</f>
        <v/>
      </c>
      <c r="P41" s="24" t="str">
        <f>IF(ISTEXT(VLOOKUP($A41,'ALG Generieke vragenset'!$A$2:$X$48,16,FALSE)),VLOOKUP($A41,'ALG Generieke vragenset'!$A$2:$X$48,16,FALSE),"")</f>
        <v/>
      </c>
      <c r="Q41" s="1" t="str">
        <f>IF(ISTEXT(VLOOKUP($A41,'ALG Generieke vragenset'!$A$2:$X$48,17,FALSE)),VLOOKUP($A41,'ALG Generieke vragenset'!$A$2:$X$48,17,FALSE),"")</f>
        <v>beschrijving</v>
      </c>
      <c r="R41" s="1" t="str">
        <f>IF(ISTEXT(VLOOKUP($A41,'ALG Generieke vragenset'!$A$2:$X$48,18,FALSE)),VLOOKUP($A41,'ALG Generieke vragenset'!$A$2:$X$48,18,FALSE),"")</f>
        <v>Nee</v>
      </c>
      <c r="S41" s="1"/>
      <c r="T41" s="14" t="str">
        <f>IF(ISTEXT(VLOOKUP($A41,'ALG Generieke vragenset'!$A$2:$X$48,20,FALSE)),VLOOKUP($A41,'ALG Generieke vragenset'!$A$2:$X$48,20,FALSE),"")</f>
        <v>Beschrijving</v>
      </c>
      <c r="U41" s="14" t="str">
        <f>IF(ISTEXT(VLOOKUP($A41,'ALG Generieke vragenset'!$A$2:$X$48,21,FALSE)),VLOOKUP($A41,'ALG Generieke vragenset'!$A$2:$X$48,21,FALSE),"")</f>
        <v>x</v>
      </c>
      <c r="V41" s="14">
        <v>1</v>
      </c>
      <c r="W41" s="205" t="s">
        <v>6283</v>
      </c>
      <c r="X41" s="14"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468B8410-B8E9-431B-A1E8-B3DC90B8AA75}">
          <x14:formula1>
            <xm:f>_handleiding!$A$29:$A$38</xm:f>
          </x14:formula1>
          <x14:formula2>
            <xm:f>0</xm:f>
          </x14:formula2>
          <xm:sqref>Q18:Q19 Q25:Q26 Q38:Q41 Q28:Q33 Q13:Q15</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D91D-826B-40A5-B59E-2E02386DD35F}">
  <sheetPr codeName="Blad28"/>
  <dimension ref="A1:X38"/>
  <sheetViews>
    <sheetView topLeftCell="I12" zoomScaleNormal="100" workbookViewId="0">
      <selection activeCell="S15" sqref="S15"/>
    </sheetView>
  </sheetViews>
  <sheetFormatPr defaultColWidth="8.85546875" defaultRowHeight="15"/>
  <cols>
    <col min="6" max="10" width="21.42578125" customWidth="1"/>
    <col min="19" max="19" width="18.7109375" customWidth="1"/>
    <col min="20" max="20" width="27.42578125" customWidth="1"/>
    <col min="23" max="23" width="31.28515625"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257" t="s">
        <v>6353</v>
      </c>
      <c r="B2" s="258" t="s">
        <v>6116</v>
      </c>
      <c r="C2" s="258" t="s">
        <v>6353</v>
      </c>
      <c r="D2" s="258" t="s">
        <v>4719</v>
      </c>
      <c r="E2" s="258" t="s">
        <v>4719</v>
      </c>
      <c r="F2" s="258" t="s">
        <v>6154</v>
      </c>
      <c r="G2" s="258"/>
      <c r="H2" s="258"/>
      <c r="I2" s="35" t="s">
        <v>6116</v>
      </c>
      <c r="J2" s="35"/>
      <c r="K2" s="258" t="s">
        <v>6116</v>
      </c>
      <c r="L2" s="258" t="s">
        <v>6116</v>
      </c>
      <c r="M2" s="258"/>
      <c r="N2" s="258" t="s">
        <v>6384</v>
      </c>
      <c r="O2" s="258" t="s">
        <v>6116</v>
      </c>
      <c r="P2" s="258" t="s">
        <v>6116</v>
      </c>
      <c r="Q2" s="258" t="s">
        <v>6116</v>
      </c>
      <c r="R2" s="258" t="s">
        <v>6116</v>
      </c>
      <c r="S2" s="258"/>
      <c r="T2" s="258" t="s">
        <v>6510</v>
      </c>
      <c r="U2" s="258" t="s">
        <v>6116</v>
      </c>
      <c r="V2" s="258" t="s">
        <v>6116</v>
      </c>
      <c r="W2" s="258" t="s">
        <v>6116</v>
      </c>
      <c r="X2" s="259" t="s">
        <v>6116</v>
      </c>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8" si="1">A4&amp;"_"&amp;$H$1</f>
        <v>ABCDE1B_Question</v>
      </c>
      <c r="I4" s="1" t="str">
        <f>IF(ISTEXT(VLOOKUP($A4,'ABCDE set (patient + verz)'!$A$2:$X$48,9,FALSE)),VLOOKUP($A4,'ABCDE set (patient + verz)'!$A$2:$X$48,9,FALSE),"")</f>
        <v xml:space="preserve">Ben je volledig bij bewustzijn / helder? </v>
      </c>
      <c r="J4" s="1" t="str">
        <f t="shared" ref="J4:J38"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8"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260" t="str">
        <f>UPPER(MID(C10,1,5)&amp;B10)</f>
        <v>RUGKL1</v>
      </c>
      <c r="B10" s="48">
        <v>1</v>
      </c>
      <c r="C10" s="48" t="s">
        <v>92</v>
      </c>
      <c r="D10" s="48" t="s">
        <v>4719</v>
      </c>
      <c r="E10" s="48" t="s">
        <v>4719</v>
      </c>
      <c r="F10" s="48" t="s">
        <v>6202</v>
      </c>
      <c r="G10" s="48"/>
      <c r="H10" s="25" t="str">
        <f t="shared" si="1"/>
        <v>RUGKL1_Question</v>
      </c>
      <c r="I10" s="48" t="s">
        <v>7800</v>
      </c>
      <c r="J10" s="1" t="str">
        <f t="shared" si="2"/>
        <v>RUGKL1_QuestionPar</v>
      </c>
      <c r="K10" s="48" t="s">
        <v>7801</v>
      </c>
      <c r="L10" s="48" t="s">
        <v>7802</v>
      </c>
      <c r="M10" s="1" t="str">
        <f t="shared" si="3"/>
        <v>RUGKL1_ExtraInfo</v>
      </c>
      <c r="N10" s="48" t="s">
        <v>7803</v>
      </c>
      <c r="O10" s="48"/>
      <c r="P10" s="48" t="s">
        <v>6300</v>
      </c>
      <c r="Q10" s="48" t="s">
        <v>6326</v>
      </c>
      <c r="R10" s="48" t="s">
        <v>3</v>
      </c>
      <c r="S10" s="48" t="s">
        <v>7804</v>
      </c>
      <c r="T10" s="48" t="s">
        <v>7805</v>
      </c>
      <c r="U10" s="48"/>
      <c r="V10" s="48" t="s">
        <v>6464</v>
      </c>
      <c r="W10" s="241" t="s">
        <v>6738</v>
      </c>
      <c r="X10" s="202"/>
    </row>
    <row r="11" spans="1:24" ht="192">
      <c r="A11" s="260" t="str">
        <f>UPPER(MID(C11,1,5)&amp;B11)</f>
        <v>RUGKL2</v>
      </c>
      <c r="B11" s="189">
        <v>2</v>
      </c>
      <c r="C11" s="189" t="s">
        <v>92</v>
      </c>
      <c r="D11" s="189" t="s">
        <v>4719</v>
      </c>
      <c r="E11" s="189" t="s">
        <v>4719</v>
      </c>
      <c r="F11" s="189" t="s">
        <v>6202</v>
      </c>
      <c r="G11" s="189"/>
      <c r="H11" s="25" t="str">
        <f t="shared" si="1"/>
        <v>RUGKL2_Question</v>
      </c>
      <c r="I11" s="189" t="s">
        <v>6438</v>
      </c>
      <c r="J11" s="1" t="str">
        <f t="shared" si="2"/>
        <v>RUGKL2_QuestionPar</v>
      </c>
      <c r="K11" s="189" t="s">
        <v>6963</v>
      </c>
      <c r="L11" s="189" t="s">
        <v>7806</v>
      </c>
      <c r="M11" s="1" t="str">
        <f t="shared" si="3"/>
        <v>RUGKL2_ExtraInfo</v>
      </c>
      <c r="N11" s="189" t="s">
        <v>7807</v>
      </c>
      <c r="O11" s="189"/>
      <c r="P11" s="189"/>
      <c r="Q11" s="189" t="s">
        <v>6326</v>
      </c>
      <c r="R11" s="189" t="s">
        <v>3</v>
      </c>
      <c r="S11" s="189" t="s">
        <v>7808</v>
      </c>
      <c r="T11" s="189" t="s">
        <v>7809</v>
      </c>
      <c r="U11" s="189" t="s">
        <v>1576</v>
      </c>
      <c r="V11" s="189" t="s">
        <v>6620</v>
      </c>
      <c r="W11" s="189" t="s">
        <v>7810</v>
      </c>
      <c r="X11" s="200"/>
    </row>
    <row r="12" spans="1:24" ht="128.1">
      <c r="A12" s="260" t="str">
        <f>UPPER(MID(C12,1,5)&amp;B12)</f>
        <v>RUGKL2A</v>
      </c>
      <c r="B12" s="263" t="s">
        <v>6452</v>
      </c>
      <c r="C12" s="263" t="s">
        <v>92</v>
      </c>
      <c r="D12" s="263" t="s">
        <v>6115</v>
      </c>
      <c r="E12" s="263" t="s">
        <v>6115</v>
      </c>
      <c r="F12" s="263" t="s">
        <v>6154</v>
      </c>
      <c r="G12" s="263"/>
      <c r="H12" s="25" t="str">
        <f t="shared" si="1"/>
        <v>RUGKL2A_Question</v>
      </c>
      <c r="I12" s="263" t="s">
        <v>7811</v>
      </c>
      <c r="J12" s="1" t="str">
        <f t="shared" si="2"/>
        <v>RUGKL2A_QuestionPar</v>
      </c>
      <c r="K12" s="263" t="s">
        <v>7812</v>
      </c>
      <c r="L12" s="263" t="s">
        <v>6574</v>
      </c>
      <c r="M12" s="1"/>
      <c r="N12" s="263"/>
      <c r="O12" s="263"/>
      <c r="P12" s="263"/>
      <c r="Q12" s="263" t="s">
        <v>6065</v>
      </c>
      <c r="R12" s="263" t="s">
        <v>6118</v>
      </c>
      <c r="S12" s="263" t="s">
        <v>7813</v>
      </c>
      <c r="T12" s="263" t="s">
        <v>7814</v>
      </c>
      <c r="U12" s="263" t="s">
        <v>1576</v>
      </c>
      <c r="V12" s="263" t="s">
        <v>6401</v>
      </c>
      <c r="W12" s="263"/>
      <c r="X12" s="263"/>
    </row>
    <row r="13" spans="1:24" ht="32.1">
      <c r="A13" s="32" t="str">
        <f t="shared" ref="A13" si="4">UPPER(MID(C13,1,3)&amp;B13)</f>
        <v>ALG7</v>
      </c>
      <c r="B13" s="1">
        <v>7</v>
      </c>
      <c r="C13" s="1" t="s">
        <v>6153</v>
      </c>
      <c r="D13" s="1" t="s">
        <v>6115</v>
      </c>
      <c r="E13" s="14" t="s">
        <v>6196</v>
      </c>
      <c r="F13" s="14" t="s">
        <v>6154</v>
      </c>
      <c r="G13" s="14"/>
      <c r="H13" s="25" t="str">
        <f t="shared" si="1"/>
        <v>ALG7_Question</v>
      </c>
      <c r="I13" s="1" t="s">
        <v>269</v>
      </c>
      <c r="J13" s="1" t="str">
        <f t="shared" si="2"/>
        <v>ALG7_QuestionPar</v>
      </c>
      <c r="K13" s="1" t="s">
        <v>271</v>
      </c>
      <c r="L13" s="1" t="s">
        <v>2895</v>
      </c>
      <c r="M13" s="1" t="str">
        <f t="shared" si="3"/>
        <v>ALG7_ExtraInfo</v>
      </c>
      <c r="N13" s="1" t="s">
        <v>6197</v>
      </c>
      <c r="O13" s="24"/>
      <c r="P13" s="24"/>
      <c r="Q13" s="1" t="s">
        <v>6065</v>
      </c>
      <c r="R13" s="1" t="s">
        <v>6118</v>
      </c>
      <c r="S13" s="14" t="s">
        <v>6198</v>
      </c>
      <c r="T13" s="14" t="s">
        <v>6199</v>
      </c>
      <c r="U13" s="14" t="s">
        <v>1576</v>
      </c>
      <c r="V13" s="1" t="s">
        <v>6159</v>
      </c>
      <c r="W13" s="24" t="s">
        <v>6235</v>
      </c>
      <c r="X13" s="1"/>
    </row>
    <row r="14" spans="1:24" ht="207.95">
      <c r="A14" s="32" t="str">
        <f>UPPER(MID(C14,1,3)&amp;B14)</f>
        <v>ALG7A</v>
      </c>
      <c r="B14" s="1" t="s">
        <v>6201</v>
      </c>
      <c r="C14" s="1" t="s">
        <v>6153</v>
      </c>
      <c r="D14" s="1" t="s">
        <v>4719</v>
      </c>
      <c r="E14" s="14" t="s">
        <v>4719</v>
      </c>
      <c r="F14" s="14" t="s">
        <v>6202</v>
      </c>
      <c r="G14" s="14"/>
      <c r="H14" s="25" t="str">
        <f t="shared" si="1"/>
        <v>ALG7A_Question</v>
      </c>
      <c r="I14" s="1" t="str">
        <f>IF(ISTEXT(VLOOKUP($A14,'ALG Generieke vragenset'!$A$2:$X$48,9,FALSE)),VLOOKUP($A14,'ALG Generieke vragenset'!$A$2:$X$48,9,FALSE),"")</f>
        <v>Hoe hoog is je temperatuur?</v>
      </c>
      <c r="J14" s="1" t="str">
        <f t="shared" si="2"/>
        <v>ALG7A_QuestionPar</v>
      </c>
      <c r="K14" s="1" t="str">
        <f>IF(ISTEXT(VLOOKUP($A14,'ALG Generieke vragenset'!$A$2:$X$48,11,FALSE)),VLOOKUP($A14,'ALG Generieke vragenset'!$A$2:$X$48,11,FALSE),"")</f>
        <v>Hoe hoog is de temperatuur?</v>
      </c>
      <c r="L14" s="1" t="str">
        <f>IF(ISTEXT(VLOOKUP($A14,'ALG Generieke vragenset'!$A$2:$X$48,12,FALSE)),VLOOKUP($A14,'ALG Generieke vragenset'!$A$2:$X$48,12,FALSE),"")</f>
        <v>Temperatuur</v>
      </c>
      <c r="M14" s="1" t="str">
        <f t="shared" si="3"/>
        <v>ALG7A_ExtraInfo</v>
      </c>
      <c r="N14" s="1" t="str">
        <f>IF(ISTEXT(VLOOKUP($A14,'ALG Generieke vragenset'!$A$2:$X$48,14,FALSE)),VLOOKUP($A14,'ALG Generieke vragenset'!$A$2:$X$48,14,FALSE),"")</f>
        <v xml:space="preserve">Bij voorkeur via de anus gemeten en afronden op halve graden. </v>
      </c>
      <c r="O14" s="24" t="str">
        <f>IF(ISTEXT(VLOOKUP($A14,'ALG Generieke vragenset'!$A$2:$X$48,15,FALSE)),VLOOKUP($A14,'ALG Generieke vragenset'!$A$2:$X$48,15,FALSE),"")</f>
        <v/>
      </c>
      <c r="P14" s="24" t="str">
        <f>IF(ISTEXT(VLOOKUP($A14,'ALG Generieke vragenset'!$A$2:$X$48,16,FALSE)),VLOOKUP($A14,'ALG Generieke vragenset'!$A$2:$X$48,16,FALSE),"")</f>
        <v> </v>
      </c>
      <c r="Q14" s="1" t="str">
        <f>IF(ISTEXT(VLOOKUP($A14,'ALG Generieke vragenset'!$A$2:$X$48,17,FALSE)),VLOOKUP($A14,'ALG Generieke vragenset'!$A$2:$X$48,17,FALSE),"")</f>
        <v>Slider</v>
      </c>
      <c r="R14" s="1" t="str">
        <f>IF(ISTEXT(VLOOKUP($A14,'ALG Generieke vragenset'!$A$2:$X$48,18,FALSE)),VLOOKUP($A14,'ALG Generieke vragenset'!$A$2:$X$48,18,FALSE),"")</f>
        <v xml:space="preserve">Ja </v>
      </c>
      <c r="S14" s="14" t="s">
        <v>6206</v>
      </c>
      <c r="T14" s="14" t="str">
        <f>IF(ISTEXT(VLOOKUP($A14,'ALG Generieke vragenset'!$A$2:$X$48,20,FALSE)),VLOOKUP($A14,'ALG Generieke vragenset'!$A$2:$X$48,20,FALSE),"")</f>
        <v>1. 35
2. 35.5
3. 36
4. 36.5
5. 37
6. 37.5 
7. 38
8. 38.5 
9. 39
10. 39.5 
11. 40
12. 40.5 
13. 41</v>
      </c>
      <c r="U14" s="14" t="str">
        <f>IF(ISTEXT(VLOOKUP($A14,'ALG Generieke vragenset'!$A$2:$X$48,21,FALSE)),VLOOKUP($A14,'ALG Generieke vragenset'!$A$2:$X$48,21,FALSE),"")</f>
        <v>x</v>
      </c>
      <c r="V14" s="1" t="s">
        <v>6208</v>
      </c>
      <c r="W14" s="14" t="s">
        <v>6209</v>
      </c>
      <c r="X14" s="1" t="s">
        <v>6116</v>
      </c>
    </row>
    <row r="15" spans="1:24" ht="176.1">
      <c r="A15" s="260" t="str">
        <f>UPPER(MID(C15,1,3)&amp;B15)</f>
        <v>PIJ1</v>
      </c>
      <c r="B15" s="1">
        <v>1</v>
      </c>
      <c r="C15" s="1" t="s">
        <v>6247</v>
      </c>
      <c r="D15" s="14" t="s">
        <v>4719</v>
      </c>
      <c r="E15" s="14" t="s">
        <v>4719</v>
      </c>
      <c r="F15" s="14" t="s">
        <v>6154</v>
      </c>
      <c r="G15" s="14"/>
      <c r="H15" s="25" t="str">
        <f t="shared" si="1"/>
        <v>PIJ1_Question</v>
      </c>
      <c r="I15" s="1" t="str">
        <f>IF(ISTEXT(VLOOKUP($A15,'ALG Generieke vragenset'!$A$2:$X$48,9,FALSE)),VLOOKUP($A15,'ALG Generieke vragenset'!$A$2:$X$48,9,FALSE),"")</f>
        <v>Kun je op een schaal van 0-10 aangeven hoeveel pijn je hebt?</v>
      </c>
      <c r="J15" s="1" t="str">
        <f t="shared" si="2"/>
        <v>PIJ1_QuestionPar</v>
      </c>
      <c r="K15" s="1" t="str">
        <f>IF(ISTEXT(VLOOKUP($A15,'ALG Generieke vragenset'!$A$2:$X$48,11,FALSE)),VLOOKUP($A15,'ALG Generieke vragenset'!$A$2:$X$48,11,FALSE),"")</f>
        <v>Kun je op een schaal van 0-10 aangeven hoeveel pijn de patiënt heeft?</v>
      </c>
      <c r="L15" s="1" t="str">
        <f>IF(ISTEXT(VLOOKUP($A15,'ALG Generieke vragenset'!$A$2:$X$48,12,FALSE)),VLOOKUP($A15,'ALG Generieke vragenset'!$A$2:$X$48,12,FALSE),"")</f>
        <v>Pijn 0-10</v>
      </c>
      <c r="M15" s="1" t="str">
        <f t="shared" si="3"/>
        <v>PIJ1_ExtraInfo</v>
      </c>
      <c r="N15" s="1" t="str">
        <f>IF(ISTEXT(VLOOKUP($A15,'ALG Generieke vragenset'!$A$2:$X$48,14,FALSE)),VLOOKUP($A15,'ALG Generieke vragenset'!$A$2:$X$48,14,FALSE),"")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vragenset'!$A$2:$X$48,15,FALSE)),VLOOKUP($A15,'ALG Generieke vragenset'!$A$2:$X$48,15,FALSE),"")</f>
        <v>https://mi-umbraco-prd.azurewebsites.net/media/r3xjpuis/pij1.png</v>
      </c>
      <c r="P15" s="24" t="str">
        <f>IF(ISTEXT(VLOOKUP($A15,'ALG Generieke vragenset'!$A$2:$X$48,16,FALSE)),VLOOKUP($A15,'ALG Generieke vragenset'!$A$2:$X$48,16,FALSE),"")</f>
        <v>score 9 of 10</v>
      </c>
      <c r="Q15" s="1" t="str">
        <f>IF(ISTEXT(VLOOKUP($A15,'ALG Generieke vragenset'!$A$2:$X$48,17,FALSE)),VLOOKUP($A15,'ALG Generieke vragenset'!$A$2:$X$48,17,FALSE),"")</f>
        <v>slider</v>
      </c>
      <c r="R15" s="1" t="str">
        <f>IF(ISTEXT(VLOOKUP($A15,'ALG Generieke vragenset'!$A$2:$X$48,18,FALSE)),VLOOKUP($A15,'ALG Generieke vragenset'!$A$2:$X$48,18,FALSE),"")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vragenset'!$A$2:$X$48,20,FALSE)),VLOOKUP($A15,'ALG Generieke vragenset'!$A$2:$X$48,20,FALSE),"")</f>
        <v>0. 0
1. 1
2. 2
3. 3
4. 4
5. 5
6. 6
7. 7
8. 8
9. 9
10. 10</v>
      </c>
      <c r="U15" s="14" t="str">
        <f>IF(ISTEXT(VLOOKUP($A15,'ALG Generieke vragenset'!$A$2:$X$48,21,FALSE)),VLOOKUP($A15,'ALG Generieke vragenset'!$A$2:$X$48,21,FALSE),"")</f>
        <v>x</v>
      </c>
      <c r="V15" s="46" t="s">
        <v>6253</v>
      </c>
      <c r="W15" s="14" t="s">
        <v>6254</v>
      </c>
      <c r="X15" s="1"/>
    </row>
    <row r="16" spans="1:24" ht="303.95">
      <c r="A16" s="260" t="str">
        <f>UPPER(MID(C16,1,5)&amp;B16)</f>
        <v>RUGKL3</v>
      </c>
      <c r="B16" s="48">
        <v>3</v>
      </c>
      <c r="C16" s="48" t="s">
        <v>92</v>
      </c>
      <c r="D16" s="48" t="s">
        <v>4719</v>
      </c>
      <c r="E16" s="48" t="s">
        <v>4719</v>
      </c>
      <c r="F16" s="48" t="s">
        <v>6154</v>
      </c>
      <c r="G16" s="48"/>
      <c r="H16" s="25" t="str">
        <f t="shared" si="1"/>
        <v>RUGKL3_Question</v>
      </c>
      <c r="I16" s="48" t="s">
        <v>4969</v>
      </c>
      <c r="J16" s="1" t="str">
        <f t="shared" si="2"/>
        <v>RUGKL3_QuestionPar</v>
      </c>
      <c r="K16" s="48" t="s">
        <v>4971</v>
      </c>
      <c r="L16" s="48" t="s">
        <v>7815</v>
      </c>
      <c r="M16" s="1" t="str">
        <f t="shared" si="3"/>
        <v>RUGKL3_ExtraInfo</v>
      </c>
      <c r="N16" s="48" t="s">
        <v>4973</v>
      </c>
      <c r="O16" s="48"/>
      <c r="P16" s="48"/>
      <c r="Q16" s="48" t="s">
        <v>6128</v>
      </c>
      <c r="R16" s="48" t="s">
        <v>3</v>
      </c>
      <c r="S16" s="48"/>
      <c r="T16" s="48" t="s">
        <v>6128</v>
      </c>
      <c r="U16" s="48" t="s">
        <v>1576</v>
      </c>
      <c r="V16" s="48">
        <v>1</v>
      </c>
      <c r="W16" s="48"/>
      <c r="X16" s="202"/>
    </row>
    <row r="17" spans="1:24" ht="96">
      <c r="A17" s="260" t="str">
        <f>UPPER(MID(C17,1,5)&amp;B17)</f>
        <v>RUGKL4</v>
      </c>
      <c r="B17" s="189">
        <v>4</v>
      </c>
      <c r="C17" s="189" t="s">
        <v>92</v>
      </c>
      <c r="D17" s="189" t="s">
        <v>4719</v>
      </c>
      <c r="E17" s="189" t="s">
        <v>6115</v>
      </c>
      <c r="F17" s="189" t="s">
        <v>6154</v>
      </c>
      <c r="G17" s="189"/>
      <c r="H17" s="25" t="str">
        <f t="shared" si="1"/>
        <v>RUGKL4_Question</v>
      </c>
      <c r="I17" s="189" t="s">
        <v>7816</v>
      </c>
      <c r="J17" s="1" t="str">
        <f t="shared" si="2"/>
        <v>RUGKL4_QuestionPar</v>
      </c>
      <c r="K17" s="189" t="s">
        <v>4975</v>
      </c>
      <c r="L17" s="189" t="s">
        <v>7817</v>
      </c>
      <c r="M17" s="1"/>
      <c r="N17" s="189"/>
      <c r="O17" s="189"/>
      <c r="P17" s="189"/>
      <c r="Q17" s="189" t="s">
        <v>6326</v>
      </c>
      <c r="R17" s="189" t="s">
        <v>6118</v>
      </c>
      <c r="S17" s="189" t="s">
        <v>7818</v>
      </c>
      <c r="T17" s="189" t="s">
        <v>7819</v>
      </c>
      <c r="U17" s="189" t="s">
        <v>1576</v>
      </c>
      <c r="V17" s="189" t="s">
        <v>6275</v>
      </c>
      <c r="W17" s="189"/>
      <c r="X17" s="200"/>
    </row>
    <row r="18" spans="1:24" ht="111.95">
      <c r="A18" s="260" t="str">
        <f>UPPER(MID(C18,1,5)&amp;B18)</f>
        <v>RUGKL5</v>
      </c>
      <c r="B18" s="48">
        <v>5</v>
      </c>
      <c r="C18" s="48" t="s">
        <v>92</v>
      </c>
      <c r="D18" s="48" t="s">
        <v>4719</v>
      </c>
      <c r="E18" s="48" t="s">
        <v>6115</v>
      </c>
      <c r="F18" s="48" t="s">
        <v>6202</v>
      </c>
      <c r="G18" s="48"/>
      <c r="H18" s="25" t="str">
        <f t="shared" si="1"/>
        <v>RUGKL5_Question</v>
      </c>
      <c r="I18" s="48" t="s">
        <v>4989</v>
      </c>
      <c r="J18" s="1" t="str">
        <f t="shared" si="2"/>
        <v>RUGKL5_QuestionPar</v>
      </c>
      <c r="K18" s="48" t="s">
        <v>7820</v>
      </c>
      <c r="L18" s="48" t="s">
        <v>7821</v>
      </c>
      <c r="M18" s="1" t="str">
        <f t="shared" si="3"/>
        <v>RUGKL5_ExtraInfo</v>
      </c>
      <c r="N18" s="48" t="s">
        <v>7822</v>
      </c>
      <c r="O18" s="48"/>
      <c r="P18" s="48"/>
      <c r="Q18" s="48" t="s">
        <v>6326</v>
      </c>
      <c r="R18" s="48" t="s">
        <v>3</v>
      </c>
      <c r="S18" s="48" t="s">
        <v>7823</v>
      </c>
      <c r="T18" s="48" t="s">
        <v>7824</v>
      </c>
      <c r="U18" s="48" t="s">
        <v>1576</v>
      </c>
      <c r="V18" s="261" t="s">
        <v>6246</v>
      </c>
      <c r="W18" s="48"/>
      <c r="X18" s="202"/>
    </row>
    <row r="19" spans="1:24" ht="224.1">
      <c r="A19" s="260" t="str">
        <f>UPPER(MID(C19,1,5)&amp;B19)</f>
        <v>RUGKL6</v>
      </c>
      <c r="B19" s="189">
        <v>6</v>
      </c>
      <c r="C19" s="189" t="s">
        <v>92</v>
      </c>
      <c r="D19" s="189" t="s">
        <v>4719</v>
      </c>
      <c r="E19" s="189" t="s">
        <v>4719</v>
      </c>
      <c r="F19" s="189" t="s">
        <v>6202</v>
      </c>
      <c r="G19" s="189"/>
      <c r="H19" s="25" t="str">
        <f t="shared" si="1"/>
        <v>RUGKL6_Question</v>
      </c>
      <c r="I19" s="189" t="s">
        <v>7825</v>
      </c>
      <c r="J19" s="1" t="str">
        <f t="shared" si="2"/>
        <v>RUGKL6_QuestionPar</v>
      </c>
      <c r="K19" s="189" t="s">
        <v>7826</v>
      </c>
      <c r="L19" s="189" t="s">
        <v>6596</v>
      </c>
      <c r="M19" s="1" t="str">
        <f t="shared" si="3"/>
        <v>RUGKL6_ExtraInfo</v>
      </c>
      <c r="N19" s="189" t="s">
        <v>7827</v>
      </c>
      <c r="O19" s="189"/>
      <c r="P19" s="189"/>
      <c r="Q19" s="189" t="s">
        <v>2029</v>
      </c>
      <c r="R19" s="189" t="s">
        <v>3</v>
      </c>
      <c r="S19" s="189"/>
      <c r="T19" s="189" t="s">
        <v>2029</v>
      </c>
      <c r="U19" s="189" t="s">
        <v>1576</v>
      </c>
      <c r="V19" s="189">
        <v>1</v>
      </c>
      <c r="W19" s="189"/>
      <c r="X19" s="200"/>
    </row>
    <row r="20" spans="1:24" ht="111.95">
      <c r="A20" s="260" t="str">
        <f t="shared" ref="A20:A25" si="5">UPPER(MID(C20,1,3)&amp;B20)</f>
        <v>ALG13</v>
      </c>
      <c r="B20" s="1">
        <v>13</v>
      </c>
      <c r="C20" s="14" t="s">
        <v>6153</v>
      </c>
      <c r="D20" s="14" t="s">
        <v>4719</v>
      </c>
      <c r="E20" s="14" t="s">
        <v>4719</v>
      </c>
      <c r="F20" s="14" t="s">
        <v>6154</v>
      </c>
      <c r="G20" s="14"/>
      <c r="H20" s="25" t="str">
        <f t="shared" si="1"/>
        <v>ALG13_Question</v>
      </c>
      <c r="I20" s="1" t="str">
        <f>IF(ISTEXT(VLOOKUP($A20,'ALG Generieke vragenset'!$A$2:$X$48,9,FALSE)),VLOOKUP($A20,'ALG Generieke vragenset'!$A$2:$X$48,9,FALSE),"")</f>
        <v xml:space="preserve">Sinds wanneer heb je klachten? </v>
      </c>
      <c r="J20" s="1" t="str">
        <f t="shared" si="2"/>
        <v>ALG13_QuestionPar</v>
      </c>
      <c r="K20" s="1" t="str">
        <f>IF(ISTEXT(VLOOKUP($A20,'ALG Generieke vragenset'!$A$2:$X$48,11,FALSE)),VLOOKUP($A20,'ALG Generieke vragenset'!$A$2:$X$48,11,FALSE),"")</f>
        <v xml:space="preserve">Sinds wanneer zijn er klachten? </v>
      </c>
      <c r="L20" s="1" t="str">
        <f>IF(ISTEXT(VLOOKUP($A20,'ALG Generieke vragenset'!$A$2:$X$48,12,FALSE)),VLOOKUP($A20,'ALG Generieke vragenset'!$A$2:$X$48,12,FALSE),"")</f>
        <v>Sinds wanneer</v>
      </c>
      <c r="M20" s="1"/>
      <c r="N20" s="1" t="str">
        <f>IF(ISTEXT(VLOOKUP($A20,'ALG Generieke vragenset'!$A$2:$X$48,14,FALSE)),VLOOKUP($A20,'ALG Generieke vragenset'!$A$2:$X$48,14,FALSE),"")</f>
        <v/>
      </c>
      <c r="O20" s="24" t="str">
        <f>IF(ISTEXT(VLOOKUP($A20,'ALG Generieke vragenset'!$A$2:$X$48,15,FALSE)),VLOOKUP($A20,'ALG Generieke vragenset'!$A$2:$X$48,15,FALSE),"")</f>
        <v/>
      </c>
      <c r="P20" s="24" t="str">
        <f>IF(ISTEXT(VLOOKUP($A20,'ALG Generieke vragenset'!$A$2:$X$48,16,FALSE)),VLOOKUP($A20,'ALG Generieke vragenset'!$A$2:$X$48,16,FALSE),"")</f>
        <v/>
      </c>
      <c r="Q20" s="1" t="str">
        <f>IF(ISTEXT(VLOOKUP($A20,'ALG Generieke vragenset'!$A$2:$X$48,17,FALSE)),VLOOKUP($A20,'ALG Generieke vragenset'!$A$2:$X$48,17,FALSE),"")</f>
        <v>keuzeselectie</v>
      </c>
      <c r="R20" s="1" t="str">
        <f>IF(ISTEXT(VLOOKUP($A20,'ALG Generieke vragenset'!$A$2:$X$48,18,FALSE)),VLOOKUP($A20,'ALG Generieke vragenset'!$A$2:$X$48,18,FALSE),"")</f>
        <v>Ja</v>
      </c>
      <c r="S20" s="14" t="s">
        <v>6228</v>
      </c>
      <c r="T20" s="14" t="str">
        <f>IF(ISTEXT(VLOOKUP($A20,'ALG Generieke vragenset'!$A$2:$X$48,20,FALSE)),VLOOKUP($A20,'ALG Generieke vragenset'!$A$2:$X$48,20,FALSE),"")</f>
        <v xml:space="preserve">1. Enkele uren
2. Een dag
3. Twee dagen
4. 2-6 dagen
5. 7 dagen
6. Langer dan 7 dagen
</v>
      </c>
      <c r="U20" s="14" t="str">
        <f>IF(ISTEXT(VLOOKUP($A20,'ALG Generieke vragenset'!$A$2:$X$48,21,FALSE)),VLOOKUP($A20,'ALG Generieke vragenset'!$A$2:$X$48,21,FALSE),"")</f>
        <v>x</v>
      </c>
      <c r="V20" s="16" t="s">
        <v>6230</v>
      </c>
      <c r="W20" s="203" t="s">
        <v>6231</v>
      </c>
      <c r="X20" s="1"/>
    </row>
    <row r="21" spans="1:24" ht="15.95">
      <c r="A21" s="260" t="str">
        <f t="shared" si="5"/>
        <v>ALG13A</v>
      </c>
      <c r="B21" s="58" t="s">
        <v>6232</v>
      </c>
      <c r="C21" s="58" t="s">
        <v>6153</v>
      </c>
      <c r="D21" s="58" t="s">
        <v>6115</v>
      </c>
      <c r="E21" s="58" t="s">
        <v>4719</v>
      </c>
      <c r="F21" s="58" t="s">
        <v>6154</v>
      </c>
      <c r="G21" s="58"/>
      <c r="H21" s="25" t="str">
        <f t="shared" si="1"/>
        <v>ALG13A_Question</v>
      </c>
      <c r="I21" s="1" t="str">
        <f>IF(ISTEXT(VLOOKUP($A21,'ALG Generieke vragenset'!$A$2:$X$48,9,FALSE)),VLOOKUP($A21,'ALG Generieke vragenset'!$A$2:$X$48,9,FALSE),"")</f>
        <v>Hoe lang bestaan de klachten precies?</v>
      </c>
      <c r="J21" s="1" t="str">
        <f t="shared" si="2"/>
        <v>ALG13A_QuestionPar</v>
      </c>
      <c r="K21" s="1" t="str">
        <f>IF(ISTEXT(VLOOKUP($A21,'ALG Generieke vragenset'!$A$2:$X$48,11,FALSE)),VLOOKUP($A21,'ALG Generieke vragenset'!$A$2:$X$48,11,FALSE),"")</f>
        <v>Hoe lang bestaan de klachten precies?</v>
      </c>
      <c r="L21" s="1" t="str">
        <f>IF(ISTEXT(VLOOKUP($A21,'ALG Generieke vragenset'!$A$2:$X$48,12,FALSE)),VLOOKUP($A21,'ALG Generieke vragenset'!$A$2:$X$48,12,FALSE),"")</f>
        <v>Specifieke duur</v>
      </c>
      <c r="M21" s="1"/>
      <c r="N21" s="1" t="str">
        <f>IF(ISTEXT(VLOOKUP($A21,'ALG Generieke vragenset'!$A$2:$X$48,14,FALSE)),VLOOKUP($A21,'ALG Generieke vragenset'!$A$2:$X$48,14,FALSE),"")</f>
        <v> </v>
      </c>
      <c r="O21" s="24" t="str">
        <f>IF(ISTEXT(VLOOKUP($A21,'ALG Generieke vragenset'!$A$2:$X$48,15,FALSE)),VLOOKUP($A21,'ALG Generieke vragenset'!$A$2:$X$48,15,FALSE),"")</f>
        <v/>
      </c>
      <c r="P21" s="24" t="str">
        <f>IF(ISTEXT(VLOOKUP($A21,'ALG Generieke vragenset'!$A$2:$X$48,16,FALSE)),VLOOKUP($A21,'ALG Generieke vragenset'!$A$2:$X$48,16,FALSE),"")</f>
        <v> </v>
      </c>
      <c r="Q21" s="1" t="str">
        <f>IF(ISTEXT(VLOOKUP($A21,'ALG Generieke vragenset'!$A$2:$X$48,17,FALSE)),VLOOKUP($A21,'ALG Generieke vragenset'!$A$2:$X$48,17,FALSE),"")</f>
        <v>beschrijving</v>
      </c>
      <c r="R21" s="1" t="str">
        <f>IF(ISTEXT(VLOOKUP($A21,'ALG Generieke vragenset'!$A$2:$X$48,18,FALSE)),VLOOKUP($A21,'ALG Generieke vragenset'!$A$2:$X$48,18,FALSE),"")</f>
        <v xml:space="preserve">Ja </v>
      </c>
      <c r="S21" s="1"/>
      <c r="T21" s="14" t="str">
        <f>IF(ISTEXT(VLOOKUP($A21,'ALG Generieke vragenset'!$A$2:$X$48,20,FALSE)),VLOOKUP($A21,'ALG Generieke vragenset'!$A$2:$X$48,20,FALSE),"")</f>
        <v>Beschrijving</v>
      </c>
      <c r="U21" s="14" t="str">
        <f>IF(ISTEXT(VLOOKUP($A21,'ALG Generieke vragenset'!$A$2:$X$48,21,FALSE)),VLOOKUP($A21,'ALG Generieke vragenset'!$A$2:$X$48,21,FALSE),"")</f>
        <v>x</v>
      </c>
      <c r="V21" s="58">
        <v>1</v>
      </c>
      <c r="W21" s="58" t="s">
        <v>6116</v>
      </c>
      <c r="X21" s="262" t="s">
        <v>6116</v>
      </c>
    </row>
    <row r="22" spans="1:24" ht="32.1">
      <c r="A22" s="32" t="str">
        <f t="shared" si="5"/>
        <v>ALG14</v>
      </c>
      <c r="B22" s="1">
        <v>14</v>
      </c>
      <c r="C22" s="1" t="s">
        <v>6153</v>
      </c>
      <c r="D22" s="14" t="s">
        <v>4719</v>
      </c>
      <c r="E22" s="14" t="s">
        <v>4719</v>
      </c>
      <c r="F22" s="14" t="s">
        <v>6154</v>
      </c>
      <c r="G22" s="14"/>
      <c r="H22" s="25" t="str">
        <f t="shared" si="1"/>
        <v>ALG14_Question</v>
      </c>
      <c r="I22" s="1" t="str">
        <f>IF(ISTEXT(VLOOKUP($A22,'ALG Generieke vragenset'!$A$2:$X$48,9,FALSE)),VLOOKUP($A22,'ALG Generieke vragenset'!$A$2:$X$48,9,FALSE),"")</f>
        <v>Zijn er nog andere bijkomende klachten?</v>
      </c>
      <c r="J22" s="1" t="str">
        <f t="shared" si="2"/>
        <v>ALG14_QuestionPar</v>
      </c>
      <c r="K22" s="1" t="str">
        <f>IF(ISTEXT(VLOOKUP($A22,'ALG Generieke vragenset'!$A$2:$X$48,11,FALSE)),VLOOKUP($A22,'ALG Generieke vragenset'!$A$2:$X$48,11,FALSE),"")</f>
        <v>Zijn er nog andere bijkomende klachten?</v>
      </c>
      <c r="L22" s="1" t="str">
        <f>IF(ISTEXT(VLOOKUP($A22,'ALG Generieke vragenset'!$A$2:$X$48,12,FALSE)),VLOOKUP($A22,'ALG Generieke vragenset'!$A$2:$X$48,12,FALSE),"")</f>
        <v>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
      </c>
      <c r="V22" s="14" t="s">
        <v>6159</v>
      </c>
      <c r="W22" s="203" t="s">
        <v>6160</v>
      </c>
      <c r="X22" s="1"/>
    </row>
    <row r="23" spans="1:24" ht="15.95">
      <c r="A23" s="32" t="str">
        <f t="shared" si="5"/>
        <v>ALG14A</v>
      </c>
      <c r="B23" s="1" t="s">
        <v>6236</v>
      </c>
      <c r="C23" s="1" t="s">
        <v>6162</v>
      </c>
      <c r="D23" s="14" t="s">
        <v>6115</v>
      </c>
      <c r="E23" s="14" t="s">
        <v>6115</v>
      </c>
      <c r="F23" s="14" t="s">
        <v>6154</v>
      </c>
      <c r="G23" s="14"/>
      <c r="H23" s="25" t="str">
        <f t="shared" si="1"/>
        <v>ALG14A_Question</v>
      </c>
      <c r="I23" s="1" t="str">
        <f>IF(ISTEXT(VLOOKUP($A23,'ALG Generieke vragenset'!$A$2:$X$48,9,FALSE)),VLOOKUP($A23,'ALG Generieke vragenset'!$A$2:$X$48,9,FALSE),"")</f>
        <v>Kan je de bijkomende klachten beschrijven?</v>
      </c>
      <c r="J23" s="1" t="str">
        <f t="shared" si="2"/>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14">
        <v>1</v>
      </c>
      <c r="W23" s="203"/>
      <c r="X23" s="1"/>
    </row>
    <row r="24" spans="1:24" ht="32.1">
      <c r="A24" s="260" t="str">
        <f t="shared" si="5"/>
        <v>ADL1</v>
      </c>
      <c r="B24" s="1">
        <v>1</v>
      </c>
      <c r="C24" s="1" t="s">
        <v>6257</v>
      </c>
      <c r="D24" s="1" t="s">
        <v>4719</v>
      </c>
      <c r="E24" s="14" t="s">
        <v>4719</v>
      </c>
      <c r="F24" s="14" t="s">
        <v>6154</v>
      </c>
      <c r="G24" s="14"/>
      <c r="H24" s="25" t="str">
        <f t="shared" si="1"/>
        <v>ADL1_Question</v>
      </c>
      <c r="I24" s="1" t="str">
        <f>IF(ISTEXT(VLOOKUP($A24,'ALG Generieke vragenset'!$A$2:$X$48,9,FALSE)),VLOOKUP($A24,'ALG Generieke vragenset'!$A$2:$X$48,9,FALSE),"")</f>
        <v>Beperken de klachten je in je dagelijkse bezigheden?</v>
      </c>
      <c r="J24" s="1" t="str">
        <f t="shared" si="2"/>
        <v>ADL1_QuestionPar</v>
      </c>
      <c r="K24" s="1" t="str">
        <f>IF(ISTEXT(VLOOKUP($A24,'ALG Generieke vragenset'!$A$2:$X$48,11,FALSE)),VLOOKUP($A24,'ALG Generieke vragenset'!$A$2:$X$48,11,FALSE),"")</f>
        <v>Beperken de klachten de patiënt in zijn / haar dagelijkse bezigheden?</v>
      </c>
      <c r="L24" s="1" t="str">
        <f>IF(ISTEXT(VLOOKUP($A24,'ALG Generieke vragenset'!$A$2:$X$48,12,FALSE)),VLOOKUP($A24,'ALG Generieke vragenset'!$A$2:$X$48,12,FALSE),"")</f>
        <v>Beperkt ADL</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Ja</v>
      </c>
      <c r="S24" s="14" t="s">
        <v>6500</v>
      </c>
      <c r="T24" s="14" t="str">
        <f>IF(ISTEXT(VLOOKUP($A24,'ALG Generieke vragenset'!$A$2:$X$48,20,FALSE)),VLOOKUP($A24,'ALG Generieke vragenset'!$A$2:$X$48,20,FALSE),"")</f>
        <v>1. Ja
2. Nee</v>
      </c>
      <c r="U24" s="14" t="str">
        <f>IF(ISTEXT(VLOOKUP($A24,'ALG Generieke vragenset'!$A$2:$X$48,21,FALSE)),VLOOKUP($A24,'ALG Generieke vragenset'!$A$2:$X$48,21,FALSE),"")</f>
        <v>x</v>
      </c>
      <c r="V24" s="1" t="s">
        <v>6159</v>
      </c>
      <c r="W24" s="203"/>
      <c r="X24" s="1"/>
    </row>
    <row r="25" spans="1:24" ht="15.95">
      <c r="A25" s="260" t="str">
        <f t="shared" si="5"/>
        <v>ALG15</v>
      </c>
      <c r="B25" s="1">
        <v>15</v>
      </c>
      <c r="C25" s="1" t="s">
        <v>6153</v>
      </c>
      <c r="D25" s="1" t="s">
        <v>4719</v>
      </c>
      <c r="E25" s="14" t="s">
        <v>4719</v>
      </c>
      <c r="F25" s="14" t="s">
        <v>6154</v>
      </c>
      <c r="G25" s="14"/>
      <c r="H25" s="25" t="str">
        <f t="shared" si="1"/>
        <v>ALG15_Question</v>
      </c>
      <c r="I25" s="1" t="str">
        <f>IF(ISTEXT(VLOOKUP($A25,'ALG Generieke vragenset'!$A$2:$X$48,9,FALSE)),VLOOKUP($A25,'ALG Generieke vragenset'!$A$2:$X$48,9,FALSE),"")</f>
        <v>Wat heb je zelf gedaan om de klachten te verlichten?</v>
      </c>
      <c r="J25" s="1" t="str">
        <f t="shared" si="2"/>
        <v>ALG15_QuestionPar</v>
      </c>
      <c r="K25" s="1" t="str">
        <f>IF(ISTEXT(VLOOKUP($A25,'ALG Generieke vragenset'!$A$2:$X$48,11,FALSE)),VLOOKUP($A25,'ALG Generieke vragenset'!$A$2:$X$48,11,FALSE),"")</f>
        <v>Wat heeft de patiënt zelf gedaan om de klachten te verlichten?</v>
      </c>
      <c r="L25" s="1" t="str">
        <f>IF(ISTEXT(VLOOKUP($A25,'ALG Generieke vragenset'!$A$2:$X$48,12,FALSE)),VLOOKUP($A25,'ALG Generieke vragenset'!$A$2:$X$48,12,FALSE),"")</f>
        <v>Zelfhulp</v>
      </c>
      <c r="M25" s="1" t="str">
        <f t="shared" si="3"/>
        <v>ALG15_ExtraInfo</v>
      </c>
      <c r="N25" s="1" t="str">
        <f>IF(ISTEXT(VLOOKUP($A25,'ALG Generieke vragenset'!$A$2:$X$48,14,FALSE)),VLOOKUP($A25,'ALG Generieke vragenset'!$A$2:$X$48,14,FALSE),"")</f>
        <v xml:space="preserve">Als je medicatie hebt ingenomen graag vermelden welke medicatie, de dosering en wanneer je het hebt ingenomen.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 xml:space="preserve">Ja </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
        <v>1</v>
      </c>
      <c r="W25" s="203"/>
      <c r="X25" s="1"/>
    </row>
    <row r="26" spans="1:24" ht="192">
      <c r="A26" s="260" t="str">
        <f>UPPER(MID(C26,1,5)&amp;B26)</f>
        <v>RUGKL7</v>
      </c>
      <c r="B26" s="48">
        <v>7</v>
      </c>
      <c r="C26" s="48" t="s">
        <v>92</v>
      </c>
      <c r="D26" s="48" t="s">
        <v>4719</v>
      </c>
      <c r="E26" s="48" t="s">
        <v>4719</v>
      </c>
      <c r="F26" s="48" t="s">
        <v>6202</v>
      </c>
      <c r="G26" s="48"/>
      <c r="H26" s="25" t="str">
        <f t="shared" si="1"/>
        <v>RUGKL7_Question</v>
      </c>
      <c r="I26" s="48" t="s">
        <v>7466</v>
      </c>
      <c r="J26" s="1" t="str">
        <f t="shared" si="2"/>
        <v>RUGKL7_QuestionPar</v>
      </c>
      <c r="K26" s="48" t="s">
        <v>7466</v>
      </c>
      <c r="L26" s="48" t="s">
        <v>6552</v>
      </c>
      <c r="M26" s="1" t="str">
        <f t="shared" si="3"/>
        <v>RUGKL7_ExtraInfo</v>
      </c>
      <c r="N26" s="48" t="s">
        <v>7828</v>
      </c>
      <c r="O26" s="48"/>
      <c r="P26" s="48"/>
      <c r="Q26" s="48" t="s">
        <v>6128</v>
      </c>
      <c r="R26" s="48" t="s">
        <v>3</v>
      </c>
      <c r="S26" s="48"/>
      <c r="T26" s="48" t="s">
        <v>6128</v>
      </c>
      <c r="U26" s="48" t="s">
        <v>1576</v>
      </c>
      <c r="V26" s="48">
        <v>1</v>
      </c>
      <c r="W26" s="48"/>
      <c r="X26" s="202"/>
    </row>
    <row r="27" spans="1:24" ht="32.1">
      <c r="A27" s="260" t="str">
        <f t="shared" ref="A27" si="6">UPPER(MID(C27,1,3)&amp;B27)</f>
        <v>ALG17</v>
      </c>
      <c r="B27" s="47">
        <v>17</v>
      </c>
      <c r="C27" s="47" t="s">
        <v>6153</v>
      </c>
      <c r="D27" s="47" t="s">
        <v>4719</v>
      </c>
      <c r="E27" s="48" t="s">
        <v>6259</v>
      </c>
      <c r="F27" s="48" t="s">
        <v>6154</v>
      </c>
      <c r="G27" s="48"/>
      <c r="H27" s="25" t="str">
        <f t="shared" si="1"/>
        <v>ALG17_Question</v>
      </c>
      <c r="I27" s="1" t="str">
        <f>IF(ISTEXT(VLOOKUP($A27,'ALG Generieke vragenset'!$A$2:$X$48,9,FALSE)),VLOOKUP($A27,'ALG Generieke vragenset'!$A$2:$X$48,9,FALSE),"")</f>
        <v xml:space="preserve">Heb je ooit eerder last gehad van deze klacht? </v>
      </c>
      <c r="J27" s="1" t="str">
        <f t="shared" si="2"/>
        <v>ALG17_QuestionPar</v>
      </c>
      <c r="K27" s="1" t="str">
        <f>IF(ISTEXT(VLOOKUP($A27,'ALG Generieke vragenset'!$A$2:$X$48,11,FALSE)),VLOOKUP($A27,'ALG Generieke vragenset'!$A$2:$X$48,11,FALSE),"")</f>
        <v xml:space="preserve">Heeft de patiënt ooit eerder last gehad van dezelfde klacht? </v>
      </c>
      <c r="L27" s="1" t="str">
        <f>IF(ISTEXT(VLOOKUP($A27,'ALG Generieke vragenset'!$A$2:$X$48,12,FALSE)),VLOOKUP($A27,'ALG Generieke vragenset'!$A$2:$X$48,12,FALSE),"")</f>
        <v>Recidief</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14" t="s">
        <v>6500</v>
      </c>
      <c r="T27" s="14" t="str">
        <f>IF(ISTEXT(VLOOKUP($A27,'ALG Generieke vragenset'!$A$2:$X$48,20,FALSE)),VLOOKUP($A27,'ALG Generieke vragenset'!$A$2:$X$48,20,FALSE),"")</f>
        <v>1. Ja
2. Nee</v>
      </c>
      <c r="U27" s="14" t="str">
        <f>IF(ISTEXT(VLOOKUP($A27,'ALG Generieke vragenset'!$A$2:$X$48,21,FALSE)),VLOOKUP($A27,'ALG Generieke vragenset'!$A$2:$X$48,21,FALSE),"")</f>
        <v>x</v>
      </c>
      <c r="V27" s="48" t="s">
        <v>6159</v>
      </c>
      <c r="W27" s="203"/>
      <c r="X27" s="49"/>
    </row>
    <row r="28" spans="1:24" ht="128.1">
      <c r="A28" s="260" t="str">
        <f>UPPER(MID(C28,1,5)&amp;B28)</f>
        <v>RUGKL8</v>
      </c>
      <c r="B28" s="189">
        <v>8</v>
      </c>
      <c r="C28" s="189" t="s">
        <v>92</v>
      </c>
      <c r="D28" s="189" t="s">
        <v>4719</v>
      </c>
      <c r="E28" s="189" t="s">
        <v>4719</v>
      </c>
      <c r="F28" s="189" t="s">
        <v>6202</v>
      </c>
      <c r="G28" s="189"/>
      <c r="H28" s="25" t="str">
        <f t="shared" si="1"/>
        <v>RUGKL8_Question</v>
      </c>
      <c r="I28" s="189" t="s">
        <v>7829</v>
      </c>
      <c r="J28" s="1" t="str">
        <f t="shared" si="2"/>
        <v>RUGKL8_QuestionPar</v>
      </c>
      <c r="K28" s="189" t="s">
        <v>7830</v>
      </c>
      <c r="L28" s="189" t="s">
        <v>6556</v>
      </c>
      <c r="M28" s="1"/>
      <c r="N28" s="189"/>
      <c r="O28" s="189" t="s">
        <v>6116</v>
      </c>
      <c r="P28" s="189" t="s">
        <v>6116</v>
      </c>
      <c r="Q28" s="189" t="s">
        <v>6073</v>
      </c>
      <c r="R28" s="189" t="s">
        <v>3</v>
      </c>
      <c r="S28" s="14" t="s">
        <v>6500</v>
      </c>
      <c r="T28" s="189" t="s">
        <v>6120</v>
      </c>
      <c r="U28" s="189" t="s">
        <v>1576</v>
      </c>
      <c r="V28" s="189" t="s">
        <v>6159</v>
      </c>
      <c r="W28" s="189" t="s">
        <v>6160</v>
      </c>
      <c r="X28" s="200" t="s">
        <v>6116</v>
      </c>
    </row>
    <row r="29" spans="1:24" ht="111.95">
      <c r="A29" s="260" t="str">
        <f>UPPER(MID(C29,1,5)&amp;B29)</f>
        <v>RUGKL8A</v>
      </c>
      <c r="B29" s="189" t="s">
        <v>6214</v>
      </c>
      <c r="C29" s="189" t="s">
        <v>92</v>
      </c>
      <c r="D29" s="189" t="s">
        <v>6115</v>
      </c>
      <c r="E29" s="189" t="s">
        <v>6115</v>
      </c>
      <c r="F29" s="189" t="s">
        <v>6154</v>
      </c>
      <c r="G29" s="189"/>
      <c r="H29" s="25" t="str">
        <f t="shared" si="1"/>
        <v>RUGKL8A_Question</v>
      </c>
      <c r="I29" s="189" t="s">
        <v>6309</v>
      </c>
      <c r="J29" s="1" t="str">
        <f t="shared" si="2"/>
        <v>RUGKL8A_QuestionPar</v>
      </c>
      <c r="K29" s="189" t="s">
        <v>6309</v>
      </c>
      <c r="L29" s="189" t="s">
        <v>6310</v>
      </c>
      <c r="M29" s="1" t="str">
        <f t="shared" si="3"/>
        <v>RUGKL8A_ExtraInfo</v>
      </c>
      <c r="N29" s="14" t="s">
        <v>6311</v>
      </c>
      <c r="O29" s="263"/>
      <c r="P29" s="263"/>
      <c r="Q29" s="263" t="s">
        <v>6128</v>
      </c>
      <c r="R29" s="189" t="s">
        <v>6118</v>
      </c>
      <c r="S29" s="263"/>
      <c r="T29" s="263" t="s">
        <v>6128</v>
      </c>
      <c r="U29" s="189" t="s">
        <v>1576</v>
      </c>
      <c r="V29" s="189">
        <v>1</v>
      </c>
      <c r="W29" s="263"/>
      <c r="X29" s="200"/>
    </row>
    <row r="30" spans="1:24" ht="32.1">
      <c r="A30" s="260" t="str">
        <f t="shared" ref="A30:A36" si="7">UPPER(MID(C30,1,3)&amp;B30)</f>
        <v>ALG4</v>
      </c>
      <c r="B30" s="1">
        <v>4</v>
      </c>
      <c r="C30" s="1" t="s">
        <v>6153</v>
      </c>
      <c r="D30" s="1" t="s">
        <v>4719</v>
      </c>
      <c r="E30" s="14" t="s">
        <v>6186</v>
      </c>
      <c r="F30" s="203" t="s">
        <v>6187</v>
      </c>
      <c r="G30" s="203"/>
      <c r="H30" s="25" t="str">
        <f t="shared" si="1"/>
        <v>ALG4_Question</v>
      </c>
      <c r="I30" s="1" t="str">
        <f>IF(ISTEXT(VLOOKUP($A30,'ALG Generieke vragenset'!$A$2:$X$48,9,FALSE)),VLOOKUP($A30,'ALG Generieke vragenset'!$A$2:$X$48,9,FALSE),"")</f>
        <v xml:space="preserve">Ben je (mogelijk) zwanger? </v>
      </c>
      <c r="J30" s="1" t="str">
        <f t="shared" si="2"/>
        <v>ALG4_QuestionPar</v>
      </c>
      <c r="K30" s="1" t="str">
        <f>IF(ISTEXT(VLOOKUP($A30,'ALG Generieke vragenset'!$A$2:$X$48,11,FALSE)),VLOOKUP($A30,'ALG Generieke vragenset'!$A$2:$X$48,11,FALSE),"")</f>
        <v>Is de patiënte (mogelijk) zwanger?</v>
      </c>
      <c r="L30" s="1" t="str">
        <f>IF(ISTEXT(VLOOKUP($A30,'ALG Generieke vragenset'!$A$2:$X$48,12,FALSE)),VLOOKUP($A30,'ALG Generieke vragenset'!$A$2:$X$48,12,FALSE),"")</f>
        <v>(mogelijk) zwanger</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1" t="s">
        <v>6159</v>
      </c>
      <c r="W30" s="203"/>
      <c r="X30" s="1"/>
    </row>
    <row r="31" spans="1:24" ht="372">
      <c r="A31" s="32" t="str">
        <f>UPPER(MID(C31,1,3)&amp;B31)</f>
        <v>ALG1A</v>
      </c>
      <c r="B31" s="1" t="s">
        <v>6161</v>
      </c>
      <c r="C31" s="1" t="s">
        <v>6162</v>
      </c>
      <c r="D31" s="1" t="s">
        <v>6115</v>
      </c>
      <c r="E31" s="1" t="s">
        <v>6115</v>
      </c>
      <c r="F31" s="1" t="s">
        <v>6154</v>
      </c>
      <c r="G31" s="1"/>
      <c r="H31" s="25" t="str">
        <f t="shared" si="1"/>
        <v>ALG1A_Question</v>
      </c>
      <c r="I31" s="321" t="s">
        <v>187</v>
      </c>
      <c r="J31" s="1" t="str">
        <f t="shared" si="2"/>
        <v>ALG1A_QuestionPar</v>
      </c>
      <c r="K31" s="322" t="s">
        <v>189</v>
      </c>
      <c r="L31" s="1" t="s">
        <v>6163</v>
      </c>
      <c r="M31" s="1" t="str">
        <f t="shared" si="3"/>
        <v>ALG1A_ExtraInfo</v>
      </c>
      <c r="N31" s="323" t="s">
        <v>6164</v>
      </c>
      <c r="O31" s="24"/>
      <c r="P31" s="24"/>
      <c r="Q31" s="25" t="s">
        <v>6066</v>
      </c>
      <c r="R31" s="1" t="s">
        <v>6118</v>
      </c>
      <c r="S31" s="14" t="s">
        <v>6165</v>
      </c>
      <c r="T31" s="33" t="s">
        <v>6166</v>
      </c>
      <c r="U31" s="1" t="s">
        <v>1576</v>
      </c>
      <c r="V31" s="14" t="s">
        <v>6167</v>
      </c>
      <c r="W31" s="24" t="s">
        <v>6168</v>
      </c>
      <c r="X31" s="1"/>
    </row>
    <row r="32" spans="1:24" ht="32.1">
      <c r="A32" s="32" t="str">
        <f>UPPER(MID(C32,1,3)&amp;B32)</f>
        <v>ALG1B</v>
      </c>
      <c r="B32" s="1" t="s">
        <v>6169</v>
      </c>
      <c r="C32" s="1" t="s">
        <v>6162</v>
      </c>
      <c r="D32" s="1" t="s">
        <v>6115</v>
      </c>
      <c r="E32" s="1" t="s">
        <v>6115</v>
      </c>
      <c r="F32" s="1" t="s">
        <v>6154</v>
      </c>
      <c r="G32" s="1"/>
      <c r="H32" s="25" t="str">
        <f t="shared" si="1"/>
        <v>ALG1B_Question</v>
      </c>
      <c r="I32" s="321" t="s">
        <v>221</v>
      </c>
      <c r="J32" s="1" t="str">
        <f t="shared" si="2"/>
        <v>ALG1B_QuestionPar</v>
      </c>
      <c r="K32" s="322" t="s">
        <v>223</v>
      </c>
      <c r="L32" s="1" t="s">
        <v>6170</v>
      </c>
      <c r="M32" s="1"/>
      <c r="O32" s="24"/>
      <c r="P32" s="24"/>
      <c r="Q32" s="25" t="s">
        <v>6128</v>
      </c>
      <c r="R32" s="1" t="s">
        <v>6118</v>
      </c>
      <c r="S32" s="1"/>
      <c r="T32" s="33">
        <v>1</v>
      </c>
      <c r="U32" s="1" t="s">
        <v>1576</v>
      </c>
      <c r="V32" s="14">
        <v>1</v>
      </c>
      <c r="W32" s="24"/>
      <c r="X32" s="1"/>
    </row>
    <row r="33" spans="1:24" ht="32.1">
      <c r="A33" s="32" t="str">
        <f t="shared" ref="A33:A34" si="8">UPPER(MID(C33,1,3)&amp;B33)</f>
        <v>ALG3B</v>
      </c>
      <c r="B33" s="1" t="s">
        <v>6178</v>
      </c>
      <c r="C33" s="1" t="s">
        <v>6162</v>
      </c>
      <c r="D33" s="1" t="s">
        <v>6115</v>
      </c>
      <c r="E33" s="14" t="s">
        <v>6115</v>
      </c>
      <c r="F33" s="14" t="s">
        <v>6154</v>
      </c>
      <c r="G33" s="14"/>
      <c r="H33" s="25" t="str">
        <f t="shared" si="1"/>
        <v>ALG3B_Question</v>
      </c>
      <c r="I33" s="1" t="str">
        <f>IF(ISTEXT(VLOOKUP($A33,'ALG Generieke vragenset'!$A$2:$X$48,9,FALSE)),VLOOKUP($A33,'ALG Generieke vragenset'!$A$2:$X$48,9,FALSE),"")</f>
        <v xml:space="preserve">Gebruik je medicijnen? </v>
      </c>
      <c r="J33" s="1" t="str">
        <f t="shared" si="2"/>
        <v>ALG3B_QuestionPar</v>
      </c>
      <c r="K33" s="1" t="str">
        <f>IF(ISTEXT(VLOOKUP($A33,'ALG Generieke vragenset'!$A$2:$X$48,11,FALSE)),VLOOKUP($A33,'ALG Generieke vragenset'!$A$2:$X$48,11,FALSE),"")</f>
        <v>Gebruikt de patiënt medicijnen?</v>
      </c>
      <c r="L33" s="1" t="str">
        <f>IF(ISTEXT(VLOOKUP($A33,'ALG Generieke vragenset'!$A$2:$X$48,12,FALSE)),VLOOKUP($A33,'ALG Generieke vragenset'!$A$2:$X$48,12,FALSE),"")</f>
        <v>Medicatie</v>
      </c>
      <c r="M33" s="1" t="str">
        <f t="shared" si="3"/>
        <v>ALG3B_ExtraInfo</v>
      </c>
      <c r="N33" s="1" t="str">
        <f>IF(ISTEXT(VLOOKUP($A33,'ALG Generieke vragenset'!$A$2:$X$48,14,FALSE)),VLOOKUP($A33,'ALG Generieke vragenset'!$A$2:$X$48,14,FALSE),"")</f>
        <v>En/of ben je onder behandeling bij een arts met bijvoorbeeld radiotherapie?</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boolean</v>
      </c>
      <c r="R33" s="1" t="str">
        <f>IF(ISTEXT(VLOOKUP($A33,'ALG Generieke vragenset'!$A$2:$X$48,18,FALSE)),VLOOKUP($A33,'ALG Generieke vragenset'!$A$2:$X$48,18,FALSE),"")</f>
        <v xml:space="preserve">Ja </v>
      </c>
      <c r="S33" s="14" t="s">
        <v>6500</v>
      </c>
      <c r="T33" s="14" t="str">
        <f>IF(ISTEXT(VLOOKUP($A33,'ALG Generieke vragenset'!$A$2:$X$48,20,FALSE)),VLOOKUP($A33,'ALG Generieke vragenset'!$A$2:$X$48,20,FALSE),"")</f>
        <v xml:space="preserve">1. Ja 
2. Nee </v>
      </c>
      <c r="U33" s="14" t="str">
        <f>IF(ISTEXT(VLOOKUP($A33,'ALG Generieke vragenset'!$A$2:$X$48,21,FALSE)),VLOOKUP($A33,'ALG Generieke vragenset'!$A$2:$X$48,21,FALSE),"")</f>
        <v>x</v>
      </c>
      <c r="V33" s="1" t="s">
        <v>6159</v>
      </c>
      <c r="W33" s="24" t="s">
        <v>6235</v>
      </c>
      <c r="X33" s="1"/>
    </row>
    <row r="34" spans="1:24" ht="15.95">
      <c r="A34" s="32" t="str">
        <f t="shared" si="8"/>
        <v>ALG3C</v>
      </c>
      <c r="B34" s="1" t="s">
        <v>6182</v>
      </c>
      <c r="C34" s="1" t="s">
        <v>6162</v>
      </c>
      <c r="D34" s="1" t="s">
        <v>6115</v>
      </c>
      <c r="E34" s="14" t="s">
        <v>6115</v>
      </c>
      <c r="F34" s="14" t="s">
        <v>6154</v>
      </c>
      <c r="G34" s="14"/>
      <c r="H34" s="25" t="str">
        <f t="shared" si="1"/>
        <v>ALG3C_Question</v>
      </c>
      <c r="I34" s="1" t="str">
        <f>IF(ISTEXT(VLOOKUP($A34,'ALG Generieke vragenset'!$A$2:$X$48,9,FALSE)),VLOOKUP($A34,'ALG Generieke vragenset'!$A$2:$X$48,9,FALSE),"")</f>
        <v>Welke medicatie gebruik je?</v>
      </c>
      <c r="J34" s="1" t="str">
        <f t="shared" si="2"/>
        <v>ALG3C_QuestionPar</v>
      </c>
      <c r="K34" s="1" t="str">
        <f>IF(ISTEXT(VLOOKUP($A34,'ALG Generieke vragenset'!$A$2:$X$48,11,FALSE)),VLOOKUP($A34,'ALG Generieke vragenset'!$A$2:$X$48,11,FALSE),"")</f>
        <v>Welke medicatie gebruik je?</v>
      </c>
      <c r="L34" s="1" t="str">
        <f>IF(ISTEXT(VLOOKUP($A34,'ALG Generieke vragenset'!$A$2:$X$48,12,FALSE)),VLOOKUP($A34,'ALG Generieke vragenset'!$A$2:$X$48,12,FALSE),"")</f>
        <v>Specificatie medicatie</v>
      </c>
      <c r="M34" s="1" t="str">
        <f t="shared" si="3"/>
        <v>ALG3C_ExtraInfo</v>
      </c>
      <c r="N34" s="1" t="str">
        <f>IF(ISTEXT(VLOOKUP($A34,'ALG Generieke vragenset'!$A$2:$X$48,14,FALSE)),VLOOKUP($A34,'ALG Generieke vragenset'!$A$2:$X$48,14,FALSE),"")</f>
        <v xml:space="preserve">Of wat voor behandeling? En als je er een hebt graag ook een foto uploaden van je medicatielijst.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 en beeld</v>
      </c>
      <c r="R34" s="1" t="str">
        <f>IF(ISTEXT(VLOOKUP($A34,'ALG Generieke vragenset'!$A$2:$X$48,18,FALSE)),VLOOKUP($A34,'ALG Generieke vragenset'!$A$2:$X$48,18,FALSE),"")</f>
        <v xml:space="preserve">Ja </v>
      </c>
      <c r="S34" s="1"/>
      <c r="T34" s="14">
        <v>1</v>
      </c>
      <c r="U34" s="14" t="str">
        <f>IF(ISTEXT(VLOOKUP($A34,'ALG Generieke vragenset'!$A$2:$X$48,21,FALSE)),VLOOKUP($A34,'ALG Generieke vragenset'!$A$2:$X$48,21,FALSE),"")</f>
        <v>x</v>
      </c>
      <c r="V34" s="1">
        <v>1</v>
      </c>
      <c r="W34" s="24"/>
      <c r="X34" s="1"/>
    </row>
    <row r="35" spans="1:24" ht="32.1">
      <c r="A35" s="260" t="str">
        <f t="shared" si="7"/>
        <v>ALG5</v>
      </c>
      <c r="B35" s="1">
        <v>5</v>
      </c>
      <c r="C35" s="1" t="s">
        <v>6153</v>
      </c>
      <c r="D35" s="1" t="s">
        <v>6115</v>
      </c>
      <c r="E35" s="1" t="s">
        <v>4719</v>
      </c>
      <c r="F35" s="1" t="s">
        <v>6154</v>
      </c>
      <c r="G35" s="1"/>
      <c r="H35" s="25" t="str">
        <f t="shared" si="1"/>
        <v>ALG5_Question</v>
      </c>
      <c r="I35" s="1" t="str">
        <f>IF(ISTEXT(VLOOKUP($A35,'ALG Generieke vragenset'!$A$2:$X$48,9,FALSE)),VLOOKUP($A35,'ALG Generieke vragenset'!$A$2:$X$48,9,FALSE),"")</f>
        <v>Heb je allergieën?</v>
      </c>
      <c r="J35" s="1" t="str">
        <f t="shared" si="2"/>
        <v>ALG5_QuestionPar</v>
      </c>
      <c r="K35" s="1" t="str">
        <f>IF(ISTEXT(VLOOKUP($A35,'ALG Generieke vragenset'!$A$2:$X$48,11,FALSE)),VLOOKUP($A35,'ALG Generieke vragenset'!$A$2:$X$48,11,FALSE),"")</f>
        <v>Heeft de patiënt allergieën?</v>
      </c>
      <c r="L35" s="1" t="str">
        <f>IF(ISTEXT(VLOOKUP($A35,'ALG Generieke vragenset'!$A$2:$X$48,12,FALSE)),VLOOKUP($A35,'ALG Generieke vragenset'!$A$2:$X$48,12,FALSE),"")</f>
        <v>Allergieën</v>
      </c>
      <c r="M35" s="1"/>
      <c r="N35" s="1" t="str">
        <f>IF(ISTEXT(VLOOKUP($A35,'ALG Generieke vragenset'!$A$2:$X$48,14,FALSE)),VLOOKUP($A35,'ALG Generieke vragenset'!$A$2:$X$48,14,FALSE),"")</f>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 xml:space="preserve">Ja </v>
      </c>
      <c r="S35" s="14" t="s">
        <v>6500</v>
      </c>
      <c r="T35" s="14" t="str">
        <f>IF(ISTEXT(VLOOKUP($A35,'ALG Generieke vragenset'!$A$2:$X$48,20,FALSE)),VLOOKUP($A35,'ALG Generieke vragenset'!$A$2:$X$48,20,FALSE),"")</f>
        <v>1. Ja
2. Nee</v>
      </c>
      <c r="U35" s="14" t="str">
        <f>IF(ISTEXT(VLOOKUP($A35,'ALG Generieke vragenset'!$A$2:$X$48,21,FALSE)),VLOOKUP($A35,'ALG Generieke vragenset'!$A$2:$X$48,21,FALSE),"")</f>
        <v>x</v>
      </c>
      <c r="V35" s="14" t="s">
        <v>6159</v>
      </c>
      <c r="W35" s="203" t="s">
        <v>6160</v>
      </c>
      <c r="X35" s="1"/>
    </row>
    <row r="36" spans="1:24" ht="15.95">
      <c r="A36" s="32" t="str">
        <f t="shared" si="7"/>
        <v>ALG6</v>
      </c>
      <c r="B36" s="1">
        <v>6</v>
      </c>
      <c r="C36" s="1" t="s">
        <v>6153</v>
      </c>
      <c r="D36" s="1" t="s">
        <v>4719</v>
      </c>
      <c r="E36" s="14" t="s">
        <v>4719</v>
      </c>
      <c r="F36" s="14" t="s">
        <v>6154</v>
      </c>
      <c r="G36" s="14"/>
      <c r="H36" s="25" t="str">
        <f t="shared" si="1"/>
        <v>ALG6_Question</v>
      </c>
      <c r="I36" s="1" t="str">
        <f>IF(ISTEXT(VLOOKUP($A36,'ALG Generieke vragenset'!$A$2:$X$48,9,FALSE)),VLOOKUP($A36,'ALG Generieke vragenset'!$A$2:$X$48,9,FALSE),"")</f>
        <v>Hoe uit de allergie zich?</v>
      </c>
      <c r="J36" s="1" t="str">
        <f t="shared" si="2"/>
        <v>ALG6_QuestionPar</v>
      </c>
      <c r="K36" s="1" t="str">
        <f>IF(ISTEXT(VLOOKUP($A36,'ALG Generieke vragenset'!$A$2:$X$48,11,FALSE)),VLOOKUP($A36,'ALG Generieke vragenset'!$A$2:$X$48,11,FALSE),"")</f>
        <v>Hoe uit de allergie zich?</v>
      </c>
      <c r="L36" s="1" t="str">
        <f>IF(ISTEXT(VLOOKUP($A36,'ALG Generieke vragenset'!$A$2:$X$48,12,FALSE)),VLOOKUP($A36,'ALG Generieke vragenset'!$A$2:$X$48,12,FALSE),"")</f>
        <v>Waarvoor en ernst</v>
      </c>
      <c r="M36" s="1" t="str">
        <f t="shared" si="3"/>
        <v>ALG6_ExtraInfo</v>
      </c>
      <c r="N36" s="1" t="str">
        <f>IF(ISTEXT(VLOOKUP($A36,'ALG Generieke vragenset'!$A$2:$X$48,14,FALSE)),VLOOKUP($A36,'ALG Generieke vragenset'!$A$2:$X$48,14,FALSE),"")</f>
        <v>Bijvoorbeeld: huiduitslag over het gehele lichaam of een opgezette tong of keel? En gebruik je/de patiënt medicatie voor de allergie en / of heb je een EpiPen?</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v>
      </c>
      <c r="R36" s="1" t="str">
        <f>IF(ISTEXT(VLOOKUP($A36,'ALG Generieke vragenset'!$A$2:$X$48,18,FALSE)),VLOOKUP($A36,'ALG Generieke vragenset'!$A$2:$X$48,18,FALSE),"")</f>
        <v xml:space="preserve">Ja </v>
      </c>
      <c r="S36" s="1"/>
      <c r="T36" s="14" t="str">
        <f>IF(ISTEXT(VLOOKUP($A36,'ALG Generieke vragenset'!$A$2:$X$48,20,FALSE)),VLOOKUP($A36,'ALG Generieke vragenset'!$A$2:$X$48,20,FALSE),"")</f>
        <v>Beschrijving</v>
      </c>
      <c r="U36" s="14" t="str">
        <f>IF(ISTEXT(VLOOKUP($A36,'ALG Generieke vragenset'!$A$2:$X$48,21,FALSE)),VLOOKUP($A36,'ALG Generieke vragenset'!$A$2:$X$48,21,FALSE),"")</f>
        <v>x</v>
      </c>
      <c r="V36" s="1">
        <v>1</v>
      </c>
      <c r="W36" s="203"/>
      <c r="X36" s="1"/>
    </row>
    <row r="37" spans="1:24" ht="15.95">
      <c r="A37" s="32" t="s">
        <v>6276</v>
      </c>
      <c r="B37" s="1">
        <v>20</v>
      </c>
      <c r="C37" s="1" t="s">
        <v>6153</v>
      </c>
      <c r="D37" s="1" t="s">
        <v>6115</v>
      </c>
      <c r="E37" s="14" t="s">
        <v>6115</v>
      </c>
      <c r="F37" s="14" t="s">
        <v>6154</v>
      </c>
      <c r="G37" s="14"/>
      <c r="H37" s="25" t="str">
        <f t="shared" si="1"/>
        <v>ADDITIONALQ_Question</v>
      </c>
      <c r="I37" s="1" t="str">
        <f>IF(ISTEXT(VLOOKUP($A37,'ALG Generieke vragenset'!$A$2:$X$48,9,FALSE)),VLOOKUP($A37,'ALG Generieke vragenset'!$A$2:$X$48,9,FALSE),"")</f>
        <v>Wat is je belangrijkste vraag aan ons?</v>
      </c>
      <c r="J37" s="1" t="str">
        <f t="shared" si="2"/>
        <v>ADDITIONALQ_QuestionPar</v>
      </c>
      <c r="K37" s="1" t="str">
        <f>IF(ISTEXT(VLOOKUP($A37,'ALG Generieke vragenset'!$A$2:$X$48,11,FALSE)),VLOOKUP($A37,'ALG Generieke vragenset'!$A$2:$X$48,11,FALSE),"")</f>
        <v>Wat is je belangrijkste vraag aan ons?</v>
      </c>
      <c r="L37" s="1" t="str">
        <f>IF(ISTEXT(VLOOKUP($A37,'ALG Generieke vragenset'!$A$2:$X$48,12,FALSE)),VLOOKUP($A37,'ALG Generieke vragenset'!$A$2:$X$48,12,FALSE),"")</f>
        <v>Hulpvraag</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4">
        <v>1</v>
      </c>
      <c r="W37" s="203"/>
      <c r="X37" s="1"/>
    </row>
    <row r="38" spans="1:24" ht="111.95">
      <c r="A38" s="32" t="s">
        <v>6278</v>
      </c>
      <c r="B38" s="1" t="s">
        <v>6279</v>
      </c>
      <c r="C38" s="1" t="s">
        <v>6162</v>
      </c>
      <c r="D38" s="1" t="s">
        <v>6115</v>
      </c>
      <c r="E38" s="14" t="s">
        <v>6115</v>
      </c>
      <c r="F38" s="14" t="s">
        <v>6154</v>
      </c>
      <c r="G38" s="14"/>
      <c r="H38" s="25" t="str">
        <f t="shared" si="1"/>
        <v>ALG27_Question</v>
      </c>
      <c r="I38" s="1" t="str">
        <f>IF(ISTEXT(VLOOKUP($A38,'ALG Generieke vragenset'!$A$2:$X$48,9,FALSE)),VLOOKUP($A38,'ALG Generieke vragenset'!$A$2:$X$48,9,FALSE),"")</f>
        <v xml:space="preserve">Zijn er nog andere zorgen of vragen? </v>
      </c>
      <c r="J38" s="1" t="str">
        <f t="shared" si="2"/>
        <v>ALG27_QuestionPar</v>
      </c>
      <c r="K38" s="1" t="str">
        <f>IF(ISTEXT(VLOOKUP($A38,'ALG Generieke vragenset'!$A$2:$X$48,11,FALSE)),VLOOKUP($A38,'ALG Generieke vragenset'!$A$2:$X$48,11,FALSE),"")</f>
        <v xml:space="preserve">Zijn er nog andere zorgen of vragen? </v>
      </c>
      <c r="L38" s="1" t="str">
        <f>IF(ISTEXT(VLOOKUP($A38,'ALG Generieke vragenset'!$A$2:$X$48,12,FALSE)),VLOOKUP($A38,'ALG Generieke vragenset'!$A$2:$X$48,12,FALSE),"")</f>
        <v>Zorgen of vragen</v>
      </c>
      <c r="M38" s="1" t="str">
        <f t="shared" si="3"/>
        <v>ALG27_ExtraInfo</v>
      </c>
      <c r="N38" s="1" t="str">
        <f>IF(ISTEXT(VLOOKUP($A38,'ALG Generieke vragenset'!$A$2:$X$48,14,FALSE)),VLOOKUP($A38,'ALG Generieke vragenset'!$A$2:$X$48,14,FALSE),"")</f>
        <v xml:space="preserve">Dit is de laatste vraag, hierna worden je antwoorden doorgestuurd naar ons medisch team. Indien je geen aanvullingen hebt kan je op volgende klikken.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Nee</v>
      </c>
      <c r="S38" s="1"/>
      <c r="T38" s="14" t="str">
        <f>IF(ISTEXT(VLOOKUP($A38,'ALG Generieke vragenset'!$A$2:$X$48,20,FALSE)),VLOOKUP($A38,'ALG Generieke vragenset'!$A$2:$X$48,20,FALSE),"")</f>
        <v>Beschrijving</v>
      </c>
      <c r="U38" s="14" t="str">
        <f>IF(ISTEXT(VLOOKUP($A38,'ALG Generieke vragenset'!$A$2:$X$48,21,FALSE)),VLOOKUP($A38,'ALG Generieke vragenset'!$A$2:$X$48,21,FALSE),"")</f>
        <v>x</v>
      </c>
      <c r="V38" s="14">
        <v>1</v>
      </c>
      <c r="W38" s="34" t="s">
        <v>6283</v>
      </c>
      <c r="X38" s="14"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C6FD857-D558-4950-ADE3-E6B471AC21BC}">
          <x14:formula1>
            <xm:f>_handleiding!$A$29:$A$38</xm:f>
          </x14:formula1>
          <x14:formula2>
            <xm:f>0</xm:f>
          </x14:formula2>
          <xm:sqref>Q13:Q15 Q20:Q25 Q27 Q30:Q32 Q35:Q38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dimension ref="A1:AMM11"/>
  <sheetViews>
    <sheetView topLeftCell="J2" zoomScaleNormal="100" workbookViewId="0">
      <selection activeCell="M8" sqref="M8"/>
    </sheetView>
  </sheetViews>
  <sheetFormatPr defaultColWidth="8.85546875" defaultRowHeight="15"/>
  <cols>
    <col min="1" max="1" width="32.7109375" customWidth="1"/>
    <col min="2" max="2" width="17.85546875" customWidth="1"/>
    <col min="3" max="3" width="16.28515625" customWidth="1"/>
    <col min="4" max="4" width="28.7109375" customWidth="1"/>
    <col min="5" max="5" width="16.28515625" customWidth="1"/>
    <col min="6" max="6" width="20.7109375" customWidth="1"/>
    <col min="7" max="8" width="37.140625" customWidth="1"/>
    <col min="9" max="10" width="43.7109375" style="27" customWidth="1"/>
    <col min="11" max="11" width="37.140625" customWidth="1"/>
    <col min="12" max="13" width="35.42578125" customWidth="1"/>
    <col min="14" max="14" width="41.42578125" customWidth="1"/>
    <col min="15" max="15" width="16.7109375" customWidth="1"/>
    <col min="16" max="16" width="25.140625" customWidth="1"/>
    <col min="17" max="17" width="22.42578125" customWidth="1"/>
    <col min="18" max="18" width="16.42578125" customWidth="1"/>
    <col min="19" max="19" width="32.42578125" bestFit="1" customWidth="1"/>
    <col min="20" max="20" width="15" customWidth="1"/>
    <col min="21" max="22" width="17.42578125" customWidth="1"/>
    <col min="23" max="23" width="16.140625" customWidth="1"/>
    <col min="24" max="24" width="23.28515625" customWidth="1"/>
  </cols>
  <sheetData>
    <row r="1" spans="1:1019 1027:1027" s="29" customFormat="1" ht="80.45" customHeight="1">
      <c r="A1" s="310" t="s">
        <v>6075</v>
      </c>
      <c r="B1" s="310" t="s">
        <v>6076</v>
      </c>
      <c r="C1" s="310" t="s">
        <v>6077</v>
      </c>
      <c r="D1" s="310" t="s">
        <v>6078</v>
      </c>
      <c r="E1" s="310" t="s">
        <v>6079</v>
      </c>
      <c r="F1" s="310" t="s">
        <v>6080</v>
      </c>
      <c r="G1" s="310" t="s">
        <v>6081</v>
      </c>
      <c r="H1" s="310" t="s">
        <v>6082</v>
      </c>
      <c r="I1" s="310" t="s">
        <v>6083</v>
      </c>
      <c r="J1" s="310" t="s">
        <v>6084</v>
      </c>
      <c r="K1" s="310" t="s">
        <v>6085</v>
      </c>
      <c r="L1" s="310" t="s">
        <v>6086</v>
      </c>
      <c r="M1" s="310" t="s">
        <v>6087</v>
      </c>
      <c r="N1" s="310" t="s">
        <v>6088</v>
      </c>
      <c r="O1" s="310" t="s">
        <v>6089</v>
      </c>
      <c r="P1" s="310" t="s">
        <v>6090</v>
      </c>
      <c r="Q1" s="310" t="s">
        <v>6091</v>
      </c>
      <c r="R1" s="310" t="s">
        <v>6092</v>
      </c>
      <c r="S1" s="310" t="s">
        <v>6093</v>
      </c>
      <c r="T1" s="310" t="s">
        <v>6094</v>
      </c>
      <c r="U1" s="310" t="s">
        <v>6095</v>
      </c>
      <c r="V1" s="310" t="s">
        <v>6096</v>
      </c>
      <c r="W1" s="310" t="s">
        <v>6097</v>
      </c>
      <c r="X1" s="310" t="s">
        <v>6098</v>
      </c>
      <c r="Y1" s="28"/>
      <c r="Z1" s="28"/>
    </row>
    <row r="2" spans="1:1019 1027:1027" s="24" customFormat="1" ht="138" customHeight="1">
      <c r="A2" s="503" t="s">
        <v>6099</v>
      </c>
      <c r="B2" s="503" t="s">
        <v>6100</v>
      </c>
      <c r="C2" s="503" t="s">
        <v>6101</v>
      </c>
      <c r="D2" s="503" t="s">
        <v>4719</v>
      </c>
      <c r="E2" s="503" t="s">
        <v>4719</v>
      </c>
      <c r="F2" s="503"/>
      <c r="G2" s="503" t="s">
        <v>6102</v>
      </c>
      <c r="H2" s="504" t="str">
        <f t="shared" ref="H2:H11" si="0">A2&amp;"_"&amp;$H$1</f>
        <v>PROA_Question</v>
      </c>
      <c r="I2" s="505" t="s">
        <v>7</v>
      </c>
      <c r="J2" s="505"/>
      <c r="K2" s="503"/>
      <c r="L2" s="503" t="s">
        <v>6103</v>
      </c>
      <c r="M2" s="503" t="str">
        <f t="shared" ref="M2:M11" si="1">A2&amp;"_"&amp;$M$1</f>
        <v>PROA_ExtraInfo</v>
      </c>
      <c r="N2" s="503" t="s">
        <v>6104</v>
      </c>
      <c r="O2" s="503"/>
      <c r="P2" s="503"/>
      <c r="Q2" s="503" t="s">
        <v>6074</v>
      </c>
      <c r="R2" s="503" t="s">
        <v>5</v>
      </c>
      <c r="S2" s="504"/>
      <c r="T2" s="506"/>
      <c r="U2" s="503"/>
      <c r="V2" s="503"/>
      <c r="W2" s="503"/>
      <c r="X2" s="503"/>
      <c r="AE2" s="27"/>
      <c r="AM2" s="27"/>
      <c r="AX2" s="27"/>
      <c r="BF2" s="27"/>
      <c r="BQ2" s="27"/>
      <c r="BY2" s="27"/>
      <c r="CJ2" s="27"/>
      <c r="CR2" s="27"/>
      <c r="DC2" s="27"/>
      <c r="DK2" s="27"/>
      <c r="DV2" s="27"/>
      <c r="ED2" s="27"/>
      <c r="EO2" s="27"/>
      <c r="EW2" s="27"/>
      <c r="FH2" s="27"/>
      <c r="FP2" s="27"/>
      <c r="GA2" s="27"/>
      <c r="GI2" s="27"/>
      <c r="GT2" s="27"/>
      <c r="HB2" s="27"/>
      <c r="HM2" s="27"/>
      <c r="HU2" s="27"/>
      <c r="IF2" s="27"/>
      <c r="IN2" s="27"/>
      <c r="IY2" s="27"/>
      <c r="JG2" s="27"/>
      <c r="JR2" s="27"/>
      <c r="JZ2" s="27"/>
      <c r="KK2" s="27"/>
      <c r="KS2" s="27"/>
      <c r="LD2" s="27"/>
      <c r="LL2" s="27"/>
      <c r="LW2" s="27"/>
      <c r="ME2" s="27"/>
      <c r="MP2" s="27"/>
      <c r="MX2" s="27"/>
      <c r="NI2" s="27"/>
      <c r="NQ2" s="27"/>
      <c r="OB2" s="27"/>
      <c r="OJ2" s="27"/>
      <c r="OU2" s="27"/>
      <c r="PC2" s="27"/>
      <c r="PN2" s="27"/>
      <c r="PV2" s="27"/>
      <c r="QG2" s="27"/>
      <c r="QO2" s="27"/>
      <c r="QZ2" s="27"/>
      <c r="RH2" s="27"/>
      <c r="RS2" s="27"/>
      <c r="SA2" s="27"/>
      <c r="SL2" s="27"/>
      <c r="ST2" s="27"/>
      <c r="TE2" s="27"/>
      <c r="TM2" s="27"/>
      <c r="TX2" s="27"/>
      <c r="UF2" s="27"/>
      <c r="UQ2" s="27"/>
      <c r="UY2" s="27"/>
      <c r="VJ2" s="27"/>
      <c r="VR2" s="27"/>
      <c r="WC2" s="27"/>
      <c r="WK2" s="27"/>
      <c r="WV2" s="27"/>
      <c r="XD2" s="27"/>
      <c r="XO2" s="27"/>
      <c r="XW2" s="27"/>
      <c r="YH2" s="27"/>
      <c r="YP2" s="27"/>
      <c r="ZA2" s="27"/>
      <c r="ZI2" s="27"/>
      <c r="ZT2" s="27"/>
      <c r="AAB2" s="27"/>
      <c r="AAM2" s="27"/>
      <c r="AAU2" s="27"/>
      <c r="ABF2" s="27"/>
      <c r="ABN2" s="27"/>
      <c r="ABY2" s="27"/>
      <c r="ACG2" s="27"/>
      <c r="ACR2" s="27"/>
      <c r="ACZ2" s="27"/>
      <c r="ADK2" s="27"/>
      <c r="ADS2" s="27"/>
      <c r="AED2" s="27"/>
      <c r="AEL2" s="27"/>
      <c r="AEW2" s="27"/>
      <c r="AFE2" s="27"/>
      <c r="AFP2" s="27"/>
      <c r="AFX2" s="27"/>
      <c r="AGI2" s="27"/>
      <c r="AGQ2" s="27"/>
      <c r="AHB2" s="27"/>
      <c r="AHJ2" s="27"/>
      <c r="AHU2" s="27"/>
      <c r="AIC2" s="27"/>
      <c r="AIN2" s="27"/>
      <c r="AIV2" s="27"/>
      <c r="AJG2" s="27"/>
      <c r="AJO2" s="27"/>
      <c r="AJZ2" s="27"/>
      <c r="AKH2" s="27"/>
      <c r="AKS2" s="27"/>
      <c r="ALA2" s="27"/>
      <c r="ALL2" s="27"/>
      <c r="ALT2" s="27"/>
      <c r="AME2" s="27"/>
      <c r="AMM2" s="27"/>
    </row>
    <row r="3" spans="1:1019 1027:1027" ht="137.25">
      <c r="A3" s="503" t="s">
        <v>6105</v>
      </c>
      <c r="B3" s="503" t="s">
        <v>6106</v>
      </c>
      <c r="C3" s="503" t="s">
        <v>6101</v>
      </c>
      <c r="D3" s="503" t="s">
        <v>4719</v>
      </c>
      <c r="E3" s="503" t="s">
        <v>4719</v>
      </c>
      <c r="F3" s="503"/>
      <c r="G3" s="503" t="s">
        <v>6107</v>
      </c>
      <c r="H3" s="504" t="str">
        <f t="shared" si="0"/>
        <v>PROB_Question</v>
      </c>
      <c r="I3" s="505" t="s">
        <v>7</v>
      </c>
      <c r="J3" s="505"/>
      <c r="K3" s="503"/>
      <c r="L3" s="503" t="s">
        <v>6103</v>
      </c>
      <c r="M3" s="503" t="str">
        <f t="shared" si="1"/>
        <v>PROB_ExtraInfo</v>
      </c>
      <c r="N3" s="503" t="s">
        <v>6108</v>
      </c>
      <c r="O3" s="503"/>
      <c r="P3" s="503"/>
      <c r="Q3" s="503" t="s">
        <v>6074</v>
      </c>
      <c r="R3" s="503" t="s">
        <v>5</v>
      </c>
      <c r="S3" s="504"/>
      <c r="T3" s="506"/>
      <c r="U3" s="503"/>
      <c r="V3" s="503"/>
      <c r="W3" s="503"/>
      <c r="X3" s="503"/>
      <c r="Y3" t="s">
        <v>6109</v>
      </c>
    </row>
    <row r="4" spans="1:1019 1027:1027" ht="45.75">
      <c r="A4" t="str">
        <f>UPPER(MID(C4,1,3)&amp;B4)</f>
        <v>PRO1</v>
      </c>
      <c r="B4">
        <v>1</v>
      </c>
      <c r="C4" t="s">
        <v>6101</v>
      </c>
      <c r="D4" t="s">
        <v>4719</v>
      </c>
      <c r="E4" t="s">
        <v>4719</v>
      </c>
      <c r="F4" s="24"/>
      <c r="G4" s="24"/>
      <c r="H4" s="25" t="str">
        <f t="shared" si="0"/>
        <v>PRO1_Question</v>
      </c>
      <c r="I4" s="27" t="s">
        <v>14</v>
      </c>
      <c r="J4" s="27" t="str">
        <f t="shared" ref="J2:J11" si="2">A4&amp;"_"&amp;$J$1</f>
        <v>PRO1_QuestionPar</v>
      </c>
      <c r="K4" s="27" t="s">
        <v>14</v>
      </c>
      <c r="L4" s="24" t="s">
        <v>6110</v>
      </c>
      <c r="M4" s="24"/>
      <c r="N4" s="24"/>
      <c r="O4" s="24"/>
      <c r="P4" s="24"/>
      <c r="Q4" t="s">
        <v>6065</v>
      </c>
      <c r="R4" t="s">
        <v>3</v>
      </c>
      <c r="S4" s="27" t="s">
        <v>6111</v>
      </c>
      <c r="T4" s="27" t="s">
        <v>6112</v>
      </c>
      <c r="U4" s="24"/>
      <c r="V4" s="24"/>
      <c r="W4" s="24" t="s">
        <v>6113</v>
      </c>
      <c r="X4" s="24"/>
      <c r="Y4" s="31"/>
      <c r="Z4" s="31"/>
      <c r="AA4" s="31"/>
      <c r="AB4" s="31"/>
      <c r="AC4" s="31"/>
      <c r="AD4" s="31"/>
      <c r="AE4" s="31"/>
      <c r="AF4" s="31"/>
      <c r="AG4" s="31"/>
      <c r="AH4" s="31"/>
      <c r="AI4" s="31"/>
      <c r="AJ4" s="31"/>
      <c r="AK4" s="31"/>
      <c r="AL4" s="31"/>
      <c r="AM4" s="31"/>
      <c r="AN4" s="31"/>
      <c r="AO4" s="31"/>
      <c r="AP4" s="31"/>
      <c r="AQ4" s="31"/>
      <c r="AR4" s="31"/>
      <c r="AS4" s="31"/>
    </row>
    <row r="5" spans="1:1019 1027:1027" ht="45.75">
      <c r="A5" s="31" t="s">
        <v>6114</v>
      </c>
      <c r="B5" s="31">
        <v>2</v>
      </c>
      <c r="C5" s="31" t="s">
        <v>6101</v>
      </c>
      <c r="D5" s="31" t="s">
        <v>4719</v>
      </c>
      <c r="E5" s="31" t="s">
        <v>6115</v>
      </c>
      <c r="F5" s="507" t="s">
        <v>6116</v>
      </c>
      <c r="G5" s="507"/>
      <c r="H5" s="506" t="str">
        <f t="shared" si="0"/>
        <v>TRIAGEOTHER_AUTHORIZED_Question</v>
      </c>
      <c r="I5" s="506" t="s">
        <v>21</v>
      </c>
      <c r="J5" s="506" t="str">
        <f t="shared" si="2"/>
        <v>TRIAGEOTHER_AUTHORIZED_QuestionPar</v>
      </c>
      <c r="K5" s="506" t="s">
        <v>21</v>
      </c>
      <c r="L5" s="507" t="s">
        <v>6117</v>
      </c>
      <c r="M5" s="507"/>
      <c r="N5" s="507" t="s">
        <v>6116</v>
      </c>
      <c r="O5" s="507" t="s">
        <v>6116</v>
      </c>
      <c r="P5" s="507" t="s">
        <v>6116</v>
      </c>
      <c r="Q5" s="31" t="s">
        <v>6073</v>
      </c>
      <c r="R5" s="31" t="s">
        <v>6118</v>
      </c>
      <c r="S5" s="506" t="s">
        <v>6119</v>
      </c>
      <c r="T5" s="506" t="s">
        <v>6120</v>
      </c>
      <c r="U5" s="507" t="s">
        <v>6116</v>
      </c>
      <c r="V5" s="507">
        <v>1</v>
      </c>
      <c r="W5" s="507" t="s">
        <v>6121</v>
      </c>
      <c r="X5" s="507" t="s">
        <v>6116</v>
      </c>
    </row>
    <row r="6" spans="1:1019 1027:1027" ht="114" customHeight="1">
      <c r="A6" s="478" t="s">
        <v>6122</v>
      </c>
      <c r="B6" s="478">
        <v>3</v>
      </c>
      <c r="C6" s="478" t="s">
        <v>6101</v>
      </c>
      <c r="D6" s="478" t="s">
        <v>4719</v>
      </c>
      <c r="E6" s="478" t="s">
        <v>6115</v>
      </c>
      <c r="F6" s="503"/>
      <c r="G6" s="503"/>
      <c r="H6" s="504" t="str">
        <f t="shared" si="0"/>
        <v>TRIAGEOTHER_RELATION_Question</v>
      </c>
      <c r="I6" s="506" t="s">
        <v>24</v>
      </c>
      <c r="J6" s="506" t="str">
        <f t="shared" si="2"/>
        <v>TRIAGEOTHER_RELATION_QuestionPar</v>
      </c>
      <c r="K6" s="506" t="s">
        <v>24</v>
      </c>
      <c r="L6" s="503" t="s">
        <v>6123</v>
      </c>
      <c r="M6" s="503"/>
      <c r="N6" s="503"/>
      <c r="O6" s="503"/>
      <c r="P6" s="503"/>
      <c r="Q6" s="478" t="s">
        <v>6065</v>
      </c>
      <c r="R6" s="478" t="s">
        <v>6118</v>
      </c>
      <c r="S6" s="479" t="s">
        <v>6124</v>
      </c>
      <c r="T6" s="506" t="s">
        <v>6125</v>
      </c>
      <c r="U6" s="503"/>
      <c r="V6" s="503"/>
      <c r="W6" s="503"/>
      <c r="X6" s="503"/>
    </row>
    <row r="7" spans="1:1019 1027:1027" ht="48">
      <c r="A7" s="478" t="s">
        <v>6126</v>
      </c>
      <c r="B7" s="478">
        <v>4</v>
      </c>
      <c r="C7" s="478" t="s">
        <v>6101</v>
      </c>
      <c r="D7" s="478" t="s">
        <v>4719</v>
      </c>
      <c r="E7" s="478" t="s">
        <v>4719</v>
      </c>
      <c r="F7" s="503"/>
      <c r="G7" s="503"/>
      <c r="H7" s="504" t="str">
        <f t="shared" si="0"/>
        <v>TRIAGEOTHER_FIRSTNAME_Question</v>
      </c>
      <c r="I7" s="506" t="s">
        <v>35</v>
      </c>
      <c r="J7" s="506" t="str">
        <f t="shared" si="2"/>
        <v>TRIAGEOTHER_FIRSTNAME_QuestionPar</v>
      </c>
      <c r="K7" s="506" t="s">
        <v>35</v>
      </c>
      <c r="L7" s="503" t="s">
        <v>6127</v>
      </c>
      <c r="M7" s="503" t="str">
        <f t="shared" si="1"/>
        <v>TRIAGEOTHER_FIRSTNAME_ExtraInfo</v>
      </c>
      <c r="N7" s="503" t="s">
        <v>38</v>
      </c>
      <c r="O7" s="503"/>
      <c r="P7" s="503"/>
      <c r="Q7" s="478" t="s">
        <v>6067</v>
      </c>
      <c r="R7" s="478" t="s">
        <v>3</v>
      </c>
      <c r="S7" s="478"/>
      <c r="T7" s="506" t="s">
        <v>6128</v>
      </c>
      <c r="U7" s="503"/>
      <c r="V7" s="503"/>
      <c r="W7" s="503"/>
      <c r="X7" s="503"/>
    </row>
    <row r="8" spans="1:1019 1027:1027">
      <c r="A8" s="478" t="s">
        <v>6129</v>
      </c>
      <c r="B8" s="478">
        <v>5</v>
      </c>
      <c r="C8" s="478" t="s">
        <v>6101</v>
      </c>
      <c r="D8" s="478" t="s">
        <v>4719</v>
      </c>
      <c r="E8" s="478" t="s">
        <v>4719</v>
      </c>
      <c r="F8" s="503"/>
      <c r="G8" s="503" t="s">
        <v>6130</v>
      </c>
      <c r="H8" s="504" t="str">
        <f t="shared" si="0"/>
        <v>TRIAGEOTHER_LASTNAME_Question</v>
      </c>
      <c r="I8" s="506" t="s">
        <v>40</v>
      </c>
      <c r="J8" s="506" t="str">
        <f t="shared" si="2"/>
        <v>TRIAGEOTHER_LASTNAME_QuestionPar</v>
      </c>
      <c r="K8" s="506" t="s">
        <v>40</v>
      </c>
      <c r="L8" s="503" t="s">
        <v>6131</v>
      </c>
      <c r="M8" s="503"/>
      <c r="N8" s="503"/>
      <c r="O8" s="503"/>
      <c r="P8" s="503"/>
      <c r="Q8" s="478" t="s">
        <v>6067</v>
      </c>
      <c r="R8" s="478" t="s">
        <v>3</v>
      </c>
      <c r="S8" s="478"/>
      <c r="T8" s="506" t="s">
        <v>6128</v>
      </c>
      <c r="U8" s="503"/>
      <c r="V8" s="503"/>
      <c r="W8" s="503"/>
      <c r="X8" s="503"/>
    </row>
    <row r="9" spans="1:1019 1027:1027" ht="60.75">
      <c r="A9" s="478" t="s">
        <v>6132</v>
      </c>
      <c r="B9" s="478">
        <v>6</v>
      </c>
      <c r="C9" s="478" t="s">
        <v>6101</v>
      </c>
      <c r="D9" s="478" t="s">
        <v>4719</v>
      </c>
      <c r="E9" s="506" t="s">
        <v>4719</v>
      </c>
      <c r="F9" s="503"/>
      <c r="G9" s="503"/>
      <c r="H9" s="504" t="str">
        <f t="shared" si="0"/>
        <v>TRIAGEOTHER_GENDER_Question</v>
      </c>
      <c r="I9" s="506" t="s">
        <v>6133</v>
      </c>
      <c r="J9" s="506" t="str">
        <f t="shared" si="2"/>
        <v>TRIAGEOTHER_GENDER_QuestionPar</v>
      </c>
      <c r="K9" s="506" t="s">
        <v>6133</v>
      </c>
      <c r="L9" s="503" t="s">
        <v>6134</v>
      </c>
      <c r="M9" s="503"/>
      <c r="N9" s="503"/>
      <c r="O9" s="503"/>
      <c r="P9" s="503"/>
      <c r="Q9" s="478" t="s">
        <v>6073</v>
      </c>
      <c r="R9" s="478" t="s">
        <v>6118</v>
      </c>
      <c r="S9" s="479" t="s">
        <v>6135</v>
      </c>
      <c r="T9" s="506" t="s">
        <v>6136</v>
      </c>
      <c r="U9" s="503"/>
      <c r="V9" s="503"/>
      <c r="W9" s="503"/>
      <c r="X9" s="503"/>
      <c r="Y9" s="31"/>
      <c r="Z9" s="31"/>
      <c r="AA9" s="31"/>
      <c r="AB9" s="31"/>
      <c r="AC9" s="31"/>
      <c r="AD9" s="31"/>
      <c r="AE9" s="31"/>
      <c r="AF9" s="31"/>
      <c r="AG9" s="31"/>
      <c r="AH9" s="31"/>
      <c r="AI9" s="31"/>
      <c r="AJ9" s="31"/>
      <c r="AK9" s="31"/>
      <c r="AL9" s="31"/>
      <c r="AM9" s="31"/>
      <c r="AN9" s="31"/>
      <c r="AO9" s="31"/>
      <c r="AP9" s="31"/>
      <c r="AQ9" s="31"/>
      <c r="AR9" s="31"/>
      <c r="AS9" s="31"/>
    </row>
    <row r="10" spans="1:1019 1027:1027">
      <c r="A10" s="31" t="s">
        <v>6137</v>
      </c>
      <c r="B10" s="31">
        <v>7</v>
      </c>
      <c r="C10" s="31" t="s">
        <v>6101</v>
      </c>
      <c r="D10" s="31" t="s">
        <v>4719</v>
      </c>
      <c r="E10" s="506" t="s">
        <v>4719</v>
      </c>
      <c r="F10" s="507" t="s">
        <v>6116</v>
      </c>
      <c r="G10" s="507"/>
      <c r="H10" s="506" t="str">
        <f t="shared" si="0"/>
        <v>TRIAGEOTHER_BIRTHDATE_Question</v>
      </c>
      <c r="I10" s="506" t="s">
        <v>50</v>
      </c>
      <c r="J10" s="506" t="str">
        <f t="shared" si="2"/>
        <v>TRIAGEOTHER_BIRTHDATE_QuestionPar</v>
      </c>
      <c r="K10" s="506" t="s">
        <v>50</v>
      </c>
      <c r="L10" s="507" t="s">
        <v>6138</v>
      </c>
      <c r="M10" s="507"/>
      <c r="N10" s="507" t="s">
        <v>6116</v>
      </c>
      <c r="O10" s="507" t="s">
        <v>6116</v>
      </c>
      <c r="P10" s="507" t="s">
        <v>6116</v>
      </c>
      <c r="Q10" s="31" t="s">
        <v>6139</v>
      </c>
      <c r="R10" s="31" t="s">
        <v>3</v>
      </c>
      <c r="S10" s="31"/>
      <c r="T10" s="506" t="s">
        <v>6128</v>
      </c>
      <c r="U10" s="507" t="s">
        <v>6116</v>
      </c>
      <c r="V10" s="507" t="s">
        <v>6116</v>
      </c>
      <c r="W10" s="507" t="s">
        <v>6116</v>
      </c>
      <c r="X10" s="507" t="s">
        <v>6116</v>
      </c>
    </row>
    <row r="11" spans="1:1019 1027:1027" ht="63.95">
      <c r="A11" s="478" t="s">
        <v>6140</v>
      </c>
      <c r="B11" s="478">
        <v>8</v>
      </c>
      <c r="C11" s="478" t="s">
        <v>6101</v>
      </c>
      <c r="D11" s="478" t="s">
        <v>4719</v>
      </c>
      <c r="E11" s="479" t="s">
        <v>6115</v>
      </c>
      <c r="F11" s="508"/>
      <c r="G11" s="508" t="s">
        <v>6130</v>
      </c>
      <c r="H11" s="504" t="str">
        <f t="shared" si="0"/>
        <v>TRIAGEOTHER_BSN_Question</v>
      </c>
      <c r="I11" s="506" t="s">
        <v>53</v>
      </c>
      <c r="J11" s="506" t="str">
        <f t="shared" si="2"/>
        <v>TRIAGEOTHER_BSN_QuestionPar</v>
      </c>
      <c r="K11" s="506" t="s">
        <v>53</v>
      </c>
      <c r="L11" s="508" t="s">
        <v>6141</v>
      </c>
      <c r="M11" s="508" t="str">
        <f t="shared" si="1"/>
        <v>TRIAGEOTHER_BSN_ExtraInfo</v>
      </c>
      <c r="N11" s="508" t="s">
        <v>56</v>
      </c>
      <c r="O11" s="508"/>
      <c r="P11" s="508"/>
      <c r="Q11" s="478" t="s">
        <v>6067</v>
      </c>
      <c r="R11" s="478" t="s">
        <v>6118</v>
      </c>
      <c r="S11" s="478"/>
      <c r="T11" s="506" t="s">
        <v>6128</v>
      </c>
      <c r="U11" s="508"/>
      <c r="V11" s="508"/>
      <c r="W11" s="508"/>
      <c r="X11" s="508"/>
    </row>
  </sheetData>
  <pageMargins left="0.7" right="0.7" top="0.75" bottom="0.75" header="0.51180555555555496" footer="0.51180555555555496"/>
  <pageSetup paperSize="9" firstPageNumber="0" orientation="portrait" horizontalDpi="300" verticalDpi="300"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_handleiding!$A$29:$A$38</xm:f>
          </x14:formula1>
          <x14:formula2>
            <xm:f>0</xm:f>
          </x14:formula2>
          <xm:sqref>Q10 Q5:Q8 Q1:Q3</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7B97-F2F9-425D-A37E-D0104976DF4B}">
  <sheetPr codeName="Blad46"/>
  <dimension ref="A1:X36"/>
  <sheetViews>
    <sheetView topLeftCell="A30" zoomScale="90" zoomScaleNormal="90" workbookViewId="0">
      <selection activeCell="H38" sqref="H38"/>
    </sheetView>
  </sheetViews>
  <sheetFormatPr defaultColWidth="8.85546875" defaultRowHeight="15"/>
  <cols>
    <col min="9" max="10" width="19.28515625" customWidth="1"/>
    <col min="11" max="11" width="9.140625"/>
    <col min="12" max="13" width="24.28515625" customWidth="1"/>
    <col min="14" max="14" width="32.85546875" customWidth="1"/>
    <col min="15" max="18" width="9.140625"/>
    <col min="19" max="19" width="19.85546875" customWidth="1"/>
    <col min="20" max="20" width="22.28515625" customWidth="1"/>
    <col min="23" max="23" width="26.8554687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32.1">
      <c r="A2" s="379" t="s">
        <v>6353</v>
      </c>
      <c r="B2" s="101"/>
      <c r="C2" s="101" t="s">
        <v>6353</v>
      </c>
      <c r="D2" s="101" t="s">
        <v>4719</v>
      </c>
      <c r="E2" s="101" t="s">
        <v>4719</v>
      </c>
      <c r="F2" s="101" t="s">
        <v>6154</v>
      </c>
      <c r="G2" s="101"/>
      <c r="H2" s="101"/>
      <c r="I2" s="380"/>
      <c r="J2" s="485"/>
      <c r="K2" s="103"/>
      <c r="L2" s="104"/>
      <c r="M2" s="104"/>
      <c r="N2" s="101" t="s">
        <v>6384</v>
      </c>
      <c r="O2" s="104"/>
      <c r="P2" s="101"/>
      <c r="Q2" s="101"/>
      <c r="R2" s="101"/>
      <c r="S2" s="101"/>
      <c r="T2" s="101" t="s">
        <v>6510</v>
      </c>
      <c r="U2" s="101"/>
      <c r="V2" s="101"/>
      <c r="W2" s="101"/>
      <c r="X2" s="105"/>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25" t="str">
        <f t="shared" ref="H4:H36" si="1">A4&amp;"_"&amp;$H$1</f>
        <v>ABCDE1B_Question</v>
      </c>
      <c r="I4" s="1" t="str">
        <f>IF(ISTEXT(VLOOKUP($A4,'ABCDE set (patient + verz)'!$A$2:$X$48,9,FALSE)),VLOOKUP($A4,'ABCDE set (patient + verz)'!$A$2:$X$48,9,FALSE),"")</f>
        <v xml:space="preserve">Ben je volledig bij bewustzijn / helder? </v>
      </c>
      <c r="J4" s="1" t="str">
        <f t="shared" ref="J4:J36"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6"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96">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11.95">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8">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379" t="str">
        <f>UPPER(MID(C10,1,5)&amp;B10)</f>
        <v>DIABE1</v>
      </c>
      <c r="B10" s="380">
        <v>1</v>
      </c>
      <c r="C10" s="380" t="s">
        <v>7125</v>
      </c>
      <c r="D10" s="380" t="s">
        <v>6115</v>
      </c>
      <c r="E10" s="380" t="s">
        <v>4719</v>
      </c>
      <c r="F10" s="380" t="s">
        <v>6154</v>
      </c>
      <c r="G10" s="380"/>
      <c r="H10" s="25" t="str">
        <f t="shared" si="1"/>
        <v>DIABE1_Question</v>
      </c>
      <c r="I10" s="380" t="s">
        <v>6438</v>
      </c>
      <c r="J10" s="1" t="str">
        <f t="shared" si="2"/>
        <v>DIABE1_QuestionPar</v>
      </c>
      <c r="K10" s="385" t="s">
        <v>6963</v>
      </c>
      <c r="L10" s="380" t="s">
        <v>6439</v>
      </c>
      <c r="M10" s="1" t="str">
        <f t="shared" si="3"/>
        <v>DIABE1_ExtraInfo</v>
      </c>
      <c r="N10" s="172" t="s">
        <v>7831</v>
      </c>
      <c r="O10" s="380"/>
      <c r="P10" s="380" t="s">
        <v>6441</v>
      </c>
      <c r="Q10" s="380" t="s">
        <v>6272</v>
      </c>
      <c r="R10" s="380" t="s">
        <v>6118</v>
      </c>
      <c r="S10" s="380" t="s">
        <v>7832</v>
      </c>
      <c r="T10" s="380" t="s">
        <v>7833</v>
      </c>
      <c r="U10" s="380"/>
      <c r="V10" s="466" t="s">
        <v>6732</v>
      </c>
      <c r="W10" s="380" t="s">
        <v>7834</v>
      </c>
      <c r="X10" s="387"/>
    </row>
    <row r="11" spans="1:24" ht="32.1">
      <c r="A11" s="313" t="str">
        <f t="shared" ref="A11" si="4">UPPER(MID(C11,1,3)&amp;B11)</f>
        <v>ALG7</v>
      </c>
      <c r="B11" s="316">
        <v>7</v>
      </c>
      <c r="C11" s="316" t="s">
        <v>6153</v>
      </c>
      <c r="D11" s="316" t="s">
        <v>6115</v>
      </c>
      <c r="E11" s="317" t="s">
        <v>6196</v>
      </c>
      <c r="F11" s="317" t="s">
        <v>6154</v>
      </c>
      <c r="G11" s="317"/>
      <c r="H11" s="25" t="str">
        <f t="shared" si="1"/>
        <v>ALG7_Question</v>
      </c>
      <c r="I11" s="1" t="str">
        <f>IF(ISTEXT(VLOOKUP($A11,'ALG Generieke vragenset'!$A$2:$X$100,9,FALSE)),VLOOKUP($A11,'ALG Generieke vragenset'!$A$2:$X$100,9,FALSE),"")</f>
        <v>Heb je (vermoedelijk) koorts?</v>
      </c>
      <c r="J11" s="1" t="str">
        <f t="shared" si="2"/>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 t="str">
        <f t="shared" si="3"/>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6200</v>
      </c>
      <c r="X11" s="354"/>
    </row>
    <row r="12" spans="1:24" ht="207.95">
      <c r="A12" s="275" t="str">
        <f>UPPER(MID(C12,1,3)&amp;B12)</f>
        <v>ALG7A</v>
      </c>
      <c r="B12" s="380" t="s">
        <v>6201</v>
      </c>
      <c r="C12" s="380" t="s">
        <v>6153</v>
      </c>
      <c r="D12" s="380" t="s">
        <v>4719</v>
      </c>
      <c r="E12" s="380" t="s">
        <v>4719</v>
      </c>
      <c r="F12" s="380" t="s">
        <v>6202</v>
      </c>
      <c r="G12" s="380"/>
      <c r="H12" s="25" t="str">
        <f t="shared" si="1"/>
        <v>ALG7A_Question</v>
      </c>
      <c r="I12" s="1" t="str">
        <f>IF(ISTEXT(VLOOKUP($A12,'ALG Generieke vragenset'!$A$2:$X$100,9,FALSE)),VLOOKUP($A12,'ALG Generieke vragenset'!$A$2:$X$100,9,FALSE),"")</f>
        <v>Hoe hoog is je temperatuur?</v>
      </c>
      <c r="J12" s="1" t="str">
        <f t="shared" si="2"/>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 t="str">
        <f t="shared" si="3"/>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6206</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80" t="s">
        <v>6208</v>
      </c>
      <c r="W12" s="380" t="s">
        <v>6209</v>
      </c>
      <c r="X12" s="387" t="s">
        <v>6116</v>
      </c>
    </row>
    <row r="13" spans="1:24" ht="144">
      <c r="A13" s="379" t="str">
        <f t="shared" ref="A13:A22" si="5">UPPER(MID(C13,1,5)&amp;B13)</f>
        <v>DIABE2</v>
      </c>
      <c r="B13" s="380">
        <v>2</v>
      </c>
      <c r="C13" s="380" t="s">
        <v>7125</v>
      </c>
      <c r="D13" s="380" t="s">
        <v>6115</v>
      </c>
      <c r="E13" s="380" t="s">
        <v>6115</v>
      </c>
      <c r="F13" s="380" t="s">
        <v>6154</v>
      </c>
      <c r="G13" s="380"/>
      <c r="H13" s="25" t="str">
        <f t="shared" si="1"/>
        <v>DIABE2_Question</v>
      </c>
      <c r="I13" s="380" t="s">
        <v>6872</v>
      </c>
      <c r="J13" s="1" t="str">
        <f t="shared" si="2"/>
        <v>DIABE2_QuestionPar</v>
      </c>
      <c r="K13" s="380" t="s">
        <v>7000</v>
      </c>
      <c r="L13" s="380" t="s">
        <v>7835</v>
      </c>
      <c r="M13" s="1"/>
      <c r="N13" s="389"/>
      <c r="O13" s="335"/>
      <c r="P13" s="380"/>
      <c r="Q13" s="380" t="s">
        <v>6326</v>
      </c>
      <c r="R13" s="380" t="s">
        <v>6118</v>
      </c>
      <c r="S13" s="380" t="s">
        <v>7836</v>
      </c>
      <c r="T13" s="380" t="s">
        <v>7837</v>
      </c>
      <c r="U13" s="380" t="s">
        <v>1576</v>
      </c>
      <c r="V13" s="380" t="s">
        <v>6773</v>
      </c>
      <c r="W13" s="380" t="s">
        <v>7838</v>
      </c>
      <c r="X13" s="387"/>
    </row>
    <row r="14" spans="1:24" ht="63.95">
      <c r="A14" s="275" t="str">
        <f t="shared" si="5"/>
        <v>DIABE2A</v>
      </c>
      <c r="B14" s="381" t="s">
        <v>6452</v>
      </c>
      <c r="C14" s="381" t="s">
        <v>7125</v>
      </c>
      <c r="D14" s="381" t="s">
        <v>6115</v>
      </c>
      <c r="E14" s="381" t="s">
        <v>4719</v>
      </c>
      <c r="F14" s="381" t="s">
        <v>6154</v>
      </c>
      <c r="G14" s="381"/>
      <c r="H14" s="25" t="str">
        <f t="shared" si="1"/>
        <v>DIABE2A_Question</v>
      </c>
      <c r="I14" s="381" t="s">
        <v>7839</v>
      </c>
      <c r="J14" s="1" t="str">
        <f t="shared" si="2"/>
        <v>DIABE2A_QuestionPar</v>
      </c>
      <c r="K14" s="381" t="s">
        <v>7840</v>
      </c>
      <c r="L14" s="381" t="s">
        <v>7841</v>
      </c>
      <c r="M14" s="1"/>
      <c r="N14" s="381"/>
      <c r="O14" s="381"/>
      <c r="P14" s="381"/>
      <c r="Q14" s="381" t="s">
        <v>6128</v>
      </c>
      <c r="R14" s="381" t="s">
        <v>3</v>
      </c>
      <c r="S14" s="381"/>
      <c r="T14" s="381" t="s">
        <v>6128</v>
      </c>
      <c r="U14" s="381" t="s">
        <v>1576</v>
      </c>
      <c r="V14" s="381">
        <v>1</v>
      </c>
      <c r="W14" s="381"/>
      <c r="X14" s="384"/>
    </row>
    <row r="15" spans="1:24" ht="80.099999999999994">
      <c r="A15" s="388" t="str">
        <f t="shared" si="5"/>
        <v>DIABE3</v>
      </c>
      <c r="B15" s="467">
        <v>3</v>
      </c>
      <c r="C15" s="446" t="s">
        <v>7125</v>
      </c>
      <c r="D15" s="446" t="s">
        <v>6115</v>
      </c>
      <c r="E15" s="446" t="s">
        <v>4719</v>
      </c>
      <c r="F15" s="446" t="s">
        <v>6154</v>
      </c>
      <c r="G15" s="446"/>
      <c r="H15" s="25" t="str">
        <f t="shared" si="1"/>
        <v>DIABE3_Question</v>
      </c>
      <c r="I15" s="404" t="s">
        <v>7842</v>
      </c>
      <c r="J15" s="1" t="str">
        <f t="shared" si="2"/>
        <v>DIABE3_QuestionPar</v>
      </c>
      <c r="K15" s="446" t="s">
        <v>5061</v>
      </c>
      <c r="L15" s="446" t="s">
        <v>7843</v>
      </c>
      <c r="M15" s="1" t="str">
        <f t="shared" si="3"/>
        <v>DIABE3_ExtraInfo</v>
      </c>
      <c r="N15" s="446" t="s">
        <v>1301</v>
      </c>
      <c r="O15" s="467"/>
      <c r="P15" s="446"/>
      <c r="Q15" s="446" t="s">
        <v>6272</v>
      </c>
      <c r="R15" s="446" t="s">
        <v>6295</v>
      </c>
      <c r="S15" s="446" t="s">
        <v>7844</v>
      </c>
      <c r="T15" s="446" t="s">
        <v>7845</v>
      </c>
      <c r="U15" s="446" t="s">
        <v>1576</v>
      </c>
      <c r="V15" s="446" t="s">
        <v>6363</v>
      </c>
      <c r="W15" s="446" t="s">
        <v>7195</v>
      </c>
      <c r="X15" s="468"/>
    </row>
    <row r="16" spans="1:24" ht="80.099999999999994">
      <c r="A16" s="275" t="str">
        <f t="shared" si="5"/>
        <v>DIABE3A</v>
      </c>
      <c r="B16" s="469" t="s">
        <v>6175</v>
      </c>
      <c r="C16" s="439" t="s">
        <v>7125</v>
      </c>
      <c r="D16" s="439" t="s">
        <v>6115</v>
      </c>
      <c r="E16" s="439" t="s">
        <v>4719</v>
      </c>
      <c r="F16" s="439" t="s">
        <v>6154</v>
      </c>
      <c r="G16" s="439"/>
      <c r="H16" s="25" t="str">
        <f t="shared" si="1"/>
        <v>DIABE3A_Question</v>
      </c>
      <c r="I16" s="381" t="s">
        <v>7846</v>
      </c>
      <c r="J16" s="1" t="str">
        <f t="shared" si="2"/>
        <v>DIABE3A_QuestionPar</v>
      </c>
      <c r="K16" s="439" t="s">
        <v>7847</v>
      </c>
      <c r="L16" s="439" t="s">
        <v>7848</v>
      </c>
      <c r="M16" s="1" t="str">
        <f t="shared" si="3"/>
        <v>DIABE3A_ExtraInfo</v>
      </c>
      <c r="N16" s="439" t="s">
        <v>7849</v>
      </c>
      <c r="O16" s="469"/>
      <c r="P16" s="439"/>
      <c r="Q16" s="439" t="s">
        <v>6312</v>
      </c>
      <c r="R16" s="439" t="s">
        <v>6295</v>
      </c>
      <c r="S16" s="439"/>
      <c r="T16" s="439" t="s">
        <v>6128</v>
      </c>
      <c r="U16" s="439" t="s">
        <v>1576</v>
      </c>
      <c r="V16" s="439">
        <v>1</v>
      </c>
      <c r="W16" s="439"/>
      <c r="X16" s="470"/>
    </row>
    <row r="17" spans="1:24" ht="96">
      <c r="A17" s="339" t="str">
        <f t="shared" si="5"/>
        <v>DIABE4</v>
      </c>
      <c r="B17" s="457">
        <v>4</v>
      </c>
      <c r="C17" s="457" t="s">
        <v>7125</v>
      </c>
      <c r="D17" s="457" t="s">
        <v>6115</v>
      </c>
      <c r="E17" s="457" t="s">
        <v>4719</v>
      </c>
      <c r="F17" s="457" t="s">
        <v>6154</v>
      </c>
      <c r="G17" s="457"/>
      <c r="H17" s="25" t="str">
        <f t="shared" si="1"/>
        <v>DIABE4_Question</v>
      </c>
      <c r="I17" s="457" t="s">
        <v>5078</v>
      </c>
      <c r="J17" s="1" t="str">
        <f t="shared" si="2"/>
        <v>DIABE4_QuestionPar</v>
      </c>
      <c r="K17" s="457" t="s">
        <v>5080</v>
      </c>
      <c r="L17" s="457" t="s">
        <v>7850</v>
      </c>
      <c r="M17" s="1" t="str">
        <f t="shared" si="3"/>
        <v>DIABE4_ExtraInfo</v>
      </c>
      <c r="N17" s="390" t="s">
        <v>7851</v>
      </c>
      <c r="O17" s="457" t="s">
        <v>6116</v>
      </c>
      <c r="P17" s="457" t="s">
        <v>6116</v>
      </c>
      <c r="Q17" s="457" t="s">
        <v>6073</v>
      </c>
      <c r="R17" s="457" t="s">
        <v>3</v>
      </c>
      <c r="S17" s="457" t="s">
        <v>6500</v>
      </c>
      <c r="T17" s="457" t="s">
        <v>6120</v>
      </c>
      <c r="U17" s="457" t="s">
        <v>1576</v>
      </c>
      <c r="V17" s="457" t="s">
        <v>6159</v>
      </c>
      <c r="W17" s="457"/>
      <c r="X17" s="458" t="s">
        <v>6116</v>
      </c>
    </row>
    <row r="18" spans="1:24" ht="63.95">
      <c r="A18" s="208" t="str">
        <f t="shared" si="5"/>
        <v>DIABE5</v>
      </c>
      <c r="B18" s="209">
        <v>5</v>
      </c>
      <c r="C18" s="209" t="s">
        <v>7125</v>
      </c>
      <c r="D18" s="209" t="s">
        <v>6115</v>
      </c>
      <c r="E18" s="209" t="s">
        <v>4719</v>
      </c>
      <c r="F18" s="209" t="s">
        <v>6154</v>
      </c>
      <c r="G18" s="209"/>
      <c r="H18" s="25" t="str">
        <f t="shared" si="1"/>
        <v>DIABE5_Question</v>
      </c>
      <c r="I18" s="209" t="s">
        <v>7852</v>
      </c>
      <c r="J18" s="1" t="str">
        <f t="shared" si="2"/>
        <v>DIABE5_QuestionPar</v>
      </c>
      <c r="K18" s="209" t="s">
        <v>5086</v>
      </c>
      <c r="L18" s="209" t="s">
        <v>7853</v>
      </c>
      <c r="M18" s="1" t="str">
        <f t="shared" si="3"/>
        <v>DIABE5_ExtraInfo</v>
      </c>
      <c r="N18" s="217" t="s">
        <v>7854</v>
      </c>
      <c r="O18" s="209" t="s">
        <v>6116</v>
      </c>
      <c r="P18" s="209" t="s">
        <v>6116</v>
      </c>
      <c r="Q18" s="209" t="s">
        <v>6312</v>
      </c>
      <c r="R18" s="209" t="s">
        <v>3</v>
      </c>
      <c r="S18" s="209"/>
      <c r="T18" s="209" t="s">
        <v>6128</v>
      </c>
      <c r="U18" s="209" t="s">
        <v>1576</v>
      </c>
      <c r="V18" s="209">
        <v>1</v>
      </c>
      <c r="W18" s="209"/>
      <c r="X18" s="210" t="s">
        <v>6116</v>
      </c>
    </row>
    <row r="19" spans="1:24" ht="80.099999999999994">
      <c r="A19" s="339" t="str">
        <f t="shared" si="5"/>
        <v>DIABE6</v>
      </c>
      <c r="B19" s="403">
        <v>6</v>
      </c>
      <c r="C19" s="403" t="s">
        <v>7125</v>
      </c>
      <c r="D19" s="403" t="s">
        <v>6115</v>
      </c>
      <c r="E19" s="337" t="s">
        <v>6115</v>
      </c>
      <c r="F19" s="337" t="s">
        <v>6154</v>
      </c>
      <c r="G19" s="337"/>
      <c r="H19" s="25" t="str">
        <f t="shared" si="1"/>
        <v>DIABE6_Question</v>
      </c>
      <c r="I19" s="340" t="s">
        <v>7855</v>
      </c>
      <c r="J19" s="1" t="str">
        <f t="shared" si="2"/>
        <v>DIABE6_QuestionPar</v>
      </c>
      <c r="K19" s="340" t="s">
        <v>7856</v>
      </c>
      <c r="L19" s="509" t="s">
        <v>7857</v>
      </c>
      <c r="M19" s="1" t="str">
        <f t="shared" si="3"/>
        <v>DIABE6_ExtraInfo</v>
      </c>
      <c r="N19" s="514" t="s">
        <v>7858</v>
      </c>
      <c r="O19" s="510"/>
      <c r="P19" s="315"/>
      <c r="Q19" s="340" t="s">
        <v>6312</v>
      </c>
      <c r="R19" s="340" t="s">
        <v>6118</v>
      </c>
      <c r="S19" s="340"/>
      <c r="T19" s="337">
        <v>1</v>
      </c>
      <c r="U19" s="337" t="s">
        <v>1576</v>
      </c>
      <c r="V19" s="337">
        <v>1</v>
      </c>
      <c r="W19" s="404"/>
      <c r="X19" s="405"/>
    </row>
    <row r="20" spans="1:24" ht="144">
      <c r="A20" s="208" t="str">
        <f t="shared" si="5"/>
        <v>DIABE7A</v>
      </c>
      <c r="B20" s="403" t="s">
        <v>6201</v>
      </c>
      <c r="C20" s="403" t="s">
        <v>7125</v>
      </c>
      <c r="D20" s="403" t="s">
        <v>6115</v>
      </c>
      <c r="E20" s="337" t="s">
        <v>6115</v>
      </c>
      <c r="F20" s="337" t="s">
        <v>6154</v>
      </c>
      <c r="G20" s="337"/>
      <c r="H20" s="25" t="str">
        <f t="shared" si="1"/>
        <v>DIABE7A_Question</v>
      </c>
      <c r="I20" s="340" t="s">
        <v>7859</v>
      </c>
      <c r="J20" s="1" t="str">
        <f t="shared" si="2"/>
        <v>DIABE7A_QuestionPar</v>
      </c>
      <c r="K20" s="340" t="s">
        <v>7860</v>
      </c>
      <c r="L20" s="509" t="s">
        <v>7861</v>
      </c>
      <c r="M20" s="1"/>
      <c r="N20" s="509"/>
      <c r="O20" s="510"/>
      <c r="P20" s="315"/>
      <c r="Q20" s="340" t="s">
        <v>6272</v>
      </c>
      <c r="R20" s="340" t="s">
        <v>6118</v>
      </c>
      <c r="S20" s="337" t="s">
        <v>7862</v>
      </c>
      <c r="T20" s="337" t="s">
        <v>7863</v>
      </c>
      <c r="U20" s="338" t="s">
        <v>1576</v>
      </c>
      <c r="V20" s="337" t="s">
        <v>6477</v>
      </c>
      <c r="W20" s="404" t="s">
        <v>7864</v>
      </c>
      <c r="X20" s="405"/>
    </row>
    <row r="21" spans="1:24" ht="176.1">
      <c r="A21" s="339" t="str">
        <f t="shared" si="5"/>
        <v>DIABE7B</v>
      </c>
      <c r="B21" s="403" t="s">
        <v>7865</v>
      </c>
      <c r="C21" s="403" t="s">
        <v>7125</v>
      </c>
      <c r="D21" s="403" t="s">
        <v>6115</v>
      </c>
      <c r="E21" s="337" t="s">
        <v>6115</v>
      </c>
      <c r="F21" s="337" t="s">
        <v>6154</v>
      </c>
      <c r="G21" s="337"/>
      <c r="H21" s="25" t="str">
        <f t="shared" si="1"/>
        <v>DIABE7B_Question</v>
      </c>
      <c r="I21" s="340" t="s">
        <v>7866</v>
      </c>
      <c r="J21" s="1" t="str">
        <f t="shared" si="2"/>
        <v>DIABE7B_QuestionPar</v>
      </c>
      <c r="K21" s="340" t="s">
        <v>7867</v>
      </c>
      <c r="L21" s="509" t="s">
        <v>7868</v>
      </c>
      <c r="M21" s="1"/>
      <c r="N21" s="509"/>
      <c r="O21" s="510"/>
      <c r="P21" s="315"/>
      <c r="Q21" s="340" t="s">
        <v>6272</v>
      </c>
      <c r="R21" s="340" t="s">
        <v>6118</v>
      </c>
      <c r="S21" s="337" t="s">
        <v>7869</v>
      </c>
      <c r="T21" s="337" t="s">
        <v>7870</v>
      </c>
      <c r="U21" s="337" t="s">
        <v>1576</v>
      </c>
      <c r="V21" s="337" t="s">
        <v>6468</v>
      </c>
      <c r="W21" s="404" t="s">
        <v>7871</v>
      </c>
      <c r="X21" s="405"/>
    </row>
    <row r="22" spans="1:24" ht="32.1">
      <c r="A22" s="208" t="str">
        <f t="shared" si="5"/>
        <v>DIABE7C</v>
      </c>
      <c r="B22" s="403" t="s">
        <v>7872</v>
      </c>
      <c r="C22" s="403" t="s">
        <v>7125</v>
      </c>
      <c r="D22" s="403" t="s">
        <v>6115</v>
      </c>
      <c r="E22" s="337" t="s">
        <v>6115</v>
      </c>
      <c r="F22" s="337" t="s">
        <v>6154</v>
      </c>
      <c r="G22" s="337"/>
      <c r="H22" s="25" t="str">
        <f t="shared" si="1"/>
        <v>DIABE7C_Question</v>
      </c>
      <c r="I22" s="340" t="s">
        <v>6457</v>
      </c>
      <c r="J22" s="1" t="str">
        <f t="shared" si="2"/>
        <v>DIABE7C_QuestionPar</v>
      </c>
      <c r="K22" s="511" t="s">
        <v>7873</v>
      </c>
      <c r="L22" s="509" t="s">
        <v>7874</v>
      </c>
      <c r="M22" s="1"/>
      <c r="N22" s="509"/>
      <c r="O22" s="510"/>
      <c r="P22" s="315"/>
      <c r="Q22" s="340" t="s">
        <v>6128</v>
      </c>
      <c r="R22" s="340" t="s">
        <v>6118</v>
      </c>
      <c r="S22" s="340"/>
      <c r="T22" s="337" t="s">
        <v>6128</v>
      </c>
      <c r="U22" s="338" t="s">
        <v>1576</v>
      </c>
      <c r="V22" s="337">
        <v>1</v>
      </c>
      <c r="W22" s="404"/>
      <c r="X22" s="405"/>
    </row>
    <row r="23" spans="1:24" ht="111.95">
      <c r="A23" s="397" t="str">
        <f>UPPER(MID(C23,1,3)&amp;B23)</f>
        <v>ALG13</v>
      </c>
      <c r="B23" s="406">
        <v>13</v>
      </c>
      <c r="C23" s="407" t="s">
        <v>6153</v>
      </c>
      <c r="D23" s="407" t="s">
        <v>4719</v>
      </c>
      <c r="E23" s="407" t="s">
        <v>4719</v>
      </c>
      <c r="F23" s="407" t="s">
        <v>6154</v>
      </c>
      <c r="G23" s="407"/>
      <c r="H23" s="25" t="str">
        <f t="shared" si="1"/>
        <v>ALG13_Question</v>
      </c>
      <c r="I23" s="1" t="str">
        <f>IF(ISTEXT(VLOOKUP($A23,'ALG Generieke vragenset'!$A$2:$X$100,9,FALSE)),VLOOKUP($A23,'ALG Generieke vragenset'!$A$2:$X$100,9,FALSE),"")</f>
        <v xml:space="preserve">Sinds wanneer heb je klachten? </v>
      </c>
      <c r="J23" s="1" t="str">
        <f t="shared" si="2"/>
        <v>ALG13_QuestionPar</v>
      </c>
      <c r="K23" s="1" t="str">
        <f>IF(ISTEXT(VLOOKUP($A23,'ALG Generieke vragenset'!$A$2:$X$100,11,FALSE)),VLOOKUP($A23,'ALG Generieke vragenset'!$A$2:$X$100,11,FALSE),"")</f>
        <v xml:space="preserve">Sinds wanneer zijn er klachten? </v>
      </c>
      <c r="L23" s="1" t="str">
        <f>IF(ISTEXT(VLOOKUP($A23,'ALG Generieke vragenset'!$A$2:$X$100,12,FALSE)),VLOOKUP($A23,'ALG Generieke vragenset'!$A$2:$X$100,12,FALSE),"")</f>
        <v>Sinds wanneer</v>
      </c>
      <c r="M23" s="1"/>
      <c r="N23" s="1" t="str">
        <f>IF(ISTEXT(VLOOKUP($A23,'ALG Generieke vragenset'!$A$2:$X$100,14,FALSE)),VLOOKUP($A23,'ALG Generieke vragenset'!$A$2:$X$100,14,FALSE),"")</f>
        <v/>
      </c>
      <c r="O23" s="24" t="str">
        <f>IF(ISTEXT(VLOOKUP($A23,'ALG Generieke vragenset'!$A$2:$X$100,15,FALSE)),VLOOKUP($A23,'ALG Generieke vragenset'!$A$2:$X$100,15,FALSE),"")</f>
        <v/>
      </c>
      <c r="P23" s="24" t="str">
        <f>IF(ISTEXT(VLOOKUP($A23,'ALG Generieke vragenset'!$A$2:$X$100,16,FALSE)),VLOOKUP($A23,'ALG Generieke vragenset'!$A$2:$X$100,16,FALSE),"")</f>
        <v/>
      </c>
      <c r="Q23" s="1" t="str">
        <f>IF(ISTEXT(VLOOKUP($A23,'ALG Generieke vragenset'!$A$2:$X$100,17,FALSE)),VLOOKUP($A23,'ALG Generieke vragenset'!$A$2:$X$100,17,FALSE),"")</f>
        <v>keuzeselectie</v>
      </c>
      <c r="R23" s="1" t="str">
        <f>IF(ISTEXT(VLOOKUP($A23,'ALG Generieke vragenset'!$A$2:$X$100,18,FALSE)),VLOOKUP($A23,'ALG Generieke vragenset'!$A$2:$X$100,18,FALSE),"")</f>
        <v>Ja</v>
      </c>
      <c r="S23" s="14" t="s">
        <v>6228</v>
      </c>
      <c r="T23" s="14" t="str">
        <f>IF(ISTEXT(VLOOKUP($A23,'ALG Generieke vragenset'!$A$2:$X$100,20,FALSE)),VLOOKUP($A23,'ALG Generieke vragenset'!$A$2:$X$100,20,FALSE),"")</f>
        <v xml:space="preserve">1. Enkele uren
2. Een dag
3. Twee dagen
4. 2-6 dagen
5. 7 dagen
6. Langer dan 7 dagen
</v>
      </c>
      <c r="U23" s="14" t="str">
        <f>IF(ISTEXT(VLOOKUP($A23,'ALG Generieke vragenset'!$A$2:$X$100,21,FALSE)),VLOOKUP($A23,'ALG Generieke vragenset'!$A$2:$X$100,21,FALSE),"")</f>
        <v>x</v>
      </c>
      <c r="V23" s="471" t="s">
        <v>6230</v>
      </c>
      <c r="W23" s="404" t="s">
        <v>6231</v>
      </c>
      <c r="X23" s="408"/>
    </row>
    <row r="24" spans="1:24" ht="32.1">
      <c r="A24" s="392" t="str">
        <f>UPPER(MID(C24,1,3)&amp;B24)</f>
        <v>ALG13A</v>
      </c>
      <c r="B24" s="472" t="s">
        <v>6232</v>
      </c>
      <c r="C24" s="472" t="s">
        <v>6153</v>
      </c>
      <c r="D24" s="472" t="s">
        <v>6115</v>
      </c>
      <c r="E24" s="472" t="s">
        <v>4719</v>
      </c>
      <c r="F24" s="472" t="s">
        <v>6154</v>
      </c>
      <c r="G24" s="472"/>
      <c r="H24" s="25" t="str">
        <f t="shared" si="1"/>
        <v>ALG13A_Question</v>
      </c>
      <c r="I24" s="1" t="str">
        <f>IF(ISTEXT(VLOOKUP($A24,'ALG Generieke vragenset'!$A$2:$X$100,9,FALSE)),VLOOKUP($A24,'ALG Generieke vragenset'!$A$2:$X$100,9,FALSE),"")</f>
        <v>Hoe lang bestaan de klachten precies?</v>
      </c>
      <c r="J24" s="1" t="str">
        <f t="shared" si="2"/>
        <v>ALG13A_QuestionPar</v>
      </c>
      <c r="K24" s="1" t="str">
        <f>IF(ISTEXT(VLOOKUP($A24,'ALG Generieke vragenset'!$A$2:$X$100,11,FALSE)),VLOOKUP($A24,'ALG Generieke vragenset'!$A$2:$X$100,11,FALSE),"")</f>
        <v>Hoe lang bestaan de klachten precies?</v>
      </c>
      <c r="L24" s="1" t="str">
        <f>IF(ISTEXT(VLOOKUP($A24,'ALG Generieke vragenset'!$A$2:$X$100,12,FALSE)),VLOOKUP($A24,'ALG Generieke vragenset'!$A$2:$X$100,12,FALSE),"")</f>
        <v>Specifieke duur</v>
      </c>
      <c r="M24" s="1"/>
      <c r="N24" s="1" t="str">
        <f>IF(ISTEXT(VLOOKUP($A24,'ALG Generieke vragenset'!$A$2:$X$100,14,FALSE)),VLOOKUP($A24,'ALG Generieke vragenset'!$A$2:$X$100,14,FALSE),"")</f>
        <v> </v>
      </c>
      <c r="O24" s="24" t="str">
        <f>IF(ISTEXT(VLOOKUP($A24,'ALG Generieke vragenset'!$A$2:$X$100,15,FALSE)),VLOOKUP($A24,'ALG Generieke vragenset'!$A$2:$X$100,15,FALSE),"")</f>
        <v/>
      </c>
      <c r="P24" s="24" t="str">
        <f>IF(ISTEXT(VLOOKUP($A24,'ALG Generieke vragenset'!$A$2:$X$100,16,FALSE)),VLOOKUP($A24,'ALG Generieke vragenset'!$A$2:$X$100,16,FALSE),"")</f>
        <v> </v>
      </c>
      <c r="Q24" s="1" t="str">
        <f>IF(ISTEXT(VLOOKUP($A24,'ALG Generieke vragenset'!$A$2:$X$100,17,FALSE)),VLOOKUP($A24,'ALG Generieke vragenset'!$A$2:$X$100,17,FALSE),"")</f>
        <v>beschrijving</v>
      </c>
      <c r="R24" s="1" t="str">
        <f>IF(ISTEXT(VLOOKUP($A24,'ALG Generieke vragenset'!$A$2:$X$100,18,FALSE)),VLOOKUP($A24,'ALG Generieke vragenset'!$A$2:$X$100,18,FALSE),"")</f>
        <v xml:space="preserve">Ja </v>
      </c>
      <c r="S24" s="1"/>
      <c r="T24" s="14" t="str">
        <f>IF(ISTEXT(VLOOKUP($A24,'ALG Generieke vragenset'!$A$2:$X$100,20,FALSE)),VLOOKUP($A24,'ALG Generieke vragenset'!$A$2:$X$100,20,FALSE),"")</f>
        <v>Beschrijving</v>
      </c>
      <c r="U24" s="14" t="str">
        <f>IF(ISTEXT(VLOOKUP($A24,'ALG Generieke vragenset'!$A$2:$X$100,21,FALSE)),VLOOKUP($A24,'ALG Generieke vragenset'!$A$2:$X$100,21,FALSE),"")</f>
        <v>x</v>
      </c>
      <c r="V24" s="472">
        <v>1</v>
      </c>
      <c r="W24" s="472" t="s">
        <v>6116</v>
      </c>
      <c r="X24" s="473" t="s">
        <v>6116</v>
      </c>
    </row>
    <row r="25" spans="1:24" ht="144">
      <c r="A25" s="379" t="str">
        <f>UPPER(MID(C25,1,5)&amp;B25)</f>
        <v>DIABE8</v>
      </c>
      <c r="B25" s="380">
        <v>8</v>
      </c>
      <c r="C25" s="380" t="s">
        <v>7125</v>
      </c>
      <c r="D25" s="380" t="s">
        <v>6115</v>
      </c>
      <c r="E25" s="380" t="s">
        <v>6196</v>
      </c>
      <c r="F25" s="380" t="s">
        <v>6154</v>
      </c>
      <c r="G25" s="380"/>
      <c r="H25" s="25" t="str">
        <f t="shared" si="1"/>
        <v>DIABE8_Question</v>
      </c>
      <c r="I25" s="380" t="s">
        <v>7875</v>
      </c>
      <c r="J25" s="1" t="str">
        <f t="shared" si="2"/>
        <v>DIABE8_QuestionPar</v>
      </c>
      <c r="K25" s="401" t="s">
        <v>7876</v>
      </c>
      <c r="L25" s="402" t="s">
        <v>7877</v>
      </c>
      <c r="M25" s="1"/>
      <c r="N25" s="402"/>
      <c r="O25" s="402"/>
      <c r="P25" s="380"/>
      <c r="Q25" s="380" t="s">
        <v>6312</v>
      </c>
      <c r="R25" s="380" t="s">
        <v>3</v>
      </c>
      <c r="S25" s="380"/>
      <c r="T25" s="380">
        <v>1</v>
      </c>
      <c r="U25" s="380" t="s">
        <v>1576</v>
      </c>
      <c r="V25" s="380">
        <v>1</v>
      </c>
      <c r="W25" s="380"/>
      <c r="X25" s="387"/>
    </row>
    <row r="26" spans="1:24" ht="32.1">
      <c r="A26" s="392" t="str">
        <f>UPPER(MID(C26,1,3)&amp;B26)</f>
        <v>ALG14</v>
      </c>
      <c r="B26" s="393">
        <v>14</v>
      </c>
      <c r="C26" s="393" t="s">
        <v>6153</v>
      </c>
      <c r="D26" s="394" t="s">
        <v>4719</v>
      </c>
      <c r="E26" s="394" t="s">
        <v>4719</v>
      </c>
      <c r="F26" s="394" t="s">
        <v>6154</v>
      </c>
      <c r="G26" s="394"/>
      <c r="H26" s="25" t="str">
        <f t="shared" si="1"/>
        <v>ALG14_Question</v>
      </c>
      <c r="I26" s="1" t="str">
        <f>IF(ISTEXT(VLOOKUP($A26,'ALG Generieke vragenset'!$A$2:$X$100,9,FALSE)),VLOOKUP($A26,'ALG Generieke vragenset'!$A$2:$X$100,9,FALSE),"")</f>
        <v>Zijn er nog andere bijkomende klachten?</v>
      </c>
      <c r="J26" s="1" t="str">
        <f t="shared" si="2"/>
        <v>ALG14_QuestionPar</v>
      </c>
      <c r="K26" s="1" t="str">
        <f>IF(ISTEXT(VLOOKUP($A26,'ALG Generieke vragenset'!$A$2:$X$100,11,FALSE)),VLOOKUP($A26,'ALG Generieke vragenset'!$A$2:$X$100,11,FALSE),"")</f>
        <v>Zijn er nog andere bijkomende klachten?</v>
      </c>
      <c r="L26" s="1" t="str">
        <f>IF(ISTEXT(VLOOKUP($A26,'ALG Generieke vragenset'!$A$2:$X$100,12,FALSE)),VLOOKUP($A26,'ALG Generieke vragenset'!$A$2:$X$100,12,FALSE),"")</f>
        <v>Bijkomende klachten</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boolean</v>
      </c>
      <c r="R26" s="1" t="str">
        <f>IF(ISTEXT(VLOOKUP($A26,'ALG Generieke vragenset'!$A$2:$X$100,18,FALSE)),VLOOKUP($A26,'ALG Generieke vragenset'!$A$2:$X$100,18,FALSE),"")</f>
        <v>Ja</v>
      </c>
      <c r="S26" s="457" t="s">
        <v>6500</v>
      </c>
      <c r="T26" s="14" t="str">
        <f>IF(ISTEXT(VLOOKUP($A26,'ALG Generieke vragenset'!$A$2:$X$100,20,FALSE)),VLOOKUP($A26,'ALG Generieke vragenset'!$A$2:$X$100,20,FALSE),"")</f>
        <v>1. Ja
2. Nee</v>
      </c>
      <c r="U26" s="14" t="str">
        <f>IF(ISTEXT(VLOOKUP($A26,'ALG Generieke vragenset'!$A$2:$X$100,21,FALSE)),VLOOKUP($A26,'ALG Generieke vragenset'!$A$2:$X$100,21,FALSE),"")</f>
        <v/>
      </c>
      <c r="V26" s="394" t="s">
        <v>6159</v>
      </c>
      <c r="W26" s="381" t="s">
        <v>6235</v>
      </c>
      <c r="X26" s="396"/>
    </row>
    <row r="27" spans="1:24" ht="32.1">
      <c r="A27" s="397" t="str">
        <f t="shared" ref="A27:A29" si="6">UPPER(MID(C27,1,3)&amp;B27)</f>
        <v>ALG14A</v>
      </c>
      <c r="B27" s="406" t="s">
        <v>6236</v>
      </c>
      <c r="C27" s="406" t="s">
        <v>6162</v>
      </c>
      <c r="D27" s="407" t="s">
        <v>6115</v>
      </c>
      <c r="E27" s="407" t="s">
        <v>6115</v>
      </c>
      <c r="F27" s="407" t="s">
        <v>6154</v>
      </c>
      <c r="G27" s="407"/>
      <c r="H27" s="25" t="str">
        <f t="shared" si="1"/>
        <v>ALG14A_Question</v>
      </c>
      <c r="I27" s="1" t="str">
        <f>IF(ISTEXT(VLOOKUP($A27,'ALG Generieke vragenset'!$A$2:$X$100,9,FALSE)),VLOOKUP($A27,'ALG Generieke vragenset'!$A$2:$X$100,9,FALSE),"")</f>
        <v>Kan je de bijkomende klachten beschrijven?</v>
      </c>
      <c r="J27" s="1" t="str">
        <f t="shared" si="2"/>
        <v>ALG14A_QuestionPar</v>
      </c>
      <c r="K27" s="1" t="str">
        <f>IF(ISTEXT(VLOOKUP($A27,'ALG Generieke vragenset'!$A$2:$X$100,11,FALSE)),VLOOKUP($A27,'ALG Generieke vragenset'!$A$2:$X$100,11,FALSE),"")</f>
        <v>Kan je de bijkomende klachten beschrijven?</v>
      </c>
      <c r="L27" s="1" t="str">
        <f>IF(ISTEXT(VLOOKUP($A27,'ALG Generieke vragenset'!$A$2:$X$100,12,FALSE)),VLOOKUP($A27,'ALG Generieke vragenset'!$A$2:$X$100,12,FALSE),"")</f>
        <v>Specificatie bijkomende klachten</v>
      </c>
      <c r="M27" s="1"/>
      <c r="N27" s="1" t="str">
        <f>IF(ISTEXT(VLOOKUP($A27,'ALG Generieke vragenset'!$A$2:$X$100,14,FALSE)),VLOOKUP($A27,'ALG Generieke vragenset'!$A$2:$X$100,14,FALSE),"")</f>
        <v/>
      </c>
      <c r="O27" s="24" t="str">
        <f>IF(ISTEXT(VLOOKUP($A27,'ALG Generieke vragenset'!$A$2:$X$100,15,FALSE)),VLOOKUP($A27,'ALG Generieke vragenset'!$A$2:$X$100,15,FALSE),"")</f>
        <v/>
      </c>
      <c r="P27" s="24" t="str">
        <f>IF(ISTEXT(VLOOKUP($A27,'ALG Generieke vragenset'!$A$2:$X$100,16,FALSE)),VLOOKUP($A27,'ALG Generieke vragenset'!$A$2:$X$100,16,FALSE),"")</f>
        <v/>
      </c>
      <c r="Q27" s="1" t="str">
        <f>IF(ISTEXT(VLOOKUP($A27,'ALG Generieke vragenset'!$A$2:$X$100,17,FALSE)),VLOOKUP($A27,'ALG Generieke vragenset'!$A$2:$X$100,17,FALSE),"")</f>
        <v>beschrijving</v>
      </c>
      <c r="R27" s="1" t="str">
        <f>IF(ISTEXT(VLOOKUP($A27,'ALG Generieke vragenset'!$A$2:$X$100,18,FALSE)),VLOOKUP($A27,'ALG Generieke vragenset'!$A$2:$X$100,18,FALSE),"")</f>
        <v>Nee</v>
      </c>
      <c r="S27" s="1"/>
      <c r="T27" s="14" t="str">
        <f>IF(ISTEXT(VLOOKUP($A27,'ALG Generieke vragenset'!$A$2:$X$100,20,FALSE)),VLOOKUP($A27,'ALG Generieke vragenset'!$A$2:$X$100,20,FALSE),"")</f>
        <v>Beschrijving</v>
      </c>
      <c r="U27" s="14" t="str">
        <f>IF(ISTEXT(VLOOKUP($A27,'ALG Generieke vragenset'!$A$2:$X$100,21,FALSE)),VLOOKUP($A27,'ALG Generieke vragenset'!$A$2:$X$100,21,FALSE),"")</f>
        <v>x</v>
      </c>
      <c r="V27" s="407">
        <v>1</v>
      </c>
      <c r="W27" s="404"/>
      <c r="X27" s="408"/>
    </row>
    <row r="28" spans="1:24" ht="32.1">
      <c r="A28" s="392" t="str">
        <f t="shared" si="6"/>
        <v>ALG15</v>
      </c>
      <c r="B28" s="393">
        <v>15</v>
      </c>
      <c r="C28" s="393" t="s">
        <v>6153</v>
      </c>
      <c r="D28" s="393" t="s">
        <v>4719</v>
      </c>
      <c r="E28" s="394" t="s">
        <v>4719</v>
      </c>
      <c r="F28" s="394" t="s">
        <v>6154</v>
      </c>
      <c r="G28" s="394"/>
      <c r="H28" s="25" t="str">
        <f t="shared" si="1"/>
        <v>ALG15_Question</v>
      </c>
      <c r="I28" s="1" t="str">
        <f>IF(ISTEXT(VLOOKUP($A28,'ALG Generieke vragenset'!$A$2:$X$100,9,FALSE)),VLOOKUP($A28,'ALG Generieke vragenset'!$A$2:$X$100,9,FALSE),"")</f>
        <v>Wat heb je zelf gedaan om de klachten te verlichten?</v>
      </c>
      <c r="J28" s="1" t="str">
        <f t="shared" si="2"/>
        <v>ALG15_QuestionPar</v>
      </c>
      <c r="K28" s="1" t="str">
        <f>IF(ISTEXT(VLOOKUP($A28,'ALG Generieke vragenset'!$A$2:$X$100,11,FALSE)),VLOOKUP($A28,'ALG Generieke vragenset'!$A$2:$X$100,11,FALSE),"")</f>
        <v>Wat heeft de patiënt zelf gedaan om de klachten te verlichten?</v>
      </c>
      <c r="L28" s="1" t="str">
        <f>IF(ISTEXT(VLOOKUP($A28,'ALG Generieke vragenset'!$A$2:$X$100,12,FALSE)),VLOOKUP($A28,'ALG Generieke vragenset'!$A$2:$X$100,12,FALSE),"")</f>
        <v>Zelfhulp</v>
      </c>
      <c r="M28" s="1" t="str">
        <f t="shared" si="3"/>
        <v>ALG15_ExtraInfo</v>
      </c>
      <c r="N28" s="1" t="str">
        <f>IF(ISTEXT(VLOOKUP($A28,'ALG Generieke vragenset'!$A$2:$X$100,14,FALSE)),VLOOKUP($A28,'ALG Generieke vragenset'!$A$2:$X$100,14,FALSE),"")</f>
        <v xml:space="preserve">Als je medicatie hebt ingenomen graag vermelden welke medicatie, de dosering en wanneer je het hebt ingenomen.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beschrijving</v>
      </c>
      <c r="R28" s="1" t="str">
        <f>IF(ISTEXT(VLOOKUP($A28,'ALG Generieke vragenset'!$A$2:$X$100,18,FALSE)),VLOOKUP($A28,'ALG Generieke vragenset'!$A$2:$X$100,18,FALSE),"")</f>
        <v xml:space="preserve">Ja </v>
      </c>
      <c r="S28" s="1"/>
      <c r="T28" s="14" t="str">
        <f>IF(ISTEXT(VLOOKUP($A28,'ALG Generieke vragenset'!$A$2:$X$100,20,FALSE)),VLOOKUP($A28,'ALG Generieke vragenset'!$A$2:$X$100,20,FALSE),"")</f>
        <v>Beschrijving</v>
      </c>
      <c r="U28" s="14" t="str">
        <f>IF(ISTEXT(VLOOKUP($A28,'ALG Generieke vragenset'!$A$2:$X$100,21,FALSE)),VLOOKUP($A28,'ALG Generieke vragenset'!$A$2:$X$100,21,FALSE),"")</f>
        <v>x</v>
      </c>
      <c r="V28" s="393">
        <v>1</v>
      </c>
      <c r="W28" s="381"/>
      <c r="X28" s="396"/>
    </row>
    <row r="29" spans="1:24" ht="32.1">
      <c r="A29" s="397" t="str">
        <f t="shared" si="6"/>
        <v>ALG4</v>
      </c>
      <c r="B29" s="406">
        <v>4</v>
      </c>
      <c r="C29" s="406" t="s">
        <v>6153</v>
      </c>
      <c r="D29" s="406" t="s">
        <v>4719</v>
      </c>
      <c r="E29" s="407" t="s">
        <v>6186</v>
      </c>
      <c r="F29" s="404" t="s">
        <v>6187</v>
      </c>
      <c r="G29" s="404"/>
      <c r="H29" s="25" t="str">
        <f t="shared" si="1"/>
        <v>ALG4_Question</v>
      </c>
      <c r="I29" s="1" t="str">
        <f>IF(ISTEXT(VLOOKUP($A29,'ALG Generieke vragenset'!$A$2:$X$100,9,FALSE)),VLOOKUP($A29,'ALG Generieke vragenset'!$A$2:$X$100,9,FALSE),"")</f>
        <v xml:space="preserve">Ben je (mogelijk) zwanger? </v>
      </c>
      <c r="J29" s="1" t="str">
        <f t="shared" si="2"/>
        <v>ALG4_QuestionPar</v>
      </c>
      <c r="K29" s="1" t="str">
        <f>IF(ISTEXT(VLOOKUP($A29,'ALG Generieke vragenset'!$A$2:$X$100,11,FALSE)),VLOOKUP($A29,'ALG Generieke vragenset'!$A$2:$X$100,11,FALSE),"")</f>
        <v>Is de patiënte (mogelijk) zwanger?</v>
      </c>
      <c r="L29" s="1" t="str">
        <f>IF(ISTEXT(VLOOKUP($A29,'ALG Generieke vragenset'!$A$2:$X$100,12,FALSE)),VLOOKUP($A29,'ALG Generieke vragenset'!$A$2:$X$100,12,FALSE),"")</f>
        <v>(mogelijk) zwanger</v>
      </c>
      <c r="M29" s="1"/>
      <c r="N29" s="1" t="str">
        <f>IF(ISTEXT(VLOOKUP($A29,'ALG Generieke vragenset'!$A$2:$X$100,14,FALSE)),VLOOKUP($A29,'ALG Generieke vragenset'!$A$2:$X$100,14,FALSE),"")</f>
        <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boolean</v>
      </c>
      <c r="R29" s="1" t="str">
        <f>IF(ISTEXT(VLOOKUP($A29,'ALG Generieke vragenset'!$A$2:$X$100,18,FALSE)),VLOOKUP($A29,'ALG Generieke vragenset'!$A$2:$X$100,18,FALSE),"")</f>
        <v xml:space="preserve">Ja </v>
      </c>
      <c r="S29" s="457" t="s">
        <v>6500</v>
      </c>
      <c r="T29" s="14" t="str">
        <f>IF(ISTEXT(VLOOKUP($A29,'ALG Generieke vragenset'!$A$2:$X$100,20,FALSE)),VLOOKUP($A29,'ALG Generieke vragenset'!$A$2:$X$100,20,FALSE),"")</f>
        <v>1. Ja
2. Nee</v>
      </c>
      <c r="U29" s="14" t="str">
        <f>IF(ISTEXT(VLOOKUP($A29,'ALG Generieke vragenset'!$A$2:$X$100,21,FALSE)),VLOOKUP($A29,'ALG Generieke vragenset'!$A$2:$X$100,21,FALSE),"")</f>
        <v>x</v>
      </c>
      <c r="V29" s="406" t="s">
        <v>6159</v>
      </c>
      <c r="W29" s="404"/>
      <c r="X29" s="408"/>
    </row>
    <row r="30" spans="1:24" ht="288">
      <c r="A30" s="211" t="str">
        <f>UPPER(MID(C30,1,5)&amp;B30)</f>
        <v>DIABE9</v>
      </c>
      <c r="B30" s="474">
        <v>9</v>
      </c>
      <c r="C30" s="216" t="s">
        <v>7125</v>
      </c>
      <c r="D30" s="216" t="s">
        <v>6115</v>
      </c>
      <c r="E30" s="216" t="s">
        <v>4719</v>
      </c>
      <c r="F30" s="216" t="s">
        <v>6154</v>
      </c>
      <c r="G30" s="216"/>
      <c r="H30" s="25" t="str">
        <f t="shared" si="1"/>
        <v>DIABE9_Question</v>
      </c>
      <c r="I30" s="216" t="s">
        <v>6636</v>
      </c>
      <c r="J30" s="1" t="str">
        <f t="shared" si="2"/>
        <v>DIABE9_QuestionPar</v>
      </c>
      <c r="K30" s="216" t="s">
        <v>6637</v>
      </c>
      <c r="L30" s="216" t="s">
        <v>7173</v>
      </c>
      <c r="M30" s="1" t="str">
        <f t="shared" si="3"/>
        <v>DIABE9_ExtraInfo</v>
      </c>
      <c r="N30" s="216" t="s">
        <v>7174</v>
      </c>
      <c r="O30" s="474"/>
      <c r="P30" s="216"/>
      <c r="Q30" s="216" t="s">
        <v>6272</v>
      </c>
      <c r="R30" s="216" t="s">
        <v>6295</v>
      </c>
      <c r="S30" s="216" t="s">
        <v>7878</v>
      </c>
      <c r="T30" s="216" t="s">
        <v>7879</v>
      </c>
      <c r="U30" s="216" t="s">
        <v>1576</v>
      </c>
      <c r="V30" s="216" t="s">
        <v>7177</v>
      </c>
      <c r="W30" s="216"/>
      <c r="X30" s="475"/>
    </row>
    <row r="31" spans="1:24" ht="32.1">
      <c r="A31" s="313" t="str">
        <f t="shared" ref="A31:A34" si="7">UPPER(MID(C31,1,3)&amp;B31)</f>
        <v>ALG3B</v>
      </c>
      <c r="B31" s="316" t="s">
        <v>6178</v>
      </c>
      <c r="C31" s="316" t="s">
        <v>6162</v>
      </c>
      <c r="D31" s="316" t="s">
        <v>6115</v>
      </c>
      <c r="E31" s="317" t="s">
        <v>6115</v>
      </c>
      <c r="F31" s="317" t="s">
        <v>6154</v>
      </c>
      <c r="G31" s="317"/>
      <c r="H31" s="25" t="str">
        <f t="shared" si="1"/>
        <v>ALG3B_Question</v>
      </c>
      <c r="I31" s="1" t="str">
        <f>IF(ISTEXT(VLOOKUP($A31,'ALG Generieke vragenset'!$A$2:$X$100,9,FALSE)),VLOOKUP($A31,'ALG Generieke vragenset'!$A$2:$X$100,9,FALSE),"")</f>
        <v xml:space="preserve">Gebruik je medicijnen? </v>
      </c>
      <c r="J31" s="1" t="str">
        <f t="shared" si="2"/>
        <v>ALG3B_QuestionPar</v>
      </c>
      <c r="K31" s="1" t="str">
        <f>IF(ISTEXT(VLOOKUP($A31,'ALG Generieke vragenset'!$A$2:$X$100,11,FALSE)),VLOOKUP($A31,'ALG Generieke vragenset'!$A$2:$X$100,11,FALSE),"")</f>
        <v>Gebruikt de patiënt medicijnen?</v>
      </c>
      <c r="L31" s="1" t="str">
        <f>IF(ISTEXT(VLOOKUP($A31,'ALG Generieke vragenset'!$A$2:$X$100,12,FALSE)),VLOOKUP($A31,'ALG Generieke vragenset'!$A$2:$X$100,12,FALSE),"")</f>
        <v>Medicatie</v>
      </c>
      <c r="M31" s="1" t="str">
        <f t="shared" si="3"/>
        <v>ALG3B_ExtraInfo</v>
      </c>
      <c r="N31" s="1" t="str">
        <f>IF(ISTEXT(VLOOKUP($A31,'ALG Generieke vragenset'!$A$2:$X$100,14,FALSE)),VLOOKUP($A31,'ALG Generieke vragenset'!$A$2:$X$100,14,FALSE),"")</f>
        <v>En/of ben je onder behandeling bij een arts met bijvoorbeeld radiotherapie?</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 xml:space="preserve">Ja </v>
      </c>
      <c r="S31" s="457" t="s">
        <v>6500</v>
      </c>
      <c r="T31" s="14" t="str">
        <f>IF(ISTEXT(VLOOKUP($A31,'ALG Generieke vragenset'!$A$2:$X$100,20,FALSE)),VLOOKUP($A31,'ALG Generieke vragenset'!$A$2:$X$100,20,FALSE),"")</f>
        <v xml:space="preserve">1. Ja 
2. Nee </v>
      </c>
      <c r="U31" s="14" t="str">
        <f>IF(ISTEXT(VLOOKUP($A31,'ALG Generieke vragenset'!$A$2:$X$100,21,FALSE)),VLOOKUP($A31,'ALG Generieke vragenset'!$A$2:$X$100,21,FALSE),"")</f>
        <v>x</v>
      </c>
      <c r="V31" s="317" t="s">
        <v>6159</v>
      </c>
      <c r="W31" s="315" t="s">
        <v>6181</v>
      </c>
      <c r="X31" s="354"/>
    </row>
    <row r="32" spans="1:24" ht="32.1">
      <c r="A32" s="319" t="str">
        <f t="shared" si="7"/>
        <v>ALG3C</v>
      </c>
      <c r="B32" s="320" t="s">
        <v>6182</v>
      </c>
      <c r="C32" s="320" t="s">
        <v>6162</v>
      </c>
      <c r="D32" s="320" t="s">
        <v>6115</v>
      </c>
      <c r="E32" s="312" t="s">
        <v>6115</v>
      </c>
      <c r="F32" s="312" t="s">
        <v>6154</v>
      </c>
      <c r="G32" s="312"/>
      <c r="H32" s="25" t="str">
        <f t="shared" si="1"/>
        <v>ALG3C_Question</v>
      </c>
      <c r="I32" s="1" t="str">
        <f>IF(ISTEXT(VLOOKUP($A32,'ALG Generieke vragenset'!$A$2:$X$100,9,FALSE)),VLOOKUP($A32,'ALG Generieke vragenset'!$A$2:$X$100,9,FALSE),"")</f>
        <v>Welke medicatie gebruik je?</v>
      </c>
      <c r="J32" s="1" t="str">
        <f t="shared" si="2"/>
        <v>ALG3C_QuestionPar</v>
      </c>
      <c r="K32" s="1" t="str">
        <f>IF(ISTEXT(VLOOKUP($A32,'ALG Generieke vragenset'!$A$2:$X$100,11,FALSE)),VLOOKUP($A32,'ALG Generieke vragenset'!$A$2:$X$100,11,FALSE),"")</f>
        <v>Welke medicatie gebruik je?</v>
      </c>
      <c r="L32" s="1" t="str">
        <f>IF(ISTEXT(VLOOKUP($A32,'ALG Generieke vragenset'!$A$2:$X$100,12,FALSE)),VLOOKUP($A32,'ALG Generieke vragenset'!$A$2:$X$100,12,FALSE),"")</f>
        <v>Specificatie medicatie</v>
      </c>
      <c r="M32" s="1" t="str">
        <f t="shared" si="3"/>
        <v>ALG3C_ExtraInfo</v>
      </c>
      <c r="N32" s="1" t="str">
        <f>IF(ISTEXT(VLOOKUP($A32,'ALG Generieke vragenset'!$A$2:$X$100,14,FALSE)),VLOOKUP($A32,'ALG Generieke vragenset'!$A$2:$X$100,14,FALSE),"")</f>
        <v xml:space="preserve">Of wat voor behandeling? En als je er een hebt graag ook een foto uploaden van je medicatielijst.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 en beeld</v>
      </c>
      <c r="R32" s="1" t="str">
        <f>IF(ISTEXT(VLOOKUP($A32,'ALG Generieke vragenset'!$A$2:$X$100,18,FALSE)),VLOOKUP($A32,'ALG Generieke vragenset'!$A$2:$X$100,18,FALSE),"")</f>
        <v xml:space="preserve">Ja </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312">
        <v>1</v>
      </c>
      <c r="W32" s="203"/>
      <c r="X32" s="353"/>
    </row>
    <row r="33" spans="1:24" ht="32.1">
      <c r="A33" s="416" t="str">
        <f t="shared" si="7"/>
        <v>ALG5</v>
      </c>
      <c r="B33" s="403">
        <v>5</v>
      </c>
      <c r="C33" s="403" t="s">
        <v>6153</v>
      </c>
      <c r="D33" s="403" t="s">
        <v>6115</v>
      </c>
      <c r="E33" s="337" t="s">
        <v>4719</v>
      </c>
      <c r="F33" s="337" t="s">
        <v>6154</v>
      </c>
      <c r="G33" s="337"/>
      <c r="H33" s="25" t="str">
        <f t="shared" si="1"/>
        <v>ALG5_Question</v>
      </c>
      <c r="I33" s="1" t="str">
        <f>IF(ISTEXT(VLOOKUP($A33,'ALG Generieke vragenset'!$A$2:$X$100,9,FALSE)),VLOOKUP($A33,'ALG Generieke vragenset'!$A$2:$X$100,9,FALSE),"")</f>
        <v>Heb je allergieën?</v>
      </c>
      <c r="J33" s="1" t="str">
        <f t="shared" si="2"/>
        <v>ALG5_QuestionPar</v>
      </c>
      <c r="K33" s="1" t="str">
        <f>IF(ISTEXT(VLOOKUP($A33,'ALG Generieke vragenset'!$A$2:$X$100,11,FALSE)),VLOOKUP($A33,'ALG Generieke vragenset'!$A$2:$X$100,11,FALSE),"")</f>
        <v>Heeft de patiënt allergieën?</v>
      </c>
      <c r="L33" s="1" t="str">
        <f>IF(ISTEXT(VLOOKUP($A33,'ALG Generieke vragenset'!$A$2:$X$100,12,FALSE)),VLOOKUP($A33,'ALG Generieke vragenset'!$A$2:$X$100,12,FALSE),"")</f>
        <v>Allergieën</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457" t="s">
        <v>6500</v>
      </c>
      <c r="T33" s="14" t="str">
        <f>IF(ISTEXT(VLOOKUP($A33,'ALG Generieke vragenset'!$A$2:$X$100,20,FALSE)),VLOOKUP($A33,'ALG Generieke vragenset'!$A$2:$X$100,20,FALSE),"")</f>
        <v>1. Ja
2. Nee</v>
      </c>
      <c r="U33" s="14" t="str">
        <f>IF(ISTEXT(VLOOKUP($A33,'ALG Generieke vragenset'!$A$2:$X$100,21,FALSE)),VLOOKUP($A33,'ALG Generieke vragenset'!$A$2:$X$100,21,FALSE),"")</f>
        <v>x</v>
      </c>
      <c r="V33" s="337" t="s">
        <v>6159</v>
      </c>
      <c r="W33" s="404" t="s">
        <v>6160</v>
      </c>
      <c r="X33" s="405"/>
    </row>
    <row r="34" spans="1:24" ht="32.1">
      <c r="A34" s="416" t="str">
        <f t="shared" si="7"/>
        <v>ALG6</v>
      </c>
      <c r="B34" s="403">
        <v>6</v>
      </c>
      <c r="C34" s="403" t="s">
        <v>6153</v>
      </c>
      <c r="D34" s="403" t="s">
        <v>4719</v>
      </c>
      <c r="E34" s="337" t="s">
        <v>4719</v>
      </c>
      <c r="F34" s="337" t="s">
        <v>6154</v>
      </c>
      <c r="G34" s="337"/>
      <c r="H34" s="25" t="str">
        <f t="shared" si="1"/>
        <v>ALG6_Question</v>
      </c>
      <c r="I34" s="1" t="str">
        <f>IF(ISTEXT(VLOOKUP($A34,'ALG Generieke vragenset'!$A$2:$X$100,9,FALSE)),VLOOKUP($A34,'ALG Generieke vragenset'!$A$2:$X$100,9,FALSE),"")</f>
        <v>Hoe uit de allergie zich?</v>
      </c>
      <c r="J34" s="1" t="str">
        <f t="shared" si="2"/>
        <v>ALG6_QuestionPar</v>
      </c>
      <c r="K34" s="1" t="str">
        <f>IF(ISTEXT(VLOOKUP($A34,'ALG Generieke vragenset'!$A$2:$X$100,11,FALSE)),VLOOKUP($A34,'ALG Generieke vragenset'!$A$2:$X$100,11,FALSE),"")</f>
        <v>Hoe uit de allergie zich?</v>
      </c>
      <c r="L34" s="1" t="str">
        <f>IF(ISTEXT(VLOOKUP($A34,'ALG Generieke vragenset'!$A$2:$X$100,12,FALSE)),VLOOKUP($A34,'ALG Generieke vragenset'!$A$2:$X$100,12,FALSE),"")</f>
        <v>Waarvoor en ernst</v>
      </c>
      <c r="M34" s="1" t="str">
        <f t="shared" si="3"/>
        <v>ALG6_ExtraInfo</v>
      </c>
      <c r="N34" s="1" t="str">
        <f>IF(ISTEXT(VLOOKUP($A34,'ALG Generieke vragenset'!$A$2:$X$100,14,FALSE)),VLOOKUP($A34,'ALG Generieke vragenset'!$A$2:$X$100,14,FALSE),"")</f>
        <v>Bijvoorbeeld: huiduitslag over het gehele lichaam of een opgezette tong of keel? En gebruik je/de patiënt medicatie voor de allergie en / of heb je een EpiPen?</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337">
        <v>1</v>
      </c>
      <c r="W34" s="404"/>
      <c r="X34" s="405"/>
    </row>
    <row r="35" spans="1:24" ht="48">
      <c r="A35" s="416" t="s">
        <v>6276</v>
      </c>
      <c r="B35" s="403">
        <v>20</v>
      </c>
      <c r="C35" s="403" t="s">
        <v>6153</v>
      </c>
      <c r="D35" s="403" t="s">
        <v>6115</v>
      </c>
      <c r="E35" s="337" t="s">
        <v>6115</v>
      </c>
      <c r="F35" s="337" t="s">
        <v>6154</v>
      </c>
      <c r="G35" s="337"/>
      <c r="H35" s="25" t="str">
        <f t="shared" si="1"/>
        <v>ADDITIONALQ_Question</v>
      </c>
      <c r="I35" s="1" t="str">
        <f>IF(ISTEXT(VLOOKUP($A35,'ALG Generieke vragenset'!$A$2:$X$100,9,FALSE)),VLOOKUP($A35,'ALG Generieke vragenset'!$A$2:$X$100,9,FALSE),"")</f>
        <v>Wat is je belangrijkste vraag aan ons?</v>
      </c>
      <c r="J35" s="1" t="str">
        <f t="shared" si="2"/>
        <v>ADDITIONALQ_QuestionPar</v>
      </c>
      <c r="K35" s="1" t="str">
        <f>IF(ISTEXT(VLOOKUP($A35,'ALG Generieke vragenset'!$A$2:$X$100,11,FALSE)),VLOOKUP($A35,'ALG Generieke vragenset'!$A$2:$X$100,11,FALSE),"")</f>
        <v>Wat is je belangrijkste vraag aan ons?</v>
      </c>
      <c r="L35" s="1" t="str">
        <f>IF(ISTEXT(VLOOKUP($A35,'ALG Generieke vragenset'!$A$2:$X$100,12,FALSE)),VLOOKUP($A35,'ALG Generieke vragenset'!$A$2:$X$100,12,FALSE),"")</f>
        <v>Hulpvraag</v>
      </c>
      <c r="M35" s="1"/>
      <c r="N35" s="1" t="str">
        <f>IF(ISTEXT(VLOOKUP($A35,'ALG Generieke vragenset'!$A$2:$X$100,14,FALSE)),VLOOKUP($A35,'ALG Generieke vragenset'!$A$2:$X$100,14,FALSE),"")</f>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337">
        <v>1</v>
      </c>
      <c r="W35" s="404"/>
      <c r="X35" s="405"/>
    </row>
    <row r="36" spans="1:24" ht="32.1">
      <c r="A36" s="416" t="s">
        <v>6278</v>
      </c>
      <c r="B36" s="403" t="s">
        <v>6279</v>
      </c>
      <c r="C36" s="403" t="s">
        <v>6162</v>
      </c>
      <c r="D36" s="403" t="s">
        <v>6115</v>
      </c>
      <c r="E36" s="337" t="s">
        <v>6115</v>
      </c>
      <c r="F36" s="337" t="s">
        <v>6154</v>
      </c>
      <c r="G36" s="337"/>
      <c r="H36" s="25" t="str">
        <f t="shared" si="1"/>
        <v>ALG27_Question</v>
      </c>
      <c r="I36" s="1" t="str">
        <f>IF(ISTEXT(VLOOKUP($A36,'ALG Generieke vragenset'!$A$2:$X$100,9,FALSE)),VLOOKUP($A36,'ALG Generieke vragenset'!$A$2:$X$100,9,FALSE),"")</f>
        <v xml:space="preserve">Zijn er nog andere zorgen of vragen? </v>
      </c>
      <c r="J36" s="1" t="str">
        <f t="shared" si="2"/>
        <v>ALG27_QuestionPar</v>
      </c>
      <c r="K36" s="1" t="str">
        <f>IF(ISTEXT(VLOOKUP($A36,'ALG Generieke vragenset'!$A$2:$X$100,11,FALSE)),VLOOKUP($A36,'ALG Generieke vragenset'!$A$2:$X$100,11,FALSE),"")</f>
        <v xml:space="preserve">Zijn er nog andere zorgen of vragen? </v>
      </c>
      <c r="L36" s="1" t="str">
        <f>IF(ISTEXT(VLOOKUP($A36,'ALG Generieke vragenset'!$A$2:$X$100,12,FALSE)),VLOOKUP($A36,'ALG Generieke vragenset'!$A$2:$X$100,12,FALSE),"")</f>
        <v>Zorgen of vragen</v>
      </c>
      <c r="M36" s="1" t="str">
        <f t="shared" si="3"/>
        <v>ALG27_ExtraInfo</v>
      </c>
      <c r="N36" s="1" t="str">
        <f>IF(ISTEXT(VLOOKUP($A36,'ALG Generieke vragenset'!$A$2:$X$100,14,FALSE)),VLOOKUP($A36,'ALG Generieke vragenset'!$A$2:$X$100,14,FALSE),"")</f>
        <v xml:space="preserve">Dit is de laatste vraag, hierna worden je antwoorden doorgestuurd naar ons medisch team. Indien je geen aanvullingen hebt kan je op volgende klikken.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Nee</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337">
        <v>1</v>
      </c>
      <c r="W36" s="418" t="s">
        <v>6283</v>
      </c>
      <c r="X36" s="405"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73A1107-FDAF-4273-ACFA-28BE63D37DDC}">
          <x14:formula1>
            <xm:f>_handleiding!$A$29:$A$38</xm:f>
          </x14:formula1>
          <x14:formula2>
            <xm:f>0</xm:f>
          </x14:formula2>
          <xm:sqref>Q22 Q14 Q25 Q30</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812C-A623-4A21-A12C-B5861AC08568}">
  <sheetPr codeName="Blad29"/>
  <dimension ref="A1:X39"/>
  <sheetViews>
    <sheetView topLeftCell="H11" zoomScale="90" zoomScaleNormal="90" workbookViewId="0">
      <selection activeCell="S14" sqref="S14"/>
    </sheetView>
  </sheetViews>
  <sheetFormatPr defaultColWidth="8.85546875" defaultRowHeight="15"/>
  <cols>
    <col min="9" max="10" width="22.42578125" customWidth="1"/>
    <col min="12" max="13" width="24.28515625" customWidth="1"/>
    <col min="14" max="14" width="32.85546875" customWidth="1"/>
    <col min="19" max="19" width="26.42578125" customWidth="1"/>
    <col min="20" max="20" width="22.28515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32.1">
      <c r="A2" s="201" t="s">
        <v>6353</v>
      </c>
      <c r="B2" s="253" t="s">
        <v>6116</v>
      </c>
      <c r="C2" s="253" t="s">
        <v>6353</v>
      </c>
      <c r="D2" s="253" t="s">
        <v>4719</v>
      </c>
      <c r="E2" s="253" t="s">
        <v>4719</v>
      </c>
      <c r="F2" s="253" t="s">
        <v>6154</v>
      </c>
      <c r="G2" s="253"/>
      <c r="H2" s="500"/>
      <c r="I2" s="58" t="s">
        <v>6116</v>
      </c>
      <c r="J2" s="58"/>
      <c r="K2" s="253" t="s">
        <v>6116</v>
      </c>
      <c r="L2" s="253" t="s">
        <v>6116</v>
      </c>
      <c r="M2" s="253"/>
      <c r="N2" s="253" t="s">
        <v>6384</v>
      </c>
      <c r="O2" s="253" t="s">
        <v>6116</v>
      </c>
      <c r="P2" s="253" t="s">
        <v>6116</v>
      </c>
      <c r="Q2" s="253" t="s">
        <v>6116</v>
      </c>
      <c r="R2" s="253" t="s">
        <v>6116</v>
      </c>
      <c r="S2" s="253"/>
      <c r="T2" s="253" t="s">
        <v>6510</v>
      </c>
      <c r="U2" s="253" t="s">
        <v>6116</v>
      </c>
      <c r="V2" s="264" t="s">
        <v>6116</v>
      </c>
      <c r="W2" s="253" t="s">
        <v>6116</v>
      </c>
      <c r="X2" s="265" t="s">
        <v>6116</v>
      </c>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39" si="1">A4&amp;"_"&amp;$H$1</f>
        <v>ABCDE1B_Question</v>
      </c>
      <c r="I4" s="1" t="str">
        <f>IF(ISTEXT(VLOOKUP($A4,'ABCDE set (patient + verz)'!$A$2:$X$48,9,FALSE)),VLOOKUP($A4,'ABCDE set (patient + verz)'!$A$2:$X$48,9,FALSE),"")</f>
        <v xml:space="preserve">Ben je volledig bij bewustzijn / helder? </v>
      </c>
      <c r="J4" s="1" t="str">
        <f t="shared" ref="J4:J39"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9"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96">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11.95">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240">
      <c r="A10" s="266" t="str">
        <f>UPPER(MID(C10,1,5)&amp;B10)</f>
        <v>URINE1</v>
      </c>
      <c r="B10" s="267">
        <v>1</v>
      </c>
      <c r="C10" s="267" t="s">
        <v>94</v>
      </c>
      <c r="D10" s="267" t="s">
        <v>6115</v>
      </c>
      <c r="E10" s="267" t="s">
        <v>4719</v>
      </c>
      <c r="F10" s="267" t="s">
        <v>6154</v>
      </c>
      <c r="G10" s="267"/>
      <c r="H10" s="25" t="str">
        <f t="shared" si="1"/>
        <v>URINE1_Question</v>
      </c>
      <c r="I10" s="267" t="s">
        <v>6438</v>
      </c>
      <c r="J10" s="1" t="str">
        <f t="shared" si="2"/>
        <v>URINE1_QuestionPar</v>
      </c>
      <c r="K10" s="267" t="s">
        <v>2265</v>
      </c>
      <c r="L10" s="267" t="s">
        <v>6723</v>
      </c>
      <c r="M10" s="1" t="str">
        <f t="shared" si="3"/>
        <v>URINE1_ExtraInfo</v>
      </c>
      <c r="N10" s="267" t="s">
        <v>7880</v>
      </c>
      <c r="O10" s="267" t="s">
        <v>6116</v>
      </c>
      <c r="P10" s="267" t="s">
        <v>6300</v>
      </c>
      <c r="Q10" s="267" t="s">
        <v>6326</v>
      </c>
      <c r="R10" s="267" t="s">
        <v>6118</v>
      </c>
      <c r="S10" s="267" t="s">
        <v>7881</v>
      </c>
      <c r="T10" s="267" t="s">
        <v>7882</v>
      </c>
      <c r="U10" s="267" t="s">
        <v>7288</v>
      </c>
      <c r="V10" s="268" t="s">
        <v>6444</v>
      </c>
      <c r="W10" s="267" t="s">
        <v>7883</v>
      </c>
      <c r="X10" s="269" t="s">
        <v>6116</v>
      </c>
    </row>
    <row r="11" spans="1:24" ht="63.95">
      <c r="A11" s="32" t="str">
        <f t="shared" ref="A11" si="4">UPPER(MID(C11,1,3)&amp;B11)</f>
        <v>ALG7</v>
      </c>
      <c r="B11" s="1">
        <v>7</v>
      </c>
      <c r="C11" s="1" t="s">
        <v>6153</v>
      </c>
      <c r="D11" s="1" t="s">
        <v>6115</v>
      </c>
      <c r="E11" s="14" t="s">
        <v>6196</v>
      </c>
      <c r="F11" s="14" t="s">
        <v>6154</v>
      </c>
      <c r="G11" s="14"/>
      <c r="H11" s="25" t="str">
        <f t="shared" si="1"/>
        <v>ALG7_Question</v>
      </c>
      <c r="I11" s="1" t="s">
        <v>269</v>
      </c>
      <c r="J11" s="1" t="str">
        <f t="shared" si="2"/>
        <v>ALG7_QuestionPar</v>
      </c>
      <c r="K11" s="1" t="s">
        <v>271</v>
      </c>
      <c r="L11" s="1" t="s">
        <v>2895</v>
      </c>
      <c r="M11" s="1" t="str">
        <f t="shared" si="3"/>
        <v>ALG7_ExtraInfo</v>
      </c>
      <c r="N11" s="1" t="s">
        <v>6197</v>
      </c>
      <c r="O11" s="24"/>
      <c r="P11" s="24"/>
      <c r="Q11" s="1" t="s">
        <v>6065</v>
      </c>
      <c r="R11" s="1" t="s">
        <v>6118</v>
      </c>
      <c r="S11" s="14" t="s">
        <v>6198</v>
      </c>
      <c r="T11" s="14" t="s">
        <v>6199</v>
      </c>
      <c r="U11" s="14" t="s">
        <v>1576</v>
      </c>
      <c r="V11" s="1" t="s">
        <v>6159</v>
      </c>
      <c r="W11" s="24" t="s">
        <v>6235</v>
      </c>
      <c r="X11" s="1"/>
    </row>
    <row r="12" spans="1:24" ht="207.95">
      <c r="A12" s="32" t="str">
        <f>UPPER(MID(C12,1,3)&amp;B12)</f>
        <v>ALG7A</v>
      </c>
      <c r="B12" s="1" t="s">
        <v>6201</v>
      </c>
      <c r="C12" s="1" t="s">
        <v>6153</v>
      </c>
      <c r="D12" s="1" t="s">
        <v>4719</v>
      </c>
      <c r="E12" s="14" t="s">
        <v>4719</v>
      </c>
      <c r="F12" s="14" t="s">
        <v>6202</v>
      </c>
      <c r="G12" s="14"/>
      <c r="H12" s="25" t="str">
        <f t="shared" si="1"/>
        <v>ALG7A_Question</v>
      </c>
      <c r="I12" s="1" t="str">
        <f>IF(ISTEXT(VLOOKUP($A12,'ALG Generieke vragenset'!$A$2:$X$48,9,FALSE)),VLOOKUP($A12,'ALG Generieke vragenset'!$A$2:$X$48,9,FALSE),"")</f>
        <v>Hoe hoog is je temperatuur?</v>
      </c>
      <c r="J12" s="1" t="str">
        <f t="shared" si="2"/>
        <v>ALG7A_QuestionPar</v>
      </c>
      <c r="K12" s="1" t="str">
        <f>IF(ISTEXT(VLOOKUP($A12,'ALG Generieke vragenset'!$A$2:$X$48,11,FALSE)),VLOOKUP($A12,'ALG Generieke vragenset'!$A$2:$X$48,11,FALSE),"")</f>
        <v>Hoe hoog is de temperatuur?</v>
      </c>
      <c r="L12" s="1" t="str">
        <f>IF(ISTEXT(VLOOKUP($A12,'ALG Generieke vragenset'!$A$2:$X$48,12,FALSE)),VLOOKUP($A12,'ALG Generieke vragenset'!$A$2:$X$48,12,FALSE),"")</f>
        <v>Temperatuur</v>
      </c>
      <c r="M12" s="1" t="str">
        <f t="shared" si="3"/>
        <v>ALG7A_ExtraInfo</v>
      </c>
      <c r="N12" s="1" t="str">
        <f>IF(ISTEXT(VLOOKUP($A12,'ALG Generieke vragenset'!$A$2:$X$48,14,FALSE)),VLOOKUP($A12,'ALG Generieke vragenset'!$A$2:$X$48,14,FALSE),"")</f>
        <v xml:space="preserve">Bij voorkeur via de anus gemeten en afronden op halve graden. </v>
      </c>
      <c r="O12" s="24" t="str">
        <f>IF(ISTEXT(VLOOKUP($A12,'ALG Generieke vragenset'!$A$2:$X$48,15,FALSE)),VLOOKUP($A12,'ALG Generieke vragenset'!$A$2:$X$48,15,FALSE),"")</f>
        <v/>
      </c>
      <c r="P12" s="24" t="str">
        <f>IF(ISTEXT(VLOOKUP($A12,'ALG Generieke vragenset'!$A$2:$X$48,16,FALSE)),VLOOKUP($A12,'ALG Generieke vragenset'!$A$2:$X$48,16,FALSE),"")</f>
        <v> </v>
      </c>
      <c r="Q12" s="1" t="str">
        <f>IF(ISTEXT(VLOOKUP($A12,'ALG Generieke vragenset'!$A$2:$X$48,17,FALSE)),VLOOKUP($A12,'ALG Generieke vragenset'!$A$2:$X$48,17,FALSE),"")</f>
        <v>Slider</v>
      </c>
      <c r="R12" s="1" t="str">
        <f>IF(ISTEXT(VLOOKUP($A12,'ALG Generieke vragenset'!$A$2:$X$48,18,FALSE)),VLOOKUP($A12,'ALG Generieke vragenset'!$A$2:$X$48,18,FALSE),"")</f>
        <v xml:space="preserve">Ja </v>
      </c>
      <c r="S12" s="14" t="s">
        <v>6206</v>
      </c>
      <c r="T12" s="14" t="str">
        <f>IF(ISTEXT(VLOOKUP($A12,'ALG Generieke vragenset'!$A$2:$X$48,20,FALSE)),VLOOKUP($A12,'ALG Generieke vragenset'!$A$2:$X$48,20,FALSE),"")</f>
        <v>1. 35
2. 35.5
3. 36
4. 36.5
5. 37
6. 37.5 
7. 38
8. 38.5 
9. 39
10. 39.5 
11. 40
12. 40.5 
13. 41</v>
      </c>
      <c r="U12" s="14" t="str">
        <f>IF(ISTEXT(VLOOKUP($A12,'ALG Generieke vragenset'!$A$2:$X$48,21,FALSE)),VLOOKUP($A12,'ALG Generieke vragenset'!$A$2:$X$48,21,FALSE),"")</f>
        <v>x</v>
      </c>
      <c r="V12" s="270" t="s">
        <v>7884</v>
      </c>
      <c r="W12" s="14" t="s">
        <v>6209</v>
      </c>
      <c r="X12" s="1" t="s">
        <v>6116</v>
      </c>
    </row>
    <row r="13" spans="1:24" ht="176.1">
      <c r="A13" s="266" t="str">
        <f>UPPER(MID(C13,1,5)&amp;B13)</f>
        <v>URINE2</v>
      </c>
      <c r="B13" s="58">
        <v>2</v>
      </c>
      <c r="C13" s="58" t="s">
        <v>94</v>
      </c>
      <c r="D13" s="58" t="s">
        <v>4719</v>
      </c>
      <c r="E13" s="58" t="s">
        <v>6115</v>
      </c>
      <c r="F13" s="58" t="s">
        <v>6154</v>
      </c>
      <c r="G13" s="58"/>
      <c r="H13" s="25" t="str">
        <f t="shared" si="1"/>
        <v>URINE2_Question</v>
      </c>
      <c r="I13" s="58" t="s">
        <v>7885</v>
      </c>
      <c r="J13" s="1" t="str">
        <f t="shared" si="2"/>
        <v>URINE2_QuestionPar</v>
      </c>
      <c r="K13" s="58" t="s">
        <v>7886</v>
      </c>
      <c r="L13" s="58" t="s">
        <v>7887</v>
      </c>
      <c r="M13" s="1"/>
      <c r="N13" s="58" t="s">
        <v>6116</v>
      </c>
      <c r="O13" s="58" t="s">
        <v>6116</v>
      </c>
      <c r="P13" s="58" t="s">
        <v>6116</v>
      </c>
      <c r="Q13" s="58" t="s">
        <v>6326</v>
      </c>
      <c r="R13" s="58" t="s">
        <v>6118</v>
      </c>
      <c r="S13" s="58" t="s">
        <v>7888</v>
      </c>
      <c r="T13" s="58" t="s">
        <v>7889</v>
      </c>
      <c r="U13" s="58" t="s">
        <v>1576</v>
      </c>
      <c r="V13" s="271" t="s">
        <v>6363</v>
      </c>
      <c r="W13" s="58"/>
      <c r="X13" s="262" t="s">
        <v>6116</v>
      </c>
    </row>
    <row r="14" spans="1:24" ht="176.1">
      <c r="A14" s="266" t="str">
        <f>UPPER(MID(C14,1,3)&amp;B14)</f>
        <v>PIJ1</v>
      </c>
      <c r="B14" s="267">
        <v>1</v>
      </c>
      <c r="C14" s="267" t="s">
        <v>6247</v>
      </c>
      <c r="D14" s="267" t="s">
        <v>4719</v>
      </c>
      <c r="E14" s="267" t="s">
        <v>4719</v>
      </c>
      <c r="F14" s="267" t="s">
        <v>6154</v>
      </c>
      <c r="G14" s="267"/>
      <c r="H14" s="25" t="str">
        <f t="shared" si="1"/>
        <v>PIJ1_Question</v>
      </c>
      <c r="I14" s="1" t="str">
        <f>IF(ISTEXT(VLOOKUP($A14,'ALG Generieke vragenset'!$A$2:$X$48,9,FALSE)),VLOOKUP($A14,'ALG Generieke vragenset'!$A$2:$X$48,9,FALSE),"")</f>
        <v>Kun je op een schaal van 0-10 aangeven hoeveel pijn je hebt?</v>
      </c>
      <c r="J14" s="1" t="str">
        <f t="shared" si="2"/>
        <v>PIJ1_QuestionPar</v>
      </c>
      <c r="K14" s="1" t="str">
        <f>IF(ISTEXT(VLOOKUP($A14,'ALG Generieke vragenset'!$A$2:$X$48,11,FALSE)),VLOOKUP($A14,'ALG Generieke vragenset'!$A$2:$X$48,11,FALSE),"")</f>
        <v>Kun je op een schaal van 0-10 aangeven hoeveel pijn de patiënt heeft?</v>
      </c>
      <c r="L14" s="1" t="str">
        <f>IF(ISTEXT(VLOOKUP($A14,'ALG Generieke vragenset'!$A$2:$X$48,12,FALSE)),VLOOKUP($A14,'ALG Generieke vragenset'!$A$2:$X$48,12,FALSE),"")</f>
        <v>Pijn 0-10</v>
      </c>
      <c r="M14" s="1" t="str">
        <f t="shared" si="3"/>
        <v>PIJ1_ExtraInfo</v>
      </c>
      <c r="N14" s="1" t="str">
        <f>IF(ISTEXT(VLOOKUP($A14,'ALG Generieke vragenset'!$A$2:$X$48,14,FALSE)),VLOOKUP($A14,'ALG Generieke vragenset'!$A$2:$X$48,14,FALSE),"")</f>
        <v>0 is geen pijn, 1-3: weinig pijn, je kan bijna alles doen, 4-7: De pijn is aanwezig en beperkt je in je activiteiten, 8-9: de pijn is heel hevig en belemmerd je in al je dagelijkse activiteiten, 10 is de ergst denkbare pijn.</v>
      </c>
      <c r="O14" s="24" t="str">
        <f>IF(ISTEXT(VLOOKUP($A14,'ALG Generieke vragenset'!$A$2:$X$48,15,FALSE)),VLOOKUP($A14,'ALG Generieke vragenset'!$A$2:$X$48,15,FALSE),"")</f>
        <v>https://mi-umbraco-prd.azurewebsites.net/media/r3xjpuis/pij1.png</v>
      </c>
      <c r="P14" s="24" t="str">
        <f>IF(ISTEXT(VLOOKUP($A14,'ALG Generieke vragenset'!$A$2:$X$48,16,FALSE)),VLOOKUP($A14,'ALG Generieke vragenset'!$A$2:$X$48,16,FALSE),"")</f>
        <v>score 9 of 10</v>
      </c>
      <c r="Q14" s="1" t="str">
        <f>IF(ISTEXT(VLOOKUP($A14,'ALG Generieke vragenset'!$A$2:$X$48,17,FALSE)),VLOOKUP($A14,'ALG Generieke vragenset'!$A$2:$X$48,17,FALSE),"")</f>
        <v>slider</v>
      </c>
      <c r="R14" s="1" t="str">
        <f>IF(ISTEXT(VLOOKUP($A14,'ALG Generieke vragenset'!$A$2:$X$48,18,FALSE)),VLOOKUP($A14,'ALG Generieke vragenset'!$A$2:$X$48,18,FALSE),"")</f>
        <v>Ja</v>
      </c>
      <c r="S14" s="14" t="str">
        <f>IF(ISTEXT(VLOOKUP($A14,'ALG Generieke vragenset'!$A$2:$X$100,19,FALSE)),VLOOKUP($A14,'ALG Generieke vragenset'!$A$2:$X$100,19,FALSE),"")</f>
        <v>0. PIJ1_Answer1 
1. PIJ1_Answer2 
2. PIJ1_Answer3 
3. PIJ1_Answer4 
4. PIJ1_Answer5 
5. PIJ1_Answer6 
6. PIJ1_Answer7 
7. PIJ1_Answer8 
8. PIJ1_Answer9 
9. PIJ1_Answer10 
10. PIJ1_Answer11</v>
      </c>
      <c r="T14" s="14" t="str">
        <f>IF(ISTEXT(VLOOKUP($A14,'ALG Generieke vragenset'!$A$2:$X$48,20,FALSE)),VLOOKUP($A14,'ALG Generieke vragenset'!$A$2:$X$48,20,FALSE),"")</f>
        <v>0. 0
1. 1
2. 2
3. 3
4. 4
5. 5
6. 6
7. 7
8. 8
9. 9
10. 10</v>
      </c>
      <c r="U14" s="14" t="str">
        <f>IF(ISTEXT(VLOOKUP($A14,'ALG Generieke vragenset'!$A$2:$X$48,21,FALSE)),VLOOKUP($A14,'ALG Generieke vragenset'!$A$2:$X$48,21,FALSE),"")</f>
        <v>x</v>
      </c>
      <c r="V14" s="268" t="s">
        <v>6253</v>
      </c>
      <c r="W14" s="267" t="s">
        <v>6254</v>
      </c>
      <c r="X14" s="269" t="s">
        <v>6116</v>
      </c>
    </row>
    <row r="15" spans="1:24" ht="192">
      <c r="A15" s="266" t="str">
        <f t="shared" ref="A15:A21" si="5">UPPER(MID(C15,1,5)&amp;B15)</f>
        <v>URINE3A</v>
      </c>
      <c r="B15" s="58" t="s">
        <v>7890</v>
      </c>
      <c r="C15" s="58" t="s">
        <v>94</v>
      </c>
      <c r="D15" s="58" t="s">
        <v>4719</v>
      </c>
      <c r="E15" s="58" t="s">
        <v>6720</v>
      </c>
      <c r="F15" s="58" t="s">
        <v>6154</v>
      </c>
      <c r="G15" s="58"/>
      <c r="H15" s="25" t="str">
        <f t="shared" si="1"/>
        <v>URINE3A_Question</v>
      </c>
      <c r="I15" s="58" t="s">
        <v>7369</v>
      </c>
      <c r="J15" s="1" t="str">
        <f t="shared" si="2"/>
        <v>URINE3A_QuestionPar</v>
      </c>
      <c r="K15" s="58" t="s">
        <v>7370</v>
      </c>
      <c r="L15" s="58" t="s">
        <v>7891</v>
      </c>
      <c r="M15" s="1" t="str">
        <f t="shared" si="3"/>
        <v>URINE3A_ExtraInfo</v>
      </c>
      <c r="N15" s="58" t="s">
        <v>7892</v>
      </c>
      <c r="O15" s="272" t="s">
        <v>7041</v>
      </c>
      <c r="P15" s="58" t="s">
        <v>6116</v>
      </c>
      <c r="Q15" s="58" t="s">
        <v>6326</v>
      </c>
      <c r="R15" s="58" t="s">
        <v>3</v>
      </c>
      <c r="S15" s="58" t="s">
        <v>7893</v>
      </c>
      <c r="T15" s="58" t="s">
        <v>7894</v>
      </c>
      <c r="U15" s="58" t="s">
        <v>1576</v>
      </c>
      <c r="V15" s="271" t="s">
        <v>6275</v>
      </c>
      <c r="W15" s="58" t="s">
        <v>7895</v>
      </c>
      <c r="X15" s="262" t="s">
        <v>6116</v>
      </c>
    </row>
    <row r="16" spans="1:24" ht="192">
      <c r="A16" s="266" t="str">
        <f t="shared" si="5"/>
        <v>URINE3B</v>
      </c>
      <c r="B16" s="58" t="s">
        <v>7896</v>
      </c>
      <c r="C16" s="58" t="s">
        <v>94</v>
      </c>
      <c r="D16" s="58" t="s">
        <v>4719</v>
      </c>
      <c r="E16" s="58" t="s">
        <v>6186</v>
      </c>
      <c r="F16" s="58" t="s">
        <v>6154</v>
      </c>
      <c r="G16" s="58"/>
      <c r="H16" s="25" t="str">
        <f t="shared" si="1"/>
        <v>URINE3B_Question</v>
      </c>
      <c r="I16" s="58" t="s">
        <v>7369</v>
      </c>
      <c r="J16" s="1" t="str">
        <f t="shared" si="2"/>
        <v>URINE3B_QuestionPar</v>
      </c>
      <c r="K16" s="58" t="s">
        <v>7370</v>
      </c>
      <c r="L16" s="58" t="s">
        <v>7891</v>
      </c>
      <c r="M16" s="1" t="str">
        <f t="shared" si="3"/>
        <v>URINE3B_ExtraInfo</v>
      </c>
      <c r="N16" s="58" t="s">
        <v>5204</v>
      </c>
      <c r="O16" s="272"/>
      <c r="P16" s="58" t="s">
        <v>6116</v>
      </c>
      <c r="Q16" s="58" t="s">
        <v>6326</v>
      </c>
      <c r="R16" s="58" t="s">
        <v>3</v>
      </c>
      <c r="S16" s="58" t="s">
        <v>7897</v>
      </c>
      <c r="T16" s="58" t="s">
        <v>7894</v>
      </c>
      <c r="U16" s="58" t="s">
        <v>1576</v>
      </c>
      <c r="V16" s="271" t="s">
        <v>6275</v>
      </c>
      <c r="W16" s="58" t="s">
        <v>7895</v>
      </c>
      <c r="X16" s="262" t="s">
        <v>6116</v>
      </c>
    </row>
    <row r="17" spans="1:24" ht="80.099999999999994">
      <c r="A17" s="266" t="str">
        <f t="shared" si="5"/>
        <v>URINE4</v>
      </c>
      <c r="B17" s="267">
        <v>4</v>
      </c>
      <c r="C17" s="267" t="s">
        <v>94</v>
      </c>
      <c r="D17" s="267" t="s">
        <v>4719</v>
      </c>
      <c r="E17" s="267" t="s">
        <v>4719</v>
      </c>
      <c r="F17" s="267" t="s">
        <v>6154</v>
      </c>
      <c r="G17" s="267"/>
      <c r="H17" s="25" t="str">
        <f t="shared" si="1"/>
        <v>URINE4_Question</v>
      </c>
      <c r="I17" s="267" t="s">
        <v>5212</v>
      </c>
      <c r="J17" s="1" t="str">
        <f t="shared" si="2"/>
        <v>URINE4_QuestionPar</v>
      </c>
      <c r="K17" s="267" t="s">
        <v>5212</v>
      </c>
      <c r="L17" s="267" t="s">
        <v>7898</v>
      </c>
      <c r="M17" s="1" t="str">
        <f t="shared" si="3"/>
        <v>URINE4_ExtraInfo</v>
      </c>
      <c r="N17" s="267" t="s">
        <v>5215</v>
      </c>
      <c r="O17" s="267" t="s">
        <v>6116</v>
      </c>
      <c r="P17" s="267" t="s">
        <v>6441</v>
      </c>
      <c r="Q17" s="267" t="s">
        <v>6213</v>
      </c>
      <c r="R17" s="267" t="s">
        <v>3</v>
      </c>
      <c r="S17" s="267" t="s">
        <v>6500</v>
      </c>
      <c r="T17" s="267" t="s">
        <v>6120</v>
      </c>
      <c r="U17" s="267" t="s">
        <v>1576</v>
      </c>
      <c r="V17" s="268" t="s">
        <v>6159</v>
      </c>
      <c r="W17" s="267" t="s">
        <v>7899</v>
      </c>
      <c r="X17" s="269" t="s">
        <v>6116</v>
      </c>
    </row>
    <row r="18" spans="1:24" ht="192">
      <c r="A18" s="266" t="str">
        <f t="shared" si="5"/>
        <v>URINE5</v>
      </c>
      <c r="B18" s="267">
        <v>5</v>
      </c>
      <c r="C18" s="267" t="s">
        <v>94</v>
      </c>
      <c r="D18" s="267" t="s">
        <v>4719</v>
      </c>
      <c r="E18" s="267" t="s">
        <v>4719</v>
      </c>
      <c r="F18" s="267" t="s">
        <v>6154</v>
      </c>
      <c r="G18" s="267"/>
      <c r="H18" s="25" t="str">
        <f t="shared" si="1"/>
        <v>URINE5_Question</v>
      </c>
      <c r="I18" s="267" t="s">
        <v>7900</v>
      </c>
      <c r="J18" s="1" t="str">
        <f t="shared" si="2"/>
        <v>URINE5_QuestionPar</v>
      </c>
      <c r="K18" s="267" t="s">
        <v>5219</v>
      </c>
      <c r="L18" s="267" t="s">
        <v>2418</v>
      </c>
      <c r="M18" s="1"/>
      <c r="N18" s="267" t="s">
        <v>6116</v>
      </c>
      <c r="O18" s="267" t="s">
        <v>6116</v>
      </c>
      <c r="P18" s="267" t="s">
        <v>6116</v>
      </c>
      <c r="Q18" s="267" t="s">
        <v>6326</v>
      </c>
      <c r="R18" s="267" t="s">
        <v>6118</v>
      </c>
      <c r="S18" s="267" t="s">
        <v>7901</v>
      </c>
      <c r="T18" s="267" t="s">
        <v>7902</v>
      </c>
      <c r="U18" s="267" t="s">
        <v>1576</v>
      </c>
      <c r="V18" s="268" t="s">
        <v>7903</v>
      </c>
      <c r="W18" s="267"/>
      <c r="X18" s="269" t="s">
        <v>6116</v>
      </c>
    </row>
    <row r="19" spans="1:24" ht="111.95">
      <c r="A19" s="266" t="str">
        <f t="shared" si="5"/>
        <v>URINE6</v>
      </c>
      <c r="B19" s="58">
        <v>6</v>
      </c>
      <c r="C19" s="58" t="s">
        <v>94</v>
      </c>
      <c r="D19" s="58" t="s">
        <v>4719</v>
      </c>
      <c r="E19" s="58" t="s">
        <v>6115</v>
      </c>
      <c r="F19" s="58" t="s">
        <v>6154</v>
      </c>
      <c r="G19" s="58"/>
      <c r="H19" s="25" t="str">
        <f t="shared" si="1"/>
        <v>URINE6_Question</v>
      </c>
      <c r="I19" s="58" t="s">
        <v>7904</v>
      </c>
      <c r="J19" s="1" t="str">
        <f t="shared" si="2"/>
        <v>URINE6_QuestionPar</v>
      </c>
      <c r="K19" s="58" t="s">
        <v>7904</v>
      </c>
      <c r="L19" s="58" t="s">
        <v>7905</v>
      </c>
      <c r="M19" s="1"/>
      <c r="N19" s="58" t="s">
        <v>6116</v>
      </c>
      <c r="O19" s="58" t="s">
        <v>6116</v>
      </c>
      <c r="P19" s="58" t="s">
        <v>6116</v>
      </c>
      <c r="Q19" s="58" t="s">
        <v>6326</v>
      </c>
      <c r="R19" s="58" t="s">
        <v>6118</v>
      </c>
      <c r="S19" s="58" t="s">
        <v>7906</v>
      </c>
      <c r="T19" s="58" t="s">
        <v>7907</v>
      </c>
      <c r="U19" s="58" t="s">
        <v>1576</v>
      </c>
      <c r="V19" s="271" t="s">
        <v>7908</v>
      </c>
      <c r="W19" s="58"/>
      <c r="X19" s="262" t="s">
        <v>6116</v>
      </c>
    </row>
    <row r="20" spans="1:24" ht="159.94999999999999">
      <c r="A20" s="266" t="str">
        <f t="shared" si="5"/>
        <v>URINE7</v>
      </c>
      <c r="B20" s="267">
        <v>7</v>
      </c>
      <c r="C20" s="267" t="s">
        <v>94</v>
      </c>
      <c r="D20" s="267" t="s">
        <v>4719</v>
      </c>
      <c r="E20" s="267" t="s">
        <v>6720</v>
      </c>
      <c r="F20" s="267" t="s">
        <v>6154</v>
      </c>
      <c r="G20" s="267"/>
      <c r="H20" s="25" t="str">
        <f t="shared" si="1"/>
        <v>URINE7_Question</v>
      </c>
      <c r="I20" s="267" t="s">
        <v>7909</v>
      </c>
      <c r="J20" s="1" t="str">
        <f t="shared" si="2"/>
        <v>URINE7_QuestionPar</v>
      </c>
      <c r="K20" s="267" t="s">
        <v>7910</v>
      </c>
      <c r="L20" s="267" t="s">
        <v>7911</v>
      </c>
      <c r="M20" s="1"/>
      <c r="N20" s="267" t="s">
        <v>6116</v>
      </c>
      <c r="O20" s="267" t="s">
        <v>6116</v>
      </c>
      <c r="P20" s="267" t="s">
        <v>6116</v>
      </c>
      <c r="Q20" s="267" t="s">
        <v>6326</v>
      </c>
      <c r="R20" s="267" t="s">
        <v>6118</v>
      </c>
      <c r="S20" s="267" t="s">
        <v>7912</v>
      </c>
      <c r="T20" s="267" t="s">
        <v>7913</v>
      </c>
      <c r="U20" s="267" t="s">
        <v>1576</v>
      </c>
      <c r="V20" s="268" t="s">
        <v>7914</v>
      </c>
      <c r="W20" s="267" t="s">
        <v>7915</v>
      </c>
      <c r="X20" s="269" t="s">
        <v>6116</v>
      </c>
    </row>
    <row r="21" spans="1:24" ht="159.94999999999999">
      <c r="A21" s="266" t="str">
        <f t="shared" si="5"/>
        <v>URINE8</v>
      </c>
      <c r="B21" s="58">
        <v>8</v>
      </c>
      <c r="C21" s="58" t="s">
        <v>94</v>
      </c>
      <c r="D21" s="58" t="s">
        <v>4719</v>
      </c>
      <c r="E21" s="58" t="s">
        <v>6186</v>
      </c>
      <c r="F21" s="58" t="s">
        <v>6154</v>
      </c>
      <c r="G21" s="58"/>
      <c r="H21" s="25" t="str">
        <f t="shared" si="1"/>
        <v>URINE8_Question</v>
      </c>
      <c r="I21" s="58" t="s">
        <v>7909</v>
      </c>
      <c r="J21" s="1" t="str">
        <f t="shared" si="2"/>
        <v>URINE8_QuestionPar</v>
      </c>
      <c r="K21" s="58" t="s">
        <v>7910</v>
      </c>
      <c r="L21" s="58" t="s">
        <v>7911</v>
      </c>
      <c r="M21" s="1"/>
      <c r="N21" s="58" t="s">
        <v>6116</v>
      </c>
      <c r="O21" s="58" t="s">
        <v>6116</v>
      </c>
      <c r="P21" s="58" t="s">
        <v>6116</v>
      </c>
      <c r="Q21" s="58" t="s">
        <v>6326</v>
      </c>
      <c r="R21" s="58" t="s">
        <v>6118</v>
      </c>
      <c r="S21" s="58" t="s">
        <v>7916</v>
      </c>
      <c r="T21" s="58" t="s">
        <v>7917</v>
      </c>
      <c r="U21" s="58" t="s">
        <v>1576</v>
      </c>
      <c r="V21" s="271" t="s">
        <v>7914</v>
      </c>
      <c r="W21" s="58"/>
      <c r="X21" s="262" t="s">
        <v>6116</v>
      </c>
    </row>
    <row r="22" spans="1:24" ht="32.1">
      <c r="A22" s="32" t="str">
        <f t="shared" ref="A22:A33" si="6">UPPER(MID(C22,1,3)&amp;B22)</f>
        <v>ALG4</v>
      </c>
      <c r="B22" s="1">
        <v>4</v>
      </c>
      <c r="C22" s="1" t="s">
        <v>6153</v>
      </c>
      <c r="D22" s="1" t="s">
        <v>4719</v>
      </c>
      <c r="E22" s="14" t="s">
        <v>6186</v>
      </c>
      <c r="F22" s="203" t="s">
        <v>6187</v>
      </c>
      <c r="G22" s="203"/>
      <c r="H22" s="25" t="str">
        <f t="shared" si="1"/>
        <v>ALG4_Question</v>
      </c>
      <c r="I22" s="1" t="str">
        <f>IF(ISTEXT(VLOOKUP($A22,'ALG Generieke vragenset'!$A$2:$X$48,9,FALSE)),VLOOKUP($A22,'ALG Generieke vragenset'!$A$2:$X$48,9,FALSE),"")</f>
        <v xml:space="preserve">Ben je (mogelijk) zwanger? </v>
      </c>
      <c r="J22" s="1" t="str">
        <f t="shared" si="2"/>
        <v>ALG4_QuestionPar</v>
      </c>
      <c r="K22" s="1" t="str">
        <f>IF(ISTEXT(VLOOKUP($A22,'ALG Generieke vragenset'!$A$2:$X$48,11,FALSE)),VLOOKUP($A22,'ALG Generieke vragenset'!$A$2:$X$48,11,FALSE),"")</f>
        <v>Is de patiënte (mogelijk) zwanger?</v>
      </c>
      <c r="L22" s="1" t="str">
        <f>IF(ISTEXT(VLOOKUP($A22,'ALG Generieke vragenset'!$A$2:$X$48,12,FALSE)),VLOOKUP($A22,'ALG Generieke vragenset'!$A$2:$X$48,12,FALSE),"")</f>
        <v>(mogelijk) zwanger</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 xml:space="preserve">Ja </v>
      </c>
      <c r="S22" s="267" t="s">
        <v>6500</v>
      </c>
      <c r="T22" s="14" t="str">
        <f>IF(ISTEXT(VLOOKUP($A22,'ALG Generieke vragenset'!$A$2:$X$48,20,FALSE)),VLOOKUP($A22,'ALG Generieke vragenset'!$A$2:$X$48,20,FALSE),"")</f>
        <v>1. Ja
2. Nee</v>
      </c>
      <c r="U22" s="14" t="str">
        <f>IF(ISTEXT(VLOOKUP($A22,'ALG Generieke vragenset'!$A$2:$X$48,21,FALSE)),VLOOKUP($A22,'ALG Generieke vragenset'!$A$2:$X$48,21,FALSE),"")</f>
        <v>x</v>
      </c>
      <c r="V22" s="1" t="s">
        <v>6159</v>
      </c>
      <c r="W22" s="203"/>
      <c r="X22" s="1"/>
    </row>
    <row r="23" spans="1:24" ht="48">
      <c r="A23" s="313" t="str">
        <f>UPPER(MID(C23,1,3)&amp;B23)</f>
        <v>ALG19</v>
      </c>
      <c r="B23" s="314">
        <v>19</v>
      </c>
      <c r="C23" s="314" t="s">
        <v>6153</v>
      </c>
      <c r="D23" s="314" t="s">
        <v>6259</v>
      </c>
      <c r="E23" s="314" t="s">
        <v>4719</v>
      </c>
      <c r="F23" s="315" t="s">
        <v>6263</v>
      </c>
      <c r="G23" s="315"/>
      <c r="H23" s="25" t="str">
        <f t="shared" si="1"/>
        <v>ALG19_Question</v>
      </c>
      <c r="I23" s="316" t="str">
        <f>IF(ISTEXT(VLOOKUP($A23,'ALG Generieke vragenset'!$A$2:$X$47,9,FALSE)),VLOOKUP($A23,'ALG Generieke vragenset'!$A$2:$X$47,9,FALSE),"")</f>
        <v>Kan er sprake zijn van een SOA?</v>
      </c>
      <c r="J23" s="1" t="str">
        <f t="shared" si="2"/>
        <v>ALG19_QuestionPar</v>
      </c>
      <c r="K23" s="316" t="str">
        <f>IF(ISTEXT(VLOOKUP($A23,'ALG Generieke vragenset'!$A$2:$X$47,11,FALSE)),VLOOKUP($A23,'ALG Generieke vragenset'!$A$2:$X$47,11,FALSE),"")</f>
        <v>Kan er sprake zijn van een SOA?</v>
      </c>
      <c r="L23" s="316" t="s">
        <v>6264</v>
      </c>
      <c r="M23" s="1" t="str">
        <f t="shared" si="3"/>
        <v>ALG19_ExtraInfo</v>
      </c>
      <c r="N23" s="316" t="s">
        <v>417</v>
      </c>
      <c r="O23" s="315" t="str">
        <f>IF(ISTEXT(VLOOKUP($A23,'ALG Generieke vragenset'!$A$2:$X$47,15,FALSE)),VLOOKUP($A23,'ALG Generieke vragenset'!$A$2:$X$47,15,FALSE),"")</f>
        <v/>
      </c>
      <c r="P23" s="315" t="str">
        <f>IF(ISTEXT(VLOOKUP($A23,'ALG Generieke vragenset'!$A$2:$X$47,16,FALSE)),VLOOKUP($A23,'ALG Generieke vragenset'!$A$2:$X$47,16,FALSE),"")</f>
        <v/>
      </c>
      <c r="Q23" s="316" t="str">
        <f>IF(ISTEXT(VLOOKUP($A23,'ALG Generieke vragenset'!$A$2:$X$47,17,FALSE)),VLOOKUP($A23,'ALG Generieke vragenset'!$A$2:$X$47,17,FALSE),"")</f>
        <v>boolean</v>
      </c>
      <c r="R23" s="316" t="str">
        <f>IF(ISTEXT(VLOOKUP($A23,'ALG Generieke vragenset'!$A$2:$X$47,18,FALSE)),VLOOKUP($A23,'ALG Generieke vragenset'!$A$2:$X$47,18,FALSE),"")</f>
        <v>Ja</v>
      </c>
      <c r="S23" s="267" t="s">
        <v>6500</v>
      </c>
      <c r="T23" s="317" t="str">
        <f>IF(ISTEXT(VLOOKUP($A23,'ALG Generieke vragenset'!$A$2:$X$47,20,FALSE)),VLOOKUP($A23,'ALG Generieke vragenset'!$A$2:$X$47,20,FALSE),"")</f>
        <v>1. Ja
2. Nee</v>
      </c>
      <c r="U23" s="317" t="str">
        <f>IF(ISTEXT(VLOOKUP($A23,'ALG Generieke vragenset'!$A$2:$X$47,21,FALSE)),VLOOKUP($A23,'ALG Generieke vragenset'!$A$2:$X$47,21,FALSE),"")</f>
        <v>x</v>
      </c>
      <c r="V23" s="318" t="s">
        <v>6159</v>
      </c>
      <c r="W23" s="24" t="s">
        <v>7690</v>
      </c>
      <c r="X23" s="239"/>
    </row>
    <row r="24" spans="1:24" ht="80.099999999999994">
      <c r="A24" s="319" t="str">
        <f>UPPER(MID(C24,1,3)&amp;B24)</f>
        <v>ALG19A</v>
      </c>
      <c r="B24" s="320" t="s">
        <v>6265</v>
      </c>
      <c r="C24" s="320" t="s">
        <v>6162</v>
      </c>
      <c r="D24" s="320" t="s">
        <v>6115</v>
      </c>
      <c r="E24" s="320" t="s">
        <v>6115</v>
      </c>
      <c r="F24" s="203" t="s">
        <v>6263</v>
      </c>
      <c r="G24" s="203"/>
      <c r="H24" s="25" t="str">
        <f t="shared" si="1"/>
        <v>ALG19A_Question</v>
      </c>
      <c r="I24" s="320" t="s">
        <v>419</v>
      </c>
      <c r="J24" s="1" t="str">
        <f t="shared" si="2"/>
        <v>ALG19A_QuestionPar</v>
      </c>
      <c r="K24" s="320" t="s">
        <v>421</v>
      </c>
      <c r="L24" s="320" t="s">
        <v>6266</v>
      </c>
      <c r="M24" s="1"/>
      <c r="N24" s="320"/>
      <c r="O24" s="203" t="str">
        <f>IF(ISTEXT(VLOOKUP($A24,'ALG Generieke vragenset'!$A$2:$X$47,15,FALSE)),VLOOKUP($A24,'ALG Generieke vragenset'!$A$2:$X$47,15,FALSE),"")</f>
        <v/>
      </c>
      <c r="P24" s="203" t="str">
        <f>IF(ISTEXT(VLOOKUP($A24,'ALG Generieke vragenset'!$A$2:$X$47,16,FALSE)),VLOOKUP($A24,'ALG Generieke vragenset'!$A$2:$X$47,16,FALSE),"")</f>
        <v/>
      </c>
      <c r="Q24" s="320" t="s">
        <v>6065</v>
      </c>
      <c r="R24" s="320" t="str">
        <f>IF(ISTEXT(VLOOKUP($A24,'ALG Generieke vragenset'!$A$2:$X$47,18,FALSE)),VLOOKUP($A24,'ALG Generieke vragenset'!$A$2:$X$47,18,FALSE),"")</f>
        <v>Ja</v>
      </c>
      <c r="S24" s="312" t="s">
        <v>6267</v>
      </c>
      <c r="T24" s="312" t="s">
        <v>6268</v>
      </c>
      <c r="U24" s="312" t="str">
        <f>IF(ISTEXT(VLOOKUP($A24,'ALG Generieke vragenset'!$A$2:$X$47,21,FALSE)),VLOOKUP($A24,'ALG Generieke vragenset'!$A$2:$X$47,21,FALSE),"")</f>
        <v>x</v>
      </c>
      <c r="V24" s="203" t="s">
        <v>6269</v>
      </c>
      <c r="W24" s="24" t="s">
        <v>7691</v>
      </c>
      <c r="X24" s="49" t="s">
        <v>6116</v>
      </c>
    </row>
    <row r="25" spans="1:24" ht="96">
      <c r="A25" s="313" t="str">
        <f>UPPER(MID(C25,1,3)&amp;B25)</f>
        <v>ALG19B</v>
      </c>
      <c r="B25" s="316" t="s">
        <v>6270</v>
      </c>
      <c r="C25" s="316" t="s">
        <v>6162</v>
      </c>
      <c r="D25" s="316" t="s">
        <v>6115</v>
      </c>
      <c r="E25" s="316" t="s">
        <v>6115</v>
      </c>
      <c r="F25" s="315" t="s">
        <v>6263</v>
      </c>
      <c r="G25" s="315"/>
      <c r="H25" s="25" t="str">
        <f t="shared" si="1"/>
        <v>ALG19B_Question</v>
      </c>
      <c r="I25" s="316" t="s">
        <v>429</v>
      </c>
      <c r="J25" s="1" t="str">
        <f t="shared" si="2"/>
        <v>ALG19B_QuestionPar</v>
      </c>
      <c r="K25" s="316" t="s">
        <v>431</v>
      </c>
      <c r="L25" s="316" t="s">
        <v>6271</v>
      </c>
      <c r="M25" s="1"/>
      <c r="N25" s="316" t="str">
        <f>IF(ISTEXT(VLOOKUP($A25,'ALG Generieke vragenset'!$A$2:$X$47,14,FALSE)),VLOOKUP($A25,'ALG Generieke vragenset'!$A$2:$X$47,14,FALSE),"")</f>
        <v/>
      </c>
      <c r="O25" s="315" t="str">
        <f>IF(ISTEXT(VLOOKUP($A25,'ALG Generieke vragenset'!$A$2:$X$47,15,FALSE)),VLOOKUP($A25,'ALG Generieke vragenset'!$A$2:$X$47,15,FALSE),"")</f>
        <v/>
      </c>
      <c r="P25" s="315" t="str">
        <f>IF(ISTEXT(VLOOKUP($A25,'ALG Generieke vragenset'!$A$2:$X$47,16,FALSE)),VLOOKUP($A25,'ALG Generieke vragenset'!$A$2:$X$47,16,FALSE),"")</f>
        <v/>
      </c>
      <c r="Q25" s="316" t="s">
        <v>6272</v>
      </c>
      <c r="R25" s="316" t="str">
        <f>IF(ISTEXT(VLOOKUP($A25,'ALG Generieke vragenset'!$A$2:$X$47,18,FALSE)),VLOOKUP($A25,'ALG Generieke vragenset'!$A$2:$X$47,18,FALSE),"")</f>
        <v>Ja</v>
      </c>
      <c r="S25" s="317" t="s">
        <v>6437</v>
      </c>
      <c r="T25" s="317" t="s">
        <v>6274</v>
      </c>
      <c r="U25" s="317" t="s">
        <v>1576</v>
      </c>
      <c r="V25" s="315" t="s">
        <v>6275</v>
      </c>
      <c r="W25" s="24"/>
      <c r="X25" s="49"/>
    </row>
    <row r="26" spans="1:24" ht="111.95">
      <c r="A26" s="266" t="str">
        <f t="shared" si="6"/>
        <v>ALG13</v>
      </c>
      <c r="B26" s="267">
        <v>13</v>
      </c>
      <c r="C26" s="267" t="s">
        <v>6153</v>
      </c>
      <c r="D26" s="267" t="s">
        <v>4719</v>
      </c>
      <c r="E26" s="267" t="s">
        <v>4719</v>
      </c>
      <c r="F26" s="267" t="s">
        <v>6202</v>
      </c>
      <c r="G26" s="267"/>
      <c r="H26" s="25" t="str">
        <f t="shared" si="1"/>
        <v>ALG13_Question</v>
      </c>
      <c r="I26" s="1" t="str">
        <f>IF(ISTEXT(VLOOKUP($A26,'ALG Generieke vragenset'!$A$2:$X$48,9,FALSE)),VLOOKUP($A26,'ALG Generieke vragenset'!$A$2:$X$48,9,FALSE),"")</f>
        <v xml:space="preserve">Sinds wanneer heb je klachten? </v>
      </c>
      <c r="J26" s="1" t="str">
        <f t="shared" si="2"/>
        <v>ALG13_QuestionPar</v>
      </c>
      <c r="K26" s="1" t="str">
        <f>IF(ISTEXT(VLOOKUP($A26,'ALG Generieke vragenset'!$A$2:$X$48,11,FALSE)),VLOOKUP($A26,'ALG Generieke vragenset'!$A$2:$X$48,11,FALSE),"")</f>
        <v xml:space="preserve">Sinds wanneer zijn er klachten? </v>
      </c>
      <c r="L26" s="1" t="str">
        <f>IF(ISTEXT(VLOOKUP($A26,'ALG Generieke vragenset'!$A$2:$X$48,12,FALSE)),VLOOKUP($A26,'ALG Generieke vragenset'!$A$2:$X$48,12,FALSE),"")</f>
        <v>Sinds wanneer</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keuzeselectie</v>
      </c>
      <c r="R26" s="1" t="str">
        <f>IF(ISTEXT(VLOOKUP($A26,'ALG Generieke vragenset'!$A$2:$X$48,18,FALSE)),VLOOKUP($A26,'ALG Generieke vragenset'!$A$2:$X$48,18,FALSE),"")</f>
        <v>Ja</v>
      </c>
      <c r="S26" s="14" t="s">
        <v>6228</v>
      </c>
      <c r="T26" s="14" t="str">
        <f>IF(ISTEXT(VLOOKUP($A26,'ALG Generieke vragenset'!$A$2:$X$48,20,FALSE)),VLOOKUP($A26,'ALG Generieke vragenset'!$A$2:$X$48,20,FALSE),"")</f>
        <v xml:space="preserve">1. Enkele uren
2. Een dag
3. Twee dagen
4. 2-6 dagen
5. 7 dagen
6. Langer dan 7 dagen
</v>
      </c>
      <c r="U26" s="14" t="str">
        <f>IF(ISTEXT(VLOOKUP($A26,'ALG Generieke vragenset'!$A$2:$X$48,21,FALSE)),VLOOKUP($A26,'ALG Generieke vragenset'!$A$2:$X$48,21,FALSE),"")</f>
        <v>x</v>
      </c>
      <c r="V26" s="268" t="s">
        <v>6230</v>
      </c>
      <c r="W26" s="267" t="s">
        <v>6231</v>
      </c>
      <c r="X26" s="269" t="s">
        <v>6116</v>
      </c>
    </row>
    <row r="27" spans="1:24" ht="32.1">
      <c r="A27" s="266" t="str">
        <f t="shared" si="6"/>
        <v>ALG13A</v>
      </c>
      <c r="B27" s="58" t="s">
        <v>6232</v>
      </c>
      <c r="C27" s="58" t="s">
        <v>6153</v>
      </c>
      <c r="D27" s="58" t="s">
        <v>6115</v>
      </c>
      <c r="E27" s="58" t="s">
        <v>4719</v>
      </c>
      <c r="F27" s="58" t="s">
        <v>6154</v>
      </c>
      <c r="G27" s="58"/>
      <c r="H27" s="25" t="str">
        <f t="shared" si="1"/>
        <v>ALG13A_Question</v>
      </c>
      <c r="I27" s="1" t="str">
        <f>IF(ISTEXT(VLOOKUP($A27,'ALG Generieke vragenset'!$A$2:$X$48,9,FALSE)),VLOOKUP($A27,'ALG Generieke vragenset'!$A$2:$X$48,9,FALSE),"")</f>
        <v>Hoe lang bestaan de klachten precies?</v>
      </c>
      <c r="J27" s="1" t="str">
        <f t="shared" si="2"/>
        <v>ALG13A_QuestionPar</v>
      </c>
      <c r="K27" s="1" t="str">
        <f>IF(ISTEXT(VLOOKUP($A27,'ALG Generieke vragenset'!$A$2:$X$48,11,FALSE)),VLOOKUP($A27,'ALG Generieke vragenset'!$A$2:$X$48,11,FALSE),"")</f>
        <v>Hoe lang bestaan de klachten precies?</v>
      </c>
      <c r="L27" s="1" t="str">
        <f>IF(ISTEXT(VLOOKUP($A27,'ALG Generieke vragenset'!$A$2:$X$48,12,FALSE)),VLOOKUP($A27,'ALG Generieke vragenset'!$A$2:$X$48,12,FALSE),"")</f>
        <v>Specifieke duur</v>
      </c>
      <c r="M27" s="1"/>
      <c r="N27" s="1" t="str">
        <f>IF(ISTEXT(VLOOKUP($A27,'ALG Generieke vragenset'!$A$2:$X$48,14,FALSE)),VLOOKUP($A27,'ALG Generieke vragenset'!$A$2:$X$48,14,FALSE),"")</f>
        <v> </v>
      </c>
      <c r="O27" s="24" t="str">
        <f>IF(ISTEXT(VLOOKUP($A27,'ALG Generieke vragenset'!$A$2:$X$48,15,FALSE)),VLOOKUP($A27,'ALG Generieke vragenset'!$A$2:$X$48,15,FALSE),"")</f>
        <v/>
      </c>
      <c r="P27" s="24" t="str">
        <f>IF(ISTEXT(VLOOKUP($A27,'ALG Generieke vragenset'!$A$2:$X$48,16,FALSE)),VLOOKUP($A27,'ALG Generieke vragenset'!$A$2:$X$48,16,FALSE),"")</f>
        <v> </v>
      </c>
      <c r="Q27" s="1" t="str">
        <f>IF(ISTEXT(VLOOKUP($A27,'ALG Generieke vragenset'!$A$2:$X$48,17,FALSE)),VLOOKUP($A27,'ALG Generieke vragenset'!$A$2:$X$48,17,FALSE),"")</f>
        <v>beschrijving</v>
      </c>
      <c r="R27" s="1" t="str">
        <f>IF(ISTEXT(VLOOKUP($A27,'ALG Generieke vragenset'!$A$2:$X$48,18,FALSE)),VLOOKUP($A27,'ALG Generieke vragenset'!$A$2:$X$48,18,FALSE),"")</f>
        <v xml:space="preserve">Ja </v>
      </c>
      <c r="S27" s="1"/>
      <c r="T27" s="14" t="str">
        <f>IF(ISTEXT(VLOOKUP($A27,'ALG Generieke vragenset'!$A$2:$X$48,20,FALSE)),VLOOKUP($A27,'ALG Generieke vragenset'!$A$2:$X$48,20,FALSE),"")</f>
        <v>Beschrijving</v>
      </c>
      <c r="U27" s="14" t="str">
        <f>IF(ISTEXT(VLOOKUP($A27,'ALG Generieke vragenset'!$A$2:$X$48,21,FALSE)),VLOOKUP($A27,'ALG Generieke vragenset'!$A$2:$X$48,21,FALSE),"")</f>
        <v>x</v>
      </c>
      <c r="V27" s="271" t="s">
        <v>6491</v>
      </c>
      <c r="W27" s="58" t="s">
        <v>6116</v>
      </c>
      <c r="X27" s="262" t="s">
        <v>6116</v>
      </c>
    </row>
    <row r="28" spans="1:24" ht="48">
      <c r="A28" s="32" t="str">
        <f t="shared" si="6"/>
        <v>ALG14</v>
      </c>
      <c r="B28" s="1">
        <v>14</v>
      </c>
      <c r="C28" s="1" t="s">
        <v>6153</v>
      </c>
      <c r="D28" s="14" t="s">
        <v>4719</v>
      </c>
      <c r="E28" s="14" t="s">
        <v>4719</v>
      </c>
      <c r="F28" s="14" t="s">
        <v>6154</v>
      </c>
      <c r="G28" s="14"/>
      <c r="H28" s="25" t="str">
        <f t="shared" si="1"/>
        <v>ALG14_Question</v>
      </c>
      <c r="I28" s="1" t="str">
        <f>IF(ISTEXT(VLOOKUP($A28,'ALG Generieke vragenset'!$A$2:$X$48,9,FALSE)),VLOOKUP($A28,'ALG Generieke vragenset'!$A$2:$X$48,9,FALSE),"")</f>
        <v>Zijn er nog andere bijkomende klachten?</v>
      </c>
      <c r="J28" s="1" t="str">
        <f t="shared" si="2"/>
        <v>ALG14_QuestionPar</v>
      </c>
      <c r="K28" s="1" t="str">
        <f>IF(ISTEXT(VLOOKUP($A28,'ALG Generieke vragenset'!$A$2:$X$48,11,FALSE)),VLOOKUP($A28,'ALG Generieke vragenset'!$A$2:$X$48,11,FALSE),"")</f>
        <v>Zijn er nog andere bijkomende klachten?</v>
      </c>
      <c r="L28" s="1" t="str">
        <f>IF(ISTEXT(VLOOKUP($A28,'ALG Generieke vragenset'!$A$2:$X$48,12,FALSE)),VLOOKUP($A28,'ALG Generieke vragenset'!$A$2:$X$48,12,FALSE),"")</f>
        <v>Bijkomende klachten</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boolean</v>
      </c>
      <c r="R28" s="1" t="str">
        <f>IF(ISTEXT(VLOOKUP($A28,'ALG Generieke vragenset'!$A$2:$X$48,18,FALSE)),VLOOKUP($A28,'ALG Generieke vragenset'!$A$2:$X$48,18,FALSE),"")</f>
        <v>Ja</v>
      </c>
      <c r="S28" s="267" t="s">
        <v>6500</v>
      </c>
      <c r="T28" s="14" t="str">
        <f>IF(ISTEXT(VLOOKUP($A28,'ALG Generieke vragenset'!$A$2:$X$48,20,FALSE)),VLOOKUP($A28,'ALG Generieke vragenset'!$A$2:$X$48,20,FALSE),"")</f>
        <v>1. Ja
2. Nee</v>
      </c>
      <c r="U28" s="14" t="str">
        <f>IF(ISTEXT(VLOOKUP($A28,'ALG Generieke vragenset'!$A$2:$X$48,21,FALSE)),VLOOKUP($A28,'ALG Generieke vragenset'!$A$2:$X$48,21,FALSE),"")</f>
        <v/>
      </c>
      <c r="V28" s="14" t="s">
        <v>6159</v>
      </c>
      <c r="W28" s="203" t="s">
        <v>6181</v>
      </c>
      <c r="X28" s="1"/>
    </row>
    <row r="29" spans="1:24" ht="32.1">
      <c r="A29" s="32" t="str">
        <f t="shared" si="6"/>
        <v>ALG14A</v>
      </c>
      <c r="B29" s="1" t="s">
        <v>6236</v>
      </c>
      <c r="C29" s="1" t="s">
        <v>6162</v>
      </c>
      <c r="D29" s="14" t="s">
        <v>6115</v>
      </c>
      <c r="E29" s="14" t="s">
        <v>6115</v>
      </c>
      <c r="F29" s="14" t="s">
        <v>6154</v>
      </c>
      <c r="G29" s="14"/>
      <c r="H29" s="25" t="str">
        <f t="shared" si="1"/>
        <v>ALG14A_Question</v>
      </c>
      <c r="I29" s="1" t="str">
        <f>IF(ISTEXT(VLOOKUP($A29,'ALG Generieke vragenset'!$A$2:$X$48,9,FALSE)),VLOOKUP($A29,'ALG Generieke vragenset'!$A$2:$X$48,9,FALSE),"")</f>
        <v>Kan je de bijkomende klachten beschrijven?</v>
      </c>
      <c r="J29" s="1" t="str">
        <f t="shared" si="2"/>
        <v>ALG14A_QuestionPar</v>
      </c>
      <c r="K29" s="1" t="str">
        <f>IF(ISTEXT(VLOOKUP($A29,'ALG Generieke vragenset'!$A$2:$X$48,11,FALSE)),VLOOKUP($A29,'ALG Generieke vragenset'!$A$2:$X$48,11,FALSE),"")</f>
        <v>Kan je de bijkomende klachten beschrijven?</v>
      </c>
      <c r="L29" s="1" t="str">
        <f>IF(ISTEXT(VLOOKUP($A29,'ALG Generieke vragenset'!$A$2:$X$48,12,FALSE)),VLOOKUP($A29,'ALG Generieke vragenset'!$A$2:$X$48,12,FALSE),"")</f>
        <v>Specificatie bijkomende klachten</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beschrijving</v>
      </c>
      <c r="R29" s="1" t="str">
        <f>IF(ISTEXT(VLOOKUP($A29,'ALG Generieke vragenset'!$A$2:$X$48,18,FALSE)),VLOOKUP($A29,'ALG Generieke vragenset'!$A$2:$X$48,18,FALSE),"")</f>
        <v>Nee</v>
      </c>
      <c r="S29" s="1"/>
      <c r="T29" s="14" t="str">
        <f>IF(ISTEXT(VLOOKUP($A29,'ALG Generieke vragenset'!$A$2:$X$48,20,FALSE)),VLOOKUP($A29,'ALG Generieke vragenset'!$A$2:$X$48,20,FALSE),"")</f>
        <v>Beschrijving</v>
      </c>
      <c r="U29" s="14" t="str">
        <f>IF(ISTEXT(VLOOKUP($A29,'ALG Generieke vragenset'!$A$2:$X$48,21,FALSE)),VLOOKUP($A29,'ALG Generieke vragenset'!$A$2:$X$48,21,FALSE),"")</f>
        <v>x</v>
      </c>
      <c r="V29" s="14">
        <v>1</v>
      </c>
      <c r="W29" s="203"/>
      <c r="X29" s="1"/>
    </row>
    <row r="30" spans="1:24" ht="32.1">
      <c r="A30" s="266" t="str">
        <f t="shared" si="6"/>
        <v>ALG15</v>
      </c>
      <c r="B30" s="267">
        <v>15</v>
      </c>
      <c r="C30" s="267" t="s">
        <v>6153</v>
      </c>
      <c r="D30" s="267" t="s">
        <v>4719</v>
      </c>
      <c r="E30" s="267" t="s">
        <v>4719</v>
      </c>
      <c r="F30" s="267" t="s">
        <v>6154</v>
      </c>
      <c r="G30" s="267"/>
      <c r="H30" s="25" t="str">
        <f t="shared" si="1"/>
        <v>ALG15_Question</v>
      </c>
      <c r="I30" s="1" t="str">
        <f>IF(ISTEXT(VLOOKUP($A30,'ALG Generieke vragenset'!$A$2:$X$48,9,FALSE)),VLOOKUP($A30,'ALG Generieke vragenset'!$A$2:$X$48,9,FALSE),"")</f>
        <v>Wat heb je zelf gedaan om de klachten te verlichten?</v>
      </c>
      <c r="J30" s="1" t="str">
        <f t="shared" si="2"/>
        <v>ALG15_QuestionPar</v>
      </c>
      <c r="K30" s="1" t="str">
        <f>IF(ISTEXT(VLOOKUP($A30,'ALG Generieke vragenset'!$A$2:$X$48,11,FALSE)),VLOOKUP($A30,'ALG Generieke vragenset'!$A$2:$X$48,11,FALSE),"")</f>
        <v>Wat heeft de patiënt zelf gedaan om de klachten te verlichten?</v>
      </c>
      <c r="L30" s="1" t="str">
        <f>IF(ISTEXT(VLOOKUP($A30,'ALG Generieke vragenset'!$A$2:$X$48,12,FALSE)),VLOOKUP($A30,'ALG Generieke vragenset'!$A$2:$X$48,12,FALSE),"")</f>
        <v>Zelfhulp</v>
      </c>
      <c r="M30" s="1" t="str">
        <f t="shared" si="3"/>
        <v>ALG15_ExtraInfo</v>
      </c>
      <c r="N30" s="1" t="str">
        <f>IF(ISTEXT(VLOOKUP($A30,'ALG Generieke vragenset'!$A$2:$X$48,14,FALSE)),VLOOKUP($A30,'ALG Generieke vragenset'!$A$2:$X$48,14,FALSE),"")</f>
        <v xml:space="preserve">Als je medicatie hebt ingenomen graag vermelden welke medicatie, de dosering en wanneer je het hebt ingenomen.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beschrijving</v>
      </c>
      <c r="R30" s="1" t="str">
        <f>IF(ISTEXT(VLOOKUP($A30,'ALG Generieke vragenset'!$A$2:$X$48,18,FALSE)),VLOOKUP($A30,'ALG Generieke vragenset'!$A$2:$X$48,18,FALSE),"")</f>
        <v xml:space="preserve">Ja </v>
      </c>
      <c r="S30" s="1"/>
      <c r="T30" s="14" t="str">
        <f>IF(ISTEXT(VLOOKUP($A30,'ALG Generieke vragenset'!$A$2:$X$48,20,FALSE)),VLOOKUP($A30,'ALG Generieke vragenset'!$A$2:$X$48,20,FALSE),"")</f>
        <v>Beschrijving</v>
      </c>
      <c r="U30" s="14" t="str">
        <f>IF(ISTEXT(VLOOKUP($A30,'ALG Generieke vragenset'!$A$2:$X$48,21,FALSE)),VLOOKUP($A30,'ALG Generieke vragenset'!$A$2:$X$48,21,FALSE),"")</f>
        <v>x</v>
      </c>
      <c r="V30" s="268" t="s">
        <v>6491</v>
      </c>
      <c r="W30" s="267"/>
      <c r="X30" s="269" t="s">
        <v>6116</v>
      </c>
    </row>
    <row r="31" spans="1:24" ht="32.1">
      <c r="A31" s="266" t="str">
        <f t="shared" si="6"/>
        <v>ALG17</v>
      </c>
      <c r="B31" s="58">
        <v>17</v>
      </c>
      <c r="C31" s="58" t="s">
        <v>6153</v>
      </c>
      <c r="D31" s="58" t="s">
        <v>4719</v>
      </c>
      <c r="E31" s="58" t="s">
        <v>6259</v>
      </c>
      <c r="F31" s="58" t="s">
        <v>6154</v>
      </c>
      <c r="G31" s="58"/>
      <c r="H31" s="25" t="str">
        <f t="shared" si="1"/>
        <v>ALG17_Question</v>
      </c>
      <c r="I31" s="1" t="str">
        <f>IF(ISTEXT(VLOOKUP($A31,'ALG Generieke vragenset'!$A$2:$X$48,9,FALSE)),VLOOKUP($A31,'ALG Generieke vragenset'!$A$2:$X$48,9,FALSE),"")</f>
        <v xml:space="preserve">Heb je ooit eerder last gehad van deze klacht? </v>
      </c>
      <c r="J31" s="1" t="str">
        <f t="shared" si="2"/>
        <v>ALG17_QuestionPar</v>
      </c>
      <c r="K31" s="1" t="str">
        <f>IF(ISTEXT(VLOOKUP($A31,'ALG Generieke vragenset'!$A$2:$X$48,11,FALSE)),VLOOKUP($A31,'ALG Generieke vragenset'!$A$2:$X$48,11,FALSE),"")</f>
        <v xml:space="preserve">Heeft de patiënt ooit eerder last gehad van dezelfde klacht? </v>
      </c>
      <c r="L31" s="1" t="str">
        <f>IF(ISTEXT(VLOOKUP($A31,'ALG Generieke vragenset'!$A$2:$X$48,12,FALSE)),VLOOKUP($A31,'ALG Generieke vragenset'!$A$2:$X$48,12,FALSE),"")</f>
        <v>Recidief</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boolean</v>
      </c>
      <c r="R31" s="1" t="str">
        <f>IF(ISTEXT(VLOOKUP($A31,'ALG Generieke vragenset'!$A$2:$X$48,18,FALSE)),VLOOKUP($A31,'ALG Generieke vragenset'!$A$2:$X$48,18,FALSE),"")</f>
        <v>Ja</v>
      </c>
      <c r="S31" s="267" t="s">
        <v>6500</v>
      </c>
      <c r="T31" s="14" t="str">
        <f>IF(ISTEXT(VLOOKUP($A31,'ALG Generieke vragenset'!$A$2:$X$48,20,FALSE)),VLOOKUP($A31,'ALG Generieke vragenset'!$A$2:$X$48,20,FALSE),"")</f>
        <v>1. Ja
2. Nee</v>
      </c>
      <c r="U31" s="14" t="str">
        <f>IF(ISTEXT(VLOOKUP($A31,'ALG Generieke vragenset'!$A$2:$X$48,21,FALSE)),VLOOKUP($A31,'ALG Generieke vragenset'!$A$2:$X$48,21,FALSE),"")</f>
        <v>x</v>
      </c>
      <c r="V31" s="271" t="s">
        <v>6159</v>
      </c>
      <c r="W31" s="58"/>
      <c r="X31" s="262" t="s">
        <v>6116</v>
      </c>
    </row>
    <row r="32" spans="1:24" ht="63.95">
      <c r="A32" s="266" t="str">
        <f t="shared" si="6"/>
        <v>ALG5</v>
      </c>
      <c r="B32" s="263">
        <v>5</v>
      </c>
      <c r="C32" s="263" t="s">
        <v>6153</v>
      </c>
      <c r="D32" s="263" t="s">
        <v>4719</v>
      </c>
      <c r="E32" s="263" t="s">
        <v>4719</v>
      </c>
      <c r="F32" s="263" t="s">
        <v>6202</v>
      </c>
      <c r="G32" s="263"/>
      <c r="H32" s="25" t="str">
        <f t="shared" si="1"/>
        <v>ALG5_Question</v>
      </c>
      <c r="I32" s="1" t="str">
        <f>IF(ISTEXT(VLOOKUP($A32,'ALG Generieke vragenset'!$A$2:$X$48,9,FALSE)),VLOOKUP($A32,'ALG Generieke vragenset'!$A$2:$X$48,9,FALSE),"")</f>
        <v>Heb je allergieën?</v>
      </c>
      <c r="J32" s="1" t="str">
        <f t="shared" si="2"/>
        <v>ALG5_QuestionPar</v>
      </c>
      <c r="K32" s="1" t="str">
        <f>IF(ISTEXT(VLOOKUP($A32,'ALG Generieke vragenset'!$A$2:$X$48,11,FALSE)),VLOOKUP($A32,'ALG Generieke vragenset'!$A$2:$X$48,11,FALSE),"")</f>
        <v>Heeft de patiënt allergieën?</v>
      </c>
      <c r="L32" s="1" t="str">
        <f>IF(ISTEXT(VLOOKUP($A32,'ALG Generieke vragenset'!$A$2:$X$48,12,FALSE)),VLOOKUP($A32,'ALG Generieke vragenset'!$A$2:$X$48,12,FALSE),"")</f>
        <v>Allergieën</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267" t="s">
        <v>6500</v>
      </c>
      <c r="T32" s="14" t="str">
        <f>IF(ISTEXT(VLOOKUP($A32,'ALG Generieke vragenset'!$A$2:$X$48,20,FALSE)),VLOOKUP($A32,'ALG Generieke vragenset'!$A$2:$X$48,20,FALSE),"")</f>
        <v>1. Ja
2. Nee</v>
      </c>
      <c r="U32" s="14" t="str">
        <f>IF(ISTEXT(VLOOKUP($A32,'ALG Generieke vragenset'!$A$2:$X$48,21,FALSE)),VLOOKUP($A32,'ALG Generieke vragenset'!$A$2:$X$48,21,FALSE),"")</f>
        <v>x</v>
      </c>
      <c r="V32" s="274" t="s">
        <v>6159</v>
      </c>
      <c r="W32" s="263" t="s">
        <v>6160</v>
      </c>
      <c r="X32" s="263" t="s">
        <v>6116</v>
      </c>
    </row>
    <row r="33" spans="1:24" ht="32.1">
      <c r="A33" s="266" t="str">
        <f t="shared" si="6"/>
        <v>ALG6</v>
      </c>
      <c r="B33" s="14">
        <v>6</v>
      </c>
      <c r="C33" s="14" t="s">
        <v>6153</v>
      </c>
      <c r="D33" s="14" t="s">
        <v>4719</v>
      </c>
      <c r="E33" s="14" t="s">
        <v>4719</v>
      </c>
      <c r="F33" s="14" t="s">
        <v>6202</v>
      </c>
      <c r="G33" s="14"/>
      <c r="H33" s="25" t="str">
        <f t="shared" si="1"/>
        <v>ALG6_Question</v>
      </c>
      <c r="I33" s="1" t="str">
        <f>IF(ISTEXT(VLOOKUP($A33,'ALG Generieke vragenset'!$A$2:$X$48,9,FALSE)),VLOOKUP($A33,'ALG Generieke vragenset'!$A$2:$X$48,9,FALSE),"")</f>
        <v>Hoe uit de allergie zich?</v>
      </c>
      <c r="J33" s="1" t="str">
        <f t="shared" si="2"/>
        <v>ALG6_QuestionPar</v>
      </c>
      <c r="K33" s="1" t="str">
        <f>IF(ISTEXT(VLOOKUP($A33,'ALG Generieke vragenset'!$A$2:$X$48,11,FALSE)),VLOOKUP($A33,'ALG Generieke vragenset'!$A$2:$X$48,11,FALSE),"")</f>
        <v>Hoe uit de allergie zich?</v>
      </c>
      <c r="L33" s="1" t="str">
        <f>IF(ISTEXT(VLOOKUP($A33,'ALG Generieke vragenset'!$A$2:$X$48,12,FALSE)),VLOOKUP($A33,'ALG Generieke vragenset'!$A$2:$X$48,12,FALSE),"")</f>
        <v>Waarvoor en ernst</v>
      </c>
      <c r="M33" s="1" t="str">
        <f t="shared" si="3"/>
        <v>ALG6_ExtraInfo</v>
      </c>
      <c r="N33" s="1" t="str">
        <f>IF(ISTEXT(VLOOKUP($A33,'ALG Generieke vragenset'!$A$2:$X$48,14,FALSE)),VLOOKUP($A33,'ALG Generieke vragenset'!$A$2:$X$48,14,FALSE),"")</f>
        <v>Bijvoorbeeld: huiduitslag over het gehele lichaam of een opgezette tong of keel? En gebruik je/de patiënt medicatie voor de allergie en / of heb je een EpiPen?</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beschrijving</v>
      </c>
      <c r="R33" s="1" t="str">
        <f>IF(ISTEXT(VLOOKUP($A33,'ALG Generieke vragenset'!$A$2:$X$48,18,FALSE)),VLOOKUP($A33,'ALG Generieke vragenset'!$A$2:$X$48,18,FALSE),"")</f>
        <v xml:space="preserve">Ja </v>
      </c>
      <c r="S33" s="1"/>
      <c r="T33" s="14" t="str">
        <f>IF(ISTEXT(VLOOKUP($A33,'ALG Generieke vragenset'!$A$2:$X$48,20,FALSE)),VLOOKUP($A33,'ALG Generieke vragenset'!$A$2:$X$48,20,FALSE),"")</f>
        <v>Beschrijving</v>
      </c>
      <c r="U33" s="14" t="str">
        <f>IF(ISTEXT(VLOOKUP($A33,'ALG Generieke vragenset'!$A$2:$X$48,21,FALSE)),VLOOKUP($A33,'ALG Generieke vragenset'!$A$2:$X$48,21,FALSE),"")</f>
        <v>x</v>
      </c>
      <c r="V33" s="273" t="s">
        <v>6491</v>
      </c>
      <c r="W33" s="14"/>
      <c r="X33" s="14"/>
    </row>
    <row r="34" spans="1:24" ht="272.10000000000002">
      <c r="A34" s="32" t="str">
        <f>UPPER(MID(C34,1,3)&amp;B34)</f>
        <v>ALG1A</v>
      </c>
      <c r="B34" s="1" t="s">
        <v>6161</v>
      </c>
      <c r="C34" s="1" t="s">
        <v>6162</v>
      </c>
      <c r="D34" s="1" t="s">
        <v>6115</v>
      </c>
      <c r="E34" s="1" t="s">
        <v>6115</v>
      </c>
      <c r="F34" s="1" t="s">
        <v>6154</v>
      </c>
      <c r="G34" s="1"/>
      <c r="H34" s="25" t="str">
        <f t="shared" si="1"/>
        <v>ALG1A_Question</v>
      </c>
      <c r="I34" s="321" t="s">
        <v>187</v>
      </c>
      <c r="J34" s="1" t="str">
        <f t="shared" si="2"/>
        <v>ALG1A_QuestionPar</v>
      </c>
      <c r="K34" s="322" t="s">
        <v>189</v>
      </c>
      <c r="L34" s="1" t="s">
        <v>6163</v>
      </c>
      <c r="M34" s="1" t="str">
        <f t="shared" si="3"/>
        <v>ALG1A_ExtraInfo</v>
      </c>
      <c r="N34" s="323" t="s">
        <v>6164</v>
      </c>
      <c r="O34" s="24"/>
      <c r="P34" s="24"/>
      <c r="Q34" s="25" t="s">
        <v>6066</v>
      </c>
      <c r="R34" s="1" t="s">
        <v>6118</v>
      </c>
      <c r="S34" s="14" t="s">
        <v>6165</v>
      </c>
      <c r="T34" s="33" t="s">
        <v>6166</v>
      </c>
      <c r="U34" s="1" t="s">
        <v>1576</v>
      </c>
      <c r="V34" s="14" t="s">
        <v>6167</v>
      </c>
      <c r="W34" s="24" t="s">
        <v>6168</v>
      </c>
      <c r="X34" s="1"/>
    </row>
    <row r="35" spans="1:24" ht="32.1">
      <c r="A35" s="32" t="str">
        <f>UPPER(MID(C35,1,3)&amp;B35)</f>
        <v>ALG1B</v>
      </c>
      <c r="B35" s="1" t="s">
        <v>6169</v>
      </c>
      <c r="C35" s="1" t="s">
        <v>6162</v>
      </c>
      <c r="D35" s="1" t="s">
        <v>6115</v>
      </c>
      <c r="E35" s="1" t="s">
        <v>6115</v>
      </c>
      <c r="F35" s="1" t="s">
        <v>6154</v>
      </c>
      <c r="G35" s="1"/>
      <c r="H35" s="25" t="str">
        <f t="shared" si="1"/>
        <v>ALG1B_Question</v>
      </c>
      <c r="I35" s="321" t="s">
        <v>221</v>
      </c>
      <c r="J35" s="1" t="str">
        <f t="shared" si="2"/>
        <v>ALG1B_QuestionPar</v>
      </c>
      <c r="K35" s="322" t="s">
        <v>223</v>
      </c>
      <c r="L35" s="1" t="s">
        <v>6170</v>
      </c>
      <c r="M35" s="1"/>
      <c r="O35" s="24"/>
      <c r="P35" s="24"/>
      <c r="Q35" s="25" t="s">
        <v>6128</v>
      </c>
      <c r="R35" s="1" t="s">
        <v>6118</v>
      </c>
      <c r="S35" s="1"/>
      <c r="T35" s="33">
        <v>1</v>
      </c>
      <c r="U35" s="1" t="s">
        <v>1576</v>
      </c>
      <c r="V35" s="14">
        <v>1</v>
      </c>
      <c r="W35" s="24"/>
      <c r="X35" s="1"/>
    </row>
    <row r="36" spans="1:24" ht="63.95">
      <c r="A36" s="32" t="str">
        <f t="shared" ref="A36:A37" si="7">UPPER(MID(C36,1,3)&amp;B36)</f>
        <v>ALG3B</v>
      </c>
      <c r="B36" s="1" t="s">
        <v>6178</v>
      </c>
      <c r="C36" s="1" t="s">
        <v>6162</v>
      </c>
      <c r="D36" s="1" t="s">
        <v>6115</v>
      </c>
      <c r="E36" s="14" t="s">
        <v>6115</v>
      </c>
      <c r="F36" s="14" t="s">
        <v>6154</v>
      </c>
      <c r="G36" s="14"/>
      <c r="H36" s="25" t="str">
        <f t="shared" si="1"/>
        <v>ALG3B_Question</v>
      </c>
      <c r="I36" s="1" t="str">
        <f>IF(ISTEXT(VLOOKUP($A36,'ALG Generieke vragenset'!$A$2:$X$48,9,FALSE)),VLOOKUP($A36,'ALG Generieke vragenset'!$A$2:$X$48,9,FALSE),"")</f>
        <v xml:space="preserve">Gebruik je medicijnen? </v>
      </c>
      <c r="J36" s="1" t="str">
        <f t="shared" si="2"/>
        <v>ALG3B_QuestionPar</v>
      </c>
      <c r="K36" s="1" t="str">
        <f>IF(ISTEXT(VLOOKUP($A36,'ALG Generieke vragenset'!$A$2:$X$48,11,FALSE)),VLOOKUP($A36,'ALG Generieke vragenset'!$A$2:$X$48,11,FALSE),"")</f>
        <v>Gebruikt de patiënt medicijnen?</v>
      </c>
      <c r="L36" s="1" t="str">
        <f>IF(ISTEXT(VLOOKUP($A36,'ALG Generieke vragenset'!$A$2:$X$48,12,FALSE)),VLOOKUP($A36,'ALG Generieke vragenset'!$A$2:$X$48,12,FALSE),"")</f>
        <v>Medicatie</v>
      </c>
      <c r="M36" s="1" t="str">
        <f t="shared" si="3"/>
        <v>ALG3B_ExtraInfo</v>
      </c>
      <c r="N36" s="1" t="str">
        <f>IF(ISTEXT(VLOOKUP($A36,'ALG Generieke vragenset'!$A$2:$X$48,14,FALSE)),VLOOKUP($A36,'ALG Generieke vragenset'!$A$2:$X$48,14,FALSE),"")</f>
        <v>En/of ben je onder behandeling bij een arts met bijvoorbeeld radiotherapie?</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 xml:space="preserve">Ja </v>
      </c>
      <c r="S36" s="267" t="s">
        <v>6500</v>
      </c>
      <c r="T36" s="14" t="str">
        <f>IF(ISTEXT(VLOOKUP($A36,'ALG Generieke vragenset'!$A$2:$X$48,20,FALSE)),VLOOKUP($A36,'ALG Generieke vragenset'!$A$2:$X$48,20,FALSE),"")</f>
        <v xml:space="preserve">1. Ja 
2. Nee </v>
      </c>
      <c r="U36" s="14" t="str">
        <f>IF(ISTEXT(VLOOKUP($A36,'ALG Generieke vragenset'!$A$2:$X$48,21,FALSE)),VLOOKUP($A36,'ALG Generieke vragenset'!$A$2:$X$48,21,FALSE),"")</f>
        <v>x</v>
      </c>
      <c r="V36" s="1" t="s">
        <v>6159</v>
      </c>
      <c r="W36" s="24" t="s">
        <v>6235</v>
      </c>
      <c r="X36" s="1"/>
    </row>
    <row r="37" spans="1:24" ht="32.1">
      <c r="A37" s="32" t="str">
        <f t="shared" si="7"/>
        <v>ALG3C</v>
      </c>
      <c r="B37" s="1" t="s">
        <v>6182</v>
      </c>
      <c r="C37" s="1" t="s">
        <v>6162</v>
      </c>
      <c r="D37" s="1" t="s">
        <v>6115</v>
      </c>
      <c r="E37" s="14" t="s">
        <v>6115</v>
      </c>
      <c r="F37" s="14" t="s">
        <v>6154</v>
      </c>
      <c r="G37" s="14"/>
      <c r="H37" s="25" t="str">
        <f t="shared" si="1"/>
        <v>ALG3C_Question</v>
      </c>
      <c r="I37" s="1" t="str">
        <f>IF(ISTEXT(VLOOKUP($A37,'ALG Generieke vragenset'!$A$2:$X$48,9,FALSE)),VLOOKUP($A37,'ALG Generieke vragenset'!$A$2:$X$48,9,FALSE),"")</f>
        <v>Welke medicatie gebruik je?</v>
      </c>
      <c r="J37" s="1" t="str">
        <f t="shared" si="2"/>
        <v>ALG3C_QuestionPar</v>
      </c>
      <c r="K37" s="1" t="str">
        <f>IF(ISTEXT(VLOOKUP($A37,'ALG Generieke vragenset'!$A$2:$X$48,11,FALSE)),VLOOKUP($A37,'ALG Generieke vragenset'!$A$2:$X$48,11,FALSE),"")</f>
        <v>Welke medicatie gebruik je?</v>
      </c>
      <c r="L37" s="1" t="str">
        <f>IF(ISTEXT(VLOOKUP($A37,'ALG Generieke vragenset'!$A$2:$X$48,12,FALSE)),VLOOKUP($A37,'ALG Generieke vragenset'!$A$2:$X$48,12,FALSE),"")</f>
        <v>Specificatie medicatie</v>
      </c>
      <c r="M37" s="1" t="str">
        <f t="shared" si="3"/>
        <v>ALG3C_ExtraInfo</v>
      </c>
      <c r="N37" s="1" t="str">
        <f>IF(ISTEXT(VLOOKUP($A37,'ALG Generieke vragenset'!$A$2:$X$48,14,FALSE)),VLOOKUP($A37,'ALG Generieke vragenset'!$A$2:$X$48,14,FALSE),"")</f>
        <v xml:space="preserve">Of wat voor behandeling? En als je er een hebt graag ook een foto uploaden van je medicatielijst.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 en beeld</v>
      </c>
      <c r="R37" s="1" t="str">
        <f>IF(ISTEXT(VLOOKUP($A37,'ALG Generieke vragenset'!$A$2:$X$48,18,FALSE)),VLOOKUP($A37,'ALG Generieke vragenset'!$A$2:$X$48,18,FALSE),"")</f>
        <v xml:space="preserve">Ja </v>
      </c>
      <c r="S37" s="1"/>
      <c r="T37" s="14">
        <v>1</v>
      </c>
      <c r="U37" s="14" t="str">
        <f>IF(ISTEXT(VLOOKUP($A37,'ALG Generieke vragenset'!$A$2:$X$48,21,FALSE)),VLOOKUP($A37,'ALG Generieke vragenset'!$A$2:$X$48,21,FALSE),"")</f>
        <v>x</v>
      </c>
      <c r="V37" s="1">
        <v>1</v>
      </c>
      <c r="W37" s="24"/>
      <c r="X37" s="1"/>
    </row>
    <row r="38" spans="1:24" ht="48">
      <c r="A38" s="32" t="s">
        <v>6276</v>
      </c>
      <c r="B38" s="1">
        <v>20</v>
      </c>
      <c r="C38" s="1" t="s">
        <v>6153</v>
      </c>
      <c r="D38" s="1" t="s">
        <v>6115</v>
      </c>
      <c r="E38" s="14" t="s">
        <v>6115</v>
      </c>
      <c r="F38" s="14" t="s">
        <v>6154</v>
      </c>
      <c r="G38" s="14"/>
      <c r="H38" s="25" t="str">
        <f t="shared" si="1"/>
        <v>ADDITIONALQ_Question</v>
      </c>
      <c r="I38" s="1" t="str">
        <f>IF(ISTEXT(VLOOKUP($A38,'ALG Generieke vragenset'!$A$2:$X$48,9,FALSE)),VLOOKUP($A38,'ALG Generieke vragenset'!$A$2:$X$48,9,FALSE),"")</f>
        <v>Wat is je belangrijkste vraag aan ons?</v>
      </c>
      <c r="J38" s="1" t="str">
        <f t="shared" si="2"/>
        <v>ADDITIONALQ_QuestionPar</v>
      </c>
      <c r="K38" s="1" t="str">
        <f>IF(ISTEXT(VLOOKUP($A38,'ALG Generieke vragenset'!$A$2:$X$48,11,FALSE)),VLOOKUP($A38,'ALG Generieke vragenset'!$A$2:$X$48,11,FALSE),"")</f>
        <v>Wat is je belangrijkste vraag aan ons?</v>
      </c>
      <c r="L38" s="1" t="str">
        <f>IF(ISTEXT(VLOOKUP($A38,'ALG Generieke vragenset'!$A$2:$X$48,12,FALSE)),VLOOKUP($A38,'ALG Generieke vragenset'!$A$2:$X$48,12,FALSE),"")</f>
        <v>Hulpvraag</v>
      </c>
      <c r="M38" s="1"/>
      <c r="N38" s="1" t="str">
        <f>IF(ISTEXT(VLOOKUP($A38,'ALG Generieke vragenset'!$A$2:$X$48,14,FALSE)),VLOOKUP($A38,'ALG Generieke vragenset'!$A$2:$X$48,14,FALSE),"")</f>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 xml:space="preserve">Ja </v>
      </c>
      <c r="S38" s="1"/>
      <c r="T38" s="14" t="str">
        <f>IF(ISTEXT(VLOOKUP($A38,'ALG Generieke vragenset'!$A$2:$X$48,20,FALSE)),VLOOKUP($A38,'ALG Generieke vragenset'!$A$2:$X$48,20,FALSE),"")</f>
        <v>Beschrijving</v>
      </c>
      <c r="U38" s="14" t="str">
        <f>IF(ISTEXT(VLOOKUP($A38,'ALG Generieke vragenset'!$A$2:$X$48,21,FALSE)),VLOOKUP($A38,'ALG Generieke vragenset'!$A$2:$X$48,21,FALSE),"")</f>
        <v>x</v>
      </c>
      <c r="V38" s="273" t="s">
        <v>6491</v>
      </c>
      <c r="W38" s="203"/>
      <c r="X38" s="1"/>
    </row>
    <row r="39" spans="1:24" ht="111.95">
      <c r="A39" s="32" t="s">
        <v>6278</v>
      </c>
      <c r="B39" s="1" t="s">
        <v>6279</v>
      </c>
      <c r="C39" s="1" t="s">
        <v>6162</v>
      </c>
      <c r="D39" s="1" t="s">
        <v>6115</v>
      </c>
      <c r="E39" s="14" t="s">
        <v>6115</v>
      </c>
      <c r="F39" s="14" t="s">
        <v>6154</v>
      </c>
      <c r="G39" s="14"/>
      <c r="H39" s="25" t="str">
        <f t="shared" si="1"/>
        <v>ALG27_Question</v>
      </c>
      <c r="I39" s="1" t="str">
        <f>IF(ISTEXT(VLOOKUP($A39,'ALG Generieke vragenset'!$A$2:$X$48,9,FALSE)),VLOOKUP($A39,'ALG Generieke vragenset'!$A$2:$X$48,9,FALSE),"")</f>
        <v xml:space="preserve">Zijn er nog andere zorgen of vragen? </v>
      </c>
      <c r="J39" s="1" t="str">
        <f t="shared" si="2"/>
        <v>ALG27_QuestionPar</v>
      </c>
      <c r="K39" s="1" t="str">
        <f>IF(ISTEXT(VLOOKUP($A39,'ALG Generieke vragenset'!$A$2:$X$48,11,FALSE)),VLOOKUP($A39,'ALG Generieke vragenset'!$A$2:$X$48,11,FALSE),"")</f>
        <v xml:space="preserve">Zijn er nog andere zorgen of vragen? </v>
      </c>
      <c r="L39" s="1" t="str">
        <f>IF(ISTEXT(VLOOKUP($A39,'ALG Generieke vragenset'!$A$2:$X$48,12,FALSE)),VLOOKUP($A39,'ALG Generieke vragenset'!$A$2:$X$48,12,FALSE),"")</f>
        <v>Zorgen of vragen</v>
      </c>
      <c r="M39" s="1" t="str">
        <f t="shared" si="3"/>
        <v>ALG27_ExtraInfo</v>
      </c>
      <c r="N39" s="1" t="str">
        <f>IF(ISTEXT(VLOOKUP($A39,'ALG Generieke vragenset'!$A$2:$X$48,14,FALSE)),VLOOKUP($A39,'ALG Generieke vragenset'!$A$2:$X$48,14,FALSE),"")</f>
        <v xml:space="preserve">Dit is de laatste vraag, hierna worden je antwoorden doorgestuurd naar ons medisch team. Indien je geen aanvullingen hebt kan je op volgende klikken.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Nee</v>
      </c>
      <c r="S39" s="1"/>
      <c r="T39" s="14" t="str">
        <f>IF(ISTEXT(VLOOKUP($A39,'ALG Generieke vragenset'!$A$2:$X$48,20,FALSE)),VLOOKUP($A39,'ALG Generieke vragenset'!$A$2:$X$48,20,FALSE),"")</f>
        <v>Beschrijving</v>
      </c>
      <c r="U39" s="14" t="str">
        <f>IF(ISTEXT(VLOOKUP($A39,'ALG Generieke vragenset'!$A$2:$X$48,21,FALSE)),VLOOKUP($A39,'ALG Generieke vragenset'!$A$2:$X$48,21,FALSE),"")</f>
        <v>x</v>
      </c>
      <c r="V39" s="273" t="s">
        <v>6491</v>
      </c>
      <c r="W39" s="34" t="s">
        <v>6283</v>
      </c>
      <c r="X39" s="14" t="s">
        <v>6284</v>
      </c>
    </row>
  </sheetData>
  <hyperlinks>
    <hyperlink ref="O15" r:id="rId1" xr:uid="{38DB83B0-2148-40B5-A516-4236E3C10F35}"/>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01A5A4E-C13F-499D-AFBC-935D4056C690}">
          <x14:formula1>
            <xm:f>_handleiding!$A$29:$A$38</xm:f>
          </x14:formula1>
          <x14:formula2>
            <xm:f>0</xm:f>
          </x14:formula2>
          <xm:sqref>Q11:Q12 Q14 Q22:Q23 Q25:Q35 Q38:Q39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55FA-D9BC-4D3E-8C08-7657378A9C1A}">
  <sheetPr codeName="Blad30"/>
  <dimension ref="A1:X40"/>
  <sheetViews>
    <sheetView topLeftCell="A14" zoomScale="90" zoomScaleNormal="90" workbookViewId="0">
      <selection activeCell="S18" sqref="S18"/>
    </sheetView>
  </sheetViews>
  <sheetFormatPr defaultColWidth="8.85546875" defaultRowHeight="15"/>
  <cols>
    <col min="19" max="19" width="47" customWidth="1"/>
    <col min="20" max="20" width="48.85546875" bestFit="1"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275" t="s">
        <v>6353</v>
      </c>
      <c r="B2" s="276"/>
      <c r="C2" s="276" t="s">
        <v>6353</v>
      </c>
      <c r="D2" s="276" t="s">
        <v>4719</v>
      </c>
      <c r="E2" s="276" t="s">
        <v>4719</v>
      </c>
      <c r="F2" s="276" t="s">
        <v>6154</v>
      </c>
      <c r="G2" s="276"/>
      <c r="H2" s="501"/>
      <c r="I2" s="277"/>
      <c r="J2" s="486"/>
      <c r="K2" s="278"/>
      <c r="L2" s="276"/>
      <c r="M2" s="276"/>
      <c r="N2" s="276" t="s">
        <v>6384</v>
      </c>
      <c r="O2" s="276"/>
      <c r="P2" s="276"/>
      <c r="Q2" s="276"/>
      <c r="R2" s="276"/>
      <c r="S2" s="276"/>
      <c r="T2" s="276" t="s">
        <v>6510</v>
      </c>
      <c r="U2" s="276"/>
      <c r="V2" s="276"/>
      <c r="W2" s="276"/>
      <c r="X2" s="279"/>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40" si="1">A4&amp;"_"&amp;$H$1</f>
        <v>ABCDE1B_Question</v>
      </c>
      <c r="I4" s="1" t="str">
        <f>IF(ISTEXT(VLOOKUP($A4,'ABCDE set (patient + verz)'!$A$2:$X$48,9,FALSE)),VLOOKUP($A4,'ABCDE set (patient + verz)'!$A$2:$X$48,9,FALSE),"")</f>
        <v xml:space="preserve">Ben je volledig bij bewustzijn / helder? </v>
      </c>
      <c r="J4" s="1" t="str">
        <f t="shared" ref="J4:J40"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40"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80.099999999999994">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80.099999999999994">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80.099999999999994">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63.95">
      <c r="A10" s="32" t="str">
        <f>UPPER(MID(C10,1,3)&amp;B10)</f>
        <v>ALG4</v>
      </c>
      <c r="B10" s="1">
        <v>4</v>
      </c>
      <c r="C10" s="1" t="s">
        <v>6153</v>
      </c>
      <c r="D10" s="1" t="s">
        <v>4719</v>
      </c>
      <c r="E10" s="14" t="s">
        <v>6186</v>
      </c>
      <c r="F10" s="203" t="s">
        <v>6187</v>
      </c>
      <c r="G10" s="203"/>
      <c r="H10" s="25" t="str">
        <f t="shared" si="1"/>
        <v>ALG4_Question</v>
      </c>
      <c r="I10" s="1" t="str">
        <f>IF(ISTEXT(VLOOKUP($A10,'ALG Generieke vragenset'!$A$2:$X$48,9,FALSE)),VLOOKUP($A10,'ALG Generieke vragenset'!$A$2:$X$48,9,FALSE),"")</f>
        <v xml:space="preserve">Ben je (mogelijk) zwanger? </v>
      </c>
      <c r="J10" s="1" t="str">
        <f t="shared" si="2"/>
        <v>ALG4_QuestionPar</v>
      </c>
      <c r="K10" s="1" t="str">
        <f>IF(ISTEXT(VLOOKUP($A10,'ALG Generieke vragenset'!$A$2:$X$48,11,FALSE)),VLOOKUP($A10,'ALG Generieke vragenset'!$A$2:$X$48,11,FALSE),"")</f>
        <v>Is de patiënte (mogelijk) zwanger?</v>
      </c>
      <c r="L10" s="1" t="str">
        <f>IF(ISTEXT(VLOOKUP($A10,'ALG Generieke vragenset'!$A$2:$X$48,12,FALSE)),VLOOKUP($A10,'ALG Generieke vragenset'!$A$2:$X$48,12,FALSE),"")</f>
        <v>(mogelijk) zwanger</v>
      </c>
      <c r="M10" s="1"/>
      <c r="N10" s="1" t="str">
        <f>IF(ISTEXT(VLOOKUP($A10,'ALG Generieke vragenset'!$A$2:$X$48,14,FALSE)),VLOOKUP($A10,'ALG Generieke vragenset'!$A$2:$X$48,14,FALSE),"")</f>
        <v/>
      </c>
      <c r="O10" s="24" t="str">
        <f>IF(ISTEXT(VLOOKUP($A10,'ALG Generieke vragenset'!$A$2:$X$48,15,FALSE)),VLOOKUP($A10,'ALG Generieke vragenset'!$A$2:$X$48,15,FALSE),"")</f>
        <v/>
      </c>
      <c r="P10" s="24" t="str">
        <f>IF(ISTEXT(VLOOKUP($A10,'ALG Generieke vragenset'!$A$2:$X$48,16,FALSE)),VLOOKUP($A10,'ALG Generieke vragenset'!$A$2:$X$48,16,FALSE),"")</f>
        <v/>
      </c>
      <c r="Q10" s="1" t="str">
        <f>IF(ISTEXT(VLOOKUP($A10,'ALG Generieke vragenset'!$A$2:$X$48,17,FALSE)),VLOOKUP($A10,'ALG Generieke vragenset'!$A$2:$X$48,17,FALSE),"")</f>
        <v>boolean</v>
      </c>
      <c r="R10" s="1" t="str">
        <f>IF(ISTEXT(VLOOKUP($A10,'ALG Generieke vragenset'!$A$2:$X$48,18,FALSE)),VLOOKUP($A10,'ALG Generieke vragenset'!$A$2:$X$48,18,FALSE),"")</f>
        <v xml:space="preserve">Ja </v>
      </c>
      <c r="S10" s="14" t="s">
        <v>6500</v>
      </c>
      <c r="T10" s="14" t="str">
        <f>IF(ISTEXT(VLOOKUP($A10,'ALG Generieke vragenset'!$A$2:$X$48,20,FALSE)),VLOOKUP($A10,'ALG Generieke vragenset'!$A$2:$X$48,20,FALSE),"")</f>
        <v>1. Ja
2. Nee</v>
      </c>
      <c r="U10" s="14" t="str">
        <f>IF(ISTEXT(VLOOKUP($A10,'ALG Generieke vragenset'!$A$2:$X$48,21,FALSE)),VLOOKUP($A10,'ALG Generieke vragenset'!$A$2:$X$48,21,FALSE),"")</f>
        <v>x</v>
      </c>
      <c r="V10" s="1" t="s">
        <v>6159</v>
      </c>
      <c r="W10" s="203" t="s">
        <v>7918</v>
      </c>
      <c r="X10" s="1"/>
    </row>
    <row r="11" spans="1:24" ht="409.6">
      <c r="A11" s="280" t="str">
        <f>UPPER(MID(C11,1,5)&amp;B11)</f>
        <v>VAGBL1</v>
      </c>
      <c r="B11" s="167">
        <v>1</v>
      </c>
      <c r="C11" s="167" t="s">
        <v>7919</v>
      </c>
      <c r="D11" s="167" t="s">
        <v>4719</v>
      </c>
      <c r="E11" s="167" t="s">
        <v>6186</v>
      </c>
      <c r="F11" s="167" t="s">
        <v>6154</v>
      </c>
      <c r="G11" s="167"/>
      <c r="H11" s="25" t="str">
        <f t="shared" si="1"/>
        <v>VAGBL1_Question</v>
      </c>
      <c r="I11" s="167" t="s">
        <v>7920</v>
      </c>
      <c r="J11" s="1" t="str">
        <f t="shared" si="2"/>
        <v>VAGBL1_QuestionPar</v>
      </c>
      <c r="K11" s="167" t="s">
        <v>5268</v>
      </c>
      <c r="L11" s="167" t="s">
        <v>6723</v>
      </c>
      <c r="M11" s="1" t="str">
        <f t="shared" si="3"/>
        <v>VAGBL1_ExtraInfo</v>
      </c>
      <c r="N11" s="167" t="s">
        <v>7921</v>
      </c>
      <c r="O11" s="167"/>
      <c r="P11" s="167" t="s">
        <v>6300</v>
      </c>
      <c r="Q11" s="167" t="s">
        <v>6326</v>
      </c>
      <c r="R11" s="167" t="s">
        <v>6295</v>
      </c>
      <c r="S11" s="167" t="s">
        <v>7922</v>
      </c>
      <c r="T11" s="167" t="s">
        <v>7923</v>
      </c>
      <c r="U11" s="167"/>
      <c r="V11" s="167" t="s">
        <v>6477</v>
      </c>
      <c r="W11" s="167" t="s">
        <v>6959</v>
      </c>
      <c r="X11" s="281"/>
    </row>
    <row r="12" spans="1:24" ht="409.6">
      <c r="A12" s="282" t="str">
        <f>UPPER(MID(C12,1,5)&amp;B12)</f>
        <v>VAGBL2</v>
      </c>
      <c r="B12" s="172">
        <v>2</v>
      </c>
      <c r="C12" s="172" t="s">
        <v>7919</v>
      </c>
      <c r="D12" s="172" t="s">
        <v>4719</v>
      </c>
      <c r="E12" s="172" t="s">
        <v>6186</v>
      </c>
      <c r="F12" s="172" t="s">
        <v>6154</v>
      </c>
      <c r="G12" s="172"/>
      <c r="H12" s="25" t="str">
        <f t="shared" si="1"/>
        <v>VAGBL2_Question</v>
      </c>
      <c r="I12" s="172" t="s">
        <v>7924</v>
      </c>
      <c r="J12" s="1" t="str">
        <f t="shared" si="2"/>
        <v>VAGBL2_QuestionPar</v>
      </c>
      <c r="K12" s="172" t="s">
        <v>7924</v>
      </c>
      <c r="L12" s="172" t="s">
        <v>7925</v>
      </c>
      <c r="M12" s="1" t="str">
        <f t="shared" si="3"/>
        <v>VAGBL2_ExtraInfo</v>
      </c>
      <c r="N12" s="172" t="s">
        <v>7926</v>
      </c>
      <c r="O12" s="172"/>
      <c r="P12" s="172"/>
      <c r="Q12" s="172" t="s">
        <v>6065</v>
      </c>
      <c r="R12" s="172" t="s">
        <v>3</v>
      </c>
      <c r="S12" s="172" t="s">
        <v>7927</v>
      </c>
      <c r="T12" s="172" t="s">
        <v>7928</v>
      </c>
      <c r="U12" s="172" t="s">
        <v>1576</v>
      </c>
      <c r="V12" s="172" t="s">
        <v>6716</v>
      </c>
      <c r="W12" s="172"/>
      <c r="X12" s="283" t="s">
        <v>7929</v>
      </c>
    </row>
    <row r="13" spans="1:24" ht="63.95">
      <c r="A13" s="32" t="str">
        <f t="shared" ref="A13" si="4">UPPER(MID(C13,1,3)&amp;B13)</f>
        <v>ALG7</v>
      </c>
      <c r="B13" s="1">
        <v>7</v>
      </c>
      <c r="C13" s="1" t="s">
        <v>6153</v>
      </c>
      <c r="D13" s="1" t="s">
        <v>6115</v>
      </c>
      <c r="E13" s="14" t="s">
        <v>6196</v>
      </c>
      <c r="F13" s="14" t="s">
        <v>6154</v>
      </c>
      <c r="G13" s="14"/>
      <c r="H13" s="25" t="str">
        <f t="shared" si="1"/>
        <v>ALG7_Question</v>
      </c>
      <c r="I13" s="1" t="s">
        <v>269</v>
      </c>
      <c r="J13" s="1" t="str">
        <f t="shared" si="2"/>
        <v>ALG7_QuestionPar</v>
      </c>
      <c r="K13" s="1" t="s">
        <v>271</v>
      </c>
      <c r="L13" s="1" t="s">
        <v>2895</v>
      </c>
      <c r="M13" s="1" t="str">
        <f t="shared" si="3"/>
        <v>ALG7_ExtraInfo</v>
      </c>
      <c r="N13" s="1" t="s">
        <v>6197</v>
      </c>
      <c r="O13" s="24"/>
      <c r="P13" s="24"/>
      <c r="Q13" s="1" t="s">
        <v>6065</v>
      </c>
      <c r="R13" s="1" t="s">
        <v>6118</v>
      </c>
      <c r="S13" s="14" t="s">
        <v>6198</v>
      </c>
      <c r="T13" s="14" t="s">
        <v>6199</v>
      </c>
      <c r="U13" s="14" t="s">
        <v>1576</v>
      </c>
      <c r="V13" s="1" t="s">
        <v>6159</v>
      </c>
      <c r="W13" s="24" t="s">
        <v>6235</v>
      </c>
      <c r="X13" s="1"/>
    </row>
    <row r="14" spans="1:24" ht="207.95">
      <c r="A14" s="32" t="str">
        <f>UPPER(MID(C14,1,3)&amp;B14)</f>
        <v>ALG7A</v>
      </c>
      <c r="B14" s="1" t="s">
        <v>6201</v>
      </c>
      <c r="C14" s="1" t="s">
        <v>6153</v>
      </c>
      <c r="D14" s="1" t="s">
        <v>4719</v>
      </c>
      <c r="E14" s="14" t="s">
        <v>4719</v>
      </c>
      <c r="F14" s="14" t="s">
        <v>6202</v>
      </c>
      <c r="G14" s="14"/>
      <c r="H14" s="25" t="str">
        <f t="shared" si="1"/>
        <v>ALG7A_Question</v>
      </c>
      <c r="I14" s="1" t="str">
        <f>IF(ISTEXT(VLOOKUP($A14,'ALG Generieke vragenset'!$A$2:$X$48,9,FALSE)),VLOOKUP($A14,'ALG Generieke vragenset'!$A$2:$X$48,9,FALSE),"")</f>
        <v>Hoe hoog is je temperatuur?</v>
      </c>
      <c r="J14" s="1" t="str">
        <f t="shared" si="2"/>
        <v>ALG7A_QuestionPar</v>
      </c>
      <c r="K14" s="1" t="str">
        <f>IF(ISTEXT(VLOOKUP($A14,'ALG Generieke vragenset'!$A$2:$X$48,11,FALSE)),VLOOKUP($A14,'ALG Generieke vragenset'!$A$2:$X$48,11,FALSE),"")</f>
        <v>Hoe hoog is de temperatuur?</v>
      </c>
      <c r="L14" s="1" t="str">
        <f>IF(ISTEXT(VLOOKUP($A14,'ALG Generieke vragenset'!$A$2:$X$48,12,FALSE)),VLOOKUP($A14,'ALG Generieke vragenset'!$A$2:$X$48,12,FALSE),"")</f>
        <v>Temperatuur</v>
      </c>
      <c r="M14" s="1" t="str">
        <f t="shared" si="3"/>
        <v>ALG7A_ExtraInfo</v>
      </c>
      <c r="N14" s="1" t="str">
        <f>IF(ISTEXT(VLOOKUP($A14,'ALG Generieke vragenset'!$A$2:$X$48,14,FALSE)),VLOOKUP($A14,'ALG Generieke vragenset'!$A$2:$X$48,14,FALSE),"")</f>
        <v xml:space="preserve">Bij voorkeur via de anus gemeten en afronden op halve graden. </v>
      </c>
      <c r="O14" s="24" t="str">
        <f>IF(ISTEXT(VLOOKUP($A14,'ALG Generieke vragenset'!$A$2:$X$48,15,FALSE)),VLOOKUP($A14,'ALG Generieke vragenset'!$A$2:$X$48,15,FALSE),"")</f>
        <v/>
      </c>
      <c r="P14" s="24" t="str">
        <f>IF(ISTEXT(VLOOKUP($A14,'ALG Generieke vragenset'!$A$2:$X$48,16,FALSE)),VLOOKUP($A14,'ALG Generieke vragenset'!$A$2:$X$48,16,FALSE),"")</f>
        <v> </v>
      </c>
      <c r="Q14" s="1" t="str">
        <f>IF(ISTEXT(VLOOKUP($A14,'ALG Generieke vragenset'!$A$2:$X$48,17,FALSE)),VLOOKUP($A14,'ALG Generieke vragenset'!$A$2:$X$48,17,FALSE),"")</f>
        <v>Slider</v>
      </c>
      <c r="R14" s="1" t="str">
        <f>IF(ISTEXT(VLOOKUP($A14,'ALG Generieke vragenset'!$A$2:$X$48,18,FALSE)),VLOOKUP($A14,'ALG Generieke vragenset'!$A$2:$X$48,18,FALSE),"")</f>
        <v xml:space="preserve">Ja </v>
      </c>
      <c r="S14" s="14" t="s">
        <v>6206</v>
      </c>
      <c r="T14" s="14" t="str">
        <f>IF(ISTEXT(VLOOKUP($A14,'ALG Generieke vragenset'!$A$2:$X$48,20,FALSE)),VLOOKUP($A14,'ALG Generieke vragenset'!$A$2:$X$48,20,FALSE),"")</f>
        <v>1. 35
2. 35.5
3. 36
4. 36.5
5. 37
6. 37.5 
7. 38
8. 38.5 
9. 39
10. 39.5 
11. 40
12. 40.5 
13. 41</v>
      </c>
      <c r="U14" s="14" t="str">
        <f>IF(ISTEXT(VLOOKUP($A14,'ALG Generieke vragenset'!$A$2:$X$48,21,FALSE)),VLOOKUP($A14,'ALG Generieke vragenset'!$A$2:$X$48,21,FALSE),"")</f>
        <v>x</v>
      </c>
      <c r="V14" s="1" t="s">
        <v>6208</v>
      </c>
      <c r="W14" s="14" t="s">
        <v>6209</v>
      </c>
      <c r="X14" s="1" t="s">
        <v>7930</v>
      </c>
    </row>
    <row r="15" spans="1:24" ht="111.95">
      <c r="A15" s="32" t="str">
        <f>UPPER(MID(C15,1,3)&amp;B15)</f>
        <v>ALG13</v>
      </c>
      <c r="B15" s="1">
        <v>13</v>
      </c>
      <c r="C15" s="14" t="s">
        <v>6153</v>
      </c>
      <c r="D15" s="14" t="s">
        <v>4719</v>
      </c>
      <c r="E15" s="14" t="s">
        <v>4719</v>
      </c>
      <c r="F15" s="14" t="s">
        <v>6154</v>
      </c>
      <c r="G15" s="14"/>
      <c r="H15" s="25" t="str">
        <f t="shared" si="1"/>
        <v>ALG13_Question</v>
      </c>
      <c r="I15" s="1" t="str">
        <f>IF(ISTEXT(VLOOKUP($A15,'ALG Generieke vragenset'!$A$2:$X$48,9,FALSE)),VLOOKUP($A15,'ALG Generieke vragenset'!$A$2:$X$48,9,FALSE),"")</f>
        <v xml:space="preserve">Sinds wanneer heb je klachten? </v>
      </c>
      <c r="J15" s="1" t="str">
        <f t="shared" si="2"/>
        <v>ALG13_QuestionPar</v>
      </c>
      <c r="K15" s="1" t="str">
        <f>IF(ISTEXT(VLOOKUP($A15,'ALG Generieke vragenset'!$A$2:$X$48,11,FALSE)),VLOOKUP($A15,'ALG Generieke vragenset'!$A$2:$X$48,11,FALSE),"")</f>
        <v xml:space="preserve">Sinds wanneer zijn er klachten? </v>
      </c>
      <c r="L15" s="1" t="str">
        <f>IF(ISTEXT(VLOOKUP($A15,'ALG Generieke vragenset'!$A$2:$X$48,12,FALSE)),VLOOKUP($A15,'ALG Generieke vragenset'!$A$2:$X$48,12,FALSE),"")</f>
        <v>Sinds wanneer</v>
      </c>
      <c r="M15" s="1"/>
      <c r="N15" s="1" t="str">
        <f>IF(ISTEXT(VLOOKUP($A15,'ALG Generieke vragenset'!$A$2:$X$48,14,FALSE)),VLOOKUP($A15,'ALG Generieke vragenset'!$A$2:$X$48,14,FALSE),"")</f>
        <v/>
      </c>
      <c r="O15" s="24" t="str">
        <f>IF(ISTEXT(VLOOKUP($A15,'ALG Generieke vragenset'!$A$2:$X$48,15,FALSE)),VLOOKUP($A15,'ALG Generieke vragenset'!$A$2:$X$48,15,FALSE),"")</f>
        <v/>
      </c>
      <c r="P15" s="24" t="str">
        <f>IF(ISTEXT(VLOOKUP($A15,'ALG Generieke vragenset'!$A$2:$X$48,16,FALSE)),VLOOKUP($A15,'ALG Generieke vragenset'!$A$2:$X$48,16,FALSE),"")</f>
        <v/>
      </c>
      <c r="Q15" s="1" t="str">
        <f>IF(ISTEXT(VLOOKUP($A15,'ALG Generieke vragenset'!$A$2:$X$48,17,FALSE)),VLOOKUP($A15,'ALG Generieke vragenset'!$A$2:$X$48,17,FALSE),"")</f>
        <v>keuzeselectie</v>
      </c>
      <c r="R15" s="1" t="str">
        <f>IF(ISTEXT(VLOOKUP($A15,'ALG Generieke vragenset'!$A$2:$X$48,18,FALSE)),VLOOKUP($A15,'ALG Generieke vragenset'!$A$2:$X$48,18,FALSE),"")</f>
        <v>Ja</v>
      </c>
      <c r="S15" s="14" t="s">
        <v>6228</v>
      </c>
      <c r="T15" s="14" t="str">
        <f>IF(ISTEXT(VLOOKUP($A15,'ALG Generieke vragenset'!$A$2:$X$48,20,FALSE)),VLOOKUP($A15,'ALG Generieke vragenset'!$A$2:$X$48,20,FALSE),"")</f>
        <v xml:space="preserve">1. Enkele uren
2. Een dag
3. Twee dagen
4. 2-6 dagen
5. 7 dagen
6. Langer dan 7 dagen
</v>
      </c>
      <c r="U15" s="14" t="str">
        <f>IF(ISTEXT(VLOOKUP($A15,'ALG Generieke vragenset'!$A$2:$X$48,21,FALSE)),VLOOKUP($A15,'ALG Generieke vragenset'!$A$2:$X$48,21,FALSE),"")</f>
        <v>x</v>
      </c>
      <c r="V15" s="16" t="s">
        <v>6230</v>
      </c>
      <c r="W15" s="203" t="s">
        <v>6231</v>
      </c>
      <c r="X15" s="1"/>
    </row>
    <row r="16" spans="1:24" ht="32.1">
      <c r="A16" s="32" t="str">
        <f>UPPER(MID(C16,1,3)&amp;B16)</f>
        <v>ALG13A</v>
      </c>
      <c r="B16" s="43" t="s">
        <v>6232</v>
      </c>
      <c r="C16" s="43" t="s">
        <v>6153</v>
      </c>
      <c r="D16" s="43" t="s">
        <v>6115</v>
      </c>
      <c r="E16" s="43" t="s">
        <v>4719</v>
      </c>
      <c r="F16" s="43" t="s">
        <v>6154</v>
      </c>
      <c r="G16" s="43"/>
      <c r="H16" s="25" t="str">
        <f t="shared" si="1"/>
        <v>ALG13A_Question</v>
      </c>
      <c r="I16" s="1" t="str">
        <f>IF(ISTEXT(VLOOKUP($A16,'ALG Generieke vragenset'!$A$2:$X$48,9,FALSE)),VLOOKUP($A16,'ALG Generieke vragenset'!$A$2:$X$48,9,FALSE),"")</f>
        <v>Hoe lang bestaan de klachten precies?</v>
      </c>
      <c r="J16" s="1" t="str">
        <f t="shared" si="2"/>
        <v>ALG13A_QuestionPar</v>
      </c>
      <c r="K16" s="1" t="str">
        <f>IF(ISTEXT(VLOOKUP($A16,'ALG Generieke vragenset'!$A$2:$X$48,11,FALSE)),VLOOKUP($A16,'ALG Generieke vragenset'!$A$2:$X$48,11,FALSE),"")</f>
        <v>Hoe lang bestaan de klachten precies?</v>
      </c>
      <c r="L16" s="1" t="str">
        <f>IF(ISTEXT(VLOOKUP($A16,'ALG Generieke vragenset'!$A$2:$X$48,12,FALSE)),VLOOKUP($A16,'ALG Generieke vragenset'!$A$2:$X$48,12,FALSE),"")</f>
        <v>Specifieke duur</v>
      </c>
      <c r="M16" s="1"/>
      <c r="N16" s="1" t="str">
        <f>IF(ISTEXT(VLOOKUP($A16,'ALG Generieke vragenset'!$A$2:$X$48,14,FALSE)),VLOOKUP($A16,'ALG Generieke vragenset'!$A$2:$X$48,14,FALSE),"")</f>
        <v> </v>
      </c>
      <c r="O16" s="24" t="str">
        <f>IF(ISTEXT(VLOOKUP($A16,'ALG Generieke vragenset'!$A$2:$X$48,15,FALSE)),VLOOKUP($A16,'ALG Generieke vragenset'!$A$2:$X$48,15,FALSE),"")</f>
        <v/>
      </c>
      <c r="P16" s="24" t="str">
        <f>IF(ISTEXT(VLOOKUP($A16,'ALG Generieke vragenset'!$A$2:$X$48,16,FALSE)),VLOOKUP($A16,'ALG Generieke vragenset'!$A$2:$X$48,16,FALSE),"")</f>
        <v> </v>
      </c>
      <c r="Q16" s="1" t="str">
        <f>IF(ISTEXT(VLOOKUP($A16,'ALG Generieke vragenset'!$A$2:$X$48,17,FALSE)),VLOOKUP($A16,'ALG Generieke vragenset'!$A$2:$X$48,17,FALSE),"")</f>
        <v>beschrijving</v>
      </c>
      <c r="R16" s="1" t="str">
        <f>IF(ISTEXT(VLOOKUP($A16,'ALG Generieke vragenset'!$A$2:$X$48,18,FALSE)),VLOOKUP($A16,'ALG Generieke vragenset'!$A$2:$X$48,18,FALSE),"")</f>
        <v xml:space="preserve">Ja </v>
      </c>
      <c r="S16" s="1"/>
      <c r="T16" s="14" t="str">
        <f>IF(ISTEXT(VLOOKUP($A16,'ALG Generieke vragenset'!$A$2:$X$48,20,FALSE)),VLOOKUP($A16,'ALG Generieke vragenset'!$A$2:$X$48,20,FALSE),"")</f>
        <v>Beschrijving</v>
      </c>
      <c r="U16" s="14" t="str">
        <f>IF(ISTEXT(VLOOKUP($A16,'ALG Generieke vragenset'!$A$2:$X$48,21,FALSE)),VLOOKUP($A16,'ALG Generieke vragenset'!$A$2:$X$48,21,FALSE),"")</f>
        <v>x</v>
      </c>
      <c r="V16" s="43">
        <v>1</v>
      </c>
      <c r="W16" s="43" t="s">
        <v>6116</v>
      </c>
      <c r="X16" s="44" t="s">
        <v>6116</v>
      </c>
    </row>
    <row r="17" spans="1:24" ht="144">
      <c r="A17" s="282" t="str">
        <f>UPPER(MID(C17,1,5)&amp;B17)</f>
        <v>VAGBL3</v>
      </c>
      <c r="B17" s="172">
        <v>3</v>
      </c>
      <c r="C17" s="172" t="s">
        <v>7919</v>
      </c>
      <c r="D17" s="172" t="s">
        <v>4719</v>
      </c>
      <c r="E17" s="172" t="s">
        <v>6186</v>
      </c>
      <c r="F17" s="172" t="s">
        <v>6154</v>
      </c>
      <c r="G17" s="172"/>
      <c r="H17" s="25" t="str">
        <f t="shared" si="1"/>
        <v>VAGBL3_Question</v>
      </c>
      <c r="I17" s="172" t="s">
        <v>7931</v>
      </c>
      <c r="J17" s="1" t="str">
        <f t="shared" si="2"/>
        <v>VAGBL3_QuestionPar</v>
      </c>
      <c r="K17" s="172" t="s">
        <v>7932</v>
      </c>
      <c r="L17" s="172" t="s">
        <v>6234</v>
      </c>
      <c r="M17" s="1"/>
      <c r="N17" s="172"/>
      <c r="O17" s="172"/>
      <c r="P17" s="172"/>
      <c r="Q17" s="172" t="s">
        <v>6326</v>
      </c>
      <c r="R17" s="172" t="s">
        <v>3</v>
      </c>
      <c r="S17" s="172" t="s">
        <v>7933</v>
      </c>
      <c r="T17" s="172" t="s">
        <v>7934</v>
      </c>
      <c r="U17" s="172" t="s">
        <v>1576</v>
      </c>
      <c r="V17" s="172" t="s">
        <v>6230</v>
      </c>
      <c r="W17" s="172" t="s">
        <v>7935</v>
      </c>
      <c r="X17" s="283"/>
    </row>
    <row r="18" spans="1:24" ht="176.1">
      <c r="A18" s="32" t="str">
        <f>UPPER(MID(C18,1,5)&amp;B18)</f>
        <v>PIJ1</v>
      </c>
      <c r="B18" s="1">
        <v>1</v>
      </c>
      <c r="C18" s="1" t="s">
        <v>7936</v>
      </c>
      <c r="D18" s="14" t="s">
        <v>4719</v>
      </c>
      <c r="E18" s="14" t="s">
        <v>4719</v>
      </c>
      <c r="F18" s="14" t="s">
        <v>6154</v>
      </c>
      <c r="G18" s="14"/>
      <c r="H18" s="25" t="str">
        <f t="shared" si="1"/>
        <v>PIJ1_Question</v>
      </c>
      <c r="I18" s="1" t="str">
        <f>IF(ISTEXT(VLOOKUP($A18,'ALG Generieke vragenset'!$A$2:$X$48,9,FALSE)),VLOOKUP($A18,'ALG Generieke vragenset'!$A$2:$X$48,9,FALSE),"")</f>
        <v>Kun je op een schaal van 0-10 aangeven hoeveel pijn je hebt?</v>
      </c>
      <c r="J18" s="1" t="str">
        <f t="shared" si="2"/>
        <v>PIJ1_QuestionPar</v>
      </c>
      <c r="K18" s="1" t="str">
        <f>IF(ISTEXT(VLOOKUP($A18,'ALG Generieke vragenset'!$A$2:$X$48,11,FALSE)),VLOOKUP($A18,'ALG Generieke vragenset'!$A$2:$X$48,11,FALSE),"")</f>
        <v>Kun je op een schaal van 0-10 aangeven hoeveel pijn de patiënt heeft?</v>
      </c>
      <c r="L18" s="1" t="str">
        <f>IF(ISTEXT(VLOOKUP($A18,'ALG Generieke vragenset'!$A$2:$X$48,12,FALSE)),VLOOKUP($A18,'ALG Generieke vragenset'!$A$2:$X$48,12,FALSE),"")</f>
        <v>Pijn 0-10</v>
      </c>
      <c r="M18" s="1" t="str">
        <f t="shared" si="3"/>
        <v>PIJ1_ExtraInfo</v>
      </c>
      <c r="N18" s="1" t="str">
        <f>IF(ISTEXT(VLOOKUP($A18,'ALG Generieke vragenset'!$A$2:$X$48,14,FALSE)),VLOOKUP($A18,'ALG Generieke vragenset'!$A$2:$X$48,14,FALSE),"")</f>
        <v>0 is geen pijn, 1-3: weinig pijn, je kan bijna alles doen, 4-7: De pijn is aanwezig en beperkt je in je activiteiten, 8-9: de pijn is heel hevig en belemmerd je in al je dagelijkse activiteiten, 10 is de ergst denkbare pijn.</v>
      </c>
      <c r="O18" s="24" t="str">
        <f>IF(ISTEXT(VLOOKUP($A18,'ALG Generieke vragenset'!$A$2:$X$48,15,FALSE)),VLOOKUP($A18,'ALG Generieke vragenset'!$A$2:$X$48,15,FALSE),"")</f>
        <v>https://mi-umbraco-prd.azurewebsites.net/media/r3xjpuis/pij1.png</v>
      </c>
      <c r="P18" s="24" t="str">
        <f>IF(ISTEXT(VLOOKUP($A18,'ALG Generieke vragenset'!$A$2:$X$48,16,FALSE)),VLOOKUP($A18,'ALG Generieke vragenset'!$A$2:$X$48,16,FALSE),"")</f>
        <v>score 9 of 10</v>
      </c>
      <c r="Q18" s="1" t="str">
        <f>IF(ISTEXT(VLOOKUP($A18,'ALG Generieke vragenset'!$A$2:$X$48,17,FALSE)),VLOOKUP($A18,'ALG Generieke vragenset'!$A$2:$X$48,17,FALSE),"")</f>
        <v>slider</v>
      </c>
      <c r="R18" s="1" t="str">
        <f>IF(ISTEXT(VLOOKUP($A18,'ALG Generieke vragenset'!$A$2:$X$48,18,FALSE)),VLOOKUP($A18,'ALG Generieke vragenset'!$A$2:$X$48,18,FALSE),"")</f>
        <v>Ja</v>
      </c>
      <c r="S18" s="14" t="str">
        <f>IF(ISTEXT(VLOOKUP($A18,'ALG Generieke vragenset'!$A$2:$X$100,19,FALSE)),VLOOKUP($A18,'ALG Generieke vragenset'!$A$2:$X$100,19,FALSE),"")</f>
        <v>0. PIJ1_Answer1 
1. PIJ1_Answer2 
2. PIJ1_Answer3 
3. PIJ1_Answer4 
4. PIJ1_Answer5 
5. PIJ1_Answer6 
6. PIJ1_Answer7 
7. PIJ1_Answer8 
8. PIJ1_Answer9 
9. PIJ1_Answer10 
10. PIJ1_Answer11</v>
      </c>
      <c r="T18" s="14" t="str">
        <f>IF(ISTEXT(VLOOKUP($A18,'ALG Generieke vragenset'!$A$2:$X$48,20,FALSE)),VLOOKUP($A18,'ALG Generieke vragenset'!$A$2:$X$48,20,FALSE),"")</f>
        <v>0. 0
1. 1
2. 2
3. 3
4. 4
5. 5
6. 6
7. 7
8. 8
9. 9
10. 10</v>
      </c>
      <c r="U18" s="14" t="str">
        <f>IF(ISTEXT(VLOOKUP($A18,'ALG Generieke vragenset'!$A$2:$X$48,21,FALSE)),VLOOKUP($A18,'ALG Generieke vragenset'!$A$2:$X$48,21,FALSE),"")</f>
        <v>x</v>
      </c>
      <c r="V18" s="46" t="s">
        <v>6739</v>
      </c>
      <c r="W18" s="14" t="s">
        <v>6254</v>
      </c>
      <c r="X18" s="1"/>
    </row>
    <row r="19" spans="1:24" ht="159.94999999999999">
      <c r="A19" s="32" t="str">
        <f>UPPER(MID(C19,1,5)&amp;B19)</f>
        <v>VAGBL4A</v>
      </c>
      <c r="B19" s="172" t="s">
        <v>6190</v>
      </c>
      <c r="C19" s="172" t="s">
        <v>7919</v>
      </c>
      <c r="D19" s="172" t="s">
        <v>4719</v>
      </c>
      <c r="E19" s="172" t="s">
        <v>6186</v>
      </c>
      <c r="F19" s="172" t="s">
        <v>7937</v>
      </c>
      <c r="G19" s="172"/>
      <c r="H19" s="25" t="str">
        <f t="shared" si="1"/>
        <v>VAGBL4A_Question</v>
      </c>
      <c r="I19" s="172" t="s">
        <v>7788</v>
      </c>
      <c r="J19" s="1" t="str">
        <f t="shared" si="2"/>
        <v>VAGBL4A_QuestionPar</v>
      </c>
      <c r="K19" s="172" t="s">
        <v>7938</v>
      </c>
      <c r="L19" s="172" t="s">
        <v>7939</v>
      </c>
      <c r="M19" s="1" t="str">
        <f t="shared" si="3"/>
        <v>VAGBL4A_ExtraInfo</v>
      </c>
      <c r="N19" s="172" t="s">
        <v>7940</v>
      </c>
      <c r="O19" s="172"/>
      <c r="P19" s="172"/>
      <c r="Q19" s="172" t="s">
        <v>6326</v>
      </c>
      <c r="R19" s="172" t="s">
        <v>3</v>
      </c>
      <c r="S19" s="172" t="s">
        <v>7941</v>
      </c>
      <c r="T19" s="172" t="s">
        <v>7942</v>
      </c>
      <c r="U19" s="172" t="s">
        <v>1576</v>
      </c>
      <c r="V19" s="172" t="s">
        <v>6777</v>
      </c>
      <c r="W19" s="284"/>
      <c r="X19" s="283"/>
    </row>
    <row r="20" spans="1:24" ht="255.95">
      <c r="A20" s="32" t="str">
        <f>UPPER(MID(C20,1,5)&amp;B20)</f>
        <v>VAGBL4B</v>
      </c>
      <c r="B20" s="172" t="s">
        <v>6483</v>
      </c>
      <c r="C20" s="172" t="s">
        <v>7919</v>
      </c>
      <c r="D20" s="172" t="s">
        <v>4719</v>
      </c>
      <c r="E20" s="172" t="s">
        <v>6186</v>
      </c>
      <c r="F20" s="172" t="s">
        <v>6263</v>
      </c>
      <c r="G20" s="172"/>
      <c r="H20" s="25" t="str">
        <f t="shared" si="1"/>
        <v>VAGBL4B_Question</v>
      </c>
      <c r="I20" s="172" t="s">
        <v>7788</v>
      </c>
      <c r="J20" s="1" t="str">
        <f t="shared" si="2"/>
        <v>VAGBL4B_QuestionPar</v>
      </c>
      <c r="K20" s="172" t="s">
        <v>7938</v>
      </c>
      <c r="L20" s="172" t="s">
        <v>7939</v>
      </c>
      <c r="M20" s="1" t="str">
        <f t="shared" si="3"/>
        <v>VAGBL4B_ExtraInfo</v>
      </c>
      <c r="N20" s="172" t="s">
        <v>7943</v>
      </c>
      <c r="O20" s="172"/>
      <c r="P20" s="172"/>
      <c r="Q20" s="172" t="s">
        <v>6326</v>
      </c>
      <c r="R20" s="172" t="s">
        <v>3</v>
      </c>
      <c r="S20" s="172" t="s">
        <v>7944</v>
      </c>
      <c r="T20" s="172" t="s">
        <v>7945</v>
      </c>
      <c r="U20" s="172" t="s">
        <v>1576</v>
      </c>
      <c r="V20" s="172" t="s">
        <v>6620</v>
      </c>
      <c r="W20" s="284"/>
      <c r="X20" s="283"/>
    </row>
    <row r="21" spans="1:24" ht="48">
      <c r="A21" s="313" t="str">
        <f>UPPER(MID(C21,1,3)&amp;B21)</f>
        <v>ALG19</v>
      </c>
      <c r="B21" s="314">
        <v>19</v>
      </c>
      <c r="C21" s="314" t="s">
        <v>6153</v>
      </c>
      <c r="D21" s="314" t="s">
        <v>6259</v>
      </c>
      <c r="E21" s="314" t="s">
        <v>4719</v>
      </c>
      <c r="F21" s="315" t="s">
        <v>6263</v>
      </c>
      <c r="G21" s="315"/>
      <c r="H21" s="25" t="str">
        <f t="shared" si="1"/>
        <v>ALG19_Question</v>
      </c>
      <c r="I21" s="316" t="str">
        <f>IF(ISTEXT(VLOOKUP($A21,'ALG Generieke vragenset'!$A$2:$X$47,9,FALSE)),VLOOKUP($A21,'ALG Generieke vragenset'!$A$2:$X$47,9,FALSE),"")</f>
        <v>Kan er sprake zijn van een SOA?</v>
      </c>
      <c r="J21" s="1" t="str">
        <f t="shared" si="2"/>
        <v>ALG19_QuestionPar</v>
      </c>
      <c r="K21" s="316" t="str">
        <f>IF(ISTEXT(VLOOKUP($A21,'ALG Generieke vragenset'!$A$2:$X$47,11,FALSE)),VLOOKUP($A21,'ALG Generieke vragenset'!$A$2:$X$47,11,FALSE),"")</f>
        <v>Kan er sprake zijn van een SOA?</v>
      </c>
      <c r="L21" s="316" t="s">
        <v>6264</v>
      </c>
      <c r="M21" s="1" t="str">
        <f t="shared" si="3"/>
        <v>ALG19_ExtraInfo</v>
      </c>
      <c r="N21" s="316" t="s">
        <v>417</v>
      </c>
      <c r="O21" s="315" t="str">
        <f>IF(ISTEXT(VLOOKUP($A21,'ALG Generieke vragenset'!$A$2:$X$47,15,FALSE)),VLOOKUP($A21,'ALG Generieke vragenset'!$A$2:$X$47,15,FALSE),"")</f>
        <v/>
      </c>
      <c r="P21" s="315" t="str">
        <f>IF(ISTEXT(VLOOKUP($A21,'ALG Generieke vragenset'!$A$2:$X$47,16,FALSE)),VLOOKUP($A21,'ALG Generieke vragenset'!$A$2:$X$47,16,FALSE),"")</f>
        <v/>
      </c>
      <c r="Q21" s="316" t="str">
        <f>IF(ISTEXT(VLOOKUP($A21,'ALG Generieke vragenset'!$A$2:$X$47,17,FALSE)),VLOOKUP($A21,'ALG Generieke vragenset'!$A$2:$X$47,17,FALSE),"")</f>
        <v>boolean</v>
      </c>
      <c r="R21" s="316" t="str">
        <f>IF(ISTEXT(VLOOKUP($A21,'ALG Generieke vragenset'!$A$2:$X$47,18,FALSE)),VLOOKUP($A21,'ALG Generieke vragenset'!$A$2:$X$47,18,FALSE),"")</f>
        <v>Ja</v>
      </c>
      <c r="S21" s="317" t="s">
        <v>6500</v>
      </c>
      <c r="T21" s="317" t="str">
        <f>IF(ISTEXT(VLOOKUP($A21,'ALG Generieke vragenset'!$A$2:$X$47,20,FALSE)),VLOOKUP($A21,'ALG Generieke vragenset'!$A$2:$X$47,20,FALSE),"")</f>
        <v>1. Ja
2. Nee</v>
      </c>
      <c r="U21" s="317" t="str">
        <f>IF(ISTEXT(VLOOKUP($A21,'ALG Generieke vragenset'!$A$2:$X$47,21,FALSE)),VLOOKUP($A21,'ALG Generieke vragenset'!$A$2:$X$47,21,FALSE),"")</f>
        <v>x</v>
      </c>
      <c r="V21" s="318" t="s">
        <v>6159</v>
      </c>
      <c r="W21" s="24" t="s">
        <v>7946</v>
      </c>
      <c r="X21" s="239"/>
    </row>
    <row r="22" spans="1:24" ht="48">
      <c r="A22" s="319" t="str">
        <f>UPPER(MID(C22,1,3)&amp;B22)</f>
        <v>ALG19A</v>
      </c>
      <c r="B22" s="320" t="s">
        <v>6265</v>
      </c>
      <c r="C22" s="320" t="s">
        <v>6162</v>
      </c>
      <c r="D22" s="320" t="s">
        <v>6115</v>
      </c>
      <c r="E22" s="320" t="s">
        <v>6115</v>
      </c>
      <c r="F22" s="203" t="s">
        <v>6263</v>
      </c>
      <c r="G22" s="203"/>
      <c r="H22" s="25" t="str">
        <f t="shared" si="1"/>
        <v>ALG19A_Question</v>
      </c>
      <c r="I22" s="320" t="s">
        <v>419</v>
      </c>
      <c r="J22" s="1" t="str">
        <f t="shared" si="2"/>
        <v>ALG19A_QuestionPar</v>
      </c>
      <c r="K22" s="320" t="s">
        <v>421</v>
      </c>
      <c r="L22" s="320" t="s">
        <v>6266</v>
      </c>
      <c r="M22" s="1"/>
      <c r="N22" s="320"/>
      <c r="O22" s="203" t="str">
        <f>IF(ISTEXT(VLOOKUP($A22,'ALG Generieke vragenset'!$A$2:$X$47,15,FALSE)),VLOOKUP($A22,'ALG Generieke vragenset'!$A$2:$X$47,15,FALSE),"")</f>
        <v/>
      </c>
      <c r="P22" s="203" t="str">
        <f>IF(ISTEXT(VLOOKUP($A22,'ALG Generieke vragenset'!$A$2:$X$47,16,FALSE)),VLOOKUP($A22,'ALG Generieke vragenset'!$A$2:$X$47,16,FALSE),"")</f>
        <v/>
      </c>
      <c r="Q22" s="320" t="s">
        <v>6065</v>
      </c>
      <c r="R22" s="320" t="str">
        <f>IF(ISTEXT(VLOOKUP($A22,'ALG Generieke vragenset'!$A$2:$X$47,18,FALSE)),VLOOKUP($A22,'ALG Generieke vragenset'!$A$2:$X$47,18,FALSE),"")</f>
        <v>Ja</v>
      </c>
      <c r="S22" s="312" t="s">
        <v>6267</v>
      </c>
      <c r="T22" s="312" t="s">
        <v>6268</v>
      </c>
      <c r="U22" s="312" t="str">
        <f>IF(ISTEXT(VLOOKUP($A22,'ALG Generieke vragenset'!$A$2:$X$47,21,FALSE)),VLOOKUP($A22,'ALG Generieke vragenset'!$A$2:$X$47,21,FALSE),"")</f>
        <v>x</v>
      </c>
      <c r="V22" s="203" t="s">
        <v>6269</v>
      </c>
      <c r="W22" s="24" t="s">
        <v>7947</v>
      </c>
      <c r="X22" s="49" t="s">
        <v>6116</v>
      </c>
    </row>
    <row r="23" spans="1:24" ht="96">
      <c r="A23" s="313" t="str">
        <f>UPPER(MID(C23,1,3)&amp;B23)</f>
        <v>ALG19B</v>
      </c>
      <c r="B23" s="316" t="s">
        <v>6270</v>
      </c>
      <c r="C23" s="316" t="s">
        <v>6162</v>
      </c>
      <c r="D23" s="316" t="s">
        <v>6115</v>
      </c>
      <c r="E23" s="316" t="s">
        <v>6115</v>
      </c>
      <c r="F23" s="315" t="s">
        <v>6263</v>
      </c>
      <c r="G23" s="315"/>
      <c r="H23" s="25" t="str">
        <f t="shared" si="1"/>
        <v>ALG19B_Question</v>
      </c>
      <c r="I23" s="316" t="s">
        <v>429</v>
      </c>
      <c r="J23" s="1" t="str">
        <f t="shared" si="2"/>
        <v>ALG19B_QuestionPar</v>
      </c>
      <c r="K23" s="316" t="s">
        <v>431</v>
      </c>
      <c r="L23" s="316" t="s">
        <v>6271</v>
      </c>
      <c r="M23" s="1"/>
      <c r="N23" s="316" t="str">
        <f>IF(ISTEXT(VLOOKUP($A23,'ALG Generieke vragenset'!$A$2:$X$47,14,FALSE)),VLOOKUP($A23,'ALG Generieke vragenset'!$A$2:$X$47,14,FALSE),"")</f>
        <v/>
      </c>
      <c r="O23" s="315" t="str">
        <f>IF(ISTEXT(VLOOKUP($A23,'ALG Generieke vragenset'!$A$2:$X$47,15,FALSE)),VLOOKUP($A23,'ALG Generieke vragenset'!$A$2:$X$47,15,FALSE),"")</f>
        <v/>
      </c>
      <c r="P23" s="315" t="str">
        <f>IF(ISTEXT(VLOOKUP($A23,'ALG Generieke vragenset'!$A$2:$X$47,16,FALSE)),VLOOKUP($A23,'ALG Generieke vragenset'!$A$2:$X$47,16,FALSE),"")</f>
        <v/>
      </c>
      <c r="Q23" s="316" t="s">
        <v>6272</v>
      </c>
      <c r="R23" s="316" t="str">
        <f>IF(ISTEXT(VLOOKUP($A23,'ALG Generieke vragenset'!$A$2:$X$47,18,FALSE)),VLOOKUP($A23,'ALG Generieke vragenset'!$A$2:$X$47,18,FALSE),"")</f>
        <v>Ja</v>
      </c>
      <c r="S23" s="317" t="s">
        <v>6437</v>
      </c>
      <c r="T23" s="317" t="s">
        <v>6274</v>
      </c>
      <c r="U23" s="317" t="s">
        <v>1576</v>
      </c>
      <c r="V23" s="315" t="s">
        <v>6275</v>
      </c>
      <c r="W23" s="24"/>
      <c r="X23" s="49"/>
    </row>
    <row r="24" spans="1:24" ht="63.95">
      <c r="A24" s="32" t="str">
        <f t="shared" ref="A24:A27" si="5">UPPER(MID(C24,1,3)&amp;B24)</f>
        <v>ALG14</v>
      </c>
      <c r="B24" s="1">
        <v>14</v>
      </c>
      <c r="C24" s="1" t="s">
        <v>6153</v>
      </c>
      <c r="D24" s="14" t="s">
        <v>4719</v>
      </c>
      <c r="E24" s="14" t="s">
        <v>4719</v>
      </c>
      <c r="F24" s="14" t="s">
        <v>6154</v>
      </c>
      <c r="G24" s="14"/>
      <c r="H24" s="25" t="str">
        <f t="shared" si="1"/>
        <v>ALG14_Question</v>
      </c>
      <c r="I24" s="1" t="str">
        <f>IF(ISTEXT(VLOOKUP($A24,'ALG Generieke vragenset'!$A$2:$X$48,9,FALSE)),VLOOKUP($A24,'ALG Generieke vragenset'!$A$2:$X$48,9,FALSE),"")</f>
        <v>Zijn er nog andere bijkomende klachten?</v>
      </c>
      <c r="J24" s="1" t="str">
        <f t="shared" si="2"/>
        <v>ALG14_QuestionPar</v>
      </c>
      <c r="K24" s="1" t="str">
        <f>IF(ISTEXT(VLOOKUP($A24,'ALG Generieke vragenset'!$A$2:$X$48,11,FALSE)),VLOOKUP($A24,'ALG Generieke vragenset'!$A$2:$X$48,11,FALSE),"")</f>
        <v>Zijn er nog andere bijkomende klachten?</v>
      </c>
      <c r="L24" s="1" t="str">
        <f>IF(ISTEXT(VLOOKUP($A24,'ALG Generieke vragenset'!$A$2:$X$48,12,FALSE)),VLOOKUP($A24,'ALG Generieke vragenset'!$A$2:$X$48,12,FALSE),"")</f>
        <v>Bijkomende klachten</v>
      </c>
      <c r="M24" s="1"/>
      <c r="N24" s="1" t="str">
        <f>IF(ISTEXT(VLOOKUP($A24,'ALG Generieke vragenset'!$A$2:$X$48,14,FALSE)),VLOOKUP($A24,'ALG Generieke vragenset'!$A$2:$X$48,14,FALSE),"")</f>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boolean</v>
      </c>
      <c r="R24" s="1" t="str">
        <f>IF(ISTEXT(VLOOKUP($A24,'ALG Generieke vragenset'!$A$2:$X$48,18,FALSE)),VLOOKUP($A24,'ALG Generieke vragenset'!$A$2:$X$48,18,FALSE),"")</f>
        <v>Ja</v>
      </c>
      <c r="S24" s="317" t="s">
        <v>6500</v>
      </c>
      <c r="T24" s="14" t="str">
        <f>IF(ISTEXT(VLOOKUP($A24,'ALG Generieke vragenset'!$A$2:$X$48,20,FALSE)),VLOOKUP($A24,'ALG Generieke vragenset'!$A$2:$X$48,20,FALSE),"")</f>
        <v>1. Ja
2. Nee</v>
      </c>
      <c r="U24" s="14" t="str">
        <f>IF(ISTEXT(VLOOKUP($A24,'ALG Generieke vragenset'!$A$2:$X$48,21,FALSE)),VLOOKUP($A24,'ALG Generieke vragenset'!$A$2:$X$48,21,FALSE),"")</f>
        <v/>
      </c>
      <c r="V24" s="14" t="s">
        <v>6159</v>
      </c>
      <c r="W24" s="203" t="s">
        <v>6160</v>
      </c>
      <c r="X24" s="1"/>
    </row>
    <row r="25" spans="1:24" ht="32.1">
      <c r="A25" s="32" t="str">
        <f t="shared" si="5"/>
        <v>ALG14A</v>
      </c>
      <c r="B25" s="1" t="s">
        <v>6236</v>
      </c>
      <c r="C25" s="1" t="s">
        <v>6162</v>
      </c>
      <c r="D25" s="14" t="s">
        <v>6115</v>
      </c>
      <c r="E25" s="14" t="s">
        <v>6115</v>
      </c>
      <c r="F25" s="14" t="s">
        <v>6154</v>
      </c>
      <c r="G25" s="14"/>
      <c r="H25" s="25" t="str">
        <f t="shared" si="1"/>
        <v>ALG14A_Question</v>
      </c>
      <c r="I25" s="1" t="str">
        <f>IF(ISTEXT(VLOOKUP($A25,'ALG Generieke vragenset'!$A$2:$X$48,9,FALSE)),VLOOKUP($A25,'ALG Generieke vragenset'!$A$2:$X$48,9,FALSE),"")</f>
        <v>Kan je de bijkomende klachten beschrijven?</v>
      </c>
      <c r="J25" s="1" t="str">
        <f t="shared" si="2"/>
        <v>ALG14A_QuestionPar</v>
      </c>
      <c r="K25" s="1" t="str">
        <f>IF(ISTEXT(VLOOKUP($A25,'ALG Generieke vragenset'!$A$2:$X$48,11,FALSE)),VLOOKUP($A25,'ALG Generieke vragenset'!$A$2:$X$48,11,FALSE),"")</f>
        <v>Kan je de bijkomende klachten beschrijven?</v>
      </c>
      <c r="L25" s="1" t="str">
        <f>IF(ISTEXT(VLOOKUP($A25,'ALG Generieke vragenset'!$A$2:$X$48,12,FALSE)),VLOOKUP($A25,'ALG Generieke vragenset'!$A$2:$X$48,12,FALSE),"")</f>
        <v>Specificatie bijkomende klachten</v>
      </c>
      <c r="M25" s="1"/>
      <c r="N25" s="1" t="str">
        <f>IF(ISTEXT(VLOOKUP($A25,'ALG Generieke vragenset'!$A$2:$X$48,14,FALSE)),VLOOKUP($A25,'ALG Generieke vragenset'!$A$2:$X$48,14,FALSE),"")</f>
        <v/>
      </c>
      <c r="O25" s="24" t="str">
        <f>IF(ISTEXT(VLOOKUP($A25,'ALG Generieke vragenset'!$A$2:$X$48,15,FALSE)),VLOOKUP($A25,'ALG Generieke vragenset'!$A$2:$X$48,15,FALSE),"")</f>
        <v/>
      </c>
      <c r="P25" s="24" t="str">
        <f>IF(ISTEXT(VLOOKUP($A25,'ALG Generieke vragenset'!$A$2:$X$48,16,FALSE)),VLOOKUP($A25,'ALG Generieke vragenset'!$A$2:$X$48,16,FALSE),"")</f>
        <v/>
      </c>
      <c r="Q25" s="1" t="str">
        <f>IF(ISTEXT(VLOOKUP($A25,'ALG Generieke vragenset'!$A$2:$X$48,17,FALSE)),VLOOKUP($A25,'ALG Generieke vragenset'!$A$2:$X$48,17,FALSE),"")</f>
        <v>beschrijving</v>
      </c>
      <c r="R25" s="1" t="str">
        <f>IF(ISTEXT(VLOOKUP($A25,'ALG Generieke vragenset'!$A$2:$X$48,18,FALSE)),VLOOKUP($A25,'ALG Generieke vragenset'!$A$2:$X$48,18,FALSE),"")</f>
        <v>Nee</v>
      </c>
      <c r="S25" s="1"/>
      <c r="T25" s="14" t="str">
        <f>IF(ISTEXT(VLOOKUP($A25,'ALG Generieke vragenset'!$A$2:$X$48,20,FALSE)),VLOOKUP($A25,'ALG Generieke vragenset'!$A$2:$X$48,20,FALSE),"")</f>
        <v>Beschrijving</v>
      </c>
      <c r="U25" s="14" t="str">
        <f>IF(ISTEXT(VLOOKUP($A25,'ALG Generieke vragenset'!$A$2:$X$48,21,FALSE)),VLOOKUP($A25,'ALG Generieke vragenset'!$A$2:$X$48,21,FALSE),"")</f>
        <v>x</v>
      </c>
      <c r="V25" s="14">
        <v>1</v>
      </c>
      <c r="W25" s="203"/>
      <c r="X25" s="1"/>
    </row>
    <row r="26" spans="1:24" ht="32.1">
      <c r="A26" s="32" t="str">
        <f t="shared" si="5"/>
        <v>ALG15</v>
      </c>
      <c r="B26" s="1">
        <v>15</v>
      </c>
      <c r="C26" s="1" t="s">
        <v>6153</v>
      </c>
      <c r="D26" s="1" t="s">
        <v>4719</v>
      </c>
      <c r="E26" s="14" t="s">
        <v>4719</v>
      </c>
      <c r="F26" s="14" t="s">
        <v>6154</v>
      </c>
      <c r="G26" s="14"/>
      <c r="H26" s="25" t="str">
        <f t="shared" si="1"/>
        <v>ALG15_Question</v>
      </c>
      <c r="I26" s="1" t="str">
        <f>IF(ISTEXT(VLOOKUP($A26,'ALG Generieke vragenset'!$A$2:$X$48,9,FALSE)),VLOOKUP($A26,'ALG Generieke vragenset'!$A$2:$X$48,9,FALSE),"")</f>
        <v>Wat heb je zelf gedaan om de klachten te verlichten?</v>
      </c>
      <c r="J26" s="1" t="str">
        <f t="shared" si="2"/>
        <v>ALG15_QuestionPar</v>
      </c>
      <c r="K26" s="1" t="str">
        <f>IF(ISTEXT(VLOOKUP($A26,'ALG Generieke vragenset'!$A$2:$X$48,11,FALSE)),VLOOKUP($A26,'ALG Generieke vragenset'!$A$2:$X$48,11,FALSE),"")</f>
        <v>Wat heeft de patiënt zelf gedaan om de klachten te verlichten?</v>
      </c>
      <c r="L26" s="1" t="str">
        <f>IF(ISTEXT(VLOOKUP($A26,'ALG Generieke vragenset'!$A$2:$X$48,12,FALSE)),VLOOKUP($A26,'ALG Generieke vragenset'!$A$2:$X$48,12,FALSE),"")</f>
        <v>Zelfhulp</v>
      </c>
      <c r="M26" s="1" t="str">
        <f t="shared" si="3"/>
        <v>ALG15_ExtraInfo</v>
      </c>
      <c r="N26" s="1" t="str">
        <f>IF(ISTEXT(VLOOKUP($A26,'ALG Generieke vragenset'!$A$2:$X$48,14,FALSE)),VLOOKUP($A26,'ALG Generieke vragenset'!$A$2:$X$48,14,FALSE),"")</f>
        <v xml:space="preserve">Als je medicatie hebt ingenomen graag vermelden welke medicatie, de dosering en wanneer je het hebt ingenomen.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beschrijving</v>
      </c>
      <c r="R26" s="1" t="str">
        <f>IF(ISTEXT(VLOOKUP($A26,'ALG Generieke vragenset'!$A$2:$X$48,18,FALSE)),VLOOKUP($A26,'ALG Generieke vragenset'!$A$2:$X$48,18,FALSE),"")</f>
        <v xml:space="preserve">Ja </v>
      </c>
      <c r="S26" s="1"/>
      <c r="T26" s="14" t="str">
        <f>IF(ISTEXT(VLOOKUP($A26,'ALG Generieke vragenset'!$A$2:$X$48,20,FALSE)),VLOOKUP($A26,'ALG Generieke vragenset'!$A$2:$X$48,20,FALSE),"")</f>
        <v>Beschrijving</v>
      </c>
      <c r="U26" s="14" t="str">
        <f>IF(ISTEXT(VLOOKUP($A26,'ALG Generieke vragenset'!$A$2:$X$48,21,FALSE)),VLOOKUP($A26,'ALG Generieke vragenset'!$A$2:$X$48,21,FALSE),"")</f>
        <v>x</v>
      </c>
      <c r="V26" s="1">
        <v>1</v>
      </c>
      <c r="W26" s="203"/>
      <c r="X26" s="1"/>
    </row>
    <row r="27" spans="1:24" ht="32.1">
      <c r="A27" s="32" t="str">
        <f t="shared" si="5"/>
        <v>ALG17</v>
      </c>
      <c r="B27" s="47">
        <v>17</v>
      </c>
      <c r="C27" s="47" t="s">
        <v>6153</v>
      </c>
      <c r="D27" s="47" t="s">
        <v>4719</v>
      </c>
      <c r="E27" s="48" t="s">
        <v>6259</v>
      </c>
      <c r="F27" s="48" t="s">
        <v>6154</v>
      </c>
      <c r="G27" s="48"/>
      <c r="H27" s="25" t="str">
        <f t="shared" si="1"/>
        <v>ALG17_Question</v>
      </c>
      <c r="I27" s="1" t="str">
        <f>IF(ISTEXT(VLOOKUP($A27,'ALG Generieke vragenset'!$A$2:$X$48,9,FALSE)),VLOOKUP($A27,'ALG Generieke vragenset'!$A$2:$X$48,9,FALSE),"")</f>
        <v xml:space="preserve">Heb je ooit eerder last gehad van deze klacht? </v>
      </c>
      <c r="J27" s="1" t="str">
        <f t="shared" si="2"/>
        <v>ALG17_QuestionPar</v>
      </c>
      <c r="K27" s="1" t="str">
        <f>IF(ISTEXT(VLOOKUP($A27,'ALG Generieke vragenset'!$A$2:$X$48,11,FALSE)),VLOOKUP($A27,'ALG Generieke vragenset'!$A$2:$X$48,11,FALSE),"")</f>
        <v xml:space="preserve">Heeft de patiënt ooit eerder last gehad van dezelfde klacht? </v>
      </c>
      <c r="L27" s="1" t="str">
        <f>IF(ISTEXT(VLOOKUP($A27,'ALG Generieke vragenset'!$A$2:$X$48,12,FALSE)),VLOOKUP($A27,'ALG Generieke vragenset'!$A$2:$X$48,12,FALSE),"")</f>
        <v>Recidief</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317" t="s">
        <v>6500</v>
      </c>
      <c r="T27" s="14" t="str">
        <f>IF(ISTEXT(VLOOKUP($A27,'ALG Generieke vragenset'!$A$2:$X$48,20,FALSE)),VLOOKUP($A27,'ALG Generieke vragenset'!$A$2:$X$48,20,FALSE),"")</f>
        <v>1. Ja
2. Nee</v>
      </c>
      <c r="U27" s="14" t="str">
        <f>IF(ISTEXT(VLOOKUP($A27,'ALG Generieke vragenset'!$A$2:$X$48,21,FALSE)),VLOOKUP($A27,'ALG Generieke vragenset'!$A$2:$X$48,21,FALSE),"")</f>
        <v>x</v>
      </c>
      <c r="V27" s="48" t="s">
        <v>6159</v>
      </c>
      <c r="W27" s="203"/>
      <c r="X27" s="49"/>
    </row>
    <row r="28" spans="1:24" ht="128.1">
      <c r="A28" s="282" t="str">
        <f>UPPER(MID(C28,1,5)&amp;B28)</f>
        <v>VAGBL5</v>
      </c>
      <c r="B28" s="172">
        <v>5</v>
      </c>
      <c r="C28" s="172" t="s">
        <v>7919</v>
      </c>
      <c r="D28" s="172" t="s">
        <v>4719</v>
      </c>
      <c r="E28" s="172" t="s">
        <v>6186</v>
      </c>
      <c r="F28" s="172" t="s">
        <v>7948</v>
      </c>
      <c r="G28" s="172"/>
      <c r="H28" s="25" t="str">
        <f t="shared" si="1"/>
        <v>VAGBL5_Question</v>
      </c>
      <c r="I28" s="172" t="s">
        <v>7081</v>
      </c>
      <c r="J28" s="1" t="str">
        <f t="shared" si="2"/>
        <v>VAGBL5_QuestionPar</v>
      </c>
      <c r="K28" s="172" t="s">
        <v>7082</v>
      </c>
      <c r="L28" s="172" t="s">
        <v>7083</v>
      </c>
      <c r="M28" s="1" t="str">
        <f t="shared" si="3"/>
        <v>VAGBL5_ExtraInfo</v>
      </c>
      <c r="N28" s="172" t="s">
        <v>7084</v>
      </c>
      <c r="O28" s="172"/>
      <c r="P28" s="172"/>
      <c r="Q28" s="172" t="s">
        <v>6326</v>
      </c>
      <c r="R28" s="172" t="s">
        <v>7085</v>
      </c>
      <c r="S28" s="172" t="s">
        <v>7949</v>
      </c>
      <c r="T28" s="172" t="s">
        <v>7950</v>
      </c>
      <c r="U28" s="172" t="s">
        <v>1576</v>
      </c>
      <c r="V28" s="172" t="s">
        <v>6529</v>
      </c>
      <c r="W28" s="172" t="s">
        <v>7951</v>
      </c>
      <c r="X28" s="283"/>
    </row>
    <row r="29" spans="1:24" ht="335.1">
      <c r="A29" s="280" t="str">
        <f>UPPER(MID(C29,1,5)&amp;B29)</f>
        <v>VAGBL6</v>
      </c>
      <c r="B29" s="167">
        <v>6</v>
      </c>
      <c r="C29" s="167" t="s">
        <v>7919</v>
      </c>
      <c r="D29" s="167" t="s">
        <v>4719</v>
      </c>
      <c r="E29" s="167" t="s">
        <v>6186</v>
      </c>
      <c r="F29" s="167" t="s">
        <v>6202</v>
      </c>
      <c r="G29" s="167"/>
      <c r="H29" s="25" t="str">
        <f t="shared" si="1"/>
        <v>VAGBL6_Question</v>
      </c>
      <c r="I29" s="167" t="s">
        <v>7952</v>
      </c>
      <c r="J29" s="1" t="str">
        <f t="shared" si="2"/>
        <v>VAGBL6_QuestionPar</v>
      </c>
      <c r="K29" s="167" t="s">
        <v>7953</v>
      </c>
      <c r="L29" s="167" t="s">
        <v>7954</v>
      </c>
      <c r="M29" s="1" t="str">
        <f t="shared" si="3"/>
        <v>VAGBL6_ExtraInfo</v>
      </c>
      <c r="N29" s="167" t="s">
        <v>5354</v>
      </c>
      <c r="O29" s="167"/>
      <c r="P29" s="167"/>
      <c r="Q29" s="167" t="s">
        <v>6073</v>
      </c>
      <c r="R29" s="167" t="s">
        <v>3</v>
      </c>
      <c r="S29" s="317" t="s">
        <v>6500</v>
      </c>
      <c r="T29" s="167" t="s">
        <v>6744</v>
      </c>
      <c r="U29" s="167" t="s">
        <v>1576</v>
      </c>
      <c r="V29" s="167" t="s">
        <v>6159</v>
      </c>
      <c r="W29" s="167"/>
      <c r="X29" s="281"/>
    </row>
    <row r="30" spans="1:24" ht="372">
      <c r="A30" s="32" t="str">
        <f>UPPER(MID(C30,1,3)&amp;B30)</f>
        <v>ALG1A</v>
      </c>
      <c r="B30" s="1" t="s">
        <v>6161</v>
      </c>
      <c r="C30" s="1" t="s">
        <v>6162</v>
      </c>
      <c r="D30" s="1" t="s">
        <v>6115</v>
      </c>
      <c r="E30" s="1" t="s">
        <v>6115</v>
      </c>
      <c r="F30" s="1" t="s">
        <v>6154</v>
      </c>
      <c r="G30" s="1"/>
      <c r="H30" s="25" t="str">
        <f t="shared" si="1"/>
        <v>ALG1A_Question</v>
      </c>
      <c r="I30" s="321" t="s">
        <v>187</v>
      </c>
      <c r="J30" s="1" t="str">
        <f t="shared" si="2"/>
        <v>ALG1A_QuestionPar</v>
      </c>
      <c r="K30" s="322" t="s">
        <v>189</v>
      </c>
      <c r="L30" s="1" t="s">
        <v>6163</v>
      </c>
      <c r="M30" s="1" t="str">
        <f t="shared" si="3"/>
        <v>ALG1A_ExtraInfo</v>
      </c>
      <c r="N30" s="323" t="s">
        <v>6164</v>
      </c>
      <c r="O30" s="24"/>
      <c r="P30" s="24"/>
      <c r="Q30" s="25" t="s">
        <v>6066</v>
      </c>
      <c r="R30" s="1" t="s">
        <v>6118</v>
      </c>
      <c r="S30" s="14" t="s">
        <v>6165</v>
      </c>
      <c r="T30" s="33" t="s">
        <v>6166</v>
      </c>
      <c r="U30" s="1" t="s">
        <v>1576</v>
      </c>
      <c r="V30" s="14" t="s">
        <v>6167</v>
      </c>
      <c r="W30" s="24" t="s">
        <v>6168</v>
      </c>
      <c r="X30" s="1" t="s">
        <v>7955</v>
      </c>
    </row>
    <row r="31" spans="1:24" ht="32.1">
      <c r="A31" s="32" t="str">
        <f>UPPER(MID(C31,1,3)&amp;B31)</f>
        <v>ALG1B</v>
      </c>
      <c r="B31" s="1" t="s">
        <v>6169</v>
      </c>
      <c r="C31" s="1" t="s">
        <v>6162</v>
      </c>
      <c r="D31" s="1" t="s">
        <v>6115</v>
      </c>
      <c r="E31" s="1" t="s">
        <v>6115</v>
      </c>
      <c r="F31" s="1" t="s">
        <v>6154</v>
      </c>
      <c r="G31" s="1"/>
      <c r="H31" s="25" t="str">
        <f t="shared" si="1"/>
        <v>ALG1B_Question</v>
      </c>
      <c r="I31" s="321" t="s">
        <v>221</v>
      </c>
      <c r="J31" s="1" t="str">
        <f t="shared" si="2"/>
        <v>ALG1B_QuestionPar</v>
      </c>
      <c r="K31" s="322" t="s">
        <v>223</v>
      </c>
      <c r="L31" s="1" t="s">
        <v>6170</v>
      </c>
      <c r="M31" s="1"/>
      <c r="O31" s="24"/>
      <c r="P31" s="24"/>
      <c r="Q31" s="25" t="s">
        <v>6128</v>
      </c>
      <c r="R31" s="1" t="s">
        <v>6118</v>
      </c>
      <c r="S31" s="1"/>
      <c r="T31" s="33">
        <v>1</v>
      </c>
      <c r="U31" s="1" t="s">
        <v>1576</v>
      </c>
      <c r="V31" s="14">
        <v>1</v>
      </c>
      <c r="W31" s="24"/>
      <c r="X31" s="1"/>
    </row>
    <row r="32" spans="1:24" ht="144">
      <c r="A32" s="280" t="str">
        <f>UPPER(MID(C32,1,5)&amp;B32)</f>
        <v>VAGBL7</v>
      </c>
      <c r="B32" s="167">
        <v>7</v>
      </c>
      <c r="C32" s="167" t="s">
        <v>7919</v>
      </c>
      <c r="D32" s="167" t="s">
        <v>4719</v>
      </c>
      <c r="E32" s="167" t="s">
        <v>6186</v>
      </c>
      <c r="F32" s="167" t="s">
        <v>6202</v>
      </c>
      <c r="G32" s="167"/>
      <c r="H32" s="25" t="str">
        <f t="shared" si="1"/>
        <v>VAGBL7_Question</v>
      </c>
      <c r="I32" s="167" t="s">
        <v>7956</v>
      </c>
      <c r="J32" s="1" t="str">
        <f t="shared" si="2"/>
        <v>VAGBL7_QuestionPar</v>
      </c>
      <c r="K32" s="167" t="s">
        <v>7957</v>
      </c>
      <c r="L32" s="167" t="s">
        <v>6780</v>
      </c>
      <c r="M32" s="1"/>
      <c r="N32" s="167"/>
      <c r="O32" s="167"/>
      <c r="P32" s="167"/>
      <c r="Q32" s="167" t="s">
        <v>6073</v>
      </c>
      <c r="R32" s="167" t="s">
        <v>3</v>
      </c>
      <c r="S32" s="317" t="s">
        <v>6500</v>
      </c>
      <c r="T32" s="167" t="s">
        <v>6180</v>
      </c>
      <c r="U32" s="167" t="s">
        <v>1576</v>
      </c>
      <c r="V32" s="167" t="s">
        <v>6159</v>
      </c>
      <c r="W32" s="167" t="s">
        <v>6235</v>
      </c>
      <c r="X32" s="281"/>
    </row>
    <row r="33" spans="1:24" ht="192">
      <c r="A33" s="280" t="str">
        <f>UPPER(MID(C33,1,5)&amp;B33)</f>
        <v>VAGBL7A</v>
      </c>
      <c r="B33" s="30" t="s">
        <v>6201</v>
      </c>
      <c r="C33" s="30" t="s">
        <v>7919</v>
      </c>
      <c r="D33" s="30" t="s">
        <v>6115</v>
      </c>
      <c r="E33" s="30" t="s">
        <v>6186</v>
      </c>
      <c r="F33" s="30" t="s">
        <v>6154</v>
      </c>
      <c r="G33" s="30"/>
      <c r="H33" s="25" t="str">
        <f t="shared" si="1"/>
        <v>VAGBL7A_Question</v>
      </c>
      <c r="I33" s="30" t="s">
        <v>7958</v>
      </c>
      <c r="J33" s="1" t="str">
        <f t="shared" si="2"/>
        <v>VAGBL7A_QuestionPar</v>
      </c>
      <c r="K33" s="30" t="s">
        <v>7958</v>
      </c>
      <c r="L33" s="30"/>
      <c r="M33" s="1" t="str">
        <f t="shared" si="3"/>
        <v>VAGBL7A_ExtraInfo</v>
      </c>
      <c r="N33" s="89" t="s">
        <v>7959</v>
      </c>
      <c r="O33" s="30"/>
      <c r="P33" s="30"/>
      <c r="Q33" s="30" t="s">
        <v>6068</v>
      </c>
      <c r="R33" s="30" t="s">
        <v>6118</v>
      </c>
      <c r="S33" s="30"/>
      <c r="T33" s="30" t="s">
        <v>6128</v>
      </c>
      <c r="U33" s="30" t="s">
        <v>1576</v>
      </c>
      <c r="V33" s="30">
        <v>1</v>
      </c>
      <c r="W33" s="30"/>
      <c r="X33" s="30"/>
    </row>
    <row r="34" spans="1:24" ht="63.95">
      <c r="A34" s="32" t="str">
        <f t="shared" ref="A34:A35" si="6">UPPER(MID(C34,1,3)&amp;B34)</f>
        <v>ALG3B</v>
      </c>
      <c r="B34" s="1" t="s">
        <v>6178</v>
      </c>
      <c r="C34" s="1" t="s">
        <v>6162</v>
      </c>
      <c r="D34" s="1" t="s">
        <v>6115</v>
      </c>
      <c r="E34" s="14" t="s">
        <v>6115</v>
      </c>
      <c r="F34" s="14" t="s">
        <v>6154</v>
      </c>
      <c r="G34" s="14"/>
      <c r="H34" s="25" t="str">
        <f t="shared" si="1"/>
        <v>ALG3B_Question</v>
      </c>
      <c r="I34" s="1" t="str">
        <f>IF(ISTEXT(VLOOKUP($A34,'ALG Generieke vragenset'!$A$2:$X$48,9,FALSE)),VLOOKUP($A34,'ALG Generieke vragenset'!$A$2:$X$48,9,FALSE),"")</f>
        <v xml:space="preserve">Gebruik je medicijnen? </v>
      </c>
      <c r="J34" s="1" t="str">
        <f t="shared" si="2"/>
        <v>ALG3B_QuestionPar</v>
      </c>
      <c r="K34" s="1" t="str">
        <f>IF(ISTEXT(VLOOKUP($A34,'ALG Generieke vragenset'!$A$2:$X$48,11,FALSE)),VLOOKUP($A34,'ALG Generieke vragenset'!$A$2:$X$48,11,FALSE),"")</f>
        <v>Gebruikt de patiënt medicijnen?</v>
      </c>
      <c r="L34" s="1" t="str">
        <f>IF(ISTEXT(VLOOKUP($A34,'ALG Generieke vragenset'!$A$2:$X$48,12,FALSE)),VLOOKUP($A34,'ALG Generieke vragenset'!$A$2:$X$48,12,FALSE),"")</f>
        <v>Medicatie</v>
      </c>
      <c r="M34" s="1" t="str">
        <f t="shared" si="3"/>
        <v>ALG3B_ExtraInfo</v>
      </c>
      <c r="N34" s="1" t="str">
        <f>IF(ISTEXT(VLOOKUP($A34,'ALG Generieke vragenset'!$A$2:$X$48,14,FALSE)),VLOOKUP($A34,'ALG Generieke vragenset'!$A$2:$X$48,14,FALSE),"")</f>
        <v>En/of ben je onder behandeling bij een arts met bijvoorbeeld radiotherapie?</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boolean</v>
      </c>
      <c r="R34" s="1" t="str">
        <f>IF(ISTEXT(VLOOKUP($A34,'ALG Generieke vragenset'!$A$2:$X$48,18,FALSE)),VLOOKUP($A34,'ALG Generieke vragenset'!$A$2:$X$48,18,FALSE),"")</f>
        <v xml:space="preserve">Ja </v>
      </c>
      <c r="S34" s="317" t="s">
        <v>6500</v>
      </c>
      <c r="T34" s="14" t="str">
        <f>IF(ISTEXT(VLOOKUP($A34,'ALG Generieke vragenset'!$A$2:$X$48,20,FALSE)),VLOOKUP($A34,'ALG Generieke vragenset'!$A$2:$X$48,20,FALSE),"")</f>
        <v xml:space="preserve">1. Ja 
2. Nee </v>
      </c>
      <c r="U34" s="14" t="str">
        <f>IF(ISTEXT(VLOOKUP($A34,'ALG Generieke vragenset'!$A$2:$X$48,21,FALSE)),VLOOKUP($A34,'ALG Generieke vragenset'!$A$2:$X$48,21,FALSE),"")</f>
        <v>x</v>
      </c>
      <c r="V34" s="1" t="s">
        <v>6159</v>
      </c>
      <c r="W34" s="24" t="s">
        <v>6235</v>
      </c>
      <c r="X34" s="1"/>
    </row>
    <row r="35" spans="1:24" ht="32.1">
      <c r="A35" s="32" t="str">
        <f t="shared" si="6"/>
        <v>ALG3C</v>
      </c>
      <c r="B35" s="1" t="s">
        <v>6182</v>
      </c>
      <c r="C35" s="1" t="s">
        <v>6162</v>
      </c>
      <c r="D35" s="1" t="s">
        <v>6115</v>
      </c>
      <c r="E35" s="14" t="s">
        <v>6115</v>
      </c>
      <c r="F35" s="14" t="s">
        <v>6154</v>
      </c>
      <c r="G35" s="14"/>
      <c r="H35" s="25" t="str">
        <f t="shared" si="1"/>
        <v>ALG3C_Question</v>
      </c>
      <c r="I35" s="1" t="str">
        <f>IF(ISTEXT(VLOOKUP($A35,'ALG Generieke vragenset'!$A$2:$X$48,9,FALSE)),VLOOKUP($A35,'ALG Generieke vragenset'!$A$2:$X$48,9,FALSE),"")</f>
        <v>Welke medicatie gebruik je?</v>
      </c>
      <c r="J35" s="1" t="str">
        <f t="shared" si="2"/>
        <v>ALG3C_QuestionPar</v>
      </c>
      <c r="K35" s="1" t="str">
        <f>IF(ISTEXT(VLOOKUP($A35,'ALG Generieke vragenset'!$A$2:$X$48,11,FALSE)),VLOOKUP($A35,'ALG Generieke vragenset'!$A$2:$X$48,11,FALSE),"")</f>
        <v>Welke medicatie gebruik je?</v>
      </c>
      <c r="L35" s="1" t="str">
        <f>IF(ISTEXT(VLOOKUP($A35,'ALG Generieke vragenset'!$A$2:$X$48,12,FALSE)),VLOOKUP($A35,'ALG Generieke vragenset'!$A$2:$X$48,12,FALSE),"")</f>
        <v>Specificatie medicatie</v>
      </c>
      <c r="M35" s="1" t="str">
        <f t="shared" si="3"/>
        <v>ALG3C_ExtraInfo</v>
      </c>
      <c r="N35" s="1" t="str">
        <f>IF(ISTEXT(VLOOKUP($A35,'ALG Generieke vragenset'!$A$2:$X$48,14,FALSE)),VLOOKUP($A35,'ALG Generieke vragenset'!$A$2:$X$48,14,FALSE),"")</f>
        <v xml:space="preserve">Of wat voor behandeling? En als je er een hebt graag ook een foto uploaden van je medicatielijst.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 en beeld</v>
      </c>
      <c r="R35" s="1" t="str">
        <f>IF(ISTEXT(VLOOKUP($A35,'ALG Generieke vragenset'!$A$2:$X$48,18,FALSE)),VLOOKUP($A35,'ALG Generieke vragenset'!$A$2:$X$48,18,FALSE),"")</f>
        <v xml:space="preserve">Ja </v>
      </c>
      <c r="S35" s="1"/>
      <c r="T35" s="14">
        <v>1</v>
      </c>
      <c r="U35" s="14" t="str">
        <f>IF(ISTEXT(VLOOKUP($A35,'ALG Generieke vragenset'!$A$2:$X$48,21,FALSE)),VLOOKUP($A35,'ALG Generieke vragenset'!$A$2:$X$48,21,FALSE),"")</f>
        <v>x</v>
      </c>
      <c r="V35" s="1">
        <v>1</v>
      </c>
      <c r="W35" s="24"/>
      <c r="X35" s="1"/>
    </row>
    <row r="36" spans="1:24" ht="32.1">
      <c r="A36" s="32" t="str">
        <f>UPPER(MID(C36,1,3)&amp;B36)</f>
        <v>ADL1</v>
      </c>
      <c r="B36" s="1">
        <v>1</v>
      </c>
      <c r="C36" s="1" t="s">
        <v>6257</v>
      </c>
      <c r="D36" s="1" t="s">
        <v>4719</v>
      </c>
      <c r="E36" s="14" t="s">
        <v>4719</v>
      </c>
      <c r="F36" s="14" t="s">
        <v>6154</v>
      </c>
      <c r="G36" s="14"/>
      <c r="H36" s="25" t="str">
        <f t="shared" si="1"/>
        <v>ADL1_Question</v>
      </c>
      <c r="I36" s="1" t="str">
        <f>IF(ISTEXT(VLOOKUP($A36,'ALG Generieke vragenset'!$A$2:$X$48,9,FALSE)),VLOOKUP($A36,'ALG Generieke vragenset'!$A$2:$X$48,9,FALSE),"")</f>
        <v>Beperken de klachten je in je dagelijkse bezigheden?</v>
      </c>
      <c r="J36" s="1" t="str">
        <f t="shared" si="2"/>
        <v>ADL1_QuestionPar</v>
      </c>
      <c r="K36" s="1" t="str">
        <f>IF(ISTEXT(VLOOKUP($A36,'ALG Generieke vragenset'!$A$2:$X$48,11,FALSE)),VLOOKUP($A36,'ALG Generieke vragenset'!$A$2:$X$48,11,FALSE),"")</f>
        <v>Beperken de klachten de patiënt in zijn / haar dagelijkse bezigheden?</v>
      </c>
      <c r="L36" s="1" t="str">
        <f>IF(ISTEXT(VLOOKUP($A36,'ALG Generieke vragenset'!$A$2:$X$48,12,FALSE)),VLOOKUP($A36,'ALG Generieke vragenset'!$A$2:$X$48,12,FALSE),"")</f>
        <v>Beperkt ADL</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boolean</v>
      </c>
      <c r="R36" s="1" t="str">
        <f>IF(ISTEXT(VLOOKUP($A36,'ALG Generieke vragenset'!$A$2:$X$48,18,FALSE)),VLOOKUP($A36,'ALG Generieke vragenset'!$A$2:$X$48,18,FALSE),"")</f>
        <v>Ja</v>
      </c>
      <c r="S36" s="317" t="s">
        <v>6500</v>
      </c>
      <c r="T36" s="14" t="str">
        <f>IF(ISTEXT(VLOOKUP($A36,'ALG Generieke vragenset'!$A$2:$X$48,20,FALSE)),VLOOKUP($A36,'ALG Generieke vragenset'!$A$2:$X$48,20,FALSE),"")</f>
        <v>1. Ja
2. Nee</v>
      </c>
      <c r="U36" s="14" t="str">
        <f>IF(ISTEXT(VLOOKUP($A36,'ALG Generieke vragenset'!$A$2:$X$48,21,FALSE)),VLOOKUP($A36,'ALG Generieke vragenset'!$A$2:$X$48,21,FALSE),"")</f>
        <v>x</v>
      </c>
      <c r="V36" s="1" t="s">
        <v>6159</v>
      </c>
      <c r="W36" s="203"/>
      <c r="X36" s="1"/>
    </row>
    <row r="37" spans="1:24" ht="63.95">
      <c r="A37" s="32" t="str">
        <f>UPPER(MID(C37,1,3)&amp;B37)</f>
        <v>ALG5</v>
      </c>
      <c r="B37" s="1">
        <v>5</v>
      </c>
      <c r="C37" s="1" t="s">
        <v>6153</v>
      </c>
      <c r="D37" s="1" t="s">
        <v>6115</v>
      </c>
      <c r="E37" s="1" t="s">
        <v>4719</v>
      </c>
      <c r="F37" s="1" t="s">
        <v>6154</v>
      </c>
      <c r="G37" s="1"/>
      <c r="H37" s="25" t="str">
        <f t="shared" si="1"/>
        <v>ALG5_Question</v>
      </c>
      <c r="I37" s="1" t="str">
        <f>IF(ISTEXT(VLOOKUP($A37,'ALG Generieke vragenset'!$A$2:$X$48,9,FALSE)),VLOOKUP($A37,'ALG Generieke vragenset'!$A$2:$X$48,9,FALSE),"")</f>
        <v>Heb je allergieën?</v>
      </c>
      <c r="J37" s="1" t="str">
        <f t="shared" si="2"/>
        <v>ALG5_QuestionPar</v>
      </c>
      <c r="K37" s="1" t="str">
        <f>IF(ISTEXT(VLOOKUP($A37,'ALG Generieke vragenset'!$A$2:$X$48,11,FALSE)),VLOOKUP($A37,'ALG Generieke vragenset'!$A$2:$X$48,11,FALSE),"")</f>
        <v>Heeft de patiënt allergieën?</v>
      </c>
      <c r="L37" s="1" t="str">
        <f>IF(ISTEXT(VLOOKUP($A37,'ALG Generieke vragenset'!$A$2:$X$48,12,FALSE)),VLOOKUP($A37,'ALG Generieke vragenset'!$A$2:$X$48,12,FALSE),"")</f>
        <v>Allergieën</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boolean</v>
      </c>
      <c r="R37" s="1" t="str">
        <f>IF(ISTEXT(VLOOKUP($A37,'ALG Generieke vragenset'!$A$2:$X$48,18,FALSE)),VLOOKUP($A37,'ALG Generieke vragenset'!$A$2:$X$48,18,FALSE),"")</f>
        <v xml:space="preserve">Ja </v>
      </c>
      <c r="S37" s="317" t="s">
        <v>6500</v>
      </c>
      <c r="T37" s="14" t="str">
        <f>IF(ISTEXT(VLOOKUP($A37,'ALG Generieke vragenset'!$A$2:$X$48,20,FALSE)),VLOOKUP($A37,'ALG Generieke vragenset'!$A$2:$X$48,20,FALSE),"")</f>
        <v>1. Ja
2. Nee</v>
      </c>
      <c r="U37" s="14" t="str">
        <f>IF(ISTEXT(VLOOKUP($A37,'ALG Generieke vragenset'!$A$2:$X$48,21,FALSE)),VLOOKUP($A37,'ALG Generieke vragenset'!$A$2:$X$48,21,FALSE),"")</f>
        <v>x</v>
      </c>
      <c r="V37" s="14" t="s">
        <v>6159</v>
      </c>
      <c r="W37" s="203" t="s">
        <v>6160</v>
      </c>
      <c r="X37" s="1"/>
    </row>
    <row r="38" spans="1:24" ht="32.1">
      <c r="A38" s="32" t="str">
        <f>UPPER(MID(C38,1,3)&amp;B38)</f>
        <v>ALG6</v>
      </c>
      <c r="B38" s="1">
        <v>6</v>
      </c>
      <c r="C38" s="1" t="s">
        <v>6153</v>
      </c>
      <c r="D38" s="1" t="s">
        <v>4719</v>
      </c>
      <c r="E38" s="14" t="s">
        <v>4719</v>
      </c>
      <c r="F38" s="14" t="s">
        <v>6154</v>
      </c>
      <c r="G38" s="14"/>
      <c r="H38" s="25" t="str">
        <f t="shared" si="1"/>
        <v>ALG6_Question</v>
      </c>
      <c r="I38" s="1" t="str">
        <f>IF(ISTEXT(VLOOKUP($A38,'ALG Generieke vragenset'!$A$2:$X$48,9,FALSE)),VLOOKUP($A38,'ALG Generieke vragenset'!$A$2:$X$48,9,FALSE),"")</f>
        <v>Hoe uit de allergie zich?</v>
      </c>
      <c r="J38" s="1" t="str">
        <f t="shared" si="2"/>
        <v>ALG6_QuestionPar</v>
      </c>
      <c r="K38" s="1" t="str">
        <f>IF(ISTEXT(VLOOKUP($A38,'ALG Generieke vragenset'!$A$2:$X$48,11,FALSE)),VLOOKUP($A38,'ALG Generieke vragenset'!$A$2:$X$48,11,FALSE),"")</f>
        <v>Hoe uit de allergie zich?</v>
      </c>
      <c r="L38" s="1" t="str">
        <f>IF(ISTEXT(VLOOKUP($A38,'ALG Generieke vragenset'!$A$2:$X$48,12,FALSE)),VLOOKUP($A38,'ALG Generieke vragenset'!$A$2:$X$48,12,FALSE),"")</f>
        <v>Waarvoor en ernst</v>
      </c>
      <c r="M38" s="1" t="str">
        <f t="shared" si="3"/>
        <v>ALG6_ExtraInfo</v>
      </c>
      <c r="N38" s="1" t="str">
        <f>IF(ISTEXT(VLOOKUP($A38,'ALG Generieke vragenset'!$A$2:$X$48,14,FALSE)),VLOOKUP($A38,'ALG Generieke vragenset'!$A$2:$X$48,14,FALSE),"")</f>
        <v>Bijvoorbeeld: huiduitslag over het gehele lichaam of een opgezette tong of keel? En gebruik je/de patiënt medicatie voor de allergie en / of heb je een EpiPen?</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 xml:space="preserve">Ja </v>
      </c>
      <c r="S38" s="1"/>
      <c r="T38" s="14" t="str">
        <f>IF(ISTEXT(VLOOKUP($A38,'ALG Generieke vragenset'!$A$2:$X$48,20,FALSE)),VLOOKUP($A38,'ALG Generieke vragenset'!$A$2:$X$48,20,FALSE),"")</f>
        <v>Beschrijving</v>
      </c>
      <c r="U38" s="14" t="str">
        <f>IF(ISTEXT(VLOOKUP($A38,'ALG Generieke vragenset'!$A$2:$X$48,21,FALSE)),VLOOKUP($A38,'ALG Generieke vragenset'!$A$2:$X$48,21,FALSE),"")</f>
        <v>x</v>
      </c>
      <c r="V38" s="1">
        <v>1</v>
      </c>
      <c r="W38" s="203"/>
      <c r="X38" s="1"/>
    </row>
    <row r="39" spans="1:24" ht="48">
      <c r="A39" s="32" t="s">
        <v>6276</v>
      </c>
      <c r="B39" s="1">
        <v>20</v>
      </c>
      <c r="C39" s="1" t="s">
        <v>6153</v>
      </c>
      <c r="D39" s="1" t="s">
        <v>6115</v>
      </c>
      <c r="E39" s="14" t="s">
        <v>6115</v>
      </c>
      <c r="F39" s="14" t="s">
        <v>6154</v>
      </c>
      <c r="G39" s="14"/>
      <c r="H39" s="25" t="str">
        <f t="shared" si="1"/>
        <v>ADDITIONALQ_Question</v>
      </c>
      <c r="I39" s="1" t="str">
        <f>IF(ISTEXT(VLOOKUP($A39,'ALG Generieke vragenset'!$A$2:$X$48,9,FALSE)),VLOOKUP($A39,'ALG Generieke vragenset'!$A$2:$X$48,9,FALSE),"")</f>
        <v>Wat is je belangrijkste vraag aan ons?</v>
      </c>
      <c r="J39" s="1" t="str">
        <f t="shared" si="2"/>
        <v>ADDITIONALQ_QuestionPar</v>
      </c>
      <c r="K39" s="1" t="str">
        <f>IF(ISTEXT(VLOOKUP($A39,'ALG Generieke vragenset'!$A$2:$X$48,11,FALSE)),VLOOKUP($A39,'ALG Generieke vragenset'!$A$2:$X$48,11,FALSE),"")</f>
        <v>Wat is je belangrijkste vraag aan ons?</v>
      </c>
      <c r="L39" s="1" t="str">
        <f>IF(ISTEXT(VLOOKUP($A39,'ALG Generieke vragenset'!$A$2:$X$48,12,FALSE)),VLOOKUP($A39,'ALG Generieke vragenset'!$A$2:$X$48,12,FALSE),"")</f>
        <v>Hulpvraag</v>
      </c>
      <c r="M39" s="1"/>
      <c r="N39" s="1" t="str">
        <f>IF(ISTEXT(VLOOKUP($A39,'ALG Generieke vragenset'!$A$2:$X$48,14,FALSE)),VLOOKUP($A39,'ALG Generieke vragenset'!$A$2:$X$48,14,FALSE),"")</f>
        <v/>
      </c>
      <c r="O39" s="24" t="str">
        <f>IF(ISTEXT(VLOOKUP($A39,'ALG Generieke vragenset'!$A$2:$X$48,15,FALSE)),VLOOKUP($A39,'ALG Generieke vragenset'!$A$2:$X$48,15,FALSE),"")</f>
        <v/>
      </c>
      <c r="P39" s="24" t="str">
        <f>IF(ISTEXT(VLOOKUP($A39,'ALG Generieke vragenset'!$A$2:$X$48,16,FALSE)),VLOOKUP($A39,'ALG Generieke vragenset'!$A$2:$X$48,16,FALSE),"")</f>
        <v/>
      </c>
      <c r="Q39" s="1" t="str">
        <f>IF(ISTEXT(VLOOKUP($A39,'ALG Generieke vragenset'!$A$2:$X$48,17,FALSE)),VLOOKUP($A39,'ALG Generieke vragenset'!$A$2:$X$48,17,FALSE),"")</f>
        <v>beschrijving</v>
      </c>
      <c r="R39" s="1" t="str">
        <f>IF(ISTEXT(VLOOKUP($A39,'ALG Generieke vragenset'!$A$2:$X$48,18,FALSE)),VLOOKUP($A39,'ALG Generieke vragenset'!$A$2:$X$48,18,FALSE),"")</f>
        <v xml:space="preserve">Ja </v>
      </c>
      <c r="S39" s="1"/>
      <c r="T39" s="14" t="str">
        <f>IF(ISTEXT(VLOOKUP($A39,'ALG Generieke vragenset'!$A$2:$X$48,20,FALSE)),VLOOKUP($A39,'ALG Generieke vragenset'!$A$2:$X$48,20,FALSE),"")</f>
        <v>Beschrijving</v>
      </c>
      <c r="U39" s="14" t="str">
        <f>IF(ISTEXT(VLOOKUP($A39,'ALG Generieke vragenset'!$A$2:$X$48,21,FALSE)),VLOOKUP($A39,'ALG Generieke vragenset'!$A$2:$X$48,21,FALSE),"")</f>
        <v>x</v>
      </c>
      <c r="V39" s="14">
        <v>1</v>
      </c>
      <c r="W39" s="203"/>
      <c r="X39" s="1"/>
    </row>
    <row r="40" spans="1:24" ht="111.95">
      <c r="A40" s="32" t="s">
        <v>6278</v>
      </c>
      <c r="B40" s="1" t="s">
        <v>6279</v>
      </c>
      <c r="C40" s="1" t="s">
        <v>6162</v>
      </c>
      <c r="D40" s="1" t="s">
        <v>6115</v>
      </c>
      <c r="E40" s="14" t="s">
        <v>6115</v>
      </c>
      <c r="F40" s="14" t="s">
        <v>6154</v>
      </c>
      <c r="G40" s="14"/>
      <c r="H40" s="25" t="str">
        <f t="shared" si="1"/>
        <v>ALG27_Question</v>
      </c>
      <c r="I40" s="1" t="str">
        <f>IF(ISTEXT(VLOOKUP($A40,'ALG Generieke vragenset'!$A$2:$X$48,9,FALSE)),VLOOKUP($A40,'ALG Generieke vragenset'!$A$2:$X$48,9,FALSE),"")</f>
        <v xml:space="preserve">Zijn er nog andere zorgen of vragen? </v>
      </c>
      <c r="J40" s="1" t="str">
        <f t="shared" si="2"/>
        <v>ALG27_QuestionPar</v>
      </c>
      <c r="K40" s="1" t="str">
        <f>IF(ISTEXT(VLOOKUP($A40,'ALG Generieke vragenset'!$A$2:$X$48,11,FALSE)),VLOOKUP($A40,'ALG Generieke vragenset'!$A$2:$X$48,11,FALSE),"")</f>
        <v xml:space="preserve">Zijn er nog andere zorgen of vragen? </v>
      </c>
      <c r="L40" s="1" t="str">
        <f>IF(ISTEXT(VLOOKUP($A40,'ALG Generieke vragenset'!$A$2:$X$48,12,FALSE)),VLOOKUP($A40,'ALG Generieke vragenset'!$A$2:$X$48,12,FALSE),"")</f>
        <v>Zorgen of vragen</v>
      </c>
      <c r="M40" s="1" t="str">
        <f t="shared" si="3"/>
        <v>ALG27_ExtraInfo</v>
      </c>
      <c r="N40" s="1" t="str">
        <f>IF(ISTEXT(VLOOKUP($A40,'ALG Generieke vragenset'!$A$2:$X$48,14,FALSE)),VLOOKUP($A40,'ALG Generieke vragenset'!$A$2:$X$48,14,FALSE),"")</f>
        <v xml:space="preserve">Dit is de laatste vraag, hierna worden je antwoorden doorgestuurd naar ons medisch team. Indien je geen aanvullingen hebt kan je op volgende klikken. </v>
      </c>
      <c r="O40" s="24" t="str">
        <f>IF(ISTEXT(VLOOKUP($A40,'ALG Generieke vragenset'!$A$2:$X$48,15,FALSE)),VLOOKUP($A40,'ALG Generieke vragenset'!$A$2:$X$48,15,FALSE),"")</f>
        <v/>
      </c>
      <c r="P40" s="24" t="str">
        <f>IF(ISTEXT(VLOOKUP($A40,'ALG Generieke vragenset'!$A$2:$X$48,16,FALSE)),VLOOKUP($A40,'ALG Generieke vragenset'!$A$2:$X$48,16,FALSE),"")</f>
        <v/>
      </c>
      <c r="Q40" s="1" t="str">
        <f>IF(ISTEXT(VLOOKUP($A40,'ALG Generieke vragenset'!$A$2:$X$48,17,FALSE)),VLOOKUP($A40,'ALG Generieke vragenset'!$A$2:$X$48,17,FALSE),"")</f>
        <v>beschrijving</v>
      </c>
      <c r="R40" s="1" t="str">
        <f>IF(ISTEXT(VLOOKUP($A40,'ALG Generieke vragenset'!$A$2:$X$48,18,FALSE)),VLOOKUP($A40,'ALG Generieke vragenset'!$A$2:$X$48,18,FALSE),"")</f>
        <v>Nee</v>
      </c>
      <c r="S40" s="1"/>
      <c r="T40" s="14" t="str">
        <f>IF(ISTEXT(VLOOKUP($A40,'ALG Generieke vragenset'!$A$2:$X$48,20,FALSE)),VLOOKUP($A40,'ALG Generieke vragenset'!$A$2:$X$48,20,FALSE),"")</f>
        <v>Beschrijving</v>
      </c>
      <c r="U40" s="14" t="str">
        <f>IF(ISTEXT(VLOOKUP($A40,'ALG Generieke vragenset'!$A$2:$X$48,21,FALSE)),VLOOKUP($A40,'ALG Generieke vragenset'!$A$2:$X$48,21,FALSE),"")</f>
        <v>x</v>
      </c>
      <c r="V40" s="14">
        <v>1</v>
      </c>
      <c r="W40" s="205" t="s">
        <v>6283</v>
      </c>
      <c r="X40" s="14"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250E4BE6-B5CD-4700-820E-F3554AF1332E}">
          <x14:formula1>
            <xm:f>_handleiding!$A$29:$A$38</xm:f>
          </x14:formula1>
          <x14:formula2>
            <xm:f>0</xm:f>
          </x14:formula2>
          <xm:sqref>Q10 Q13:Q16 Q18 Q21 Q23:Q27 Q30:Q31 Q36:Q40</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6204-A464-4589-87A6-0689E2E20D1C}">
  <sheetPr codeName="Blad31"/>
  <dimension ref="A1:X38"/>
  <sheetViews>
    <sheetView topLeftCell="I15" zoomScale="90" zoomScaleNormal="90" workbookViewId="0">
      <selection activeCell="S17" sqref="S17"/>
    </sheetView>
  </sheetViews>
  <sheetFormatPr defaultColWidth="8.85546875" defaultRowHeight="15"/>
  <cols>
    <col min="9" max="10" width="32.42578125" customWidth="1"/>
    <col min="19" max="19" width="32" customWidth="1"/>
    <col min="20" max="20" width="27.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11.95">
      <c r="A2" s="194" t="s">
        <v>6353</v>
      </c>
      <c r="B2" s="195"/>
      <c r="C2" s="195" t="s">
        <v>6353</v>
      </c>
      <c r="D2" s="195" t="s">
        <v>4719</v>
      </c>
      <c r="E2" s="195" t="s">
        <v>4719</v>
      </c>
      <c r="F2" s="195" t="s">
        <v>6154</v>
      </c>
      <c r="G2" s="195"/>
      <c r="H2" s="481"/>
      <c r="I2" s="196"/>
      <c r="J2" s="205"/>
      <c r="K2" s="197"/>
      <c r="L2" s="195"/>
      <c r="M2" s="195"/>
      <c r="N2" s="195" t="s">
        <v>6384</v>
      </c>
      <c r="O2" s="195"/>
      <c r="P2" s="195"/>
      <c r="Q2" s="195"/>
      <c r="R2" s="195"/>
      <c r="S2" s="195"/>
      <c r="T2" s="195" t="s">
        <v>6510</v>
      </c>
      <c r="U2" s="195"/>
      <c r="V2" s="195"/>
      <c r="W2" s="195"/>
      <c r="X2" s="198"/>
    </row>
    <row r="3" spans="1:24" ht="409.6">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0"/>
        <v>ABCDE1B</v>
      </c>
      <c r="B4" s="25" t="s">
        <v>6352</v>
      </c>
      <c r="C4" s="25" t="s">
        <v>6353</v>
      </c>
      <c r="D4" s="25" t="s">
        <v>6296</v>
      </c>
      <c r="E4" s="25" t="s">
        <v>6115</v>
      </c>
      <c r="F4" s="25" t="s">
        <v>6224</v>
      </c>
      <c r="G4" s="25" t="s">
        <v>6385</v>
      </c>
      <c r="H4" s="25" t="str">
        <f t="shared" ref="H4:H38" si="1">A4&amp;"_"&amp;$H$1</f>
        <v>ABCDE1B_Question</v>
      </c>
      <c r="I4" s="1" t="str">
        <f>IF(ISTEXT(VLOOKUP($A4,'ABCDE set (patient + verz)'!$A$2:$X$48,9,FALSE)),VLOOKUP($A4,'ABCDE set (patient + verz)'!$A$2:$X$48,9,FALSE),"")</f>
        <v xml:space="preserve">Ben je volledig bij bewustzijn / helder? </v>
      </c>
      <c r="J4" s="1" t="str">
        <f t="shared" ref="J4:J38"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8"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96">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11.95">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11.95">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63.95">
      <c r="A10" s="32" t="str">
        <f>UPPER(MID(C10,1,3)&amp;B10)</f>
        <v>ALG4</v>
      </c>
      <c r="B10" s="1">
        <v>4</v>
      </c>
      <c r="C10" s="1" t="s">
        <v>6153</v>
      </c>
      <c r="D10" s="1" t="s">
        <v>4719</v>
      </c>
      <c r="E10" s="14" t="s">
        <v>6186</v>
      </c>
      <c r="F10" s="203" t="s">
        <v>6187</v>
      </c>
      <c r="G10" s="203"/>
      <c r="H10" s="25" t="str">
        <f t="shared" si="1"/>
        <v>ALG4_Question</v>
      </c>
      <c r="I10" s="1" t="str">
        <f>IF(ISTEXT(VLOOKUP($A10,'ALG Generieke vragenset'!$A$2:$X$48,9,FALSE)),VLOOKUP($A10,'ALG Generieke vragenset'!$A$2:$X$48,9,FALSE),"")</f>
        <v xml:space="preserve">Ben je (mogelijk) zwanger? </v>
      </c>
      <c r="J10" s="1" t="str">
        <f t="shared" si="2"/>
        <v>ALG4_QuestionPar</v>
      </c>
      <c r="K10" s="1" t="str">
        <f>IF(ISTEXT(VLOOKUP($A10,'ALG Generieke vragenset'!$A$2:$X$48,11,FALSE)),VLOOKUP($A10,'ALG Generieke vragenset'!$A$2:$X$48,11,FALSE),"")</f>
        <v>Is de patiënte (mogelijk) zwanger?</v>
      </c>
      <c r="L10" s="1" t="str">
        <f>IF(ISTEXT(VLOOKUP($A10,'ALG Generieke vragenset'!$A$2:$X$48,12,FALSE)),VLOOKUP($A10,'ALG Generieke vragenset'!$A$2:$X$48,12,FALSE),"")</f>
        <v>(mogelijk) zwanger</v>
      </c>
      <c r="M10" s="1"/>
      <c r="N10" s="1" t="str">
        <f>IF(ISTEXT(VLOOKUP($A10,'ALG Generieke vragenset'!$A$2:$X$48,14,FALSE)),VLOOKUP($A10,'ALG Generieke vragenset'!$A$2:$X$48,14,FALSE),"")</f>
        <v/>
      </c>
      <c r="O10" s="24" t="str">
        <f>IF(ISTEXT(VLOOKUP($A10,'ALG Generieke vragenset'!$A$2:$X$48,15,FALSE)),VLOOKUP($A10,'ALG Generieke vragenset'!$A$2:$X$48,15,FALSE),"")</f>
        <v/>
      </c>
      <c r="P10" s="24" t="str">
        <f>IF(ISTEXT(VLOOKUP($A10,'ALG Generieke vragenset'!$A$2:$X$48,16,FALSE)),VLOOKUP($A10,'ALG Generieke vragenset'!$A$2:$X$48,16,FALSE),"")</f>
        <v/>
      </c>
      <c r="Q10" s="1" t="str">
        <f>IF(ISTEXT(VLOOKUP($A10,'ALG Generieke vragenset'!$A$2:$X$48,17,FALSE)),VLOOKUP($A10,'ALG Generieke vragenset'!$A$2:$X$48,17,FALSE),"")</f>
        <v>boolean</v>
      </c>
      <c r="R10" s="1" t="str">
        <f>IF(ISTEXT(VLOOKUP($A10,'ALG Generieke vragenset'!$A$2:$X$48,18,FALSE)),VLOOKUP($A10,'ALG Generieke vragenset'!$A$2:$X$48,18,FALSE),"")</f>
        <v xml:space="preserve">Ja </v>
      </c>
      <c r="S10" s="14" t="s">
        <v>6500</v>
      </c>
      <c r="T10" s="14" t="str">
        <f>IF(ISTEXT(VLOOKUP($A10,'ALG Generieke vragenset'!$A$2:$X$48,20,FALSE)),VLOOKUP($A10,'ALG Generieke vragenset'!$A$2:$X$48,20,FALSE),"")</f>
        <v>1. Ja
2. Nee</v>
      </c>
      <c r="U10" s="14" t="str">
        <f>IF(ISTEXT(VLOOKUP($A10,'ALG Generieke vragenset'!$A$2:$X$48,21,FALSE)),VLOOKUP($A10,'ALG Generieke vragenset'!$A$2:$X$48,21,FALSE),"")</f>
        <v>x</v>
      </c>
      <c r="V10" s="1" t="s">
        <v>6159</v>
      </c>
      <c r="W10" s="203" t="s">
        <v>6235</v>
      </c>
      <c r="X10" s="1"/>
    </row>
    <row r="11" spans="1:24" ht="128.1">
      <c r="A11" s="128" t="str">
        <f>UPPER(MID(C11,1,5)&amp;B11)</f>
        <v>VAGAF1</v>
      </c>
      <c r="B11" s="33">
        <v>1</v>
      </c>
      <c r="C11" s="33" t="s">
        <v>7960</v>
      </c>
      <c r="D11" s="33" t="s">
        <v>4719</v>
      </c>
      <c r="E11" s="33" t="s">
        <v>6186</v>
      </c>
      <c r="F11" s="203" t="s">
        <v>6187</v>
      </c>
      <c r="G11" s="203"/>
      <c r="H11" s="25" t="str">
        <f t="shared" si="1"/>
        <v>VAGAF1_Question</v>
      </c>
      <c r="I11" s="33" t="s">
        <v>5365</v>
      </c>
      <c r="J11" s="1" t="str">
        <f t="shared" si="2"/>
        <v>VAGAF1_QuestionPar</v>
      </c>
      <c r="K11" s="33" t="s">
        <v>5367</v>
      </c>
      <c r="L11" s="33" t="s">
        <v>7961</v>
      </c>
      <c r="M11" s="1"/>
      <c r="N11" s="33"/>
      <c r="O11" s="33"/>
      <c r="P11" s="33"/>
      <c r="Q11" s="33" t="s">
        <v>6073</v>
      </c>
      <c r="R11" s="33" t="s">
        <v>3</v>
      </c>
      <c r="S11" s="14" t="s">
        <v>6500</v>
      </c>
      <c r="T11" s="33" t="s">
        <v>6120</v>
      </c>
      <c r="U11" s="33"/>
      <c r="V11" s="33" t="s">
        <v>6159</v>
      </c>
      <c r="W11" s="33" t="s">
        <v>7044</v>
      </c>
      <c r="X11" s="129"/>
    </row>
    <row r="12" spans="1:24" ht="409.6">
      <c r="A12" s="130" t="str">
        <f>UPPER(MID(C12,1,5)&amp;B12)</f>
        <v>VAGAF2</v>
      </c>
      <c r="B12" s="130">
        <v>2</v>
      </c>
      <c r="C12" s="41" t="s">
        <v>7960</v>
      </c>
      <c r="D12" s="41" t="s">
        <v>6115</v>
      </c>
      <c r="E12" s="41" t="s">
        <v>6186</v>
      </c>
      <c r="F12" s="41" t="s">
        <v>6154</v>
      </c>
      <c r="G12" s="41"/>
      <c r="H12" s="25" t="str">
        <f t="shared" si="1"/>
        <v>VAGAF2_Question</v>
      </c>
      <c r="I12" s="41" t="s">
        <v>5369</v>
      </c>
      <c r="J12" s="1" t="str">
        <f t="shared" si="2"/>
        <v>VAGAF2_QuestionPar</v>
      </c>
      <c r="K12" s="41" t="s">
        <v>5371</v>
      </c>
      <c r="L12" s="41" t="s">
        <v>6723</v>
      </c>
      <c r="M12" s="1" t="str">
        <f t="shared" si="3"/>
        <v>VAGAF2_ExtraInfo</v>
      </c>
      <c r="N12" s="41" t="s">
        <v>7962</v>
      </c>
      <c r="O12" s="41"/>
      <c r="P12" s="41" t="s">
        <v>6441</v>
      </c>
      <c r="Q12" s="41" t="s">
        <v>6326</v>
      </c>
      <c r="R12" s="41" t="s">
        <v>6295</v>
      </c>
      <c r="S12" s="41" t="s">
        <v>7963</v>
      </c>
      <c r="T12" s="41" t="s">
        <v>7964</v>
      </c>
      <c r="U12" s="41"/>
      <c r="V12" s="41" t="s">
        <v>6773</v>
      </c>
      <c r="W12" s="41" t="s">
        <v>7965</v>
      </c>
      <c r="X12" s="131"/>
    </row>
    <row r="13" spans="1:24" ht="63.95">
      <c r="A13" s="32" t="str">
        <f t="shared" ref="A13" si="4">UPPER(MID(C13,1,3)&amp;B13)</f>
        <v>ALG7</v>
      </c>
      <c r="B13" s="1">
        <v>7</v>
      </c>
      <c r="C13" s="1" t="s">
        <v>6153</v>
      </c>
      <c r="D13" s="1" t="s">
        <v>6115</v>
      </c>
      <c r="E13" s="14" t="s">
        <v>6196</v>
      </c>
      <c r="F13" s="14" t="s">
        <v>6154</v>
      </c>
      <c r="G13" s="14"/>
      <c r="H13" s="25" t="str">
        <f t="shared" si="1"/>
        <v>ALG7_Question</v>
      </c>
      <c r="I13" s="1" t="s">
        <v>269</v>
      </c>
      <c r="J13" s="1" t="str">
        <f t="shared" si="2"/>
        <v>ALG7_QuestionPar</v>
      </c>
      <c r="K13" s="1" t="s">
        <v>271</v>
      </c>
      <c r="L13" s="1" t="s">
        <v>2895</v>
      </c>
      <c r="M13" s="1" t="str">
        <f t="shared" si="3"/>
        <v>ALG7_ExtraInfo</v>
      </c>
      <c r="N13" s="1" t="s">
        <v>6197</v>
      </c>
      <c r="O13" s="24"/>
      <c r="P13" s="24"/>
      <c r="Q13" s="1" t="s">
        <v>6065</v>
      </c>
      <c r="R13" s="1" t="s">
        <v>6118</v>
      </c>
      <c r="S13" s="14" t="s">
        <v>6198</v>
      </c>
      <c r="T13" s="14" t="s">
        <v>6199</v>
      </c>
      <c r="U13" s="14" t="s">
        <v>1576</v>
      </c>
      <c r="V13" s="1" t="s">
        <v>6159</v>
      </c>
      <c r="W13" s="24" t="s">
        <v>6235</v>
      </c>
      <c r="X13" s="1"/>
    </row>
    <row r="14" spans="1:24" ht="207.95">
      <c r="A14" s="32" t="str">
        <f>UPPER(MID(C14,1,3)&amp;B14)</f>
        <v>ALG7A</v>
      </c>
      <c r="B14" s="1" t="s">
        <v>6201</v>
      </c>
      <c r="C14" s="1" t="s">
        <v>6153</v>
      </c>
      <c r="D14" s="1" t="s">
        <v>4719</v>
      </c>
      <c r="E14" s="14" t="s">
        <v>4719</v>
      </c>
      <c r="F14" s="14" t="s">
        <v>6202</v>
      </c>
      <c r="G14" s="14"/>
      <c r="H14" s="25" t="str">
        <f t="shared" si="1"/>
        <v>ALG7A_Question</v>
      </c>
      <c r="I14" s="1" t="str">
        <f>IF(ISTEXT(VLOOKUP($A14,'ALG Generieke vragenset'!$A$2:$X$48,9,FALSE)),VLOOKUP($A14,'ALG Generieke vragenset'!$A$2:$X$48,9,FALSE),"")</f>
        <v>Hoe hoog is je temperatuur?</v>
      </c>
      <c r="J14" s="1" t="str">
        <f t="shared" si="2"/>
        <v>ALG7A_QuestionPar</v>
      </c>
      <c r="K14" s="1" t="str">
        <f>IF(ISTEXT(VLOOKUP($A14,'ALG Generieke vragenset'!$A$2:$X$48,11,FALSE)),VLOOKUP($A14,'ALG Generieke vragenset'!$A$2:$X$48,11,FALSE),"")</f>
        <v>Hoe hoog is de temperatuur?</v>
      </c>
      <c r="L14" s="1" t="str">
        <f>IF(ISTEXT(VLOOKUP($A14,'ALG Generieke vragenset'!$A$2:$X$48,12,FALSE)),VLOOKUP($A14,'ALG Generieke vragenset'!$A$2:$X$48,12,FALSE),"")</f>
        <v>Temperatuur</v>
      </c>
      <c r="M14" s="1" t="str">
        <f t="shared" si="3"/>
        <v>ALG7A_ExtraInfo</v>
      </c>
      <c r="N14" s="1" t="str">
        <f>IF(ISTEXT(VLOOKUP($A14,'ALG Generieke vragenset'!$A$2:$X$48,14,FALSE)),VLOOKUP($A14,'ALG Generieke vragenset'!$A$2:$X$48,14,FALSE),"")</f>
        <v xml:space="preserve">Bij voorkeur via de anus gemeten en afronden op halve graden. </v>
      </c>
      <c r="O14" s="24" t="str">
        <f>IF(ISTEXT(VLOOKUP($A14,'ALG Generieke vragenset'!$A$2:$X$48,15,FALSE)),VLOOKUP($A14,'ALG Generieke vragenset'!$A$2:$X$48,15,FALSE),"")</f>
        <v/>
      </c>
      <c r="P14" s="24" t="str">
        <f>IF(ISTEXT(VLOOKUP($A14,'ALG Generieke vragenset'!$A$2:$X$48,16,FALSE)),VLOOKUP($A14,'ALG Generieke vragenset'!$A$2:$X$48,16,FALSE),"")</f>
        <v> </v>
      </c>
      <c r="Q14" s="1" t="str">
        <f>IF(ISTEXT(VLOOKUP($A14,'ALG Generieke vragenset'!$A$2:$X$48,17,FALSE)),VLOOKUP($A14,'ALG Generieke vragenset'!$A$2:$X$48,17,FALSE),"")</f>
        <v>Slider</v>
      </c>
      <c r="R14" s="1" t="str">
        <f>IF(ISTEXT(VLOOKUP($A14,'ALG Generieke vragenset'!$A$2:$X$48,18,FALSE)),VLOOKUP($A14,'ALG Generieke vragenset'!$A$2:$X$48,18,FALSE),"")</f>
        <v xml:space="preserve">Ja </v>
      </c>
      <c r="S14" s="14" t="s">
        <v>6206</v>
      </c>
      <c r="T14" s="14" t="str">
        <f>IF(ISTEXT(VLOOKUP($A14,'ALG Generieke vragenset'!$A$2:$X$48,20,FALSE)),VLOOKUP($A14,'ALG Generieke vragenset'!$A$2:$X$48,20,FALSE),"")</f>
        <v>1. 35
2. 35.5
3. 36
4. 36.5
5. 37
6. 37.5 
7. 38
8. 38.5 
9. 39
10. 39.5 
11. 40
12. 40.5 
13. 41</v>
      </c>
      <c r="U14" s="14" t="str">
        <f>IF(ISTEXT(VLOOKUP($A14,'ALG Generieke vragenset'!$A$2:$X$48,21,FALSE)),VLOOKUP($A14,'ALG Generieke vragenset'!$A$2:$X$48,21,FALSE),"")</f>
        <v>x</v>
      </c>
      <c r="V14" s="1" t="s">
        <v>6208</v>
      </c>
      <c r="W14" s="14" t="s">
        <v>6209</v>
      </c>
      <c r="X14" s="1" t="s">
        <v>6116</v>
      </c>
    </row>
    <row r="15" spans="1:24" ht="128.1">
      <c r="A15" s="128" t="str">
        <f>UPPER(MID(C15,1,5)&amp;B15)</f>
        <v>VAGAF3</v>
      </c>
      <c r="B15" s="33">
        <v>3</v>
      </c>
      <c r="C15" s="33" t="s">
        <v>7960</v>
      </c>
      <c r="D15" s="33" t="s">
        <v>4719</v>
      </c>
      <c r="E15" s="33" t="s">
        <v>6186</v>
      </c>
      <c r="F15" s="33" t="s">
        <v>6154</v>
      </c>
      <c r="G15" s="33"/>
      <c r="H15" s="25" t="str">
        <f t="shared" si="1"/>
        <v>VAGAF3_Question</v>
      </c>
      <c r="I15" s="33" t="s">
        <v>5381</v>
      </c>
      <c r="J15" s="1" t="str">
        <f t="shared" si="2"/>
        <v>VAGAF3_QuestionPar</v>
      </c>
      <c r="K15" s="33" t="s">
        <v>5381</v>
      </c>
      <c r="L15" s="33" t="s">
        <v>7966</v>
      </c>
      <c r="M15" s="1"/>
      <c r="N15" s="33"/>
      <c r="O15" s="33"/>
      <c r="P15" s="33"/>
      <c r="Q15" s="33" t="s">
        <v>6326</v>
      </c>
      <c r="R15" s="33" t="s">
        <v>3</v>
      </c>
      <c r="S15" s="33" t="s">
        <v>7967</v>
      </c>
      <c r="T15" s="33" t="s">
        <v>7968</v>
      </c>
      <c r="U15" s="33" t="s">
        <v>1576</v>
      </c>
      <c r="V15" s="33" t="s">
        <v>6230</v>
      </c>
      <c r="W15" s="137"/>
      <c r="X15" s="129"/>
    </row>
    <row r="16" spans="1:24" ht="240">
      <c r="A16" s="130" t="str">
        <f>UPPER(MID(C16,1,5)&amp;B16)</f>
        <v>VAGAF4</v>
      </c>
      <c r="B16" s="41">
        <v>4</v>
      </c>
      <c r="C16" s="41" t="s">
        <v>7960</v>
      </c>
      <c r="D16" s="41" t="s">
        <v>4719</v>
      </c>
      <c r="E16" s="41" t="s">
        <v>6186</v>
      </c>
      <c r="F16" s="41" t="s">
        <v>6154</v>
      </c>
      <c r="G16" s="41"/>
      <c r="H16" s="25" t="str">
        <f t="shared" si="1"/>
        <v>VAGAF4_Question</v>
      </c>
      <c r="I16" s="41" t="s">
        <v>7969</v>
      </c>
      <c r="J16" s="1" t="str">
        <f t="shared" si="2"/>
        <v>VAGAF4_QuestionPar</v>
      </c>
      <c r="K16" s="41" t="s">
        <v>7970</v>
      </c>
      <c r="L16" s="41" t="s">
        <v>7971</v>
      </c>
      <c r="M16" s="1" t="str">
        <f t="shared" si="3"/>
        <v>VAGAF4_ExtraInfo</v>
      </c>
      <c r="N16" s="41" t="s">
        <v>7972</v>
      </c>
      <c r="O16" s="41"/>
      <c r="P16" s="41"/>
      <c r="Q16" s="41" t="s">
        <v>6326</v>
      </c>
      <c r="R16" s="41" t="s">
        <v>3</v>
      </c>
      <c r="S16" s="41" t="s">
        <v>7973</v>
      </c>
      <c r="T16" s="41" t="s">
        <v>7974</v>
      </c>
      <c r="U16" s="41" t="s">
        <v>1576</v>
      </c>
      <c r="V16" s="41" t="s">
        <v>6468</v>
      </c>
      <c r="W16" s="41" t="s">
        <v>7975</v>
      </c>
      <c r="X16" s="131"/>
    </row>
    <row r="17" spans="1:24" ht="176.1">
      <c r="A17" s="32" t="str">
        <f>UPPER(MID(C17,1,3)&amp;B17)</f>
        <v>PIJ1</v>
      </c>
      <c r="B17" s="1">
        <v>1</v>
      </c>
      <c r="C17" s="1" t="s">
        <v>6247</v>
      </c>
      <c r="D17" s="14" t="s">
        <v>4719</v>
      </c>
      <c r="E17" s="14" t="s">
        <v>4719</v>
      </c>
      <c r="F17" s="14" t="s">
        <v>6154</v>
      </c>
      <c r="G17" s="14"/>
      <c r="H17" s="25" t="str">
        <f t="shared" si="1"/>
        <v>PIJ1_Question</v>
      </c>
      <c r="I17" s="1" t="str">
        <f>IF(ISTEXT(VLOOKUP($A17,'ALG Generieke vragenset'!$A$2:$X$48,9,FALSE)),VLOOKUP($A17,'ALG Generieke vragenset'!$A$2:$X$48,9,FALSE),"")</f>
        <v>Kun je op een schaal van 0-10 aangeven hoeveel pijn je hebt?</v>
      </c>
      <c r="J17" s="1" t="str">
        <f t="shared" si="2"/>
        <v>PIJ1_QuestionPar</v>
      </c>
      <c r="K17" s="1" t="str">
        <f>IF(ISTEXT(VLOOKUP($A17,'ALG Generieke vragenset'!$A$2:$X$48,11,FALSE)),VLOOKUP($A17,'ALG Generieke vragenset'!$A$2:$X$48,11,FALSE),"")</f>
        <v>Kun je op een schaal van 0-10 aangeven hoeveel pijn de patiënt heeft?</v>
      </c>
      <c r="L17" s="1" t="str">
        <f>IF(ISTEXT(VLOOKUP($A17,'ALG Generieke vragenset'!$A$2:$X$48,12,FALSE)),VLOOKUP($A17,'ALG Generieke vragenset'!$A$2:$X$48,12,FALSE),"")</f>
        <v>Pijn 0-10</v>
      </c>
      <c r="M17" s="1" t="str">
        <f t="shared" si="3"/>
        <v>PIJ1_ExtraInfo</v>
      </c>
      <c r="N17" s="1" t="str">
        <f>IF(ISTEXT(VLOOKUP($A17,'ALG Generieke vragenset'!$A$2:$X$48,14,FALSE)),VLOOKUP($A17,'ALG Generieke vragenset'!$A$2:$X$48,14,FALSE),"")</f>
        <v>0 is geen pijn, 1-3: weinig pijn, je kan bijna alles doen, 4-7: De pijn is aanwezig en beperkt je in je activiteiten, 8-9: de pijn is heel hevig en belemmerd je in al je dagelijkse activiteiten, 10 is de ergst denkbare pijn.</v>
      </c>
      <c r="O17" s="24" t="str">
        <f>IF(ISTEXT(VLOOKUP($A17,'ALG Generieke vragenset'!$A$2:$X$48,15,FALSE)),VLOOKUP($A17,'ALG Generieke vragenset'!$A$2:$X$48,15,FALSE),"")</f>
        <v>https://mi-umbraco-prd.azurewebsites.net/media/r3xjpuis/pij1.png</v>
      </c>
      <c r="P17" s="24" t="str">
        <f>IF(ISTEXT(VLOOKUP($A17,'ALG Generieke vragenset'!$A$2:$X$48,16,FALSE)),VLOOKUP($A17,'ALG Generieke vragenset'!$A$2:$X$48,16,FALSE),"")</f>
        <v>score 9 of 10</v>
      </c>
      <c r="Q17" s="1" t="str">
        <f>IF(ISTEXT(VLOOKUP($A17,'ALG Generieke vragenset'!$A$2:$X$48,17,FALSE)),VLOOKUP($A17,'ALG Generieke vragenset'!$A$2:$X$48,17,FALSE),"")</f>
        <v>slider</v>
      </c>
      <c r="R17" s="1" t="str">
        <f>IF(ISTEXT(VLOOKUP($A17,'ALG Generieke vragenset'!$A$2:$X$48,18,FALSE)),VLOOKUP($A17,'ALG Generieke vragenset'!$A$2:$X$48,18,FALSE),"")</f>
        <v>Ja</v>
      </c>
      <c r="S17" s="14" t="str">
        <f>IF(ISTEXT(VLOOKUP($A17,'ALG Generieke vragenset'!$A$2:$X$100,19,FALSE)),VLOOKUP($A17,'ALG Generieke vragenset'!$A$2:$X$100,19,FALSE),"")</f>
        <v>0. PIJ1_Answer1 
1. PIJ1_Answer2 
2. PIJ1_Answer3 
3. PIJ1_Answer4 
4. PIJ1_Answer5 
5. PIJ1_Answer6 
6. PIJ1_Answer7 
7. PIJ1_Answer8 
8. PIJ1_Answer9 
9. PIJ1_Answer10 
10. PIJ1_Answer11</v>
      </c>
      <c r="T17" s="14" t="str">
        <f>IF(ISTEXT(VLOOKUP($A17,'ALG Generieke vragenset'!$A$2:$X$48,20,FALSE)),VLOOKUP($A17,'ALG Generieke vragenset'!$A$2:$X$48,20,FALSE),"")</f>
        <v>0. 0
1. 1
2. 2
3. 3
4. 4
5. 5
6. 6
7. 7
8. 8
9. 9
10. 10</v>
      </c>
      <c r="U17" s="14" t="str">
        <f>IF(ISTEXT(VLOOKUP($A17,'ALG Generieke vragenset'!$A$2:$X$48,21,FALSE)),VLOOKUP($A17,'ALG Generieke vragenset'!$A$2:$X$48,21,FALSE),"")</f>
        <v>x</v>
      </c>
      <c r="V17" s="46" t="s">
        <v>7055</v>
      </c>
      <c r="W17" s="14" t="s">
        <v>6254</v>
      </c>
      <c r="X17" s="1"/>
    </row>
    <row r="18" spans="1:24" ht="111.95">
      <c r="A18" s="32" t="str">
        <f>UPPER(MID(C18,1,3)&amp;B18)</f>
        <v>ALG13</v>
      </c>
      <c r="B18" s="1">
        <v>13</v>
      </c>
      <c r="C18" s="14" t="s">
        <v>6153</v>
      </c>
      <c r="D18" s="14" t="s">
        <v>4719</v>
      </c>
      <c r="E18" s="14" t="s">
        <v>4719</v>
      </c>
      <c r="F18" s="14" t="s">
        <v>6154</v>
      </c>
      <c r="G18" s="14"/>
      <c r="H18" s="25" t="str">
        <f t="shared" si="1"/>
        <v>ALG13_Question</v>
      </c>
      <c r="I18" s="1" t="str">
        <f>IF(ISTEXT(VLOOKUP($A18,'ALG Generieke vragenset'!$A$2:$X$48,9,FALSE)),VLOOKUP($A18,'ALG Generieke vragenset'!$A$2:$X$48,9,FALSE),"")</f>
        <v xml:space="preserve">Sinds wanneer heb je klachten? </v>
      </c>
      <c r="J18" s="1" t="str">
        <f t="shared" si="2"/>
        <v>ALG13_QuestionPar</v>
      </c>
      <c r="K18" s="1" t="str">
        <f>IF(ISTEXT(VLOOKUP($A18,'ALG Generieke vragenset'!$A$2:$X$48,11,FALSE)),VLOOKUP($A18,'ALG Generieke vragenset'!$A$2:$X$48,11,FALSE),"")</f>
        <v xml:space="preserve">Sinds wanneer zijn er klachten? </v>
      </c>
      <c r="L18" s="1" t="str">
        <f>IF(ISTEXT(VLOOKUP($A18,'ALG Generieke vragenset'!$A$2:$X$48,12,FALSE)),VLOOKUP($A18,'ALG Generieke vragenset'!$A$2:$X$48,12,FALSE),"")</f>
        <v>Sinds wanneer</v>
      </c>
      <c r="M18" s="1"/>
      <c r="N18" s="1" t="str">
        <f>IF(ISTEXT(VLOOKUP($A18,'ALG Generieke vragenset'!$A$2:$X$48,14,FALSE)),VLOOKUP($A18,'ALG Generieke vragenset'!$A$2:$X$48,14,FALSE),"")</f>
        <v/>
      </c>
      <c r="O18" s="24" t="str">
        <f>IF(ISTEXT(VLOOKUP($A18,'ALG Generieke vragenset'!$A$2:$X$48,15,FALSE)),VLOOKUP($A18,'ALG Generieke vragenset'!$A$2:$X$48,15,FALSE),"")</f>
        <v/>
      </c>
      <c r="P18" s="24" t="str">
        <f>IF(ISTEXT(VLOOKUP($A18,'ALG Generieke vragenset'!$A$2:$X$48,16,FALSE)),VLOOKUP($A18,'ALG Generieke vragenset'!$A$2:$X$48,16,FALSE),"")</f>
        <v/>
      </c>
      <c r="Q18" s="1" t="str">
        <f>IF(ISTEXT(VLOOKUP($A18,'ALG Generieke vragenset'!$A$2:$X$48,17,FALSE)),VLOOKUP($A18,'ALG Generieke vragenset'!$A$2:$X$48,17,FALSE),"")</f>
        <v>keuzeselectie</v>
      </c>
      <c r="R18" s="1" t="str">
        <f>IF(ISTEXT(VLOOKUP($A18,'ALG Generieke vragenset'!$A$2:$X$48,18,FALSE)),VLOOKUP($A18,'ALG Generieke vragenset'!$A$2:$X$48,18,FALSE),"")</f>
        <v>Ja</v>
      </c>
      <c r="S18" s="14" t="s">
        <v>6228</v>
      </c>
      <c r="T18" s="14" t="str">
        <f>IF(ISTEXT(VLOOKUP($A18,'ALG Generieke vragenset'!$A$2:$X$48,20,FALSE)),VLOOKUP($A18,'ALG Generieke vragenset'!$A$2:$X$48,20,FALSE),"")</f>
        <v xml:space="preserve">1. Enkele uren
2. Een dag
3. Twee dagen
4. 2-6 dagen
5. 7 dagen
6. Langer dan 7 dagen
</v>
      </c>
      <c r="U18" s="14" t="str">
        <f>IF(ISTEXT(VLOOKUP($A18,'ALG Generieke vragenset'!$A$2:$X$48,21,FALSE)),VLOOKUP($A18,'ALG Generieke vragenset'!$A$2:$X$48,21,FALSE),"")</f>
        <v>x</v>
      </c>
      <c r="V18" s="16" t="s">
        <v>6230</v>
      </c>
      <c r="W18" s="203" t="s">
        <v>6231</v>
      </c>
      <c r="X18" s="1"/>
    </row>
    <row r="19" spans="1:24" ht="32.1">
      <c r="A19" s="32" t="str">
        <f>UPPER(MID(C19,1,3)&amp;B19)</f>
        <v>ALG13A</v>
      </c>
      <c r="B19" s="43" t="s">
        <v>6232</v>
      </c>
      <c r="C19" s="43" t="s">
        <v>6153</v>
      </c>
      <c r="D19" s="43" t="s">
        <v>6115</v>
      </c>
      <c r="E19" s="43" t="s">
        <v>4719</v>
      </c>
      <c r="F19" s="43" t="s">
        <v>6154</v>
      </c>
      <c r="G19" s="43"/>
      <c r="H19" s="25" t="str">
        <f t="shared" si="1"/>
        <v>ALG13A_Question</v>
      </c>
      <c r="I19" s="1" t="str">
        <f>IF(ISTEXT(VLOOKUP($A19,'ALG Generieke vragenset'!$A$2:$X$48,9,FALSE)),VLOOKUP($A19,'ALG Generieke vragenset'!$A$2:$X$48,9,FALSE),"")</f>
        <v>Hoe lang bestaan de klachten precies?</v>
      </c>
      <c r="J19" s="1" t="str">
        <f t="shared" si="2"/>
        <v>ALG13A_QuestionPar</v>
      </c>
      <c r="K19" s="1" t="str">
        <f>IF(ISTEXT(VLOOKUP($A19,'ALG Generieke vragenset'!$A$2:$X$48,11,FALSE)),VLOOKUP($A19,'ALG Generieke vragenset'!$A$2:$X$48,11,FALSE),"")</f>
        <v>Hoe lang bestaan de klachten precies?</v>
      </c>
      <c r="L19" s="1" t="str">
        <f>IF(ISTEXT(VLOOKUP($A19,'ALG Generieke vragenset'!$A$2:$X$48,12,FALSE)),VLOOKUP($A19,'ALG Generieke vragenset'!$A$2:$X$48,12,FALSE),"")</f>
        <v>Specifieke duur</v>
      </c>
      <c r="M19" s="1"/>
      <c r="N19" s="1" t="str">
        <f>IF(ISTEXT(VLOOKUP($A19,'ALG Generieke vragenset'!$A$2:$X$48,14,FALSE)),VLOOKUP($A19,'ALG Generieke vragenset'!$A$2:$X$48,14,FALSE),"")</f>
        <v> </v>
      </c>
      <c r="O19" s="24" t="str">
        <f>IF(ISTEXT(VLOOKUP($A19,'ALG Generieke vragenset'!$A$2:$X$48,15,FALSE)),VLOOKUP($A19,'ALG Generieke vragenset'!$A$2:$X$48,15,FALSE),"")</f>
        <v/>
      </c>
      <c r="P19" s="24" t="str">
        <f>IF(ISTEXT(VLOOKUP($A19,'ALG Generieke vragenset'!$A$2:$X$48,16,FALSE)),VLOOKUP($A19,'ALG Generieke vragenset'!$A$2:$X$48,16,FALSE),"")</f>
        <v> </v>
      </c>
      <c r="Q19" s="1" t="str">
        <f>IF(ISTEXT(VLOOKUP($A19,'ALG Generieke vragenset'!$A$2:$X$48,17,FALSE)),VLOOKUP($A19,'ALG Generieke vragenset'!$A$2:$X$48,17,FALSE),"")</f>
        <v>beschrijving</v>
      </c>
      <c r="R19" s="1" t="str">
        <f>IF(ISTEXT(VLOOKUP($A19,'ALG Generieke vragenset'!$A$2:$X$48,18,FALSE)),VLOOKUP($A19,'ALG Generieke vragenset'!$A$2:$X$48,18,FALSE),"")</f>
        <v xml:space="preserve">Ja </v>
      </c>
      <c r="S19" s="1"/>
      <c r="T19" s="14" t="str">
        <f>IF(ISTEXT(VLOOKUP($A19,'ALG Generieke vragenset'!$A$2:$X$48,20,FALSE)),VLOOKUP($A19,'ALG Generieke vragenset'!$A$2:$X$48,20,FALSE),"")</f>
        <v>Beschrijving</v>
      </c>
      <c r="U19" s="14" t="str">
        <f>IF(ISTEXT(VLOOKUP($A19,'ALG Generieke vragenset'!$A$2:$X$48,21,FALSE)),VLOOKUP($A19,'ALG Generieke vragenset'!$A$2:$X$48,21,FALSE),"")</f>
        <v>x</v>
      </c>
      <c r="V19" s="43">
        <v>1</v>
      </c>
      <c r="W19" s="43" t="s">
        <v>6116</v>
      </c>
      <c r="X19" s="44" t="s">
        <v>6116</v>
      </c>
    </row>
    <row r="20" spans="1:24" ht="96">
      <c r="A20" s="206" t="str">
        <f>UPPER(MID(C20,1,5)&amp;B20)</f>
        <v>VAGAF5</v>
      </c>
      <c r="B20" s="248">
        <v>5</v>
      </c>
      <c r="C20" s="248" t="s">
        <v>7960</v>
      </c>
      <c r="D20" s="248" t="s">
        <v>4719</v>
      </c>
      <c r="E20" s="248" t="s">
        <v>6186</v>
      </c>
      <c r="F20" s="248" t="s">
        <v>6202</v>
      </c>
      <c r="G20" s="248"/>
      <c r="H20" s="25" t="str">
        <f t="shared" si="1"/>
        <v>VAGAF5_Question</v>
      </c>
      <c r="I20" s="248" t="s">
        <v>7976</v>
      </c>
      <c r="J20" s="1" t="str">
        <f t="shared" si="2"/>
        <v>VAGAF5_QuestionPar</v>
      </c>
      <c r="K20" s="285" t="s">
        <v>7977</v>
      </c>
      <c r="L20" s="248" t="s">
        <v>7023</v>
      </c>
      <c r="M20" s="1"/>
      <c r="N20" s="248"/>
      <c r="O20" s="248"/>
      <c r="P20" s="248"/>
      <c r="Q20" s="248" t="s">
        <v>6066</v>
      </c>
      <c r="R20" s="248" t="s">
        <v>3</v>
      </c>
      <c r="S20" s="248" t="s">
        <v>7978</v>
      </c>
      <c r="T20" s="248" t="s">
        <v>7979</v>
      </c>
      <c r="U20" s="248" t="s">
        <v>1576</v>
      </c>
      <c r="V20" s="248" t="s">
        <v>6275</v>
      </c>
      <c r="W20" s="286"/>
      <c r="X20" s="287"/>
    </row>
    <row r="21" spans="1:24" ht="288">
      <c r="A21" s="128" t="s">
        <v>7980</v>
      </c>
      <c r="B21" s="33">
        <v>6</v>
      </c>
      <c r="C21" s="33" t="s">
        <v>7960</v>
      </c>
      <c r="D21" s="33" t="s">
        <v>4719</v>
      </c>
      <c r="E21" s="33" t="s">
        <v>6186</v>
      </c>
      <c r="F21" s="33" t="s">
        <v>6154</v>
      </c>
      <c r="G21" s="33"/>
      <c r="H21" s="25" t="str">
        <f t="shared" si="1"/>
        <v>VAGAF6_Question</v>
      </c>
      <c r="I21" s="33" t="s">
        <v>2522</v>
      </c>
      <c r="J21" s="1" t="str">
        <f t="shared" si="2"/>
        <v>VAGAF6_QuestionPar</v>
      </c>
      <c r="K21" s="33" t="s">
        <v>7070</v>
      </c>
      <c r="L21" s="33" t="s">
        <v>7031</v>
      </c>
      <c r="M21" s="1" t="str">
        <f t="shared" si="3"/>
        <v>VAGAF6_ExtraInfo</v>
      </c>
      <c r="N21" s="33" t="s">
        <v>5428</v>
      </c>
      <c r="O21" s="33"/>
      <c r="P21" s="33"/>
      <c r="Q21" s="33" t="s">
        <v>6066</v>
      </c>
      <c r="R21" s="33" t="s">
        <v>3</v>
      </c>
      <c r="S21" s="33" t="s">
        <v>7981</v>
      </c>
      <c r="T21" s="33" t="s">
        <v>7982</v>
      </c>
      <c r="U21" s="33" t="s">
        <v>1576</v>
      </c>
      <c r="V21" s="33" t="s">
        <v>6777</v>
      </c>
      <c r="W21" s="137"/>
      <c r="X21" s="129"/>
    </row>
    <row r="22" spans="1:24" ht="48">
      <c r="A22" s="313" t="str">
        <f>UPPER(MID(C22,1,3)&amp;B22)</f>
        <v>ALG19</v>
      </c>
      <c r="B22" s="314">
        <v>19</v>
      </c>
      <c r="C22" s="314" t="s">
        <v>6153</v>
      </c>
      <c r="D22" s="314" t="s">
        <v>6259</v>
      </c>
      <c r="E22" s="314" t="s">
        <v>4719</v>
      </c>
      <c r="F22" s="315" t="s">
        <v>6263</v>
      </c>
      <c r="G22" s="315"/>
      <c r="H22" s="25" t="str">
        <f t="shared" si="1"/>
        <v>ALG19_Question</v>
      </c>
      <c r="I22" s="316" t="str">
        <f>IF(ISTEXT(VLOOKUP($A22,'ALG Generieke vragenset'!$A$2:$X$47,9,FALSE)),VLOOKUP($A22,'ALG Generieke vragenset'!$A$2:$X$47,9,FALSE),"")</f>
        <v>Kan er sprake zijn van een SOA?</v>
      </c>
      <c r="J22" s="1" t="str">
        <f t="shared" si="2"/>
        <v>ALG19_QuestionPar</v>
      </c>
      <c r="K22" s="316" t="str">
        <f>IF(ISTEXT(VLOOKUP($A22,'ALG Generieke vragenset'!$A$2:$X$47,11,FALSE)),VLOOKUP($A22,'ALG Generieke vragenset'!$A$2:$X$47,11,FALSE),"")</f>
        <v>Kan er sprake zijn van een SOA?</v>
      </c>
      <c r="L22" s="316" t="s">
        <v>6264</v>
      </c>
      <c r="M22" s="1" t="str">
        <f t="shared" si="3"/>
        <v>ALG19_ExtraInfo</v>
      </c>
      <c r="N22" s="316" t="s">
        <v>417</v>
      </c>
      <c r="O22" s="315" t="str">
        <f>IF(ISTEXT(VLOOKUP($A22,'ALG Generieke vragenset'!$A$2:$X$47,15,FALSE)),VLOOKUP($A22,'ALG Generieke vragenset'!$A$2:$X$47,15,FALSE),"")</f>
        <v/>
      </c>
      <c r="P22" s="315" t="str">
        <f>IF(ISTEXT(VLOOKUP($A22,'ALG Generieke vragenset'!$A$2:$X$47,16,FALSE)),VLOOKUP($A22,'ALG Generieke vragenset'!$A$2:$X$47,16,FALSE),"")</f>
        <v/>
      </c>
      <c r="Q22" s="316" t="str">
        <f>IF(ISTEXT(VLOOKUP($A22,'ALG Generieke vragenset'!$A$2:$X$47,17,FALSE)),VLOOKUP($A22,'ALG Generieke vragenset'!$A$2:$X$47,17,FALSE),"")</f>
        <v>boolean</v>
      </c>
      <c r="R22" s="316" t="str">
        <f>IF(ISTEXT(VLOOKUP($A22,'ALG Generieke vragenset'!$A$2:$X$47,18,FALSE)),VLOOKUP($A22,'ALG Generieke vragenset'!$A$2:$X$47,18,FALSE),"")</f>
        <v>Ja</v>
      </c>
      <c r="S22" s="14" t="s">
        <v>6500</v>
      </c>
      <c r="T22" s="317" t="str">
        <f>IF(ISTEXT(VLOOKUP($A22,'ALG Generieke vragenset'!$A$2:$X$47,20,FALSE)),VLOOKUP($A22,'ALG Generieke vragenset'!$A$2:$X$47,20,FALSE),"")</f>
        <v>1. Ja
2. Nee</v>
      </c>
      <c r="U22" s="317" t="str">
        <f>IF(ISTEXT(VLOOKUP($A22,'ALG Generieke vragenset'!$A$2:$X$47,21,FALSE)),VLOOKUP($A22,'ALG Generieke vragenset'!$A$2:$X$47,21,FALSE),"")</f>
        <v>x</v>
      </c>
      <c r="V22" s="318" t="s">
        <v>6159</v>
      </c>
      <c r="W22" s="24" t="s">
        <v>7983</v>
      </c>
      <c r="X22" s="239"/>
    </row>
    <row r="23" spans="1:24" ht="63.95">
      <c r="A23" s="319" t="str">
        <f>UPPER(MID(C23,1,3)&amp;B23)</f>
        <v>ALG19A</v>
      </c>
      <c r="B23" s="320" t="s">
        <v>6265</v>
      </c>
      <c r="C23" s="320" t="s">
        <v>6162</v>
      </c>
      <c r="D23" s="320" t="s">
        <v>6115</v>
      </c>
      <c r="E23" s="320" t="s">
        <v>6115</v>
      </c>
      <c r="F23" s="203" t="s">
        <v>6263</v>
      </c>
      <c r="G23" s="203"/>
      <c r="H23" s="25" t="str">
        <f t="shared" si="1"/>
        <v>ALG19A_Question</v>
      </c>
      <c r="I23" s="320" t="s">
        <v>419</v>
      </c>
      <c r="J23" s="1" t="str">
        <f t="shared" si="2"/>
        <v>ALG19A_QuestionPar</v>
      </c>
      <c r="K23" s="320" t="s">
        <v>421</v>
      </c>
      <c r="L23" s="320" t="s">
        <v>6266</v>
      </c>
      <c r="M23" s="1"/>
      <c r="N23" s="320"/>
      <c r="O23" s="203" t="str">
        <f>IF(ISTEXT(VLOOKUP($A23,'ALG Generieke vragenset'!$A$2:$X$47,15,FALSE)),VLOOKUP($A23,'ALG Generieke vragenset'!$A$2:$X$47,15,FALSE),"")</f>
        <v/>
      </c>
      <c r="P23" s="203" t="str">
        <f>IF(ISTEXT(VLOOKUP($A23,'ALG Generieke vragenset'!$A$2:$X$47,16,FALSE)),VLOOKUP($A23,'ALG Generieke vragenset'!$A$2:$X$47,16,FALSE),"")</f>
        <v/>
      </c>
      <c r="Q23" s="320" t="s">
        <v>6065</v>
      </c>
      <c r="R23" s="320" t="str">
        <f>IF(ISTEXT(VLOOKUP($A23,'ALG Generieke vragenset'!$A$2:$X$47,18,FALSE)),VLOOKUP($A23,'ALG Generieke vragenset'!$A$2:$X$47,18,FALSE),"")</f>
        <v>Ja</v>
      </c>
      <c r="S23" s="312" t="s">
        <v>6267</v>
      </c>
      <c r="T23" s="312" t="s">
        <v>6268</v>
      </c>
      <c r="U23" s="312" t="str">
        <f>IF(ISTEXT(VLOOKUP($A23,'ALG Generieke vragenset'!$A$2:$X$47,21,FALSE)),VLOOKUP($A23,'ALG Generieke vragenset'!$A$2:$X$47,21,FALSE),"")</f>
        <v>x</v>
      </c>
      <c r="V23" s="203" t="s">
        <v>6269</v>
      </c>
      <c r="W23" s="24" t="s">
        <v>7984</v>
      </c>
      <c r="X23" s="49" t="s">
        <v>6116</v>
      </c>
    </row>
    <row r="24" spans="1:24" ht="96">
      <c r="A24" s="313" t="str">
        <f>UPPER(MID(C24,1,3)&amp;B24)</f>
        <v>ALG19B</v>
      </c>
      <c r="B24" s="316" t="s">
        <v>6270</v>
      </c>
      <c r="C24" s="316" t="s">
        <v>6162</v>
      </c>
      <c r="D24" s="316" t="s">
        <v>6115</v>
      </c>
      <c r="E24" s="316" t="s">
        <v>6115</v>
      </c>
      <c r="F24" s="315" t="s">
        <v>6263</v>
      </c>
      <c r="G24" s="315"/>
      <c r="H24" s="25" t="str">
        <f t="shared" si="1"/>
        <v>ALG19B_Question</v>
      </c>
      <c r="I24" s="316" t="s">
        <v>429</v>
      </c>
      <c r="J24" s="1" t="str">
        <f t="shared" si="2"/>
        <v>ALG19B_QuestionPar</v>
      </c>
      <c r="K24" s="316" t="s">
        <v>431</v>
      </c>
      <c r="L24" s="316" t="s">
        <v>6271</v>
      </c>
      <c r="M24" s="1"/>
      <c r="N24" s="316" t="str">
        <f>IF(ISTEXT(VLOOKUP($A24,'ALG Generieke vragenset'!$A$2:$X$47,14,FALSE)),VLOOKUP($A24,'ALG Generieke vragenset'!$A$2:$X$47,14,FALSE),"")</f>
        <v/>
      </c>
      <c r="O24" s="315" t="str">
        <f>IF(ISTEXT(VLOOKUP($A24,'ALG Generieke vragenset'!$A$2:$X$47,15,FALSE)),VLOOKUP($A24,'ALG Generieke vragenset'!$A$2:$X$47,15,FALSE),"")</f>
        <v/>
      </c>
      <c r="P24" s="315" t="str">
        <f>IF(ISTEXT(VLOOKUP($A24,'ALG Generieke vragenset'!$A$2:$X$47,16,FALSE)),VLOOKUP($A24,'ALG Generieke vragenset'!$A$2:$X$47,16,FALSE),"")</f>
        <v/>
      </c>
      <c r="Q24" s="316" t="s">
        <v>6272</v>
      </c>
      <c r="R24" s="316" t="str">
        <f>IF(ISTEXT(VLOOKUP($A24,'ALG Generieke vragenset'!$A$2:$X$47,18,FALSE)),VLOOKUP($A24,'ALG Generieke vragenset'!$A$2:$X$47,18,FALSE),"")</f>
        <v>Ja</v>
      </c>
      <c r="S24" s="317" t="s">
        <v>6437</v>
      </c>
      <c r="T24" s="317" t="s">
        <v>6274</v>
      </c>
      <c r="U24" s="317" t="s">
        <v>1576</v>
      </c>
      <c r="V24" s="315" t="s">
        <v>6275</v>
      </c>
      <c r="W24" s="24"/>
      <c r="X24" s="49"/>
    </row>
    <row r="25" spans="1:24" ht="409.6">
      <c r="A25" s="130" t="str">
        <f>UPPER(MID(C25,1,5)&amp;B25)</f>
        <v>VAGAF7</v>
      </c>
      <c r="B25" s="41">
        <v>7</v>
      </c>
      <c r="C25" s="41" t="s">
        <v>7960</v>
      </c>
      <c r="D25" s="41" t="s">
        <v>4719</v>
      </c>
      <c r="E25" s="41" t="s">
        <v>6186</v>
      </c>
      <c r="F25" s="41" t="s">
        <v>7076</v>
      </c>
      <c r="G25" s="41"/>
      <c r="H25" s="25" t="str">
        <f t="shared" si="1"/>
        <v>VAGAF7_Question</v>
      </c>
      <c r="I25" s="41" t="s">
        <v>7037</v>
      </c>
      <c r="J25" s="1" t="str">
        <f t="shared" si="2"/>
        <v>VAGAF7_QuestionPar</v>
      </c>
      <c r="K25" s="41" t="s">
        <v>7077</v>
      </c>
      <c r="L25" s="41" t="s">
        <v>7039</v>
      </c>
      <c r="M25" s="1" t="str">
        <f t="shared" si="3"/>
        <v>VAGAF7_ExtraInfo</v>
      </c>
      <c r="N25" s="41" t="s">
        <v>7985</v>
      </c>
      <c r="O25" s="41"/>
      <c r="P25" s="41"/>
      <c r="Q25" s="41" t="s">
        <v>6326</v>
      </c>
      <c r="R25" s="41" t="s">
        <v>3</v>
      </c>
      <c r="S25" s="41" t="s">
        <v>7986</v>
      </c>
      <c r="T25" s="41" t="s">
        <v>7987</v>
      </c>
      <c r="U25" s="41" t="s">
        <v>1576</v>
      </c>
      <c r="V25" s="41" t="s">
        <v>6777</v>
      </c>
      <c r="W25" s="41"/>
      <c r="X25" s="131"/>
    </row>
    <row r="26" spans="1:24" ht="63.95">
      <c r="A26" s="32" t="str">
        <f t="shared" ref="A26:A31" si="5">UPPER(MID(C26,1,3)&amp;B26)</f>
        <v>ALG14</v>
      </c>
      <c r="B26" s="1">
        <v>14</v>
      </c>
      <c r="C26" s="1" t="s">
        <v>6153</v>
      </c>
      <c r="D26" s="14" t="s">
        <v>4719</v>
      </c>
      <c r="E26" s="14" t="s">
        <v>4719</v>
      </c>
      <c r="F26" s="14" t="s">
        <v>6154</v>
      </c>
      <c r="G26" s="14"/>
      <c r="H26" s="25" t="str">
        <f t="shared" si="1"/>
        <v>ALG14_Question</v>
      </c>
      <c r="I26" s="1" t="str">
        <f>IF(ISTEXT(VLOOKUP($A26,'ALG Generieke vragenset'!$A$2:$X$48,9,FALSE)),VLOOKUP($A26,'ALG Generieke vragenset'!$A$2:$X$48,9,FALSE),"")</f>
        <v>Zijn er nog andere bijkomende klachten?</v>
      </c>
      <c r="J26" s="1" t="str">
        <f t="shared" si="2"/>
        <v>ALG14_QuestionPar</v>
      </c>
      <c r="K26" s="1" t="str">
        <f>IF(ISTEXT(VLOOKUP($A26,'ALG Generieke vragenset'!$A$2:$X$48,11,FALSE)),VLOOKUP($A26,'ALG Generieke vragenset'!$A$2:$X$48,11,FALSE),"")</f>
        <v>Zijn er nog andere bijkomende klachten?</v>
      </c>
      <c r="L26" s="1" t="str">
        <f>IF(ISTEXT(VLOOKUP($A26,'ALG Generieke vragenset'!$A$2:$X$48,12,FALSE)),VLOOKUP($A26,'ALG Generieke vragenset'!$A$2:$X$48,12,FALSE),"")</f>
        <v>Bijkomende klachten</v>
      </c>
      <c r="M26" s="1"/>
      <c r="N26" s="1" t="str">
        <f>IF(ISTEXT(VLOOKUP($A26,'ALG Generieke vragenset'!$A$2:$X$48,14,FALSE)),VLOOKUP($A26,'ALG Generieke vragenset'!$A$2:$X$48,14,FALSE),"")</f>
        <v/>
      </c>
      <c r="O26" s="24" t="str">
        <f>IF(ISTEXT(VLOOKUP($A26,'ALG Generieke vragenset'!$A$2:$X$48,15,FALSE)),VLOOKUP($A26,'ALG Generieke vragenset'!$A$2:$X$48,15,FALSE),"")</f>
        <v/>
      </c>
      <c r="P26" s="24" t="str">
        <f>IF(ISTEXT(VLOOKUP($A26,'ALG Generieke vragenset'!$A$2:$X$48,16,FALSE)),VLOOKUP($A26,'ALG Generieke vragenset'!$A$2:$X$48,16,FALSE),"")</f>
        <v/>
      </c>
      <c r="Q26" s="1" t="str">
        <f>IF(ISTEXT(VLOOKUP($A26,'ALG Generieke vragenset'!$A$2:$X$48,17,FALSE)),VLOOKUP($A26,'ALG Generieke vragenset'!$A$2:$X$48,17,FALSE),"")</f>
        <v>boolean</v>
      </c>
      <c r="R26" s="1" t="str">
        <f>IF(ISTEXT(VLOOKUP($A26,'ALG Generieke vragenset'!$A$2:$X$48,18,FALSE)),VLOOKUP($A26,'ALG Generieke vragenset'!$A$2:$X$48,18,FALSE),"")</f>
        <v>Ja</v>
      </c>
      <c r="S26" s="14" t="s">
        <v>6500</v>
      </c>
      <c r="T26" s="14" t="str">
        <f>IF(ISTEXT(VLOOKUP($A26,'ALG Generieke vragenset'!$A$2:$X$48,20,FALSE)),VLOOKUP($A26,'ALG Generieke vragenset'!$A$2:$X$48,20,FALSE),"")</f>
        <v>1. Ja
2. Nee</v>
      </c>
      <c r="U26" s="14" t="str">
        <f>IF(ISTEXT(VLOOKUP($A26,'ALG Generieke vragenset'!$A$2:$X$48,21,FALSE)),VLOOKUP($A26,'ALG Generieke vragenset'!$A$2:$X$48,21,FALSE),"")</f>
        <v/>
      </c>
      <c r="V26" s="14" t="s">
        <v>6159</v>
      </c>
      <c r="W26" s="203" t="s">
        <v>6160</v>
      </c>
      <c r="X26" s="1"/>
    </row>
    <row r="27" spans="1:24" ht="32.1">
      <c r="A27" s="32" t="str">
        <f t="shared" si="5"/>
        <v>ALG14A</v>
      </c>
      <c r="B27" s="1" t="s">
        <v>6236</v>
      </c>
      <c r="C27" s="1" t="s">
        <v>6162</v>
      </c>
      <c r="D27" s="14" t="s">
        <v>6115</v>
      </c>
      <c r="E27" s="14" t="s">
        <v>6115</v>
      </c>
      <c r="F27" s="14" t="s">
        <v>6154</v>
      </c>
      <c r="G27" s="14"/>
      <c r="H27" s="25" t="str">
        <f t="shared" si="1"/>
        <v>ALG14A_Question</v>
      </c>
      <c r="I27" s="1" t="str">
        <f>IF(ISTEXT(VLOOKUP($A27,'ALG Generieke vragenset'!$A$2:$X$48,9,FALSE)),VLOOKUP($A27,'ALG Generieke vragenset'!$A$2:$X$48,9,FALSE),"")</f>
        <v>Kan je de bijkomende klachten beschrijven?</v>
      </c>
      <c r="J27" s="1" t="str">
        <f t="shared" si="2"/>
        <v>ALG14A_QuestionPar</v>
      </c>
      <c r="K27" s="1" t="str">
        <f>IF(ISTEXT(VLOOKUP($A27,'ALG Generieke vragenset'!$A$2:$X$48,11,FALSE)),VLOOKUP($A27,'ALG Generieke vragenset'!$A$2:$X$48,11,FALSE),"")</f>
        <v>Kan je de bijkomende klachten beschrijven?</v>
      </c>
      <c r="L27" s="1" t="str">
        <f>IF(ISTEXT(VLOOKUP($A27,'ALG Generieke vragenset'!$A$2:$X$48,12,FALSE)),VLOOKUP($A27,'ALG Generieke vragenset'!$A$2:$X$48,12,FALSE),"")</f>
        <v>Specificatie bijkomende klachten</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beschrijving</v>
      </c>
      <c r="R27" s="1" t="str">
        <f>IF(ISTEXT(VLOOKUP($A27,'ALG Generieke vragenset'!$A$2:$X$48,18,FALSE)),VLOOKUP($A27,'ALG Generieke vragenset'!$A$2:$X$48,18,FALSE),"")</f>
        <v>Nee</v>
      </c>
      <c r="S27" s="1"/>
      <c r="T27" s="14" t="str">
        <f>IF(ISTEXT(VLOOKUP($A27,'ALG Generieke vragenset'!$A$2:$X$48,20,FALSE)),VLOOKUP($A27,'ALG Generieke vragenset'!$A$2:$X$48,20,FALSE),"")</f>
        <v>Beschrijving</v>
      </c>
      <c r="U27" s="14" t="str">
        <f>IF(ISTEXT(VLOOKUP($A27,'ALG Generieke vragenset'!$A$2:$X$48,21,FALSE)),VLOOKUP($A27,'ALG Generieke vragenset'!$A$2:$X$48,21,FALSE),"")</f>
        <v>x</v>
      </c>
      <c r="V27" s="14">
        <v>1</v>
      </c>
      <c r="W27" s="203"/>
      <c r="X27" s="1"/>
    </row>
    <row r="28" spans="1:24" ht="32.1">
      <c r="A28" s="32" t="str">
        <f t="shared" si="5"/>
        <v>ALG15</v>
      </c>
      <c r="B28" s="1">
        <v>15</v>
      </c>
      <c r="C28" s="1" t="s">
        <v>6153</v>
      </c>
      <c r="D28" s="1" t="s">
        <v>4719</v>
      </c>
      <c r="E28" s="14" t="s">
        <v>4719</v>
      </c>
      <c r="F28" s="14" t="s">
        <v>6154</v>
      </c>
      <c r="G28" s="14"/>
      <c r="H28" s="25" t="str">
        <f t="shared" si="1"/>
        <v>ALG15_Question</v>
      </c>
      <c r="I28" s="1" t="str">
        <f>IF(ISTEXT(VLOOKUP($A28,'ALG Generieke vragenset'!$A$2:$X$48,9,FALSE)),VLOOKUP($A28,'ALG Generieke vragenset'!$A$2:$X$48,9,FALSE),"")</f>
        <v>Wat heb je zelf gedaan om de klachten te verlichten?</v>
      </c>
      <c r="J28" s="1" t="str">
        <f t="shared" si="2"/>
        <v>ALG15_QuestionPar</v>
      </c>
      <c r="K28" s="1" t="str">
        <f>IF(ISTEXT(VLOOKUP($A28,'ALG Generieke vragenset'!$A$2:$X$48,11,FALSE)),VLOOKUP($A28,'ALG Generieke vragenset'!$A$2:$X$48,11,FALSE),"")</f>
        <v>Wat heeft de patiënt zelf gedaan om de klachten te verlichten?</v>
      </c>
      <c r="L28" s="1" t="str">
        <f>IF(ISTEXT(VLOOKUP($A28,'ALG Generieke vragenset'!$A$2:$X$48,12,FALSE)),VLOOKUP($A28,'ALG Generieke vragenset'!$A$2:$X$48,12,FALSE),"")</f>
        <v>Zelfhulp</v>
      </c>
      <c r="M28" s="1" t="str">
        <f t="shared" si="3"/>
        <v>ALG15_ExtraInfo</v>
      </c>
      <c r="N28" s="1" t="str">
        <f>IF(ISTEXT(VLOOKUP($A28,'ALG Generieke vragenset'!$A$2:$X$48,14,FALSE)),VLOOKUP($A28,'ALG Generieke vragenset'!$A$2:$X$48,14,FALSE),"")</f>
        <v xml:space="preserve">Als je medicatie hebt ingenomen graag vermelden welke medicatie, de dosering en wanneer je het hebt ingenomen.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beschrijving</v>
      </c>
      <c r="R28" s="1" t="str">
        <f>IF(ISTEXT(VLOOKUP($A28,'ALG Generieke vragenset'!$A$2:$X$48,18,FALSE)),VLOOKUP($A28,'ALG Generieke vragenset'!$A$2:$X$48,18,FALSE),"")</f>
        <v xml:space="preserve">Ja </v>
      </c>
      <c r="S28" s="1"/>
      <c r="T28" s="14" t="str">
        <f>IF(ISTEXT(VLOOKUP($A28,'ALG Generieke vragenset'!$A$2:$X$48,20,FALSE)),VLOOKUP($A28,'ALG Generieke vragenset'!$A$2:$X$48,20,FALSE),"")</f>
        <v>Beschrijving</v>
      </c>
      <c r="U28" s="14" t="str">
        <f>IF(ISTEXT(VLOOKUP($A28,'ALG Generieke vragenset'!$A$2:$X$48,21,FALSE)),VLOOKUP($A28,'ALG Generieke vragenset'!$A$2:$X$48,21,FALSE),"")</f>
        <v>x</v>
      </c>
      <c r="V28" s="1">
        <v>1</v>
      </c>
      <c r="W28" s="203"/>
      <c r="X28" s="1"/>
    </row>
    <row r="29" spans="1:24" ht="32.1">
      <c r="A29" s="32" t="str">
        <f t="shared" si="5"/>
        <v>ALG17</v>
      </c>
      <c r="B29" s="47">
        <v>17</v>
      </c>
      <c r="C29" s="47" t="s">
        <v>6153</v>
      </c>
      <c r="D29" s="47" t="s">
        <v>4719</v>
      </c>
      <c r="E29" s="48" t="s">
        <v>6259</v>
      </c>
      <c r="F29" s="48" t="s">
        <v>6154</v>
      </c>
      <c r="G29" s="48"/>
      <c r="H29" s="25" t="str">
        <f t="shared" si="1"/>
        <v>ALG17_Question</v>
      </c>
      <c r="I29" s="1" t="str">
        <f>IF(ISTEXT(VLOOKUP($A29,'ALG Generieke vragenset'!$A$2:$X$48,9,FALSE)),VLOOKUP($A29,'ALG Generieke vragenset'!$A$2:$X$48,9,FALSE),"")</f>
        <v xml:space="preserve">Heb je ooit eerder last gehad van deze klacht? </v>
      </c>
      <c r="J29" s="1" t="str">
        <f t="shared" si="2"/>
        <v>ALG17_QuestionPar</v>
      </c>
      <c r="K29" s="1" t="str">
        <f>IF(ISTEXT(VLOOKUP($A29,'ALG Generieke vragenset'!$A$2:$X$48,11,FALSE)),VLOOKUP($A29,'ALG Generieke vragenset'!$A$2:$X$48,11,FALSE),"")</f>
        <v xml:space="preserve">Heeft de patiënt ooit eerder last gehad van dezelfde klacht? </v>
      </c>
      <c r="L29" s="1" t="str">
        <f>IF(ISTEXT(VLOOKUP($A29,'ALG Generieke vragenset'!$A$2:$X$48,12,FALSE)),VLOOKUP($A29,'ALG Generieke vragenset'!$A$2:$X$48,12,FALSE),"")</f>
        <v>Recidief</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Ja</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48" t="s">
        <v>6159</v>
      </c>
      <c r="W29" s="203"/>
      <c r="X29" s="49"/>
    </row>
    <row r="30" spans="1:24" ht="63.95">
      <c r="A30" s="32" t="str">
        <f t="shared" si="5"/>
        <v>ALG5</v>
      </c>
      <c r="B30" s="1">
        <v>5</v>
      </c>
      <c r="C30" s="1" t="s">
        <v>6153</v>
      </c>
      <c r="D30" s="1" t="s">
        <v>6115</v>
      </c>
      <c r="E30" s="1" t="s">
        <v>4719</v>
      </c>
      <c r="F30" s="1" t="s">
        <v>6154</v>
      </c>
      <c r="G30" s="1"/>
      <c r="H30" s="25" t="str">
        <f t="shared" si="1"/>
        <v>ALG5_Question</v>
      </c>
      <c r="I30" s="1" t="str">
        <f>IF(ISTEXT(VLOOKUP($A30,'ALG Generieke vragenset'!$A$2:$X$48,9,FALSE)),VLOOKUP($A30,'ALG Generieke vragenset'!$A$2:$X$48,9,FALSE),"")</f>
        <v>Heb je allergieën?</v>
      </c>
      <c r="J30" s="1" t="str">
        <f t="shared" si="2"/>
        <v>ALG5_QuestionPar</v>
      </c>
      <c r="K30" s="1" t="str">
        <f>IF(ISTEXT(VLOOKUP($A30,'ALG Generieke vragenset'!$A$2:$X$48,11,FALSE)),VLOOKUP($A30,'ALG Generieke vragenset'!$A$2:$X$48,11,FALSE),"")</f>
        <v>Heeft de patiënt allergieën?</v>
      </c>
      <c r="L30" s="1" t="str">
        <f>IF(ISTEXT(VLOOKUP($A30,'ALG Generieke vragenset'!$A$2:$X$48,12,FALSE)),VLOOKUP($A30,'ALG Generieke vragenset'!$A$2:$X$48,12,FALSE),"")</f>
        <v>Allergieën</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1. Ja
2. Nee</v>
      </c>
      <c r="U30" s="14" t="str">
        <f>IF(ISTEXT(VLOOKUP($A30,'ALG Generieke vragenset'!$A$2:$X$48,21,FALSE)),VLOOKUP($A30,'ALG Generieke vragenset'!$A$2:$X$48,21,FALSE),"")</f>
        <v>x</v>
      </c>
      <c r="V30" s="14" t="s">
        <v>6159</v>
      </c>
      <c r="W30" s="203" t="s">
        <v>6160</v>
      </c>
      <c r="X30" s="1"/>
    </row>
    <row r="31" spans="1:24" ht="32.1">
      <c r="A31" s="32" t="str">
        <f t="shared" si="5"/>
        <v>ALG6</v>
      </c>
      <c r="B31" s="1">
        <v>6</v>
      </c>
      <c r="C31" s="1" t="s">
        <v>6153</v>
      </c>
      <c r="D31" s="1" t="s">
        <v>4719</v>
      </c>
      <c r="E31" s="14" t="s">
        <v>4719</v>
      </c>
      <c r="F31" s="14" t="s">
        <v>6154</v>
      </c>
      <c r="G31" s="14"/>
      <c r="H31" s="25" t="str">
        <f t="shared" si="1"/>
        <v>ALG6_Question</v>
      </c>
      <c r="I31" s="1" t="str">
        <f>IF(ISTEXT(VLOOKUP($A31,'ALG Generieke vragenset'!$A$2:$X$48,9,FALSE)),VLOOKUP($A31,'ALG Generieke vragenset'!$A$2:$X$48,9,FALSE),"")</f>
        <v>Hoe uit de allergie zich?</v>
      </c>
      <c r="J31" s="1" t="str">
        <f t="shared" si="2"/>
        <v>ALG6_QuestionPar</v>
      </c>
      <c r="K31" s="1" t="str">
        <f>IF(ISTEXT(VLOOKUP($A31,'ALG Generieke vragenset'!$A$2:$X$48,11,FALSE)),VLOOKUP($A31,'ALG Generieke vragenset'!$A$2:$X$48,11,FALSE),"")</f>
        <v>Hoe uit de allergie zich?</v>
      </c>
      <c r="L31" s="1" t="str">
        <f>IF(ISTEXT(VLOOKUP($A31,'ALG Generieke vragenset'!$A$2:$X$48,12,FALSE)),VLOOKUP($A31,'ALG Generieke vragenset'!$A$2:$X$48,12,FALSE),"")</f>
        <v>Waarvoor en ernst</v>
      </c>
      <c r="M31" s="1" t="str">
        <f t="shared" si="3"/>
        <v>ALG6_ExtraInfo</v>
      </c>
      <c r="N31" s="1" t="str">
        <f>IF(ISTEXT(VLOOKUP($A31,'ALG Generieke vragenset'!$A$2:$X$48,14,FALSE)),VLOOKUP($A31,'ALG Generieke vragenset'!$A$2:$X$48,14,FALSE),"")</f>
        <v>Bijvoorbeeld: huiduitslag over het gehele lichaam of een opgezette tong of keel? En gebruik je/de patiënt medicatie voor de allergie en / of heb je een EpiPen?</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 xml:space="preserve">Ja </v>
      </c>
      <c r="S31" s="1"/>
      <c r="T31" s="14" t="str">
        <f>IF(ISTEXT(VLOOKUP($A31,'ALG Generieke vragenset'!$A$2:$X$48,20,FALSE)),VLOOKUP($A31,'ALG Generieke vragenset'!$A$2:$X$48,20,FALSE),"")</f>
        <v>Beschrijving</v>
      </c>
      <c r="U31" s="14" t="str">
        <f>IF(ISTEXT(VLOOKUP($A31,'ALG Generieke vragenset'!$A$2:$X$48,21,FALSE)),VLOOKUP($A31,'ALG Generieke vragenset'!$A$2:$X$48,21,FALSE),"")</f>
        <v>x</v>
      </c>
      <c r="V31" s="1">
        <v>1</v>
      </c>
      <c r="W31" s="203"/>
      <c r="X31" s="1"/>
    </row>
    <row r="32" spans="1:24" ht="128.1">
      <c r="A32" s="130" t="str">
        <f>UPPER(MID(C32,1,5)&amp;B32)</f>
        <v>VAGAF8</v>
      </c>
      <c r="B32" s="41">
        <v>8</v>
      </c>
      <c r="C32" s="41" t="s">
        <v>7960</v>
      </c>
      <c r="D32" s="41" t="s">
        <v>4719</v>
      </c>
      <c r="E32" s="41" t="s">
        <v>6186</v>
      </c>
      <c r="F32" s="41" t="s">
        <v>6187</v>
      </c>
      <c r="G32" s="41"/>
      <c r="H32" s="25" t="str">
        <f t="shared" si="1"/>
        <v>VAGAF8_Question</v>
      </c>
      <c r="I32" s="41" t="s">
        <v>7081</v>
      </c>
      <c r="J32" s="1" t="str">
        <f t="shared" si="2"/>
        <v>VAGAF8_QuestionPar</v>
      </c>
      <c r="K32" s="41" t="s">
        <v>7082</v>
      </c>
      <c r="L32" s="41" t="s">
        <v>7083</v>
      </c>
      <c r="M32" s="1" t="str">
        <f t="shared" si="3"/>
        <v>VAGAF8_ExtraInfo</v>
      </c>
      <c r="N32" s="41" t="s">
        <v>7084</v>
      </c>
      <c r="O32" s="41"/>
      <c r="P32" s="41"/>
      <c r="Q32" s="41" t="s">
        <v>6326</v>
      </c>
      <c r="R32" s="41" t="s">
        <v>7085</v>
      </c>
      <c r="S32" s="41" t="s">
        <v>7988</v>
      </c>
      <c r="T32" s="41" t="s">
        <v>7087</v>
      </c>
      <c r="U32" s="41" t="s">
        <v>1576</v>
      </c>
      <c r="V32" s="41" t="s">
        <v>6529</v>
      </c>
      <c r="W32" s="41"/>
      <c r="X32" s="131"/>
    </row>
    <row r="33" spans="1:24" ht="372">
      <c r="A33" s="32" t="str">
        <f>UPPER(MID(C33,1,3)&amp;B33)</f>
        <v>ALG1A</v>
      </c>
      <c r="B33" s="1" t="s">
        <v>6161</v>
      </c>
      <c r="C33" s="1" t="s">
        <v>6162</v>
      </c>
      <c r="D33" s="1" t="s">
        <v>6115</v>
      </c>
      <c r="E33" s="1" t="s">
        <v>6115</v>
      </c>
      <c r="F33" s="1" t="s">
        <v>6154</v>
      </c>
      <c r="G33" s="1"/>
      <c r="H33" s="25" t="str">
        <f t="shared" si="1"/>
        <v>ALG1A_Question</v>
      </c>
      <c r="I33" s="321" t="s">
        <v>187</v>
      </c>
      <c r="J33" s="1" t="str">
        <f t="shared" si="2"/>
        <v>ALG1A_QuestionPar</v>
      </c>
      <c r="K33" s="322" t="s">
        <v>189</v>
      </c>
      <c r="L33" s="1" t="s">
        <v>6163</v>
      </c>
      <c r="M33" s="1" t="str">
        <f t="shared" si="3"/>
        <v>ALG1A_ExtraInfo</v>
      </c>
      <c r="N33" s="323" t="s">
        <v>6164</v>
      </c>
      <c r="O33" s="24"/>
      <c r="P33" s="24"/>
      <c r="Q33" s="25" t="s">
        <v>6066</v>
      </c>
      <c r="R33" s="1" t="s">
        <v>6118</v>
      </c>
      <c r="S33" s="14" t="s">
        <v>7989</v>
      </c>
      <c r="T33" s="33" t="s">
        <v>6166</v>
      </c>
      <c r="U33" s="1" t="s">
        <v>1576</v>
      </c>
      <c r="V33" s="14" t="s">
        <v>6167</v>
      </c>
      <c r="W33" s="24" t="s">
        <v>6168</v>
      </c>
      <c r="X33" s="1"/>
    </row>
    <row r="34" spans="1:24" ht="32.1">
      <c r="A34" s="32" t="str">
        <f>UPPER(MID(C34,1,3)&amp;B34)</f>
        <v>ALG1B</v>
      </c>
      <c r="B34" s="1" t="s">
        <v>6169</v>
      </c>
      <c r="C34" s="1" t="s">
        <v>6162</v>
      </c>
      <c r="D34" s="1" t="s">
        <v>6115</v>
      </c>
      <c r="E34" s="1" t="s">
        <v>6115</v>
      </c>
      <c r="F34" s="1" t="s">
        <v>6154</v>
      </c>
      <c r="G34" s="1"/>
      <c r="H34" s="25" t="str">
        <f t="shared" si="1"/>
        <v>ALG1B_Question</v>
      </c>
      <c r="I34" s="321" t="s">
        <v>221</v>
      </c>
      <c r="J34" s="1" t="str">
        <f t="shared" si="2"/>
        <v>ALG1B_QuestionPar</v>
      </c>
      <c r="K34" s="322" t="s">
        <v>223</v>
      </c>
      <c r="L34" s="1" t="s">
        <v>6170</v>
      </c>
      <c r="M34" s="1"/>
      <c r="O34" s="24"/>
      <c r="P34" s="24"/>
      <c r="Q34" s="25" t="s">
        <v>6128</v>
      </c>
      <c r="R34" s="1" t="s">
        <v>6118</v>
      </c>
      <c r="S34" s="1"/>
      <c r="T34" s="33">
        <v>1</v>
      </c>
      <c r="U34" s="1" t="s">
        <v>1576</v>
      </c>
      <c r="V34" s="14">
        <v>1</v>
      </c>
      <c r="W34" s="24"/>
      <c r="X34" s="1"/>
    </row>
    <row r="35" spans="1:24" ht="12.75" customHeight="1">
      <c r="A35" s="32" t="str">
        <f t="shared" ref="A35:A36" si="6">UPPER(MID(C35,1,3)&amp;B35)</f>
        <v>ALG3B</v>
      </c>
      <c r="B35" s="1" t="s">
        <v>6178</v>
      </c>
      <c r="C35" s="1" t="s">
        <v>6162</v>
      </c>
      <c r="D35" s="1" t="s">
        <v>6115</v>
      </c>
      <c r="E35" s="14" t="s">
        <v>6115</v>
      </c>
      <c r="F35" s="14" t="s">
        <v>6154</v>
      </c>
      <c r="G35" s="14"/>
      <c r="H35" s="25" t="str">
        <f t="shared" si="1"/>
        <v>ALG3B_Question</v>
      </c>
      <c r="I35" s="1" t="str">
        <f>IF(ISTEXT(VLOOKUP($A35,'ALG Generieke vragenset'!$A$2:$X$48,9,FALSE)),VLOOKUP($A35,'ALG Generieke vragenset'!$A$2:$X$48,9,FALSE),"")</f>
        <v xml:space="preserve">Gebruik je medicijnen? </v>
      </c>
      <c r="J35" s="1" t="str">
        <f t="shared" si="2"/>
        <v>ALG3B_QuestionPar</v>
      </c>
      <c r="K35" s="1" t="str">
        <f>IF(ISTEXT(VLOOKUP($A35,'ALG Generieke vragenset'!$A$2:$X$48,11,FALSE)),VLOOKUP($A35,'ALG Generieke vragenset'!$A$2:$X$48,11,FALSE),"")</f>
        <v>Gebruikt de patiënt medicijnen?</v>
      </c>
      <c r="L35" s="1" t="str">
        <f>IF(ISTEXT(VLOOKUP($A35,'ALG Generieke vragenset'!$A$2:$X$48,12,FALSE)),VLOOKUP($A35,'ALG Generieke vragenset'!$A$2:$X$48,12,FALSE),"")</f>
        <v>Medicatie</v>
      </c>
      <c r="M35" s="1" t="str">
        <f t="shared" si="3"/>
        <v>ALG3B_ExtraInfo</v>
      </c>
      <c r="N35" s="1" t="str">
        <f>IF(ISTEXT(VLOOKUP($A35,'ALG Generieke vragenset'!$A$2:$X$48,14,FALSE)),VLOOKUP($A35,'ALG Generieke vragenset'!$A$2:$X$48,14,FALSE),"")</f>
        <v>En/of ben je onder behandeling bij een arts met bijvoorbeeld radiotherapie?</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boolean</v>
      </c>
      <c r="R35" s="1" t="str">
        <f>IF(ISTEXT(VLOOKUP($A35,'ALG Generieke vragenset'!$A$2:$X$48,18,FALSE)),VLOOKUP($A35,'ALG Generieke vragenset'!$A$2:$X$48,18,FALSE),"")</f>
        <v xml:space="preserve">Ja </v>
      </c>
      <c r="S35" s="14" t="s">
        <v>6500</v>
      </c>
      <c r="T35" s="14" t="str">
        <f>IF(ISTEXT(VLOOKUP($A35,'ALG Generieke vragenset'!$A$2:$X$48,20,FALSE)),VLOOKUP($A35,'ALG Generieke vragenset'!$A$2:$X$48,20,FALSE),"")</f>
        <v xml:space="preserve">1. Ja 
2. Nee </v>
      </c>
      <c r="U35" s="14" t="str">
        <f>IF(ISTEXT(VLOOKUP($A35,'ALG Generieke vragenset'!$A$2:$X$48,21,FALSE)),VLOOKUP($A35,'ALG Generieke vragenset'!$A$2:$X$48,21,FALSE),"")</f>
        <v>x</v>
      </c>
      <c r="V35" s="1" t="s">
        <v>6159</v>
      </c>
      <c r="W35" s="24" t="s">
        <v>6235</v>
      </c>
      <c r="X35" s="1"/>
    </row>
    <row r="36" spans="1:24" ht="32.1">
      <c r="A36" s="32" t="str">
        <f t="shared" si="6"/>
        <v>ALG3C</v>
      </c>
      <c r="B36" s="1" t="s">
        <v>6182</v>
      </c>
      <c r="C36" s="1" t="s">
        <v>6162</v>
      </c>
      <c r="D36" s="1" t="s">
        <v>6115</v>
      </c>
      <c r="E36" s="14" t="s">
        <v>6115</v>
      </c>
      <c r="F36" s="14" t="s">
        <v>6154</v>
      </c>
      <c r="G36" s="14"/>
      <c r="H36" s="25" t="str">
        <f t="shared" si="1"/>
        <v>ALG3C_Question</v>
      </c>
      <c r="I36" s="1" t="str">
        <f>IF(ISTEXT(VLOOKUP($A36,'ALG Generieke vragenset'!$A$2:$X$48,9,FALSE)),VLOOKUP($A36,'ALG Generieke vragenset'!$A$2:$X$48,9,FALSE),"")</f>
        <v>Welke medicatie gebruik je?</v>
      </c>
      <c r="J36" s="1" t="str">
        <f t="shared" si="2"/>
        <v>ALG3C_QuestionPar</v>
      </c>
      <c r="K36" s="1" t="str">
        <f>IF(ISTEXT(VLOOKUP($A36,'ALG Generieke vragenset'!$A$2:$X$48,11,FALSE)),VLOOKUP($A36,'ALG Generieke vragenset'!$A$2:$X$48,11,FALSE),"")</f>
        <v>Welke medicatie gebruik je?</v>
      </c>
      <c r="L36" s="1" t="str">
        <f>IF(ISTEXT(VLOOKUP($A36,'ALG Generieke vragenset'!$A$2:$X$48,12,FALSE)),VLOOKUP($A36,'ALG Generieke vragenset'!$A$2:$X$48,12,FALSE),"")</f>
        <v>Specificatie medicatie</v>
      </c>
      <c r="M36" s="1" t="str">
        <f t="shared" si="3"/>
        <v>ALG3C_ExtraInfo</v>
      </c>
      <c r="N36" s="1" t="str">
        <f>IF(ISTEXT(VLOOKUP($A36,'ALG Generieke vragenset'!$A$2:$X$48,14,FALSE)),VLOOKUP($A36,'ALG Generieke vragenset'!$A$2:$X$48,14,FALSE),"")</f>
        <v xml:space="preserve">Of wat voor behandeling? En als je er een hebt graag ook een foto uploaden van je medicatielijst.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beschrijving en beeld</v>
      </c>
      <c r="R36" s="1" t="str">
        <f>IF(ISTEXT(VLOOKUP($A36,'ALG Generieke vragenset'!$A$2:$X$48,18,FALSE)),VLOOKUP($A36,'ALG Generieke vragenset'!$A$2:$X$48,18,FALSE),"")</f>
        <v xml:space="preserve">Ja </v>
      </c>
      <c r="S36" s="1"/>
      <c r="T36" s="14">
        <v>1</v>
      </c>
      <c r="U36" s="14" t="str">
        <f>IF(ISTEXT(VLOOKUP($A36,'ALG Generieke vragenset'!$A$2:$X$48,21,FALSE)),VLOOKUP($A36,'ALG Generieke vragenset'!$A$2:$X$48,21,FALSE),"")</f>
        <v>x</v>
      </c>
      <c r="V36" s="1">
        <v>1</v>
      </c>
      <c r="W36" s="24"/>
      <c r="X36" s="1"/>
    </row>
    <row r="37" spans="1:24" ht="48">
      <c r="A37" s="32" t="s">
        <v>6276</v>
      </c>
      <c r="B37" s="1">
        <v>20</v>
      </c>
      <c r="C37" s="1" t="s">
        <v>6153</v>
      </c>
      <c r="D37" s="1" t="s">
        <v>6115</v>
      </c>
      <c r="E37" s="14" t="s">
        <v>6115</v>
      </c>
      <c r="F37" s="14" t="s">
        <v>6154</v>
      </c>
      <c r="G37" s="14"/>
      <c r="H37" s="25" t="str">
        <f t="shared" si="1"/>
        <v>ADDITIONALQ_Question</v>
      </c>
      <c r="I37" s="1" t="str">
        <f>IF(ISTEXT(VLOOKUP($A37,'ALG Generieke vragenset'!$A$2:$X$48,9,FALSE)),VLOOKUP($A37,'ALG Generieke vragenset'!$A$2:$X$48,9,FALSE),"")</f>
        <v>Wat is je belangrijkste vraag aan ons?</v>
      </c>
      <c r="J37" s="1" t="str">
        <f t="shared" si="2"/>
        <v>ADDITIONALQ_QuestionPar</v>
      </c>
      <c r="K37" s="1" t="str">
        <f>IF(ISTEXT(VLOOKUP($A37,'ALG Generieke vragenset'!$A$2:$X$48,11,FALSE)),VLOOKUP($A37,'ALG Generieke vragenset'!$A$2:$X$48,11,FALSE),"")</f>
        <v>Wat is je belangrijkste vraag aan ons?</v>
      </c>
      <c r="L37" s="1" t="str">
        <f>IF(ISTEXT(VLOOKUP($A37,'ALG Generieke vragenset'!$A$2:$X$48,12,FALSE)),VLOOKUP($A37,'ALG Generieke vragenset'!$A$2:$X$48,12,FALSE),"")</f>
        <v>Hulpvraag</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beschrijving</v>
      </c>
      <c r="R37" s="1" t="str">
        <f>IF(ISTEXT(VLOOKUP($A37,'ALG Generieke vragenset'!$A$2:$X$48,18,FALSE)),VLOOKUP($A37,'ALG Generieke vragenset'!$A$2:$X$48,18,FALSE),"")</f>
        <v xml:space="preserve">Ja </v>
      </c>
      <c r="S37" s="1"/>
      <c r="T37" s="14" t="str">
        <f>IF(ISTEXT(VLOOKUP($A37,'ALG Generieke vragenset'!$A$2:$X$48,20,FALSE)),VLOOKUP($A37,'ALG Generieke vragenset'!$A$2:$X$48,20,FALSE),"")</f>
        <v>Beschrijving</v>
      </c>
      <c r="U37" s="14" t="str">
        <f>IF(ISTEXT(VLOOKUP($A37,'ALG Generieke vragenset'!$A$2:$X$48,21,FALSE)),VLOOKUP($A37,'ALG Generieke vragenset'!$A$2:$X$48,21,FALSE),"")</f>
        <v>x</v>
      </c>
      <c r="V37" s="14">
        <v>1</v>
      </c>
      <c r="W37" s="203"/>
      <c r="X37" s="1"/>
    </row>
    <row r="38" spans="1:24" ht="111.95">
      <c r="A38" s="32" t="s">
        <v>6278</v>
      </c>
      <c r="B38" s="1" t="s">
        <v>6279</v>
      </c>
      <c r="C38" s="1" t="s">
        <v>6162</v>
      </c>
      <c r="D38" s="1" t="s">
        <v>6115</v>
      </c>
      <c r="E38" s="14" t="s">
        <v>6115</v>
      </c>
      <c r="F38" s="14" t="s">
        <v>6154</v>
      </c>
      <c r="G38" s="14"/>
      <c r="H38" s="25" t="str">
        <f t="shared" si="1"/>
        <v>ALG27_Question</v>
      </c>
      <c r="I38" s="1" t="str">
        <f>IF(ISTEXT(VLOOKUP($A38,'ALG Generieke vragenset'!$A$2:$X$48,9,FALSE)),VLOOKUP($A38,'ALG Generieke vragenset'!$A$2:$X$48,9,FALSE),"")</f>
        <v xml:space="preserve">Zijn er nog andere zorgen of vragen? </v>
      </c>
      <c r="J38" s="1" t="str">
        <f t="shared" si="2"/>
        <v>ALG27_QuestionPar</v>
      </c>
      <c r="K38" s="1" t="str">
        <f>IF(ISTEXT(VLOOKUP($A38,'ALG Generieke vragenset'!$A$2:$X$48,11,FALSE)),VLOOKUP($A38,'ALG Generieke vragenset'!$A$2:$X$48,11,FALSE),"")</f>
        <v xml:space="preserve">Zijn er nog andere zorgen of vragen? </v>
      </c>
      <c r="L38" s="1" t="str">
        <f>IF(ISTEXT(VLOOKUP($A38,'ALG Generieke vragenset'!$A$2:$X$48,12,FALSE)),VLOOKUP($A38,'ALG Generieke vragenset'!$A$2:$X$48,12,FALSE),"")</f>
        <v>Zorgen of vragen</v>
      </c>
      <c r="M38" s="1" t="str">
        <f t="shared" si="3"/>
        <v>ALG27_ExtraInfo</v>
      </c>
      <c r="N38" s="1" t="str">
        <f>IF(ISTEXT(VLOOKUP($A38,'ALG Generieke vragenset'!$A$2:$X$48,14,FALSE)),VLOOKUP($A38,'ALG Generieke vragenset'!$A$2:$X$48,14,FALSE),"")</f>
        <v xml:space="preserve">Dit is de laatste vraag, hierna worden je antwoorden doorgestuurd naar ons medisch team. Indien je geen aanvullingen hebt kan je op volgende klikken.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beschrijving</v>
      </c>
      <c r="R38" s="1" t="str">
        <f>IF(ISTEXT(VLOOKUP($A38,'ALG Generieke vragenset'!$A$2:$X$48,18,FALSE)),VLOOKUP($A38,'ALG Generieke vragenset'!$A$2:$X$48,18,FALSE),"")</f>
        <v>Nee</v>
      </c>
      <c r="S38" s="1"/>
      <c r="T38" s="14" t="str">
        <f>IF(ISTEXT(VLOOKUP($A38,'ALG Generieke vragenset'!$A$2:$X$48,20,FALSE)),VLOOKUP($A38,'ALG Generieke vragenset'!$A$2:$X$48,20,FALSE),"")</f>
        <v>Beschrijving</v>
      </c>
      <c r="U38" s="14" t="str">
        <f>IF(ISTEXT(VLOOKUP($A38,'ALG Generieke vragenset'!$A$2:$X$48,21,FALSE)),VLOOKUP($A38,'ALG Generieke vragenset'!$A$2:$X$48,21,FALSE),"")</f>
        <v>x</v>
      </c>
      <c r="V38" s="14">
        <v>1</v>
      </c>
      <c r="W38" s="205" t="s">
        <v>6283</v>
      </c>
      <c r="X38" s="14"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311AA1B3-F084-49F7-84F4-F26910D6AD42}">
          <x14:formula1>
            <xm:f>_handleiding!$A$29:$A$38</xm:f>
          </x14:formula1>
          <x14:formula2>
            <xm:f>0</xm:f>
          </x14:formula2>
          <xm:sqref>Q10 Q13:Q14 Q17:Q19 Q26:Q31 Q22 Q24 Q33:Q34 Q37:Q38</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33"/>
  <dimension ref="A1:X51"/>
  <sheetViews>
    <sheetView topLeftCell="H41" zoomScale="90" zoomScaleNormal="90" workbookViewId="0">
      <selection activeCell="S54" sqref="S54"/>
    </sheetView>
  </sheetViews>
  <sheetFormatPr defaultColWidth="8.7109375" defaultRowHeight="15"/>
  <cols>
    <col min="7" max="8" width="14.28515625" customWidth="1"/>
    <col min="9" max="10" width="35.4257812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20.140625" customWidth="1"/>
    <col min="20" max="20" width="16.710937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32.1">
      <c r="A2" s="75" t="s">
        <v>6353</v>
      </c>
      <c r="B2" s="76"/>
      <c r="C2" s="76" t="s">
        <v>6353</v>
      </c>
      <c r="D2" s="76" t="s">
        <v>4719</v>
      </c>
      <c r="E2" s="76" t="s">
        <v>4719</v>
      </c>
      <c r="F2" s="76" t="s">
        <v>6154</v>
      </c>
      <c r="G2" s="76"/>
      <c r="H2" s="76" t="str">
        <f t="shared" ref="H2:H33" si="0">A2&amp;"_"&amp;$H$1</f>
        <v>ABCDE _Question</v>
      </c>
      <c r="I2" s="77"/>
      <c r="J2" s="490" t="str">
        <f t="shared" ref="J2:J33" si="1">A2&amp;"_"&amp;$J$1</f>
        <v>ABCDE _QuestionPar</v>
      </c>
      <c r="K2" s="78"/>
      <c r="L2" s="79"/>
      <c r="M2" s="79" t="str">
        <f t="shared" ref="M2:M33" si="2">A2&amp;"_"&amp;$M$1</f>
        <v>ABCDE _ExtraInfo</v>
      </c>
      <c r="N2" s="76" t="s">
        <v>6384</v>
      </c>
      <c r="O2" s="79"/>
      <c r="P2" s="76"/>
      <c r="Q2" s="76"/>
      <c r="R2" s="76"/>
      <c r="S2" s="76"/>
      <c r="T2" s="76" t="s">
        <v>6510</v>
      </c>
      <c r="U2" s="76"/>
      <c r="V2" s="76"/>
      <c r="W2" s="76"/>
      <c r="X2" s="80"/>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63.95">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28.1">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42" t="str">
        <f>UPPER(MID(C10,1,5)&amp;B10)</f>
        <v>VERMO1</v>
      </c>
      <c r="B10" s="24">
        <v>1</v>
      </c>
      <c r="C10" s="24" t="s">
        <v>97</v>
      </c>
      <c r="D10" s="24" t="s">
        <v>6115</v>
      </c>
      <c r="E10" s="24" t="s">
        <v>4719</v>
      </c>
      <c r="F10" s="24" t="s">
        <v>6154</v>
      </c>
      <c r="G10" s="24"/>
      <c r="H10" s="24" t="str">
        <f t="shared" si="0"/>
        <v>VERMO1_Question</v>
      </c>
      <c r="I10" s="24" t="s">
        <v>7990</v>
      </c>
      <c r="J10" s="25" t="str">
        <f t="shared" si="1"/>
        <v>VERMO1_QuestionPar</v>
      </c>
      <c r="K10" s="53" t="s">
        <v>7991</v>
      </c>
      <c r="L10" s="24" t="s">
        <v>6439</v>
      </c>
      <c r="M10" s="24" t="str">
        <f t="shared" si="2"/>
        <v>VERMO1_ExtraInfo</v>
      </c>
      <c r="N10" s="33" t="s">
        <v>7992</v>
      </c>
      <c r="O10" s="24"/>
      <c r="P10" s="24" t="s">
        <v>6441</v>
      </c>
      <c r="Q10" s="24" t="s">
        <v>6272</v>
      </c>
      <c r="R10" s="24" t="s">
        <v>6118</v>
      </c>
      <c r="S10" s="24" t="s">
        <v>7993</v>
      </c>
      <c r="T10" s="24" t="s">
        <v>7994</v>
      </c>
      <c r="U10" s="24"/>
      <c r="V10" s="143" t="s">
        <v>6444</v>
      </c>
      <c r="W10" s="24" t="s">
        <v>7995</v>
      </c>
      <c r="X10" s="144"/>
    </row>
    <row r="11" spans="1:24" ht="176.1">
      <c r="A11" s="107" t="str">
        <f>UPPER(MID(C11,1,5)&amp;B11)</f>
        <v>VERMO2</v>
      </c>
      <c r="B11" s="77">
        <v>2</v>
      </c>
      <c r="C11" s="77" t="s">
        <v>97</v>
      </c>
      <c r="D11" s="77" t="s">
        <v>6115</v>
      </c>
      <c r="E11" s="77" t="s">
        <v>6115</v>
      </c>
      <c r="F11" s="77" t="s">
        <v>6202</v>
      </c>
      <c r="G11" s="77"/>
      <c r="H11" s="77" t="str">
        <f t="shared" si="0"/>
        <v>VERMO2_Question</v>
      </c>
      <c r="I11" s="77" t="s">
        <v>5482</v>
      </c>
      <c r="J11" s="77" t="str">
        <f t="shared" si="1"/>
        <v>VERMO2_QuestionPar</v>
      </c>
      <c r="K11" s="77" t="s">
        <v>3324</v>
      </c>
      <c r="L11" s="77" t="s">
        <v>7265</v>
      </c>
      <c r="M11" s="77" t="str">
        <f t="shared" si="2"/>
        <v>VERMO2_ExtraInfo</v>
      </c>
      <c r="N11" s="102" t="s">
        <v>1227</v>
      </c>
      <c r="O11" s="145" t="s">
        <v>6627</v>
      </c>
      <c r="P11" s="77" t="s">
        <v>6300</v>
      </c>
      <c r="Q11" s="77" t="s">
        <v>6326</v>
      </c>
      <c r="R11" s="77" t="s">
        <v>6118</v>
      </c>
      <c r="S11" s="77" t="s">
        <v>7996</v>
      </c>
      <c r="T11" s="77" t="s">
        <v>7268</v>
      </c>
      <c r="U11" s="77" t="s">
        <v>1576</v>
      </c>
      <c r="V11" s="77" t="s">
        <v>6363</v>
      </c>
      <c r="W11" s="77" t="s">
        <v>7997</v>
      </c>
      <c r="X11" s="109"/>
    </row>
    <row r="12" spans="1:24" ht="63.95">
      <c r="A12" s="32" t="str">
        <f t="shared" ref="A12" si="4">UPPER(MID(C12,1,3)&amp;B12)</f>
        <v>ALG7</v>
      </c>
      <c r="B12" s="1">
        <v>7</v>
      </c>
      <c r="C12" s="1" t="s">
        <v>6153</v>
      </c>
      <c r="D12" s="1" t="s">
        <v>6115</v>
      </c>
      <c r="E12" s="14" t="s">
        <v>6196</v>
      </c>
      <c r="F12" s="14" t="s">
        <v>6154</v>
      </c>
      <c r="G12" s="14"/>
      <c r="H12" s="14" t="str">
        <f t="shared" si="0"/>
        <v>ALG7_Question</v>
      </c>
      <c r="I12" s="1" t="s">
        <v>269</v>
      </c>
      <c r="J12" s="1" t="str">
        <f t="shared" si="1"/>
        <v>ALG7_QuestionPar</v>
      </c>
      <c r="K12" s="1" t="s">
        <v>271</v>
      </c>
      <c r="L12" s="1" t="s">
        <v>2895</v>
      </c>
      <c r="M12" s="1" t="str">
        <f t="shared" si="2"/>
        <v>ALG7_ExtraInfo</v>
      </c>
      <c r="N12" s="1" t="s">
        <v>6197</v>
      </c>
      <c r="O12" s="24"/>
      <c r="P12" s="24"/>
      <c r="Q12" s="1" t="s">
        <v>6065</v>
      </c>
      <c r="R12" s="1" t="s">
        <v>6118</v>
      </c>
      <c r="S12" s="14" t="s">
        <v>6198</v>
      </c>
      <c r="T12" s="14" t="s">
        <v>6199</v>
      </c>
      <c r="U12" s="14" t="s">
        <v>1576</v>
      </c>
      <c r="V12" s="1" t="s">
        <v>6159</v>
      </c>
      <c r="W12" s="24" t="s">
        <v>6235</v>
      </c>
      <c r="X12" s="1"/>
    </row>
    <row r="13" spans="1:24" ht="207.95">
      <c r="A13" s="142" t="str">
        <f>UPPER(MID(C13,1,3)&amp;B13)</f>
        <v>ALG7A</v>
      </c>
      <c r="B13" s="77" t="s">
        <v>6201</v>
      </c>
      <c r="C13" s="77" t="s">
        <v>6153</v>
      </c>
      <c r="D13" s="77" t="s">
        <v>4719</v>
      </c>
      <c r="E13" s="77" t="s">
        <v>4719</v>
      </c>
      <c r="F13" s="77" t="s">
        <v>6202</v>
      </c>
      <c r="G13" s="77"/>
      <c r="H13" s="490" t="str">
        <f t="shared" si="0"/>
        <v>ALG7A_Question</v>
      </c>
      <c r="I13" s="1" t="str">
        <f>IF(ISTEXT(VLOOKUP($A13,'ALG Generieke vragenset'!$A$2:$X$48,9,FALSE)),VLOOKUP($A13,'ALG Generieke vragenset'!$A$2:$X$48,9,FALSE),"")</f>
        <v>Hoe hoog is je temperatuur?</v>
      </c>
      <c r="J13" s="1" t="str">
        <f t="shared" si="1"/>
        <v>ALG7A_QuestionPar</v>
      </c>
      <c r="K13" s="1" t="str">
        <f>IF(ISTEXT(VLOOKUP($A13,'ALG Generieke vragenset'!$A$2:$X$48,11,FALSE)),VLOOKUP($A13,'ALG Generieke vragenset'!$A$2:$X$48,11,FALSE),"")</f>
        <v>Hoe hoog is de temperatuur?</v>
      </c>
      <c r="L13" s="1" t="str">
        <f>IF(ISTEXT(VLOOKUP($A13,'ALG Generieke vragenset'!$A$2:$X$48,12,FALSE)),VLOOKUP($A13,'ALG Generieke vragenset'!$A$2:$X$48,12,FALSE),"")</f>
        <v>Temperatuur</v>
      </c>
      <c r="M13" s="1" t="str">
        <f t="shared" si="2"/>
        <v>ALG7A_ExtraInfo</v>
      </c>
      <c r="N13" s="1" t="str">
        <f>IF(ISTEXT(VLOOKUP($A13,'ALG Generieke vragenset'!$A$2:$X$48,14,FALSE)),VLOOKUP($A13,'ALG Generieke vragenset'!$A$2:$X$48,14,FALSE),"")</f>
        <v xml:space="preserve">Bij voorkeur via de anus gemeten en afronden op halve graden.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Slider</v>
      </c>
      <c r="R13" s="1" t="str">
        <f>IF(ISTEXT(VLOOKUP($A13,'ALG Generieke vragenset'!$A$2:$X$48,18,FALSE)),VLOOKUP($A13,'ALG Generieke vragenset'!$A$2:$X$48,18,FALSE),"")</f>
        <v xml:space="preserve">Ja </v>
      </c>
      <c r="S13" s="14" t="s">
        <v>6206</v>
      </c>
      <c r="T13" s="14" t="str">
        <f>IF(ISTEXT(VLOOKUP($A13,'ALG Generieke vragenset'!$A$2:$X$48,20,FALSE)),VLOOKUP($A13,'ALG Generieke vragenset'!$A$2:$X$48,20,FALSE),"")</f>
        <v>1. 35
2. 35.5
3. 36
4. 36.5
5. 37
6. 37.5 
7. 38
8. 38.5 
9. 39
10. 39.5 
11. 40
12. 40.5 
13. 41</v>
      </c>
      <c r="U13" s="14" t="str">
        <f>IF(ISTEXT(VLOOKUP($A13,'ALG Generieke vragenset'!$A$2:$X$48,21,FALSE)),VLOOKUP($A13,'ALG Generieke vragenset'!$A$2:$X$48,21,FALSE),"")</f>
        <v>x</v>
      </c>
      <c r="V13" s="77" t="s">
        <v>6208</v>
      </c>
      <c r="W13" s="77" t="s">
        <v>6209</v>
      </c>
      <c r="X13" s="109" t="s">
        <v>6116</v>
      </c>
    </row>
    <row r="14" spans="1:24" ht="255.95">
      <c r="A14" s="146" t="str">
        <f>UPPER(MID(C14,1,5)&amp;B14)</f>
        <v>VERMO3</v>
      </c>
      <c r="B14" s="85">
        <v>3</v>
      </c>
      <c r="C14" s="85" t="s">
        <v>97</v>
      </c>
      <c r="D14" s="85" t="s">
        <v>6115</v>
      </c>
      <c r="E14" s="85" t="s">
        <v>6115</v>
      </c>
      <c r="F14" s="85" t="s">
        <v>6154</v>
      </c>
      <c r="G14" s="85"/>
      <c r="H14" s="85" t="str">
        <f t="shared" si="0"/>
        <v>VERMO3_Question</v>
      </c>
      <c r="I14" s="85" t="s">
        <v>7998</v>
      </c>
      <c r="J14" s="245" t="str">
        <f t="shared" si="1"/>
        <v>VERMO3_QuestionPar</v>
      </c>
      <c r="K14" s="147" t="s">
        <v>7999</v>
      </c>
      <c r="L14" s="148" t="s">
        <v>8000</v>
      </c>
      <c r="M14" s="148" t="str">
        <f t="shared" si="2"/>
        <v>VERMO3_ExtraInfo</v>
      </c>
      <c r="N14" s="148" t="s">
        <v>5494</v>
      </c>
      <c r="O14" s="148"/>
      <c r="P14" s="85"/>
      <c r="Q14" s="85" t="s">
        <v>6272</v>
      </c>
      <c r="R14" s="85" t="s">
        <v>6118</v>
      </c>
      <c r="S14" s="85" t="s">
        <v>8001</v>
      </c>
      <c r="T14" s="85" t="s">
        <v>8002</v>
      </c>
      <c r="U14" s="85" t="s">
        <v>1576</v>
      </c>
      <c r="V14" s="85" t="s">
        <v>6582</v>
      </c>
      <c r="W14" s="85" t="s">
        <v>7008</v>
      </c>
      <c r="X14" s="87"/>
    </row>
    <row r="15" spans="1:24" ht="60.75">
      <c r="A15" s="99" t="str">
        <f>UPPER(MID(C15,1,5)&amp;B15)</f>
        <v>VERMO3A</v>
      </c>
      <c r="B15" s="85" t="s">
        <v>6175</v>
      </c>
      <c r="C15" s="85" t="s">
        <v>97</v>
      </c>
      <c r="D15" s="85" t="s">
        <v>6115</v>
      </c>
      <c r="E15" s="85" t="s">
        <v>6115</v>
      </c>
      <c r="F15" s="85" t="s">
        <v>6154</v>
      </c>
      <c r="G15" s="85"/>
      <c r="H15" s="85" t="str">
        <f t="shared" si="0"/>
        <v>VERMO3A_Question</v>
      </c>
      <c r="I15" s="85" t="s">
        <v>8003</v>
      </c>
      <c r="J15" s="245" t="str">
        <f t="shared" si="1"/>
        <v>VERMO3A_QuestionPar</v>
      </c>
      <c r="K15" s="147" t="s">
        <v>8004</v>
      </c>
      <c r="L15" s="148" t="s">
        <v>8005</v>
      </c>
      <c r="M15" s="148"/>
      <c r="N15" s="148"/>
      <c r="O15" s="148"/>
      <c r="P15" s="85"/>
      <c r="Q15" s="85" t="s">
        <v>6312</v>
      </c>
      <c r="R15" s="85" t="s">
        <v>6118</v>
      </c>
      <c r="S15" s="85"/>
      <c r="T15" s="85" t="s">
        <v>6312</v>
      </c>
      <c r="U15" s="82" t="s">
        <v>1576</v>
      </c>
      <c r="V15" s="85">
        <v>1</v>
      </c>
      <c r="W15" s="85"/>
      <c r="X15" s="87"/>
    </row>
    <row r="16" spans="1:24" ht="159.94999999999999">
      <c r="A16" s="84" t="str">
        <f t="shared" ref="A16:A17" si="5">UPPER(MID(C16,1,3)&amp;B16)</f>
        <v>ALG31A</v>
      </c>
      <c r="B16" s="82" t="s">
        <v>6323</v>
      </c>
      <c r="C16" s="82" t="s">
        <v>6162</v>
      </c>
      <c r="D16" s="82" t="s">
        <v>6296</v>
      </c>
      <c r="E16" s="82" t="s">
        <v>4719</v>
      </c>
      <c r="F16" s="82" t="s">
        <v>6224</v>
      </c>
      <c r="G16" s="82"/>
      <c r="H16" s="82" t="str">
        <f t="shared" si="0"/>
        <v>ALG31A_Question</v>
      </c>
      <c r="I16" s="82" t="s">
        <v>6324</v>
      </c>
      <c r="J16" s="82" t="str">
        <f t="shared" si="1"/>
        <v>ALG31A_QuestionPar</v>
      </c>
      <c r="K16" s="82" t="s">
        <v>510</v>
      </c>
      <c r="L16" s="82" t="s">
        <v>6325</v>
      </c>
      <c r="M16" s="82" t="str">
        <f t="shared" si="2"/>
        <v>ALG31A_ExtraInfo</v>
      </c>
      <c r="N16" s="82" t="s">
        <v>512</v>
      </c>
      <c r="O16" s="82"/>
      <c r="P16" s="82"/>
      <c r="Q16" s="82" t="s">
        <v>6326</v>
      </c>
      <c r="R16" s="82" t="s">
        <v>6295</v>
      </c>
      <c r="S16" s="82" t="s">
        <v>6327</v>
      </c>
      <c r="T16" s="82" t="s">
        <v>6328</v>
      </c>
      <c r="U16" s="82" t="s">
        <v>1576</v>
      </c>
      <c r="V16" s="82" t="s">
        <v>6329</v>
      </c>
      <c r="W16" s="82"/>
      <c r="X16" s="1"/>
    </row>
    <row r="17" spans="1:24" ht="96">
      <c r="A17" s="84" t="str">
        <f t="shared" si="5"/>
        <v>ALG31B</v>
      </c>
      <c r="B17" s="82" t="s">
        <v>6330</v>
      </c>
      <c r="C17" s="82" t="s">
        <v>6162</v>
      </c>
      <c r="D17" s="82" t="s">
        <v>6331</v>
      </c>
      <c r="E17" s="82" t="s">
        <v>4719</v>
      </c>
      <c r="F17" s="82" t="s">
        <v>6216</v>
      </c>
      <c r="G17" s="82"/>
      <c r="H17" s="82" t="str">
        <f t="shared" si="0"/>
        <v>ALG31B_Question</v>
      </c>
      <c r="I17" s="82" t="s">
        <v>6324</v>
      </c>
      <c r="J17" s="82" t="str">
        <f t="shared" si="1"/>
        <v>ALG31B_QuestionPar</v>
      </c>
      <c r="K17" s="82" t="s">
        <v>529</v>
      </c>
      <c r="L17" s="82" t="s">
        <v>8006</v>
      </c>
      <c r="M17" s="82" t="str">
        <f t="shared" si="2"/>
        <v>ALG31B_ExtraInfo</v>
      </c>
      <c r="N17" s="82" t="s">
        <v>6333</v>
      </c>
      <c r="O17" s="82"/>
      <c r="P17" s="82"/>
      <c r="Q17" s="82" t="s">
        <v>6326</v>
      </c>
      <c r="R17" s="82" t="s">
        <v>6295</v>
      </c>
      <c r="S17" s="82" t="s">
        <v>6334</v>
      </c>
      <c r="T17" s="82" t="s">
        <v>6335</v>
      </c>
      <c r="U17" s="82" t="s">
        <v>1576</v>
      </c>
      <c r="V17" s="82" t="s">
        <v>6246</v>
      </c>
      <c r="W17" s="82"/>
      <c r="X17" s="1"/>
    </row>
    <row r="18" spans="1:24" ht="128.1">
      <c r="A18" s="111" t="str">
        <f>UPPER(MID(C18,1,3)&amp;B18)</f>
        <v>ALG13</v>
      </c>
      <c r="B18" s="40">
        <v>13</v>
      </c>
      <c r="C18" s="41" t="s">
        <v>6153</v>
      </c>
      <c r="D18" s="41" t="s">
        <v>4719</v>
      </c>
      <c r="E18" s="41" t="s">
        <v>4719</v>
      </c>
      <c r="F18" s="41" t="s">
        <v>6154</v>
      </c>
      <c r="G18" s="41"/>
      <c r="H18" s="135" t="str">
        <f t="shared" si="0"/>
        <v>ALG13_Question</v>
      </c>
      <c r="I18" s="1" t="str">
        <f>IF(ISTEXT(VLOOKUP($A18,'ALG Generieke vragenset'!$A$2:$X$48,9,FALSE)),VLOOKUP($A18,'ALG Generieke vragenset'!$A$2:$X$48,9,FALSE),"")</f>
        <v xml:space="preserve">Sinds wanneer heb je klachten? </v>
      </c>
      <c r="J18" s="1" t="str">
        <f t="shared" si="1"/>
        <v>ALG13_QuestionPar</v>
      </c>
      <c r="K18" s="1" t="str">
        <f>IF(ISTEXT(VLOOKUP($A18,'ALG Generieke vragenset'!$A$2:$X$48,11,FALSE)),VLOOKUP($A18,'ALG Generieke vragenset'!$A$2:$X$48,11,FALSE),"")</f>
        <v xml:space="preserve">Sinds wanneer zijn er klachten? </v>
      </c>
      <c r="L18" s="1" t="str">
        <f>IF(ISTEXT(VLOOKUP($A18,'ALG Generieke vragenset'!$A$2:$X$48,12,FALSE)),VLOOKUP($A18,'ALG Generieke vragenset'!$A$2:$X$48,12,FALSE),"")</f>
        <v>Sinds wanneer</v>
      </c>
      <c r="M18" s="1"/>
      <c r="N18" s="1" t="str">
        <f>IF(ISTEXT(VLOOKUP($A18,'ALG Generieke vragenset'!$A$2:$X$48,14,FALSE)),VLOOKUP($A18,'ALG Generieke vragenset'!$A$2:$X$48,14,FALSE),"")</f>
        <v/>
      </c>
      <c r="O18" s="24" t="str">
        <f>IF(ISTEXT(VLOOKUP($A18,'ALG Generieke vragenset'!$A$2:$X$48,15,FALSE)),VLOOKUP($A18,'ALG Generieke vragenset'!$A$2:$X$48,15,FALSE),"")</f>
        <v/>
      </c>
      <c r="P18" s="24" t="str">
        <f>IF(ISTEXT(VLOOKUP($A18,'ALG Generieke vragenset'!$A$2:$X$48,16,FALSE)),VLOOKUP($A18,'ALG Generieke vragenset'!$A$2:$X$48,16,FALSE),"")</f>
        <v/>
      </c>
      <c r="Q18" s="1" t="str">
        <f>IF(ISTEXT(VLOOKUP($A18,'ALG Generieke vragenset'!$A$2:$X$48,17,FALSE)),VLOOKUP($A18,'ALG Generieke vragenset'!$A$2:$X$48,17,FALSE),"")</f>
        <v>keuzeselectie</v>
      </c>
      <c r="R18" s="1" t="str">
        <f>IF(ISTEXT(VLOOKUP($A18,'ALG Generieke vragenset'!$A$2:$X$48,18,FALSE)),VLOOKUP($A18,'ALG Generieke vragenset'!$A$2:$X$48,18,FALSE),"")</f>
        <v>Ja</v>
      </c>
      <c r="S18" s="14" t="s">
        <v>6228</v>
      </c>
      <c r="T18" s="14" t="str">
        <f>IF(ISTEXT(VLOOKUP($A18,'ALG Generieke vragenset'!$A$2:$X$48,20,FALSE)),VLOOKUP($A18,'ALG Generieke vragenset'!$A$2:$X$48,20,FALSE),"")</f>
        <v xml:space="preserve">1. Enkele uren
2. Een dag
3. Twee dagen
4. 2-6 dagen
5. 7 dagen
6. Langer dan 7 dagen
</v>
      </c>
      <c r="U18" s="14" t="str">
        <f>IF(ISTEXT(VLOOKUP($A18,'ALG Generieke vragenset'!$A$2:$X$48,21,FALSE)),VLOOKUP($A18,'ALG Generieke vragenset'!$A$2:$X$48,21,FALSE),"")</f>
        <v>x</v>
      </c>
      <c r="V18" s="113" t="s">
        <v>6230</v>
      </c>
      <c r="W18" s="77" t="s">
        <v>6231</v>
      </c>
      <c r="X18" s="42"/>
    </row>
    <row r="19" spans="1:24" ht="32.1">
      <c r="A19" s="112" t="str">
        <f>UPPER(MID(C19,1,3)&amp;B19)</f>
        <v>ALG13A</v>
      </c>
      <c r="B19" s="187" t="s">
        <v>6232</v>
      </c>
      <c r="C19" s="187" t="s">
        <v>6153</v>
      </c>
      <c r="D19" s="187" t="s">
        <v>6115</v>
      </c>
      <c r="E19" s="187" t="s">
        <v>4719</v>
      </c>
      <c r="F19" s="187" t="s">
        <v>6154</v>
      </c>
      <c r="G19" s="187"/>
      <c r="H19" s="14" t="str">
        <f t="shared" si="0"/>
        <v>ALG13A_Question</v>
      </c>
      <c r="I19" s="1" t="str">
        <f>IF(ISTEXT(VLOOKUP($A19,'ALG Generieke vragenset'!$A$2:$X$48,9,FALSE)),VLOOKUP($A19,'ALG Generieke vragenset'!$A$2:$X$48,9,FALSE),"")</f>
        <v>Hoe lang bestaan de klachten precies?</v>
      </c>
      <c r="J19" s="1" t="str">
        <f t="shared" si="1"/>
        <v>ALG13A_QuestionPar</v>
      </c>
      <c r="K19" s="1" t="str">
        <f>IF(ISTEXT(VLOOKUP($A19,'ALG Generieke vragenset'!$A$2:$X$48,11,FALSE)),VLOOKUP($A19,'ALG Generieke vragenset'!$A$2:$X$48,11,FALSE),"")</f>
        <v>Hoe lang bestaan de klachten precies?</v>
      </c>
      <c r="L19" s="1" t="str">
        <f>IF(ISTEXT(VLOOKUP($A19,'ALG Generieke vragenset'!$A$2:$X$48,12,FALSE)),VLOOKUP($A19,'ALG Generieke vragenset'!$A$2:$X$48,12,FALSE),"")</f>
        <v>Specifieke duur</v>
      </c>
      <c r="M19" s="1"/>
      <c r="N19" s="1" t="str">
        <f>IF(ISTEXT(VLOOKUP($A19,'ALG Generieke vragenset'!$A$2:$X$48,14,FALSE)),VLOOKUP($A19,'ALG Generieke vragenset'!$A$2:$X$48,14,FALSE),"")</f>
        <v> </v>
      </c>
      <c r="O19" s="24" t="str">
        <f>IF(ISTEXT(VLOOKUP($A19,'ALG Generieke vragenset'!$A$2:$X$48,15,FALSE)),VLOOKUP($A19,'ALG Generieke vragenset'!$A$2:$X$48,15,FALSE),"")</f>
        <v/>
      </c>
      <c r="P19" s="24" t="str">
        <f>IF(ISTEXT(VLOOKUP($A19,'ALG Generieke vragenset'!$A$2:$X$48,16,FALSE)),VLOOKUP($A19,'ALG Generieke vragenset'!$A$2:$X$48,16,FALSE),"")</f>
        <v> </v>
      </c>
      <c r="Q19" s="1" t="str">
        <f>IF(ISTEXT(VLOOKUP($A19,'ALG Generieke vragenset'!$A$2:$X$48,17,FALSE)),VLOOKUP($A19,'ALG Generieke vragenset'!$A$2:$X$48,17,FALSE),"")</f>
        <v>beschrijving</v>
      </c>
      <c r="R19" s="1" t="str">
        <f>IF(ISTEXT(VLOOKUP($A19,'ALG Generieke vragenset'!$A$2:$X$48,18,FALSE)),VLOOKUP($A19,'ALG Generieke vragenset'!$A$2:$X$48,18,FALSE),"")</f>
        <v xml:space="preserve">Ja </v>
      </c>
      <c r="S19" s="1"/>
      <c r="T19" s="14" t="str">
        <f>IF(ISTEXT(VLOOKUP($A19,'ALG Generieke vragenset'!$A$2:$X$48,20,FALSE)),VLOOKUP($A19,'ALG Generieke vragenset'!$A$2:$X$48,20,FALSE),"")</f>
        <v>Beschrijving</v>
      </c>
      <c r="U19" s="14" t="str">
        <f>IF(ISTEXT(VLOOKUP($A19,'ALG Generieke vragenset'!$A$2:$X$48,21,FALSE)),VLOOKUP($A19,'ALG Generieke vragenset'!$A$2:$X$48,21,FALSE),"")</f>
        <v>x</v>
      </c>
      <c r="V19" s="187">
        <v>1</v>
      </c>
      <c r="W19" s="187" t="s">
        <v>6116</v>
      </c>
      <c r="X19" s="188" t="s">
        <v>6116</v>
      </c>
    </row>
    <row r="20" spans="1:24" ht="63.95">
      <c r="A20" s="75" t="str">
        <f t="shared" ref="A20:A29" si="6">UPPER(MID(C20,1,5)&amp;B20)</f>
        <v>VERMO5</v>
      </c>
      <c r="B20" s="77">
        <v>5</v>
      </c>
      <c r="C20" s="77" t="s">
        <v>97</v>
      </c>
      <c r="D20" s="77" t="s">
        <v>4719</v>
      </c>
      <c r="E20" s="77" t="s">
        <v>4719</v>
      </c>
      <c r="F20" s="77" t="s">
        <v>6202</v>
      </c>
      <c r="G20" s="77"/>
      <c r="H20" s="77" t="str">
        <f t="shared" si="0"/>
        <v>VERMO5_Question</v>
      </c>
      <c r="I20" s="77" t="s">
        <v>5518</v>
      </c>
      <c r="J20" s="490" t="str">
        <f t="shared" si="1"/>
        <v>VERMO5_QuestionPar</v>
      </c>
      <c r="K20" s="157" t="s">
        <v>8007</v>
      </c>
      <c r="L20" s="154" t="s">
        <v>7178</v>
      </c>
      <c r="M20" s="154" t="str">
        <f t="shared" si="2"/>
        <v>VERMO5_ExtraInfo</v>
      </c>
      <c r="N20" s="154" t="s">
        <v>8008</v>
      </c>
      <c r="O20" s="154"/>
      <c r="P20" s="77"/>
      <c r="Q20" s="77" t="s">
        <v>6312</v>
      </c>
      <c r="R20" s="77" t="s">
        <v>3</v>
      </c>
      <c r="S20" s="77"/>
      <c r="T20" s="77" t="s">
        <v>6312</v>
      </c>
      <c r="U20" s="77" t="s">
        <v>1576</v>
      </c>
      <c r="V20" s="77">
        <v>1</v>
      </c>
      <c r="W20" s="77"/>
      <c r="X20" s="109"/>
    </row>
    <row r="21" spans="1:24" ht="106.5">
      <c r="A21" s="75" t="str">
        <f t="shared" si="6"/>
        <v>VERMO6</v>
      </c>
      <c r="B21" s="85">
        <v>6</v>
      </c>
      <c r="C21" s="85" t="s">
        <v>97</v>
      </c>
      <c r="D21" s="85" t="s">
        <v>6115</v>
      </c>
      <c r="E21" s="85" t="s">
        <v>6115</v>
      </c>
      <c r="F21" s="85" t="s">
        <v>6154</v>
      </c>
      <c r="G21" s="85"/>
      <c r="H21" s="85" t="str">
        <f t="shared" si="0"/>
        <v>VERMO6_Question</v>
      </c>
      <c r="I21" s="85" t="s">
        <v>8009</v>
      </c>
      <c r="J21" s="85" t="str">
        <f t="shared" si="1"/>
        <v>VERMO6_QuestionPar</v>
      </c>
      <c r="K21" s="85" t="s">
        <v>8009</v>
      </c>
      <c r="L21" s="148" t="s">
        <v>8010</v>
      </c>
      <c r="M21" s="148"/>
      <c r="N21" s="148"/>
      <c r="O21" s="148"/>
      <c r="P21" s="85"/>
      <c r="Q21" s="85" t="s">
        <v>6272</v>
      </c>
      <c r="R21" s="85" t="s">
        <v>6118</v>
      </c>
      <c r="S21" s="85" t="s">
        <v>8011</v>
      </c>
      <c r="T21" s="85" t="s">
        <v>8012</v>
      </c>
      <c r="U21" s="82" t="s">
        <v>1576</v>
      </c>
      <c r="V21" s="85" t="s">
        <v>6401</v>
      </c>
      <c r="W21" s="85"/>
      <c r="X21" s="87"/>
    </row>
    <row r="22" spans="1:24" ht="259.5">
      <c r="A22" s="75" t="str">
        <f t="shared" si="6"/>
        <v>VERMO7</v>
      </c>
      <c r="B22" s="77">
        <v>7</v>
      </c>
      <c r="C22" s="77" t="s">
        <v>97</v>
      </c>
      <c r="D22" s="77" t="s">
        <v>6115</v>
      </c>
      <c r="E22" s="77" t="s">
        <v>6196</v>
      </c>
      <c r="F22" s="77" t="s">
        <v>6154</v>
      </c>
      <c r="G22" s="77"/>
      <c r="H22" s="77" t="str">
        <f t="shared" si="0"/>
        <v>VERMO7_Question</v>
      </c>
      <c r="I22" s="77" t="s">
        <v>7990</v>
      </c>
      <c r="J22" s="490" t="str">
        <f t="shared" si="1"/>
        <v>VERMO7_QuestionPar</v>
      </c>
      <c r="K22" s="157" t="s">
        <v>7991</v>
      </c>
      <c r="L22" s="154" t="s">
        <v>8013</v>
      </c>
      <c r="M22" s="154"/>
      <c r="N22" s="154"/>
      <c r="O22" s="154"/>
      <c r="P22" s="77"/>
      <c r="Q22" s="77" t="s">
        <v>6326</v>
      </c>
      <c r="R22" s="77" t="s">
        <v>3</v>
      </c>
      <c r="S22" s="77" t="s">
        <v>8014</v>
      </c>
      <c r="T22" s="77" t="s">
        <v>8015</v>
      </c>
      <c r="U22" s="77" t="s">
        <v>1576</v>
      </c>
      <c r="V22" s="77" t="s">
        <v>6582</v>
      </c>
      <c r="W22" s="77" t="s">
        <v>8016</v>
      </c>
      <c r="X22" s="109"/>
    </row>
    <row r="23" spans="1:24" ht="128.1">
      <c r="A23" s="75" t="str">
        <f t="shared" si="6"/>
        <v>VERMO7A</v>
      </c>
      <c r="B23" s="85" t="s">
        <v>6201</v>
      </c>
      <c r="C23" s="85" t="s">
        <v>97</v>
      </c>
      <c r="D23" s="85" t="s">
        <v>6115</v>
      </c>
      <c r="E23" s="85" t="s">
        <v>6115</v>
      </c>
      <c r="F23" s="85" t="s">
        <v>6154</v>
      </c>
      <c r="G23" s="85"/>
      <c r="H23" s="85" t="str">
        <f t="shared" si="0"/>
        <v>VERMO7A_Question</v>
      </c>
      <c r="I23" s="85" t="s">
        <v>8017</v>
      </c>
      <c r="J23" s="245" t="str">
        <f t="shared" si="1"/>
        <v>VERMO7A_QuestionPar</v>
      </c>
      <c r="K23" s="147" t="s">
        <v>8018</v>
      </c>
      <c r="L23" s="148" t="s">
        <v>8019</v>
      </c>
      <c r="M23" s="148" t="str">
        <f t="shared" si="2"/>
        <v>VERMO7A_ExtraInfo</v>
      </c>
      <c r="N23" s="148" t="s">
        <v>8020</v>
      </c>
      <c r="O23" s="148"/>
      <c r="P23" s="85"/>
      <c r="Q23" s="85" t="s">
        <v>8021</v>
      </c>
      <c r="R23" s="85" t="s">
        <v>6118</v>
      </c>
      <c r="S23" s="85"/>
      <c r="T23" s="85" t="s">
        <v>6128</v>
      </c>
      <c r="U23" s="82" t="s">
        <v>1576</v>
      </c>
      <c r="V23" s="85">
        <v>1</v>
      </c>
      <c r="W23" s="85"/>
      <c r="X23" s="87"/>
    </row>
    <row r="24" spans="1:24" ht="320.10000000000002">
      <c r="A24" s="75" t="str">
        <f t="shared" si="6"/>
        <v>VERMO8</v>
      </c>
      <c r="B24" s="85">
        <v>8</v>
      </c>
      <c r="C24" s="85" t="s">
        <v>97</v>
      </c>
      <c r="D24" s="85" t="s">
        <v>6115</v>
      </c>
      <c r="E24" s="85" t="s">
        <v>6115</v>
      </c>
      <c r="F24" s="85" t="s">
        <v>6154</v>
      </c>
      <c r="G24" s="85"/>
      <c r="H24" s="85" t="str">
        <f t="shared" si="0"/>
        <v>VERMO8_Question</v>
      </c>
      <c r="I24" s="85" t="s">
        <v>7037</v>
      </c>
      <c r="J24" s="245" t="str">
        <f t="shared" si="1"/>
        <v>VERMO8_QuestionPar</v>
      </c>
      <c r="K24" s="147" t="s">
        <v>7038</v>
      </c>
      <c r="L24" s="148" t="s">
        <v>7184</v>
      </c>
      <c r="M24" s="148" t="str">
        <f t="shared" si="2"/>
        <v>VERMO8_ExtraInfo</v>
      </c>
      <c r="N24" s="148" t="s">
        <v>7185</v>
      </c>
      <c r="O24" s="148"/>
      <c r="P24" s="85"/>
      <c r="Q24" s="85" t="s">
        <v>6272</v>
      </c>
      <c r="R24" s="85" t="s">
        <v>6118</v>
      </c>
      <c r="S24" s="85" t="s">
        <v>8022</v>
      </c>
      <c r="T24" s="85" t="s">
        <v>8023</v>
      </c>
      <c r="U24" s="85" t="s">
        <v>1576</v>
      </c>
      <c r="V24" s="85" t="s">
        <v>6444</v>
      </c>
      <c r="W24" s="85"/>
      <c r="X24" s="87"/>
    </row>
    <row r="25" spans="1:24" ht="144">
      <c r="A25" s="75" t="str">
        <f t="shared" si="6"/>
        <v>VERMO9</v>
      </c>
      <c r="B25" s="85">
        <v>9</v>
      </c>
      <c r="C25" s="85" t="s">
        <v>97</v>
      </c>
      <c r="D25" s="85" t="s">
        <v>6115</v>
      </c>
      <c r="E25" s="85" t="s">
        <v>6186</v>
      </c>
      <c r="F25" s="85" t="s">
        <v>8024</v>
      </c>
      <c r="G25" s="85"/>
      <c r="H25" s="85" t="str">
        <f t="shared" si="0"/>
        <v>VERMO9_Question</v>
      </c>
      <c r="I25" s="85" t="s">
        <v>7037</v>
      </c>
      <c r="J25" s="245" t="str">
        <f t="shared" si="1"/>
        <v>VERMO9_QuestionPar</v>
      </c>
      <c r="K25" s="147" t="s">
        <v>7077</v>
      </c>
      <c r="L25" s="148" t="s">
        <v>8025</v>
      </c>
      <c r="M25" s="148" t="str">
        <f t="shared" si="2"/>
        <v>VERMO9_ExtraInfo</v>
      </c>
      <c r="N25" s="148" t="s">
        <v>8026</v>
      </c>
      <c r="O25" s="148"/>
      <c r="P25" s="85"/>
      <c r="Q25" s="85" t="s">
        <v>6272</v>
      </c>
      <c r="R25" s="85" t="s">
        <v>6118</v>
      </c>
      <c r="S25" s="85" t="s">
        <v>8027</v>
      </c>
      <c r="T25" s="85" t="s">
        <v>8028</v>
      </c>
      <c r="U25" s="82" t="s">
        <v>1576</v>
      </c>
      <c r="V25" s="85" t="s">
        <v>6246</v>
      </c>
      <c r="W25" s="85"/>
      <c r="X25" s="87"/>
    </row>
    <row r="26" spans="1:24" ht="336">
      <c r="A26" s="75" t="str">
        <f t="shared" si="6"/>
        <v>VERMO10</v>
      </c>
      <c r="B26" s="85">
        <v>10</v>
      </c>
      <c r="C26" s="85" t="s">
        <v>97</v>
      </c>
      <c r="D26" s="85" t="s">
        <v>6115</v>
      </c>
      <c r="E26" s="85" t="s">
        <v>6115</v>
      </c>
      <c r="F26" s="85" t="s">
        <v>6154</v>
      </c>
      <c r="G26" s="85"/>
      <c r="H26" s="85" t="str">
        <f t="shared" si="0"/>
        <v>VERMO10_Question</v>
      </c>
      <c r="I26" s="85" t="s">
        <v>8029</v>
      </c>
      <c r="J26" s="245" t="str">
        <f t="shared" si="1"/>
        <v>VERMO10_QuestionPar</v>
      </c>
      <c r="K26" s="147" t="s">
        <v>8030</v>
      </c>
      <c r="L26" s="148" t="s">
        <v>8031</v>
      </c>
      <c r="M26" s="148"/>
      <c r="N26" s="148"/>
      <c r="O26" s="148"/>
      <c r="P26" s="85"/>
      <c r="Q26" s="85" t="s">
        <v>6272</v>
      </c>
      <c r="R26" s="85" t="s">
        <v>6118</v>
      </c>
      <c r="S26" s="85" t="s">
        <v>8032</v>
      </c>
      <c r="T26" s="85" t="s">
        <v>8033</v>
      </c>
      <c r="U26" s="85" t="s">
        <v>1576</v>
      </c>
      <c r="V26" s="85" t="s">
        <v>6468</v>
      </c>
      <c r="W26" s="85"/>
      <c r="X26" s="87"/>
    </row>
    <row r="27" spans="1:24" ht="152.25">
      <c r="A27" s="75" t="str">
        <f t="shared" si="6"/>
        <v>VERMO11</v>
      </c>
      <c r="B27" s="85">
        <v>11</v>
      </c>
      <c r="C27" s="85" t="s">
        <v>97</v>
      </c>
      <c r="D27" s="85" t="s">
        <v>6115</v>
      </c>
      <c r="E27" s="85" t="s">
        <v>6115</v>
      </c>
      <c r="F27" s="85" t="s">
        <v>6154</v>
      </c>
      <c r="G27" s="85"/>
      <c r="H27" s="85" t="str">
        <f t="shared" si="0"/>
        <v>VERMO11_Question</v>
      </c>
      <c r="I27" s="85" t="s">
        <v>8034</v>
      </c>
      <c r="J27" s="245" t="str">
        <f t="shared" si="1"/>
        <v>VERMO11_QuestionPar</v>
      </c>
      <c r="K27" s="147" t="s">
        <v>8035</v>
      </c>
      <c r="L27" s="148" t="s">
        <v>8036</v>
      </c>
      <c r="M27" s="148"/>
      <c r="N27" s="148"/>
      <c r="O27" s="148"/>
      <c r="P27" s="85"/>
      <c r="Q27" s="85" t="s">
        <v>6065</v>
      </c>
      <c r="R27" s="85" t="s">
        <v>6118</v>
      </c>
      <c r="S27" s="85" t="s">
        <v>8037</v>
      </c>
      <c r="T27" s="85" t="s">
        <v>8038</v>
      </c>
      <c r="U27" s="82" t="s">
        <v>1576</v>
      </c>
      <c r="V27" s="85" t="s">
        <v>6246</v>
      </c>
      <c r="W27" s="85"/>
      <c r="X27" s="87"/>
    </row>
    <row r="28" spans="1:24" ht="121.5">
      <c r="A28" s="75" t="str">
        <f t="shared" si="6"/>
        <v>VERMO12</v>
      </c>
      <c r="B28" s="85">
        <v>12</v>
      </c>
      <c r="C28" s="85" t="s">
        <v>97</v>
      </c>
      <c r="D28" s="85" t="s">
        <v>6115</v>
      </c>
      <c r="E28" s="85" t="s">
        <v>6115</v>
      </c>
      <c r="F28" s="85" t="s">
        <v>6154</v>
      </c>
      <c r="G28" s="85"/>
      <c r="H28" s="85" t="str">
        <f t="shared" si="0"/>
        <v>VERMO12_Question</v>
      </c>
      <c r="I28" s="85" t="s">
        <v>8039</v>
      </c>
      <c r="J28" s="245" t="str">
        <f t="shared" si="1"/>
        <v>VERMO12_QuestionPar</v>
      </c>
      <c r="K28" s="147" t="s">
        <v>8040</v>
      </c>
      <c r="L28" s="148" t="s">
        <v>8041</v>
      </c>
      <c r="M28" s="148"/>
      <c r="N28" s="148"/>
      <c r="O28" s="148"/>
      <c r="P28" s="85"/>
      <c r="Q28" s="85" t="s">
        <v>6272</v>
      </c>
      <c r="R28" s="85" t="s">
        <v>6118</v>
      </c>
      <c r="S28" s="85" t="s">
        <v>8042</v>
      </c>
      <c r="T28" s="85" t="s">
        <v>8043</v>
      </c>
      <c r="U28" s="85" t="s">
        <v>1576</v>
      </c>
      <c r="V28" s="85" t="s">
        <v>6716</v>
      </c>
      <c r="W28" s="85"/>
      <c r="X28" s="87"/>
    </row>
    <row r="29" spans="1:24" ht="111.95">
      <c r="A29" s="75" t="str">
        <f t="shared" si="6"/>
        <v>VERMO13</v>
      </c>
      <c r="B29" s="85">
        <v>13</v>
      </c>
      <c r="C29" s="85" t="s">
        <v>97</v>
      </c>
      <c r="D29" s="85" t="s">
        <v>6115</v>
      </c>
      <c r="E29" s="85" t="s">
        <v>6115</v>
      </c>
      <c r="F29" s="85" t="s">
        <v>6154</v>
      </c>
      <c r="G29" s="85"/>
      <c r="H29" s="85" t="str">
        <f t="shared" si="0"/>
        <v>VERMO13_Question</v>
      </c>
      <c r="I29" s="85" t="s">
        <v>8044</v>
      </c>
      <c r="J29" s="245" t="str">
        <f t="shared" si="1"/>
        <v>VERMO13_QuestionPar</v>
      </c>
      <c r="K29" s="147" t="s">
        <v>8045</v>
      </c>
      <c r="L29" s="148" t="s">
        <v>8046</v>
      </c>
      <c r="M29" s="148" t="str">
        <f t="shared" si="2"/>
        <v>VERMO13_ExtraInfo</v>
      </c>
      <c r="N29" s="148" t="s">
        <v>8047</v>
      </c>
      <c r="O29" s="148"/>
      <c r="P29" s="85"/>
      <c r="Q29" s="85" t="s">
        <v>6128</v>
      </c>
      <c r="R29" s="85" t="s">
        <v>6118</v>
      </c>
      <c r="S29" s="85"/>
      <c r="T29" s="85" t="s">
        <v>6312</v>
      </c>
      <c r="U29" s="82" t="s">
        <v>1576</v>
      </c>
      <c r="V29" s="85">
        <v>1</v>
      </c>
      <c r="W29" s="85"/>
      <c r="X29" s="87"/>
    </row>
    <row r="30" spans="1:24" ht="63.95">
      <c r="A30" s="111" t="str">
        <f t="shared" ref="A30:A38" si="7">UPPER(MID(C30,1,3)&amp;B30)</f>
        <v>ALG14</v>
      </c>
      <c r="B30" s="40">
        <v>14</v>
      </c>
      <c r="C30" s="40" t="s">
        <v>6153</v>
      </c>
      <c r="D30" s="41" t="s">
        <v>4719</v>
      </c>
      <c r="E30" s="41" t="s">
        <v>4719</v>
      </c>
      <c r="F30" s="41" t="s">
        <v>6154</v>
      </c>
      <c r="G30" s="41"/>
      <c r="H30" s="135" t="str">
        <f t="shared" si="0"/>
        <v>ALG14_Question</v>
      </c>
      <c r="I30" s="1" t="str">
        <f>IF(ISTEXT(VLOOKUP($A30,'ALG Generieke vragenset'!$A$2:$X$48,9,FALSE)),VLOOKUP($A30,'ALG Generieke vragenset'!$A$2:$X$48,9,FALSE),"")</f>
        <v>Zijn er nog andere bijkomende klachten?</v>
      </c>
      <c r="J30" s="1" t="str">
        <f t="shared" si="1"/>
        <v>ALG14_QuestionPar</v>
      </c>
      <c r="K30" s="1" t="str">
        <f>IF(ISTEXT(VLOOKUP($A30,'ALG Generieke vragenset'!$A$2:$X$48,11,FALSE)),VLOOKUP($A30,'ALG Generieke vragenset'!$A$2:$X$48,11,FALSE),"")</f>
        <v>Zijn er nog andere bijkomende klachten?</v>
      </c>
      <c r="L30" s="1" t="str">
        <f>IF(ISTEXT(VLOOKUP($A30,'ALG Generieke vragenset'!$A$2:$X$48,12,FALSE)),VLOOKUP($A30,'ALG Generieke vragenset'!$A$2:$X$48,12,FALSE),"")</f>
        <v>Bijkomende klachten</v>
      </c>
      <c r="M30" s="1"/>
      <c r="N30" s="1" t="str">
        <f>IF(ISTEXT(VLOOKUP($A30,'ALG Generieke vragenset'!$A$2:$X$48,14,FALSE)),VLOOKUP($A30,'ALG Generieke vragenset'!$A$2:$X$48,14,FALSE),"")</f>
        <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Ja</v>
      </c>
      <c r="S30" s="14" t="s">
        <v>6500</v>
      </c>
      <c r="T30" s="14" t="str">
        <f>IF(ISTEXT(VLOOKUP($A30,'ALG Generieke vragenset'!$A$2:$X$48,20,FALSE)),VLOOKUP($A30,'ALG Generieke vragenset'!$A$2:$X$48,20,FALSE),"")</f>
        <v>1. Ja
2. Nee</v>
      </c>
      <c r="U30" s="14" t="str">
        <f>IF(ISTEXT(VLOOKUP($A30,'ALG Generieke vragenset'!$A$2:$X$48,21,FALSE)),VLOOKUP($A30,'ALG Generieke vragenset'!$A$2:$X$48,21,FALSE),"")</f>
        <v/>
      </c>
      <c r="V30" s="41" t="s">
        <v>6159</v>
      </c>
      <c r="W30" s="77" t="s">
        <v>6235</v>
      </c>
      <c r="X30" s="42"/>
    </row>
    <row r="31" spans="1:24" ht="32.1">
      <c r="A31" s="112" t="str">
        <f t="shared" si="7"/>
        <v>ALG14A</v>
      </c>
      <c r="B31" s="37" t="s">
        <v>6236</v>
      </c>
      <c r="C31" s="37" t="s">
        <v>6162</v>
      </c>
      <c r="D31" s="33" t="s">
        <v>6115</v>
      </c>
      <c r="E31" s="33" t="s">
        <v>6115</v>
      </c>
      <c r="F31" s="33" t="s">
        <v>6154</v>
      </c>
      <c r="G31" s="33"/>
      <c r="H31" s="14" t="str">
        <f t="shared" si="0"/>
        <v>ALG14A_Question</v>
      </c>
      <c r="I31" s="1" t="str">
        <f>IF(ISTEXT(VLOOKUP($A31,'ALG Generieke vragenset'!$A$2:$X$48,9,FALSE)),VLOOKUP($A31,'ALG Generieke vragenset'!$A$2:$X$48,9,FALSE),"")</f>
        <v>Kan je de bijkomende klachten beschrijven?</v>
      </c>
      <c r="J31" s="1" t="str">
        <f t="shared" si="1"/>
        <v>ALG14A_QuestionPar</v>
      </c>
      <c r="K31" s="1" t="str">
        <f>IF(ISTEXT(VLOOKUP($A31,'ALG Generieke vragenset'!$A$2:$X$48,11,FALSE)),VLOOKUP($A31,'ALG Generieke vragenset'!$A$2:$X$48,11,FALSE),"")</f>
        <v>Kan je de bijkomende klachten beschrijven?</v>
      </c>
      <c r="L31" s="1" t="str">
        <f>IF(ISTEXT(VLOOKUP($A31,'ALG Generieke vragenset'!$A$2:$X$48,12,FALSE)),VLOOKUP($A31,'ALG Generieke vragenset'!$A$2:$X$48,12,FALSE),"")</f>
        <v>Specificatie bijkomende klachten</v>
      </c>
      <c r="M31" s="1"/>
      <c r="N31" s="1" t="str">
        <f>IF(ISTEXT(VLOOKUP($A31,'ALG Generieke vragenset'!$A$2:$X$48,14,FALSE)),VLOOKUP($A31,'ALG Generieke vragenset'!$A$2:$X$48,14,FALSE),"")</f>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v>
      </c>
      <c r="R31" s="1" t="str">
        <f>IF(ISTEXT(VLOOKUP($A31,'ALG Generieke vragenset'!$A$2:$X$48,18,FALSE)),VLOOKUP($A31,'ALG Generieke vragenset'!$A$2:$X$48,18,FALSE),"")</f>
        <v>Nee</v>
      </c>
      <c r="S31" s="1"/>
      <c r="T31" s="14" t="str">
        <f>IF(ISTEXT(VLOOKUP($A31,'ALG Generieke vragenset'!$A$2:$X$48,20,FALSE)),VLOOKUP($A31,'ALG Generieke vragenset'!$A$2:$X$48,20,FALSE),"")</f>
        <v>Beschrijving</v>
      </c>
      <c r="U31" s="14" t="str">
        <f>IF(ISTEXT(VLOOKUP($A31,'ALG Generieke vragenset'!$A$2:$X$48,21,FALSE)),VLOOKUP($A31,'ALG Generieke vragenset'!$A$2:$X$48,21,FALSE),"")</f>
        <v>x</v>
      </c>
      <c r="V31" s="33">
        <v>1</v>
      </c>
      <c r="W31" s="24"/>
      <c r="X31" s="39"/>
    </row>
    <row r="32" spans="1:24" ht="63.95">
      <c r="A32" s="111" t="str">
        <f t="shared" si="7"/>
        <v>ALG8</v>
      </c>
      <c r="B32" s="40">
        <v>8</v>
      </c>
      <c r="C32" s="40" t="s">
        <v>6153</v>
      </c>
      <c r="D32" s="41" t="s">
        <v>4719</v>
      </c>
      <c r="E32" s="41" t="s">
        <v>4719</v>
      </c>
      <c r="F32" s="41" t="s">
        <v>6154</v>
      </c>
      <c r="G32" s="41"/>
      <c r="H32" s="135" t="str">
        <f t="shared" si="0"/>
        <v>ALG8_Question</v>
      </c>
      <c r="I32" s="1" t="str">
        <f>IF(ISTEXT(VLOOKUP($A32,'ALG Generieke vragenset'!$A$2:$X$48,9,FALSE)),VLOOKUP($A32,'ALG Generieke vragenset'!$A$2:$X$48,9,FALSE),"")</f>
        <v xml:space="preserve">Ben je momenteel in het buitenland of recent geweest? </v>
      </c>
      <c r="J32" s="1" t="str">
        <f t="shared" si="1"/>
        <v>ALG8_QuestionPar</v>
      </c>
      <c r="K32" s="1" t="str">
        <f>IF(ISTEXT(VLOOKUP($A32,'ALG Generieke vragenset'!$A$2:$X$48,11,FALSE)),VLOOKUP($A32,'ALG Generieke vragenset'!$A$2:$X$48,11,FALSE),"")</f>
        <v xml:space="preserve">Is de patiënt momenteel in het buitenland of recent geweest? </v>
      </c>
      <c r="L32" s="1" t="str">
        <f>IF(ISTEXT(VLOOKUP($A32,'ALG Generieke vragenset'!$A$2:$X$48,12,FALSE)),VLOOKUP($A32,'ALG Generieke vragenset'!$A$2:$X$48,12,FALSE),"")</f>
        <v>Recent buitenland</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14" t="s">
        <v>6500</v>
      </c>
      <c r="T32" s="14" t="str">
        <f>IF(ISTEXT(VLOOKUP($A32,'ALG Generieke vragenset'!$A$2:$X$48,20,FALSE)),VLOOKUP($A32,'ALG Generieke vragenset'!$A$2:$X$48,20,FALSE),"")</f>
        <v>1. Ja
2. Nee</v>
      </c>
      <c r="U32" s="14" t="str">
        <f>IF(ISTEXT(VLOOKUP($A32,'ALG Generieke vragenset'!$A$2:$X$48,21,FALSE)),VLOOKUP($A32,'ALG Generieke vragenset'!$A$2:$X$48,21,FALSE),"")</f>
        <v/>
      </c>
      <c r="V32" s="41" t="s">
        <v>6159</v>
      </c>
      <c r="W32" s="77" t="s">
        <v>6160</v>
      </c>
      <c r="X32" s="42"/>
    </row>
    <row r="33" spans="1:24" ht="15.95">
      <c r="A33" s="112" t="str">
        <f t="shared" si="7"/>
        <v>ALG8A</v>
      </c>
      <c r="B33" s="37" t="s">
        <v>6214</v>
      </c>
      <c r="C33" s="37" t="s">
        <v>6153</v>
      </c>
      <c r="D33" s="33" t="s">
        <v>6115</v>
      </c>
      <c r="E33" s="33" t="s">
        <v>6115</v>
      </c>
      <c r="F33" s="33" t="s">
        <v>6154</v>
      </c>
      <c r="G33" s="33"/>
      <c r="H33" s="14" t="str">
        <f t="shared" si="0"/>
        <v>ALG8A_Question</v>
      </c>
      <c r="I33" s="1" t="str">
        <f>IF(ISTEXT(VLOOKUP($A33,'ALG Generieke vragenset'!$A$2:$X$48,9,FALSE)),VLOOKUP($A33,'ALG Generieke vragenset'!$A$2:$X$48,9,FALSE),"")</f>
        <v>Welke landen, voor hoe lang en sinds wanneer ben je terug?</v>
      </c>
      <c r="J33" s="1" t="str">
        <f t="shared" si="1"/>
        <v>ALG8A_QuestionPar</v>
      </c>
      <c r="K33" s="1" t="str">
        <f>IF(ISTEXT(VLOOKUP($A33,'ALG Generieke vragenset'!$A$2:$X$48,11,FALSE)),VLOOKUP($A33,'ALG Generieke vragenset'!$A$2:$X$48,11,FALSE),"")</f>
        <v>Welke landen, voor hoe lang en sinds wanneer is de patiënt terug?</v>
      </c>
      <c r="L33" s="1" t="str">
        <f>IF(ISTEXT(VLOOKUP($A33,'ALG Generieke vragenset'!$A$2:$X$48,12,FALSE)),VLOOKUP($A33,'ALG Generieke vragenset'!$A$2:$X$48,12,FALSE),"")</f>
        <v>Specificatie buitenland</v>
      </c>
      <c r="M33" s="1"/>
      <c r="N33" s="1" t="str">
        <f>IF(ISTEXT(VLOOKUP($A33,'ALG Generieke vragenset'!$A$2:$X$48,14,FALSE)),VLOOKUP($A33,'ALG Generieke vragenset'!$A$2:$X$48,14,FALSE),"")</f>
        <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beschrijving</v>
      </c>
      <c r="R33" s="1" t="str">
        <f>IF(ISTEXT(VLOOKUP($A33,'ALG Generieke vragenset'!$A$2:$X$48,18,FALSE)),VLOOKUP($A33,'ALG Generieke vragenset'!$A$2:$X$48,18,FALSE),"")</f>
        <v>Nee</v>
      </c>
      <c r="S33" s="1"/>
      <c r="T33" s="14" t="str">
        <f>IF(ISTEXT(VLOOKUP($A33,'ALG Generieke vragenset'!$A$2:$X$48,20,FALSE)),VLOOKUP($A33,'ALG Generieke vragenset'!$A$2:$X$48,20,FALSE),"")</f>
        <v>Beschrijving</v>
      </c>
      <c r="U33" s="14" t="str">
        <f>IF(ISTEXT(VLOOKUP($A33,'ALG Generieke vragenset'!$A$2:$X$48,21,FALSE)),VLOOKUP($A33,'ALG Generieke vragenset'!$A$2:$X$48,21,FALSE),"")</f>
        <v>x</v>
      </c>
      <c r="V33" s="33">
        <v>1</v>
      </c>
      <c r="W33" s="24"/>
      <c r="X33" s="39"/>
    </row>
    <row r="34" spans="1:24" ht="15.95">
      <c r="A34" s="111" t="str">
        <f t="shared" si="7"/>
        <v>ALG15</v>
      </c>
      <c r="B34" s="40">
        <v>15</v>
      </c>
      <c r="C34" s="40" t="s">
        <v>6153</v>
      </c>
      <c r="D34" s="40" t="s">
        <v>4719</v>
      </c>
      <c r="E34" s="41" t="s">
        <v>4719</v>
      </c>
      <c r="F34" s="41" t="s">
        <v>6154</v>
      </c>
      <c r="G34" s="41"/>
      <c r="H34" s="135" t="str">
        <f t="shared" ref="H34:H51" si="8">A34&amp;"_"&amp;$H$1</f>
        <v>ALG15_Question</v>
      </c>
      <c r="I34" s="1" t="str">
        <f>IF(ISTEXT(VLOOKUP($A34,'ALG Generieke vragenset'!$A$2:$X$48,9,FALSE)),VLOOKUP($A34,'ALG Generieke vragenset'!$A$2:$X$48,9,FALSE),"")</f>
        <v>Wat heb je zelf gedaan om de klachten te verlichten?</v>
      </c>
      <c r="J34" s="1" t="str">
        <f t="shared" ref="J34:J51" si="9">A34&amp;"_"&amp;$J$1</f>
        <v>ALG15_QuestionPar</v>
      </c>
      <c r="K34" s="1" t="str">
        <f>IF(ISTEXT(VLOOKUP($A34,'ALG Generieke vragenset'!$A$2:$X$48,11,FALSE)),VLOOKUP($A34,'ALG Generieke vragenset'!$A$2:$X$48,11,FALSE),"")</f>
        <v>Wat heeft de patiënt zelf gedaan om de klachten te verlichten?</v>
      </c>
      <c r="L34" s="1" t="str">
        <f>IF(ISTEXT(VLOOKUP($A34,'ALG Generieke vragenset'!$A$2:$X$48,12,FALSE)),VLOOKUP($A34,'ALG Generieke vragenset'!$A$2:$X$48,12,FALSE),"")</f>
        <v>Zelfhulp</v>
      </c>
      <c r="M34" s="1" t="str">
        <f t="shared" ref="M34:M51" si="10">A34&amp;"_"&amp;$M$1</f>
        <v>ALG15_ExtraInfo</v>
      </c>
      <c r="N34" s="1" t="str">
        <f>IF(ISTEXT(VLOOKUP($A34,'ALG Generieke vragenset'!$A$2:$X$48,14,FALSE)),VLOOKUP($A34,'ALG Generieke vragenset'!$A$2:$X$48,14,FALSE),"")</f>
        <v xml:space="preserve">Als je medicatie hebt ingenomen graag vermelden welke medicatie, de dosering en wanneer je het hebt ingenomen.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v>
      </c>
      <c r="R34" s="1" t="str">
        <f>IF(ISTEXT(VLOOKUP($A34,'ALG Generieke vragenset'!$A$2:$X$48,18,FALSE)),VLOOKUP($A34,'ALG Generieke vragenset'!$A$2:$X$48,18,FALSE),"")</f>
        <v xml:space="preserve">Ja </v>
      </c>
      <c r="S34" s="1"/>
      <c r="T34" s="14" t="str">
        <f>IF(ISTEXT(VLOOKUP($A34,'ALG Generieke vragenset'!$A$2:$X$48,20,FALSE)),VLOOKUP($A34,'ALG Generieke vragenset'!$A$2:$X$48,20,FALSE),"")</f>
        <v>Beschrijving</v>
      </c>
      <c r="U34" s="14" t="str">
        <f>IF(ISTEXT(VLOOKUP($A34,'ALG Generieke vragenset'!$A$2:$X$48,21,FALSE)),VLOOKUP($A34,'ALG Generieke vragenset'!$A$2:$X$48,21,FALSE),"")</f>
        <v>x</v>
      </c>
      <c r="V34" s="40">
        <v>1</v>
      </c>
      <c r="W34" s="77"/>
      <c r="X34" s="42"/>
    </row>
    <row r="35" spans="1:24" ht="96">
      <c r="A35" s="112" t="str">
        <f>UPPER(MID(C35,1,5)&amp;B35)</f>
        <v>VERMO14</v>
      </c>
      <c r="B35" s="85">
        <v>14</v>
      </c>
      <c r="C35" s="85" t="s">
        <v>97</v>
      </c>
      <c r="D35" s="85" t="s">
        <v>6115</v>
      </c>
      <c r="E35" s="85" t="s">
        <v>6115</v>
      </c>
      <c r="F35" s="85" t="s">
        <v>6154</v>
      </c>
      <c r="G35" s="85"/>
      <c r="H35" s="85" t="str">
        <f t="shared" si="8"/>
        <v>VERMO14_Question</v>
      </c>
      <c r="I35" s="85" t="s">
        <v>8048</v>
      </c>
      <c r="J35" s="245" t="str">
        <f t="shared" si="9"/>
        <v>VERMO14_QuestionPar</v>
      </c>
      <c r="K35" s="147" t="s">
        <v>8049</v>
      </c>
      <c r="L35" s="148" t="s">
        <v>8050</v>
      </c>
      <c r="M35" s="148" t="str">
        <f t="shared" si="10"/>
        <v>VERMO14_ExtraInfo</v>
      </c>
      <c r="N35" s="148" t="s">
        <v>8051</v>
      </c>
      <c r="O35" s="148"/>
      <c r="P35" s="85"/>
      <c r="Q35" s="85" t="s">
        <v>6128</v>
      </c>
      <c r="R35" s="85" t="s">
        <v>6118</v>
      </c>
      <c r="S35" s="85"/>
      <c r="T35" s="85" t="s">
        <v>6312</v>
      </c>
      <c r="U35" s="82" t="s">
        <v>1576</v>
      </c>
      <c r="V35" s="85">
        <v>1</v>
      </c>
      <c r="W35" s="85"/>
      <c r="X35" s="87"/>
    </row>
    <row r="36" spans="1:24" ht="48">
      <c r="A36" s="111" t="str">
        <f t="shared" si="7"/>
        <v>ALG21</v>
      </c>
      <c r="B36" s="155">
        <v>21</v>
      </c>
      <c r="C36" s="155" t="s">
        <v>6153</v>
      </c>
      <c r="D36" s="155" t="s">
        <v>4719</v>
      </c>
      <c r="E36" s="77" t="s">
        <v>6196</v>
      </c>
      <c r="F36" s="77" t="s">
        <v>6202</v>
      </c>
      <c r="G36" s="77"/>
      <c r="H36" s="490" t="str">
        <f t="shared" si="8"/>
        <v>ALG21_Question</v>
      </c>
      <c r="I36" s="1" t="str">
        <f>IF(ISTEXT(VLOOKUP($A36,'ALG Generieke vragenset'!$A$2:$X$48,9,FALSE)),VLOOKUP($A36,'ALG Generieke vragenset'!$A$2:$X$48,9,FALSE),"")</f>
        <v xml:space="preserve">Heb je een COVID-19 test gedaan? </v>
      </c>
      <c r="J36" s="1" t="str">
        <f t="shared" si="9"/>
        <v>ALG21_QuestionPar</v>
      </c>
      <c r="K36" s="1" t="str">
        <f>IF(ISTEXT(VLOOKUP($A36,'ALG Generieke vragenset'!$A$2:$X$48,11,FALSE)),VLOOKUP($A36,'ALG Generieke vragenset'!$A$2:$X$48,11,FALSE),"")</f>
        <v xml:space="preserve">Heeft de patiënt een COVID-19 test gedaan? </v>
      </c>
      <c r="L36" s="1" t="str">
        <f>IF(ISTEXT(VLOOKUP($A36,'ALG Generieke vragenset'!$A$2:$X$48,12,FALSE)),VLOOKUP($A36,'ALG Generieke vragenset'!$A$2:$X$48,12,FALSE),"")</f>
        <v>COVID-19 test</v>
      </c>
      <c r="M36" s="1"/>
      <c r="N36" s="1" t="str">
        <f>IF(ISTEXT(VLOOKUP($A36,'ALG Generieke vragenset'!$A$2:$X$48,14,FALSE)),VLOOKUP($A36,'ALG Generieke vragenset'!$A$2:$X$48,14,FALSE),"")</f>
        <v/>
      </c>
      <c r="O36" s="24" t="str">
        <f>IF(ISTEXT(VLOOKUP($A36,'ALG Generieke vragenset'!$A$2:$X$48,15,FALSE)),VLOOKUP($A36,'ALG Generieke vragenset'!$A$2:$X$48,15,FALSE),"")</f>
        <v/>
      </c>
      <c r="P36" s="24" t="str">
        <f>IF(ISTEXT(VLOOKUP($A36,'ALG Generieke vragenset'!$A$2:$X$48,16,FALSE)),VLOOKUP($A36,'ALG Generieke vragenset'!$A$2:$X$48,16,FALSE),"")</f>
        <v/>
      </c>
      <c r="Q36" s="1" t="str">
        <f>IF(ISTEXT(VLOOKUP($A36,'ALG Generieke vragenset'!$A$2:$X$48,17,FALSE)),VLOOKUP($A36,'ALG Generieke vragenset'!$A$2:$X$48,17,FALSE),"")</f>
        <v>keuzeselectie</v>
      </c>
      <c r="R36" s="1" t="str">
        <f>IF(ISTEXT(VLOOKUP($A36,'ALG Generieke vragenset'!$A$2:$X$48,18,FALSE)),VLOOKUP($A36,'ALG Generieke vragenset'!$A$2:$X$48,18,FALSE),"")</f>
        <v>Ja</v>
      </c>
      <c r="S36" s="14" t="s">
        <v>6288</v>
      </c>
      <c r="T36" s="14" t="str">
        <f>IF(ISTEXT(VLOOKUP($A36,'ALG Generieke vragenset'!$A$2:$X$48,20,FALSE)),VLOOKUP($A36,'ALG Generieke vragenset'!$A$2:$X$48,20,FALSE),"")</f>
        <v>1. Ja, positief
2. Ja, negatief
3. Nee</v>
      </c>
      <c r="U36" s="14" t="str">
        <f>IF(ISTEXT(VLOOKUP($A36,'ALG Generieke vragenset'!$A$2:$X$48,21,FALSE)),VLOOKUP($A36,'ALG Generieke vragenset'!$A$2:$X$48,21,FALSE),"")</f>
        <v>x</v>
      </c>
      <c r="V36" s="77" t="s">
        <v>6269</v>
      </c>
      <c r="W36" s="77"/>
      <c r="X36" s="156"/>
    </row>
    <row r="37" spans="1:24" ht="63.95">
      <c r="A37" s="112" t="str">
        <f t="shared" si="7"/>
        <v>ALG29</v>
      </c>
      <c r="B37" s="85">
        <v>29</v>
      </c>
      <c r="C37" s="85" t="s">
        <v>6162</v>
      </c>
      <c r="D37" s="85" t="s">
        <v>6115</v>
      </c>
      <c r="E37" s="85" t="s">
        <v>6115</v>
      </c>
      <c r="F37" s="85" t="s">
        <v>6154</v>
      </c>
      <c r="G37" s="85"/>
      <c r="H37" s="245" t="str">
        <f t="shared" si="8"/>
        <v>ALG29_Question</v>
      </c>
      <c r="I37" s="1" t="str">
        <f>IF(ISTEXT(VLOOKUP($A37,'ALG Generieke vragenset'!$A$2:$X$48,9,FALSE)),VLOOKUP($A37,'ALG Generieke vragenset'!$A$2:$X$48,9,FALSE),"")</f>
        <v xml:space="preserve">Heb je een COVID-19 infectie doorgemaakt? </v>
      </c>
      <c r="J37" s="1" t="str">
        <f t="shared" si="9"/>
        <v>ALG29_QuestionPar</v>
      </c>
      <c r="K37" s="1" t="str">
        <f>IF(ISTEXT(VLOOKUP($A37,'ALG Generieke vragenset'!$A$2:$X$48,11,FALSE)),VLOOKUP($A37,'ALG Generieke vragenset'!$A$2:$X$48,11,FALSE),"")</f>
        <v xml:space="preserve">Heeft de patient een COVID-19 infectie doorgemaakt? </v>
      </c>
      <c r="L37" s="1" t="str">
        <f>IF(ISTEXT(VLOOKUP($A37,'ALG Generieke vragenset'!$A$2:$X$48,12,FALSE)),VLOOKUP($A37,'ALG Generieke vragenset'!$A$2:$X$48,12,FALSE),"")</f>
        <v>COVID-19 infectie</v>
      </c>
      <c r="M37" s="1"/>
      <c r="N37" s="1" t="str">
        <f>IF(ISTEXT(VLOOKUP($A37,'ALG Generieke vragenset'!$A$2:$X$48,14,FALSE)),VLOOKUP($A37,'ALG Generieke vragenset'!$A$2:$X$48,14,FALSE),"")</f>
        <v/>
      </c>
      <c r="O37" s="24" t="str">
        <f>IF(ISTEXT(VLOOKUP($A37,'ALG Generieke vragenset'!$A$2:$X$48,15,FALSE)),VLOOKUP($A37,'ALG Generieke vragenset'!$A$2:$X$48,15,FALSE),"")</f>
        <v/>
      </c>
      <c r="P37" s="24" t="str">
        <f>IF(ISTEXT(VLOOKUP($A37,'ALG Generieke vragenset'!$A$2:$X$48,16,FALSE)),VLOOKUP($A37,'ALG Generieke vragenset'!$A$2:$X$48,16,FALSE),"")</f>
        <v/>
      </c>
      <c r="Q37" s="1" t="str">
        <f>IF(ISTEXT(VLOOKUP($A37,'ALG Generieke vragenset'!$A$2:$X$48,17,FALSE)),VLOOKUP($A37,'ALG Generieke vragenset'!$A$2:$X$48,17,FALSE),"")</f>
        <v>boolean</v>
      </c>
      <c r="R37" s="1" t="str">
        <f>IF(ISTEXT(VLOOKUP($A37,'ALG Generieke vragenset'!$A$2:$X$48,18,FALSE)),VLOOKUP($A37,'ALG Generieke vragenset'!$A$2:$X$48,18,FALSE),"")</f>
        <v>ja</v>
      </c>
      <c r="S37" s="14" t="s">
        <v>6500</v>
      </c>
      <c r="T37" s="14" t="str">
        <f>IF(ISTEXT(VLOOKUP($A37,'ALG Generieke vragenset'!$A$2:$X$48,20,FALSE)),VLOOKUP($A37,'ALG Generieke vragenset'!$A$2:$X$48,20,FALSE),"")</f>
        <v>1. Ja
2. Nee</v>
      </c>
      <c r="U37" s="14" t="str">
        <f>IF(ISTEXT(VLOOKUP($A37,'ALG Generieke vragenset'!$A$2:$X$48,21,FALSE)),VLOOKUP($A37,'ALG Generieke vragenset'!$A$2:$X$48,21,FALSE),"")</f>
        <v>x</v>
      </c>
      <c r="V37" s="85" t="s">
        <v>6159</v>
      </c>
      <c r="W37" s="85" t="s">
        <v>6235</v>
      </c>
      <c r="X37" s="87"/>
    </row>
    <row r="38" spans="1:24" ht="32.1">
      <c r="A38" s="111" t="str">
        <f t="shared" si="7"/>
        <v>ALG29A</v>
      </c>
      <c r="B38" s="85" t="s">
        <v>6319</v>
      </c>
      <c r="C38" s="85" t="s">
        <v>6162</v>
      </c>
      <c r="D38" s="85" t="s">
        <v>6115</v>
      </c>
      <c r="E38" s="85" t="s">
        <v>6115</v>
      </c>
      <c r="F38" s="85" t="s">
        <v>6154</v>
      </c>
      <c r="G38" s="85"/>
      <c r="H38" s="245" t="str">
        <f t="shared" si="8"/>
        <v>ALG29A_Question</v>
      </c>
      <c r="I38" s="1" t="str">
        <f>IF(ISTEXT(VLOOKUP($A38,'ALG Generieke vragenset'!$A$2:$X$48,9,FALSE)),VLOOKUP($A38,'ALG Generieke vragenset'!$A$2:$X$48,9,FALSE),"")</f>
        <v>Kan je ons iets meer vertellen over je klachten tijdens en na de COVID-19 infectie?</v>
      </c>
      <c r="J38" s="1" t="str">
        <f t="shared" si="9"/>
        <v>ALG29A_QuestionPar</v>
      </c>
      <c r="K38" s="1" t="str">
        <f>IF(ISTEXT(VLOOKUP($A38,'ALG Generieke vragenset'!$A$2:$X$48,11,FALSE)),VLOOKUP($A38,'ALG Generieke vragenset'!$A$2:$X$48,11,FALSE),"")</f>
        <v>Kan je ons iets meer vertellen over de klachten tijdens en na de COVID-19 infectie?</v>
      </c>
      <c r="L38" s="1" t="str">
        <f>IF(ISTEXT(VLOOKUP($A38,'ALG Generieke vragenset'!$A$2:$X$48,12,FALSE)),VLOOKUP($A38,'ALG Generieke vragenset'!$A$2:$X$48,12,FALSE),"")</f>
        <v>Klachten COVID-19 infectie</v>
      </c>
      <c r="M38" s="1" t="str">
        <f t="shared" si="10"/>
        <v>ALG29A_ExtraInfo</v>
      </c>
      <c r="N38" s="1" t="str">
        <f>IF(ISTEXT(VLOOKUP($A38,'ALG Generieke vragenset'!$A$2:$X$48,14,FALSE)),VLOOKUP($A38,'ALG Generieke vragenset'!$A$2:$X$48,14,FALSE),"")</f>
        <v xml:space="preserve">Graag ook vermelden wanneer je/de patiënt ziek was en hoe lang er klachten waren. En zijn de klachten begonnen na de infectie? </v>
      </c>
      <c r="O38" s="24" t="str">
        <f>IF(ISTEXT(VLOOKUP($A38,'ALG Generieke vragenset'!$A$2:$X$48,15,FALSE)),VLOOKUP($A38,'ALG Generieke vragenset'!$A$2:$X$48,15,FALSE),"")</f>
        <v/>
      </c>
      <c r="P38" s="24" t="str">
        <f>IF(ISTEXT(VLOOKUP($A38,'ALG Generieke vragenset'!$A$2:$X$48,16,FALSE)),VLOOKUP($A38,'ALG Generieke vragenset'!$A$2:$X$48,16,FALSE),"")</f>
        <v/>
      </c>
      <c r="Q38" s="1" t="str">
        <f>IF(ISTEXT(VLOOKUP($A38,'ALG Generieke vragenset'!$A$2:$X$48,17,FALSE)),VLOOKUP($A38,'ALG Generieke vragenset'!$A$2:$X$48,17,FALSE),"")</f>
        <v xml:space="preserve">Beschrijving </v>
      </c>
      <c r="R38" s="1" t="str">
        <f>IF(ISTEXT(VLOOKUP($A38,'ALG Generieke vragenset'!$A$2:$X$48,18,FALSE)),VLOOKUP($A38,'ALG Generieke vragenset'!$A$2:$X$48,18,FALSE),"")</f>
        <v>ja</v>
      </c>
      <c r="S38" s="1"/>
      <c r="T38" s="14" t="str">
        <f>IF(ISTEXT(VLOOKUP($A38,'ALG Generieke vragenset'!$A$2:$X$48,20,FALSE)),VLOOKUP($A38,'ALG Generieke vragenset'!$A$2:$X$48,20,FALSE),"")</f>
        <v xml:space="preserve">Beschrijving </v>
      </c>
      <c r="U38" s="14" t="str">
        <f>IF(ISTEXT(VLOOKUP($A38,'ALG Generieke vragenset'!$A$2:$X$48,21,FALSE)),VLOOKUP($A38,'ALG Generieke vragenset'!$A$2:$X$48,21,FALSE),"")</f>
        <v>x</v>
      </c>
      <c r="V38" s="85">
        <v>1</v>
      </c>
      <c r="W38" s="85"/>
      <c r="X38" s="87"/>
    </row>
    <row r="39" spans="1:24" ht="63.95">
      <c r="A39" s="112" t="str">
        <f>UPPER(MID(C39,1,5)&amp;B39)</f>
        <v>VERMO15</v>
      </c>
      <c r="B39" s="37">
        <v>15</v>
      </c>
      <c r="C39" s="37" t="s">
        <v>97</v>
      </c>
      <c r="D39" s="37" t="s">
        <v>4719</v>
      </c>
      <c r="E39" s="33" t="s">
        <v>4719</v>
      </c>
      <c r="F39" s="33" t="s">
        <v>6154</v>
      </c>
      <c r="G39" s="33"/>
      <c r="H39" s="33" t="str">
        <f t="shared" si="8"/>
        <v>VERMO15_Question</v>
      </c>
      <c r="I39" s="37" t="s">
        <v>3101</v>
      </c>
      <c r="J39" s="37" t="str">
        <f t="shared" si="9"/>
        <v>VERMO15_QuestionPar</v>
      </c>
      <c r="K39" s="37" t="s">
        <v>3103</v>
      </c>
      <c r="L39" s="37" t="s">
        <v>7192</v>
      </c>
      <c r="M39" s="37" t="str">
        <f t="shared" si="10"/>
        <v>VERMO15_ExtraInfo</v>
      </c>
      <c r="N39" s="24" t="s">
        <v>8052</v>
      </c>
      <c r="O39" s="24"/>
      <c r="P39" s="24"/>
      <c r="Q39" s="37" t="s">
        <v>6128</v>
      </c>
      <c r="R39" s="37" t="s">
        <v>3</v>
      </c>
      <c r="S39" s="37"/>
      <c r="T39" s="33" t="s">
        <v>6128</v>
      </c>
      <c r="U39" s="33" t="s">
        <v>1576</v>
      </c>
      <c r="V39" s="37">
        <v>1</v>
      </c>
      <c r="W39" s="24"/>
      <c r="X39" s="39"/>
    </row>
    <row r="40" spans="1:24" ht="365.1">
      <c r="A40" s="32" t="str">
        <f>UPPER(MID(C40,1,3)&amp;B40)</f>
        <v>ALG1A</v>
      </c>
      <c r="B40" s="1" t="s">
        <v>6161</v>
      </c>
      <c r="C40" s="1" t="s">
        <v>6162</v>
      </c>
      <c r="D40" s="1" t="s">
        <v>6115</v>
      </c>
      <c r="E40" s="1" t="s">
        <v>6115</v>
      </c>
      <c r="F40" s="1" t="s">
        <v>6154</v>
      </c>
      <c r="G40" s="1"/>
      <c r="H40" s="1" t="str">
        <f t="shared" si="8"/>
        <v>ALG1A_Question</v>
      </c>
      <c r="I40" s="321" t="s">
        <v>187</v>
      </c>
      <c r="J40" s="321" t="str">
        <f t="shared" si="9"/>
        <v>ALG1A_QuestionPar</v>
      </c>
      <c r="K40" s="322" t="s">
        <v>189</v>
      </c>
      <c r="L40" s="1" t="s">
        <v>6163</v>
      </c>
      <c r="M40" s="1" t="str">
        <f t="shared" si="10"/>
        <v>ALG1A_ExtraInfo</v>
      </c>
      <c r="N40" s="323" t="s">
        <v>6164</v>
      </c>
      <c r="O40" s="24"/>
      <c r="P40" s="24"/>
      <c r="Q40" s="25" t="s">
        <v>6066</v>
      </c>
      <c r="R40" s="1" t="s">
        <v>6118</v>
      </c>
      <c r="S40" s="14" t="s">
        <v>6165</v>
      </c>
      <c r="T40" s="33" t="s">
        <v>6166</v>
      </c>
      <c r="U40" s="1" t="s">
        <v>1576</v>
      </c>
      <c r="V40" s="14" t="s">
        <v>6167</v>
      </c>
      <c r="W40" s="24" t="s">
        <v>7239</v>
      </c>
      <c r="X40" s="1"/>
    </row>
    <row r="41" spans="1:24" ht="15.95">
      <c r="A41" s="32" t="str">
        <f>UPPER(MID(C41,1,3)&amp;B41)</f>
        <v>ALG1B</v>
      </c>
      <c r="B41" s="1" t="s">
        <v>6169</v>
      </c>
      <c r="C41" s="1" t="s">
        <v>6162</v>
      </c>
      <c r="D41" s="1" t="s">
        <v>6115</v>
      </c>
      <c r="E41" s="1" t="s">
        <v>6115</v>
      </c>
      <c r="F41" s="1" t="s">
        <v>6154</v>
      </c>
      <c r="G41" s="1"/>
      <c r="H41" s="1" t="str">
        <f t="shared" si="8"/>
        <v>ALG1B_Question</v>
      </c>
      <c r="I41" s="321" t="s">
        <v>221</v>
      </c>
      <c r="J41" s="321" t="str">
        <f t="shared" si="9"/>
        <v>ALG1B_QuestionPar</v>
      </c>
      <c r="K41" s="322" t="s">
        <v>223</v>
      </c>
      <c r="L41" s="1" t="s">
        <v>6170</v>
      </c>
      <c r="M41" s="1"/>
      <c r="O41" s="24"/>
      <c r="P41" s="24"/>
      <c r="Q41" s="25" t="s">
        <v>6128</v>
      </c>
      <c r="R41" s="1" t="s">
        <v>6118</v>
      </c>
      <c r="S41" s="1"/>
      <c r="T41" s="33">
        <v>1</v>
      </c>
      <c r="U41" s="1" t="s">
        <v>1576</v>
      </c>
      <c r="V41" s="14">
        <v>1</v>
      </c>
      <c r="W41" s="24"/>
      <c r="X41" s="1"/>
    </row>
    <row r="42" spans="1:24" ht="32.1">
      <c r="A42" s="190" t="s">
        <v>7194</v>
      </c>
      <c r="B42" s="77">
        <v>18</v>
      </c>
      <c r="C42" s="77" t="s">
        <v>6153</v>
      </c>
      <c r="D42" s="77" t="s">
        <v>4719</v>
      </c>
      <c r="E42" s="77" t="s">
        <v>6115</v>
      </c>
      <c r="F42" s="77" t="s">
        <v>6154</v>
      </c>
      <c r="G42" s="77"/>
      <c r="H42" s="490" t="str">
        <f t="shared" si="8"/>
        <v>ALG18_Question</v>
      </c>
      <c r="I42" s="1" t="str">
        <f>IF(ISTEXT(VLOOKUP($A42,'ALG Generieke vragenset'!$A$2:$X$48,9,FALSE)),VLOOKUP($A42,'ALG Generieke vragenset'!$A$2:$X$48,9,FALSE),"")</f>
        <v>Ben je recent veel gewicht verloren?</v>
      </c>
      <c r="J42" s="1" t="str">
        <f t="shared" si="9"/>
        <v>ALG18_QuestionPar</v>
      </c>
      <c r="K42" s="1" t="str">
        <f>IF(ISTEXT(VLOOKUP($A42,'ALG Generieke vragenset'!$A$2:$X$48,11,FALSE)),VLOOKUP($A42,'ALG Generieke vragenset'!$A$2:$X$48,11,FALSE),"")</f>
        <v>Is de patiënt recent veel gewicht verloren?</v>
      </c>
      <c r="L42" s="1" t="str">
        <f>IF(ISTEXT(VLOOKUP($A42,'ALG Generieke vragenset'!$A$2:$X$48,12,FALSE)),VLOOKUP($A42,'ALG Generieke vragenset'!$A$2:$X$48,12,FALSE),"")</f>
        <v>Gewichtsverlies</v>
      </c>
      <c r="M42" s="1"/>
      <c r="N42" s="1" t="str">
        <f>IF(ISTEXT(VLOOKUP($A42,'ALG Generieke vragenset'!$A$2:$X$48,14,FALSE)),VLOOKUP($A42,'ALG Generieke vragenset'!$A$2:$X$48,14,FALSE),"")</f>
        <v/>
      </c>
      <c r="O42" s="24" t="str">
        <f>IF(ISTEXT(VLOOKUP($A42,'ALG Generieke vragenset'!$A$2:$X$48,15,FALSE)),VLOOKUP($A42,'ALG Generieke vragenset'!$A$2:$X$48,15,FALSE),"")</f>
        <v/>
      </c>
      <c r="P42" s="24" t="str">
        <f>IF(ISTEXT(VLOOKUP($A42,'ALG Generieke vragenset'!$A$2:$X$48,16,FALSE)),VLOOKUP($A42,'ALG Generieke vragenset'!$A$2:$X$48,16,FALSE),"")</f>
        <v/>
      </c>
      <c r="Q42" s="1" t="str">
        <f>IF(ISTEXT(VLOOKUP($A42,'ALG Generieke vragenset'!$A$2:$X$48,17,FALSE)),VLOOKUP($A42,'ALG Generieke vragenset'!$A$2:$X$48,17,FALSE),"")</f>
        <v>boolean</v>
      </c>
      <c r="R42" s="1" t="str">
        <f>IF(ISTEXT(VLOOKUP($A42,'ALG Generieke vragenset'!$A$2:$X$48,18,FALSE)),VLOOKUP($A42,'ALG Generieke vragenset'!$A$2:$X$48,18,FALSE),"")</f>
        <v>Ja</v>
      </c>
      <c r="S42" s="14" t="s">
        <v>6500</v>
      </c>
      <c r="T42" s="14" t="str">
        <f>IF(ISTEXT(VLOOKUP($A42,'ALG Generieke vragenset'!$A$2:$X$48,20,FALSE)),VLOOKUP($A42,'ALG Generieke vragenset'!$A$2:$X$48,20,FALSE),"")</f>
        <v>1. Ja
2. Nee</v>
      </c>
      <c r="U42" s="14" t="str">
        <f>IF(ISTEXT(VLOOKUP($A42,'ALG Generieke vragenset'!$A$2:$X$48,21,FALSE)),VLOOKUP($A42,'ALG Generieke vragenset'!$A$2:$X$48,21,FALSE),"")</f>
        <v>x</v>
      </c>
      <c r="V42" s="77" t="s">
        <v>6159</v>
      </c>
      <c r="W42" s="77"/>
      <c r="X42" s="109"/>
    </row>
    <row r="43" spans="1:24" ht="63.95">
      <c r="A43" s="191" t="str">
        <f>UPPER(MID(C43,1,3)&amp;B43)</f>
        <v>ALG26</v>
      </c>
      <c r="B43" s="85">
        <v>26</v>
      </c>
      <c r="C43" s="85" t="s">
        <v>6162</v>
      </c>
      <c r="D43" s="85" t="s">
        <v>4719</v>
      </c>
      <c r="E43" s="85" t="s">
        <v>6115</v>
      </c>
      <c r="F43" s="85" t="s">
        <v>6154</v>
      </c>
      <c r="G43" s="85"/>
      <c r="H43" s="245" t="str">
        <f t="shared" si="8"/>
        <v>ALG26_Question</v>
      </c>
      <c r="I43" s="1" t="str">
        <f>IF(ISTEXT(VLOOKUP($A43,'ALG Generieke vragenset'!$A$2:$X$48,9,FALSE)),VLOOKUP($A43,'ALG Generieke vragenset'!$A$2:$X$48,9,FALSE),"")</f>
        <v xml:space="preserve">Ben je recent een behandeling ondergaan of geopereerd? </v>
      </c>
      <c r="J43" s="1" t="str">
        <f t="shared" si="9"/>
        <v>ALG26_QuestionPar</v>
      </c>
      <c r="K43" s="1" t="str">
        <f>IF(ISTEXT(VLOOKUP($A43,'ALG Generieke vragenset'!$A$2:$X$48,11,FALSE)),VLOOKUP($A43,'ALG Generieke vragenset'!$A$2:$X$48,11,FALSE),"")</f>
        <v xml:space="preserve">Is de patiënt recent een behandeling ondergaan of geopereerd? </v>
      </c>
      <c r="L43" s="1" t="str">
        <f>IF(ISTEXT(VLOOKUP($A43,'ALG Generieke vragenset'!$A$2:$X$48,12,FALSE)),VLOOKUP($A43,'ALG Generieke vragenset'!$A$2:$X$48,12,FALSE),"")</f>
        <v>Recente behandeling</v>
      </c>
      <c r="M43" s="1"/>
      <c r="N43" s="1" t="str">
        <f>IF(ISTEXT(VLOOKUP($A43,'ALG Generieke vragenset'!$A$2:$X$48,14,FALSE)),VLOOKUP($A43,'ALG Generieke vragenset'!$A$2:$X$48,14,FALSE),"")</f>
        <v/>
      </c>
      <c r="O43" s="24" t="str">
        <f>IF(ISTEXT(VLOOKUP($A43,'ALG Generieke vragenset'!$A$2:$X$48,15,FALSE)),VLOOKUP($A43,'ALG Generieke vragenset'!$A$2:$X$48,15,FALSE),"")</f>
        <v/>
      </c>
      <c r="P43" s="24" t="str">
        <f>IF(ISTEXT(VLOOKUP($A43,'ALG Generieke vragenset'!$A$2:$X$48,16,FALSE)),VLOOKUP($A43,'ALG Generieke vragenset'!$A$2:$X$48,16,FALSE),"")</f>
        <v/>
      </c>
      <c r="Q43" s="1" t="str">
        <f>IF(ISTEXT(VLOOKUP($A43,'ALG Generieke vragenset'!$A$2:$X$48,17,FALSE)),VLOOKUP($A43,'ALG Generieke vragenset'!$A$2:$X$48,17,FALSE),"")</f>
        <v>boolean</v>
      </c>
      <c r="R43" s="1" t="str">
        <f>IF(ISTEXT(VLOOKUP($A43,'ALG Generieke vragenset'!$A$2:$X$48,18,FALSE)),VLOOKUP($A43,'ALG Generieke vragenset'!$A$2:$X$48,18,FALSE),"")</f>
        <v>ja</v>
      </c>
      <c r="S43" s="14" t="s">
        <v>6500</v>
      </c>
      <c r="T43" s="14" t="str">
        <f>IF(ISTEXT(VLOOKUP($A43,'ALG Generieke vragenset'!$A$2:$X$48,20,FALSE)),VLOOKUP($A43,'ALG Generieke vragenset'!$A$2:$X$48,20,FALSE),"")</f>
        <v>1. Ja
2. Nee</v>
      </c>
      <c r="U43" s="14" t="str">
        <f>IF(ISTEXT(VLOOKUP($A43,'ALG Generieke vragenset'!$A$2:$X$48,21,FALSE)),VLOOKUP($A43,'ALG Generieke vragenset'!$A$2:$X$48,21,FALSE),"")</f>
        <v>x</v>
      </c>
      <c r="V43" s="85" t="s">
        <v>6305</v>
      </c>
      <c r="W43" s="85" t="s">
        <v>6235</v>
      </c>
      <c r="X43" s="87" t="s">
        <v>6306</v>
      </c>
    </row>
    <row r="44" spans="1:24" ht="32.1">
      <c r="A44" s="191" t="str">
        <f>UPPER(MID(C44,1,3)&amp;B44)</f>
        <v>ALG26A</v>
      </c>
      <c r="B44" s="85" t="s">
        <v>6307</v>
      </c>
      <c r="C44" s="85" t="s">
        <v>6308</v>
      </c>
      <c r="D44" s="85" t="s">
        <v>6115</v>
      </c>
      <c r="E44" s="85" t="s">
        <v>6115</v>
      </c>
      <c r="F44" s="85" t="s">
        <v>6154</v>
      </c>
      <c r="G44" s="85"/>
      <c r="H44" s="245" t="str">
        <f t="shared" si="8"/>
        <v>ALG26A_Question</v>
      </c>
      <c r="I44" s="1" t="str">
        <f>IF(ISTEXT(VLOOKUP($A44,'ALG Generieke vragenset'!$A$2:$X$48,9,FALSE)),VLOOKUP($A44,'ALG Generieke vragenset'!$A$2:$X$48,9,FALSE),"")</f>
        <v xml:space="preserve">Wat voor behandeling of operatie? </v>
      </c>
      <c r="J44" s="1" t="str">
        <f t="shared" si="9"/>
        <v>ALG26A_QuestionPar</v>
      </c>
      <c r="K44" s="1" t="str">
        <f>IF(ISTEXT(VLOOKUP($A44,'ALG Generieke vragenset'!$A$2:$X$48,11,FALSE)),VLOOKUP($A44,'ALG Generieke vragenset'!$A$2:$X$48,11,FALSE),"")</f>
        <v xml:space="preserve">Wat voor behandeling of operatie? </v>
      </c>
      <c r="L44" s="1" t="str">
        <f>IF(ISTEXT(VLOOKUP($A44,'ALG Generieke vragenset'!$A$2:$X$48,12,FALSE)),VLOOKUP($A44,'ALG Generieke vragenset'!$A$2:$X$48,12,FALSE),"")</f>
        <v xml:space="preserve">Specificatie behandeling </v>
      </c>
      <c r="M44" s="1" t="str">
        <f t="shared" si="10"/>
        <v>ALG26A_ExtraInfo</v>
      </c>
      <c r="N44" s="1" t="str">
        <f>IF(ISTEXT(VLOOKUP($A44,'ALG Generieke vragenset'!$A$2:$X$48,14,FALSE)),VLOOKUP($A44,'ALG Generieke vragenset'!$A$2:$X$48,14,FALSE),"")</f>
        <v xml:space="preserve">Graag beschrijven wat er precies is gedaan, wanneer en waar. </v>
      </c>
      <c r="O44" s="24" t="str">
        <f>IF(ISTEXT(VLOOKUP($A44,'ALG Generieke vragenset'!$A$2:$X$48,15,FALSE)),VLOOKUP($A44,'ALG Generieke vragenset'!$A$2:$X$48,15,FALSE),"")</f>
        <v/>
      </c>
      <c r="P44" s="24" t="str">
        <f>IF(ISTEXT(VLOOKUP($A44,'ALG Generieke vragenset'!$A$2:$X$48,16,FALSE)),VLOOKUP($A44,'ALG Generieke vragenset'!$A$2:$X$48,16,FALSE),"")</f>
        <v/>
      </c>
      <c r="Q44" s="1" t="str">
        <f>IF(ISTEXT(VLOOKUP($A44,'ALG Generieke vragenset'!$A$2:$X$48,17,FALSE)),VLOOKUP($A44,'ALG Generieke vragenset'!$A$2:$X$48,17,FALSE),"")</f>
        <v>beschrijving</v>
      </c>
      <c r="R44" s="1" t="str">
        <f>IF(ISTEXT(VLOOKUP($A44,'ALG Generieke vragenset'!$A$2:$X$48,18,FALSE)),VLOOKUP($A44,'ALG Generieke vragenset'!$A$2:$X$48,18,FALSE),"")</f>
        <v>ja</v>
      </c>
      <c r="S44" s="1"/>
      <c r="T44" s="14" t="str">
        <f>IF(ISTEXT(VLOOKUP($A44,'ALG Generieke vragenset'!$A$2:$X$48,20,FALSE)),VLOOKUP($A44,'ALG Generieke vragenset'!$A$2:$X$48,20,FALSE),"")</f>
        <v xml:space="preserve">Beschrijving </v>
      </c>
      <c r="U44" s="14" t="str">
        <f>IF(ISTEXT(VLOOKUP($A44,'ALG Generieke vragenset'!$A$2:$X$48,21,FALSE)),VLOOKUP($A44,'ALG Generieke vragenset'!$A$2:$X$48,21,FALSE),"")</f>
        <v>x</v>
      </c>
      <c r="V44" s="85">
        <v>1</v>
      </c>
      <c r="W44" s="85"/>
      <c r="X44" s="87" t="s">
        <v>6306</v>
      </c>
    </row>
    <row r="45" spans="1:24" ht="12.75" customHeight="1">
      <c r="A45" s="32" t="str">
        <f t="shared" ref="A45:A46" si="11">UPPER(MID(C45,1,3)&amp;B45)</f>
        <v>ALG3B</v>
      </c>
      <c r="B45" s="1" t="s">
        <v>6178</v>
      </c>
      <c r="C45" s="1" t="s">
        <v>6162</v>
      </c>
      <c r="D45" s="1" t="s">
        <v>6115</v>
      </c>
      <c r="E45" s="14" t="s">
        <v>6115</v>
      </c>
      <c r="F45" s="14" t="s">
        <v>6154</v>
      </c>
      <c r="G45" s="14"/>
      <c r="H45" s="14" t="str">
        <f t="shared" si="8"/>
        <v>ALG3B_Question</v>
      </c>
      <c r="I45" s="1" t="str">
        <f>IF(ISTEXT(VLOOKUP($A45,'ALG Generieke vragenset'!$A$2:$X$48,9,FALSE)),VLOOKUP($A45,'ALG Generieke vragenset'!$A$2:$X$48,9,FALSE),"")</f>
        <v xml:space="preserve">Gebruik je medicijnen? </v>
      </c>
      <c r="J45" s="1" t="str">
        <f t="shared" si="9"/>
        <v>ALG3B_QuestionPar</v>
      </c>
      <c r="K45" s="1" t="str">
        <f>IF(ISTEXT(VLOOKUP($A45,'ALG Generieke vragenset'!$A$2:$X$48,11,FALSE)),VLOOKUP($A45,'ALG Generieke vragenset'!$A$2:$X$48,11,FALSE),"")</f>
        <v>Gebruikt de patiënt medicijnen?</v>
      </c>
      <c r="L45" s="1" t="str">
        <f>IF(ISTEXT(VLOOKUP($A45,'ALG Generieke vragenset'!$A$2:$X$48,12,FALSE)),VLOOKUP($A45,'ALG Generieke vragenset'!$A$2:$X$48,12,FALSE),"")</f>
        <v>Medicatie</v>
      </c>
      <c r="M45" s="1" t="str">
        <f t="shared" si="10"/>
        <v>ALG3B_ExtraInfo</v>
      </c>
      <c r="N45" s="1" t="str">
        <f>IF(ISTEXT(VLOOKUP($A45,'ALG Generieke vragenset'!$A$2:$X$48,14,FALSE)),VLOOKUP($A45,'ALG Generieke vragenset'!$A$2:$X$48,14,FALSE),"")</f>
        <v>En/of ben je onder behandeling bij een arts met bijvoorbeeld radiotherapie?</v>
      </c>
      <c r="O45" s="24" t="str">
        <f>IF(ISTEXT(VLOOKUP($A45,'ALG Generieke vragenset'!$A$2:$X$48,15,FALSE)),VLOOKUP($A45,'ALG Generieke vragenset'!$A$2:$X$48,15,FALSE),"")</f>
        <v/>
      </c>
      <c r="P45" s="24" t="str">
        <f>IF(ISTEXT(VLOOKUP($A45,'ALG Generieke vragenset'!$A$2:$X$48,16,FALSE)),VLOOKUP($A45,'ALG Generieke vragenset'!$A$2:$X$48,16,FALSE),"")</f>
        <v/>
      </c>
      <c r="Q45" s="1" t="str">
        <f>IF(ISTEXT(VLOOKUP($A45,'ALG Generieke vragenset'!$A$2:$X$48,17,FALSE)),VLOOKUP($A45,'ALG Generieke vragenset'!$A$2:$X$48,17,FALSE),"")</f>
        <v>boolean</v>
      </c>
      <c r="R45" s="1" t="str">
        <f>IF(ISTEXT(VLOOKUP($A45,'ALG Generieke vragenset'!$A$2:$X$48,18,FALSE)),VLOOKUP($A45,'ALG Generieke vragenset'!$A$2:$X$48,18,FALSE),"")</f>
        <v xml:space="preserve">Ja </v>
      </c>
      <c r="S45" s="14" t="s">
        <v>6500</v>
      </c>
      <c r="T45" s="14" t="str">
        <f>IF(ISTEXT(VLOOKUP($A45,'ALG Generieke vragenset'!$A$2:$X$48,20,FALSE)),VLOOKUP($A45,'ALG Generieke vragenset'!$A$2:$X$48,20,FALSE),"")</f>
        <v xml:space="preserve">1. Ja 
2. Nee </v>
      </c>
      <c r="U45" s="14" t="str">
        <f>IF(ISTEXT(VLOOKUP($A45,'ALG Generieke vragenset'!$A$2:$X$48,21,FALSE)),VLOOKUP($A45,'ALG Generieke vragenset'!$A$2:$X$48,21,FALSE),"")</f>
        <v>x</v>
      </c>
      <c r="V45" s="1" t="s">
        <v>6159</v>
      </c>
      <c r="W45" s="24" t="s">
        <v>6235</v>
      </c>
      <c r="X45" s="1"/>
    </row>
    <row r="46" spans="1:24" ht="15.95">
      <c r="A46" s="32" t="str">
        <f t="shared" si="11"/>
        <v>ALG3C</v>
      </c>
      <c r="B46" s="1" t="s">
        <v>6182</v>
      </c>
      <c r="C46" s="1" t="s">
        <v>6162</v>
      </c>
      <c r="D46" s="1" t="s">
        <v>6115</v>
      </c>
      <c r="E46" s="14" t="s">
        <v>6115</v>
      </c>
      <c r="F46" s="14" t="s">
        <v>6154</v>
      </c>
      <c r="G46" s="14"/>
      <c r="H46" s="14" t="str">
        <f t="shared" si="8"/>
        <v>ALG3C_Question</v>
      </c>
      <c r="I46" s="1" t="str">
        <f>IF(ISTEXT(VLOOKUP($A46,'ALG Generieke vragenset'!$A$2:$X$48,9,FALSE)),VLOOKUP($A46,'ALG Generieke vragenset'!$A$2:$X$48,9,FALSE),"")</f>
        <v>Welke medicatie gebruik je?</v>
      </c>
      <c r="J46" s="1" t="str">
        <f t="shared" si="9"/>
        <v>ALG3C_QuestionPar</v>
      </c>
      <c r="K46" s="1" t="str">
        <f>IF(ISTEXT(VLOOKUP($A46,'ALG Generieke vragenset'!$A$2:$X$48,11,FALSE)),VLOOKUP($A46,'ALG Generieke vragenset'!$A$2:$X$48,11,FALSE),"")</f>
        <v>Welke medicatie gebruik je?</v>
      </c>
      <c r="L46" s="1" t="str">
        <f>IF(ISTEXT(VLOOKUP($A46,'ALG Generieke vragenset'!$A$2:$X$48,12,FALSE)),VLOOKUP($A46,'ALG Generieke vragenset'!$A$2:$X$48,12,FALSE),"")</f>
        <v>Specificatie medicatie</v>
      </c>
      <c r="M46" s="1" t="str">
        <f t="shared" si="10"/>
        <v>ALG3C_ExtraInfo</v>
      </c>
      <c r="N46" s="1" t="str">
        <f>IF(ISTEXT(VLOOKUP($A46,'ALG Generieke vragenset'!$A$2:$X$48,14,FALSE)),VLOOKUP($A46,'ALG Generieke vragenset'!$A$2:$X$48,14,FALSE),"")</f>
        <v xml:space="preserve">Of wat voor behandeling? En als je er een hebt graag ook een foto uploaden van je medicatielijst. </v>
      </c>
      <c r="O46" s="24" t="str">
        <f>IF(ISTEXT(VLOOKUP($A46,'ALG Generieke vragenset'!$A$2:$X$48,15,FALSE)),VLOOKUP($A46,'ALG Generieke vragenset'!$A$2:$X$48,15,FALSE),"")</f>
        <v/>
      </c>
      <c r="P46" s="24" t="str">
        <f>IF(ISTEXT(VLOOKUP($A46,'ALG Generieke vragenset'!$A$2:$X$48,16,FALSE)),VLOOKUP($A46,'ALG Generieke vragenset'!$A$2:$X$48,16,FALSE),"")</f>
        <v/>
      </c>
      <c r="Q46" s="1" t="str">
        <f>IF(ISTEXT(VLOOKUP($A46,'ALG Generieke vragenset'!$A$2:$X$48,17,FALSE)),VLOOKUP($A46,'ALG Generieke vragenset'!$A$2:$X$48,17,FALSE),"")</f>
        <v>beschrijving en beeld</v>
      </c>
      <c r="R46" s="1" t="str">
        <f>IF(ISTEXT(VLOOKUP($A46,'ALG Generieke vragenset'!$A$2:$X$48,18,FALSE)),VLOOKUP($A46,'ALG Generieke vragenset'!$A$2:$X$48,18,FALSE),"")</f>
        <v xml:space="preserve">Ja </v>
      </c>
      <c r="S46" s="1"/>
      <c r="T46" s="14">
        <v>1</v>
      </c>
      <c r="U46" s="14" t="str">
        <f>IF(ISTEXT(VLOOKUP($A46,'ALG Generieke vragenset'!$A$2:$X$48,21,FALSE)),VLOOKUP($A46,'ALG Generieke vragenset'!$A$2:$X$48,21,FALSE),"")</f>
        <v>x</v>
      </c>
      <c r="V46" s="1">
        <v>1</v>
      </c>
      <c r="W46" s="24"/>
      <c r="X46" s="1"/>
    </row>
    <row r="47" spans="1:24" ht="192">
      <c r="A47" s="191" t="str">
        <f>UPPER(MID(C47,1,5)&amp;B47)</f>
        <v>VERMO17</v>
      </c>
      <c r="B47" s="85">
        <v>17</v>
      </c>
      <c r="C47" s="85" t="s">
        <v>97</v>
      </c>
      <c r="D47" s="85" t="s">
        <v>6115</v>
      </c>
      <c r="E47" s="85" t="s">
        <v>6115</v>
      </c>
      <c r="F47" s="85" t="s">
        <v>6154</v>
      </c>
      <c r="G47" s="85"/>
      <c r="H47" s="85" t="str">
        <f t="shared" si="8"/>
        <v>VERMO17_Question</v>
      </c>
      <c r="I47" s="85" t="s">
        <v>8053</v>
      </c>
      <c r="J47" s="245" t="str">
        <f t="shared" si="9"/>
        <v>VERMO17_QuestionPar</v>
      </c>
      <c r="K47" s="147" t="s">
        <v>5651</v>
      </c>
      <c r="L47" s="148" t="s">
        <v>8054</v>
      </c>
      <c r="M47" s="148" t="str">
        <f t="shared" si="10"/>
        <v>VERMO17_ExtraInfo</v>
      </c>
      <c r="N47" s="148" t="s">
        <v>8055</v>
      </c>
      <c r="O47" s="148"/>
      <c r="P47" s="85"/>
      <c r="Q47" s="85" t="s">
        <v>6272</v>
      </c>
      <c r="R47" s="85" t="s">
        <v>6118</v>
      </c>
      <c r="S47" s="85" t="s">
        <v>8056</v>
      </c>
      <c r="T47" s="85" t="s">
        <v>8057</v>
      </c>
      <c r="U47" s="82" t="s">
        <v>1576</v>
      </c>
      <c r="V47" s="85" t="s">
        <v>6582</v>
      </c>
      <c r="W47" s="85"/>
      <c r="X47" s="87"/>
    </row>
    <row r="48" spans="1:24" ht="63.95">
      <c r="A48" s="191" t="str">
        <f>UPPER(MID(C48,1,3)&amp;B48)</f>
        <v>ALG5</v>
      </c>
      <c r="B48" s="85">
        <v>5</v>
      </c>
      <c r="C48" s="85" t="s">
        <v>6153</v>
      </c>
      <c r="D48" s="85" t="s">
        <v>6115</v>
      </c>
      <c r="E48" s="85" t="s">
        <v>4719</v>
      </c>
      <c r="F48" s="85" t="s">
        <v>6154</v>
      </c>
      <c r="G48" s="85"/>
      <c r="H48" s="245" t="str">
        <f t="shared" si="8"/>
        <v>ALG5_Question</v>
      </c>
      <c r="I48" s="1" t="str">
        <f>IF(ISTEXT(VLOOKUP($A48,'ALG Generieke vragenset'!$A$2:$X$48,9,FALSE)),VLOOKUP($A48,'ALG Generieke vragenset'!$A$2:$X$48,9,FALSE),"")</f>
        <v>Heb je allergieën?</v>
      </c>
      <c r="J48" s="1" t="str">
        <f t="shared" si="9"/>
        <v>ALG5_QuestionPar</v>
      </c>
      <c r="K48" s="1" t="str">
        <f>IF(ISTEXT(VLOOKUP($A48,'ALG Generieke vragenset'!$A$2:$X$48,11,FALSE)),VLOOKUP($A48,'ALG Generieke vragenset'!$A$2:$X$48,11,FALSE),"")</f>
        <v>Heeft de patiënt allergieën?</v>
      </c>
      <c r="L48" s="1" t="str">
        <f>IF(ISTEXT(VLOOKUP($A48,'ALG Generieke vragenset'!$A$2:$X$48,12,FALSE)),VLOOKUP($A48,'ALG Generieke vragenset'!$A$2:$X$48,12,FALSE),"")</f>
        <v>Allergieën</v>
      </c>
      <c r="M48" s="1"/>
      <c r="N48" s="1" t="str">
        <f>IF(ISTEXT(VLOOKUP($A48,'ALG Generieke vragenset'!$A$2:$X$48,14,FALSE)),VLOOKUP($A48,'ALG Generieke vragenset'!$A$2:$X$48,14,FALSE),"")</f>
        <v/>
      </c>
      <c r="O48" s="24" t="str">
        <f>IF(ISTEXT(VLOOKUP($A48,'ALG Generieke vragenset'!$A$2:$X$48,15,FALSE)),VLOOKUP($A48,'ALG Generieke vragenset'!$A$2:$X$48,15,FALSE),"")</f>
        <v/>
      </c>
      <c r="P48" s="24" t="str">
        <f>IF(ISTEXT(VLOOKUP($A48,'ALG Generieke vragenset'!$A$2:$X$48,16,FALSE)),VLOOKUP($A48,'ALG Generieke vragenset'!$A$2:$X$48,16,FALSE),"")</f>
        <v/>
      </c>
      <c r="Q48" s="1" t="str">
        <f>IF(ISTEXT(VLOOKUP($A48,'ALG Generieke vragenset'!$A$2:$X$48,17,FALSE)),VLOOKUP($A48,'ALG Generieke vragenset'!$A$2:$X$48,17,FALSE),"")</f>
        <v>boolean</v>
      </c>
      <c r="R48" s="1" t="str">
        <f>IF(ISTEXT(VLOOKUP($A48,'ALG Generieke vragenset'!$A$2:$X$48,18,FALSE)),VLOOKUP($A48,'ALG Generieke vragenset'!$A$2:$X$48,18,FALSE),"")</f>
        <v xml:space="preserve">Ja </v>
      </c>
      <c r="S48" s="14" t="s">
        <v>6500</v>
      </c>
      <c r="T48" s="14" t="str">
        <f>IF(ISTEXT(VLOOKUP($A48,'ALG Generieke vragenset'!$A$2:$X$48,20,FALSE)),VLOOKUP($A48,'ALG Generieke vragenset'!$A$2:$X$48,20,FALSE),"")</f>
        <v>1. Ja
2. Nee</v>
      </c>
      <c r="U48" s="14" t="str">
        <f>IF(ISTEXT(VLOOKUP($A48,'ALG Generieke vragenset'!$A$2:$X$48,21,FALSE)),VLOOKUP($A48,'ALG Generieke vragenset'!$A$2:$X$48,21,FALSE),"")</f>
        <v>x</v>
      </c>
      <c r="V48" s="85" t="s">
        <v>6159</v>
      </c>
      <c r="W48" s="85" t="s">
        <v>6160</v>
      </c>
      <c r="X48" s="87"/>
    </row>
    <row r="49" spans="1:24" ht="15.95">
      <c r="A49" s="191" t="str">
        <f>UPPER(MID(C49,1,3)&amp;B49)</f>
        <v>ALG6</v>
      </c>
      <c r="B49" s="85">
        <v>6</v>
      </c>
      <c r="C49" s="85" t="s">
        <v>6153</v>
      </c>
      <c r="D49" s="85" t="s">
        <v>4719</v>
      </c>
      <c r="E49" s="85" t="s">
        <v>4719</v>
      </c>
      <c r="F49" s="85" t="s">
        <v>6154</v>
      </c>
      <c r="G49" s="85"/>
      <c r="H49" s="245" t="str">
        <f t="shared" si="8"/>
        <v>ALG6_Question</v>
      </c>
      <c r="I49" s="1" t="str">
        <f>IF(ISTEXT(VLOOKUP($A49,'ALG Generieke vragenset'!$A$2:$X$48,9,FALSE)),VLOOKUP($A49,'ALG Generieke vragenset'!$A$2:$X$48,9,FALSE),"")</f>
        <v>Hoe uit de allergie zich?</v>
      </c>
      <c r="J49" s="1" t="str">
        <f t="shared" si="9"/>
        <v>ALG6_QuestionPar</v>
      </c>
      <c r="K49" s="1" t="str">
        <f>IF(ISTEXT(VLOOKUP($A49,'ALG Generieke vragenset'!$A$2:$X$48,11,FALSE)),VLOOKUP($A49,'ALG Generieke vragenset'!$A$2:$X$48,11,FALSE),"")</f>
        <v>Hoe uit de allergie zich?</v>
      </c>
      <c r="L49" s="1" t="str">
        <f>IF(ISTEXT(VLOOKUP($A49,'ALG Generieke vragenset'!$A$2:$X$48,12,FALSE)),VLOOKUP($A49,'ALG Generieke vragenset'!$A$2:$X$48,12,FALSE),"")</f>
        <v>Waarvoor en ernst</v>
      </c>
      <c r="M49" s="1" t="str">
        <f t="shared" si="10"/>
        <v>ALG6_ExtraInfo</v>
      </c>
      <c r="N49" s="1" t="str">
        <f>IF(ISTEXT(VLOOKUP($A49,'ALG Generieke vragenset'!$A$2:$X$48,14,FALSE)),VLOOKUP($A49,'ALG Generieke vragenset'!$A$2:$X$48,14,FALSE),"")</f>
        <v>Bijvoorbeeld: huiduitslag over het gehele lichaam of een opgezette tong of keel? En gebruik je/de patiënt medicatie voor de allergie en / of heb je een EpiPen?</v>
      </c>
      <c r="O49" s="24" t="str">
        <f>IF(ISTEXT(VLOOKUP($A49,'ALG Generieke vragenset'!$A$2:$X$48,15,FALSE)),VLOOKUP($A49,'ALG Generieke vragenset'!$A$2:$X$48,15,FALSE),"")</f>
        <v/>
      </c>
      <c r="P49" s="24" t="str">
        <f>IF(ISTEXT(VLOOKUP($A49,'ALG Generieke vragenset'!$A$2:$X$48,16,FALSE)),VLOOKUP($A49,'ALG Generieke vragenset'!$A$2:$X$48,16,FALSE),"")</f>
        <v/>
      </c>
      <c r="Q49" s="1" t="str">
        <f>IF(ISTEXT(VLOOKUP($A49,'ALG Generieke vragenset'!$A$2:$X$48,17,FALSE)),VLOOKUP($A49,'ALG Generieke vragenset'!$A$2:$X$48,17,FALSE),"")</f>
        <v>beschrijving</v>
      </c>
      <c r="R49" s="1" t="str">
        <f>IF(ISTEXT(VLOOKUP($A49,'ALG Generieke vragenset'!$A$2:$X$48,18,FALSE)),VLOOKUP($A49,'ALG Generieke vragenset'!$A$2:$X$48,18,FALSE),"")</f>
        <v xml:space="preserve">Ja </v>
      </c>
      <c r="S49" s="1"/>
      <c r="T49" s="14" t="str">
        <f>IF(ISTEXT(VLOOKUP($A49,'ALG Generieke vragenset'!$A$2:$X$48,20,FALSE)),VLOOKUP($A49,'ALG Generieke vragenset'!$A$2:$X$48,20,FALSE),"")</f>
        <v>Beschrijving</v>
      </c>
      <c r="U49" s="14" t="str">
        <f>IF(ISTEXT(VLOOKUP($A49,'ALG Generieke vragenset'!$A$2:$X$48,21,FALSE)),VLOOKUP($A49,'ALG Generieke vragenset'!$A$2:$X$48,21,FALSE),"")</f>
        <v>x</v>
      </c>
      <c r="V49" s="85">
        <v>1</v>
      </c>
      <c r="W49" s="85"/>
      <c r="X49" s="87"/>
    </row>
    <row r="50" spans="1:24" ht="32.1">
      <c r="A50" s="191" t="s">
        <v>6276</v>
      </c>
      <c r="B50" s="85">
        <v>20</v>
      </c>
      <c r="C50" s="85" t="s">
        <v>6153</v>
      </c>
      <c r="D50" s="85" t="s">
        <v>6115</v>
      </c>
      <c r="E50" s="85" t="s">
        <v>6115</v>
      </c>
      <c r="F50" s="85" t="s">
        <v>6154</v>
      </c>
      <c r="G50" s="85"/>
      <c r="H50" s="245" t="str">
        <f t="shared" si="8"/>
        <v>ADDITIONALQ_Question</v>
      </c>
      <c r="I50" s="1" t="str">
        <f>IF(ISTEXT(VLOOKUP($A50,'ALG Generieke vragenset'!$A$2:$X$48,9,FALSE)),VLOOKUP($A50,'ALG Generieke vragenset'!$A$2:$X$48,9,FALSE),"")</f>
        <v>Wat is je belangrijkste vraag aan ons?</v>
      </c>
      <c r="J50" s="1" t="str">
        <f t="shared" si="9"/>
        <v>ADDITIONALQ_QuestionPar</v>
      </c>
      <c r="K50" s="1" t="str">
        <f>IF(ISTEXT(VLOOKUP($A50,'ALG Generieke vragenset'!$A$2:$X$48,11,FALSE)),VLOOKUP($A50,'ALG Generieke vragenset'!$A$2:$X$48,11,FALSE),"")</f>
        <v>Wat is je belangrijkste vraag aan ons?</v>
      </c>
      <c r="L50" s="1" t="str">
        <f>IF(ISTEXT(VLOOKUP($A50,'ALG Generieke vragenset'!$A$2:$X$48,12,FALSE)),VLOOKUP($A50,'ALG Generieke vragenset'!$A$2:$X$48,12,FALSE),"")</f>
        <v>Hulpvraag</v>
      </c>
      <c r="M50" s="1"/>
      <c r="N50" s="1" t="str">
        <f>IF(ISTEXT(VLOOKUP($A50,'ALG Generieke vragenset'!$A$2:$X$48,14,FALSE)),VLOOKUP($A50,'ALG Generieke vragenset'!$A$2:$X$48,14,FALSE),"")</f>
        <v/>
      </c>
      <c r="O50" s="24" t="str">
        <f>IF(ISTEXT(VLOOKUP($A50,'ALG Generieke vragenset'!$A$2:$X$48,15,FALSE)),VLOOKUP($A50,'ALG Generieke vragenset'!$A$2:$X$48,15,FALSE),"")</f>
        <v/>
      </c>
      <c r="P50" s="24" t="str">
        <f>IF(ISTEXT(VLOOKUP($A50,'ALG Generieke vragenset'!$A$2:$X$48,16,FALSE)),VLOOKUP($A50,'ALG Generieke vragenset'!$A$2:$X$48,16,FALSE),"")</f>
        <v/>
      </c>
      <c r="Q50" s="1" t="str">
        <f>IF(ISTEXT(VLOOKUP($A50,'ALG Generieke vragenset'!$A$2:$X$48,17,FALSE)),VLOOKUP($A50,'ALG Generieke vragenset'!$A$2:$X$48,17,FALSE),"")</f>
        <v>beschrijving</v>
      </c>
      <c r="R50" s="1" t="str">
        <f>IF(ISTEXT(VLOOKUP($A50,'ALG Generieke vragenset'!$A$2:$X$48,18,FALSE)),VLOOKUP($A50,'ALG Generieke vragenset'!$A$2:$X$48,18,FALSE),"")</f>
        <v xml:space="preserve">Ja </v>
      </c>
      <c r="S50" s="1"/>
      <c r="T50" s="14" t="str">
        <f>IF(ISTEXT(VLOOKUP($A50,'ALG Generieke vragenset'!$A$2:$X$48,20,FALSE)),VLOOKUP($A50,'ALG Generieke vragenset'!$A$2:$X$48,20,FALSE),"")</f>
        <v>Beschrijving</v>
      </c>
      <c r="U50" s="14" t="str">
        <f>IF(ISTEXT(VLOOKUP($A50,'ALG Generieke vragenset'!$A$2:$X$48,21,FALSE)),VLOOKUP($A50,'ALG Generieke vragenset'!$A$2:$X$48,21,FALSE),"")</f>
        <v>x</v>
      </c>
      <c r="V50" s="85">
        <v>1</v>
      </c>
      <c r="W50" s="85"/>
      <c r="X50" s="87"/>
    </row>
    <row r="51" spans="1:24" ht="111.95">
      <c r="A51" s="119" t="s">
        <v>6278</v>
      </c>
      <c r="B51" s="122" t="s">
        <v>6279</v>
      </c>
      <c r="C51" s="122" t="s">
        <v>6162</v>
      </c>
      <c r="D51" s="122" t="s">
        <v>6115</v>
      </c>
      <c r="E51" s="122" t="s">
        <v>6115</v>
      </c>
      <c r="F51" s="122" t="s">
        <v>6154</v>
      </c>
      <c r="G51" s="122"/>
      <c r="H51" s="245" t="str">
        <f t="shared" si="8"/>
        <v>ALG27_Question</v>
      </c>
      <c r="I51" s="1" t="str">
        <f>IF(ISTEXT(VLOOKUP($A51,'ALG Generieke vragenset'!$A$2:$X$48,9,FALSE)),VLOOKUP($A51,'ALG Generieke vragenset'!$A$2:$X$48,9,FALSE),"")</f>
        <v xml:space="preserve">Zijn er nog andere zorgen of vragen? </v>
      </c>
      <c r="J51" s="1" t="str">
        <f t="shared" si="9"/>
        <v>ALG27_QuestionPar</v>
      </c>
      <c r="K51" s="1" t="str">
        <f>IF(ISTEXT(VLOOKUP($A51,'ALG Generieke vragenset'!$A$2:$X$48,11,FALSE)),VLOOKUP($A51,'ALG Generieke vragenset'!$A$2:$X$48,11,FALSE),"")</f>
        <v xml:space="preserve">Zijn er nog andere zorgen of vragen? </v>
      </c>
      <c r="L51" s="1" t="str">
        <f>IF(ISTEXT(VLOOKUP($A51,'ALG Generieke vragenset'!$A$2:$X$48,12,FALSE)),VLOOKUP($A51,'ALG Generieke vragenset'!$A$2:$X$48,12,FALSE),"")</f>
        <v>Zorgen of vragen</v>
      </c>
      <c r="M51" s="1" t="str">
        <f t="shared" si="10"/>
        <v>ALG27_ExtraInfo</v>
      </c>
      <c r="N51" s="1" t="str">
        <f>IF(ISTEXT(VLOOKUP($A51,'ALG Generieke vragenset'!$A$2:$X$48,14,FALSE)),VLOOKUP($A51,'ALG Generieke vragenset'!$A$2:$X$48,14,FALSE),"")</f>
        <v xml:space="preserve">Dit is de laatste vraag, hierna worden je antwoorden doorgestuurd naar ons medisch team. Indien je geen aanvullingen hebt kan je op volgende klikken. </v>
      </c>
      <c r="O51" s="24" t="str">
        <f>IF(ISTEXT(VLOOKUP($A51,'ALG Generieke vragenset'!$A$2:$X$48,15,FALSE)),VLOOKUP($A51,'ALG Generieke vragenset'!$A$2:$X$48,15,FALSE),"")</f>
        <v/>
      </c>
      <c r="P51" s="24" t="str">
        <f>IF(ISTEXT(VLOOKUP($A51,'ALG Generieke vragenset'!$A$2:$X$48,16,FALSE)),VLOOKUP($A51,'ALG Generieke vragenset'!$A$2:$X$48,16,FALSE),"")</f>
        <v/>
      </c>
      <c r="Q51" s="1" t="str">
        <f>IF(ISTEXT(VLOOKUP($A51,'ALG Generieke vragenset'!$A$2:$X$48,17,FALSE)),VLOOKUP($A51,'ALG Generieke vragenset'!$A$2:$X$48,17,FALSE),"")</f>
        <v>beschrijving</v>
      </c>
      <c r="R51" s="1" t="str">
        <f>IF(ISTEXT(VLOOKUP($A51,'ALG Generieke vragenset'!$A$2:$X$48,18,FALSE)),VLOOKUP($A51,'ALG Generieke vragenset'!$A$2:$X$48,18,FALSE),"")</f>
        <v>Nee</v>
      </c>
      <c r="S51" s="1"/>
      <c r="T51" s="14" t="str">
        <f>IF(ISTEXT(VLOOKUP($A51,'ALG Generieke vragenset'!$A$2:$X$48,20,FALSE)),VLOOKUP($A51,'ALG Generieke vragenset'!$A$2:$X$48,20,FALSE),"")</f>
        <v>Beschrijving</v>
      </c>
      <c r="U51" s="14" t="str">
        <f>IF(ISTEXT(VLOOKUP($A51,'ALG Generieke vragenset'!$A$2:$X$48,21,FALSE)),VLOOKUP($A51,'ALG Generieke vragenset'!$A$2:$X$48,21,FALSE),"")</f>
        <v>x</v>
      </c>
      <c r="V51" s="122">
        <v>1</v>
      </c>
      <c r="W51" s="122" t="s">
        <v>6283</v>
      </c>
      <c r="X51" s="192" t="s">
        <v>6284</v>
      </c>
    </row>
  </sheetData>
  <hyperlinks>
    <hyperlink ref="O11" r:id="rId1" xr:uid="{00000000-0004-0000-1300-000000000000}"/>
  </hyperlinks>
  <pageMargins left="0.7" right="0.7" top="0.75" bottom="0.75" header="0.51180555555555496" footer="0.51180555555555496"/>
  <pageSetup paperSize="9" firstPageNumber="0" orientation="portrait" horizontalDpi="300" verticalDpi="30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E5B8D06-7AAC-4A1E-AB8E-8C61560116B2}">
          <x14:formula1>
            <xm:f>_handleiding!$A$29:$A$38</xm:f>
          </x14:formula1>
          <x14:formula2>
            <xm:f>0</xm:f>
          </x14:formula2>
          <xm:sqref>Q12:Q13 Q18:Q19 Q30:Q34 Q36:Q38 Q48:Q51 Q40:Q44</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32" filterMode="1"/>
  <dimension ref="A1:X35"/>
  <sheetViews>
    <sheetView topLeftCell="B12" zoomScale="90" zoomScaleNormal="90" workbookViewId="0">
      <selection activeCell="S16" sqref="S16"/>
    </sheetView>
  </sheetViews>
  <sheetFormatPr defaultColWidth="8.85546875" defaultRowHeight="15"/>
  <cols>
    <col min="9" max="10" width="21.28515625" customWidth="1"/>
    <col min="14" max="14" width="38.140625" customWidth="1"/>
    <col min="19" max="19" width="20.42578125" customWidth="1"/>
    <col min="20" max="20" width="17.14062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00.9" hidden="1">
      <c r="A2" s="96" t="s">
        <v>6353</v>
      </c>
      <c r="B2" s="97"/>
      <c r="C2" s="97" t="s">
        <v>6353</v>
      </c>
      <c r="D2" s="97" t="s">
        <v>4719</v>
      </c>
      <c r="E2" s="97" t="s">
        <v>4719</v>
      </c>
      <c r="F2" s="97" t="s">
        <v>6154</v>
      </c>
      <c r="G2" s="97"/>
      <c r="H2" s="97"/>
      <c r="I2" s="97"/>
      <c r="J2" s="97"/>
      <c r="K2" s="97"/>
      <c r="L2" s="97"/>
      <c r="M2" s="97"/>
      <c r="N2" s="97" t="s">
        <v>6384</v>
      </c>
      <c r="O2" s="97"/>
      <c r="P2" s="97"/>
      <c r="Q2" s="97"/>
      <c r="R2" s="97"/>
      <c r="S2" s="97"/>
      <c r="T2" s="97" t="s">
        <v>6510</v>
      </c>
      <c r="U2" s="97"/>
      <c r="V2" s="97"/>
      <c r="W2" s="97"/>
      <c r="X2" s="98"/>
    </row>
    <row r="3" spans="1:24" ht="409.6" hidden="1">
      <c r="A3" s="25" t="str">
        <f t="shared" ref="A3:A9" si="0">UPPER(MID(C3,1,5)&amp;B3)</f>
        <v>ABCDE1A</v>
      </c>
      <c r="B3" s="25" t="s">
        <v>6342</v>
      </c>
      <c r="C3" s="25" t="s">
        <v>6343</v>
      </c>
      <c r="D3" s="25" t="s">
        <v>4719</v>
      </c>
      <c r="E3" s="25" t="s">
        <v>4719</v>
      </c>
      <c r="F3" s="25" t="s">
        <v>6216</v>
      </c>
      <c r="G3" s="25" t="s">
        <v>6385</v>
      </c>
      <c r="H3" s="25" t="str">
        <f>A3&amp;"_"&amp;$H$1</f>
        <v>ABCDE1A_Question</v>
      </c>
      <c r="I3" s="1" t="str">
        <f>IF(ISTEXT(VLOOKUP($A3,'ABCDE set (patient + verz)'!$A$2:$X$48,9,FALSE)),VLOOKUP($A3,'ABCDE set (patient + verz)'!$A$2:$X$48,9,FALSE),"")</f>
        <v>Ben je volledig bij bewustzijn / helder?</v>
      </c>
      <c r="J3" s="1" t="str">
        <f>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57.6" hidden="1">
      <c r="A4" s="25" t="str">
        <f t="shared" si="0"/>
        <v>ABCDE1B</v>
      </c>
      <c r="B4" s="25" t="s">
        <v>6352</v>
      </c>
      <c r="C4" s="25" t="s">
        <v>6353</v>
      </c>
      <c r="D4" s="25" t="s">
        <v>6296</v>
      </c>
      <c r="E4" s="25" t="s">
        <v>6115</v>
      </c>
      <c r="F4" s="25" t="s">
        <v>6224</v>
      </c>
      <c r="G4" s="25" t="s">
        <v>6385</v>
      </c>
      <c r="H4" s="25" t="str">
        <f t="shared" ref="H4:H35" si="1">A4&amp;"_"&amp;$H$1</f>
        <v>ABCDE1B_Question</v>
      </c>
      <c r="I4" s="1" t="str">
        <f>IF(ISTEXT(VLOOKUP($A4,'ABCDE set (patient + verz)'!$A$2:$X$48,9,FALSE)),VLOOKUP($A4,'ABCDE set (patient + verz)'!$A$2:$X$48,9,FALSE),"")</f>
        <v xml:space="preserve">Ben je volledig bij bewustzijn / helder? </v>
      </c>
      <c r="J4" s="1" t="str">
        <f t="shared" ref="J4:J35" si="2">A4&amp;"_"&amp;$J$1</f>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ref="M4:M35" si="3">A4&amp;"_"&amp;$M$1</f>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15.15" hidden="1">
      <c r="A5" s="25" t="str">
        <f t="shared" si="0"/>
        <v>ABCDE2</v>
      </c>
      <c r="B5" s="25">
        <v>2</v>
      </c>
      <c r="C5" s="25" t="s">
        <v>6343</v>
      </c>
      <c r="D5" s="25" t="s">
        <v>6115</v>
      </c>
      <c r="E5" s="25" t="s">
        <v>6115</v>
      </c>
      <c r="F5" s="25" t="s">
        <v>6154</v>
      </c>
      <c r="G5" s="25" t="s">
        <v>6385</v>
      </c>
      <c r="H5" s="25" t="str">
        <f t="shared" si="1"/>
        <v>ABCDE2_Question</v>
      </c>
      <c r="I5" s="1" t="str">
        <f>IF(ISTEXT(VLOOKUP($A5,'ABCDE set (patient + verz)'!$A$2:$X$48,9,FALSE)),VLOOKUP($A5,'ABCDE set (patient + verz)'!$A$2:$X$48,9,FALSE),"")</f>
        <v xml:space="preserve">Heb je een of meer van de volgende klachten bij het in- of uitademen? </v>
      </c>
      <c r="J5" s="1"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58.44999999999999">
      <c r="A6" s="25" t="str">
        <f t="shared" si="0"/>
        <v>ABCDE3</v>
      </c>
      <c r="B6" s="25">
        <v>3</v>
      </c>
      <c r="C6" s="25" t="s">
        <v>6353</v>
      </c>
      <c r="D6" s="25" t="s">
        <v>6296</v>
      </c>
      <c r="E6" s="25" t="s">
        <v>6115</v>
      </c>
      <c r="F6" s="25" t="s">
        <v>6224</v>
      </c>
      <c r="G6" s="25" t="s">
        <v>6385</v>
      </c>
      <c r="H6" s="25" t="str">
        <f t="shared" si="1"/>
        <v>ABCDE3_Question</v>
      </c>
      <c r="I6" s="1" t="str">
        <f>IF(ISTEXT(VLOOKUP($A6,'ABCDE set (patient + verz)'!$A$2:$X$48,9,FALSE)),VLOOKUP($A6,'ABCDE set (patient + verz)'!$A$2:$X$48,9,FALSE),"")</f>
        <v xml:space="preserve">Heb je een of meer van de volgende klachten bij het in- of uitademen? </v>
      </c>
      <c r="J6" s="1"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29.6">
      <c r="A7" s="25" t="str">
        <f t="shared" si="0"/>
        <v>ABCDE4</v>
      </c>
      <c r="B7" s="25">
        <v>4</v>
      </c>
      <c r="C7" s="25" t="s">
        <v>6343</v>
      </c>
      <c r="D7" s="25" t="s">
        <v>6115</v>
      </c>
      <c r="E7" s="25" t="s">
        <v>4719</v>
      </c>
      <c r="F7" s="25" t="s">
        <v>6154</v>
      </c>
      <c r="G7" s="25" t="s">
        <v>6385</v>
      </c>
      <c r="H7" s="25" t="str">
        <f t="shared" si="1"/>
        <v>ABCDE4_Question</v>
      </c>
      <c r="I7" s="1" t="str">
        <f>IF(ISTEXT(VLOOKUP($A7,'ABCDE set (patient + verz)'!$A$2:$X$48,9,FALSE)),VLOOKUP($A7,'ABCDE set (patient + verz)'!$A$2:$X$48,9,FALSE),"")</f>
        <v xml:space="preserve">Heb je een of meer van de volgende ernstige klachten? </v>
      </c>
      <c r="J7" s="1"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72">
      <c r="A8" s="25" t="str">
        <f t="shared" si="0"/>
        <v>ABCDE5</v>
      </c>
      <c r="B8" s="25">
        <v>5</v>
      </c>
      <c r="C8" s="25" t="s">
        <v>6343</v>
      </c>
      <c r="D8" s="25" t="s">
        <v>6115</v>
      </c>
      <c r="E8" s="25" t="s">
        <v>4719</v>
      </c>
      <c r="F8" s="25" t="s">
        <v>6154</v>
      </c>
      <c r="G8" s="25" t="s">
        <v>6385</v>
      </c>
      <c r="H8" s="25" t="str">
        <f t="shared" si="1"/>
        <v>ABCDE5_Question</v>
      </c>
      <c r="I8" s="1" t="str">
        <f>IF(ISTEXT(VLOOKUP($A8,'ABCDE set (patient + verz)'!$A$2:$X$48,9,FALSE)),VLOOKUP($A8,'ABCDE set (patient + verz)'!$A$2:$X$48,9,FALSE),"")</f>
        <v>Heb je een plotse verandering van spraak, of van uitval in het gezicht of een lichaamsdeel?</v>
      </c>
      <c r="J8" s="1"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58.44999999999999">
      <c r="A9" s="25" t="str">
        <f t="shared" si="0"/>
        <v>ABCDE6</v>
      </c>
      <c r="B9" s="25">
        <v>6</v>
      </c>
      <c r="C9" s="25" t="s">
        <v>6353</v>
      </c>
      <c r="D9" s="25" t="s">
        <v>4719</v>
      </c>
      <c r="E9" s="25" t="s">
        <v>4719</v>
      </c>
      <c r="F9" s="25" t="s">
        <v>6154</v>
      </c>
      <c r="G9" s="25" t="s">
        <v>6385</v>
      </c>
      <c r="H9" s="25" t="str">
        <f t="shared" si="1"/>
        <v>ABCDE6_Question</v>
      </c>
      <c r="I9" s="1" t="str">
        <f>IF(ISTEXT(VLOOKUP($A9,'ABCDE set (patient + verz)'!$A$2:$X$48,9,FALSE)),VLOOKUP($A9,'ABCDE set (patient + verz)'!$A$2:$X$48,9,FALSE),"")</f>
        <v xml:space="preserve">Hoe ernstig ziek ben je op dit moment? </v>
      </c>
      <c r="J9" s="1"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60" hidden="1">
      <c r="A10" s="99" t="str">
        <f>UPPER(MID(C10,1,5)&amp;B10)</f>
        <v>VINGE1</v>
      </c>
      <c r="B10" s="91">
        <v>1</v>
      </c>
      <c r="C10" s="91" t="s">
        <v>8058</v>
      </c>
      <c r="D10" s="91" t="s">
        <v>4719</v>
      </c>
      <c r="E10" s="91" t="s">
        <v>4719</v>
      </c>
      <c r="F10" s="91" t="s">
        <v>6202</v>
      </c>
      <c r="G10" s="91"/>
      <c r="H10" s="25" t="str">
        <f t="shared" si="1"/>
        <v>VINGE1_Question</v>
      </c>
      <c r="I10" s="91" t="s">
        <v>6324</v>
      </c>
      <c r="J10" s="1" t="str">
        <f t="shared" si="2"/>
        <v>VINGE1_QuestionPar</v>
      </c>
      <c r="K10" s="91" t="s">
        <v>8059</v>
      </c>
      <c r="L10" s="91" t="s">
        <v>8060</v>
      </c>
      <c r="M10" s="1" t="str">
        <f t="shared" si="3"/>
        <v>VINGE1_ExtraInfo</v>
      </c>
      <c r="N10" s="91" t="s">
        <v>8061</v>
      </c>
      <c r="O10" s="91"/>
      <c r="P10" s="91" t="s">
        <v>6300</v>
      </c>
      <c r="Q10" s="91" t="s">
        <v>6326</v>
      </c>
      <c r="R10" s="91" t="s">
        <v>3</v>
      </c>
      <c r="S10" s="91" t="s">
        <v>8062</v>
      </c>
      <c r="T10" s="91" t="s">
        <v>8063</v>
      </c>
      <c r="U10" s="91"/>
      <c r="V10" s="91" t="s">
        <v>6620</v>
      </c>
      <c r="W10" s="91" t="s">
        <v>8064</v>
      </c>
      <c r="X10" s="92"/>
    </row>
    <row r="11" spans="1:24" ht="409.6" hidden="1">
      <c r="A11" s="99" t="str">
        <f>UPPER(MID(C11,1,5)&amp;B11)</f>
        <v>VINGE2</v>
      </c>
      <c r="B11" s="91">
        <v>2</v>
      </c>
      <c r="C11" s="91" t="s">
        <v>8058</v>
      </c>
      <c r="D11" s="91" t="s">
        <v>4719</v>
      </c>
      <c r="E11" s="91" t="s">
        <v>6259</v>
      </c>
      <c r="F11" s="91" t="s">
        <v>6154</v>
      </c>
      <c r="G11" s="91"/>
      <c r="H11" s="25" t="str">
        <f t="shared" si="1"/>
        <v>VINGE2_Question</v>
      </c>
      <c r="I11" s="91" t="s">
        <v>6885</v>
      </c>
      <c r="J11" s="1" t="str">
        <f t="shared" si="2"/>
        <v>VINGE2_QuestionPar</v>
      </c>
      <c r="K11" s="91" t="s">
        <v>6885</v>
      </c>
      <c r="L11" s="91" t="s">
        <v>6532</v>
      </c>
      <c r="M11" s="1" t="str">
        <f t="shared" si="3"/>
        <v>VINGE2_ExtraInfo</v>
      </c>
      <c r="N11" s="91" t="s">
        <v>5690</v>
      </c>
      <c r="O11" s="91"/>
      <c r="P11" s="91"/>
      <c r="Q11" s="91" t="s">
        <v>6128</v>
      </c>
      <c r="R11" s="91" t="s">
        <v>6118</v>
      </c>
      <c r="S11" s="91"/>
      <c r="T11" s="91" t="s">
        <v>6128</v>
      </c>
      <c r="U11" s="91" t="s">
        <v>1576</v>
      </c>
      <c r="V11" s="91">
        <v>1</v>
      </c>
      <c r="W11" s="91"/>
      <c r="X11" s="92"/>
    </row>
    <row r="12" spans="1:24" ht="115.15">
      <c r="A12" s="99" t="str">
        <f>UPPER(MID(C12,1,3)&amp;B12)</f>
        <v>ALG13</v>
      </c>
      <c r="B12" s="91">
        <v>13</v>
      </c>
      <c r="C12" s="91" t="s">
        <v>6153</v>
      </c>
      <c r="D12" s="91" t="s">
        <v>4719</v>
      </c>
      <c r="E12" s="91" t="s">
        <v>4719</v>
      </c>
      <c r="F12" s="91" t="s">
        <v>6154</v>
      </c>
      <c r="G12" s="91"/>
      <c r="H12" s="25" t="str">
        <f t="shared" si="1"/>
        <v>ALG13_Question</v>
      </c>
      <c r="I12" s="1" t="str">
        <f>IF(ISTEXT(VLOOKUP($A12,'ALG Generieke vragenset'!$A$2:$X$48,9,FALSE)),VLOOKUP($A12,'ALG Generieke vragenset'!$A$2:$X$48,9,FALSE),"")</f>
        <v xml:space="preserve">Sinds wanneer heb je klachten? </v>
      </c>
      <c r="J12" s="1" t="str">
        <f t="shared" si="2"/>
        <v>ALG13_QuestionPar</v>
      </c>
      <c r="K12" s="1" t="str">
        <f>IF(ISTEXT(VLOOKUP($A12,'ALG Generieke vragenset'!$A$2:$X$48,11,FALSE)),VLOOKUP($A12,'ALG Generieke vragenset'!$A$2:$X$48,11,FALSE),"")</f>
        <v xml:space="preserve">Sinds wanneer zijn er klachten? </v>
      </c>
      <c r="L12" s="1" t="str">
        <f>IF(ISTEXT(VLOOKUP($A12,'ALG Generieke vragenset'!$A$2:$X$48,12,FALSE)),VLOOKUP($A12,'ALG Generieke vragenset'!$A$2:$X$48,12,FALSE),"")</f>
        <v>Sinds wanneer</v>
      </c>
      <c r="M12" s="1"/>
      <c r="N12" s="1" t="str">
        <f>IF(ISTEXT(VLOOKUP($A12,'ALG Generieke vragenset'!$A$2:$X$48,14,FALSE)),VLOOKUP($A12,'ALG Generieke vragenset'!$A$2:$X$48,14,FALSE),"")</f>
        <v/>
      </c>
      <c r="O12" s="24" t="str">
        <f>IF(ISTEXT(VLOOKUP($A12,'ALG Generieke vragenset'!$A$2:$X$48,15,FALSE)),VLOOKUP($A12,'ALG Generieke vragenset'!$A$2:$X$48,15,FALSE),"")</f>
        <v/>
      </c>
      <c r="P12" s="24" t="str">
        <f>IF(ISTEXT(VLOOKUP($A12,'ALG Generieke vragenset'!$A$2:$X$48,16,FALSE)),VLOOKUP($A12,'ALG Generieke vragenset'!$A$2:$X$48,16,FALSE),"")</f>
        <v/>
      </c>
      <c r="Q12" s="1" t="str">
        <f>IF(ISTEXT(VLOOKUP($A12,'ALG Generieke vragenset'!$A$2:$X$48,17,FALSE)),VLOOKUP($A12,'ALG Generieke vragenset'!$A$2:$X$48,17,FALSE),"")</f>
        <v>keuzeselectie</v>
      </c>
      <c r="R12" s="1" t="str">
        <f>IF(ISTEXT(VLOOKUP($A12,'ALG Generieke vragenset'!$A$2:$X$48,18,FALSE)),VLOOKUP($A12,'ALG Generieke vragenset'!$A$2:$X$48,18,FALSE),"")</f>
        <v>Ja</v>
      </c>
      <c r="S12" s="14" t="s">
        <v>6228</v>
      </c>
      <c r="T12" s="14" t="str">
        <f>IF(ISTEXT(VLOOKUP($A12,'ALG Generieke vragenset'!$A$2:$X$48,20,FALSE)),VLOOKUP($A12,'ALG Generieke vragenset'!$A$2:$X$48,20,FALSE),"")</f>
        <v xml:space="preserve">1. Enkele uren
2. Een dag
3. Twee dagen
4. 2-6 dagen
5. 7 dagen
6. Langer dan 7 dagen
</v>
      </c>
      <c r="U12" s="14" t="str">
        <f>IF(ISTEXT(VLOOKUP($A12,'ALG Generieke vragenset'!$A$2:$X$48,21,FALSE)),VLOOKUP($A12,'ALG Generieke vragenset'!$A$2:$X$48,21,FALSE),"")</f>
        <v>x</v>
      </c>
      <c r="V12" s="91" t="s">
        <v>6230</v>
      </c>
      <c r="W12" s="91" t="s">
        <v>6231</v>
      </c>
      <c r="X12" s="92"/>
    </row>
    <row r="13" spans="1:24" ht="28.9">
      <c r="A13" s="99" t="str">
        <f>UPPER(MID(C13,1,3)&amp;B13)</f>
        <v>ALG13A</v>
      </c>
      <c r="B13" s="91" t="s">
        <v>6232</v>
      </c>
      <c r="C13" s="91" t="s">
        <v>6153</v>
      </c>
      <c r="D13" s="91" t="s">
        <v>6115</v>
      </c>
      <c r="E13" s="91" t="s">
        <v>4719</v>
      </c>
      <c r="F13" s="91" t="s">
        <v>6154</v>
      </c>
      <c r="G13" s="91"/>
      <c r="H13" s="25" t="str">
        <f t="shared" si="1"/>
        <v>ALG13A_Question</v>
      </c>
      <c r="I13" s="1" t="str">
        <f>IF(ISTEXT(VLOOKUP($A13,'ALG Generieke vragenset'!$A$2:$X$48,9,FALSE)),VLOOKUP($A13,'ALG Generieke vragenset'!$A$2:$X$48,9,FALSE),"")</f>
        <v>Hoe lang bestaan de klachten precies?</v>
      </c>
      <c r="J13" s="1" t="str">
        <f t="shared" si="2"/>
        <v>ALG13A_QuestionPar</v>
      </c>
      <c r="K13" s="1" t="str">
        <f>IF(ISTEXT(VLOOKUP($A13,'ALG Generieke vragenset'!$A$2:$X$48,11,FALSE)),VLOOKUP($A13,'ALG Generieke vragenset'!$A$2:$X$48,11,FALSE),"")</f>
        <v>Hoe lang bestaan de klachten precies?</v>
      </c>
      <c r="L13" s="1" t="str">
        <f>IF(ISTEXT(VLOOKUP($A13,'ALG Generieke vragenset'!$A$2:$X$48,12,FALSE)),VLOOKUP($A13,'ALG Generieke vragenset'!$A$2:$X$48,12,FALSE),"")</f>
        <v>Specifieke duur</v>
      </c>
      <c r="M13" s="1"/>
      <c r="N13" s="1" t="str">
        <f>IF(ISTEXT(VLOOKUP($A13,'ALG Generieke vragenset'!$A$2:$X$48,14,FALSE)),VLOOKUP($A13,'ALG Generieke vragenset'!$A$2:$X$48,14,FALSE),"")</f>
        <v> </v>
      </c>
      <c r="O13" s="24" t="str">
        <f>IF(ISTEXT(VLOOKUP($A13,'ALG Generieke vragenset'!$A$2:$X$48,15,FALSE)),VLOOKUP($A13,'ALG Generieke vragenset'!$A$2:$X$48,15,FALSE),"")</f>
        <v/>
      </c>
      <c r="P13" s="24" t="str">
        <f>IF(ISTEXT(VLOOKUP($A13,'ALG Generieke vragenset'!$A$2:$X$48,16,FALSE)),VLOOKUP($A13,'ALG Generieke vragenset'!$A$2:$X$48,16,FALSE),"")</f>
        <v> </v>
      </c>
      <c r="Q13" s="1" t="str">
        <f>IF(ISTEXT(VLOOKUP($A13,'ALG Generieke vragenset'!$A$2:$X$48,17,FALSE)),VLOOKUP($A13,'ALG Generieke vragenset'!$A$2:$X$48,17,FALSE),"")</f>
        <v>beschrijving</v>
      </c>
      <c r="R13" s="1" t="str">
        <f>IF(ISTEXT(VLOOKUP($A13,'ALG Generieke vragenset'!$A$2:$X$48,18,FALSE)),VLOOKUP($A13,'ALG Generieke vragenset'!$A$2:$X$48,18,FALSE),"")</f>
        <v xml:space="preserve">Ja </v>
      </c>
      <c r="S13" s="1"/>
      <c r="T13" s="14" t="str">
        <f>IF(ISTEXT(VLOOKUP($A13,'ALG Generieke vragenset'!$A$2:$X$48,20,FALSE)),VLOOKUP($A13,'ALG Generieke vragenset'!$A$2:$X$48,20,FALSE),"")</f>
        <v>Beschrijving</v>
      </c>
      <c r="U13" s="14" t="str">
        <f>IF(ISTEXT(VLOOKUP($A13,'ALG Generieke vragenset'!$A$2:$X$48,21,FALSE)),VLOOKUP($A13,'ALG Generieke vragenset'!$A$2:$X$48,21,FALSE),"")</f>
        <v>x</v>
      </c>
      <c r="V13" s="91">
        <v>1</v>
      </c>
      <c r="W13" s="91" t="s">
        <v>6116</v>
      </c>
      <c r="X13" s="92" t="s">
        <v>6116</v>
      </c>
    </row>
    <row r="14" spans="1:24" ht="100.9">
      <c r="A14" s="99" t="str">
        <f>UPPER(MID(C14,1,5)&amp;B14)</f>
        <v>VINGE3</v>
      </c>
      <c r="B14" s="91">
        <v>3</v>
      </c>
      <c r="C14" s="91" t="s">
        <v>8058</v>
      </c>
      <c r="D14" s="91" t="s">
        <v>4719</v>
      </c>
      <c r="E14" s="91" t="s">
        <v>4719</v>
      </c>
      <c r="F14" s="91" t="s">
        <v>6202</v>
      </c>
      <c r="G14" s="91"/>
      <c r="H14" s="25" t="str">
        <f t="shared" si="1"/>
        <v>VINGE3_Question</v>
      </c>
      <c r="I14" s="91" t="s">
        <v>8065</v>
      </c>
      <c r="J14" s="1" t="str">
        <f t="shared" si="2"/>
        <v>VINGE3_QuestionPar</v>
      </c>
      <c r="K14" s="91" t="s">
        <v>8065</v>
      </c>
      <c r="L14" s="91" t="s">
        <v>8066</v>
      </c>
      <c r="M14" s="1"/>
      <c r="N14" s="91"/>
      <c r="O14" s="91"/>
      <c r="P14" s="91"/>
      <c r="Q14" s="91" t="s">
        <v>6326</v>
      </c>
      <c r="R14" s="91" t="s">
        <v>6118</v>
      </c>
      <c r="S14" s="91" t="s">
        <v>8067</v>
      </c>
      <c r="T14" s="91" t="s">
        <v>8068</v>
      </c>
      <c r="U14" s="91" t="s">
        <v>1576</v>
      </c>
      <c r="V14" s="91" t="s">
        <v>6777</v>
      </c>
      <c r="W14" s="91"/>
      <c r="X14" s="92"/>
    </row>
    <row r="15" spans="1:24" ht="216">
      <c r="A15" s="99" t="str">
        <f>UPPER(MID(C15,1,5)&amp;B15)</f>
        <v>VINGE4</v>
      </c>
      <c r="B15" s="91">
        <v>4</v>
      </c>
      <c r="C15" s="91" t="s">
        <v>8058</v>
      </c>
      <c r="D15" s="91" t="s">
        <v>6115</v>
      </c>
      <c r="E15" s="91" t="s">
        <v>6259</v>
      </c>
      <c r="F15" s="91" t="s">
        <v>6154</v>
      </c>
      <c r="G15" s="91"/>
      <c r="H15" s="25" t="str">
        <f t="shared" si="1"/>
        <v>VINGE4_Question</v>
      </c>
      <c r="I15" s="91" t="s">
        <v>7139</v>
      </c>
      <c r="J15" s="1" t="str">
        <f t="shared" si="2"/>
        <v>VINGE4_QuestionPar</v>
      </c>
      <c r="K15" s="91" t="s">
        <v>7140</v>
      </c>
      <c r="L15" s="91" t="s">
        <v>7141</v>
      </c>
      <c r="M15" s="1"/>
      <c r="N15" s="91"/>
      <c r="O15" s="91"/>
      <c r="P15" s="91"/>
      <c r="Q15" s="91" t="s">
        <v>6326</v>
      </c>
      <c r="R15" s="91" t="s">
        <v>6118</v>
      </c>
      <c r="S15" s="91" t="s">
        <v>8069</v>
      </c>
      <c r="T15" s="91" t="s">
        <v>8070</v>
      </c>
      <c r="U15" s="91" t="s">
        <v>1576</v>
      </c>
      <c r="V15" s="91" t="s">
        <v>6468</v>
      </c>
      <c r="W15" s="91" t="s">
        <v>8071</v>
      </c>
      <c r="X15" s="92"/>
    </row>
    <row r="16" spans="1:24" ht="158.44999999999999" hidden="1">
      <c r="A16" s="99" t="str">
        <f>UPPER(MID(C16,1,3)&amp;B16)</f>
        <v>PIJ1</v>
      </c>
      <c r="B16" s="91">
        <v>1</v>
      </c>
      <c r="C16" s="91" t="s">
        <v>6247</v>
      </c>
      <c r="D16" s="91" t="s">
        <v>4719</v>
      </c>
      <c r="E16" s="91" t="s">
        <v>4719</v>
      </c>
      <c r="F16" s="91" t="s">
        <v>6154</v>
      </c>
      <c r="G16" s="91"/>
      <c r="H16" s="25" t="str">
        <f t="shared" si="1"/>
        <v>PIJ1_Question</v>
      </c>
      <c r="I16" s="1" t="str">
        <f>IF(ISTEXT(VLOOKUP($A16,'ALG Generieke vragenset'!$A$2:$X$48,9,FALSE)),VLOOKUP($A16,'ALG Generieke vragenset'!$A$2:$X$48,9,FALSE),"")</f>
        <v>Kun je op een schaal van 0-10 aangeven hoeveel pijn je hebt?</v>
      </c>
      <c r="J16" s="1" t="str">
        <f t="shared" si="2"/>
        <v>PIJ1_QuestionPar</v>
      </c>
      <c r="K16" s="1" t="str">
        <f>IF(ISTEXT(VLOOKUP($A16,'ALG Generieke vragenset'!$A$2:$X$48,11,FALSE)),VLOOKUP($A16,'ALG Generieke vragenset'!$A$2:$X$48,11,FALSE),"")</f>
        <v>Kun je op een schaal van 0-10 aangeven hoeveel pijn de patiënt heeft?</v>
      </c>
      <c r="L16" s="1" t="str">
        <f>IF(ISTEXT(VLOOKUP($A16,'ALG Generieke vragenset'!$A$2:$X$48,12,FALSE)),VLOOKUP($A16,'ALG Generieke vragenset'!$A$2:$X$48,12,FALSE),"")</f>
        <v>Pijn 0-10</v>
      </c>
      <c r="M16" s="1" t="str">
        <f t="shared" si="3"/>
        <v>PIJ1_ExtraInfo</v>
      </c>
      <c r="N16" s="1" t="str">
        <f>IF(ISTEXT(VLOOKUP($A16,'ALG Generieke vragenset'!$A$2:$X$48,14,FALSE)),VLOOKUP($A16,'ALG Generieke vragenset'!$A$2:$X$48,14,FALSE),"")</f>
        <v>0 is geen pijn, 1-3: weinig pijn, je kan bijna alles doen, 4-7: De pijn is aanwezig en beperkt je in je activiteiten, 8-9: de pijn is heel hevig en belemmerd je in al je dagelijkse activiteiten, 10 is de ergst denkbare pijn.</v>
      </c>
      <c r="O16" s="24" t="str">
        <f>IF(ISTEXT(VLOOKUP($A16,'ALG Generieke vragenset'!$A$2:$X$48,15,FALSE)),VLOOKUP($A16,'ALG Generieke vragenset'!$A$2:$X$48,15,FALSE),"")</f>
        <v>https://mi-umbraco-prd.azurewebsites.net/media/r3xjpuis/pij1.png</v>
      </c>
      <c r="P16" s="24" t="str">
        <f>IF(ISTEXT(VLOOKUP($A16,'ALG Generieke vragenset'!$A$2:$X$48,16,FALSE)),VLOOKUP($A16,'ALG Generieke vragenset'!$A$2:$X$48,16,FALSE),"")</f>
        <v>score 9 of 10</v>
      </c>
      <c r="Q16" s="1" t="str">
        <f>IF(ISTEXT(VLOOKUP($A16,'ALG Generieke vragenset'!$A$2:$X$48,17,FALSE)),VLOOKUP($A16,'ALG Generieke vragenset'!$A$2:$X$48,17,FALSE),"")</f>
        <v>slider</v>
      </c>
      <c r="R16" s="1" t="str">
        <f>IF(ISTEXT(VLOOKUP($A16,'ALG Generieke vragenset'!$A$2:$X$48,18,FALSE)),VLOOKUP($A16,'ALG Generieke vragenset'!$A$2:$X$48,18,FALSE),"")</f>
        <v>Ja</v>
      </c>
      <c r="S16" s="14" t="str">
        <f>IF(ISTEXT(VLOOKUP($A16,'ALG Generieke vragenset'!$A$2:$X$100,19,FALSE)),VLOOKUP($A16,'ALG Generieke vragenset'!$A$2:$X$100,19,FALSE),"")</f>
        <v>0. PIJ1_Answer1 
1. PIJ1_Answer2 
2. PIJ1_Answer3 
3. PIJ1_Answer4 
4. PIJ1_Answer5 
5. PIJ1_Answer6 
6. PIJ1_Answer7 
7. PIJ1_Answer8 
8. PIJ1_Answer9 
9. PIJ1_Answer10 
10. PIJ1_Answer11</v>
      </c>
      <c r="T16" s="14" t="str">
        <f>IF(ISTEXT(VLOOKUP($A16,'ALG Generieke vragenset'!$A$2:$X$48,20,FALSE)),VLOOKUP($A16,'ALG Generieke vragenset'!$A$2:$X$48,20,FALSE),"")</f>
        <v>0. 0
1. 1
2. 2
3. 3
4. 4
5. 5
6. 6
7. 7
8. 8
9. 9
10. 10</v>
      </c>
      <c r="U16" s="14" t="str">
        <f>IF(ISTEXT(VLOOKUP($A16,'ALG Generieke vragenset'!$A$2:$X$48,21,FALSE)),VLOOKUP($A16,'ALG Generieke vragenset'!$A$2:$X$48,21,FALSE),"")</f>
        <v>x</v>
      </c>
      <c r="V16" s="91" t="s">
        <v>6253</v>
      </c>
      <c r="W16" s="91" t="s">
        <v>6254</v>
      </c>
      <c r="X16" s="92"/>
    </row>
    <row r="17" spans="1:24" ht="273.60000000000002" hidden="1">
      <c r="A17" s="99" t="str">
        <f>UPPER(MID(C17,1,5)&amp;B17)</f>
        <v>VINGE5</v>
      </c>
      <c r="B17" s="91">
        <v>5</v>
      </c>
      <c r="C17" s="91" t="s">
        <v>8058</v>
      </c>
      <c r="D17" s="91" t="s">
        <v>4719</v>
      </c>
      <c r="E17" s="91" t="s">
        <v>4719</v>
      </c>
      <c r="F17" s="91" t="s">
        <v>6202</v>
      </c>
      <c r="G17" s="91"/>
      <c r="H17" s="25" t="str">
        <f t="shared" si="1"/>
        <v>VINGE5_Question</v>
      </c>
      <c r="I17" s="91" t="s">
        <v>6542</v>
      </c>
      <c r="J17" s="1" t="str">
        <f t="shared" si="2"/>
        <v>VINGE5_QuestionPar</v>
      </c>
      <c r="K17" s="91" t="s">
        <v>6543</v>
      </c>
      <c r="L17" s="91"/>
      <c r="M17" s="1" t="str">
        <f t="shared" si="3"/>
        <v>VINGE5_ExtraInfo</v>
      </c>
      <c r="N17" s="91" t="s">
        <v>8072</v>
      </c>
      <c r="O17" s="91"/>
      <c r="P17" s="91"/>
      <c r="Q17" s="91" t="s">
        <v>6326</v>
      </c>
      <c r="R17" s="91" t="s">
        <v>3</v>
      </c>
      <c r="S17" s="91" t="s">
        <v>8073</v>
      </c>
      <c r="T17" s="91" t="s">
        <v>8074</v>
      </c>
      <c r="U17" s="91" t="s">
        <v>1576</v>
      </c>
      <c r="V17" s="91" t="s">
        <v>6444</v>
      </c>
      <c r="W17" s="91" t="s">
        <v>8075</v>
      </c>
      <c r="X17" s="92"/>
    </row>
    <row r="18" spans="1:24" ht="57.6" hidden="1">
      <c r="A18" s="32" t="str">
        <f t="shared" ref="A18" si="4">UPPER(MID(C18,1,3)&amp;B18)</f>
        <v>ALG7</v>
      </c>
      <c r="B18" s="1">
        <v>7</v>
      </c>
      <c r="C18" s="1" t="s">
        <v>6153</v>
      </c>
      <c r="D18" s="1" t="s">
        <v>6115</v>
      </c>
      <c r="E18" s="14" t="s">
        <v>6196</v>
      </c>
      <c r="F18" s="14" t="s">
        <v>6154</v>
      </c>
      <c r="G18" s="14"/>
      <c r="H18" s="25" t="str">
        <f t="shared" si="1"/>
        <v>ALG7_Question</v>
      </c>
      <c r="I18" s="1" t="s">
        <v>269</v>
      </c>
      <c r="J18" s="1" t="str">
        <f t="shared" si="2"/>
        <v>ALG7_QuestionPar</v>
      </c>
      <c r="K18" s="1" t="s">
        <v>271</v>
      </c>
      <c r="L18" s="1" t="s">
        <v>2895</v>
      </c>
      <c r="M18" s="1" t="str">
        <f t="shared" si="3"/>
        <v>ALG7_ExtraInfo</v>
      </c>
      <c r="N18" s="1" t="s">
        <v>6197</v>
      </c>
      <c r="O18" s="24"/>
      <c r="P18" s="24"/>
      <c r="Q18" s="1" t="s">
        <v>6065</v>
      </c>
      <c r="R18" s="1" t="s">
        <v>6118</v>
      </c>
      <c r="S18" s="14" t="s">
        <v>6198</v>
      </c>
      <c r="T18" s="14" t="s">
        <v>6199</v>
      </c>
      <c r="U18" s="14" t="s">
        <v>1576</v>
      </c>
      <c r="V18" s="1" t="s">
        <v>6159</v>
      </c>
      <c r="W18" s="24" t="s">
        <v>6235</v>
      </c>
      <c r="X18" s="1"/>
    </row>
    <row r="19" spans="1:24" ht="187.15" hidden="1">
      <c r="A19" s="99" t="str">
        <f>UPPER(MID(C19,1,3)&amp;B19)</f>
        <v>ALG7A</v>
      </c>
      <c r="B19" s="91" t="s">
        <v>6201</v>
      </c>
      <c r="C19" s="91" t="s">
        <v>6153</v>
      </c>
      <c r="D19" s="91" t="s">
        <v>4719</v>
      </c>
      <c r="E19" s="91" t="s">
        <v>4719</v>
      </c>
      <c r="F19" s="91" t="s">
        <v>6202</v>
      </c>
      <c r="G19" s="91"/>
      <c r="H19" s="25" t="str">
        <f t="shared" si="1"/>
        <v>ALG7A_Question</v>
      </c>
      <c r="I19" s="1" t="str">
        <f>IF(ISTEXT(VLOOKUP($A19,'ALG Generieke vragenset'!$A$2:$X$48,9,FALSE)),VLOOKUP($A19,'ALG Generieke vragenset'!$A$2:$X$48,9,FALSE),"")</f>
        <v>Hoe hoog is je temperatuur?</v>
      </c>
      <c r="J19" s="1" t="str">
        <f t="shared" si="2"/>
        <v>ALG7A_QuestionPar</v>
      </c>
      <c r="K19" s="1" t="str">
        <f>IF(ISTEXT(VLOOKUP($A19,'ALG Generieke vragenset'!$A$2:$X$48,11,FALSE)),VLOOKUP($A19,'ALG Generieke vragenset'!$A$2:$X$48,11,FALSE),"")</f>
        <v>Hoe hoog is de temperatuur?</v>
      </c>
      <c r="L19" s="1" t="str">
        <f>IF(ISTEXT(VLOOKUP($A19,'ALG Generieke vragenset'!$A$2:$X$48,12,FALSE)),VLOOKUP($A19,'ALG Generieke vragenset'!$A$2:$X$48,12,FALSE),"")</f>
        <v>Temperatuur</v>
      </c>
      <c r="M19" s="1" t="str">
        <f t="shared" si="3"/>
        <v>ALG7A_ExtraInfo</v>
      </c>
      <c r="N19" s="1" t="str">
        <f>IF(ISTEXT(VLOOKUP($A19,'ALG Generieke vragenset'!$A$2:$X$48,14,FALSE)),VLOOKUP($A19,'ALG Generieke vragenset'!$A$2:$X$48,14,FALSE),"")</f>
        <v xml:space="preserve">Bij voorkeur via de anus gemeten en afronden op halve graden. </v>
      </c>
      <c r="O19" s="24" t="str">
        <f>IF(ISTEXT(VLOOKUP($A19,'ALG Generieke vragenset'!$A$2:$X$48,15,FALSE)),VLOOKUP($A19,'ALG Generieke vragenset'!$A$2:$X$48,15,FALSE),"")</f>
        <v/>
      </c>
      <c r="P19" s="24" t="str">
        <f>IF(ISTEXT(VLOOKUP($A19,'ALG Generieke vragenset'!$A$2:$X$48,16,FALSE)),VLOOKUP($A19,'ALG Generieke vragenset'!$A$2:$X$48,16,FALSE),"")</f>
        <v> </v>
      </c>
      <c r="Q19" s="1" t="str">
        <f>IF(ISTEXT(VLOOKUP($A19,'ALG Generieke vragenset'!$A$2:$X$48,17,FALSE)),VLOOKUP($A19,'ALG Generieke vragenset'!$A$2:$X$48,17,FALSE),"")</f>
        <v>Slider</v>
      </c>
      <c r="R19" s="1" t="str">
        <f>IF(ISTEXT(VLOOKUP($A19,'ALG Generieke vragenset'!$A$2:$X$48,18,FALSE)),VLOOKUP($A19,'ALG Generieke vragenset'!$A$2:$X$48,18,FALSE),"")</f>
        <v xml:space="preserve">Ja </v>
      </c>
      <c r="S19" s="14" t="s">
        <v>6206</v>
      </c>
      <c r="T19" s="14" t="str">
        <f>IF(ISTEXT(VLOOKUP($A19,'ALG Generieke vragenset'!$A$2:$X$48,20,FALSE)),VLOOKUP($A19,'ALG Generieke vragenset'!$A$2:$X$48,20,FALSE),"")</f>
        <v>1. 35
2. 35.5
3. 36
4. 36.5
5. 37
6. 37.5 
7. 38
8. 38.5 
9. 39
10. 39.5 
11. 40
12. 40.5 
13. 41</v>
      </c>
      <c r="U19" s="14" t="str">
        <f>IF(ISTEXT(VLOOKUP($A19,'ALG Generieke vragenset'!$A$2:$X$48,21,FALSE)),VLOOKUP($A19,'ALG Generieke vragenset'!$A$2:$X$48,21,FALSE),"")</f>
        <v>x</v>
      </c>
      <c r="V19" s="91" t="s">
        <v>6208</v>
      </c>
      <c r="W19" s="91" t="s">
        <v>6209</v>
      </c>
      <c r="X19" s="92" t="s">
        <v>6116</v>
      </c>
    </row>
    <row r="20" spans="1:24" ht="409.6" hidden="1">
      <c r="A20" s="99" t="str">
        <f>UPPER(MID(C20,1,5)&amp;B20)</f>
        <v>VINGE6</v>
      </c>
      <c r="B20" s="91">
        <v>6</v>
      </c>
      <c r="C20" s="91" t="s">
        <v>8058</v>
      </c>
      <c r="D20" s="91" t="s">
        <v>4719</v>
      </c>
      <c r="E20" s="91" t="s">
        <v>4719</v>
      </c>
      <c r="F20" s="91" t="s">
        <v>6202</v>
      </c>
      <c r="G20" s="91"/>
      <c r="H20" s="25" t="str">
        <f t="shared" si="1"/>
        <v>VINGE6_Question</v>
      </c>
      <c r="I20" s="91" t="s">
        <v>5740</v>
      </c>
      <c r="J20" s="1" t="str">
        <f t="shared" si="2"/>
        <v>VINGE6_QuestionPar</v>
      </c>
      <c r="K20" s="91" t="s">
        <v>5742</v>
      </c>
      <c r="L20" s="91" t="s">
        <v>8076</v>
      </c>
      <c r="M20" s="1" t="str">
        <f t="shared" si="3"/>
        <v>VINGE6_ExtraInfo</v>
      </c>
      <c r="N20" s="91" t="s">
        <v>8077</v>
      </c>
      <c r="O20" s="91"/>
      <c r="P20" s="91"/>
      <c r="Q20" s="91" t="s">
        <v>6072</v>
      </c>
      <c r="R20" s="91" t="s">
        <v>6510</v>
      </c>
      <c r="S20" s="91"/>
      <c r="T20" s="91" t="s">
        <v>1576</v>
      </c>
      <c r="U20" s="91" t="s">
        <v>1576</v>
      </c>
      <c r="V20" s="91">
        <v>1</v>
      </c>
      <c r="W20" s="91"/>
      <c r="X20" s="92"/>
    </row>
    <row r="21" spans="1:24" ht="230.45">
      <c r="A21" s="99" t="str">
        <f>UPPER(MID(C21,1,5)&amp;B21)</f>
        <v>VINGE7</v>
      </c>
      <c r="B21" s="91">
        <v>7</v>
      </c>
      <c r="C21" s="91" t="s">
        <v>8058</v>
      </c>
      <c r="D21" s="91" t="s">
        <v>4719</v>
      </c>
      <c r="E21" s="91" t="s">
        <v>4719</v>
      </c>
      <c r="F21" s="91" t="s">
        <v>6202</v>
      </c>
      <c r="G21" s="91"/>
      <c r="H21" s="25" t="str">
        <f t="shared" si="1"/>
        <v>VINGE7_Question</v>
      </c>
      <c r="I21" s="91" t="s">
        <v>8078</v>
      </c>
      <c r="J21" s="1" t="str">
        <f t="shared" si="2"/>
        <v>VINGE7_QuestionPar</v>
      </c>
      <c r="K21" s="91" t="s">
        <v>8079</v>
      </c>
      <c r="L21" s="91" t="s">
        <v>6899</v>
      </c>
      <c r="M21" s="1"/>
      <c r="N21" s="91"/>
      <c r="O21" s="91"/>
      <c r="P21" s="91"/>
      <c r="Q21" s="91" t="s">
        <v>6326</v>
      </c>
      <c r="R21" s="91" t="s">
        <v>3</v>
      </c>
      <c r="S21" s="91" t="s">
        <v>8080</v>
      </c>
      <c r="T21" s="91" t="s">
        <v>8081</v>
      </c>
      <c r="U21" s="91" t="s">
        <v>1576</v>
      </c>
      <c r="V21" s="91" t="s">
        <v>6363</v>
      </c>
      <c r="W21" s="91"/>
      <c r="X21" s="92"/>
    </row>
    <row r="22" spans="1:24" ht="57.6">
      <c r="A22" s="99" t="str">
        <f>UPPER(MID(C22,1,3)&amp;B22)</f>
        <v>ALG14</v>
      </c>
      <c r="B22" s="91">
        <v>14</v>
      </c>
      <c r="C22" s="91" t="s">
        <v>6153</v>
      </c>
      <c r="D22" s="91" t="s">
        <v>4719</v>
      </c>
      <c r="E22" s="91" t="s">
        <v>4719</v>
      </c>
      <c r="F22" s="91" t="s">
        <v>6154</v>
      </c>
      <c r="G22" s="91"/>
      <c r="H22" s="25" t="str">
        <f t="shared" si="1"/>
        <v>ALG14_Question</v>
      </c>
      <c r="I22" s="1" t="str">
        <f>IF(ISTEXT(VLOOKUP($A22,'ALG Generieke vragenset'!$A$2:$X$48,9,FALSE)),VLOOKUP($A22,'ALG Generieke vragenset'!$A$2:$X$48,9,FALSE),"")</f>
        <v>Zijn er nog andere bijkomende klachten?</v>
      </c>
      <c r="J22" s="1" t="str">
        <f t="shared" si="2"/>
        <v>ALG14_QuestionPar</v>
      </c>
      <c r="K22" s="1" t="str">
        <f>IF(ISTEXT(VLOOKUP($A22,'ALG Generieke vragenset'!$A$2:$X$48,11,FALSE)),VLOOKUP($A22,'ALG Generieke vragenset'!$A$2:$X$48,11,FALSE),"")</f>
        <v>Zijn er nog andere bijkomende klachten?</v>
      </c>
      <c r="L22" s="1" t="str">
        <f>IF(ISTEXT(VLOOKUP($A22,'ALG Generieke vragenset'!$A$2:$X$48,12,FALSE)),VLOOKUP($A22,'ALG Generieke vragenset'!$A$2:$X$48,12,FALSE),"")</f>
        <v>Bijkomende klachten</v>
      </c>
      <c r="M22" s="1"/>
      <c r="N22" s="1" t="str">
        <f>IF(ISTEXT(VLOOKUP($A22,'ALG Generieke vragenset'!$A$2:$X$48,14,FALSE)),VLOOKUP($A22,'ALG Generieke vragenset'!$A$2:$X$48,14,FALSE),"")</f>
        <v/>
      </c>
      <c r="O22" s="24" t="str">
        <f>IF(ISTEXT(VLOOKUP($A22,'ALG Generieke vragenset'!$A$2:$X$48,15,FALSE)),VLOOKUP($A22,'ALG Generieke vragenset'!$A$2:$X$48,15,FALSE),"")</f>
        <v/>
      </c>
      <c r="P22" s="24" t="str">
        <f>IF(ISTEXT(VLOOKUP($A22,'ALG Generieke vragenset'!$A$2:$X$48,16,FALSE)),VLOOKUP($A22,'ALG Generieke vragenset'!$A$2:$X$48,16,FALSE),"")</f>
        <v/>
      </c>
      <c r="Q22" s="1" t="str">
        <f>IF(ISTEXT(VLOOKUP($A22,'ALG Generieke vragenset'!$A$2:$X$48,17,FALSE)),VLOOKUP($A22,'ALG Generieke vragenset'!$A$2:$X$48,17,FALSE),"")</f>
        <v>boolean</v>
      </c>
      <c r="R22" s="1" t="str">
        <f>IF(ISTEXT(VLOOKUP($A22,'ALG Generieke vragenset'!$A$2:$X$48,18,FALSE)),VLOOKUP($A22,'ALG Generieke vragenset'!$A$2:$X$48,18,FALSE),"")</f>
        <v>Ja</v>
      </c>
      <c r="S22" s="14" t="s">
        <v>6500</v>
      </c>
      <c r="T22" s="14" t="str">
        <f>IF(ISTEXT(VLOOKUP($A22,'ALG Generieke vragenset'!$A$2:$X$48,20,FALSE)),VLOOKUP($A22,'ALG Generieke vragenset'!$A$2:$X$48,20,FALSE),"")</f>
        <v>1. Ja
2. Nee</v>
      </c>
      <c r="U22" s="14" t="str">
        <f>IF(ISTEXT(VLOOKUP($A22,'ALG Generieke vragenset'!$A$2:$X$48,21,FALSE)),VLOOKUP($A22,'ALG Generieke vragenset'!$A$2:$X$48,21,FALSE),"")</f>
        <v/>
      </c>
      <c r="V22" s="91" t="s">
        <v>6159</v>
      </c>
      <c r="W22" s="91" t="s">
        <v>6235</v>
      </c>
      <c r="X22" s="92"/>
    </row>
    <row r="23" spans="1:24" ht="28.9">
      <c r="A23" s="99" t="str">
        <f>UPPER(MID(C23,1,3)&amp;B23)</f>
        <v>ALG14A</v>
      </c>
      <c r="B23" s="91" t="s">
        <v>6236</v>
      </c>
      <c r="C23" s="91" t="s">
        <v>6162</v>
      </c>
      <c r="D23" s="91" t="s">
        <v>6115</v>
      </c>
      <c r="E23" s="91" t="s">
        <v>6115</v>
      </c>
      <c r="F23" s="91" t="s">
        <v>6154</v>
      </c>
      <c r="G23" s="91"/>
      <c r="H23" s="25" t="str">
        <f t="shared" si="1"/>
        <v>ALG14A_Question</v>
      </c>
      <c r="I23" s="1" t="str">
        <f>IF(ISTEXT(VLOOKUP($A23,'ALG Generieke vragenset'!$A$2:$X$48,9,FALSE)),VLOOKUP($A23,'ALG Generieke vragenset'!$A$2:$X$48,9,FALSE),"")</f>
        <v>Kan je de bijkomende klachten beschrijven?</v>
      </c>
      <c r="J23" s="1" t="str">
        <f t="shared" si="2"/>
        <v>ALG14A_QuestionPar</v>
      </c>
      <c r="K23" s="1" t="str">
        <f>IF(ISTEXT(VLOOKUP($A23,'ALG Generieke vragenset'!$A$2:$X$48,11,FALSE)),VLOOKUP($A23,'ALG Generieke vragenset'!$A$2:$X$48,11,FALSE),"")</f>
        <v>Kan je de bijkomende klachten beschrijven?</v>
      </c>
      <c r="L23" s="1" t="str">
        <f>IF(ISTEXT(VLOOKUP($A23,'ALG Generieke vragenset'!$A$2:$X$48,12,FALSE)),VLOOKUP($A23,'ALG Generieke vragenset'!$A$2:$X$48,12,FALSE),"")</f>
        <v>Specificatie bijkomende klachten</v>
      </c>
      <c r="M23" s="1"/>
      <c r="N23" s="1" t="str">
        <f>IF(ISTEXT(VLOOKUP($A23,'ALG Generieke vragenset'!$A$2:$X$48,14,FALSE)),VLOOKUP($A23,'ALG Generieke vragenset'!$A$2:$X$48,14,FALSE),"")</f>
        <v/>
      </c>
      <c r="O23" s="24" t="str">
        <f>IF(ISTEXT(VLOOKUP($A23,'ALG Generieke vragenset'!$A$2:$X$48,15,FALSE)),VLOOKUP($A23,'ALG Generieke vragenset'!$A$2:$X$48,15,FALSE),"")</f>
        <v/>
      </c>
      <c r="P23" s="24" t="str">
        <f>IF(ISTEXT(VLOOKUP($A23,'ALG Generieke vragenset'!$A$2:$X$48,16,FALSE)),VLOOKUP($A23,'ALG Generieke vragenset'!$A$2:$X$48,16,FALSE),"")</f>
        <v/>
      </c>
      <c r="Q23" s="1" t="str">
        <f>IF(ISTEXT(VLOOKUP($A23,'ALG Generieke vragenset'!$A$2:$X$48,17,FALSE)),VLOOKUP($A23,'ALG Generieke vragenset'!$A$2:$X$48,17,FALSE),"")</f>
        <v>beschrijving</v>
      </c>
      <c r="R23" s="1" t="str">
        <f>IF(ISTEXT(VLOOKUP($A23,'ALG Generieke vragenset'!$A$2:$X$48,18,FALSE)),VLOOKUP($A23,'ALG Generieke vragenset'!$A$2:$X$48,18,FALSE),"")</f>
        <v>Nee</v>
      </c>
      <c r="S23" s="1"/>
      <c r="T23" s="14" t="str">
        <f>IF(ISTEXT(VLOOKUP($A23,'ALG Generieke vragenset'!$A$2:$X$48,20,FALSE)),VLOOKUP($A23,'ALG Generieke vragenset'!$A$2:$X$48,20,FALSE),"")</f>
        <v>Beschrijving</v>
      </c>
      <c r="U23" s="14" t="str">
        <f>IF(ISTEXT(VLOOKUP($A23,'ALG Generieke vragenset'!$A$2:$X$48,21,FALSE)),VLOOKUP($A23,'ALG Generieke vragenset'!$A$2:$X$48,21,FALSE),"")</f>
        <v>x</v>
      </c>
      <c r="V23" s="91">
        <v>1</v>
      </c>
      <c r="W23" s="91"/>
      <c r="X23" s="92"/>
    </row>
    <row r="24" spans="1:24" ht="28.9" hidden="1">
      <c r="A24" s="99" t="str">
        <f>UPPER(MID(C24,1,3)&amp;B24)</f>
        <v>ALG15</v>
      </c>
      <c r="B24" s="91">
        <v>15</v>
      </c>
      <c r="C24" s="91" t="s">
        <v>6153</v>
      </c>
      <c r="D24" s="91" t="s">
        <v>4719</v>
      </c>
      <c r="E24" s="91" t="s">
        <v>4719</v>
      </c>
      <c r="F24" s="91" t="s">
        <v>6154</v>
      </c>
      <c r="G24" s="91"/>
      <c r="H24" s="25" t="str">
        <f t="shared" si="1"/>
        <v>ALG15_Question</v>
      </c>
      <c r="I24" s="1" t="str">
        <f>IF(ISTEXT(VLOOKUP($A24,'ALG Generieke vragenset'!$A$2:$X$48,9,FALSE)),VLOOKUP($A24,'ALG Generieke vragenset'!$A$2:$X$48,9,FALSE),"")</f>
        <v>Wat heb je zelf gedaan om de klachten te verlichten?</v>
      </c>
      <c r="J24" s="1" t="str">
        <f t="shared" si="2"/>
        <v>ALG15_QuestionPar</v>
      </c>
      <c r="K24" s="1" t="str">
        <f>IF(ISTEXT(VLOOKUP($A24,'ALG Generieke vragenset'!$A$2:$X$48,11,FALSE)),VLOOKUP($A24,'ALG Generieke vragenset'!$A$2:$X$48,11,FALSE),"")</f>
        <v>Wat heeft de patiënt zelf gedaan om de klachten te verlichten?</v>
      </c>
      <c r="L24" s="1" t="str">
        <f>IF(ISTEXT(VLOOKUP($A24,'ALG Generieke vragenset'!$A$2:$X$48,12,FALSE)),VLOOKUP($A24,'ALG Generieke vragenset'!$A$2:$X$48,12,FALSE),"")</f>
        <v>Zelfhulp</v>
      </c>
      <c r="M24" s="1" t="str">
        <f t="shared" si="3"/>
        <v>ALG15_ExtraInfo</v>
      </c>
      <c r="N24" s="1" t="str">
        <f>IF(ISTEXT(VLOOKUP($A24,'ALG Generieke vragenset'!$A$2:$X$48,14,FALSE)),VLOOKUP($A24,'ALG Generieke vragenset'!$A$2:$X$48,14,FALSE),"")</f>
        <v xml:space="preserve">Als je medicatie hebt ingenomen graag vermelden welke medicatie, de dosering en wanneer je het hebt ingenomen. </v>
      </c>
      <c r="O24" s="24" t="str">
        <f>IF(ISTEXT(VLOOKUP($A24,'ALG Generieke vragenset'!$A$2:$X$48,15,FALSE)),VLOOKUP($A24,'ALG Generieke vragenset'!$A$2:$X$48,15,FALSE),"")</f>
        <v/>
      </c>
      <c r="P24" s="24" t="str">
        <f>IF(ISTEXT(VLOOKUP($A24,'ALG Generieke vragenset'!$A$2:$X$48,16,FALSE)),VLOOKUP($A24,'ALG Generieke vragenset'!$A$2:$X$48,16,FALSE),"")</f>
        <v/>
      </c>
      <c r="Q24" s="1" t="str">
        <f>IF(ISTEXT(VLOOKUP($A24,'ALG Generieke vragenset'!$A$2:$X$48,17,FALSE)),VLOOKUP($A24,'ALG Generieke vragenset'!$A$2:$X$48,17,FALSE),"")</f>
        <v>beschrijving</v>
      </c>
      <c r="R24" s="1" t="str">
        <f>IF(ISTEXT(VLOOKUP($A24,'ALG Generieke vragenset'!$A$2:$X$48,18,FALSE)),VLOOKUP($A24,'ALG Generieke vragenset'!$A$2:$X$48,18,FALSE),"")</f>
        <v xml:space="preserve">Ja </v>
      </c>
      <c r="S24" s="1"/>
      <c r="T24" s="14" t="str">
        <f>IF(ISTEXT(VLOOKUP($A24,'ALG Generieke vragenset'!$A$2:$X$48,20,FALSE)),VLOOKUP($A24,'ALG Generieke vragenset'!$A$2:$X$48,20,FALSE),"")</f>
        <v>Beschrijving</v>
      </c>
      <c r="U24" s="14" t="str">
        <f>IF(ISTEXT(VLOOKUP($A24,'ALG Generieke vragenset'!$A$2:$X$48,21,FALSE)),VLOOKUP($A24,'ALG Generieke vragenset'!$A$2:$X$48,21,FALSE),"")</f>
        <v>x</v>
      </c>
      <c r="V24" s="91">
        <v>1</v>
      </c>
      <c r="W24" s="91"/>
      <c r="X24" s="92"/>
    </row>
    <row r="25" spans="1:24" ht="144" hidden="1">
      <c r="A25" s="99" t="str">
        <f>UPPER(MID(C25,1,5)&amp;B25)</f>
        <v>VINGE8</v>
      </c>
      <c r="B25" s="91">
        <v>8</v>
      </c>
      <c r="C25" s="91" t="s">
        <v>8058</v>
      </c>
      <c r="D25" s="91" t="s">
        <v>4719</v>
      </c>
      <c r="E25" s="91" t="s">
        <v>4719</v>
      </c>
      <c r="F25" s="91" t="s">
        <v>6202</v>
      </c>
      <c r="G25" s="91"/>
      <c r="H25" s="25" t="str">
        <f t="shared" si="1"/>
        <v>VINGE8_Question</v>
      </c>
      <c r="I25" s="91" t="s">
        <v>7157</v>
      </c>
      <c r="J25" s="1" t="str">
        <f t="shared" si="2"/>
        <v>VINGE8_QuestionPar</v>
      </c>
      <c r="K25" s="91" t="s">
        <v>2938</v>
      </c>
      <c r="L25" s="91" t="s">
        <v>6556</v>
      </c>
      <c r="M25" s="1" t="str">
        <f t="shared" si="3"/>
        <v>VINGE8_ExtraInfo</v>
      </c>
      <c r="N25" s="91" t="s">
        <v>1023</v>
      </c>
      <c r="O25" s="91"/>
      <c r="P25" s="91"/>
      <c r="Q25" s="91" t="s">
        <v>6073</v>
      </c>
      <c r="R25" s="91" t="s">
        <v>3</v>
      </c>
      <c r="S25" s="14" t="s">
        <v>6500</v>
      </c>
      <c r="T25" s="91" t="s">
        <v>6120</v>
      </c>
      <c r="U25" s="91" t="s">
        <v>1576</v>
      </c>
      <c r="V25" s="91" t="s">
        <v>6159</v>
      </c>
      <c r="W25" s="91" t="s">
        <v>6160</v>
      </c>
      <c r="X25" s="92"/>
    </row>
    <row r="26" spans="1:24" ht="100.9" hidden="1">
      <c r="A26" s="99" t="str">
        <f>UPPER(MID(C26,1,5)&amp;B26)</f>
        <v>VINGE8A</v>
      </c>
      <c r="B26" s="91" t="s">
        <v>6214</v>
      </c>
      <c r="C26" s="91" t="s">
        <v>8058</v>
      </c>
      <c r="D26" s="91" t="s">
        <v>6115</v>
      </c>
      <c r="E26" s="91" t="s">
        <v>6259</v>
      </c>
      <c r="F26" s="91" t="s">
        <v>6154</v>
      </c>
      <c r="G26" s="91"/>
      <c r="H26" s="25" t="str">
        <f t="shared" si="1"/>
        <v>VINGE8A_Question</v>
      </c>
      <c r="I26" s="91" t="s">
        <v>484</v>
      </c>
      <c r="J26" s="1" t="str">
        <f t="shared" si="2"/>
        <v>VINGE8A_QuestionPar</v>
      </c>
      <c r="K26" s="91" t="s">
        <v>484</v>
      </c>
      <c r="L26" s="91" t="s">
        <v>6782</v>
      </c>
      <c r="M26" s="1" t="str">
        <f t="shared" si="3"/>
        <v>VINGE8A_ExtraInfo</v>
      </c>
      <c r="N26" s="91" t="s">
        <v>8082</v>
      </c>
      <c r="O26" s="91"/>
      <c r="P26" s="91"/>
      <c r="Q26" s="91" t="s">
        <v>6128</v>
      </c>
      <c r="R26" s="91" t="s">
        <v>6118</v>
      </c>
      <c r="S26" s="91"/>
      <c r="T26" s="91">
        <v>1</v>
      </c>
      <c r="U26" s="91" t="s">
        <v>1576</v>
      </c>
      <c r="V26" s="91">
        <v>1</v>
      </c>
      <c r="W26" s="91"/>
      <c r="X26" s="92"/>
    </row>
    <row r="27" spans="1:24" ht="28.9">
      <c r="A27" s="99" t="str">
        <f t="shared" ref="A27:A33" si="5">UPPER(MID(C27,1,3)&amp;B27)</f>
        <v>ALG17</v>
      </c>
      <c r="B27" s="91">
        <v>17</v>
      </c>
      <c r="C27" s="91" t="s">
        <v>6153</v>
      </c>
      <c r="D27" s="91" t="s">
        <v>4719</v>
      </c>
      <c r="E27" s="91" t="s">
        <v>6259</v>
      </c>
      <c r="F27" s="91" t="s">
        <v>6154</v>
      </c>
      <c r="G27" s="91"/>
      <c r="H27" s="25" t="str">
        <f t="shared" si="1"/>
        <v>ALG17_Question</v>
      </c>
      <c r="I27" s="1" t="str">
        <f>IF(ISTEXT(VLOOKUP($A27,'ALG Generieke vragenset'!$A$2:$X$48,9,FALSE)),VLOOKUP($A27,'ALG Generieke vragenset'!$A$2:$X$48,9,FALSE),"")</f>
        <v xml:space="preserve">Heb je ooit eerder last gehad van deze klacht? </v>
      </c>
      <c r="J27" s="1" t="str">
        <f t="shared" si="2"/>
        <v>ALG17_QuestionPar</v>
      </c>
      <c r="K27" s="1" t="str">
        <f>IF(ISTEXT(VLOOKUP($A27,'ALG Generieke vragenset'!$A$2:$X$48,11,FALSE)),VLOOKUP($A27,'ALG Generieke vragenset'!$A$2:$X$48,11,FALSE),"")</f>
        <v xml:space="preserve">Heeft de patiënt ooit eerder last gehad van dezelfde klacht? </v>
      </c>
      <c r="L27" s="1" t="str">
        <f>IF(ISTEXT(VLOOKUP($A27,'ALG Generieke vragenset'!$A$2:$X$48,12,FALSE)),VLOOKUP($A27,'ALG Generieke vragenset'!$A$2:$X$48,12,FALSE),"")</f>
        <v>Recidief</v>
      </c>
      <c r="M27" s="1"/>
      <c r="N27" s="1" t="str">
        <f>IF(ISTEXT(VLOOKUP($A27,'ALG Generieke vragenset'!$A$2:$X$48,14,FALSE)),VLOOKUP($A27,'ALG Generieke vragenset'!$A$2:$X$48,14,FALSE),"")</f>
        <v/>
      </c>
      <c r="O27" s="24" t="str">
        <f>IF(ISTEXT(VLOOKUP($A27,'ALG Generieke vragenset'!$A$2:$X$48,15,FALSE)),VLOOKUP($A27,'ALG Generieke vragenset'!$A$2:$X$48,15,FALSE),"")</f>
        <v/>
      </c>
      <c r="P27" s="24" t="str">
        <f>IF(ISTEXT(VLOOKUP($A27,'ALG Generieke vragenset'!$A$2:$X$48,16,FALSE)),VLOOKUP($A27,'ALG Generieke vragenset'!$A$2:$X$48,16,FALSE),"")</f>
        <v/>
      </c>
      <c r="Q27" s="1" t="str">
        <f>IF(ISTEXT(VLOOKUP($A27,'ALG Generieke vragenset'!$A$2:$X$48,17,FALSE)),VLOOKUP($A27,'ALG Generieke vragenset'!$A$2:$X$48,17,FALSE),"")</f>
        <v>boolean</v>
      </c>
      <c r="R27" s="1" t="str">
        <f>IF(ISTEXT(VLOOKUP($A27,'ALG Generieke vragenset'!$A$2:$X$48,18,FALSE)),VLOOKUP($A27,'ALG Generieke vragenset'!$A$2:$X$48,18,FALSE),"")</f>
        <v>Ja</v>
      </c>
      <c r="S27" s="14" t="s">
        <v>6500</v>
      </c>
      <c r="T27" s="14" t="str">
        <f>IF(ISTEXT(VLOOKUP($A27,'ALG Generieke vragenset'!$A$2:$X$48,20,FALSE)),VLOOKUP($A27,'ALG Generieke vragenset'!$A$2:$X$48,20,FALSE),"")</f>
        <v>1. Ja
2. Nee</v>
      </c>
      <c r="U27" s="14" t="str">
        <f>IF(ISTEXT(VLOOKUP($A27,'ALG Generieke vragenset'!$A$2:$X$48,21,FALSE)),VLOOKUP($A27,'ALG Generieke vragenset'!$A$2:$X$48,21,FALSE),"")</f>
        <v>x</v>
      </c>
      <c r="V27" s="91" t="s">
        <v>6159</v>
      </c>
      <c r="W27" s="91"/>
      <c r="X27" s="92"/>
    </row>
    <row r="28" spans="1:24" ht="28.9">
      <c r="A28" s="99" t="str">
        <f t="shared" si="5"/>
        <v>ADL1</v>
      </c>
      <c r="B28" s="91">
        <v>1</v>
      </c>
      <c r="C28" s="91" t="s">
        <v>6257</v>
      </c>
      <c r="D28" s="91" t="s">
        <v>4719</v>
      </c>
      <c r="E28" s="91" t="s">
        <v>4719</v>
      </c>
      <c r="F28" s="91" t="s">
        <v>6154</v>
      </c>
      <c r="G28" s="91"/>
      <c r="H28" s="25" t="str">
        <f t="shared" si="1"/>
        <v>ADL1_Question</v>
      </c>
      <c r="I28" s="1" t="str">
        <f>IF(ISTEXT(VLOOKUP($A28,'ALG Generieke vragenset'!$A$2:$X$48,9,FALSE)),VLOOKUP($A28,'ALG Generieke vragenset'!$A$2:$X$48,9,FALSE),"")</f>
        <v>Beperken de klachten je in je dagelijkse bezigheden?</v>
      </c>
      <c r="J28" s="1" t="str">
        <f t="shared" si="2"/>
        <v>ADL1_QuestionPar</v>
      </c>
      <c r="K28" s="1" t="str">
        <f>IF(ISTEXT(VLOOKUP($A28,'ALG Generieke vragenset'!$A$2:$X$48,11,FALSE)),VLOOKUP($A28,'ALG Generieke vragenset'!$A$2:$X$48,11,FALSE),"")</f>
        <v>Beperken de klachten de patiënt in zijn / haar dagelijkse bezigheden?</v>
      </c>
      <c r="L28" s="1" t="str">
        <f>IF(ISTEXT(VLOOKUP($A28,'ALG Generieke vragenset'!$A$2:$X$48,12,FALSE)),VLOOKUP($A28,'ALG Generieke vragenset'!$A$2:$X$48,12,FALSE),"")</f>
        <v>Beperkt ADL</v>
      </c>
      <c r="M28" s="1"/>
      <c r="N28" s="1" t="str">
        <f>IF(ISTEXT(VLOOKUP($A28,'ALG Generieke vragenset'!$A$2:$X$48,14,FALSE)),VLOOKUP($A28,'ALG Generieke vragenset'!$A$2:$X$48,14,FALSE),"")</f>
        <v/>
      </c>
      <c r="O28" s="24" t="str">
        <f>IF(ISTEXT(VLOOKUP($A28,'ALG Generieke vragenset'!$A$2:$X$48,15,FALSE)),VLOOKUP($A28,'ALG Generieke vragenset'!$A$2:$X$48,15,FALSE),"")</f>
        <v/>
      </c>
      <c r="P28" s="24" t="str">
        <f>IF(ISTEXT(VLOOKUP($A28,'ALG Generieke vragenset'!$A$2:$X$48,16,FALSE)),VLOOKUP($A28,'ALG Generieke vragenset'!$A$2:$X$48,16,FALSE),"")</f>
        <v/>
      </c>
      <c r="Q28" s="1" t="str">
        <f>IF(ISTEXT(VLOOKUP($A28,'ALG Generieke vragenset'!$A$2:$X$48,17,FALSE)),VLOOKUP($A28,'ALG Generieke vragenset'!$A$2:$X$48,17,FALSE),"")</f>
        <v>boolean</v>
      </c>
      <c r="R28" s="1" t="str">
        <f>IF(ISTEXT(VLOOKUP($A28,'ALG Generieke vragenset'!$A$2:$X$48,18,FALSE)),VLOOKUP($A28,'ALG Generieke vragenset'!$A$2:$X$48,18,FALSE),"")</f>
        <v>Ja</v>
      </c>
      <c r="S28" s="14" t="s">
        <v>6500</v>
      </c>
      <c r="T28" s="14" t="str">
        <f>IF(ISTEXT(VLOOKUP($A28,'ALG Generieke vragenset'!$A$2:$X$48,20,FALSE)),VLOOKUP($A28,'ALG Generieke vragenset'!$A$2:$X$48,20,FALSE),"")</f>
        <v>1. Ja
2. Nee</v>
      </c>
      <c r="U28" s="14" t="str">
        <f>IF(ISTEXT(VLOOKUP($A28,'ALG Generieke vragenset'!$A$2:$X$48,21,FALSE)),VLOOKUP($A28,'ALG Generieke vragenset'!$A$2:$X$48,21,FALSE),"")</f>
        <v>x</v>
      </c>
      <c r="V28" s="91" t="s">
        <v>6159</v>
      </c>
      <c r="W28" s="91"/>
      <c r="X28" s="92"/>
    </row>
    <row r="29" spans="1:24" ht="28.9">
      <c r="A29" s="99" t="str">
        <f t="shared" si="5"/>
        <v>ALG4</v>
      </c>
      <c r="B29" s="91">
        <v>4</v>
      </c>
      <c r="C29" s="91" t="s">
        <v>6153</v>
      </c>
      <c r="D29" s="91" t="s">
        <v>4719</v>
      </c>
      <c r="E29" s="91" t="s">
        <v>6186</v>
      </c>
      <c r="F29" s="91" t="s">
        <v>6187</v>
      </c>
      <c r="G29" s="91"/>
      <c r="H29" s="25" t="str">
        <f t="shared" si="1"/>
        <v>ALG4_Question</v>
      </c>
      <c r="I29" s="1" t="str">
        <f>IF(ISTEXT(VLOOKUP($A29,'ALG Generieke vragenset'!$A$2:$X$48,9,FALSE)),VLOOKUP($A29,'ALG Generieke vragenset'!$A$2:$X$48,9,FALSE),"")</f>
        <v xml:space="preserve">Ben je (mogelijk) zwanger? </v>
      </c>
      <c r="J29" s="1" t="str">
        <f t="shared" si="2"/>
        <v>ALG4_QuestionPar</v>
      </c>
      <c r="K29" s="1" t="str">
        <f>IF(ISTEXT(VLOOKUP($A29,'ALG Generieke vragenset'!$A$2:$X$48,11,FALSE)),VLOOKUP($A29,'ALG Generieke vragenset'!$A$2:$X$48,11,FALSE),"")</f>
        <v>Is de patiënte (mogelijk) zwanger?</v>
      </c>
      <c r="L29" s="1" t="str">
        <f>IF(ISTEXT(VLOOKUP($A29,'ALG Generieke vragenset'!$A$2:$X$48,12,FALSE)),VLOOKUP($A29,'ALG Generieke vragenset'!$A$2:$X$48,12,FALSE),"")</f>
        <v>(mogelijk) zwanger</v>
      </c>
      <c r="M29" s="1"/>
      <c r="N29" s="1" t="str">
        <f>IF(ISTEXT(VLOOKUP($A29,'ALG Generieke vragenset'!$A$2:$X$48,14,FALSE)),VLOOKUP($A29,'ALG Generieke vragenset'!$A$2:$X$48,14,FALSE),"")</f>
        <v/>
      </c>
      <c r="O29" s="24" t="str">
        <f>IF(ISTEXT(VLOOKUP($A29,'ALG Generieke vragenset'!$A$2:$X$48,15,FALSE)),VLOOKUP($A29,'ALG Generieke vragenset'!$A$2:$X$48,15,FALSE),"")</f>
        <v/>
      </c>
      <c r="P29" s="24" t="str">
        <f>IF(ISTEXT(VLOOKUP($A29,'ALG Generieke vragenset'!$A$2:$X$48,16,FALSE)),VLOOKUP($A29,'ALG Generieke vragenset'!$A$2:$X$48,16,FALSE),"")</f>
        <v/>
      </c>
      <c r="Q29" s="1" t="str">
        <f>IF(ISTEXT(VLOOKUP($A29,'ALG Generieke vragenset'!$A$2:$X$48,17,FALSE)),VLOOKUP($A29,'ALG Generieke vragenset'!$A$2:$X$48,17,FALSE),"")</f>
        <v>boolean</v>
      </c>
      <c r="R29" s="1" t="str">
        <f>IF(ISTEXT(VLOOKUP($A29,'ALG Generieke vragenset'!$A$2:$X$48,18,FALSE)),VLOOKUP($A29,'ALG Generieke vragenset'!$A$2:$X$48,18,FALSE),"")</f>
        <v xml:space="preserve">Ja </v>
      </c>
      <c r="S29" s="14" t="s">
        <v>6500</v>
      </c>
      <c r="T29" s="14" t="str">
        <f>IF(ISTEXT(VLOOKUP($A29,'ALG Generieke vragenset'!$A$2:$X$48,20,FALSE)),VLOOKUP($A29,'ALG Generieke vragenset'!$A$2:$X$48,20,FALSE),"")</f>
        <v>1. Ja
2. Nee</v>
      </c>
      <c r="U29" s="14" t="str">
        <f>IF(ISTEXT(VLOOKUP($A29,'ALG Generieke vragenset'!$A$2:$X$48,21,FALSE)),VLOOKUP($A29,'ALG Generieke vragenset'!$A$2:$X$48,21,FALSE),"")</f>
        <v>x</v>
      </c>
      <c r="V29" s="91" t="s">
        <v>6159</v>
      </c>
      <c r="W29" s="91"/>
      <c r="X29" s="92"/>
    </row>
    <row r="30" spans="1:24" ht="12.75" hidden="1" customHeight="1">
      <c r="A30" s="32" t="str">
        <f t="shared" si="5"/>
        <v>ALG3B</v>
      </c>
      <c r="B30" s="1" t="s">
        <v>6178</v>
      </c>
      <c r="C30" s="1" t="s">
        <v>6162</v>
      </c>
      <c r="D30" s="1" t="s">
        <v>6115</v>
      </c>
      <c r="E30" s="14" t="s">
        <v>6115</v>
      </c>
      <c r="F30" s="14" t="s">
        <v>6154</v>
      </c>
      <c r="G30" s="14"/>
      <c r="H30" s="25" t="str">
        <f t="shared" si="1"/>
        <v>ALG3B_Question</v>
      </c>
      <c r="I30" s="1" t="str">
        <f>IF(ISTEXT(VLOOKUP($A30,'ALG Generieke vragenset'!$A$2:$X$48,9,FALSE)),VLOOKUP($A30,'ALG Generieke vragenset'!$A$2:$X$48,9,FALSE),"")</f>
        <v xml:space="preserve">Gebruik je medicijnen? </v>
      </c>
      <c r="J30" s="1" t="str">
        <f t="shared" si="2"/>
        <v>ALG3B_QuestionPar</v>
      </c>
      <c r="K30" s="1" t="str">
        <f>IF(ISTEXT(VLOOKUP($A30,'ALG Generieke vragenset'!$A$2:$X$48,11,FALSE)),VLOOKUP($A30,'ALG Generieke vragenset'!$A$2:$X$48,11,FALSE),"")</f>
        <v>Gebruikt de patiënt medicijnen?</v>
      </c>
      <c r="L30" s="1" t="str">
        <f>IF(ISTEXT(VLOOKUP($A30,'ALG Generieke vragenset'!$A$2:$X$48,12,FALSE)),VLOOKUP($A30,'ALG Generieke vragenset'!$A$2:$X$48,12,FALSE),"")</f>
        <v>Medicatie</v>
      </c>
      <c r="M30" s="1" t="str">
        <f t="shared" si="3"/>
        <v>ALG3B_ExtraInfo</v>
      </c>
      <c r="N30" s="1" t="str">
        <f>IF(ISTEXT(VLOOKUP($A30,'ALG Generieke vragenset'!$A$2:$X$48,14,FALSE)),VLOOKUP($A30,'ALG Generieke vragenset'!$A$2:$X$48,14,FALSE),"")</f>
        <v>En/of ben je onder behandeling bij een arts met bijvoorbeeld radiotherapie?</v>
      </c>
      <c r="O30" s="24" t="str">
        <f>IF(ISTEXT(VLOOKUP($A30,'ALG Generieke vragenset'!$A$2:$X$48,15,FALSE)),VLOOKUP($A30,'ALG Generieke vragenset'!$A$2:$X$48,15,FALSE),"")</f>
        <v/>
      </c>
      <c r="P30" s="24" t="str">
        <f>IF(ISTEXT(VLOOKUP($A30,'ALG Generieke vragenset'!$A$2:$X$48,16,FALSE)),VLOOKUP($A30,'ALG Generieke vragenset'!$A$2:$X$48,16,FALSE),"")</f>
        <v/>
      </c>
      <c r="Q30" s="1" t="str">
        <f>IF(ISTEXT(VLOOKUP($A30,'ALG Generieke vragenset'!$A$2:$X$48,17,FALSE)),VLOOKUP($A30,'ALG Generieke vragenset'!$A$2:$X$48,17,FALSE),"")</f>
        <v>boolean</v>
      </c>
      <c r="R30" s="1" t="str">
        <f>IF(ISTEXT(VLOOKUP($A30,'ALG Generieke vragenset'!$A$2:$X$48,18,FALSE)),VLOOKUP($A30,'ALG Generieke vragenset'!$A$2:$X$48,18,FALSE),"")</f>
        <v xml:space="preserve">Ja </v>
      </c>
      <c r="S30" s="14" t="s">
        <v>6500</v>
      </c>
      <c r="T30" s="14" t="str">
        <f>IF(ISTEXT(VLOOKUP($A30,'ALG Generieke vragenset'!$A$2:$X$48,20,FALSE)),VLOOKUP($A30,'ALG Generieke vragenset'!$A$2:$X$48,20,FALSE),"")</f>
        <v xml:space="preserve">1. Ja 
2. Nee </v>
      </c>
      <c r="U30" s="14" t="str">
        <f>IF(ISTEXT(VLOOKUP($A30,'ALG Generieke vragenset'!$A$2:$X$48,21,FALSE)),VLOOKUP($A30,'ALG Generieke vragenset'!$A$2:$X$48,21,FALSE),"")</f>
        <v>x</v>
      </c>
      <c r="V30" s="1" t="s">
        <v>6159</v>
      </c>
      <c r="W30" s="24" t="s">
        <v>6235</v>
      </c>
      <c r="X30" s="1"/>
    </row>
    <row r="31" spans="1:24" ht="28.9" hidden="1">
      <c r="A31" s="32" t="str">
        <f t="shared" si="5"/>
        <v>ALG3C</v>
      </c>
      <c r="B31" s="1" t="s">
        <v>6182</v>
      </c>
      <c r="C31" s="1" t="s">
        <v>6162</v>
      </c>
      <c r="D31" s="1" t="s">
        <v>6115</v>
      </c>
      <c r="E31" s="14" t="s">
        <v>6115</v>
      </c>
      <c r="F31" s="14" t="s">
        <v>6154</v>
      </c>
      <c r="G31" s="14"/>
      <c r="H31" s="25" t="str">
        <f t="shared" si="1"/>
        <v>ALG3C_Question</v>
      </c>
      <c r="I31" s="1" t="str">
        <f>IF(ISTEXT(VLOOKUP($A31,'ALG Generieke vragenset'!$A$2:$X$48,9,FALSE)),VLOOKUP($A31,'ALG Generieke vragenset'!$A$2:$X$48,9,FALSE),"")</f>
        <v>Welke medicatie gebruik je?</v>
      </c>
      <c r="J31" s="1" t="str">
        <f t="shared" si="2"/>
        <v>ALG3C_QuestionPar</v>
      </c>
      <c r="K31" s="1" t="str">
        <f>IF(ISTEXT(VLOOKUP($A31,'ALG Generieke vragenset'!$A$2:$X$48,11,FALSE)),VLOOKUP($A31,'ALG Generieke vragenset'!$A$2:$X$48,11,FALSE),"")</f>
        <v>Welke medicatie gebruik je?</v>
      </c>
      <c r="L31" s="1" t="str">
        <f>IF(ISTEXT(VLOOKUP($A31,'ALG Generieke vragenset'!$A$2:$X$48,12,FALSE)),VLOOKUP($A31,'ALG Generieke vragenset'!$A$2:$X$48,12,FALSE),"")</f>
        <v>Specificatie medicatie</v>
      </c>
      <c r="M31" s="1" t="str">
        <f t="shared" si="3"/>
        <v>ALG3C_ExtraInfo</v>
      </c>
      <c r="N31" s="1" t="str">
        <f>IF(ISTEXT(VLOOKUP($A31,'ALG Generieke vragenset'!$A$2:$X$48,14,FALSE)),VLOOKUP($A31,'ALG Generieke vragenset'!$A$2:$X$48,14,FALSE),"")</f>
        <v xml:space="preserve">Of wat voor behandeling? En als je er een hebt graag ook een foto uploaden van je medicatielijst. </v>
      </c>
      <c r="O31" s="24" t="str">
        <f>IF(ISTEXT(VLOOKUP($A31,'ALG Generieke vragenset'!$A$2:$X$48,15,FALSE)),VLOOKUP($A31,'ALG Generieke vragenset'!$A$2:$X$48,15,FALSE),"")</f>
        <v/>
      </c>
      <c r="P31" s="24" t="str">
        <f>IF(ISTEXT(VLOOKUP($A31,'ALG Generieke vragenset'!$A$2:$X$48,16,FALSE)),VLOOKUP($A31,'ALG Generieke vragenset'!$A$2:$X$48,16,FALSE),"")</f>
        <v/>
      </c>
      <c r="Q31" s="1" t="str">
        <f>IF(ISTEXT(VLOOKUP($A31,'ALG Generieke vragenset'!$A$2:$X$48,17,FALSE)),VLOOKUP($A31,'ALG Generieke vragenset'!$A$2:$X$48,17,FALSE),"")</f>
        <v>beschrijving en beeld</v>
      </c>
      <c r="R31" s="1" t="str">
        <f>IF(ISTEXT(VLOOKUP($A31,'ALG Generieke vragenset'!$A$2:$X$48,18,FALSE)),VLOOKUP($A31,'ALG Generieke vragenset'!$A$2:$X$48,18,FALSE),"")</f>
        <v xml:space="preserve">Ja </v>
      </c>
      <c r="S31" s="1"/>
      <c r="T31" s="14">
        <v>1</v>
      </c>
      <c r="U31" s="14" t="str">
        <f>IF(ISTEXT(VLOOKUP($A31,'ALG Generieke vragenset'!$A$2:$X$48,21,FALSE)),VLOOKUP($A31,'ALG Generieke vragenset'!$A$2:$X$48,21,FALSE),"")</f>
        <v>x</v>
      </c>
      <c r="V31" s="1">
        <v>1</v>
      </c>
      <c r="W31" s="24"/>
      <c r="X31" s="1"/>
    </row>
    <row r="32" spans="1:24" ht="57.6">
      <c r="A32" s="99" t="str">
        <f t="shared" si="5"/>
        <v>ALG5</v>
      </c>
      <c r="B32" s="91">
        <v>5</v>
      </c>
      <c r="C32" s="91" t="s">
        <v>6153</v>
      </c>
      <c r="D32" s="91" t="s">
        <v>6115</v>
      </c>
      <c r="E32" s="91" t="s">
        <v>4719</v>
      </c>
      <c r="F32" s="91" t="s">
        <v>6154</v>
      </c>
      <c r="G32" s="91"/>
      <c r="H32" s="25" t="str">
        <f t="shared" si="1"/>
        <v>ALG5_Question</v>
      </c>
      <c r="I32" s="1" t="str">
        <f>IF(ISTEXT(VLOOKUP($A32,'ALG Generieke vragenset'!$A$2:$X$48,9,FALSE)),VLOOKUP($A32,'ALG Generieke vragenset'!$A$2:$X$48,9,FALSE),"")</f>
        <v>Heb je allergieën?</v>
      </c>
      <c r="J32" s="1" t="str">
        <f t="shared" si="2"/>
        <v>ALG5_QuestionPar</v>
      </c>
      <c r="K32" s="1" t="str">
        <f>IF(ISTEXT(VLOOKUP($A32,'ALG Generieke vragenset'!$A$2:$X$48,11,FALSE)),VLOOKUP($A32,'ALG Generieke vragenset'!$A$2:$X$48,11,FALSE),"")</f>
        <v>Heeft de patiënt allergieën?</v>
      </c>
      <c r="L32" s="1" t="str">
        <f>IF(ISTEXT(VLOOKUP($A32,'ALG Generieke vragenset'!$A$2:$X$48,12,FALSE)),VLOOKUP($A32,'ALG Generieke vragenset'!$A$2:$X$48,12,FALSE),"")</f>
        <v>Allergieën</v>
      </c>
      <c r="M32" s="1"/>
      <c r="N32" s="1" t="str">
        <f>IF(ISTEXT(VLOOKUP($A32,'ALG Generieke vragenset'!$A$2:$X$48,14,FALSE)),VLOOKUP($A32,'ALG Generieke vragenset'!$A$2:$X$48,14,FALSE),"")</f>
        <v/>
      </c>
      <c r="O32" s="24" t="str">
        <f>IF(ISTEXT(VLOOKUP($A32,'ALG Generieke vragenset'!$A$2:$X$48,15,FALSE)),VLOOKUP($A32,'ALG Generieke vragenset'!$A$2:$X$48,15,FALSE),"")</f>
        <v/>
      </c>
      <c r="P32" s="24" t="str">
        <f>IF(ISTEXT(VLOOKUP($A32,'ALG Generieke vragenset'!$A$2:$X$48,16,FALSE)),VLOOKUP($A32,'ALG Generieke vragenset'!$A$2:$X$48,16,FALSE),"")</f>
        <v/>
      </c>
      <c r="Q32" s="1" t="str">
        <f>IF(ISTEXT(VLOOKUP($A32,'ALG Generieke vragenset'!$A$2:$X$48,17,FALSE)),VLOOKUP($A32,'ALG Generieke vragenset'!$A$2:$X$48,17,FALSE),"")</f>
        <v>boolean</v>
      </c>
      <c r="R32" s="1" t="str">
        <f>IF(ISTEXT(VLOOKUP($A32,'ALG Generieke vragenset'!$A$2:$X$48,18,FALSE)),VLOOKUP($A32,'ALG Generieke vragenset'!$A$2:$X$48,18,FALSE),"")</f>
        <v xml:space="preserve">Ja </v>
      </c>
      <c r="S32" s="14" t="s">
        <v>6500</v>
      </c>
      <c r="T32" s="14" t="str">
        <f>IF(ISTEXT(VLOOKUP($A32,'ALG Generieke vragenset'!$A$2:$X$48,20,FALSE)),VLOOKUP($A32,'ALG Generieke vragenset'!$A$2:$X$48,20,FALSE),"")</f>
        <v>1. Ja
2. Nee</v>
      </c>
      <c r="U32" s="14" t="str">
        <f>IF(ISTEXT(VLOOKUP($A32,'ALG Generieke vragenset'!$A$2:$X$48,21,FALSE)),VLOOKUP($A32,'ALG Generieke vragenset'!$A$2:$X$48,21,FALSE),"")</f>
        <v>x</v>
      </c>
      <c r="V32" s="91" t="s">
        <v>6159</v>
      </c>
      <c r="W32" s="91" t="s">
        <v>6160</v>
      </c>
      <c r="X32" s="92"/>
    </row>
    <row r="33" spans="1:24" ht="28.9" hidden="1">
      <c r="A33" s="99" t="str">
        <f t="shared" si="5"/>
        <v>ALG6</v>
      </c>
      <c r="B33" s="91">
        <v>6</v>
      </c>
      <c r="C33" s="91" t="s">
        <v>6153</v>
      </c>
      <c r="D33" s="91" t="s">
        <v>4719</v>
      </c>
      <c r="E33" s="91" t="s">
        <v>4719</v>
      </c>
      <c r="F33" s="91" t="s">
        <v>6154</v>
      </c>
      <c r="G33" s="91"/>
      <c r="H33" s="25" t="str">
        <f t="shared" si="1"/>
        <v>ALG6_Question</v>
      </c>
      <c r="I33" s="1" t="str">
        <f>IF(ISTEXT(VLOOKUP($A33,'ALG Generieke vragenset'!$A$2:$X$48,9,FALSE)),VLOOKUP($A33,'ALG Generieke vragenset'!$A$2:$X$48,9,FALSE),"")</f>
        <v>Hoe uit de allergie zich?</v>
      </c>
      <c r="J33" s="1" t="str">
        <f t="shared" si="2"/>
        <v>ALG6_QuestionPar</v>
      </c>
      <c r="K33" s="1" t="str">
        <f>IF(ISTEXT(VLOOKUP($A33,'ALG Generieke vragenset'!$A$2:$X$48,11,FALSE)),VLOOKUP($A33,'ALG Generieke vragenset'!$A$2:$X$48,11,FALSE),"")</f>
        <v>Hoe uit de allergie zich?</v>
      </c>
      <c r="L33" s="1" t="str">
        <f>IF(ISTEXT(VLOOKUP($A33,'ALG Generieke vragenset'!$A$2:$X$48,12,FALSE)),VLOOKUP($A33,'ALG Generieke vragenset'!$A$2:$X$48,12,FALSE),"")</f>
        <v>Waarvoor en ernst</v>
      </c>
      <c r="M33" s="1" t="str">
        <f t="shared" si="3"/>
        <v>ALG6_ExtraInfo</v>
      </c>
      <c r="N33" s="1" t="str">
        <f>IF(ISTEXT(VLOOKUP($A33,'ALG Generieke vragenset'!$A$2:$X$48,14,FALSE)),VLOOKUP($A33,'ALG Generieke vragenset'!$A$2:$X$48,14,FALSE),"")</f>
        <v>Bijvoorbeeld: huiduitslag over het gehele lichaam of een opgezette tong of keel? En gebruik je/de patiënt medicatie voor de allergie en / of heb je een EpiPen?</v>
      </c>
      <c r="O33" s="24" t="str">
        <f>IF(ISTEXT(VLOOKUP($A33,'ALG Generieke vragenset'!$A$2:$X$48,15,FALSE)),VLOOKUP($A33,'ALG Generieke vragenset'!$A$2:$X$48,15,FALSE),"")</f>
        <v/>
      </c>
      <c r="P33" s="24" t="str">
        <f>IF(ISTEXT(VLOOKUP($A33,'ALG Generieke vragenset'!$A$2:$X$48,16,FALSE)),VLOOKUP($A33,'ALG Generieke vragenset'!$A$2:$X$48,16,FALSE),"")</f>
        <v/>
      </c>
      <c r="Q33" s="1" t="str">
        <f>IF(ISTEXT(VLOOKUP($A33,'ALG Generieke vragenset'!$A$2:$X$48,17,FALSE)),VLOOKUP($A33,'ALG Generieke vragenset'!$A$2:$X$48,17,FALSE),"")</f>
        <v>beschrijving</v>
      </c>
      <c r="R33" s="1" t="str">
        <f>IF(ISTEXT(VLOOKUP($A33,'ALG Generieke vragenset'!$A$2:$X$48,18,FALSE)),VLOOKUP($A33,'ALG Generieke vragenset'!$A$2:$X$48,18,FALSE),"")</f>
        <v xml:space="preserve">Ja </v>
      </c>
      <c r="S33" s="1"/>
      <c r="T33" s="14" t="str">
        <f>IF(ISTEXT(VLOOKUP($A33,'ALG Generieke vragenset'!$A$2:$X$48,20,FALSE)),VLOOKUP($A33,'ALG Generieke vragenset'!$A$2:$X$48,20,FALSE),"")</f>
        <v>Beschrijving</v>
      </c>
      <c r="U33" s="14" t="str">
        <f>IF(ISTEXT(VLOOKUP($A33,'ALG Generieke vragenset'!$A$2:$X$48,21,FALSE)),VLOOKUP($A33,'ALG Generieke vragenset'!$A$2:$X$48,21,FALSE),"")</f>
        <v>x</v>
      </c>
      <c r="V33" s="91">
        <v>1</v>
      </c>
      <c r="W33" s="91"/>
      <c r="X33" s="92"/>
    </row>
    <row r="34" spans="1:24" ht="43.15">
      <c r="A34" s="99" t="s">
        <v>6276</v>
      </c>
      <c r="B34" s="91">
        <v>20</v>
      </c>
      <c r="C34" s="91" t="s">
        <v>6153</v>
      </c>
      <c r="D34" s="91" t="s">
        <v>6115</v>
      </c>
      <c r="E34" s="91" t="s">
        <v>6115</v>
      </c>
      <c r="F34" s="91" t="s">
        <v>6154</v>
      </c>
      <c r="G34" s="91"/>
      <c r="H34" s="25" t="str">
        <f t="shared" si="1"/>
        <v>ADDITIONALQ_Question</v>
      </c>
      <c r="I34" s="1" t="str">
        <f>IF(ISTEXT(VLOOKUP($A34,'ALG Generieke vragenset'!$A$2:$X$48,9,FALSE)),VLOOKUP($A34,'ALG Generieke vragenset'!$A$2:$X$48,9,FALSE),"")</f>
        <v>Wat is je belangrijkste vraag aan ons?</v>
      </c>
      <c r="J34" s="1" t="str">
        <f t="shared" si="2"/>
        <v>ADDITIONALQ_QuestionPar</v>
      </c>
      <c r="K34" s="1" t="str">
        <f>IF(ISTEXT(VLOOKUP($A34,'ALG Generieke vragenset'!$A$2:$X$48,11,FALSE)),VLOOKUP($A34,'ALG Generieke vragenset'!$A$2:$X$48,11,FALSE),"")</f>
        <v>Wat is je belangrijkste vraag aan ons?</v>
      </c>
      <c r="L34" s="1" t="str">
        <f>IF(ISTEXT(VLOOKUP($A34,'ALG Generieke vragenset'!$A$2:$X$48,12,FALSE)),VLOOKUP($A34,'ALG Generieke vragenset'!$A$2:$X$48,12,FALSE),"")</f>
        <v>Hulpvraag</v>
      </c>
      <c r="M34" s="1"/>
      <c r="N34" s="1" t="str">
        <f>IF(ISTEXT(VLOOKUP($A34,'ALG Generieke vragenset'!$A$2:$X$48,14,FALSE)),VLOOKUP($A34,'ALG Generieke vragenset'!$A$2:$X$48,14,FALSE),"")</f>
        <v/>
      </c>
      <c r="O34" s="24" t="str">
        <f>IF(ISTEXT(VLOOKUP($A34,'ALG Generieke vragenset'!$A$2:$X$48,15,FALSE)),VLOOKUP($A34,'ALG Generieke vragenset'!$A$2:$X$48,15,FALSE),"")</f>
        <v/>
      </c>
      <c r="P34" s="24" t="str">
        <f>IF(ISTEXT(VLOOKUP($A34,'ALG Generieke vragenset'!$A$2:$X$48,16,FALSE)),VLOOKUP($A34,'ALG Generieke vragenset'!$A$2:$X$48,16,FALSE),"")</f>
        <v/>
      </c>
      <c r="Q34" s="1" t="str">
        <f>IF(ISTEXT(VLOOKUP($A34,'ALG Generieke vragenset'!$A$2:$X$48,17,FALSE)),VLOOKUP($A34,'ALG Generieke vragenset'!$A$2:$X$48,17,FALSE),"")</f>
        <v>beschrijving</v>
      </c>
      <c r="R34" s="1" t="str">
        <f>IF(ISTEXT(VLOOKUP($A34,'ALG Generieke vragenset'!$A$2:$X$48,18,FALSE)),VLOOKUP($A34,'ALG Generieke vragenset'!$A$2:$X$48,18,FALSE),"")</f>
        <v xml:space="preserve">Ja </v>
      </c>
      <c r="S34" s="1"/>
      <c r="T34" s="14" t="str">
        <f>IF(ISTEXT(VLOOKUP($A34,'ALG Generieke vragenset'!$A$2:$X$48,20,FALSE)),VLOOKUP($A34,'ALG Generieke vragenset'!$A$2:$X$48,20,FALSE),"")</f>
        <v>Beschrijving</v>
      </c>
      <c r="U34" s="14" t="str">
        <f>IF(ISTEXT(VLOOKUP($A34,'ALG Generieke vragenset'!$A$2:$X$48,21,FALSE)),VLOOKUP($A34,'ALG Generieke vragenset'!$A$2:$X$48,21,FALSE),"")</f>
        <v>x</v>
      </c>
      <c r="V34" s="91">
        <v>1</v>
      </c>
      <c r="W34" s="91"/>
      <c r="X34" s="92"/>
    </row>
    <row r="35" spans="1:24" ht="100.9" hidden="1">
      <c r="A35" s="93" t="s">
        <v>6278</v>
      </c>
      <c r="B35" s="94" t="s">
        <v>6279</v>
      </c>
      <c r="C35" s="94" t="s">
        <v>6162</v>
      </c>
      <c r="D35" s="94" t="s">
        <v>6115</v>
      </c>
      <c r="E35" s="94" t="s">
        <v>6115</v>
      </c>
      <c r="F35" s="94" t="s">
        <v>6154</v>
      </c>
      <c r="G35" s="94"/>
      <c r="H35" s="25" t="str">
        <f t="shared" si="1"/>
        <v>ALG27_Question</v>
      </c>
      <c r="I35" s="1" t="str">
        <f>IF(ISTEXT(VLOOKUP($A35,'ALG Generieke vragenset'!$A$2:$X$48,9,FALSE)),VLOOKUP($A35,'ALG Generieke vragenset'!$A$2:$X$48,9,FALSE),"")</f>
        <v xml:space="preserve">Zijn er nog andere zorgen of vragen? </v>
      </c>
      <c r="J35" s="1" t="str">
        <f t="shared" si="2"/>
        <v>ALG27_QuestionPar</v>
      </c>
      <c r="K35" s="1" t="str">
        <f>IF(ISTEXT(VLOOKUP($A35,'ALG Generieke vragenset'!$A$2:$X$48,11,FALSE)),VLOOKUP($A35,'ALG Generieke vragenset'!$A$2:$X$48,11,FALSE),"")</f>
        <v xml:space="preserve">Zijn er nog andere zorgen of vragen? </v>
      </c>
      <c r="L35" s="1" t="str">
        <f>IF(ISTEXT(VLOOKUP($A35,'ALG Generieke vragenset'!$A$2:$X$48,12,FALSE)),VLOOKUP($A35,'ALG Generieke vragenset'!$A$2:$X$48,12,FALSE),"")</f>
        <v>Zorgen of vragen</v>
      </c>
      <c r="M35" s="1" t="str">
        <f t="shared" si="3"/>
        <v>ALG27_ExtraInfo</v>
      </c>
      <c r="N35" s="1" t="str">
        <f>IF(ISTEXT(VLOOKUP($A35,'ALG Generieke vragenset'!$A$2:$X$48,14,FALSE)),VLOOKUP($A35,'ALG Generieke vragenset'!$A$2:$X$48,14,FALSE),"")</f>
        <v xml:space="preserve">Dit is de laatste vraag, hierna worden je antwoorden doorgestuurd naar ons medisch team. Indien je geen aanvullingen hebt kan je op volgende klikken. </v>
      </c>
      <c r="O35" s="24" t="str">
        <f>IF(ISTEXT(VLOOKUP($A35,'ALG Generieke vragenset'!$A$2:$X$48,15,FALSE)),VLOOKUP($A35,'ALG Generieke vragenset'!$A$2:$X$48,15,FALSE),"")</f>
        <v/>
      </c>
      <c r="P35" s="24" t="str">
        <f>IF(ISTEXT(VLOOKUP($A35,'ALG Generieke vragenset'!$A$2:$X$48,16,FALSE)),VLOOKUP($A35,'ALG Generieke vragenset'!$A$2:$X$48,16,FALSE),"")</f>
        <v/>
      </c>
      <c r="Q35" s="1" t="str">
        <f>IF(ISTEXT(VLOOKUP($A35,'ALG Generieke vragenset'!$A$2:$X$48,17,FALSE)),VLOOKUP($A35,'ALG Generieke vragenset'!$A$2:$X$48,17,FALSE),"")</f>
        <v>beschrijving</v>
      </c>
      <c r="R35" s="1" t="str">
        <f>IF(ISTEXT(VLOOKUP($A35,'ALG Generieke vragenset'!$A$2:$X$48,18,FALSE)),VLOOKUP($A35,'ALG Generieke vragenset'!$A$2:$X$48,18,FALSE),"")</f>
        <v>Nee</v>
      </c>
      <c r="S35" s="1"/>
      <c r="T35" s="14" t="str">
        <f>IF(ISTEXT(VLOOKUP($A35,'ALG Generieke vragenset'!$A$2:$X$48,20,FALSE)),VLOOKUP($A35,'ALG Generieke vragenset'!$A$2:$X$48,20,FALSE),"")</f>
        <v>Beschrijving</v>
      </c>
      <c r="U35" s="14" t="str">
        <f>IF(ISTEXT(VLOOKUP($A35,'ALG Generieke vragenset'!$A$2:$X$48,21,FALSE)),VLOOKUP($A35,'ALG Generieke vragenset'!$A$2:$X$48,21,FALSE),"")</f>
        <v>x</v>
      </c>
      <c r="V35" s="94">
        <v>1</v>
      </c>
      <c r="W35" s="94" t="s">
        <v>6283</v>
      </c>
      <c r="X35" s="95" t="s">
        <v>6284</v>
      </c>
    </row>
  </sheetData>
  <autoFilter ref="A1:X35" xr:uid="{00000000-0001-0000-1200-000000000000}">
    <filterColumn colId="13">
      <filters blank="1">
        <filter val=" "/>
      </filters>
    </filterColumn>
  </autoFilter>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6017F3E-414A-4C79-8546-8EC087A637A9}">
          <x14:formula1>
            <xm:f>_handleiding!$A$29:$A$38</xm:f>
          </x14:formula1>
          <x14:formula2>
            <xm:f>0</xm:f>
          </x14:formula2>
          <xm:sqref>Q12:Q13 Q16 Q18:Q19 Q22:Q24 Q27:Q29 Q32:Q35</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34"/>
  <dimension ref="A1:X36"/>
  <sheetViews>
    <sheetView topLeftCell="J22" zoomScaleNormal="100" workbookViewId="0">
      <selection activeCell="M23" sqref="M23"/>
    </sheetView>
  </sheetViews>
  <sheetFormatPr defaultColWidth="8.7109375" defaultRowHeight="15"/>
  <cols>
    <col min="1" max="1" width="13" customWidth="1"/>
    <col min="7" max="8" width="14.28515625" customWidth="1"/>
    <col min="9" max="10" width="29.85546875" customWidth="1"/>
    <col min="11" max="11" width="15.42578125" customWidth="1"/>
    <col min="12" max="13" width="9.140625" customWidth="1"/>
    <col min="14" max="14" width="21.140625" customWidth="1"/>
    <col min="15" max="16" width="9.140625" customWidth="1"/>
    <col min="17" max="17" width="13.85546875" customWidth="1"/>
    <col min="18" max="18" width="9.140625" customWidth="1"/>
    <col min="19" max="19" width="41.42578125" customWidth="1"/>
    <col min="20" max="20" width="16.7109375" customWidth="1"/>
  </cols>
  <sheetData>
    <row r="1" spans="1:24" ht="144">
      <c r="A1" s="74" t="s">
        <v>6075</v>
      </c>
      <c r="B1" s="74" t="s">
        <v>6076</v>
      </c>
      <c r="C1" s="74" t="s">
        <v>6077</v>
      </c>
      <c r="D1" s="74" t="s">
        <v>6078</v>
      </c>
      <c r="E1" s="74" t="s">
        <v>6079</v>
      </c>
      <c r="F1" s="74" t="s">
        <v>6905</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141" t="s">
        <v>6096</v>
      </c>
      <c r="W1" s="74" t="s">
        <v>6097</v>
      </c>
      <c r="X1" s="74" t="s">
        <v>6098</v>
      </c>
    </row>
    <row r="2" spans="1:24" ht="41.45">
      <c r="A2" s="100" t="s">
        <v>6353</v>
      </c>
      <c r="B2" s="101"/>
      <c r="C2" s="101" t="s">
        <v>6353</v>
      </c>
      <c r="D2" s="101" t="s">
        <v>4719</v>
      </c>
      <c r="E2" s="101" t="s">
        <v>4719</v>
      </c>
      <c r="F2" s="101" t="s">
        <v>6154</v>
      </c>
      <c r="G2" s="101"/>
      <c r="H2" s="101" t="str">
        <f t="shared" ref="H2:H36" si="0">A2&amp;"_"&amp;$H$1</f>
        <v>ABCDE _Question</v>
      </c>
      <c r="I2" s="102"/>
      <c r="J2" s="492" t="str">
        <f t="shared" ref="J2:J36" si="1">A2&amp;"_"&amp;$J$1</f>
        <v>ABCDE _QuestionPar</v>
      </c>
      <c r="K2" s="103"/>
      <c r="L2" s="104"/>
      <c r="M2" s="104" t="str">
        <f t="shared" ref="M2:M36" si="2">A2&amp;"_"&amp;$M$1</f>
        <v>ABCDE _ExtraInfo</v>
      </c>
      <c r="N2" s="101" t="s">
        <v>6384</v>
      </c>
      <c r="O2" s="104"/>
      <c r="P2" s="101"/>
      <c r="Q2" s="101"/>
      <c r="R2" s="101"/>
      <c r="S2" s="101"/>
      <c r="T2" s="101" t="s">
        <v>6510</v>
      </c>
      <c r="U2" s="101"/>
      <c r="V2" s="101"/>
      <c r="W2" s="101"/>
      <c r="X2" s="105"/>
    </row>
    <row r="3" spans="1:24" ht="409.6">
      <c r="A3" s="25" t="str">
        <f t="shared" ref="A3:A9" si="3">UPPER(MID(C3,1,5)&amp;B3)</f>
        <v>ABCDE1A</v>
      </c>
      <c r="B3" s="25" t="s">
        <v>6342</v>
      </c>
      <c r="C3" s="25" t="s">
        <v>6343</v>
      </c>
      <c r="D3" s="25" t="s">
        <v>4719</v>
      </c>
      <c r="E3" s="25" t="s">
        <v>4719</v>
      </c>
      <c r="F3" s="25" t="s">
        <v>6216</v>
      </c>
      <c r="G3" s="25" t="s">
        <v>6385</v>
      </c>
      <c r="H3" s="25" t="str">
        <f t="shared" si="0"/>
        <v>ABCDE1A_Question</v>
      </c>
      <c r="I3" s="1" t="str">
        <f>IF(ISTEXT(VLOOKUP($A3,'ABCDE set (patient + verz)'!$A$2:$X$48,9,FALSE)),VLOOKUP($A3,'ABCDE set (patient + verz)'!$A$2:$X$48,9,FALSE),"")</f>
        <v>Ben je volledig bij bewustzijn / helder?</v>
      </c>
      <c r="J3" s="1" t="str">
        <f t="shared" si="1"/>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 t="str">
        <f t="shared" si="2"/>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72">
      <c r="A4" s="25" t="str">
        <f t="shared" si="3"/>
        <v>ABCDE1B</v>
      </c>
      <c r="B4" s="25" t="s">
        <v>6352</v>
      </c>
      <c r="C4" s="25" t="s">
        <v>6353</v>
      </c>
      <c r="D4" s="25" t="s">
        <v>6296</v>
      </c>
      <c r="E4" s="25" t="s">
        <v>6115</v>
      </c>
      <c r="F4" s="25" t="s">
        <v>6224</v>
      </c>
      <c r="G4" s="25" t="s">
        <v>6385</v>
      </c>
      <c r="H4" s="25" t="str">
        <f t="shared" si="0"/>
        <v>ABCDE1B_Question</v>
      </c>
      <c r="I4" s="1" t="str">
        <f>IF(ISTEXT(VLOOKUP($A4,'ABCDE set (patient + verz)'!$A$2:$X$48,9,FALSE)),VLOOKUP($A4,'ABCDE set (patient + verz)'!$A$2:$X$48,9,FALSE),"")</f>
        <v xml:space="preserve">Ben je volledig bij bewustzijn / helder? </v>
      </c>
      <c r="J4" s="1" t="str">
        <f t="shared" si="1"/>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 t="str">
        <f t="shared" si="2"/>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15.15">
      <c r="A5" s="25" t="str">
        <f t="shared" si="3"/>
        <v>ABCDE2</v>
      </c>
      <c r="B5" s="25">
        <v>2</v>
      </c>
      <c r="C5" s="25" t="s">
        <v>6343</v>
      </c>
      <c r="D5" s="25" t="s">
        <v>6115</v>
      </c>
      <c r="E5" s="25" t="s">
        <v>6115</v>
      </c>
      <c r="F5" s="25" t="s">
        <v>6154</v>
      </c>
      <c r="G5" s="25" t="s">
        <v>6385</v>
      </c>
      <c r="H5" s="25" t="str">
        <f t="shared" si="0"/>
        <v>ABCDE2_Question</v>
      </c>
      <c r="I5" s="1" t="str">
        <f>IF(ISTEXT(VLOOKUP($A5,'ABCDE set (patient + verz)'!$A$2:$X$48,9,FALSE)),VLOOKUP($A5,'ABCDE set (patient + verz)'!$A$2:$X$48,9,FALSE),"")</f>
        <v xml:space="preserve">Heb je een of meer van de volgende klachten bij het in- of uitademen? </v>
      </c>
      <c r="J5" s="1" t="str">
        <f t="shared" si="1"/>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 t="str">
        <f t="shared" si="2"/>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76.1">
      <c r="A6" s="25" t="str">
        <f t="shared" si="3"/>
        <v>ABCDE3</v>
      </c>
      <c r="B6" s="25">
        <v>3</v>
      </c>
      <c r="C6" s="25" t="s">
        <v>6353</v>
      </c>
      <c r="D6" s="25" t="s">
        <v>6296</v>
      </c>
      <c r="E6" s="25" t="s">
        <v>6115</v>
      </c>
      <c r="F6" s="25" t="s">
        <v>6224</v>
      </c>
      <c r="G6" s="25" t="s">
        <v>6385</v>
      </c>
      <c r="H6" s="25" t="str">
        <f t="shared" si="0"/>
        <v>ABCDE3_Question</v>
      </c>
      <c r="I6" s="1" t="str">
        <f>IF(ISTEXT(VLOOKUP($A6,'ABCDE set (patient + verz)'!$A$2:$X$48,9,FALSE)),VLOOKUP($A6,'ABCDE set (patient + verz)'!$A$2:$X$48,9,FALSE),"")</f>
        <v xml:space="preserve">Heb je een of meer van de volgende klachten bij het in- of uitademen? </v>
      </c>
      <c r="J6" s="1" t="str">
        <f t="shared" si="1"/>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44">
      <c r="A7" s="25" t="str">
        <f t="shared" si="3"/>
        <v>ABCDE4</v>
      </c>
      <c r="B7" s="25">
        <v>4</v>
      </c>
      <c r="C7" s="25" t="s">
        <v>6343</v>
      </c>
      <c r="D7" s="25" t="s">
        <v>6115</v>
      </c>
      <c r="E7" s="25" t="s">
        <v>4719</v>
      </c>
      <c r="F7" s="25" t="s">
        <v>6154</v>
      </c>
      <c r="G7" s="25" t="s">
        <v>6385</v>
      </c>
      <c r="H7" s="25" t="str">
        <f t="shared" si="0"/>
        <v>ABCDE4_Question</v>
      </c>
      <c r="I7" s="1" t="str">
        <f>IF(ISTEXT(VLOOKUP($A7,'ABCDE set (patient + verz)'!$A$2:$X$48,9,FALSE)),VLOOKUP($A7,'ABCDE set (patient + verz)'!$A$2:$X$48,9,FALSE),"")</f>
        <v xml:space="preserve">Heb je een of meer van de volgende ernstige klachten? </v>
      </c>
      <c r="J7" s="1" t="str">
        <f t="shared" si="1"/>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80.099999999999994">
      <c r="A8" s="25" t="str">
        <f t="shared" si="3"/>
        <v>ABCDE5</v>
      </c>
      <c r="B8" s="25">
        <v>5</v>
      </c>
      <c r="C8" s="25" t="s">
        <v>6343</v>
      </c>
      <c r="D8" s="25" t="s">
        <v>6115</v>
      </c>
      <c r="E8" s="25" t="s">
        <v>4719</v>
      </c>
      <c r="F8" s="25" t="s">
        <v>6154</v>
      </c>
      <c r="G8" s="25" t="s">
        <v>6385</v>
      </c>
      <c r="H8" s="25" t="str">
        <f t="shared" si="0"/>
        <v>ABCDE5_Question</v>
      </c>
      <c r="I8" s="1" t="str">
        <f>IF(ISTEXT(VLOOKUP($A8,'ABCDE set (patient + verz)'!$A$2:$X$48,9,FALSE)),VLOOKUP($A8,'ABCDE set (patient + verz)'!$A$2:$X$48,9,FALSE),"")</f>
        <v>Heb je een plotse verandering van spraak, of van uitval in het gezicht of een lichaamsdeel?</v>
      </c>
      <c r="J8" s="1" t="str">
        <f t="shared" si="1"/>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44">
      <c r="A9" s="25" t="str">
        <f t="shared" si="3"/>
        <v>ABCDE6</v>
      </c>
      <c r="B9" s="25">
        <v>6</v>
      </c>
      <c r="C9" s="25" t="s">
        <v>6353</v>
      </c>
      <c r="D9" s="25" t="s">
        <v>4719</v>
      </c>
      <c r="E9" s="25" t="s">
        <v>4719</v>
      </c>
      <c r="F9" s="25" t="s">
        <v>6154</v>
      </c>
      <c r="G9" s="25" t="s">
        <v>6385</v>
      </c>
      <c r="H9" s="25" t="str">
        <f t="shared" si="0"/>
        <v>ABCDE6_Question</v>
      </c>
      <c r="I9" s="1" t="str">
        <f>IF(ISTEXT(VLOOKUP($A9,'ABCDE set (patient + verz)'!$A$2:$X$48,9,FALSE)),VLOOKUP($A9,'ABCDE set (patient + verz)'!$A$2:$X$48,9,FALSE),"")</f>
        <v xml:space="preserve">Hoe ernstig ziek ben je op dit moment? </v>
      </c>
      <c r="J9" s="1" t="str">
        <f t="shared" si="1"/>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
      <c r="N9" s="14"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409.6">
      <c r="A10" s="106" t="str">
        <f t="shared" ref="A10:A19" si="4">UPPER(MID(C10,1,5)&amp;B10)</f>
        <v>WOND1</v>
      </c>
      <c r="B10" s="70">
        <v>1</v>
      </c>
      <c r="C10" s="70" t="s">
        <v>100</v>
      </c>
      <c r="D10" s="70" t="s">
        <v>4719</v>
      </c>
      <c r="E10" s="70" t="s">
        <v>4719</v>
      </c>
      <c r="F10" s="70" t="s">
        <v>6202</v>
      </c>
      <c r="G10" s="70"/>
      <c r="H10" s="70" t="str">
        <f t="shared" si="0"/>
        <v>WOND1_Question</v>
      </c>
      <c r="I10" s="70" t="s">
        <v>8083</v>
      </c>
      <c r="J10" s="70" t="str">
        <f t="shared" si="1"/>
        <v>WOND1_QuestionPar</v>
      </c>
      <c r="K10" s="70" t="s">
        <v>8084</v>
      </c>
      <c r="L10" s="70" t="s">
        <v>8085</v>
      </c>
      <c r="M10" s="70" t="str">
        <f t="shared" si="2"/>
        <v>WOND1_ExtraInfo</v>
      </c>
      <c r="N10" s="70" t="s">
        <v>8086</v>
      </c>
      <c r="O10" s="70"/>
      <c r="P10" s="70" t="s">
        <v>6300</v>
      </c>
      <c r="Q10" s="70" t="s">
        <v>6326</v>
      </c>
      <c r="R10" s="70" t="s">
        <v>3</v>
      </c>
      <c r="S10" s="70" t="s">
        <v>8087</v>
      </c>
      <c r="T10" s="70" t="s">
        <v>8088</v>
      </c>
      <c r="U10" s="70"/>
      <c r="V10" s="70" t="s">
        <v>6732</v>
      </c>
      <c r="W10" s="70" t="s">
        <v>8089</v>
      </c>
      <c r="X10" s="125"/>
    </row>
    <row r="11" spans="1:24" ht="201.6">
      <c r="A11" s="66" t="str">
        <f t="shared" si="4"/>
        <v>WOND2</v>
      </c>
      <c r="B11" s="67">
        <v>2</v>
      </c>
      <c r="C11" s="67" t="s">
        <v>100</v>
      </c>
      <c r="D11" s="67" t="s">
        <v>6115</v>
      </c>
      <c r="E11" s="67" t="s">
        <v>6259</v>
      </c>
      <c r="F11" s="67" t="s">
        <v>6154</v>
      </c>
      <c r="G11" s="67"/>
      <c r="H11" s="67" t="str">
        <f t="shared" si="0"/>
        <v>WOND2_Question</v>
      </c>
      <c r="I11" s="67" t="s">
        <v>8090</v>
      </c>
      <c r="J11" s="491" t="str">
        <f t="shared" si="1"/>
        <v>WOND2_QuestionPar</v>
      </c>
      <c r="K11" s="68" t="s">
        <v>8090</v>
      </c>
      <c r="L11" s="69" t="s">
        <v>6623</v>
      </c>
      <c r="M11" s="69" t="str">
        <f t="shared" si="2"/>
        <v>WOND2_ExtraInfo</v>
      </c>
      <c r="N11" s="69" t="s">
        <v>8091</v>
      </c>
      <c r="O11" s="69"/>
      <c r="P11" s="67"/>
      <c r="Q11" s="67" t="s">
        <v>6326</v>
      </c>
      <c r="R11" s="67" t="s">
        <v>6118</v>
      </c>
      <c r="S11" s="67" t="s">
        <v>8092</v>
      </c>
      <c r="T11" s="67" t="s">
        <v>8093</v>
      </c>
      <c r="U11" s="67" t="s">
        <v>1576</v>
      </c>
      <c r="V11" s="67" t="s">
        <v>6582</v>
      </c>
      <c r="W11" s="67" t="s">
        <v>7008</v>
      </c>
      <c r="X11" s="71"/>
    </row>
    <row r="12" spans="1:24" ht="57.6">
      <c r="A12" s="106" t="str">
        <f t="shared" si="4"/>
        <v>WOND3</v>
      </c>
      <c r="B12" s="67">
        <v>3</v>
      </c>
      <c r="C12" s="40" t="s">
        <v>100</v>
      </c>
      <c r="D12" s="67" t="s">
        <v>6115</v>
      </c>
      <c r="E12" s="67" t="s">
        <v>6259</v>
      </c>
      <c r="F12" s="67" t="s">
        <v>6154</v>
      </c>
      <c r="G12" s="67"/>
      <c r="H12" s="67" t="str">
        <f t="shared" si="0"/>
        <v>WOND3_Question</v>
      </c>
      <c r="I12" s="67" t="s">
        <v>8094</v>
      </c>
      <c r="J12" s="491" t="str">
        <f t="shared" si="1"/>
        <v>WOND3_QuestionPar</v>
      </c>
      <c r="K12" s="68" t="s">
        <v>8095</v>
      </c>
      <c r="L12" s="69" t="s">
        <v>8096</v>
      </c>
      <c r="M12" s="69" t="str">
        <f t="shared" si="2"/>
        <v>WOND3_ExtraInfo</v>
      </c>
      <c r="N12" s="69" t="s">
        <v>8097</v>
      </c>
      <c r="O12" s="69"/>
      <c r="P12" s="67"/>
      <c r="Q12" s="67" t="s">
        <v>6128</v>
      </c>
      <c r="R12" s="67" t="s">
        <v>6118</v>
      </c>
      <c r="S12" s="67"/>
      <c r="T12" s="67" t="s">
        <v>6312</v>
      </c>
      <c r="U12" s="70" t="s">
        <v>6602</v>
      </c>
      <c r="V12" s="67">
        <v>1</v>
      </c>
      <c r="W12" s="67" t="s">
        <v>7195</v>
      </c>
      <c r="X12" s="71"/>
    </row>
    <row r="13" spans="1:24" ht="259.14999999999998">
      <c r="A13" s="66" t="str">
        <f t="shared" si="4"/>
        <v>WOND4</v>
      </c>
      <c r="B13" s="67">
        <v>4</v>
      </c>
      <c r="C13" s="67" t="s">
        <v>100</v>
      </c>
      <c r="D13" s="67" t="s">
        <v>6115</v>
      </c>
      <c r="E13" s="67" t="s">
        <v>6259</v>
      </c>
      <c r="F13" s="67" t="s">
        <v>6154</v>
      </c>
      <c r="G13" s="67"/>
      <c r="H13" s="67" t="str">
        <f t="shared" si="0"/>
        <v>WOND4_Question</v>
      </c>
      <c r="I13" s="67" t="s">
        <v>1998</v>
      </c>
      <c r="J13" s="491" t="str">
        <f t="shared" si="1"/>
        <v>WOND4_QuestionPar</v>
      </c>
      <c r="K13" s="68" t="s">
        <v>6885</v>
      </c>
      <c r="L13" s="69" t="s">
        <v>8098</v>
      </c>
      <c r="M13" s="69" t="str">
        <f t="shared" si="2"/>
        <v>WOND4_ExtraInfo</v>
      </c>
      <c r="N13" s="69" t="s">
        <v>8099</v>
      </c>
      <c r="O13" s="69"/>
      <c r="P13" s="67"/>
      <c r="Q13" s="67" t="s">
        <v>6312</v>
      </c>
      <c r="R13" s="67" t="s">
        <v>6118</v>
      </c>
      <c r="S13" s="67"/>
      <c r="T13" s="67" t="s">
        <v>6312</v>
      </c>
      <c r="U13" s="67" t="s">
        <v>6602</v>
      </c>
      <c r="V13" s="67">
        <v>1</v>
      </c>
      <c r="W13" s="67"/>
      <c r="X13" s="71"/>
    </row>
    <row r="14" spans="1:24" ht="72">
      <c r="A14" s="106" t="str">
        <f t="shared" si="4"/>
        <v>WOND5</v>
      </c>
      <c r="B14" s="67">
        <v>5</v>
      </c>
      <c r="C14" s="40" t="s">
        <v>100</v>
      </c>
      <c r="D14" s="67" t="s">
        <v>6115</v>
      </c>
      <c r="E14" s="67" t="s">
        <v>6115</v>
      </c>
      <c r="F14" s="67" t="s">
        <v>6154</v>
      </c>
      <c r="G14" s="67"/>
      <c r="H14" s="67" t="str">
        <f t="shared" si="0"/>
        <v>WOND5_Question</v>
      </c>
      <c r="I14" s="67" t="s">
        <v>5826</v>
      </c>
      <c r="J14" s="491" t="str">
        <f t="shared" si="1"/>
        <v>WOND5_QuestionPar</v>
      </c>
      <c r="K14" s="68" t="s">
        <v>5826</v>
      </c>
      <c r="L14" s="69" t="s">
        <v>8100</v>
      </c>
      <c r="M14" s="69" t="str">
        <f t="shared" si="2"/>
        <v>WOND5_ExtraInfo</v>
      </c>
      <c r="N14" s="69" t="s">
        <v>5829</v>
      </c>
      <c r="O14" s="69"/>
      <c r="P14" s="67"/>
      <c r="Q14" s="67" t="s">
        <v>6065</v>
      </c>
      <c r="R14" s="67" t="s">
        <v>6118</v>
      </c>
      <c r="S14" s="67" t="s">
        <v>8101</v>
      </c>
      <c r="T14" s="67" t="s">
        <v>8102</v>
      </c>
      <c r="U14" s="70" t="s">
        <v>6602</v>
      </c>
      <c r="V14" s="67" t="s">
        <v>6401</v>
      </c>
      <c r="W14" s="67"/>
      <c r="X14" s="71"/>
    </row>
    <row r="15" spans="1:24" ht="91.5">
      <c r="A15" s="106" t="str">
        <f t="shared" si="4"/>
        <v>WOND5A</v>
      </c>
      <c r="B15" s="67" t="s">
        <v>6862</v>
      </c>
      <c r="C15" s="40" t="s">
        <v>8103</v>
      </c>
      <c r="D15" s="67" t="s">
        <v>6115</v>
      </c>
      <c r="E15" s="67" t="s">
        <v>6259</v>
      </c>
      <c r="F15" s="67" t="s">
        <v>6154</v>
      </c>
      <c r="G15" s="67"/>
      <c r="H15" s="67" t="str">
        <f t="shared" si="0"/>
        <v>WOND5A_Question</v>
      </c>
      <c r="I15" s="67" t="s">
        <v>5837</v>
      </c>
      <c r="J15" s="491" t="str">
        <f t="shared" si="1"/>
        <v>WOND5A_QuestionPar</v>
      </c>
      <c r="K15" s="68" t="s">
        <v>8104</v>
      </c>
      <c r="L15" s="69" t="s">
        <v>8105</v>
      </c>
      <c r="M15" s="69"/>
      <c r="N15" s="69"/>
      <c r="O15" s="69"/>
      <c r="P15" s="67"/>
      <c r="Q15" s="67" t="s">
        <v>6065</v>
      </c>
      <c r="R15" s="67" t="s">
        <v>6118</v>
      </c>
      <c r="S15" s="67" t="s">
        <v>8106</v>
      </c>
      <c r="T15" s="67" t="s">
        <v>8107</v>
      </c>
      <c r="U15" s="70" t="s">
        <v>6602</v>
      </c>
      <c r="V15" s="67" t="s">
        <v>6269</v>
      </c>
      <c r="W15" s="67"/>
      <c r="X15" s="71"/>
    </row>
    <row r="16" spans="1:24" ht="144">
      <c r="A16" s="111" t="str">
        <f t="shared" si="4"/>
        <v>WOND6</v>
      </c>
      <c r="B16" s="67">
        <v>6</v>
      </c>
      <c r="C16" s="40" t="s">
        <v>100</v>
      </c>
      <c r="D16" s="67" t="s">
        <v>4719</v>
      </c>
      <c r="E16" s="67" t="s">
        <v>6259</v>
      </c>
      <c r="F16" s="67" t="s">
        <v>6154</v>
      </c>
      <c r="G16" s="67"/>
      <c r="H16" s="67" t="str">
        <f t="shared" si="0"/>
        <v>WOND6_Question</v>
      </c>
      <c r="I16" s="67" t="s">
        <v>5846</v>
      </c>
      <c r="J16" s="491" t="str">
        <f t="shared" si="1"/>
        <v>WOND6_QuestionPar</v>
      </c>
      <c r="K16" s="68" t="s">
        <v>8108</v>
      </c>
      <c r="L16" s="69" t="s">
        <v>6656</v>
      </c>
      <c r="M16" s="69" t="str">
        <f t="shared" si="2"/>
        <v>WOND6_ExtraInfo</v>
      </c>
      <c r="N16" s="67" t="s">
        <v>8109</v>
      </c>
      <c r="O16" s="69"/>
      <c r="P16" s="67"/>
      <c r="Q16" s="67" t="s">
        <v>6635</v>
      </c>
      <c r="R16" s="67" t="s">
        <v>6118</v>
      </c>
      <c r="S16" s="67"/>
      <c r="T16" s="67" t="s">
        <v>6312</v>
      </c>
      <c r="U16" s="67" t="s">
        <v>1576</v>
      </c>
      <c r="V16" s="67">
        <v>1</v>
      </c>
      <c r="W16" s="67"/>
      <c r="X16" s="71"/>
    </row>
    <row r="17" spans="1:24" ht="259.14999999999998">
      <c r="A17" s="112" t="str">
        <f t="shared" si="4"/>
        <v>WOND7</v>
      </c>
      <c r="B17" s="67">
        <v>7</v>
      </c>
      <c r="C17" s="67" t="s">
        <v>100</v>
      </c>
      <c r="D17" s="67" t="s">
        <v>4719</v>
      </c>
      <c r="E17" s="67" t="s">
        <v>6259</v>
      </c>
      <c r="F17" s="67" t="s">
        <v>6154</v>
      </c>
      <c r="G17" s="67"/>
      <c r="H17" s="67" t="str">
        <f t="shared" si="0"/>
        <v>WOND7_Question</v>
      </c>
      <c r="I17" s="67" t="s">
        <v>8110</v>
      </c>
      <c r="J17" s="491" t="str">
        <f t="shared" si="1"/>
        <v>WOND7_QuestionPar</v>
      </c>
      <c r="K17" s="68" t="s">
        <v>8111</v>
      </c>
      <c r="L17" s="69" t="s">
        <v>8112</v>
      </c>
      <c r="M17" s="69" t="str">
        <f t="shared" si="2"/>
        <v>WOND7_ExtraInfo</v>
      </c>
      <c r="N17" s="69" t="s">
        <v>8113</v>
      </c>
      <c r="O17" s="69"/>
      <c r="P17" s="67"/>
      <c r="Q17" s="67" t="s">
        <v>6326</v>
      </c>
      <c r="R17" s="67" t="s">
        <v>6118</v>
      </c>
      <c r="S17" s="67" t="s">
        <v>8114</v>
      </c>
      <c r="T17" s="67" t="s">
        <v>8115</v>
      </c>
      <c r="U17" s="70"/>
      <c r="V17" s="67" t="s">
        <v>6477</v>
      </c>
      <c r="W17" s="67"/>
      <c r="X17" s="71"/>
    </row>
    <row r="18" spans="1:24" ht="144">
      <c r="A18" s="111" t="str">
        <f t="shared" si="4"/>
        <v>WOND8</v>
      </c>
      <c r="B18" s="40">
        <v>8</v>
      </c>
      <c r="C18" s="40" t="s">
        <v>100</v>
      </c>
      <c r="D18" s="41" t="s">
        <v>4719</v>
      </c>
      <c r="E18" s="41" t="s">
        <v>4719</v>
      </c>
      <c r="F18" s="41" t="s">
        <v>6154</v>
      </c>
      <c r="G18" s="41"/>
      <c r="H18" s="41" t="str">
        <f t="shared" si="0"/>
        <v>WOND8_Question</v>
      </c>
      <c r="I18" s="67" t="s">
        <v>8116</v>
      </c>
      <c r="J18" s="491" t="str">
        <f t="shared" si="1"/>
        <v>WOND8_QuestionPar</v>
      </c>
      <c r="K18" s="68" t="s">
        <v>8116</v>
      </c>
      <c r="L18" s="40" t="s">
        <v>6695</v>
      </c>
      <c r="M18" s="40"/>
      <c r="N18" s="77"/>
      <c r="O18" s="77"/>
      <c r="P18" s="77"/>
      <c r="Q18" s="40" t="s">
        <v>6065</v>
      </c>
      <c r="R18" s="40" t="s">
        <v>3</v>
      </c>
      <c r="S18" s="41" t="s">
        <v>8117</v>
      </c>
      <c r="T18" s="41" t="s">
        <v>8118</v>
      </c>
      <c r="U18" s="41" t="s">
        <v>1576</v>
      </c>
      <c r="V18" s="113" t="s">
        <v>6230</v>
      </c>
      <c r="W18" s="77" t="s">
        <v>6231</v>
      </c>
      <c r="X18" s="42"/>
    </row>
    <row r="19" spans="1:24" ht="60.75">
      <c r="A19" s="112" t="str">
        <f t="shared" si="4"/>
        <v>WOND8A</v>
      </c>
      <c r="B19" s="114" t="s">
        <v>6214</v>
      </c>
      <c r="C19" s="40" t="s">
        <v>100</v>
      </c>
      <c r="D19" s="114" t="s">
        <v>6115</v>
      </c>
      <c r="E19" s="114" t="s">
        <v>4719</v>
      </c>
      <c r="F19" s="114" t="s">
        <v>6154</v>
      </c>
      <c r="G19" s="114"/>
      <c r="H19" s="114" t="str">
        <f t="shared" si="0"/>
        <v>WOND8A_Question</v>
      </c>
      <c r="I19" s="114" t="s">
        <v>350</v>
      </c>
      <c r="J19" s="114" t="str">
        <f t="shared" si="1"/>
        <v>WOND8A_QuestionPar</v>
      </c>
      <c r="K19" s="114" t="s">
        <v>350</v>
      </c>
      <c r="L19" s="114" t="s">
        <v>6233</v>
      </c>
      <c r="M19" s="114"/>
      <c r="N19" s="114" t="s">
        <v>6116</v>
      </c>
      <c r="O19" s="114" t="s">
        <v>6116</v>
      </c>
      <c r="P19" s="114" t="s">
        <v>6116</v>
      </c>
      <c r="Q19" s="114" t="s">
        <v>6128</v>
      </c>
      <c r="R19" s="114" t="s">
        <v>3</v>
      </c>
      <c r="S19" s="114"/>
      <c r="T19" s="114" t="s">
        <v>6128</v>
      </c>
      <c r="U19" s="114" t="s">
        <v>1576</v>
      </c>
      <c r="V19" s="114">
        <v>1</v>
      </c>
      <c r="W19" s="114" t="s">
        <v>6116</v>
      </c>
      <c r="X19" s="115" t="s">
        <v>6116</v>
      </c>
    </row>
    <row r="20" spans="1:24" ht="57.6">
      <c r="A20" s="32" t="str">
        <f t="shared" ref="A20" si="5">UPPER(MID(C20,1,3)&amp;B20)</f>
        <v>ALG7</v>
      </c>
      <c r="B20" s="1">
        <v>7</v>
      </c>
      <c r="C20" s="1" t="s">
        <v>6153</v>
      </c>
      <c r="D20" s="1" t="s">
        <v>6115</v>
      </c>
      <c r="E20" s="14" t="s">
        <v>6196</v>
      </c>
      <c r="F20" s="14" t="s">
        <v>6154</v>
      </c>
      <c r="G20" s="14"/>
      <c r="H20" s="14" t="str">
        <f t="shared" si="0"/>
        <v>ALG7_Question</v>
      </c>
      <c r="I20" s="1" t="str">
        <f>IF(ISTEXT(VLOOKUP($A20,'ALG Generieke vragenset'!$A$2:$X$100,9,FALSE)),VLOOKUP($A20,'ALG Generieke vragenset'!$A$2:$X$100,9,FALSE),"")</f>
        <v>Heb je (vermoedelijk) koorts?</v>
      </c>
      <c r="J20" s="1" t="str">
        <f t="shared" si="1"/>
        <v>ALG7_QuestionPar</v>
      </c>
      <c r="K20" s="1" t="str">
        <f>IF(ISTEXT(VLOOKUP($A20,'ALG Generieke vragenset'!$A$2:$X$100,11,FALSE)),VLOOKUP($A20,'ALG Generieke vragenset'!$A$2:$X$100,11,FALSE),"")</f>
        <v>Heeft de patiënt (vermoedelijk) koorts?</v>
      </c>
      <c r="L20" s="1" t="str">
        <f>IF(ISTEXT(VLOOKUP($A20,'ALG Generieke vragenset'!$A$2:$X$100,12,FALSE)),VLOOKUP($A20,'ALG Generieke vragenset'!$A$2:$X$100,12,FALSE),"")</f>
        <v>(Vermoedelijk) koorts</v>
      </c>
      <c r="M20" s="1" t="str">
        <f t="shared" si="2"/>
        <v>ALG7_ExtraInfo</v>
      </c>
      <c r="N20" s="1" t="str">
        <f>IF(ISTEXT(VLOOKUP($A20,'ALG Generieke vragenset'!$A$2:$X$100,14,FALSE)),VLOOKUP($A20,'ALG Generieke vragenset'!$A$2:$X$100,14,FALSE),"")</f>
        <v xml:space="preserve">Koorts is 38°C of hoger. Als je een thermometer hebt graag meten en bij voorkeur via de anus meten. </v>
      </c>
      <c r="O20" s="24" t="str">
        <f>IF(ISTEXT(VLOOKUP($A20,'ALG Generieke vragenset'!$A$2:$X$100,15,FALSE)),VLOOKUP($A20,'ALG Generieke vragenset'!$A$2:$X$100,15,FALSE),"")</f>
        <v/>
      </c>
      <c r="P20" s="24" t="str">
        <f>IF(ISTEXT(VLOOKUP($A20,'ALG Generieke vragenset'!$A$2:$X$100,16,FALSE)),VLOOKUP($A20,'ALG Generieke vragenset'!$A$2:$X$100,16,FALSE),"")</f>
        <v/>
      </c>
      <c r="Q20" s="1" t="str">
        <f>IF(ISTEXT(VLOOKUP($A20,'ALG Generieke vragenset'!$A$2:$X$100,17,FALSE)),VLOOKUP($A20,'ALG Generieke vragenset'!$A$2:$X$100,17,FALSE),"")</f>
        <v>keuzeselectie</v>
      </c>
      <c r="R20" s="1" t="str">
        <f>IF(ISTEXT(VLOOKUP($A20,'ALG Generieke vragenset'!$A$2:$X$100,18,FALSE)),VLOOKUP($A20,'ALG Generieke vragenset'!$A$2:$X$100,18,FALSE),"")</f>
        <v xml:space="preserve">Ja </v>
      </c>
      <c r="S20" s="14" t="s">
        <v>6198</v>
      </c>
      <c r="T20" s="14" t="str">
        <f>IF(ISTEXT(VLOOKUP($A20,'ALG Generieke vragenset'!$A$2:$X$100,20,FALSE)),VLOOKUP($A20,'ALG Generieke vragenset'!$A$2:$X$100,20,FALSE),"")</f>
        <v>1. Ja / vermoedelijk wel 
2. Nee / vermoedelijk niet</v>
      </c>
      <c r="U20" s="14" t="str">
        <f>IF(ISTEXT(VLOOKUP($A20,'ALG Generieke vragenset'!$A$2:$X$100,21,FALSE)),VLOOKUP($A20,'ALG Generieke vragenset'!$A$2:$X$100,21,FALSE),"")</f>
        <v>x</v>
      </c>
      <c r="V20" s="1" t="s">
        <v>6159</v>
      </c>
      <c r="W20" s="24" t="s">
        <v>6235</v>
      </c>
      <c r="X20" s="1"/>
    </row>
    <row r="21" spans="1:24" ht="187.15">
      <c r="A21" s="111" t="str">
        <f>UPPER(MID(C21,1,3)&amp;B21)</f>
        <v>ALG7A</v>
      </c>
      <c r="B21" s="40" t="s">
        <v>6201</v>
      </c>
      <c r="C21" s="40" t="s">
        <v>6153</v>
      </c>
      <c r="D21" s="40" t="s">
        <v>4719</v>
      </c>
      <c r="E21" s="41" t="s">
        <v>4719</v>
      </c>
      <c r="F21" s="41" t="s">
        <v>6202</v>
      </c>
      <c r="G21" s="41"/>
      <c r="H21" s="135" t="str">
        <f t="shared" si="0"/>
        <v>ALG7A_Question</v>
      </c>
      <c r="I21" s="1" t="str">
        <f>IF(ISTEXT(VLOOKUP($A21,'ALG Generieke vragenset'!$A$2:$X$100,9,FALSE)),VLOOKUP($A21,'ALG Generieke vragenset'!$A$2:$X$100,9,FALSE),"")</f>
        <v>Hoe hoog is je temperatuur?</v>
      </c>
      <c r="J21" s="1" t="str">
        <f t="shared" si="1"/>
        <v>ALG7A_QuestionPar</v>
      </c>
      <c r="K21" s="1" t="str">
        <f>IF(ISTEXT(VLOOKUP($A21,'ALG Generieke vragenset'!$A$2:$X$100,11,FALSE)),VLOOKUP($A21,'ALG Generieke vragenset'!$A$2:$X$100,11,FALSE),"")</f>
        <v>Hoe hoog is de temperatuur?</v>
      </c>
      <c r="L21" s="1" t="str">
        <f>IF(ISTEXT(VLOOKUP($A21,'ALG Generieke vragenset'!$A$2:$X$100,12,FALSE)),VLOOKUP($A21,'ALG Generieke vragenset'!$A$2:$X$100,12,FALSE),"")</f>
        <v>Temperatuur</v>
      </c>
      <c r="M21" s="1" t="str">
        <f t="shared" si="2"/>
        <v>ALG7A_ExtraInfo</v>
      </c>
      <c r="N21" s="1" t="str">
        <f>IF(ISTEXT(VLOOKUP($A21,'ALG Generieke vragenset'!$A$2:$X$100,14,FALSE)),VLOOKUP($A21,'ALG Generieke vragenset'!$A$2:$X$100,14,FALSE),"")</f>
        <v xml:space="preserve">Bij voorkeur via de anus gemeten en afronden op halve graden. </v>
      </c>
      <c r="O21" s="24" t="str">
        <f>IF(ISTEXT(VLOOKUP($A21,'ALG Generieke vragenset'!$A$2:$X$100,15,FALSE)),VLOOKUP($A21,'ALG Generieke vragenset'!$A$2:$X$100,15,FALSE),"")</f>
        <v/>
      </c>
      <c r="P21" s="24" t="str">
        <f>IF(ISTEXT(VLOOKUP($A21,'ALG Generieke vragenset'!$A$2:$X$100,16,FALSE)),VLOOKUP($A21,'ALG Generieke vragenset'!$A$2:$X$100,16,FALSE),"")</f>
        <v> </v>
      </c>
      <c r="Q21" s="1" t="str">
        <f>IF(ISTEXT(VLOOKUP($A21,'ALG Generieke vragenset'!$A$2:$X$100,17,FALSE)),VLOOKUP($A21,'ALG Generieke vragenset'!$A$2:$X$100,17,FALSE),"")</f>
        <v>Slider</v>
      </c>
      <c r="R21" s="1" t="str">
        <f>IF(ISTEXT(VLOOKUP($A21,'ALG Generieke vragenset'!$A$2:$X$100,18,FALSE)),VLOOKUP($A21,'ALG Generieke vragenset'!$A$2:$X$100,18,FALSE),"")</f>
        <v xml:space="preserve">Ja </v>
      </c>
      <c r="S21" s="14" t="s">
        <v>6206</v>
      </c>
      <c r="T21" s="14" t="str">
        <f>IF(ISTEXT(VLOOKUP($A21,'ALG Generieke vragenset'!$A$2:$X$100,20,FALSE)),VLOOKUP($A21,'ALG Generieke vragenset'!$A$2:$X$100,20,FALSE),"")</f>
        <v>1. 35
2. 35.5
3. 36
4. 36.5
5. 37
6. 37.5 
7. 38
8. 38.5 
9. 39
10. 39.5 
11. 40
12. 40.5 
13. 41</v>
      </c>
      <c r="U21" s="14" t="str">
        <f>IF(ISTEXT(VLOOKUP($A21,'ALG Generieke vragenset'!$A$2:$X$100,21,FALSE)),VLOOKUP($A21,'ALG Generieke vragenset'!$A$2:$X$100,21,FALSE),"")</f>
        <v>x</v>
      </c>
      <c r="V21" s="40" t="s">
        <v>6208</v>
      </c>
      <c r="W21" s="41" t="s">
        <v>6209</v>
      </c>
      <c r="X21" s="42" t="s">
        <v>6116</v>
      </c>
    </row>
    <row r="22" spans="1:24" ht="158.44999999999999">
      <c r="A22" s="112" t="str">
        <f>UPPER(MID(C22,1,3)&amp;B22)</f>
        <v>PIJ1</v>
      </c>
      <c r="B22" s="37">
        <v>1</v>
      </c>
      <c r="C22" s="37" t="s">
        <v>6247</v>
      </c>
      <c r="D22" s="33" t="s">
        <v>4719</v>
      </c>
      <c r="E22" s="33" t="s">
        <v>4719</v>
      </c>
      <c r="F22" s="33" t="s">
        <v>6154</v>
      </c>
      <c r="G22" s="33"/>
      <c r="H22" s="14" t="str">
        <f t="shared" si="0"/>
        <v>PIJ1_Question</v>
      </c>
      <c r="I22" s="1" t="str">
        <f>IF(ISTEXT(VLOOKUP($A22,'ALG Generieke vragenset'!$A$2:$X$100,9,FALSE)),VLOOKUP($A22,'ALG Generieke vragenset'!$A$2:$X$100,9,FALSE),"")</f>
        <v>Kun je op een schaal van 0-10 aangeven hoeveel pijn je hebt?</v>
      </c>
      <c r="J22" s="1" t="str">
        <f t="shared" si="1"/>
        <v>PIJ1_QuestionPar</v>
      </c>
      <c r="K22" s="1" t="str">
        <f>IF(ISTEXT(VLOOKUP($A22,'ALG Generieke vragenset'!$A$2:$X$100,11,FALSE)),VLOOKUP($A22,'ALG Generieke vragenset'!$A$2:$X$100,11,FALSE),"")</f>
        <v>Kun je op een schaal van 0-10 aangeven hoeveel pijn de patiënt heeft?</v>
      </c>
      <c r="L22" s="1" t="str">
        <f>IF(ISTEXT(VLOOKUP($A22,'ALG Generieke vragenset'!$A$2:$X$100,12,FALSE)),VLOOKUP($A22,'ALG Generieke vragenset'!$A$2:$X$100,12,FALSE),"")</f>
        <v>Pijn 0-10</v>
      </c>
      <c r="M22" s="1" t="str">
        <f t="shared" si="2"/>
        <v>PIJ1_ExtraInfo</v>
      </c>
      <c r="N22" s="1" t="str">
        <f>IF(ISTEXT(VLOOKUP($A22,'ALG Generieke vragenset'!$A$2:$X$100,14,FALSE)),VLOOKUP($A22,'ALG Generieke vragenset'!$A$2:$X$100,14,FALSE),"")</f>
        <v>0 is geen pijn, 1-3: weinig pijn, je kan bijna alles doen, 4-7: De pijn is aanwezig en beperkt je in je activiteiten, 8-9: de pijn is heel hevig en belemmerd je in al je dagelijkse activiteiten, 10 is de ergst denkbare pijn.</v>
      </c>
      <c r="O22" s="24" t="str">
        <f>IF(ISTEXT(VLOOKUP($A22,'ALG Generieke vragenset'!$A$2:$X$100,15,FALSE)),VLOOKUP($A22,'ALG Generieke vragenset'!$A$2:$X$100,15,FALSE),"")</f>
        <v>https://mi-umbraco-prd.azurewebsites.net/media/r3xjpuis/pij1.png</v>
      </c>
      <c r="P22" s="24" t="str">
        <f>IF(ISTEXT(VLOOKUP($A22,'ALG Generieke vragenset'!$A$2:$X$100,16,FALSE)),VLOOKUP($A22,'ALG Generieke vragenset'!$A$2:$X$100,16,FALSE),"")</f>
        <v>score 9 of 10</v>
      </c>
      <c r="Q22" s="1" t="str">
        <f>IF(ISTEXT(VLOOKUP($A22,'ALG Generieke vragenset'!$A$2:$X$100,17,FALSE)),VLOOKUP($A22,'ALG Generieke vragenset'!$A$2:$X$100,17,FALSE),"")</f>
        <v>slider</v>
      </c>
      <c r="R22" s="1" t="str">
        <f>IF(ISTEXT(VLOOKUP($A22,'ALG Generieke vragenset'!$A$2:$X$100,18,FALSE)),VLOOKUP($A22,'ALG Generieke vragenset'!$A$2:$X$100,18,FALSE),"")</f>
        <v>Ja</v>
      </c>
      <c r="S22" s="14" t="str">
        <f>IF(ISTEXT(VLOOKUP($A22,'ALG Generieke vragenset'!$A$2:$X$100,19,FALSE)),VLOOKUP($A22,'ALG Generieke vragenset'!$A$2:$X$100,19,FALSE),"")</f>
        <v>0. PIJ1_Answer1 
1. PIJ1_Answer2 
2. PIJ1_Answer3 
3. PIJ1_Answer4 
4. PIJ1_Answer5 
5. PIJ1_Answer6 
6. PIJ1_Answer7 
7. PIJ1_Answer8 
8. PIJ1_Answer9 
9. PIJ1_Answer10 
10. PIJ1_Answer11</v>
      </c>
      <c r="T22" s="14" t="str">
        <f>IF(ISTEXT(VLOOKUP($A22,'ALG Generieke vragenset'!$A$2:$X$100,20,FALSE)),VLOOKUP($A22,'ALG Generieke vragenset'!$A$2:$X$100,20,FALSE),"")</f>
        <v>0. 0
1. 1
2. 2
3. 3
4. 4
5. 5
6. 6
7. 7
8. 8
9. 9
10. 10</v>
      </c>
      <c r="U22" s="14" t="str">
        <f>IF(ISTEXT(VLOOKUP($A22,'ALG Generieke vragenset'!$A$2:$X$100,21,FALSE)),VLOOKUP($A22,'ALG Generieke vragenset'!$A$2:$X$100,21,FALSE),"")</f>
        <v>x</v>
      </c>
      <c r="V22" s="126" t="s">
        <v>6253</v>
      </c>
      <c r="W22" s="33" t="s">
        <v>6254</v>
      </c>
      <c r="X22" s="39"/>
    </row>
    <row r="23" spans="1:24" ht="115.15">
      <c r="A23" s="111" t="str">
        <f>UPPER(MID(C23,1,5)&amp;B23)</f>
        <v>WOND9</v>
      </c>
      <c r="B23" s="40">
        <v>9</v>
      </c>
      <c r="C23" s="40" t="s">
        <v>100</v>
      </c>
      <c r="D23" s="40" t="s">
        <v>4719</v>
      </c>
      <c r="E23" s="41" t="s">
        <v>4719</v>
      </c>
      <c r="F23" s="41" t="s">
        <v>6154</v>
      </c>
      <c r="G23" s="41"/>
      <c r="H23" s="41" t="str">
        <f t="shared" si="0"/>
        <v>WOND9_Question</v>
      </c>
      <c r="I23" s="40" t="s">
        <v>359</v>
      </c>
      <c r="J23" s="40" t="str">
        <f t="shared" si="1"/>
        <v>WOND9_QuestionPar</v>
      </c>
      <c r="K23" s="40" t="s">
        <v>361</v>
      </c>
      <c r="L23" s="40" t="s">
        <v>8119</v>
      </c>
      <c r="M23" s="40" t="str">
        <f t="shared" si="2"/>
        <v>WOND9_ExtraInfo</v>
      </c>
      <c r="N23" s="77" t="s">
        <v>8120</v>
      </c>
      <c r="O23" s="77"/>
      <c r="P23" s="77"/>
      <c r="Q23" s="40" t="s">
        <v>6068</v>
      </c>
      <c r="R23" s="40" t="s">
        <v>3</v>
      </c>
      <c r="S23" s="40"/>
      <c r="T23" s="41" t="s">
        <v>6128</v>
      </c>
      <c r="U23" s="77"/>
      <c r="V23" s="40">
        <v>1</v>
      </c>
      <c r="W23" s="77"/>
      <c r="X23" s="42"/>
    </row>
    <row r="24" spans="1:24" ht="152.25">
      <c r="A24" s="112" t="str">
        <f>UPPER(MID(C24,1,5)&amp;B24)</f>
        <v>WOND10</v>
      </c>
      <c r="B24" s="67">
        <v>10</v>
      </c>
      <c r="C24" s="40" t="s">
        <v>100</v>
      </c>
      <c r="D24" s="67" t="s">
        <v>6115</v>
      </c>
      <c r="E24" s="67" t="s">
        <v>6259</v>
      </c>
      <c r="F24" s="67" t="s">
        <v>6154</v>
      </c>
      <c r="G24" s="67"/>
      <c r="H24" s="67" t="str">
        <f t="shared" si="0"/>
        <v>WOND10_Question</v>
      </c>
      <c r="I24" s="67" t="s">
        <v>8121</v>
      </c>
      <c r="J24" s="491" t="str">
        <f t="shared" si="1"/>
        <v>WOND10_QuestionPar</v>
      </c>
      <c r="K24" s="68" t="s">
        <v>8122</v>
      </c>
      <c r="L24" s="69" t="s">
        <v>8123</v>
      </c>
      <c r="M24" s="69"/>
      <c r="N24" s="69"/>
      <c r="O24" s="69"/>
      <c r="P24" s="67"/>
      <c r="Q24" s="67" t="s">
        <v>6326</v>
      </c>
      <c r="R24" s="67" t="s">
        <v>6118</v>
      </c>
      <c r="S24" s="67" t="s">
        <v>8124</v>
      </c>
      <c r="T24" s="67" t="s">
        <v>8125</v>
      </c>
      <c r="U24" s="70"/>
      <c r="V24" s="67" t="s">
        <v>6777</v>
      </c>
      <c r="W24" s="67"/>
      <c r="X24" s="71"/>
    </row>
    <row r="25" spans="1:24" ht="63.95">
      <c r="A25" s="111" t="str">
        <f>UPPER(MID(C25,1,3)&amp;B25)</f>
        <v>ALG14</v>
      </c>
      <c r="B25" s="40">
        <v>14</v>
      </c>
      <c r="C25" s="40" t="s">
        <v>6153</v>
      </c>
      <c r="D25" s="41" t="s">
        <v>4719</v>
      </c>
      <c r="E25" s="41" t="s">
        <v>4719</v>
      </c>
      <c r="F25" s="41" t="s">
        <v>6154</v>
      </c>
      <c r="G25" s="41"/>
      <c r="H25" s="135" t="str">
        <f t="shared" si="0"/>
        <v>ALG14_Question</v>
      </c>
      <c r="I25" s="1" t="str">
        <f>IF(ISTEXT(VLOOKUP($A25,'ALG Generieke vragenset'!$A$2:$X$100,9,FALSE)),VLOOKUP($A25,'ALG Generieke vragenset'!$A$2:$X$100,9,FALSE),"")</f>
        <v>Zijn er nog andere bijkomende klachten?</v>
      </c>
      <c r="J25" s="1" t="str">
        <f t="shared" si="1"/>
        <v>ALG14_QuestionPar</v>
      </c>
      <c r="K25" s="1" t="str">
        <f>IF(ISTEXT(VLOOKUP($A25,'ALG Generieke vragenset'!$A$2:$X$100,11,FALSE)),VLOOKUP($A25,'ALG Generieke vragenset'!$A$2:$X$100,11,FALSE),"")</f>
        <v>Zijn er nog andere bijkomende klachten?</v>
      </c>
      <c r="L25" s="1" t="str">
        <f>IF(ISTEXT(VLOOKUP($A25,'ALG Generieke vragenset'!$A$2:$X$100,12,FALSE)),VLOOKUP($A25,'ALG Generieke vragenset'!$A$2:$X$100,12,FALSE),"")</f>
        <v>Bijkomende klachten</v>
      </c>
      <c r="M25" s="1"/>
      <c r="N25" s="1" t="str">
        <f>IF(ISTEXT(VLOOKUP($A25,'ALG Generieke vragenset'!$A$2:$X$100,14,FALSE)),VLOOKUP($A25,'ALG Generieke vragenset'!$A$2:$X$100,14,FALSE),"")</f>
        <v/>
      </c>
      <c r="O25" s="24" t="str">
        <f>IF(ISTEXT(VLOOKUP($A25,'ALG Generieke vragenset'!$A$2:$X$100,15,FALSE)),VLOOKUP($A25,'ALG Generieke vragenset'!$A$2:$X$100,15,FALSE),"")</f>
        <v/>
      </c>
      <c r="P25" s="24" t="str">
        <f>IF(ISTEXT(VLOOKUP($A25,'ALG Generieke vragenset'!$A$2:$X$100,16,FALSE)),VLOOKUP($A25,'ALG Generieke vragenset'!$A$2:$X$100,16,FALSE),"")</f>
        <v/>
      </c>
      <c r="Q25" s="1" t="str">
        <f>IF(ISTEXT(VLOOKUP($A25,'ALG Generieke vragenset'!$A$2:$X$100,17,FALSE)),VLOOKUP($A25,'ALG Generieke vragenset'!$A$2:$X$100,17,FALSE),"")</f>
        <v>boolean</v>
      </c>
      <c r="R25" s="1" t="str">
        <f>IF(ISTEXT(VLOOKUP($A25,'ALG Generieke vragenset'!$A$2:$X$100,18,FALSE)),VLOOKUP($A25,'ALG Generieke vragenset'!$A$2:$X$100,18,FALSE),"")</f>
        <v>Ja</v>
      </c>
      <c r="S25" s="14" t="s">
        <v>6500</v>
      </c>
      <c r="T25" s="14" t="str">
        <f>IF(ISTEXT(VLOOKUP($A25,'ALG Generieke vragenset'!$A$2:$X$100,20,FALSE)),VLOOKUP($A25,'ALG Generieke vragenset'!$A$2:$X$100,20,FALSE),"")</f>
        <v>1. Ja
2. Nee</v>
      </c>
      <c r="U25" s="14" t="str">
        <f>IF(ISTEXT(VLOOKUP($A25,'ALG Generieke vragenset'!$A$2:$X$100,21,FALSE)),VLOOKUP($A25,'ALG Generieke vragenset'!$A$2:$X$100,21,FALSE),"")</f>
        <v/>
      </c>
      <c r="V25" s="41" t="s">
        <v>6159</v>
      </c>
      <c r="W25" s="77" t="s">
        <v>6235</v>
      </c>
      <c r="X25" s="42"/>
    </row>
    <row r="26" spans="1:24" ht="32.1">
      <c r="A26" s="112" t="str">
        <f>UPPER(MID(C26,1,3)&amp;B26)</f>
        <v>ALG14A</v>
      </c>
      <c r="B26" s="37" t="s">
        <v>6236</v>
      </c>
      <c r="C26" s="37" t="s">
        <v>6162</v>
      </c>
      <c r="D26" s="33" t="s">
        <v>6115</v>
      </c>
      <c r="E26" s="33" t="s">
        <v>6115</v>
      </c>
      <c r="F26" s="33" t="s">
        <v>6154</v>
      </c>
      <c r="G26" s="33"/>
      <c r="H26" s="14" t="str">
        <f t="shared" si="0"/>
        <v>ALG14A_Question</v>
      </c>
      <c r="I26" s="1" t="str">
        <f>IF(ISTEXT(VLOOKUP($A26,'ALG Generieke vragenset'!$A$2:$X$100,9,FALSE)),VLOOKUP($A26,'ALG Generieke vragenset'!$A$2:$X$100,9,FALSE),"")</f>
        <v>Kan je de bijkomende klachten beschrijven?</v>
      </c>
      <c r="J26" s="1" t="str">
        <f t="shared" si="1"/>
        <v>ALG14A_QuestionPar</v>
      </c>
      <c r="K26" s="1" t="str">
        <f>IF(ISTEXT(VLOOKUP($A26,'ALG Generieke vragenset'!$A$2:$X$100,11,FALSE)),VLOOKUP($A26,'ALG Generieke vragenset'!$A$2:$X$100,11,FALSE),"")</f>
        <v>Kan je de bijkomende klachten beschrijven?</v>
      </c>
      <c r="L26" s="1" t="str">
        <f>IF(ISTEXT(VLOOKUP($A26,'ALG Generieke vragenset'!$A$2:$X$100,12,FALSE)),VLOOKUP($A26,'ALG Generieke vragenset'!$A$2:$X$100,12,FALSE),"")</f>
        <v>Specificatie bijkomende klachten</v>
      </c>
      <c r="M26" s="1"/>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beschrijving</v>
      </c>
      <c r="R26" s="1" t="str">
        <f>IF(ISTEXT(VLOOKUP($A26,'ALG Generieke vragenset'!$A$2:$X$100,18,FALSE)),VLOOKUP($A26,'ALG Generieke vragenset'!$A$2:$X$100,18,FALSE),"")</f>
        <v>Nee</v>
      </c>
      <c r="S26" s="1"/>
      <c r="T26" s="14" t="str">
        <f>IF(ISTEXT(VLOOKUP($A26,'ALG Generieke vragenset'!$A$2:$X$100,20,FALSE)),VLOOKUP($A26,'ALG Generieke vragenset'!$A$2:$X$100,20,FALSE),"")</f>
        <v>Beschrijving</v>
      </c>
      <c r="U26" s="14" t="str">
        <f>IF(ISTEXT(VLOOKUP($A26,'ALG Generieke vragenset'!$A$2:$X$100,21,FALSE)),VLOOKUP($A26,'ALG Generieke vragenset'!$A$2:$X$100,21,FALSE),"")</f>
        <v>x</v>
      </c>
      <c r="V26" s="33">
        <v>1</v>
      </c>
      <c r="W26" s="24"/>
      <c r="X26" s="39"/>
    </row>
    <row r="27" spans="1:24" ht="115.15">
      <c r="A27" s="111" t="str">
        <f>UPPER(MID(C27,1,5)&amp;B27)</f>
        <v>WOND11</v>
      </c>
      <c r="B27" s="67">
        <v>11</v>
      </c>
      <c r="C27" s="67" t="s">
        <v>100</v>
      </c>
      <c r="D27" s="67" t="s">
        <v>6115</v>
      </c>
      <c r="E27" s="67" t="s">
        <v>6259</v>
      </c>
      <c r="F27" s="67" t="s">
        <v>6154</v>
      </c>
      <c r="G27" s="67"/>
      <c r="H27" s="67" t="str">
        <f t="shared" si="0"/>
        <v>WOND11_Question</v>
      </c>
      <c r="I27" s="67" t="s">
        <v>6710</v>
      </c>
      <c r="J27" s="491" t="str">
        <f t="shared" si="1"/>
        <v>WOND11_QuestionPar</v>
      </c>
      <c r="K27" s="68" t="s">
        <v>6711</v>
      </c>
      <c r="L27" s="69" t="s">
        <v>8126</v>
      </c>
      <c r="M27" s="69" t="str">
        <f t="shared" si="2"/>
        <v>WOND11_ExtraInfo</v>
      </c>
      <c r="N27" s="69" t="s">
        <v>8127</v>
      </c>
      <c r="O27" s="69"/>
      <c r="P27" s="67"/>
      <c r="Q27" s="67" t="s">
        <v>6326</v>
      </c>
      <c r="R27" s="67" t="s">
        <v>6118</v>
      </c>
      <c r="S27" s="67" t="s">
        <v>8128</v>
      </c>
      <c r="T27" s="67" t="s">
        <v>6715</v>
      </c>
      <c r="U27" s="67" t="s">
        <v>6602</v>
      </c>
      <c r="V27" s="67" t="s">
        <v>6716</v>
      </c>
      <c r="W27" s="67"/>
      <c r="X27" s="71"/>
    </row>
    <row r="28" spans="1:24" ht="32.1">
      <c r="A28" s="112" t="str">
        <f t="shared" ref="A28:A34" si="6">UPPER(MID(C28,1,3)&amp;B28)</f>
        <v>ALG4</v>
      </c>
      <c r="B28" s="37">
        <v>4</v>
      </c>
      <c r="C28" s="37" t="s">
        <v>6153</v>
      </c>
      <c r="D28" s="37" t="s">
        <v>4719</v>
      </c>
      <c r="E28" s="33" t="s">
        <v>6186</v>
      </c>
      <c r="F28" s="24" t="s">
        <v>6187</v>
      </c>
      <c r="G28" s="24"/>
      <c r="H28" s="25" t="str">
        <f t="shared" si="0"/>
        <v>ALG4_Question</v>
      </c>
      <c r="I28" s="1" t="str">
        <f>IF(ISTEXT(VLOOKUP($A28,'ALG Generieke vragenset'!$A$2:$X$100,9,FALSE)),VLOOKUP($A28,'ALG Generieke vragenset'!$A$2:$X$100,9,FALSE),"")</f>
        <v xml:space="preserve">Ben je (mogelijk) zwanger? </v>
      </c>
      <c r="J28" s="1" t="str">
        <f t="shared" si="1"/>
        <v>ALG4_QuestionPar</v>
      </c>
      <c r="K28" s="1" t="str">
        <f>IF(ISTEXT(VLOOKUP($A28,'ALG Generieke vragenset'!$A$2:$X$100,11,FALSE)),VLOOKUP($A28,'ALG Generieke vragenset'!$A$2:$X$100,11,FALSE),"")</f>
        <v>Is de patiënte (mogelijk) zwanger?</v>
      </c>
      <c r="L28" s="1" t="str">
        <f>IF(ISTEXT(VLOOKUP($A28,'ALG Generieke vragenset'!$A$2:$X$100,12,FALSE)),VLOOKUP($A28,'ALG Generieke vragenset'!$A$2:$X$100,12,FALSE),"")</f>
        <v>(mogelijk) zwanger</v>
      </c>
      <c r="M28" s="1"/>
      <c r="N28" s="1" t="str">
        <f>IF(ISTEXT(VLOOKUP($A28,'ALG Generieke vragenset'!$A$2:$X$100,14,FALSE)),VLOOKUP($A28,'ALG Generieke vragenset'!$A$2:$X$100,14,FALSE),"")</f>
        <v/>
      </c>
      <c r="O28" s="24" t="str">
        <f>IF(ISTEXT(VLOOKUP($A28,'ALG Generieke vragenset'!$A$2:$X$100,15,FALSE)),VLOOKUP($A28,'ALG Generieke vragenset'!$A$2:$X$100,15,FALSE),"")</f>
        <v/>
      </c>
      <c r="P28" s="24" t="str">
        <f>IF(ISTEXT(VLOOKUP($A28,'ALG Generieke vragenset'!$A$2:$X$100,16,FALSE)),VLOOKUP($A28,'ALG Generieke vragenset'!$A$2:$X$100,16,FALSE),"")</f>
        <v/>
      </c>
      <c r="Q28" s="1" t="str">
        <f>IF(ISTEXT(VLOOKUP($A28,'ALG Generieke vragenset'!$A$2:$X$100,17,FALSE)),VLOOKUP($A28,'ALG Generieke vragenset'!$A$2:$X$100,17,FALSE),"")</f>
        <v>boolean</v>
      </c>
      <c r="R28" s="1" t="str">
        <f>IF(ISTEXT(VLOOKUP($A28,'ALG Generieke vragenset'!$A$2:$X$100,18,FALSE)),VLOOKUP($A28,'ALG Generieke vragenset'!$A$2:$X$100,18,FALSE),"")</f>
        <v xml:space="preserve">Ja </v>
      </c>
      <c r="S28" s="14" t="s">
        <v>6500</v>
      </c>
      <c r="T28" s="14" t="str">
        <f>IF(ISTEXT(VLOOKUP($A28,'ALG Generieke vragenset'!$A$2:$X$100,20,FALSE)),VLOOKUP($A28,'ALG Generieke vragenset'!$A$2:$X$100,20,FALSE),"")</f>
        <v>1. Ja
2. Nee</v>
      </c>
      <c r="U28" s="14" t="str">
        <f>IF(ISTEXT(VLOOKUP($A28,'ALG Generieke vragenset'!$A$2:$X$100,21,FALSE)),VLOOKUP($A28,'ALG Generieke vragenset'!$A$2:$X$100,21,FALSE),"")</f>
        <v>x</v>
      </c>
      <c r="V28" s="37" t="s">
        <v>6159</v>
      </c>
      <c r="W28" s="24"/>
      <c r="X28" s="39"/>
    </row>
    <row r="29" spans="1:24" ht="360">
      <c r="A29" s="32" t="str">
        <f>UPPER(MID(C29,1,3)&amp;B29)</f>
        <v>ALG1A</v>
      </c>
      <c r="B29" s="1" t="s">
        <v>6161</v>
      </c>
      <c r="C29" s="1" t="s">
        <v>6162</v>
      </c>
      <c r="D29" s="1" t="s">
        <v>6115</v>
      </c>
      <c r="E29" s="1" t="s">
        <v>6115</v>
      </c>
      <c r="F29" s="1" t="s">
        <v>6154</v>
      </c>
      <c r="G29" s="1"/>
      <c r="H29" s="1" t="str">
        <f t="shared" si="0"/>
        <v>ALG1A_Question</v>
      </c>
      <c r="I29" s="1" t="str">
        <f>IF(ISTEXT(VLOOKUP($A29,'ALG Generieke vragenset'!$A$2:$X$100,9,FALSE)),VLOOKUP($A29,'ALG Generieke vragenset'!$A$2:$X$100,9,FALSE),"")</f>
        <v>Heb je een of meer (chronische) aandoeningen?</v>
      </c>
      <c r="J29" s="1" t="str">
        <f t="shared" si="1"/>
        <v>ALG1A_QuestionPar</v>
      </c>
      <c r="K29" s="1" t="str">
        <f>IF(ISTEXT(VLOOKUP($A29,'ALG Generieke vragenset'!$A$2:$X$100,11,FALSE)),VLOOKUP($A29,'ALG Generieke vragenset'!$A$2:$X$100,11,FALSE),"")</f>
        <v>Heeft de patiënt een of meer (chronische) aandoeningen?</v>
      </c>
      <c r="L29" s="1" t="str">
        <f>IF(ISTEXT(VLOOKUP($A29,'ALG Generieke vragenset'!$A$2:$X$100,12,FALSE)),VLOOKUP($A29,'ALG Generieke vragenset'!$A$2:$X$100,12,FALSE),"")</f>
        <v>Chronische aandoeningen</v>
      </c>
      <c r="M29" s="1" t="str">
        <f t="shared" si="2"/>
        <v>ALG1A_ExtraInfo</v>
      </c>
      <c r="N29" s="1" t="str">
        <f>IF(ISTEXT(VLOOKUP($A29,'ALG Generieke vragenset'!$A$2:$X$100,14,FALSE)),VLOOKUP($A29,'ALG Generieke vragenset'!$A$2:$X$100,14,FALSE),"")</f>
        <v>Chronische aandoening: langdurige ziekte. 
Hartziekte: bijvoorbeeld angina pectoris (aanvallen van pijn op de borst), hartfalen , ontsteking van het hart (endocarditis) of een hartritmestoornis.
Longaandoening: bijv. astma of COPD.</v>
      </c>
      <c r="O29" s="24" t="str">
        <f>IF(ISTEXT(VLOOKUP($A29,'ALG Generieke vragenset'!$A$2:$X$100,15,FALSE)),VLOOKUP($A29,'ALG Generieke vragenset'!$A$2:$X$100,15,FALSE),"")</f>
        <v/>
      </c>
      <c r="P29" s="24" t="str">
        <f>IF(ISTEXT(VLOOKUP($A29,'ALG Generieke vragenset'!$A$2:$X$100,16,FALSE)),VLOOKUP($A29,'ALG Generieke vragenset'!$A$2:$X$100,16,FALSE),"")</f>
        <v/>
      </c>
      <c r="Q29" s="1" t="str">
        <f>IF(ISTEXT(VLOOKUP($A29,'ALG Generieke vragenset'!$A$2:$X$100,17,FALSE)),VLOOKUP($A29,'ALG Generieke vragenset'!$A$2:$X$100,17,FALSE),"")</f>
        <v>meerkeuzeselectie</v>
      </c>
      <c r="R29" s="1" t="str">
        <f>IF(ISTEXT(VLOOKUP($A29,'ALG Generieke vragenset'!$A$2:$X$100,18,FALSE)),VLOOKUP($A29,'ALG Generieke vragenset'!$A$2:$X$100,18,FALSE),"")</f>
        <v xml:space="preserve">Ja </v>
      </c>
      <c r="S29" s="14" t="s">
        <v>6165</v>
      </c>
      <c r="T29" s="14" t="str">
        <f>IF(ISTEXT(VLOOKUP($A29,'ALG Generieke vragenset'!$A$2:$X$100,20,FALSE)),VLOOKUP($A29,'ALG Generieke vragenset'!$A$2:$X$100,20,FALSE),"")</f>
        <v>1. Diabetes (suikerziekte)
2. Hart / vaatziekte 
3. Hoge bloeddruk 
4. Longaandoening
5. Maag/ darmziekte
6. Nierfalen 
7. Neurologische ziekte
8. Doorgemaakt hersenbloeding en/of herseninfarct
9. Schildklierstoornis
10. Kanker 
11. Spierziekte
12. Ziekte van het immuun / afweersysteem
13. Reumatische ziekte
14. Andere aandoening</v>
      </c>
      <c r="U29" s="14" t="str">
        <f>IF(ISTEXT(VLOOKUP($A29,'ALG Generieke vragenset'!$A$2:$X$100,21,FALSE)),VLOOKUP($A29,'ALG Generieke vragenset'!$A$2:$X$100,21,FALSE),"")</f>
        <v>x</v>
      </c>
      <c r="V29" s="14" t="s">
        <v>6167</v>
      </c>
      <c r="W29" s="24" t="s">
        <v>6168</v>
      </c>
      <c r="X29" s="1"/>
    </row>
    <row r="30" spans="1:24" ht="15.95">
      <c r="A30" s="32" t="str">
        <f>UPPER(MID(C30,1,3)&amp;B30)</f>
        <v>ALG1B</v>
      </c>
      <c r="B30" s="1" t="s">
        <v>6169</v>
      </c>
      <c r="C30" s="1" t="s">
        <v>6162</v>
      </c>
      <c r="D30" s="1" t="s">
        <v>6115</v>
      </c>
      <c r="E30" s="1" t="s">
        <v>6115</v>
      </c>
      <c r="F30" s="1" t="s">
        <v>6154</v>
      </c>
      <c r="G30" s="1"/>
      <c r="H30" s="1" t="str">
        <f t="shared" si="0"/>
        <v>ALG1B_Question</v>
      </c>
      <c r="I30" s="1" t="str">
        <f>IF(ISTEXT(VLOOKUP($A30,'ALG Generieke vragenset'!$A$2:$X$100,9,FALSE)),VLOOKUP($A30,'ALG Generieke vragenset'!$A$2:$X$100,9,FALSE),"")</f>
        <v>Welke (chronische) aandoening(en) heb je?</v>
      </c>
      <c r="J30" s="1" t="str">
        <f t="shared" si="1"/>
        <v>ALG1B_QuestionPar</v>
      </c>
      <c r="K30" s="1" t="str">
        <f>IF(ISTEXT(VLOOKUP($A30,'ALG Generieke vragenset'!$A$2:$X$100,11,FALSE)),VLOOKUP($A30,'ALG Generieke vragenset'!$A$2:$X$100,11,FALSE),"")</f>
        <v>Welke (chronische) aandoening(en) heeft de patiënt?</v>
      </c>
      <c r="L30" s="1" t="str">
        <f>IF(ISTEXT(VLOOKUP($A30,'ALG Generieke vragenset'!$A$2:$X$100,12,FALSE)),VLOOKUP($A30,'ALG Generieke vragenset'!$A$2:$X$100,12,FALSE),"")</f>
        <v>Andere chronische aandoening</v>
      </c>
      <c r="M30" s="1"/>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beschrijving</v>
      </c>
      <c r="R30" s="1" t="str">
        <f>IF(ISTEXT(VLOOKUP($A30,'ALG Generieke vragenset'!$A$2:$X$100,18,FALSE)),VLOOKUP($A30,'ALG Generieke vragenset'!$A$2:$X$100,18,FALSE),"")</f>
        <v xml:space="preserve">Ja </v>
      </c>
      <c r="S30" s="1"/>
      <c r="T30" s="14" t="str">
        <f>IF(ISTEXT(VLOOKUP($A30,'ALG Generieke vragenset'!$A$2:$X$100,20,FALSE)),VLOOKUP($A30,'ALG Generieke vragenset'!$A$2:$X$100,20,FALSE),"")</f>
        <v>Beschrijving</v>
      </c>
      <c r="U30" s="14" t="str">
        <f>IF(ISTEXT(VLOOKUP($A30,'ALG Generieke vragenset'!$A$2:$X$100,21,FALSE)),VLOOKUP($A30,'ALG Generieke vragenset'!$A$2:$X$100,21,FALSE),"")</f>
        <v>x</v>
      </c>
      <c r="V30" s="14">
        <v>1</v>
      </c>
      <c r="W30" s="24"/>
      <c r="X30" s="1"/>
    </row>
    <row r="31" spans="1:24" ht="12.75" customHeight="1">
      <c r="A31" s="32" t="str">
        <f t="shared" ref="A31:A32" si="7">UPPER(MID(C31,1,3)&amp;B31)</f>
        <v>ALG3B</v>
      </c>
      <c r="B31" s="1" t="s">
        <v>6178</v>
      </c>
      <c r="C31" s="1" t="s">
        <v>6162</v>
      </c>
      <c r="D31" s="1" t="s">
        <v>6115</v>
      </c>
      <c r="E31" s="14" t="s">
        <v>6115</v>
      </c>
      <c r="F31" s="14" t="s">
        <v>6154</v>
      </c>
      <c r="G31" s="14"/>
      <c r="H31" s="14" t="str">
        <f t="shared" si="0"/>
        <v>ALG3B_Question</v>
      </c>
      <c r="I31" s="1" t="str">
        <f>IF(ISTEXT(VLOOKUP($A31,'ALG Generieke vragenset'!$A$2:$X$100,9,FALSE)),VLOOKUP($A31,'ALG Generieke vragenset'!$A$2:$X$100,9,FALSE),"")</f>
        <v xml:space="preserve">Gebruik je medicijnen? </v>
      </c>
      <c r="J31" s="1" t="str">
        <f t="shared" si="1"/>
        <v>ALG3B_QuestionPar</v>
      </c>
      <c r="K31" s="1" t="str">
        <f>IF(ISTEXT(VLOOKUP($A31,'ALG Generieke vragenset'!$A$2:$X$100,11,FALSE)),VLOOKUP($A31,'ALG Generieke vragenset'!$A$2:$X$100,11,FALSE),"")</f>
        <v>Gebruikt de patiënt medicijnen?</v>
      </c>
      <c r="L31" s="1" t="str">
        <f>IF(ISTEXT(VLOOKUP($A31,'ALG Generieke vragenset'!$A$2:$X$100,12,FALSE)),VLOOKUP($A31,'ALG Generieke vragenset'!$A$2:$X$100,12,FALSE),"")</f>
        <v>Medicatie</v>
      </c>
      <c r="M31" s="1" t="str">
        <f t="shared" si="2"/>
        <v>ALG3B_ExtraInfo</v>
      </c>
      <c r="N31" s="1" t="str">
        <f>IF(ISTEXT(VLOOKUP($A31,'ALG Generieke vragenset'!$A$2:$X$100,14,FALSE)),VLOOKUP($A31,'ALG Generieke vragenset'!$A$2:$X$100,14,FALSE),"")</f>
        <v>En/of ben je onder behandeling bij een arts met bijvoorbeeld radiotherapie?</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boolean</v>
      </c>
      <c r="R31" s="1" t="str">
        <f>IF(ISTEXT(VLOOKUP($A31,'ALG Generieke vragenset'!$A$2:$X$100,18,FALSE)),VLOOKUP($A31,'ALG Generieke vragenset'!$A$2:$X$100,18,FALSE),"")</f>
        <v xml:space="preserve">Ja </v>
      </c>
      <c r="S31" s="14" t="s">
        <v>6500</v>
      </c>
      <c r="T31" s="14" t="str">
        <f>IF(ISTEXT(VLOOKUP($A31,'ALG Generieke vragenset'!$A$2:$X$100,20,FALSE)),VLOOKUP($A31,'ALG Generieke vragenset'!$A$2:$X$100,20,FALSE),"")</f>
        <v xml:space="preserve">1. Ja 
2. Nee </v>
      </c>
      <c r="U31" s="14" t="str">
        <f>IF(ISTEXT(VLOOKUP($A31,'ALG Generieke vragenset'!$A$2:$X$100,21,FALSE)),VLOOKUP($A31,'ALG Generieke vragenset'!$A$2:$X$100,21,FALSE),"")</f>
        <v>x</v>
      </c>
      <c r="V31" s="1" t="s">
        <v>6159</v>
      </c>
      <c r="W31" s="24" t="s">
        <v>6235</v>
      </c>
      <c r="X31" s="1"/>
    </row>
    <row r="32" spans="1:24" ht="28.9">
      <c r="A32" s="32" t="str">
        <f t="shared" si="7"/>
        <v>ALG3C</v>
      </c>
      <c r="B32" s="1" t="s">
        <v>6182</v>
      </c>
      <c r="C32" s="1" t="s">
        <v>6162</v>
      </c>
      <c r="D32" s="1" t="s">
        <v>6115</v>
      </c>
      <c r="E32" s="14" t="s">
        <v>6115</v>
      </c>
      <c r="F32" s="14" t="s">
        <v>6154</v>
      </c>
      <c r="G32" s="14"/>
      <c r="H32" s="14" t="str">
        <f t="shared" si="0"/>
        <v>ALG3C_Question</v>
      </c>
      <c r="I32" s="1" t="str">
        <f>IF(ISTEXT(VLOOKUP($A32,'ALG Generieke vragenset'!$A$2:$X$100,9,FALSE)),VLOOKUP($A32,'ALG Generieke vragenset'!$A$2:$X$100,9,FALSE),"")</f>
        <v>Welke medicatie gebruik je?</v>
      </c>
      <c r="J32" s="1" t="str">
        <f t="shared" si="1"/>
        <v>ALG3C_QuestionPar</v>
      </c>
      <c r="K32" s="1" t="str">
        <f>IF(ISTEXT(VLOOKUP($A32,'ALG Generieke vragenset'!$A$2:$X$100,11,FALSE)),VLOOKUP($A32,'ALG Generieke vragenset'!$A$2:$X$100,11,FALSE),"")</f>
        <v>Welke medicatie gebruik je?</v>
      </c>
      <c r="L32" s="1" t="str">
        <f>IF(ISTEXT(VLOOKUP($A32,'ALG Generieke vragenset'!$A$2:$X$100,12,FALSE)),VLOOKUP($A32,'ALG Generieke vragenset'!$A$2:$X$100,12,FALSE),"")</f>
        <v>Specificatie medicatie</v>
      </c>
      <c r="M32" s="1" t="str">
        <f t="shared" si="2"/>
        <v>ALG3C_ExtraInfo</v>
      </c>
      <c r="N32" s="1" t="str">
        <f>IF(ISTEXT(VLOOKUP($A32,'ALG Generieke vragenset'!$A$2:$X$100,14,FALSE)),VLOOKUP($A32,'ALG Generieke vragenset'!$A$2:$X$100,14,FALSE),"")</f>
        <v xml:space="preserve">Of wat voor behandeling? En als je er een hebt graag ook een foto uploaden van je medicatielijst. </v>
      </c>
      <c r="O32" s="24" t="str">
        <f>IF(ISTEXT(VLOOKUP($A32,'ALG Generieke vragenset'!$A$2:$X$100,15,FALSE)),VLOOKUP($A32,'ALG Generieke vragenset'!$A$2:$X$100,15,FALSE),"")</f>
        <v/>
      </c>
      <c r="P32" s="24" t="str">
        <f>IF(ISTEXT(VLOOKUP($A32,'ALG Generieke vragenset'!$A$2:$X$100,16,FALSE)),VLOOKUP($A32,'ALG Generieke vragenset'!$A$2:$X$100,16,FALSE),"")</f>
        <v/>
      </c>
      <c r="Q32" s="1" t="str">
        <f>IF(ISTEXT(VLOOKUP($A32,'ALG Generieke vragenset'!$A$2:$X$100,17,FALSE)),VLOOKUP($A32,'ALG Generieke vragenset'!$A$2:$X$100,17,FALSE),"")</f>
        <v>beschrijving en beeld</v>
      </c>
      <c r="R32" s="1" t="str">
        <f>IF(ISTEXT(VLOOKUP($A32,'ALG Generieke vragenset'!$A$2:$X$100,18,FALSE)),VLOOKUP($A32,'ALG Generieke vragenset'!$A$2:$X$100,18,FALSE),"")</f>
        <v xml:space="preserve">Ja </v>
      </c>
      <c r="S32" s="1"/>
      <c r="T32" s="14" t="str">
        <f>IF(ISTEXT(VLOOKUP($A32,'ALG Generieke vragenset'!$A$2:$X$100,20,FALSE)),VLOOKUP($A32,'ALG Generieke vragenset'!$A$2:$X$100,20,FALSE),"")</f>
        <v>Beschrijving</v>
      </c>
      <c r="U32" s="14" t="str">
        <f>IF(ISTEXT(VLOOKUP($A32,'ALG Generieke vragenset'!$A$2:$X$100,21,FALSE)),VLOOKUP($A32,'ALG Generieke vragenset'!$A$2:$X$100,21,FALSE),"")</f>
        <v>x</v>
      </c>
      <c r="V32" s="1">
        <v>1</v>
      </c>
      <c r="W32" s="24"/>
      <c r="X32" s="1"/>
    </row>
    <row r="33" spans="1:24" ht="63.95">
      <c r="A33" s="111" t="str">
        <f t="shared" si="6"/>
        <v>ALG5</v>
      </c>
      <c r="B33" s="40">
        <v>5</v>
      </c>
      <c r="C33" s="40" t="s">
        <v>6153</v>
      </c>
      <c r="D33" s="40" t="s">
        <v>6115</v>
      </c>
      <c r="E33" s="40" t="s">
        <v>4719</v>
      </c>
      <c r="F33" s="40" t="s">
        <v>6154</v>
      </c>
      <c r="G33" s="40"/>
      <c r="H33" s="495" t="str">
        <f t="shared" si="0"/>
        <v>ALG5_Question</v>
      </c>
      <c r="I33" s="1" t="str">
        <f>IF(ISTEXT(VLOOKUP($A33,'ALG Generieke vragenset'!$A$2:$X$100,9,FALSE)),VLOOKUP($A33,'ALG Generieke vragenset'!$A$2:$X$100,9,FALSE),"")</f>
        <v>Heb je allergieën?</v>
      </c>
      <c r="J33" s="1" t="str">
        <f t="shared" si="1"/>
        <v>ALG5_QuestionPar</v>
      </c>
      <c r="K33" s="1" t="str">
        <f>IF(ISTEXT(VLOOKUP($A33,'ALG Generieke vragenset'!$A$2:$X$100,11,FALSE)),VLOOKUP($A33,'ALG Generieke vragenset'!$A$2:$X$100,11,FALSE),"")</f>
        <v>Heeft de patiënt allergieën?</v>
      </c>
      <c r="L33" s="1" t="str">
        <f>IF(ISTEXT(VLOOKUP($A33,'ALG Generieke vragenset'!$A$2:$X$100,12,FALSE)),VLOOKUP($A33,'ALG Generieke vragenset'!$A$2:$X$100,12,FALSE),"")</f>
        <v>Allergieën</v>
      </c>
      <c r="M33" s="1"/>
      <c r="N33" s="1" t="str">
        <f>IF(ISTEXT(VLOOKUP($A33,'ALG Generieke vragenset'!$A$2:$X$100,14,FALSE)),VLOOKUP($A33,'ALG Generieke vragenset'!$A$2:$X$100,14,FALSE),"")</f>
        <v/>
      </c>
      <c r="O33" s="24" t="str">
        <f>IF(ISTEXT(VLOOKUP($A33,'ALG Generieke vragenset'!$A$2:$X$100,15,FALSE)),VLOOKUP($A33,'ALG Generieke vragenset'!$A$2:$X$100,15,FALSE),"")</f>
        <v/>
      </c>
      <c r="P33" s="24" t="str">
        <f>IF(ISTEXT(VLOOKUP($A33,'ALG Generieke vragenset'!$A$2:$X$100,16,FALSE)),VLOOKUP($A33,'ALG Generieke vragenset'!$A$2:$X$100,16,FALSE),"")</f>
        <v/>
      </c>
      <c r="Q33" s="1" t="str">
        <f>IF(ISTEXT(VLOOKUP($A33,'ALG Generieke vragenset'!$A$2:$X$100,17,FALSE)),VLOOKUP($A33,'ALG Generieke vragenset'!$A$2:$X$100,17,FALSE),"")</f>
        <v>boolean</v>
      </c>
      <c r="R33" s="1" t="str">
        <f>IF(ISTEXT(VLOOKUP($A33,'ALG Generieke vragenset'!$A$2:$X$100,18,FALSE)),VLOOKUP($A33,'ALG Generieke vragenset'!$A$2:$X$100,18,FALSE),"")</f>
        <v xml:space="preserve">Ja </v>
      </c>
      <c r="S33" s="14" t="s">
        <v>6500</v>
      </c>
      <c r="T33" s="14" t="str">
        <f>IF(ISTEXT(VLOOKUP($A33,'ALG Generieke vragenset'!$A$2:$X$100,20,FALSE)),VLOOKUP($A33,'ALG Generieke vragenset'!$A$2:$X$100,20,FALSE),"")</f>
        <v>1. Ja
2. Nee</v>
      </c>
      <c r="U33" s="14" t="str">
        <f>IF(ISTEXT(VLOOKUP($A33,'ALG Generieke vragenset'!$A$2:$X$100,21,FALSE)),VLOOKUP($A33,'ALG Generieke vragenset'!$A$2:$X$100,21,FALSE),"")</f>
        <v>x</v>
      </c>
      <c r="V33" s="41" t="s">
        <v>6159</v>
      </c>
      <c r="W33" s="77" t="s">
        <v>6160</v>
      </c>
      <c r="X33" s="42"/>
    </row>
    <row r="34" spans="1:24" ht="14.45">
      <c r="A34" s="112" t="str">
        <f t="shared" si="6"/>
        <v>ALG6</v>
      </c>
      <c r="B34" s="37">
        <v>6</v>
      </c>
      <c r="C34" s="37" t="s">
        <v>6153</v>
      </c>
      <c r="D34" s="37" t="s">
        <v>4719</v>
      </c>
      <c r="E34" s="33" t="s">
        <v>4719</v>
      </c>
      <c r="F34" s="33" t="s">
        <v>6154</v>
      </c>
      <c r="G34" s="33"/>
      <c r="H34" s="14" t="str">
        <f t="shared" si="0"/>
        <v>ALG6_Question</v>
      </c>
      <c r="I34" s="1" t="str">
        <f>IF(ISTEXT(VLOOKUP($A34,'ALG Generieke vragenset'!$A$2:$X$100,9,FALSE)),VLOOKUP($A34,'ALG Generieke vragenset'!$A$2:$X$100,9,FALSE),"")</f>
        <v>Hoe uit de allergie zich?</v>
      </c>
      <c r="J34" s="1" t="str">
        <f t="shared" si="1"/>
        <v>ALG6_QuestionPar</v>
      </c>
      <c r="K34" s="1" t="str">
        <f>IF(ISTEXT(VLOOKUP($A34,'ALG Generieke vragenset'!$A$2:$X$100,11,FALSE)),VLOOKUP($A34,'ALG Generieke vragenset'!$A$2:$X$100,11,FALSE),"")</f>
        <v>Hoe uit de allergie zich?</v>
      </c>
      <c r="L34" s="1" t="str">
        <f>IF(ISTEXT(VLOOKUP($A34,'ALG Generieke vragenset'!$A$2:$X$100,12,FALSE)),VLOOKUP($A34,'ALG Generieke vragenset'!$A$2:$X$100,12,FALSE),"")</f>
        <v>Waarvoor en ernst</v>
      </c>
      <c r="M34" s="1" t="str">
        <f t="shared" si="2"/>
        <v>ALG6_ExtraInfo</v>
      </c>
      <c r="N34" s="1" t="str">
        <f>IF(ISTEXT(VLOOKUP($A34,'ALG Generieke vragenset'!$A$2:$X$100,14,FALSE)),VLOOKUP($A34,'ALG Generieke vragenset'!$A$2:$X$100,14,FALSE),"")</f>
        <v>Bijvoorbeeld: huiduitslag over het gehele lichaam of een opgezette tong of keel? En gebruik je/de patiënt medicatie voor de allergie en / of heb je een EpiPen?</v>
      </c>
      <c r="O34" s="24" t="str">
        <f>IF(ISTEXT(VLOOKUP($A34,'ALG Generieke vragenset'!$A$2:$X$100,15,FALSE)),VLOOKUP($A34,'ALG Generieke vragenset'!$A$2:$X$100,15,FALSE),"")</f>
        <v/>
      </c>
      <c r="P34" s="24" t="str">
        <f>IF(ISTEXT(VLOOKUP($A34,'ALG Generieke vragenset'!$A$2:$X$100,16,FALSE)),VLOOKUP($A34,'ALG Generieke vragenset'!$A$2:$X$100,16,FALSE),"")</f>
        <v/>
      </c>
      <c r="Q34" s="1" t="str">
        <f>IF(ISTEXT(VLOOKUP($A34,'ALG Generieke vragenset'!$A$2:$X$100,17,FALSE)),VLOOKUP($A34,'ALG Generieke vragenset'!$A$2:$X$100,17,FALSE),"")</f>
        <v>beschrijving</v>
      </c>
      <c r="R34" s="1" t="str">
        <f>IF(ISTEXT(VLOOKUP($A34,'ALG Generieke vragenset'!$A$2:$X$100,18,FALSE)),VLOOKUP($A34,'ALG Generieke vragenset'!$A$2:$X$100,18,FALSE),"")</f>
        <v xml:space="preserve">Ja </v>
      </c>
      <c r="S34" s="1"/>
      <c r="T34" s="14" t="str">
        <f>IF(ISTEXT(VLOOKUP($A34,'ALG Generieke vragenset'!$A$2:$X$100,20,FALSE)),VLOOKUP($A34,'ALG Generieke vragenset'!$A$2:$X$100,20,FALSE),"")</f>
        <v>Beschrijving</v>
      </c>
      <c r="U34" s="14" t="str">
        <f>IF(ISTEXT(VLOOKUP($A34,'ALG Generieke vragenset'!$A$2:$X$100,21,FALSE)),VLOOKUP($A34,'ALG Generieke vragenset'!$A$2:$X$100,21,FALSE),"")</f>
        <v>x</v>
      </c>
      <c r="V34" s="37">
        <v>1</v>
      </c>
      <c r="W34" s="24"/>
      <c r="X34" s="39"/>
    </row>
    <row r="35" spans="1:24" ht="32.1">
      <c r="A35" s="111" t="s">
        <v>6276</v>
      </c>
      <c r="B35" s="40">
        <v>20</v>
      </c>
      <c r="C35" s="40" t="s">
        <v>6153</v>
      </c>
      <c r="D35" s="40" t="s">
        <v>6115</v>
      </c>
      <c r="E35" s="41" t="s">
        <v>6115</v>
      </c>
      <c r="F35" s="41" t="s">
        <v>6154</v>
      </c>
      <c r="G35" s="41"/>
      <c r="H35" s="135" t="str">
        <f t="shared" si="0"/>
        <v>ADDITIONALQ_Question</v>
      </c>
      <c r="I35" s="1" t="str">
        <f>IF(ISTEXT(VLOOKUP($A35,'ALG Generieke vragenset'!$A$2:$X$100,9,FALSE)),VLOOKUP($A35,'ALG Generieke vragenset'!$A$2:$X$100,9,FALSE),"")</f>
        <v>Wat is je belangrijkste vraag aan ons?</v>
      </c>
      <c r="J35" s="1" t="str">
        <f t="shared" si="1"/>
        <v>ADDITIONALQ_QuestionPar</v>
      </c>
      <c r="K35" s="1" t="str">
        <f>IF(ISTEXT(VLOOKUP($A35,'ALG Generieke vragenset'!$A$2:$X$100,11,FALSE)),VLOOKUP($A35,'ALG Generieke vragenset'!$A$2:$X$100,11,FALSE),"")</f>
        <v>Wat is je belangrijkste vraag aan ons?</v>
      </c>
      <c r="L35" s="1" t="str">
        <f>IF(ISTEXT(VLOOKUP($A35,'ALG Generieke vragenset'!$A$2:$X$100,12,FALSE)),VLOOKUP($A35,'ALG Generieke vragenset'!$A$2:$X$100,12,FALSE),"")</f>
        <v>Hulpvraag</v>
      </c>
      <c r="M35" s="1"/>
      <c r="N35" s="1" t="str">
        <f>IF(ISTEXT(VLOOKUP($A35,'ALG Generieke vragenset'!$A$2:$X$100,14,FALSE)),VLOOKUP($A35,'ALG Generieke vragenset'!$A$2:$X$100,14,FALSE),"")</f>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41">
        <v>1</v>
      </c>
      <c r="W35" s="77"/>
      <c r="X35" s="42"/>
    </row>
    <row r="36" spans="1:24" ht="100.9">
      <c r="A36" s="66" t="s">
        <v>6278</v>
      </c>
      <c r="B36" s="67" t="s">
        <v>6279</v>
      </c>
      <c r="C36" s="67" t="s">
        <v>6162</v>
      </c>
      <c r="D36" s="67" t="s">
        <v>6115</v>
      </c>
      <c r="E36" s="67" t="s">
        <v>6115</v>
      </c>
      <c r="F36" s="67" t="s">
        <v>6154</v>
      </c>
      <c r="G36" s="67"/>
      <c r="H36" s="491" t="str">
        <f t="shared" si="0"/>
        <v>ALG27_Question</v>
      </c>
      <c r="I36" s="1" t="str">
        <f>IF(ISTEXT(VLOOKUP($A36,'ALG Generieke vragenset'!$A$2:$X$100,9,FALSE)),VLOOKUP($A36,'ALG Generieke vragenset'!$A$2:$X$100,9,FALSE),"")</f>
        <v xml:space="preserve">Zijn er nog andere zorgen of vragen? </v>
      </c>
      <c r="J36" s="1" t="str">
        <f t="shared" si="1"/>
        <v>ALG27_QuestionPar</v>
      </c>
      <c r="K36" s="1" t="str">
        <f>IF(ISTEXT(VLOOKUP($A36,'ALG Generieke vragenset'!$A$2:$X$100,11,FALSE)),VLOOKUP($A36,'ALG Generieke vragenset'!$A$2:$X$100,11,FALSE),"")</f>
        <v xml:space="preserve">Zijn er nog andere zorgen of vragen? </v>
      </c>
      <c r="L36" s="1" t="str">
        <f>IF(ISTEXT(VLOOKUP($A36,'ALG Generieke vragenset'!$A$2:$X$100,12,FALSE)),VLOOKUP($A36,'ALG Generieke vragenset'!$A$2:$X$100,12,FALSE),"")</f>
        <v>Zorgen of vragen</v>
      </c>
      <c r="M36" s="1" t="str">
        <f t="shared" si="2"/>
        <v>ALG27_ExtraInfo</v>
      </c>
      <c r="N36" s="1" t="str">
        <f>IF(ISTEXT(VLOOKUP($A36,'ALG Generieke vragenset'!$A$2:$X$100,14,FALSE)),VLOOKUP($A36,'ALG Generieke vragenset'!$A$2:$X$100,14,FALSE),"")</f>
        <v xml:space="preserve">Dit is de laatste vraag, hierna worden je antwoorden doorgestuurd naar ons medisch team. Indien je geen aanvullingen hebt kan je op volgende klikken. </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beschrijving</v>
      </c>
      <c r="R36" s="1" t="str">
        <f>IF(ISTEXT(VLOOKUP($A36,'ALG Generieke vragenset'!$A$2:$X$100,18,FALSE)),VLOOKUP($A36,'ALG Generieke vragenset'!$A$2:$X$100,18,FALSE),"")</f>
        <v>Nee</v>
      </c>
      <c r="S36" s="1"/>
      <c r="T36" s="14" t="str">
        <f>IF(ISTEXT(VLOOKUP($A36,'ALG Generieke vragenset'!$A$2:$X$100,20,FALSE)),VLOOKUP($A36,'ALG Generieke vragenset'!$A$2:$X$100,20,FALSE),"")</f>
        <v>Beschrijving</v>
      </c>
      <c r="U36" s="14" t="str">
        <f>IF(ISTEXT(VLOOKUP($A36,'ALG Generieke vragenset'!$A$2:$X$100,21,FALSE)),VLOOKUP($A36,'ALG Generieke vragenset'!$A$2:$X$100,21,FALSE),"")</f>
        <v>x</v>
      </c>
      <c r="V36" s="67">
        <v>1</v>
      </c>
      <c r="W36" s="67" t="s">
        <v>6283</v>
      </c>
      <c r="X36" s="71" t="s">
        <v>6284</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3014-9D58-4280-850D-E0AD861927BF}">
  <sheetPr codeName="Blad26"/>
  <dimension ref="A1:X11"/>
  <sheetViews>
    <sheetView topLeftCell="J5" zoomScale="90" zoomScaleNormal="90" workbookViewId="0">
      <selection activeCell="T9" sqref="T9"/>
    </sheetView>
  </sheetViews>
  <sheetFormatPr defaultColWidth="30.140625" defaultRowHeight="15"/>
  <cols>
    <col min="1" max="1" width="21.140625" customWidth="1"/>
    <col min="2" max="2" width="16" customWidth="1"/>
    <col min="3" max="3" width="14.42578125" customWidth="1"/>
    <col min="4" max="4" width="15.28515625" customWidth="1"/>
    <col min="5" max="5" width="11.42578125" customWidth="1"/>
    <col min="6" max="6" width="11.7109375" customWidth="1"/>
    <col min="7" max="8" width="19.85546875" customWidth="1"/>
    <col min="9" max="10" width="59.28515625" customWidth="1"/>
    <col min="11" max="11" width="59.140625" customWidth="1"/>
    <col min="14" max="14" width="45.42578125" customWidth="1"/>
    <col min="16" max="16" width="19" customWidth="1"/>
    <col min="17" max="17" width="18.28515625" customWidth="1"/>
    <col min="18" max="18" width="10.28515625" customWidth="1"/>
    <col min="19" max="19" width="20.28515625" customWidth="1"/>
    <col min="21" max="21" width="13" customWidth="1"/>
    <col min="22" max="22" width="21.140625" customWidth="1"/>
    <col min="24" max="24" width="38.7109375" customWidth="1"/>
  </cols>
  <sheetData>
    <row r="1" spans="1:24" ht="80.09999999999999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14.45">
      <c r="A2" t="s">
        <v>6353</v>
      </c>
      <c r="C2" t="s">
        <v>6353</v>
      </c>
      <c r="D2" t="s">
        <v>4719</v>
      </c>
      <c r="E2" t="s">
        <v>4719</v>
      </c>
      <c r="F2" t="s">
        <v>6154</v>
      </c>
      <c r="N2" t="s">
        <v>6384</v>
      </c>
      <c r="T2" t="s">
        <v>3</v>
      </c>
    </row>
    <row r="3" spans="1:24" ht="100.9">
      <c r="A3" s="25" t="str">
        <f t="shared" ref="A3:A9" si="0">UPPER(MID(C3,1,10)&amp;B3)</f>
        <v>OVERIABCDE1A</v>
      </c>
      <c r="B3" s="25" t="s">
        <v>6342</v>
      </c>
      <c r="C3" s="25" t="s">
        <v>8129</v>
      </c>
      <c r="D3" s="25" t="s">
        <v>4719</v>
      </c>
      <c r="E3" s="25" t="s">
        <v>4719</v>
      </c>
      <c r="F3" s="25" t="s">
        <v>6216</v>
      </c>
      <c r="G3" s="25"/>
      <c r="H3" s="25" t="str">
        <f>A3&amp;"_"&amp;$H$1</f>
        <v>OVERIABCDE1A_Question</v>
      </c>
      <c r="I3" s="1" t="str">
        <f>IF(ISTEXT(VLOOKUP(MID($A3,6,10),'ABCDE set (patient + verz)'!$A$2:$X$48,9,FALSE)),VLOOKUP(MID($A3,6,10),'ABCDE set (patient + verz)'!$A$2:$X$48,9,FALSE),"")</f>
        <v>Ben je volledig bij bewustzijn / helder?</v>
      </c>
      <c r="J3" s="1" t="str">
        <f>A3&amp;"_"&amp;$J$1</f>
        <v>OVERIABCDE1A_QuestionPar</v>
      </c>
      <c r="K3" s="1" t="str">
        <f>IF(ISTEXT(VLOOKUP(MID($A3,6,10),'ABCDE set (patient + verz)'!$A$2:$X$48,11,FALSE)),VLOOKUP(MID($A3,6,10),'ABCDE set (patient + verz)'!$A$2:$X$48,11,FALSE),"")</f>
        <v xml:space="preserve">Is de patiënt volledig bij bewustzijn/helder? </v>
      </c>
      <c r="L3" s="1" t="str">
        <f>IF(ISTEXT(VLOOKUP(MID($A3,6,10),'ABCDE set (patient + verz)'!$A$2:$X$48,12,FALSE)),VLOOKUP(MID($A3,6,10),'ABCDE set (patient + verz)'!$A$2:$X$48,12,FALSE),"")</f>
        <v>Volledig bewustzijn</v>
      </c>
      <c r="M3" s="1" t="str">
        <f>A3&amp;"_"&amp;$M$1</f>
        <v>OVERIABCDE1A_ExtraInfo</v>
      </c>
      <c r="N3" s="1" t="str">
        <f>IF(ISTEXT(VLOOKUP(MID($A3,6,10),'ABCDE set (patient + verz)'!$A$2:$X$48,14,FALSE)),VLOOKUP(MID($A3,6,10),'ABCDE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IF(ISTEXT(VLOOKUP(MID($A3,6,10),'ABCDE set (patient + verz)'!$A$2:$X$48,15,FALSE)),VLOOKUP(MID($A3,6,10),'ABCDE set (patient + verz)'!$A$2:$X$48,15,FALSE),"")</f>
        <v/>
      </c>
      <c r="P3" s="24" t="str">
        <f>IF(ISTEXT(VLOOKUP(MID($A3,6,10),'ABCDE set (patient + verz)'!$A$2:$X$48,16,FALSE)),VLOOKUP(MID($A3,6,10),'ABCDE set (patient + verz)'!$A$2:$X$48,16,FALSE),"")</f>
        <v>Red flag</v>
      </c>
      <c r="Q3" s="1" t="str">
        <f>IF(ISTEXT(VLOOKUP(MID($A3,6,10),'ABCDE set (patient + verz)'!$A$2:$X$48,17,FALSE)),VLOOKUP(MID($A3,6,10),'ABCDE set (patient + verz)'!$A$2:$X$48,17,FALSE),"")</f>
        <v>keuzeselectie</v>
      </c>
      <c r="R3" s="1" t="str">
        <f>IF(ISTEXT(VLOOKUP(MID($A3,6,10),'ABCDE set (patient + verz)'!$A$2:$X$48,18,FALSE)),VLOOKUP(MID($A3,6,10),'ABCDE set (patient + verz)'!$A$2:$X$48,18,FALSE),"")</f>
        <v xml:space="preserve">Ja </v>
      </c>
      <c r="S3" s="14" t="s">
        <v>6347</v>
      </c>
      <c r="T3" s="14" t="str">
        <f>IF(ISTEXT(VLOOKUP(MID($A3,6,10),'ABCDE set (patient + verz)'!$A$2:$X$48,20,FALSE)),VLOOKUP(MID($A3,6,10),'ABCDE set (patient + verz)'!$A$2:$X$48,20,FALSE),"")</f>
        <v xml:space="preserve">1. Nee
2. Ja </v>
      </c>
      <c r="U3" s="14" t="str">
        <f>IF(ISTEXT(VLOOKUP(MID($A3,6,10),'ABCDE set (patient + verz)'!$A$2:$X$48,21,FALSE)),VLOOKUP(MID($A3,6,10),'ABCDE set (patient + verz)'!$A$2:$X$48,21,FALSE),"")</f>
        <v/>
      </c>
      <c r="V3" s="14" t="str">
        <f>IF(ISTEXT(VLOOKUP(MID($A3,6,10),'ABCDE set (patient + verz)'!$A$2:$X$48,22,FALSE)),VLOOKUP(MID($A3,6,10),'ABCDE set (patient + verz)'!$A$2:$X$48,22,FALSE),"")</f>
        <v>1-2.</v>
      </c>
      <c r="W3" s="203" t="str">
        <f>IF(ISTEXT(VLOOKUP(MID($A3,6,10),'ABCDE set (patient + verz)'!$A$2:$X$48,23,FALSE)),VLOOKUP(MID($A3,6,10),'ABCDE set (patient + verz)'!$A$2:$X$48,23,FALSE),"")</f>
        <v>1. U1-U2, redirect naar vpk chat.</v>
      </c>
      <c r="X3" s="25" t="str">
        <f>IF(ISTEXT(VLOOKUP(MID($A3,6,10),'ABCDE set (patient + verz)'!$A$2:$X$48,24,FALSE)),VLOOKUP(MID($A3,6,10),'ABCDE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28.9">
      <c r="A4" s="25" t="str">
        <f t="shared" si="0"/>
        <v>OVERIABCDE1B</v>
      </c>
      <c r="B4" s="25" t="s">
        <v>6352</v>
      </c>
      <c r="C4" s="25" t="s">
        <v>8129</v>
      </c>
      <c r="D4" s="25" t="s">
        <v>6296</v>
      </c>
      <c r="E4" s="25" t="s">
        <v>6115</v>
      </c>
      <c r="F4" s="25" t="s">
        <v>6224</v>
      </c>
      <c r="G4" s="25"/>
      <c r="H4" s="25" t="str">
        <f t="shared" ref="H4:H11" si="1">A4&amp;"_"&amp;$H$1</f>
        <v>OVERIABCDE1B_Question</v>
      </c>
      <c r="I4" s="1" t="str">
        <f>IF(ISTEXT(VLOOKUP(MID($A4,6,10),'ABCDE set (patient + verz)'!$A$2:$X$48,9,FALSE)),VLOOKUP(MID($A4,6,10),'ABCDE set (patient + verz)'!$A$2:$X$48,9,FALSE),"")</f>
        <v xml:space="preserve">Ben je volledig bij bewustzijn / helder? </v>
      </c>
      <c r="J4" s="1" t="str">
        <f t="shared" ref="J4:J11" si="2">A4&amp;"_"&amp;$J$1</f>
        <v>OVERIABCDE1B_QuestionPar</v>
      </c>
      <c r="K4" s="1" t="str">
        <f>IF(ISTEXT(VLOOKUP(MID($A4,6,10),'ABCDE set (patient + verz)'!$A$2:$X$48,11,FALSE)),VLOOKUP(MID($A4,6,10),'ABCDE set (patient + verz)'!$A$2:$X$48,11,FALSE),"")</f>
        <v xml:space="preserve">Is je kind volledig bij bewustzijn/helder? </v>
      </c>
      <c r="L4" s="1" t="str">
        <f>IF(ISTEXT(VLOOKUP(MID($A4,6,10),'ABCDE set (patient + verz)'!$A$2:$X$48,12,FALSE)),VLOOKUP(MID($A4,6,10),'ABCDE set (patient + verz)'!$A$2:$X$48,12,FALSE),"")</f>
        <v>Volledig bewustzijn kind</v>
      </c>
      <c r="M4" s="1" t="str">
        <f t="shared" ref="M4:M11" si="3">A4&amp;"_"&amp;$M$1</f>
        <v>OVERIABCDE1B_ExtraInfo</v>
      </c>
      <c r="N4" s="1" t="str">
        <f>IF(ISTEXT(VLOOKUP(MID($A4,6,10),'ABCDE set (patient + verz)'!$A$2:$X$48,14,FALSE)),VLOOKUP(MID($A4,6,10),'ABCDE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IF(ISTEXT(VLOOKUP(MID($A4,6,10),'ABCDE set (patient + verz)'!$A$2:$X$48,15,FALSE)),VLOOKUP(MID($A4,6,10),'ABCDE set (patient + verz)'!$A$2:$X$48,15,FALSE),"")</f>
        <v/>
      </c>
      <c r="P4" s="24" t="str">
        <f>IF(ISTEXT(VLOOKUP(MID($A4,6,10),'ABCDE set (patient + verz)'!$A$2:$X$48,16,FALSE)),VLOOKUP(MID($A4,6,10),'ABCDE set (patient + verz)'!$A$2:$X$48,16,FALSE),"")</f>
        <v>Red flag</v>
      </c>
      <c r="Q4" s="1" t="str">
        <f>IF(ISTEXT(VLOOKUP(MID($A4,6,10),'ABCDE set (patient + verz)'!$A$2:$X$48,17,FALSE)),VLOOKUP(MID($A4,6,10),'ABCDE set (patient + verz)'!$A$2:$X$48,17,FALSE),"")</f>
        <v>keuzeselectie</v>
      </c>
      <c r="R4" s="1" t="str">
        <f>IF(ISTEXT(VLOOKUP(MID($A4,6,10),'ABCDE set (patient + verz)'!$A$2:$X$48,18,FALSE)),VLOOKUP(MID($A4,6,10),'ABCDE set (patient + verz)'!$A$2:$X$48,18,FALSE),"")</f>
        <v xml:space="preserve">Ja </v>
      </c>
      <c r="S4" s="14" t="s">
        <v>6347</v>
      </c>
      <c r="T4" s="14" t="str">
        <f>IF(ISTEXT(VLOOKUP(MID($A4,6,10),'ABCDE set (patient + verz)'!$A$2:$X$48,20,FALSE)),VLOOKUP(MID($A4,6,10),'ABCDE set (patient + verz)'!$A$2:$X$48,20,FALSE),"")</f>
        <v xml:space="preserve">1. Nee
2. Ja </v>
      </c>
      <c r="U4" s="14" t="str">
        <f>IF(ISTEXT(VLOOKUP(MID($A4,6,10),'ABCDE set (patient + verz)'!$A$2:$X$48,21,FALSE)),VLOOKUP(MID($A4,6,10),'ABCDE set (patient + verz)'!$A$2:$X$48,21,FALSE),"")</f>
        <v/>
      </c>
      <c r="V4" s="14" t="str">
        <f>IF(ISTEXT(VLOOKUP(MID($A4,6,10),'ABCDE set (patient + verz)'!$A$2:$X$48,22,FALSE)),VLOOKUP(MID($A4,6,10),'ABCDE set (patient + verz)'!$A$2:$X$48,22,FALSE),"")</f>
        <v>1-2.</v>
      </c>
      <c r="W4" s="203" t="str">
        <f>IF(ISTEXT(VLOOKUP(MID($A4,6,10),'ABCDE set (patient + verz)'!$A$2:$X$48,23,FALSE)),VLOOKUP(MID($A4,6,10),'ABCDE set (patient + verz)'!$A$2:$X$48,23,FALSE),"")</f>
        <v>1. U1-U2, redirect naar vpk chat.</v>
      </c>
      <c r="X4" s="25" t="str">
        <f>IF(ISTEXT(VLOOKUP(MID($A4,6,10),'ABCDE set (patient + verz)'!$A$2:$X$48,24,FALSE)),VLOOKUP(MID($A4,6,10),'ABCDE set (patient + verz)'!$A$2:$X$48,24,FALSE),"")</f>
        <v/>
      </c>
    </row>
    <row r="5" spans="1:24" ht="172.9">
      <c r="A5" s="25" t="str">
        <f t="shared" si="0"/>
        <v>OVERIABCDE2</v>
      </c>
      <c r="B5" s="25">
        <v>2</v>
      </c>
      <c r="C5" s="25" t="s">
        <v>8129</v>
      </c>
      <c r="D5" s="25" t="s">
        <v>6115</v>
      </c>
      <c r="E5" s="25" t="s">
        <v>6115</v>
      </c>
      <c r="F5" s="25" t="s">
        <v>6154</v>
      </c>
      <c r="G5" s="25"/>
      <c r="H5" s="25" t="str">
        <f t="shared" si="1"/>
        <v>OVERIABCDE2_Question</v>
      </c>
      <c r="I5" s="1" t="str">
        <f>IF(ISTEXT(VLOOKUP(MID($A5,6,10),'ABCDE set (patient + verz)'!$A$2:$X$48,9,FALSE)),VLOOKUP(MID($A5,6,10),'ABCDE set (patient + verz)'!$A$2:$X$48,9,FALSE),"")</f>
        <v xml:space="preserve">Heb je een of meer van de volgende klachten bij het in- of uitademen? </v>
      </c>
      <c r="J5" s="1" t="str">
        <f t="shared" si="2"/>
        <v>OVERIABCDE2_QuestionPar</v>
      </c>
      <c r="K5" s="1" t="str">
        <f>IF(ISTEXT(VLOOKUP(MID($A5,6,10),'ABCDE set (patient + verz)'!$A$2:$X$48,11,FALSE)),VLOOKUP(MID($A5,6,10),'ABCDE set (patient + verz)'!$A$2:$X$48,11,FALSE),"")</f>
        <v xml:space="preserve">Heeft de patiënt een of meer van de volgende klachten bij in- of uitademen? </v>
      </c>
      <c r="L5" s="1" t="str">
        <f>IF(ISTEXT(VLOOKUP(MID($A5,6,10),'ABCDE set (patient + verz)'!$A$2:$X$48,12,FALSE)),VLOOKUP(MID($A5,6,10),'ABCDE set (patient + verz)'!$A$2:$X$48,12,FALSE),"")</f>
        <v>A of B klachten</v>
      </c>
      <c r="M5" s="1" t="str">
        <f t="shared" si="3"/>
        <v>OVERIABCDE2_ExtraInfo</v>
      </c>
      <c r="N5" s="1" t="str">
        <f>IF(ISTEXT(VLOOKUP(MID($A5,6,10),'ABCDE set (patient + verz)'!$A$2:$X$48,14,FALSE)),VLOOKUP(MID($A5,6,10),'ABCDE set (patient + verz)'!$A$2:$X$48,14,FALSE),"")</f>
        <v>Bijgeluiden: ademgeluiden bij vernauwde luchtweg zijn een gierende, piepende of sterk rochelende ademhaling.</v>
      </c>
      <c r="O5" s="24" t="str">
        <f>IF(ISTEXT(VLOOKUP(MID($A5,6,10),'ABCDE set (patient + verz)'!$A$2:$X$48,15,FALSE)),VLOOKUP(MID($A5,6,10),'ABCDE set (patient + verz)'!$A$2:$X$48,15,FALSE),"")</f>
        <v/>
      </c>
      <c r="P5" s="24" t="str">
        <f>IF(ISTEXT(VLOOKUP(MID($A5,6,10),'ABCDE set (patient + verz)'!$A$2:$X$48,16,FALSE)),VLOOKUP(MID($A5,6,10),'ABCDE set (patient + verz)'!$A$2:$X$48,16,FALSE),"")</f>
        <v>Red flag</v>
      </c>
      <c r="Q5" s="1" t="str">
        <f>IF(ISTEXT(VLOOKUP(MID($A5,6,10),'ABCDE set (patient + verz)'!$A$2:$X$48,17,FALSE)),VLOOKUP(MID($A5,6,10),'ABCDE set (patient + verz)'!$A$2:$X$48,17,FALSE),"")</f>
        <v>meerkeuzeselectie</v>
      </c>
      <c r="R5" s="1" t="str">
        <f>IF(ISTEXT(VLOOKUP(MID($A5,6,10),'ABCDE set (patient + verz)'!$A$2:$X$48,18,FALSE)),VLOOKUP(MID($A5,6,10),'ABCDE set (patient + verz)'!$A$2:$X$48,18,FALSE),"")</f>
        <v xml:space="preserve">Ja </v>
      </c>
      <c r="S5" s="14" t="s">
        <v>8130</v>
      </c>
      <c r="T5" s="14" t="str">
        <f>IF(ISTEXT(VLOOKUP(MID($A5,6,10),'ABCDE set (patient + verz)'!$A$2:$X$48,20,FALSE)),VLOOKUP(MID($A5,6,10),'ABCDE set (patient + verz)'!$A$2:$X$48,20,FALSE),"")</f>
        <v xml:space="preserve">1. Hevig benauwd of kortademig
2. Bijgeluiden / hoorbare in- of uitademing
3. Erg snelle ademhaling
4. Geen van allen  </v>
      </c>
      <c r="U5" s="14" t="str">
        <f>IF(ISTEXT(VLOOKUP(MID($A5,6,10),'ABCDE set (patient + verz)'!$A$2:$X$48,21,FALSE)),VLOOKUP(MID($A5,6,10),'ABCDE set (patient + verz)'!$A$2:$X$48,21,FALSE),"")</f>
        <v/>
      </c>
      <c r="V5" s="14" t="str">
        <f>IF(ISTEXT(VLOOKUP(MID($A5,6,10),'ABCDE set (patient + verz)'!$A$2:$X$48,22,FALSE)),VLOOKUP(MID($A5,6,10),'ABCDE set (patient + verz)'!$A$2:$X$48,22,FALSE),"")</f>
        <v>1-4.</v>
      </c>
      <c r="W5" s="203" t="str">
        <f>IF(ISTEXT(VLOOKUP(MID($A5,6,10),'ABCDE set (patient + verz)'!$A$2:$X$48,23,FALSE)),VLOOKUP(MID($A5,6,10),'ABCDE set (patient + verz)'!$A$2:$X$48,23,FALSE),"")</f>
        <v>1-3. U1-U2, redirect naar vpk chat.</v>
      </c>
      <c r="X5" s="25" t="str">
        <f>IF(ISTEXT(VLOOKUP(MID($A5,6,10),'ABCDE set (patient + verz)'!$A$2:$X$48,24,FALSE)),VLOOKUP(MID($A5,6,10),'ABCDE set (patient + verz)'!$A$2:$X$48,24,FALSE),"")</f>
        <v/>
      </c>
    </row>
    <row r="6" spans="1:24" ht="128.1">
      <c r="A6" s="25" t="str">
        <f t="shared" si="0"/>
        <v>OVERIABCDE3</v>
      </c>
      <c r="B6" s="25">
        <v>3</v>
      </c>
      <c r="C6" s="25" t="s">
        <v>8129</v>
      </c>
      <c r="D6" s="25" t="s">
        <v>6296</v>
      </c>
      <c r="E6" s="25" t="s">
        <v>6115</v>
      </c>
      <c r="F6" s="25" t="s">
        <v>6224</v>
      </c>
      <c r="G6" s="25"/>
      <c r="H6" s="25" t="str">
        <f t="shared" si="1"/>
        <v>OVERIABCDE3_Question</v>
      </c>
      <c r="I6" s="1" t="str">
        <f>IF(ISTEXT(VLOOKUP(MID($A6,6,10),'ABCDE set (patient + verz)'!$A$2:$X$48,9,FALSE)),VLOOKUP(MID($A6,6,10),'ABCDE set (patient + verz)'!$A$2:$X$48,9,FALSE),"")</f>
        <v xml:space="preserve">Heb je een of meer van de volgende klachten bij het in- of uitademen? </v>
      </c>
      <c r="J6" s="1" t="str">
        <f t="shared" si="2"/>
        <v>OVERIABCDE3_QuestionPar</v>
      </c>
      <c r="K6" s="1" t="str">
        <f>IF(ISTEXT(VLOOKUP(MID($A6,6,10),'ABCDE set (patient + verz)'!$A$2:$X$48,11,FALSE)),VLOOKUP(MID($A6,6,10),'ABCDE set (patient + verz)'!$A$2:$X$48,11,FALSE),"")</f>
        <v xml:space="preserve">Heeft je kind een van de volgende klachten bij het in- of uitademen? </v>
      </c>
      <c r="L6" s="1" t="str">
        <f>IF(ISTEXT(VLOOKUP(MID($A6,6,10),'ABCDE set (patient + verz)'!$A$2:$X$48,12,FALSE)),VLOOKUP(MID($A6,6,10),'ABCDE set (patient + verz)'!$A$2:$X$48,12,FALSE),"")</f>
        <v>A of B klachten kind</v>
      </c>
      <c r="M6" s="1"/>
      <c r="N6" s="1" t="str">
        <f>IF(ISTEXT(VLOOKUP(MID($A6,6,10),'ABCDE set (patient + verz)'!$A$2:$X$48,14,FALSE)),VLOOKUP(MID($A6,6,10),'ABCDE set (patient + verz)'!$A$2:$X$48,14,FALSE),"")</f>
        <v/>
      </c>
      <c r="O6" s="24" t="str">
        <f>IF(ISTEXT(VLOOKUP(MID($A6,6,10),'ABCDE set (patient + verz)'!$A$2:$X$48,15,FALSE)),VLOOKUP(MID($A6,6,10),'ABCDE set (patient + verz)'!$A$2:$X$48,15,FALSE),"")</f>
        <v/>
      </c>
      <c r="P6" s="24" t="str">
        <f>IF(ISTEXT(VLOOKUP(MID($A6,6,10),'ABCDE set (patient + verz)'!$A$2:$X$48,16,FALSE)),VLOOKUP(MID($A6,6,10),'ABCDE set (patient + verz)'!$A$2:$X$48,16,FALSE),"")</f>
        <v>Red flag</v>
      </c>
      <c r="Q6" s="1" t="str">
        <f>IF(ISTEXT(VLOOKUP(MID($A6,6,10),'ABCDE set (patient + verz)'!$A$2:$X$48,17,FALSE)),VLOOKUP(MID($A6,6,10),'ABCDE set (patient + verz)'!$A$2:$X$48,17,FALSE),"")</f>
        <v>meerkeuzeselectie</v>
      </c>
      <c r="R6" s="1" t="str">
        <f>IF(ISTEXT(VLOOKUP(MID($A6,6,10),'ABCDE set (patient + verz)'!$A$2:$X$48,18,FALSE)),VLOOKUP(MID($A6,6,10),'ABCDE set (patient + verz)'!$A$2:$X$48,18,FALSE),"")</f>
        <v xml:space="preserve">Ja </v>
      </c>
      <c r="S6" s="14" t="s">
        <v>8131</v>
      </c>
      <c r="T6" s="14" t="str">
        <f>IF(ISTEXT(VLOOKUP(MID($A6,6,10),'ABCDE set (patient + verz)'!$A$2:$X$48,20,FALSE)),VLOOKUP(MID($A6,6,10),'ABCDE set (patient + verz)'!$A$2:$X$48,20,FALSE),"")</f>
        <v>1. Kreunende ademhaling
2. Langere pauzes tussen de ademhaling of ademstops
3. Bang dat er iets is ingeslikt wat is blijven steken in de keel
4. Geen van allen</v>
      </c>
      <c r="U6" s="14" t="str">
        <f>IF(ISTEXT(VLOOKUP(MID($A6,6,10),'ABCDE set (patient + verz)'!$A$2:$X$48,21,FALSE)),VLOOKUP(MID($A6,6,10),'ABCDE set (patient + verz)'!$A$2:$X$48,21,FALSE),"")</f>
        <v/>
      </c>
      <c r="V6" s="14" t="str">
        <f>IF(ISTEXT(VLOOKUP(MID($A6,6,10),'ABCDE set (patient + verz)'!$A$2:$X$48,22,FALSE)),VLOOKUP(MID($A6,6,10),'ABCDE set (patient + verz)'!$A$2:$X$48,22,FALSE),"")</f>
        <v>1-4.</v>
      </c>
      <c r="W6" s="203" t="str">
        <f>IF(ISTEXT(VLOOKUP(MID($A6,6,10),'ABCDE set (patient + verz)'!$A$2:$X$48,23,FALSE)),VLOOKUP(MID($A6,6,10),'ABCDE set (patient + verz)'!$A$2:$X$48,23,FALSE),"")</f>
        <v>1-3. U1-U2, redirect naar vpk chat.</v>
      </c>
      <c r="X6" s="25" t="str">
        <f>IF(ISTEXT(VLOOKUP(MID($A6,6,10),'ABCDE set (patient + verz)'!$A$2:$X$48,24,FALSE)),VLOOKUP(MID($A6,6,10),'ABCDE set (patient + verz)'!$A$2:$X$48,24,FALSE),"")</f>
        <v/>
      </c>
    </row>
    <row r="7" spans="1:24" ht="128.1">
      <c r="A7" s="25" t="str">
        <f t="shared" si="0"/>
        <v>OVERIABCDE4</v>
      </c>
      <c r="B7" s="25">
        <v>4</v>
      </c>
      <c r="C7" s="25" t="s">
        <v>8129</v>
      </c>
      <c r="D7" s="25" t="s">
        <v>6115</v>
      </c>
      <c r="E7" s="25" t="s">
        <v>4719</v>
      </c>
      <c r="F7" s="25" t="s">
        <v>6154</v>
      </c>
      <c r="G7" s="25"/>
      <c r="H7" s="25" t="str">
        <f t="shared" si="1"/>
        <v>OVERIABCDE4_Question</v>
      </c>
      <c r="I7" s="1" t="str">
        <f>IF(ISTEXT(VLOOKUP(MID($A7,6,10),'ABCDE set (patient + verz)'!$A$2:$X$48,9,FALSE)),VLOOKUP(MID($A7,6,10),'ABCDE set (patient + verz)'!$A$2:$X$48,9,FALSE),"")</f>
        <v xml:space="preserve">Heb je een of meer van de volgende ernstige klachten? </v>
      </c>
      <c r="J7" s="1" t="str">
        <f t="shared" si="2"/>
        <v>OVERIABCDE4_QuestionPar</v>
      </c>
      <c r="K7" s="1" t="str">
        <f>IF(ISTEXT(VLOOKUP(MID($A7,6,10),'ABCDE set (patient + verz)'!$A$2:$X$48,11,FALSE)),VLOOKUP(MID($A7,6,10),'ABCDE set (patient + verz)'!$A$2:$X$48,11,FALSE),"")</f>
        <v>Heeft de patiënt een of meer van de volgende ernstige klachten?</v>
      </c>
      <c r="L7" s="1" t="str">
        <f>IF(ISTEXT(VLOOKUP(MID($A7,6,10),'ABCDE set (patient + verz)'!$A$2:$X$48,12,FALSE)),VLOOKUP(MID($A7,6,10),'ABCDE set (patient + verz)'!$A$2:$X$48,12,FALSE),"")</f>
        <v>C Klachten</v>
      </c>
      <c r="M7" s="1"/>
      <c r="N7" s="1" t="str">
        <f>IF(ISTEXT(VLOOKUP(MID($A7,6,10),'ABCDE set (patient + verz)'!$A$2:$X$48,14,FALSE)),VLOOKUP(MID($A7,6,10),'ABCDE set (patient + verz)'!$A$2:$X$48,14,FALSE),"")</f>
        <v/>
      </c>
      <c r="O7" s="24" t="str">
        <f>IF(ISTEXT(VLOOKUP(MID($A7,6,10),'ABCDE set (patient + verz)'!$A$2:$X$48,15,FALSE)),VLOOKUP(MID($A7,6,10),'ABCDE set (patient + verz)'!$A$2:$X$48,15,FALSE),"")</f>
        <v/>
      </c>
      <c r="P7" s="24" t="str">
        <f>IF(ISTEXT(VLOOKUP(MID($A7,6,10),'ABCDE set (patient + verz)'!$A$2:$X$48,16,FALSE)),VLOOKUP(MID($A7,6,10),'ABCDE set (patient + verz)'!$A$2:$X$48,16,FALSE),"")</f>
        <v>Red flag</v>
      </c>
      <c r="Q7" s="1" t="str">
        <f>IF(ISTEXT(VLOOKUP(MID($A7,6,10),'ABCDE set (patient + verz)'!$A$2:$X$48,17,FALSE)),VLOOKUP(MID($A7,6,10),'ABCDE set (patient + verz)'!$A$2:$X$48,17,FALSE),"")</f>
        <v>meerkeuzeselectie</v>
      </c>
      <c r="R7" s="1" t="str">
        <f>IF(ISTEXT(VLOOKUP(MID($A7,6,10),'ABCDE set (patient + verz)'!$A$2:$X$48,18,FALSE)),VLOOKUP(MID($A7,6,10),'ABCDE set (patient + verz)'!$A$2:$X$48,18,FALSE),"")</f>
        <v>ja</v>
      </c>
      <c r="S7" s="14" t="s">
        <v>8132</v>
      </c>
      <c r="T7" s="14" t="str">
        <f>IF(ISTEXT(VLOOKUP(MID($A7,6,10),'ABCDE set (patient + verz)'!$A$2:$X$48,20,FALSE)),VLOOKUP(MID($A7,6,10),'ABCDE set (patient + verz)'!$A$2:$X$48,20,FALSE),"")</f>
        <v>1. Hevig bloedverlies of bloed braken 
2. Klam, zweten of gevoel flauw te vallen
3. Grauwe, blauwe of bleke huidskleur 
4. Geen van allen</v>
      </c>
      <c r="U7" s="14" t="str">
        <f>IF(ISTEXT(VLOOKUP(MID($A7,6,10),'ABCDE set (patient + verz)'!$A$2:$X$48,21,FALSE)),VLOOKUP(MID($A7,6,10),'ABCDE set (patient + verz)'!$A$2:$X$48,21,FALSE),"")</f>
        <v/>
      </c>
      <c r="V7" s="14" t="str">
        <f>IF(ISTEXT(VLOOKUP(MID($A7,6,10),'ABCDE set (patient + verz)'!$A$2:$X$48,22,FALSE)),VLOOKUP(MID($A7,6,10),'ABCDE set (patient + verz)'!$A$2:$X$48,22,FALSE),"")</f>
        <v>1-4.</v>
      </c>
      <c r="W7" s="203" t="str">
        <f>IF(ISTEXT(VLOOKUP(MID($A7,6,10),'ABCDE set (patient + verz)'!$A$2:$X$48,23,FALSE)),VLOOKUP(MID($A7,6,10),'ABCDE set (patient + verz)'!$A$2:$X$48,23,FALSE),"")</f>
        <v>1-3. U1-U2, redirect naar vpk chat.</v>
      </c>
      <c r="X7" s="25" t="str">
        <f>IF(ISTEXT(VLOOKUP(MID($A7,6,10),'ABCDE set (patient + verz)'!$A$2:$X$48,24,FALSE)),VLOOKUP(MID($A7,6,10),'ABCDE set (patient + verz)'!$A$2:$X$48,24,FALSE),"")</f>
        <v/>
      </c>
    </row>
    <row r="8" spans="1:24" ht="96">
      <c r="A8" s="25" t="str">
        <f t="shared" si="0"/>
        <v>OVERIABCDE5</v>
      </c>
      <c r="B8" s="25">
        <v>5</v>
      </c>
      <c r="C8" s="25" t="s">
        <v>8129</v>
      </c>
      <c r="D8" s="25" t="s">
        <v>6115</v>
      </c>
      <c r="E8" s="25" t="s">
        <v>4719</v>
      </c>
      <c r="F8" s="25" t="s">
        <v>6154</v>
      </c>
      <c r="G8" s="25"/>
      <c r="H8" s="25" t="str">
        <f t="shared" si="1"/>
        <v>OVERIABCDE5_Question</v>
      </c>
      <c r="I8" s="1" t="str">
        <f>IF(ISTEXT(VLOOKUP(MID($A8,6,10),'ABCDE set (patient + verz)'!$A$2:$X$48,9,FALSE)),VLOOKUP(MID($A8,6,10),'ABCDE set (patient + verz)'!$A$2:$X$48,9,FALSE),"")</f>
        <v>Heb je een plotse verandering van spraak, of van uitval in het gezicht of een lichaamsdeel?</v>
      </c>
      <c r="J8" s="1" t="str">
        <f t="shared" si="2"/>
        <v>OVERIABCDE5_QuestionPar</v>
      </c>
      <c r="K8" s="1" t="str">
        <f>IF(ISTEXT(VLOOKUP(MID($A8,6,10),'ABCDE set (patient + verz)'!$A$2:$X$48,11,FALSE)),VLOOKUP(MID($A8,6,10),'ABCDE set (patient + verz)'!$A$2:$X$48,11,FALSE),"")</f>
        <v>Is er sprake van een plotse verandering van spraak of van uitval van gevoel of kracht in het gezicht of een lichaamsdeel?</v>
      </c>
      <c r="L8" s="1" t="str">
        <f>IF(ISTEXT(VLOOKUP(MID($A8,6,10),'ABCDE set (patient + verz)'!$A$2:$X$48,12,FALSE)),VLOOKUP(MID($A8,6,10),'ABCDE set (patient + verz)'!$A$2:$X$48,12,FALSE),"")</f>
        <v>Acute verlamming</v>
      </c>
      <c r="M8" s="1"/>
      <c r="N8" s="1" t="str">
        <f>IF(ISTEXT(VLOOKUP(MID($A8,6,10),'ABCDE set (patient + verz)'!$A$2:$X$48,14,FALSE)),VLOOKUP(MID($A8,6,10),'ABCDE set (patient + verz)'!$A$2:$X$48,14,FALSE),"")</f>
        <v/>
      </c>
      <c r="O8" s="24" t="str">
        <f>IF(ISTEXT(VLOOKUP(MID($A8,6,10),'ABCDE set (patient + verz)'!$A$2:$X$48,15,FALSE)),VLOOKUP(MID($A8,6,10),'ABCDE set (patient + verz)'!$A$2:$X$48,15,FALSE),"")</f>
        <v/>
      </c>
      <c r="P8" s="24" t="str">
        <f>IF(ISTEXT(VLOOKUP(MID($A8,6,10),'ABCDE set (patient + verz)'!$A$2:$X$48,16,FALSE)),VLOOKUP(MID($A8,6,10),'ABCDE set (patient + verz)'!$A$2:$X$48,16,FALSE),"")</f>
        <v>Red flag</v>
      </c>
      <c r="Q8" s="1" t="str">
        <f>IF(ISTEXT(VLOOKUP(MID($A8,6,10),'ABCDE set (patient + verz)'!$A$2:$X$48,17,FALSE)),VLOOKUP(MID($A8,6,10),'ABCDE set (patient + verz)'!$A$2:$X$48,17,FALSE),"")</f>
        <v>keuzeselectie</v>
      </c>
      <c r="R8" s="1" t="str">
        <f>IF(ISTEXT(VLOOKUP(MID($A8,6,10),'ABCDE set (patient + verz)'!$A$2:$X$48,18,FALSE)),VLOOKUP(MID($A8,6,10),'ABCDE set (patient + verz)'!$A$2:$X$48,18,FALSE),"")</f>
        <v>Ja</v>
      </c>
      <c r="S8" s="14" t="s">
        <v>8133</v>
      </c>
      <c r="T8" s="14" t="str">
        <f>IF(ISTEXT(VLOOKUP(MID($A8,6,10),'ABCDE set (patient + verz)'!$A$2:$X$48,20,FALSE)),VLOOKUP(MID($A8,6,10),'ABCDE set (patient + verz)'!$A$2:$X$48,20,FALSE),"")</f>
        <v>1. Ja, korter dan 12 uur
2. Ja, langer dan 12 uur 
3. Nee</v>
      </c>
      <c r="U8" s="14" t="str">
        <f>IF(ISTEXT(VLOOKUP(MID($A8,6,10),'ABCDE set (patient + verz)'!$A$2:$X$48,21,FALSE)),VLOOKUP(MID($A8,6,10),'ABCDE set (patient + verz)'!$A$2:$X$48,21,FALSE),"")</f>
        <v/>
      </c>
      <c r="V8" s="14" t="str">
        <f>IF(ISTEXT(VLOOKUP(MID($A8,6,10),'ABCDE set (patient + verz)'!$A$2:$X$48,22,FALSE)),VLOOKUP(MID($A8,6,10),'ABCDE set (patient + verz)'!$A$2:$X$48,22,FALSE),"")</f>
        <v>1-3.</v>
      </c>
      <c r="W8" s="203" t="str">
        <f>IF(ISTEXT(VLOOKUP(MID($A8,6,10),'ABCDE set (patient + verz)'!$A$2:$X$48,23,FALSE)),VLOOKUP(MID($A8,6,10),'ABCDE set (patient + verz)'!$A$2:$X$48,23,FALSE),"")</f>
        <v>1-2. U1-U2, redirect naar vpk chat.</v>
      </c>
      <c r="X8" s="25" t="str">
        <f>IF(ISTEXT(VLOOKUP(MID($A8,6,10),'ABCDE set (patient + verz)'!$A$2:$X$48,24,FALSE)),VLOOKUP(MID($A8,6,10),'ABCDE set (patient + verz)'!$A$2:$X$48,24,FALSE),"")</f>
        <v/>
      </c>
    </row>
    <row r="9" spans="1:24" ht="128.1">
      <c r="A9" s="25" t="str">
        <f t="shared" si="0"/>
        <v>OVERIABCDE6</v>
      </c>
      <c r="B9" s="25">
        <v>6</v>
      </c>
      <c r="C9" s="25" t="s">
        <v>8129</v>
      </c>
      <c r="D9" s="25" t="s">
        <v>4719</v>
      </c>
      <c r="E9" s="25" t="s">
        <v>4719</v>
      </c>
      <c r="F9" s="25" t="s">
        <v>6154</v>
      </c>
      <c r="G9" s="25"/>
      <c r="H9" s="25" t="str">
        <f t="shared" si="1"/>
        <v>OVERIABCDE6_Question</v>
      </c>
      <c r="I9" s="1" t="str">
        <f>IF(ISTEXT(VLOOKUP(MID($A9,6,10),'ABCDE set (patient + verz)'!$A$2:$X$48,9,FALSE)),VLOOKUP(MID($A9,6,10),'ABCDE set (patient + verz)'!$A$2:$X$48,9,FALSE),"")</f>
        <v xml:space="preserve">Hoe ernstig ziek ben je op dit moment? </v>
      </c>
      <c r="J9" s="1" t="str">
        <f t="shared" si="2"/>
        <v>OVERIABCDE6_QuestionPar</v>
      </c>
      <c r="K9" s="1" t="str">
        <f>IF(ISTEXT(VLOOKUP(MID($A9,6,10),'ABCDE set (patient + verz)'!$A$2:$X$48,11,FALSE)),VLOOKUP(MID($A9,6,10),'ABCDE set (patient + verz)'!$A$2:$X$48,11,FALSE),"")</f>
        <v xml:space="preserve">Hoe ernstig ziek is de patiënt op dit moment? </v>
      </c>
      <c r="L9" s="1" t="str">
        <f>IF(ISTEXT(VLOOKUP(MID($A9,6,10),'ABCDE set (patient + verz)'!$A$2:$X$48,12,FALSE)),VLOOKUP(MID($A9,6,10),'ABCDE set (patient + verz)'!$A$2:$X$48,12,FALSE),"")</f>
        <v xml:space="preserve">Mate van ziek zijn </v>
      </c>
      <c r="M9" s="1"/>
      <c r="N9" s="14" t="str">
        <f>IF(ISTEXT(VLOOKUP(MID($A9,6,10),'ABCDE set (patient + verz)'!$A$2:$X$48,14,FALSE)),VLOOKUP(MID($A9,6,10),'ABCDE set (patient + verz)'!$A$2:$X$48,14,FALSE),"")</f>
        <v/>
      </c>
      <c r="O9" s="24" t="str">
        <f>IF(ISTEXT(VLOOKUP(MID($A9,6,10),'ABCDE set (patient + verz)'!$A$2:$X$48,15,FALSE)),VLOOKUP(MID($A9,6,10),'ABCDE set (patient + verz)'!$A$2:$X$48,15,FALSE),"")</f>
        <v/>
      </c>
      <c r="P9" s="24" t="str">
        <f>IF(ISTEXT(VLOOKUP(MID($A9,6,10),'ABCDE set (patient + verz)'!$A$2:$X$48,16,FALSE)),VLOOKUP(MID($A9,6,10),'ABCDE set (patient + verz)'!$A$2:$X$48,16,FALSE),"")</f>
        <v>Red flag</v>
      </c>
      <c r="Q9" s="1" t="str">
        <f>IF(ISTEXT(VLOOKUP(MID($A9,6,10),'ABCDE set (patient + verz)'!$A$2:$X$48,17,FALSE)),VLOOKUP(MID($A9,6,10),'ABCDE set (patient + verz)'!$A$2:$X$48,17,FALSE),"")</f>
        <v>meerkeuzeselectie</v>
      </c>
      <c r="R9" s="1" t="str">
        <f>IF(ISTEXT(VLOOKUP(MID($A9,6,10),'ABCDE set (patient + verz)'!$A$2:$X$48,18,FALSE)),VLOOKUP(MID($A9,6,10),'ABCDE set (patient + verz)'!$A$2:$X$48,18,FALSE),"")</f>
        <v>Ja</v>
      </c>
      <c r="S9" s="14" t="s">
        <v>8134</v>
      </c>
      <c r="T9" s="14" t="str">
        <f>IF(ISTEXT(VLOOKUP(MID($A9,6,10),'ABCDE set (patient + verz)'!$A$2:$X$48,20,FALSE)),VLOOKUP(MID($A9,6,10),'ABCDE set (patient + verz)'!$A$2:$X$48,20,FALSE),"")</f>
        <v xml:space="preserve">1. Kan niets meer door ernstig ziek zijn
2. Heb ondragelijke / allesoverheersende pijn 
3. Wel ziek, maar geen van bovenstaande
4. Geen van allen </v>
      </c>
      <c r="U9" s="14" t="str">
        <f>IF(ISTEXT(VLOOKUP(MID($A9,6,10),'ABCDE set (patient + verz)'!$A$2:$X$48,21,FALSE)),VLOOKUP(MID($A9,6,10),'ABCDE set (patient + verz)'!$A$2:$X$48,21,FALSE),"")</f>
        <v/>
      </c>
      <c r="V9" s="14" t="str">
        <f>IF(ISTEXT(VLOOKUP(MID($A9,6,10),'ABCDE set (patient + verz)'!$A$2:$X$48,22,FALSE)),VLOOKUP(MID($A9,6,10),'ABCDE set (patient + verz)'!$A$2:$X$48,22,FALSE),"")</f>
        <v>1-4.</v>
      </c>
      <c r="W9" s="203" t="str">
        <f>IF(ISTEXT(VLOOKUP(MID($A9,6,10),'ABCDE set (patient + verz)'!$A$2:$X$48,23,FALSE)),VLOOKUP(MID($A9,6,10),'ABCDE set (patient + verz)'!$A$2:$X$48,23,FALSE),"")</f>
        <v>1-2. U1-U2, redirect naar vpk chat.</v>
      </c>
      <c r="X9" s="25" t="str">
        <f>IF(ISTEXT(VLOOKUP(MID($A9,6,10),'ABCDE set (patient + verz)'!$A$2:$X$48,24,FALSE)),VLOOKUP(MID($A9,6,10),'ABCDE set (patient + verz)'!$A$2:$X$48,24,FALSE),"")</f>
        <v/>
      </c>
    </row>
    <row r="10" spans="1:24" ht="14.45">
      <c r="A10" t="s">
        <v>8135</v>
      </c>
      <c r="B10">
        <v>1</v>
      </c>
      <c r="C10" t="s">
        <v>8136</v>
      </c>
      <c r="D10" t="s">
        <v>6115</v>
      </c>
      <c r="E10" t="s">
        <v>6115</v>
      </c>
      <c r="F10" t="s">
        <v>6154</v>
      </c>
      <c r="H10" s="25" t="str">
        <f t="shared" si="1"/>
        <v>OVERI1_Question</v>
      </c>
      <c r="I10" t="s">
        <v>8137</v>
      </c>
      <c r="J10" s="1" t="str">
        <f t="shared" si="2"/>
        <v>OVERI1_QuestionPar</v>
      </c>
      <c r="K10" t="s">
        <v>8138</v>
      </c>
      <c r="L10" t="s">
        <v>8139</v>
      </c>
      <c r="M10" s="1" t="str">
        <f t="shared" si="3"/>
        <v>OVERI1_ExtraInfo</v>
      </c>
      <c r="N10" t="s">
        <v>8140</v>
      </c>
      <c r="Q10" t="s">
        <v>6068</v>
      </c>
      <c r="R10" t="s">
        <v>3</v>
      </c>
      <c r="T10" t="s">
        <v>6128</v>
      </c>
      <c r="U10" t="s">
        <v>1576</v>
      </c>
      <c r="V10">
        <v>1</v>
      </c>
    </row>
    <row r="11" spans="1:24" ht="32.1">
      <c r="A11" t="s">
        <v>8141</v>
      </c>
      <c r="B11">
        <v>2</v>
      </c>
      <c r="C11" t="s">
        <v>8136</v>
      </c>
      <c r="D11" t="s">
        <v>6115</v>
      </c>
      <c r="E11" t="s">
        <v>6115</v>
      </c>
      <c r="F11" t="s">
        <v>6154</v>
      </c>
      <c r="H11" s="25" t="str">
        <f t="shared" si="1"/>
        <v>OVERI-ADDITIONALQ_Question</v>
      </c>
      <c r="I11" t="s">
        <v>445</v>
      </c>
      <c r="J11" s="1" t="str">
        <f t="shared" si="2"/>
        <v>OVERI-ADDITIONALQ_QuestionPar</v>
      </c>
      <c r="K11" t="s">
        <v>445</v>
      </c>
      <c r="L11" t="s">
        <v>6277</v>
      </c>
      <c r="M11" s="1"/>
      <c r="Q11" t="s">
        <v>6068</v>
      </c>
      <c r="R11" t="s">
        <v>3</v>
      </c>
      <c r="T11" t="s">
        <v>6128</v>
      </c>
      <c r="U11" t="s">
        <v>1576</v>
      </c>
      <c r="V11">
        <v>1</v>
      </c>
      <c r="W11" t="s">
        <v>6283</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4"/>
  <dimension ref="A1:AMH41"/>
  <sheetViews>
    <sheetView topLeftCell="A2" zoomScaleNormal="100" workbookViewId="0">
      <selection activeCell="M2" sqref="M2"/>
    </sheetView>
  </sheetViews>
  <sheetFormatPr defaultColWidth="23.42578125" defaultRowHeight="15"/>
  <cols>
    <col min="1" max="1" width="13.7109375" style="14" customWidth="1"/>
    <col min="2" max="3" width="11.85546875" style="14" customWidth="1"/>
    <col min="4" max="5" width="14.7109375" style="14" customWidth="1"/>
    <col min="6" max="6" width="17.140625" style="14" customWidth="1"/>
    <col min="7" max="8" width="21.28515625" style="14" customWidth="1"/>
    <col min="9" max="9" width="23.42578125" style="14"/>
    <col min="10" max="10" width="12.42578125" style="14" customWidth="1"/>
    <col min="11" max="11" width="41.42578125" style="14" bestFit="1" customWidth="1"/>
    <col min="12" max="12" width="16.42578125" style="14" customWidth="1"/>
    <col min="13" max="13" width="19.42578125" style="14" customWidth="1"/>
    <col min="14" max="14" width="28.140625" style="14" customWidth="1"/>
    <col min="15" max="15" width="182.42578125" style="14" customWidth="1"/>
    <col min="16" max="1022" width="23.42578125" style="14"/>
  </cols>
  <sheetData>
    <row r="1" spans="1:1022" ht="39.6" customHeight="1">
      <c r="A1" s="23" t="s">
        <v>6075</v>
      </c>
      <c r="B1" s="23" t="s">
        <v>6077</v>
      </c>
      <c r="C1" s="23" t="s">
        <v>6082</v>
      </c>
      <c r="D1" s="23" t="s">
        <v>6083</v>
      </c>
      <c r="E1" s="23" t="s">
        <v>6084</v>
      </c>
      <c r="F1" s="23" t="s">
        <v>6085</v>
      </c>
      <c r="G1" s="23" t="s">
        <v>6086</v>
      </c>
      <c r="H1" s="23" t="s">
        <v>6087</v>
      </c>
      <c r="I1" s="23" t="s">
        <v>6088</v>
      </c>
      <c r="J1" s="23" t="s">
        <v>6091</v>
      </c>
      <c r="K1" s="23" t="s">
        <v>6093</v>
      </c>
      <c r="L1" s="23" t="s">
        <v>6094</v>
      </c>
      <c r="M1" s="23" t="s">
        <v>6142</v>
      </c>
      <c r="N1" s="23" t="s">
        <v>6143</v>
      </c>
      <c r="O1" s="23" t="s">
        <v>6144</v>
      </c>
    </row>
    <row r="2" spans="1:1022" ht="409.6">
      <c r="A2" s="24" t="s">
        <v>6145</v>
      </c>
      <c r="B2" s="24" t="s">
        <v>6101</v>
      </c>
      <c r="C2" s="25" t="str">
        <f>A2&amp;"_"&amp;$C$1</f>
        <v>C-MEDAREA_Question</v>
      </c>
      <c r="D2" s="14" t="s">
        <v>58</v>
      </c>
      <c r="E2" s="14" t="str">
        <f>A2&amp;"_"&amp;$E$1</f>
        <v>C-MEDAREA_QuestionPar</v>
      </c>
      <c r="F2" s="25" t="s">
        <v>60</v>
      </c>
      <c r="G2" s="26" t="s">
        <v>6146</v>
      </c>
      <c r="H2" s="26" t="str">
        <f>A2&amp;"_"&amp;$H$1</f>
        <v>C-MEDAREA_ExtraInfo</v>
      </c>
      <c r="I2" s="24" t="s">
        <v>62</v>
      </c>
      <c r="J2" s="14" t="s">
        <v>6065</v>
      </c>
      <c r="K2" s="14" t="s">
        <v>6147</v>
      </c>
      <c r="L2" s="506" t="s">
        <v>6148</v>
      </c>
      <c r="M2" s="506" t="s">
        <v>6149</v>
      </c>
      <c r="N2" s="506" t="s">
        <v>6150</v>
      </c>
      <c r="O2" s="506" t="s">
        <v>6151</v>
      </c>
    </row>
    <row r="3" spans="1:1022">
      <c r="AMH3"/>
    </row>
    <row r="4" spans="1:1022">
      <c r="AMH4"/>
    </row>
    <row r="5" spans="1:1022">
      <c r="AMH5"/>
    </row>
    <row r="6" spans="1:1022">
      <c r="AMH6"/>
    </row>
    <row r="7" spans="1:1022">
      <c r="AMH7"/>
    </row>
    <row r="8" spans="1:1022">
      <c r="AMH8"/>
    </row>
    <row r="9" spans="1:1022">
      <c r="AMH9"/>
    </row>
    <row r="10" spans="1:1022">
      <c r="AMH10"/>
    </row>
    <row r="11" spans="1:1022">
      <c r="AMH11"/>
    </row>
    <row r="12" spans="1:1022">
      <c r="AMH12"/>
    </row>
    <row r="13" spans="1:1022">
      <c r="AMH13"/>
    </row>
    <row r="14" spans="1:1022">
      <c r="AMH14"/>
    </row>
    <row r="15" spans="1:1022">
      <c r="AMH15"/>
    </row>
    <row r="16" spans="1:1022">
      <c r="AMH16"/>
    </row>
    <row r="17" spans="1022:1022">
      <c r="AMH17"/>
    </row>
    <row r="18" spans="1022:1022">
      <c r="AMH18"/>
    </row>
    <row r="19" spans="1022:1022">
      <c r="AMH19"/>
    </row>
    <row r="20" spans="1022:1022">
      <c r="AMH20"/>
    </row>
    <row r="21" spans="1022:1022">
      <c r="AMH21"/>
    </row>
    <row r="22" spans="1022:1022">
      <c r="AMH22"/>
    </row>
    <row r="23" spans="1022:1022">
      <c r="AMH23"/>
    </row>
    <row r="24" spans="1022:1022">
      <c r="AMH24"/>
    </row>
    <row r="25" spans="1022:1022">
      <c r="AMH25"/>
    </row>
    <row r="26" spans="1022:1022">
      <c r="AMH26"/>
    </row>
    <row r="27" spans="1022:1022">
      <c r="AMH27"/>
    </row>
    <row r="28" spans="1022:1022">
      <c r="AMH28"/>
    </row>
    <row r="29" spans="1022:1022">
      <c r="AMH29"/>
    </row>
    <row r="30" spans="1022:1022">
      <c r="AMH30"/>
    </row>
    <row r="31" spans="1022:1022">
      <c r="AMH31"/>
    </row>
    <row r="32" spans="1022:1022">
      <c r="AMH32"/>
    </row>
    <row r="33" spans="1022:1022">
      <c r="AMH33"/>
    </row>
    <row r="34" spans="1022:1022">
      <c r="AMH34"/>
    </row>
    <row r="35" spans="1022:1022">
      <c r="AMH35"/>
    </row>
    <row r="36" spans="1022:1022">
      <c r="AMH36"/>
    </row>
    <row r="37" spans="1022:1022">
      <c r="AMH37"/>
    </row>
    <row r="38" spans="1022:1022">
      <c r="AMH38"/>
    </row>
    <row r="39" spans="1022:1022">
      <c r="AMH39"/>
    </row>
    <row r="40" spans="1022:1022">
      <c r="AMH40"/>
    </row>
    <row r="41" spans="1022:1022">
      <c r="AMH41"/>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_handleiding!$A$29:$A$38</xm:f>
          </x14:formula1>
          <x14:formula2>
            <xm:f>0</xm:f>
          </x14:formula2>
          <xm:sqref>J1:J2 K1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D9E1F2"/>
  </sheetPr>
  <dimension ref="A1:X51"/>
  <sheetViews>
    <sheetView topLeftCell="J1" zoomScale="90" zoomScaleNormal="90" workbookViewId="0">
      <pane ySplit="1" topLeftCell="A2" activePane="bottomLeft" state="frozen"/>
      <selection pane="bottomLeft" activeCell="M5" sqref="M5"/>
      <selection activeCell="O3" sqref="O3"/>
    </sheetView>
  </sheetViews>
  <sheetFormatPr defaultColWidth="11.42578125" defaultRowHeight="15"/>
  <cols>
    <col min="1" max="1" width="15.85546875" style="32" customWidth="1"/>
    <col min="2" max="5" width="15.85546875" style="1" customWidth="1"/>
    <col min="6" max="6" width="23.28515625" style="1" customWidth="1"/>
    <col min="7" max="10" width="55.85546875" style="1" customWidth="1"/>
    <col min="11" max="11" width="58.42578125" style="1" customWidth="1"/>
    <col min="12" max="13" width="51.28515625" style="1" customWidth="1"/>
    <col min="14" max="14" width="48.85546875" style="14" customWidth="1"/>
    <col min="15" max="15" width="20.85546875" style="1" customWidth="1"/>
    <col min="16" max="16" width="17.42578125" style="1" customWidth="1"/>
    <col min="17" max="17" width="30.42578125" style="1" customWidth="1"/>
    <col min="18" max="18" width="15.85546875" style="1" customWidth="1"/>
    <col min="19" max="19" width="19" style="1" bestFit="1" customWidth="1"/>
    <col min="20" max="20" width="18.7109375" style="1" customWidth="1"/>
    <col min="21" max="21" width="25.85546875" style="1" customWidth="1"/>
    <col min="22" max="22" width="21.28515625" style="1" customWidth="1"/>
    <col min="23" max="23" width="46.85546875" style="1" customWidth="1"/>
    <col min="24" max="24" width="17" style="1" customWidth="1"/>
  </cols>
  <sheetData>
    <row r="1" spans="1:24" ht="15.95">
      <c r="A1" s="28" t="s">
        <v>6075</v>
      </c>
      <c r="B1" s="28" t="s">
        <v>6076</v>
      </c>
      <c r="C1" s="28" t="s">
        <v>6077</v>
      </c>
      <c r="D1" s="28" t="s">
        <v>6078</v>
      </c>
      <c r="E1" s="28" t="s">
        <v>6079</v>
      </c>
      <c r="F1" s="28" t="s">
        <v>6080</v>
      </c>
      <c r="G1" s="28" t="s">
        <v>6081</v>
      </c>
      <c r="H1" s="28" t="s">
        <v>6082</v>
      </c>
      <c r="I1" s="28" t="s">
        <v>6083</v>
      </c>
      <c r="J1" s="28" t="s">
        <v>6084</v>
      </c>
      <c r="K1" s="28" t="s">
        <v>6085</v>
      </c>
      <c r="L1" s="28" t="s">
        <v>6086</v>
      </c>
      <c r="M1" s="28" t="s">
        <v>6087</v>
      </c>
      <c r="N1" s="23" t="s">
        <v>6088</v>
      </c>
      <c r="O1" s="28" t="s">
        <v>6089</v>
      </c>
      <c r="P1" s="28" t="s">
        <v>6090</v>
      </c>
      <c r="Q1" s="28" t="s">
        <v>6091</v>
      </c>
      <c r="R1" s="28" t="s">
        <v>6092</v>
      </c>
      <c r="S1" s="28" t="s">
        <v>6093</v>
      </c>
      <c r="T1" s="28" t="s">
        <v>6094</v>
      </c>
      <c r="U1" s="28" t="s">
        <v>6095</v>
      </c>
      <c r="V1" s="28" t="s">
        <v>6152</v>
      </c>
      <c r="W1" s="28" t="s">
        <v>6097</v>
      </c>
      <c r="X1" s="28" t="s">
        <v>6098</v>
      </c>
    </row>
    <row r="2" spans="1:24" ht="32.1">
      <c r="A2" s="32" t="str">
        <f>UPPER(MID(C2,1,3)&amp;B2)</f>
        <v>ALG1</v>
      </c>
      <c r="B2" s="1">
        <v>1</v>
      </c>
      <c r="C2" s="1" t="s">
        <v>6153</v>
      </c>
      <c r="D2" s="1" t="s">
        <v>4719</v>
      </c>
      <c r="E2" s="1" t="s">
        <v>4719</v>
      </c>
      <c r="F2" s="1" t="s">
        <v>6154</v>
      </c>
      <c r="H2" s="1" t="str">
        <f>A2&amp;"_"&amp;$H$1</f>
        <v>ALG1_Question</v>
      </c>
      <c r="I2" s="1" t="s">
        <v>6155</v>
      </c>
      <c r="J2" s="1" t="str">
        <f>A2&amp;"_"&amp;$J$1</f>
        <v>ALG1_QuestionPar</v>
      </c>
      <c r="K2" s="1" t="s">
        <v>6156</v>
      </c>
      <c r="L2" s="1" t="s">
        <v>6157</v>
      </c>
      <c r="N2" s="24"/>
      <c r="O2" s="24"/>
      <c r="P2" s="24"/>
      <c r="Q2" s="24" t="s">
        <v>6073</v>
      </c>
      <c r="R2" s="1" t="s">
        <v>6118</v>
      </c>
      <c r="S2" s="14" t="s">
        <v>6158</v>
      </c>
      <c r="T2" s="33" t="s">
        <v>6120</v>
      </c>
      <c r="U2" s="1" t="s">
        <v>1576</v>
      </c>
      <c r="V2" s="14" t="s">
        <v>6159</v>
      </c>
      <c r="W2" s="24" t="s">
        <v>6160</v>
      </c>
    </row>
    <row r="3" spans="1:24" ht="303.95">
      <c r="A3" s="32" t="str">
        <f>UPPER(MID(C3,1,3)&amp;B3)</f>
        <v>ALG1A</v>
      </c>
      <c r="B3" s="1" t="s">
        <v>6161</v>
      </c>
      <c r="C3" s="1" t="s">
        <v>6162</v>
      </c>
      <c r="D3" s="1" t="s">
        <v>6115</v>
      </c>
      <c r="E3" s="1" t="s">
        <v>6115</v>
      </c>
      <c r="F3" s="1" t="s">
        <v>6154</v>
      </c>
      <c r="H3" s="1" t="str">
        <f t="shared" ref="H3:H51" si="0">A3&amp;"_"&amp;$H$1</f>
        <v>ALG1A_Question</v>
      </c>
      <c r="I3" s="321" t="s">
        <v>187</v>
      </c>
      <c r="J3" s="1" t="str">
        <f t="shared" ref="J3:J51" si="1">A3&amp;"_"&amp;$J$1</f>
        <v>ALG1A_QuestionPar</v>
      </c>
      <c r="K3" s="322" t="s">
        <v>189</v>
      </c>
      <c r="L3" s="1" t="s">
        <v>6163</v>
      </c>
      <c r="M3" s="1" t="str">
        <f t="shared" ref="M3:M51" si="2">A3&amp;"_"&amp;$M$1</f>
        <v>ALG1A_ExtraInfo</v>
      </c>
      <c r="N3" s="323" t="s">
        <v>6164</v>
      </c>
      <c r="O3" s="24"/>
      <c r="P3" s="24"/>
      <c r="Q3" s="25" t="s">
        <v>6066</v>
      </c>
      <c r="R3" s="1" t="s">
        <v>6118</v>
      </c>
      <c r="S3" s="14" t="s">
        <v>6165</v>
      </c>
      <c r="T3" s="33" t="s">
        <v>6166</v>
      </c>
      <c r="U3" s="1" t="s">
        <v>1576</v>
      </c>
      <c r="V3" s="14" t="s">
        <v>6167</v>
      </c>
      <c r="W3" s="24" t="s">
        <v>6168</v>
      </c>
    </row>
    <row r="4" spans="1:24" ht="15.95">
      <c r="A4" s="32" t="str">
        <f>UPPER(MID(C4,1,3)&amp;B4)</f>
        <v>ALG1B</v>
      </c>
      <c r="B4" s="1" t="s">
        <v>6169</v>
      </c>
      <c r="C4" s="1" t="s">
        <v>6162</v>
      </c>
      <c r="D4" s="1" t="s">
        <v>6115</v>
      </c>
      <c r="E4" s="1" t="s">
        <v>6115</v>
      </c>
      <c r="F4" s="1" t="s">
        <v>6154</v>
      </c>
      <c r="H4" s="1" t="str">
        <f t="shared" si="0"/>
        <v>ALG1B_Question</v>
      </c>
      <c r="I4" s="321" t="s">
        <v>221</v>
      </c>
      <c r="J4" s="1" t="str">
        <f t="shared" si="1"/>
        <v>ALG1B_QuestionPar</v>
      </c>
      <c r="K4" s="322" t="s">
        <v>223</v>
      </c>
      <c r="L4" s="1" t="s">
        <v>6170</v>
      </c>
      <c r="N4" s="27"/>
      <c r="O4" s="24"/>
      <c r="P4" s="24"/>
      <c r="Q4" s="25" t="s">
        <v>6068</v>
      </c>
      <c r="R4" s="1" t="s">
        <v>6118</v>
      </c>
      <c r="T4" s="33" t="s">
        <v>6128</v>
      </c>
      <c r="U4" s="1" t="s">
        <v>1576</v>
      </c>
      <c r="V4" s="14">
        <v>1</v>
      </c>
      <c r="W4" s="24"/>
    </row>
    <row r="5" spans="1:24" ht="42.95">
      <c r="A5" s="32" t="s">
        <v>6171</v>
      </c>
      <c r="B5" s="1">
        <v>2</v>
      </c>
      <c r="C5" s="1" t="s">
        <v>6153</v>
      </c>
      <c r="D5" s="1" t="s">
        <v>6115</v>
      </c>
      <c r="E5" s="1" t="s">
        <v>6115</v>
      </c>
      <c r="F5" s="1" t="s">
        <v>6154</v>
      </c>
      <c r="H5" s="1" t="str">
        <f t="shared" si="0"/>
        <v>ALG2_Question</v>
      </c>
      <c r="I5" s="34" t="s">
        <v>225</v>
      </c>
      <c r="J5" s="1" t="str">
        <f t="shared" si="1"/>
        <v>ALG2_QuestionPar</v>
      </c>
      <c r="K5" s="1" t="s">
        <v>6172</v>
      </c>
      <c r="L5" s="1" t="s">
        <v>6173</v>
      </c>
      <c r="M5" s="1" t="str">
        <f t="shared" si="2"/>
        <v>ALG2_ExtraInfo</v>
      </c>
      <c r="N5" s="323" t="s">
        <v>228</v>
      </c>
      <c r="O5" s="24"/>
      <c r="P5" s="24"/>
      <c r="Q5" s="25" t="s">
        <v>6068</v>
      </c>
      <c r="R5" s="1" t="s">
        <v>6118</v>
      </c>
      <c r="T5" s="33" t="s">
        <v>6128</v>
      </c>
      <c r="U5" s="1" t="s">
        <v>1576</v>
      </c>
      <c r="V5" s="14">
        <v>1</v>
      </c>
      <c r="W5" s="24"/>
    </row>
    <row r="6" spans="1:24" ht="32.1">
      <c r="A6" s="32" t="str">
        <f t="shared" ref="A6:A33" si="3">UPPER(MID(C6,1,3)&amp;B6)</f>
        <v>ALG3</v>
      </c>
      <c r="B6" s="1">
        <v>3</v>
      </c>
      <c r="C6" s="1" t="s">
        <v>6153</v>
      </c>
      <c r="D6" s="1" t="s">
        <v>6115</v>
      </c>
      <c r="E6" s="14" t="s">
        <v>6115</v>
      </c>
      <c r="F6" s="14" t="s">
        <v>6154</v>
      </c>
      <c r="G6" s="14"/>
      <c r="H6" s="1" t="str">
        <f t="shared" si="0"/>
        <v>ALG3_Question</v>
      </c>
      <c r="I6" s="14" t="s">
        <v>230</v>
      </c>
      <c r="J6" s="1" t="str">
        <f t="shared" si="1"/>
        <v>ALG3_QuestionPar</v>
      </c>
      <c r="K6" s="14" t="s">
        <v>232</v>
      </c>
      <c r="L6" s="14" t="s">
        <v>6174</v>
      </c>
      <c r="N6" s="323"/>
      <c r="O6" s="24"/>
      <c r="P6" s="24"/>
      <c r="Q6" s="1" t="s">
        <v>6073</v>
      </c>
      <c r="R6" s="1" t="s">
        <v>6118</v>
      </c>
      <c r="S6" s="14" t="s">
        <v>6158</v>
      </c>
      <c r="T6" s="33" t="s">
        <v>6120</v>
      </c>
      <c r="U6" s="1" t="s">
        <v>1576</v>
      </c>
      <c r="V6" s="14" t="s">
        <v>6159</v>
      </c>
      <c r="W6" s="24" t="s">
        <v>6160</v>
      </c>
    </row>
    <row r="7" spans="1:24" ht="15.95">
      <c r="A7" s="32" t="str">
        <f t="shared" si="3"/>
        <v>ALG3A</v>
      </c>
      <c r="B7" s="1" t="s">
        <v>6175</v>
      </c>
      <c r="C7" s="1" t="s">
        <v>6162</v>
      </c>
      <c r="D7" s="1" t="s">
        <v>6115</v>
      </c>
      <c r="E7" s="14" t="s">
        <v>6115</v>
      </c>
      <c r="F7" s="14" t="s">
        <v>6154</v>
      </c>
      <c r="G7" s="14"/>
      <c r="H7" s="1" t="str">
        <f t="shared" si="0"/>
        <v>ALG3A_Question</v>
      </c>
      <c r="I7" s="14" t="s">
        <v>6176</v>
      </c>
      <c r="J7" s="1" t="str">
        <f t="shared" si="1"/>
        <v>ALG3A_QuestionPar</v>
      </c>
      <c r="K7" s="14" t="s">
        <v>6176</v>
      </c>
      <c r="L7" s="14" t="s">
        <v>6177</v>
      </c>
      <c r="M7" s="1" t="str">
        <f t="shared" si="2"/>
        <v>ALG3A_ExtraInfo</v>
      </c>
      <c r="N7" s="89" t="s">
        <v>237</v>
      </c>
      <c r="O7" s="24"/>
      <c r="P7" s="24"/>
      <c r="Q7" s="1" t="s">
        <v>6068</v>
      </c>
      <c r="R7" s="1" t="s">
        <v>6118</v>
      </c>
      <c r="T7" s="14" t="s">
        <v>6128</v>
      </c>
      <c r="U7" s="1" t="s">
        <v>1576</v>
      </c>
      <c r="V7" s="14">
        <v>1</v>
      </c>
      <c r="W7" s="24"/>
    </row>
    <row r="8" spans="1:24" ht="32.1">
      <c r="A8" s="32" t="str">
        <f t="shared" si="3"/>
        <v>ALG3B</v>
      </c>
      <c r="B8" s="1" t="s">
        <v>6178</v>
      </c>
      <c r="C8" s="1" t="s">
        <v>6162</v>
      </c>
      <c r="D8" s="1" t="s">
        <v>6115</v>
      </c>
      <c r="E8" s="14" t="s">
        <v>6115</v>
      </c>
      <c r="F8" s="14" t="s">
        <v>6154</v>
      </c>
      <c r="G8" s="14"/>
      <c r="H8" s="1" t="str">
        <f t="shared" si="0"/>
        <v>ALG3B_Question</v>
      </c>
      <c r="I8" s="14" t="s">
        <v>6179</v>
      </c>
      <c r="J8" s="1" t="str">
        <f t="shared" si="1"/>
        <v>ALG3B_QuestionPar</v>
      </c>
      <c r="K8" s="14" t="s">
        <v>241</v>
      </c>
      <c r="L8" s="1" t="s">
        <v>782</v>
      </c>
      <c r="M8" s="1" t="str">
        <f t="shared" si="2"/>
        <v>ALG3B_ExtraInfo</v>
      </c>
      <c r="N8" s="89" t="s">
        <v>243</v>
      </c>
      <c r="O8" s="24"/>
      <c r="P8" s="24"/>
      <c r="Q8" s="1" t="s">
        <v>6073</v>
      </c>
      <c r="R8" s="1" t="s">
        <v>6118</v>
      </c>
      <c r="S8" s="14" t="s">
        <v>6158</v>
      </c>
      <c r="T8" s="14" t="s">
        <v>6180</v>
      </c>
      <c r="U8" s="1" t="s">
        <v>1576</v>
      </c>
      <c r="V8" s="14" t="s">
        <v>6159</v>
      </c>
      <c r="W8" s="24" t="s">
        <v>6181</v>
      </c>
    </row>
    <row r="9" spans="1:24" ht="32.1">
      <c r="A9" s="32" t="str">
        <f t="shared" si="3"/>
        <v>ALG3C</v>
      </c>
      <c r="B9" s="1" t="s">
        <v>6182</v>
      </c>
      <c r="C9" s="1" t="s">
        <v>6162</v>
      </c>
      <c r="D9" s="1" t="s">
        <v>6115</v>
      </c>
      <c r="E9" s="14" t="s">
        <v>6115</v>
      </c>
      <c r="F9" s="14" t="s">
        <v>6154</v>
      </c>
      <c r="G9" s="14"/>
      <c r="H9" s="1" t="str">
        <f t="shared" si="0"/>
        <v>ALG3C_Question</v>
      </c>
      <c r="I9" s="14" t="s">
        <v>245</v>
      </c>
      <c r="J9" s="1" t="str">
        <f t="shared" si="1"/>
        <v>ALG3C_QuestionPar</v>
      </c>
      <c r="K9" s="14" t="s">
        <v>245</v>
      </c>
      <c r="L9" s="1" t="s">
        <v>6183</v>
      </c>
      <c r="M9" s="1" t="str">
        <f t="shared" si="2"/>
        <v>ALG3C_ExtraInfo</v>
      </c>
      <c r="N9" s="89" t="s">
        <v>6184</v>
      </c>
      <c r="O9" s="24"/>
      <c r="P9" s="24"/>
      <c r="Q9" s="1" t="s">
        <v>6072</v>
      </c>
      <c r="R9" s="1" t="s">
        <v>6118</v>
      </c>
      <c r="T9" s="14" t="s">
        <v>6128</v>
      </c>
      <c r="U9" s="1" t="s">
        <v>1576</v>
      </c>
      <c r="V9" s="14" t="s">
        <v>6185</v>
      </c>
      <c r="W9" s="24"/>
    </row>
    <row r="10" spans="1:24" ht="32.1">
      <c r="A10" s="32" t="str">
        <f t="shared" si="3"/>
        <v>ALG4</v>
      </c>
      <c r="B10" s="1">
        <v>4</v>
      </c>
      <c r="C10" s="1" t="s">
        <v>6153</v>
      </c>
      <c r="D10" s="1" t="s">
        <v>4719</v>
      </c>
      <c r="E10" s="14" t="s">
        <v>6186</v>
      </c>
      <c r="F10" s="24" t="s">
        <v>6187</v>
      </c>
      <c r="G10" s="24"/>
      <c r="H10" s="1" t="str">
        <f t="shared" si="0"/>
        <v>ALG4_Question</v>
      </c>
      <c r="I10" s="1" t="s">
        <v>6188</v>
      </c>
      <c r="J10" s="1" t="str">
        <f t="shared" si="1"/>
        <v>ALG4_QuestionPar</v>
      </c>
      <c r="K10" s="1" t="s">
        <v>252</v>
      </c>
      <c r="L10" s="1" t="s">
        <v>6189</v>
      </c>
      <c r="N10" s="24"/>
      <c r="O10" s="24"/>
      <c r="P10" s="24"/>
      <c r="Q10" s="1" t="s">
        <v>6073</v>
      </c>
      <c r="R10" s="1" t="s">
        <v>6118</v>
      </c>
      <c r="S10" s="14" t="s">
        <v>6158</v>
      </c>
      <c r="T10" s="14" t="s">
        <v>6120</v>
      </c>
      <c r="U10" s="1" t="s">
        <v>1576</v>
      </c>
      <c r="V10" s="1" t="s">
        <v>6159</v>
      </c>
      <c r="W10" s="24"/>
    </row>
    <row r="11" spans="1:24" ht="32.1">
      <c r="A11" s="32" t="str">
        <f t="shared" si="3"/>
        <v>ALG4A</v>
      </c>
      <c r="B11" s="35" t="s">
        <v>6190</v>
      </c>
      <c r="C11" s="35" t="s">
        <v>6153</v>
      </c>
      <c r="D11" s="35" t="s">
        <v>4719</v>
      </c>
      <c r="E11" s="35" t="s">
        <v>6186</v>
      </c>
      <c r="F11" s="35" t="s">
        <v>6187</v>
      </c>
      <c r="G11" s="35"/>
      <c r="H11" s="1" t="str">
        <f t="shared" si="0"/>
        <v>ALG4A_Question</v>
      </c>
      <c r="I11" s="35" t="s">
        <v>6191</v>
      </c>
      <c r="J11" s="1" t="str">
        <f t="shared" si="1"/>
        <v>ALG4A_QuestionPar</v>
      </c>
      <c r="K11" s="35" t="s">
        <v>6192</v>
      </c>
      <c r="L11" s="35" t="s">
        <v>2671</v>
      </c>
      <c r="M11" s="1" t="str">
        <f t="shared" si="2"/>
        <v>ALG4A_ExtraInfo</v>
      </c>
      <c r="N11" s="35" t="s">
        <v>6193</v>
      </c>
      <c r="O11" s="24"/>
      <c r="P11" s="35" t="s">
        <v>6116</v>
      </c>
      <c r="Q11" s="35" t="s">
        <v>6073</v>
      </c>
      <c r="R11" s="1" t="s">
        <v>6118</v>
      </c>
      <c r="S11" s="14" t="s">
        <v>6158</v>
      </c>
      <c r="T11" s="35" t="s">
        <v>6120</v>
      </c>
      <c r="U11" s="1" t="s">
        <v>1576</v>
      </c>
      <c r="V11" s="35" t="s">
        <v>6159</v>
      </c>
      <c r="W11" s="35" t="s">
        <v>6116</v>
      </c>
      <c r="X11" s="36" t="s">
        <v>6116</v>
      </c>
    </row>
    <row r="12" spans="1:24" ht="32.1">
      <c r="A12" s="32" t="str">
        <f t="shared" si="3"/>
        <v>ALG5</v>
      </c>
      <c r="B12" s="1">
        <v>5</v>
      </c>
      <c r="C12" s="1" t="s">
        <v>6153</v>
      </c>
      <c r="D12" s="1" t="s">
        <v>6115</v>
      </c>
      <c r="E12" s="1" t="s">
        <v>4719</v>
      </c>
      <c r="F12" s="1" t="s">
        <v>6154</v>
      </c>
      <c r="H12" s="1" t="str">
        <f t="shared" si="0"/>
        <v>ALG5_Question</v>
      </c>
      <c r="I12" s="1" t="s">
        <v>260</v>
      </c>
      <c r="J12" s="1" t="str">
        <f t="shared" si="1"/>
        <v>ALG5_QuestionPar</v>
      </c>
      <c r="K12" s="1" t="s">
        <v>262</v>
      </c>
      <c r="L12" s="1" t="s">
        <v>6194</v>
      </c>
      <c r="N12" s="24"/>
      <c r="O12" s="24"/>
      <c r="P12" s="24"/>
      <c r="Q12" s="1" t="s">
        <v>6073</v>
      </c>
      <c r="R12" s="1" t="s">
        <v>6118</v>
      </c>
      <c r="S12" s="14" t="s">
        <v>6158</v>
      </c>
      <c r="T12" s="14" t="s">
        <v>6120</v>
      </c>
      <c r="U12" s="1" t="s">
        <v>1576</v>
      </c>
      <c r="V12" s="14" t="s">
        <v>6159</v>
      </c>
      <c r="W12" s="24" t="s">
        <v>6160</v>
      </c>
    </row>
    <row r="13" spans="1:24" ht="48">
      <c r="A13" s="32" t="str">
        <f t="shared" si="3"/>
        <v>ALG6</v>
      </c>
      <c r="B13" s="1">
        <v>6</v>
      </c>
      <c r="C13" s="1" t="s">
        <v>6153</v>
      </c>
      <c r="D13" s="1" t="s">
        <v>4719</v>
      </c>
      <c r="E13" s="14" t="s">
        <v>4719</v>
      </c>
      <c r="F13" s="14" t="s">
        <v>6154</v>
      </c>
      <c r="G13" s="14"/>
      <c r="H13" s="1" t="str">
        <f t="shared" si="0"/>
        <v>ALG6_Question</v>
      </c>
      <c r="I13" s="1" t="s">
        <v>264</v>
      </c>
      <c r="J13" s="1" t="str">
        <f t="shared" si="1"/>
        <v>ALG6_QuestionPar</v>
      </c>
      <c r="K13" s="1" t="s">
        <v>264</v>
      </c>
      <c r="L13" s="1" t="s">
        <v>6195</v>
      </c>
      <c r="M13" s="1" t="str">
        <f t="shared" si="2"/>
        <v>ALG6_ExtraInfo</v>
      </c>
      <c r="N13" s="24" t="s">
        <v>267</v>
      </c>
      <c r="O13" s="24"/>
      <c r="P13" s="24"/>
      <c r="Q13" s="1" t="s">
        <v>6068</v>
      </c>
      <c r="R13" s="1" t="s">
        <v>6118</v>
      </c>
      <c r="T13" s="14" t="s">
        <v>6128</v>
      </c>
      <c r="U13" s="1" t="s">
        <v>1576</v>
      </c>
      <c r="V13" s="14">
        <v>1</v>
      </c>
      <c r="W13" s="24"/>
    </row>
    <row r="14" spans="1:24" ht="63.95">
      <c r="A14" s="32" t="str">
        <f t="shared" si="3"/>
        <v>ALG7</v>
      </c>
      <c r="B14" s="1">
        <v>7</v>
      </c>
      <c r="C14" s="1" t="s">
        <v>6153</v>
      </c>
      <c r="D14" s="1" t="s">
        <v>6115</v>
      </c>
      <c r="E14" s="14" t="s">
        <v>6196</v>
      </c>
      <c r="F14" s="14" t="s">
        <v>6154</v>
      </c>
      <c r="G14" s="14"/>
      <c r="H14" s="1" t="str">
        <f t="shared" si="0"/>
        <v>ALG7_Question</v>
      </c>
      <c r="I14" s="1" t="s">
        <v>269</v>
      </c>
      <c r="J14" s="1" t="str">
        <f t="shared" si="1"/>
        <v>ALG7_QuestionPar</v>
      </c>
      <c r="K14" s="1" t="s">
        <v>271</v>
      </c>
      <c r="L14" s="1" t="s">
        <v>2895</v>
      </c>
      <c r="M14" s="1" t="str">
        <f t="shared" si="2"/>
        <v>ALG7_ExtraInfo</v>
      </c>
      <c r="N14" s="14" t="s">
        <v>6197</v>
      </c>
      <c r="O14" s="24"/>
      <c r="P14" s="24"/>
      <c r="Q14" s="1" t="s">
        <v>6065</v>
      </c>
      <c r="R14" s="1" t="s">
        <v>6118</v>
      </c>
      <c r="S14" s="14" t="s">
        <v>6198</v>
      </c>
      <c r="T14" s="14" t="s">
        <v>6199</v>
      </c>
      <c r="U14" s="1" t="s">
        <v>1576</v>
      </c>
      <c r="V14" s="1" t="s">
        <v>6159</v>
      </c>
      <c r="W14" s="24" t="s">
        <v>6200</v>
      </c>
    </row>
    <row r="15" spans="1:24" ht="207.95">
      <c r="A15" s="32" t="str">
        <f t="shared" si="3"/>
        <v>ALG7A</v>
      </c>
      <c r="B15" s="1" t="s">
        <v>6201</v>
      </c>
      <c r="C15" s="1" t="s">
        <v>6153</v>
      </c>
      <c r="D15" s="1" t="s">
        <v>4719</v>
      </c>
      <c r="E15" s="14" t="s">
        <v>4719</v>
      </c>
      <c r="F15" s="14" t="s">
        <v>6202</v>
      </c>
      <c r="G15" s="14"/>
      <c r="H15" s="1" t="str">
        <f t="shared" si="0"/>
        <v>ALG7A_Question</v>
      </c>
      <c r="I15" s="1" t="s">
        <v>279</v>
      </c>
      <c r="J15" s="1" t="str">
        <f t="shared" si="1"/>
        <v>ALG7A_QuestionPar</v>
      </c>
      <c r="K15" s="1" t="s">
        <v>281</v>
      </c>
      <c r="L15" s="1" t="s">
        <v>6203</v>
      </c>
      <c r="M15" s="1" t="str">
        <f t="shared" si="2"/>
        <v>ALG7A_ExtraInfo</v>
      </c>
      <c r="N15" s="14" t="s">
        <v>6204</v>
      </c>
      <c r="O15" s="24"/>
      <c r="P15" s="24" t="s">
        <v>6116</v>
      </c>
      <c r="Q15" s="1" t="s">
        <v>6205</v>
      </c>
      <c r="R15" s="1" t="s">
        <v>6118</v>
      </c>
      <c r="S15" s="14" t="s">
        <v>6206</v>
      </c>
      <c r="T15" s="14" t="s">
        <v>6207</v>
      </c>
      <c r="U15" s="1" t="s">
        <v>1576</v>
      </c>
      <c r="V15" s="1" t="s">
        <v>6208</v>
      </c>
      <c r="W15" s="14" t="s">
        <v>6209</v>
      </c>
      <c r="X15" s="1" t="s">
        <v>6116</v>
      </c>
    </row>
    <row r="16" spans="1:24" ht="32.1">
      <c r="A16" s="32" t="str">
        <f t="shared" si="3"/>
        <v>ALG8</v>
      </c>
      <c r="B16" s="37">
        <v>8</v>
      </c>
      <c r="C16" s="37" t="s">
        <v>6153</v>
      </c>
      <c r="D16" s="33" t="s">
        <v>4719</v>
      </c>
      <c r="E16" s="33" t="s">
        <v>4719</v>
      </c>
      <c r="F16" s="33" t="s">
        <v>6154</v>
      </c>
      <c r="G16" s="33"/>
      <c r="H16" s="1" t="str">
        <f t="shared" si="0"/>
        <v>ALG8_Question</v>
      </c>
      <c r="I16" s="38" t="s">
        <v>6210</v>
      </c>
      <c r="J16" s="1" t="str">
        <f t="shared" si="1"/>
        <v>ALG8_QuestionPar</v>
      </c>
      <c r="K16" s="33" t="s">
        <v>6211</v>
      </c>
      <c r="L16" s="33" t="s">
        <v>6212</v>
      </c>
      <c r="O16" s="24"/>
      <c r="P16" s="24"/>
      <c r="Q16" s="1" t="s">
        <v>6213</v>
      </c>
      <c r="R16" s="1" t="s">
        <v>6118</v>
      </c>
      <c r="S16" s="14" t="s">
        <v>6158</v>
      </c>
      <c r="T16" s="33" t="s">
        <v>6120</v>
      </c>
      <c r="U16" s="33"/>
      <c r="V16" s="33" t="s">
        <v>6159</v>
      </c>
      <c r="W16" s="24" t="s">
        <v>6160</v>
      </c>
      <c r="X16" s="39"/>
    </row>
    <row r="17" spans="1:24" ht="15.95">
      <c r="A17" s="32" t="str">
        <f t="shared" si="3"/>
        <v>ALG8A</v>
      </c>
      <c r="B17" s="37" t="s">
        <v>6214</v>
      </c>
      <c r="C17" s="37" t="s">
        <v>6153</v>
      </c>
      <c r="D17" s="33" t="s">
        <v>6115</v>
      </c>
      <c r="E17" s="33" t="s">
        <v>6115</v>
      </c>
      <c r="F17" s="33" t="s">
        <v>6154</v>
      </c>
      <c r="G17" s="33"/>
      <c r="H17" s="1" t="str">
        <f t="shared" si="0"/>
        <v>ALG8A_Question</v>
      </c>
      <c r="I17" s="33" t="s">
        <v>308</v>
      </c>
      <c r="J17" s="1" t="str">
        <f t="shared" si="1"/>
        <v>ALG8A_QuestionPar</v>
      </c>
      <c r="K17" s="33" t="s">
        <v>310</v>
      </c>
      <c r="L17" s="33" t="s">
        <v>6215</v>
      </c>
      <c r="N17" s="33"/>
      <c r="O17" s="24"/>
      <c r="P17" s="24"/>
      <c r="Q17" s="1" t="s">
        <v>6068</v>
      </c>
      <c r="R17" s="33" t="s">
        <v>5</v>
      </c>
      <c r="T17" s="14" t="s">
        <v>6128</v>
      </c>
      <c r="U17" s="33" t="s">
        <v>1576</v>
      </c>
      <c r="V17" s="14">
        <v>1</v>
      </c>
      <c r="W17" s="24"/>
      <c r="X17" s="39"/>
    </row>
    <row r="18" spans="1:24" ht="32.1">
      <c r="A18" s="32" t="str">
        <f t="shared" si="3"/>
        <v>ALG9</v>
      </c>
      <c r="B18" s="40">
        <v>9</v>
      </c>
      <c r="C18" s="40" t="s">
        <v>6153</v>
      </c>
      <c r="D18" s="41" t="s">
        <v>4719</v>
      </c>
      <c r="E18" s="41" t="s">
        <v>4719</v>
      </c>
      <c r="F18" s="24" t="s">
        <v>6216</v>
      </c>
      <c r="G18" s="24"/>
      <c r="H18" s="1" t="str">
        <f t="shared" si="0"/>
        <v>ALG9_Question</v>
      </c>
      <c r="I18" s="40" t="s">
        <v>312</v>
      </c>
      <c r="J18" s="1" t="str">
        <f t="shared" si="1"/>
        <v>ALG9_QuestionPar</v>
      </c>
      <c r="K18" s="41" t="s">
        <v>314</v>
      </c>
      <c r="L18" s="41" t="s">
        <v>3088</v>
      </c>
      <c r="N18" s="24"/>
      <c r="O18" s="24"/>
      <c r="P18" s="24"/>
      <c r="Q18" s="1" t="s">
        <v>6073</v>
      </c>
      <c r="R18" s="41" t="s">
        <v>3</v>
      </c>
      <c r="S18" s="14" t="s">
        <v>6158</v>
      </c>
      <c r="T18" s="14" t="s">
        <v>6120</v>
      </c>
      <c r="U18" s="33" t="s">
        <v>1576</v>
      </c>
      <c r="V18" s="41" t="s">
        <v>6159</v>
      </c>
      <c r="W18" s="24"/>
      <c r="X18" s="42"/>
    </row>
    <row r="19" spans="1:24" ht="32.1">
      <c r="A19" s="32" t="str">
        <f t="shared" si="3"/>
        <v>ALG10</v>
      </c>
      <c r="B19" s="37">
        <v>10</v>
      </c>
      <c r="C19" s="37" t="s">
        <v>6153</v>
      </c>
      <c r="D19" s="33" t="s">
        <v>4719</v>
      </c>
      <c r="E19" s="33" t="s">
        <v>4719</v>
      </c>
      <c r="F19" s="24" t="s">
        <v>6216</v>
      </c>
      <c r="G19" s="24"/>
      <c r="H19" s="1" t="str">
        <f t="shared" si="0"/>
        <v>ALG10_Question</v>
      </c>
      <c r="I19" s="33" t="s">
        <v>6217</v>
      </c>
      <c r="J19" s="1" t="str">
        <f t="shared" si="1"/>
        <v>ALG10_QuestionPar</v>
      </c>
      <c r="K19" s="33" t="s">
        <v>318</v>
      </c>
      <c r="L19" s="33" t="s">
        <v>6218</v>
      </c>
      <c r="N19" s="24"/>
      <c r="O19" s="24"/>
      <c r="P19" s="24"/>
      <c r="Q19" s="1" t="s">
        <v>6073</v>
      </c>
      <c r="R19" s="41" t="s">
        <v>3</v>
      </c>
      <c r="S19" s="14" t="s">
        <v>6158</v>
      </c>
      <c r="T19" s="14" t="s">
        <v>6120</v>
      </c>
      <c r="U19" s="33" t="s">
        <v>1576</v>
      </c>
      <c r="V19" s="33" t="s">
        <v>6159</v>
      </c>
      <c r="W19" s="24"/>
      <c r="X19" s="39"/>
    </row>
    <row r="20" spans="1:24" ht="32.1">
      <c r="A20" s="32" t="str">
        <f t="shared" si="3"/>
        <v>ALG11</v>
      </c>
      <c r="B20" s="40">
        <v>11</v>
      </c>
      <c r="C20" s="40" t="s">
        <v>6153</v>
      </c>
      <c r="D20" s="41" t="s">
        <v>4719</v>
      </c>
      <c r="E20" s="41" t="s">
        <v>4719</v>
      </c>
      <c r="F20" s="24" t="s">
        <v>6216</v>
      </c>
      <c r="G20" s="24"/>
      <c r="H20" s="1" t="str">
        <f t="shared" si="0"/>
        <v>ALG11_Question</v>
      </c>
      <c r="I20" s="40" t="s">
        <v>320</v>
      </c>
      <c r="J20" s="1" t="str">
        <f t="shared" si="1"/>
        <v>ALG11_QuestionPar</v>
      </c>
      <c r="K20" s="41" t="s">
        <v>322</v>
      </c>
      <c r="L20" s="41" t="s">
        <v>3090</v>
      </c>
      <c r="N20" s="24"/>
      <c r="O20" s="24"/>
      <c r="P20" s="24"/>
      <c r="Q20" s="1" t="s">
        <v>6073</v>
      </c>
      <c r="R20" s="41" t="s">
        <v>3</v>
      </c>
      <c r="S20" s="14" t="s">
        <v>6158</v>
      </c>
      <c r="T20" s="14" t="s">
        <v>6120</v>
      </c>
      <c r="U20" s="33" t="s">
        <v>1576</v>
      </c>
      <c r="V20" s="41" t="s">
        <v>6159</v>
      </c>
      <c r="W20" s="24"/>
      <c r="X20" s="42"/>
    </row>
    <row r="21" spans="1:24" ht="32.1">
      <c r="A21" s="32" t="str">
        <f t="shared" si="3"/>
        <v>ALG12A</v>
      </c>
      <c r="B21" s="1" t="s">
        <v>6219</v>
      </c>
      <c r="C21" s="14" t="s">
        <v>6153</v>
      </c>
      <c r="D21" s="14" t="s">
        <v>4719</v>
      </c>
      <c r="E21" s="14" t="s">
        <v>4719</v>
      </c>
      <c r="F21" s="24" t="s">
        <v>6216</v>
      </c>
      <c r="G21" s="24"/>
      <c r="H21" s="1" t="str">
        <f t="shared" si="0"/>
        <v>ALG12A_Question</v>
      </c>
      <c r="I21" s="14" t="s">
        <v>6220</v>
      </c>
      <c r="J21" s="1" t="str">
        <f t="shared" si="1"/>
        <v>ALG12A_QuestionPar</v>
      </c>
      <c r="K21" s="14" t="s">
        <v>6221</v>
      </c>
      <c r="L21" s="14" t="s">
        <v>6222</v>
      </c>
      <c r="M21" s="1" t="str">
        <f t="shared" si="2"/>
        <v>ALG12A_ExtraInfo</v>
      </c>
      <c r="N21" s="14" t="s">
        <v>328</v>
      </c>
      <c r="O21" s="24"/>
      <c r="P21" s="24"/>
      <c r="Q21" s="1" t="s">
        <v>6073</v>
      </c>
      <c r="R21" s="41" t="s">
        <v>3</v>
      </c>
      <c r="S21" s="14" t="s">
        <v>6158</v>
      </c>
      <c r="T21" s="14" t="s">
        <v>6120</v>
      </c>
      <c r="U21" s="33" t="s">
        <v>1576</v>
      </c>
      <c r="V21" s="14" t="s">
        <v>6159</v>
      </c>
      <c r="W21" s="24"/>
    </row>
    <row r="22" spans="1:24" ht="32.1">
      <c r="A22" s="32" t="str">
        <f t="shared" si="3"/>
        <v>ALG12B</v>
      </c>
      <c r="B22" s="1" t="s">
        <v>6223</v>
      </c>
      <c r="C22" s="14" t="s">
        <v>6153</v>
      </c>
      <c r="D22" s="14" t="s">
        <v>4719</v>
      </c>
      <c r="E22" s="14" t="s">
        <v>4719</v>
      </c>
      <c r="F22" s="14" t="s">
        <v>6224</v>
      </c>
      <c r="G22" s="14"/>
      <c r="H22" s="1" t="str">
        <f t="shared" si="0"/>
        <v>ALG12B_Question</v>
      </c>
      <c r="I22" s="14" t="s">
        <v>6220</v>
      </c>
      <c r="J22" s="1" t="str">
        <f t="shared" si="1"/>
        <v>ALG12B_QuestionPar</v>
      </c>
      <c r="K22" s="14" t="s">
        <v>6221</v>
      </c>
      <c r="L22" s="14" t="s">
        <v>6222</v>
      </c>
      <c r="M22" s="1" t="str">
        <f t="shared" si="2"/>
        <v>ALG12B_ExtraInfo</v>
      </c>
      <c r="N22" s="14" t="s">
        <v>332</v>
      </c>
      <c r="O22" s="24"/>
      <c r="P22" s="24"/>
      <c r="Q22" s="1" t="s">
        <v>6073</v>
      </c>
      <c r="R22" s="41" t="s">
        <v>3</v>
      </c>
      <c r="S22" s="14" t="s">
        <v>6158</v>
      </c>
      <c r="T22" s="14" t="s">
        <v>6120</v>
      </c>
      <c r="U22" s="33" t="s">
        <v>1576</v>
      </c>
      <c r="V22" s="14" t="s">
        <v>6159</v>
      </c>
      <c r="W22" s="24"/>
    </row>
    <row r="23" spans="1:24" ht="111.95">
      <c r="A23" s="32" t="str">
        <f t="shared" si="3"/>
        <v>ALG13</v>
      </c>
      <c r="B23" s="1">
        <v>13</v>
      </c>
      <c r="C23" s="14" t="s">
        <v>6153</v>
      </c>
      <c r="D23" s="14" t="s">
        <v>4719</v>
      </c>
      <c r="E23" s="14" t="s">
        <v>4719</v>
      </c>
      <c r="F23" s="14" t="s">
        <v>6154</v>
      </c>
      <c r="G23" s="14"/>
      <c r="H23" s="1" t="str">
        <f t="shared" si="0"/>
        <v>ALG13_Question</v>
      </c>
      <c r="I23" s="1" t="s">
        <v>6225</v>
      </c>
      <c r="J23" s="1" t="str">
        <f t="shared" si="1"/>
        <v>ALG13_QuestionPar</v>
      </c>
      <c r="K23" s="1" t="s">
        <v>6226</v>
      </c>
      <c r="L23" s="1" t="s">
        <v>6227</v>
      </c>
      <c r="N23" s="24"/>
      <c r="O23" s="24"/>
      <c r="P23" s="24"/>
      <c r="Q23" s="1" t="s">
        <v>6065</v>
      </c>
      <c r="R23" s="41" t="s">
        <v>3</v>
      </c>
      <c r="S23" s="14" t="s">
        <v>6228</v>
      </c>
      <c r="T23" s="312" t="s">
        <v>6229</v>
      </c>
      <c r="U23" s="33" t="s">
        <v>1576</v>
      </c>
      <c r="V23" s="16" t="s">
        <v>6230</v>
      </c>
      <c r="W23" s="24" t="s">
        <v>6231</v>
      </c>
    </row>
    <row r="24" spans="1:24" ht="15.95">
      <c r="A24" s="32" t="str">
        <f t="shared" si="3"/>
        <v>ALG13A</v>
      </c>
      <c r="B24" s="43" t="s">
        <v>6232</v>
      </c>
      <c r="C24" s="43" t="s">
        <v>6153</v>
      </c>
      <c r="D24" s="43" t="s">
        <v>6115</v>
      </c>
      <c r="E24" s="43" t="s">
        <v>4719</v>
      </c>
      <c r="F24" s="43" t="s">
        <v>6154</v>
      </c>
      <c r="G24" s="43"/>
      <c r="H24" s="1" t="str">
        <f t="shared" si="0"/>
        <v>ALG13A_Question</v>
      </c>
      <c r="I24" s="43" t="s">
        <v>350</v>
      </c>
      <c r="J24" s="1" t="str">
        <f t="shared" si="1"/>
        <v>ALG13A_QuestionPar</v>
      </c>
      <c r="K24" s="43" t="s">
        <v>350</v>
      </c>
      <c r="L24" s="43" t="s">
        <v>6233</v>
      </c>
      <c r="N24" s="43" t="s">
        <v>6116</v>
      </c>
      <c r="O24" s="24"/>
      <c r="P24" s="43" t="s">
        <v>6116</v>
      </c>
      <c r="Q24" s="43" t="s">
        <v>6068</v>
      </c>
      <c r="R24" s="41" t="s">
        <v>6118</v>
      </c>
      <c r="T24" s="43" t="s">
        <v>6128</v>
      </c>
      <c r="U24" s="33" t="s">
        <v>1576</v>
      </c>
      <c r="V24" s="14">
        <v>1</v>
      </c>
      <c r="W24" s="43"/>
      <c r="X24" s="44"/>
    </row>
    <row r="25" spans="1:24" ht="32.1">
      <c r="A25" s="32" t="str">
        <f t="shared" si="3"/>
        <v>ALG14</v>
      </c>
      <c r="B25" s="1">
        <v>14</v>
      </c>
      <c r="C25" s="1" t="s">
        <v>6153</v>
      </c>
      <c r="D25" s="14" t="s">
        <v>4719</v>
      </c>
      <c r="E25" s="14" t="s">
        <v>4719</v>
      </c>
      <c r="F25" s="14" t="s">
        <v>6154</v>
      </c>
      <c r="G25" s="14"/>
      <c r="H25" s="1" t="str">
        <f t="shared" si="0"/>
        <v>ALG14_Question</v>
      </c>
      <c r="I25" s="1" t="s">
        <v>353</v>
      </c>
      <c r="J25" s="1" t="str">
        <f t="shared" si="1"/>
        <v>ALG14_QuestionPar</v>
      </c>
      <c r="K25" s="1" t="s">
        <v>353</v>
      </c>
      <c r="L25" s="1" t="s">
        <v>6234</v>
      </c>
      <c r="N25" s="24"/>
      <c r="O25" s="24"/>
      <c r="P25" s="24"/>
      <c r="Q25" s="1" t="s">
        <v>6073</v>
      </c>
      <c r="R25" s="41" t="s">
        <v>3</v>
      </c>
      <c r="S25" s="14" t="s">
        <v>6158</v>
      </c>
      <c r="T25" s="14" t="s">
        <v>6120</v>
      </c>
      <c r="U25" s="24"/>
      <c r="V25" s="14" t="s">
        <v>6159</v>
      </c>
      <c r="W25" s="24" t="s">
        <v>6235</v>
      </c>
    </row>
    <row r="26" spans="1:24" ht="15.95">
      <c r="A26" s="32" t="str">
        <f t="shared" si="3"/>
        <v>ALG14A</v>
      </c>
      <c r="B26" s="1" t="s">
        <v>6236</v>
      </c>
      <c r="C26" s="1" t="s">
        <v>6162</v>
      </c>
      <c r="D26" s="14" t="s">
        <v>6115</v>
      </c>
      <c r="E26" s="14" t="s">
        <v>6115</v>
      </c>
      <c r="F26" s="14" t="s">
        <v>6154</v>
      </c>
      <c r="G26" s="14"/>
      <c r="H26" s="1" t="str">
        <f t="shared" si="0"/>
        <v>ALG14A_Question</v>
      </c>
      <c r="I26" s="1" t="s">
        <v>356</v>
      </c>
      <c r="J26" s="1" t="str">
        <f t="shared" si="1"/>
        <v>ALG14A_QuestionPar</v>
      </c>
      <c r="K26" s="1" t="s">
        <v>356</v>
      </c>
      <c r="L26" s="1" t="s">
        <v>6237</v>
      </c>
      <c r="N26" s="24"/>
      <c r="O26" s="24"/>
      <c r="P26" s="24"/>
      <c r="Q26" s="1" t="s">
        <v>6068</v>
      </c>
      <c r="R26" s="1" t="s">
        <v>5</v>
      </c>
      <c r="T26" s="14" t="s">
        <v>6128</v>
      </c>
      <c r="U26" s="24" t="s">
        <v>1576</v>
      </c>
      <c r="V26" s="14">
        <v>1</v>
      </c>
      <c r="W26" s="24"/>
    </row>
    <row r="27" spans="1:24" ht="32.1">
      <c r="A27" s="32" t="str">
        <f t="shared" si="3"/>
        <v>ALG15</v>
      </c>
      <c r="B27" s="1">
        <v>15</v>
      </c>
      <c r="C27" s="1" t="s">
        <v>6153</v>
      </c>
      <c r="D27" s="1" t="s">
        <v>4719</v>
      </c>
      <c r="E27" s="14" t="s">
        <v>4719</v>
      </c>
      <c r="F27" s="14" t="s">
        <v>6154</v>
      </c>
      <c r="G27" s="14"/>
      <c r="H27" s="1" t="str">
        <f t="shared" si="0"/>
        <v>ALG15_Question</v>
      </c>
      <c r="I27" s="1" t="s">
        <v>359</v>
      </c>
      <c r="J27" s="1" t="str">
        <f t="shared" si="1"/>
        <v>ALG15_QuestionPar</v>
      </c>
      <c r="K27" s="1" t="s">
        <v>361</v>
      </c>
      <c r="L27" s="1" t="s">
        <v>6238</v>
      </c>
      <c r="M27" s="1" t="str">
        <f t="shared" si="2"/>
        <v>ALG15_ExtraInfo</v>
      </c>
      <c r="N27" s="24" t="s">
        <v>6239</v>
      </c>
      <c r="O27" s="24"/>
      <c r="P27" s="24"/>
      <c r="Q27" s="1" t="s">
        <v>6068</v>
      </c>
      <c r="R27" s="1" t="s">
        <v>6118</v>
      </c>
      <c r="T27" s="14" t="s">
        <v>6128</v>
      </c>
      <c r="U27" s="24" t="s">
        <v>1576</v>
      </c>
      <c r="V27" s="14">
        <v>1</v>
      </c>
      <c r="W27" s="24"/>
    </row>
    <row r="28" spans="1:24" ht="159.94999999999999">
      <c r="A28" s="32" t="str">
        <f t="shared" si="3"/>
        <v>ALG16</v>
      </c>
      <c r="B28" s="1">
        <v>16</v>
      </c>
      <c r="C28" s="1" t="s">
        <v>6153</v>
      </c>
      <c r="D28" s="1" t="s">
        <v>4719</v>
      </c>
      <c r="E28" s="14" t="s">
        <v>6115</v>
      </c>
      <c r="F28" s="14" t="s">
        <v>6154</v>
      </c>
      <c r="G28" s="14"/>
      <c r="H28" s="1" t="str">
        <f t="shared" si="0"/>
        <v>ALG16_Question</v>
      </c>
      <c r="I28" s="1" t="s">
        <v>6240</v>
      </c>
      <c r="J28" s="1" t="str">
        <f t="shared" si="1"/>
        <v>ALG16_QuestionPar</v>
      </c>
      <c r="K28" s="1" t="s">
        <v>6241</v>
      </c>
      <c r="L28" s="1" t="s">
        <v>6242</v>
      </c>
      <c r="M28" s="1" t="str">
        <f t="shared" si="2"/>
        <v>ALG16_ExtraInfo</v>
      </c>
      <c r="N28" s="14" t="s">
        <v>6243</v>
      </c>
      <c r="O28" s="24"/>
      <c r="P28" s="24"/>
      <c r="Q28" s="1" t="s">
        <v>6066</v>
      </c>
      <c r="R28" s="1" t="s">
        <v>3</v>
      </c>
      <c r="S28" s="14" t="s">
        <v>6244</v>
      </c>
      <c r="T28" s="14" t="s">
        <v>6245</v>
      </c>
      <c r="U28" s="24" t="s">
        <v>1576</v>
      </c>
      <c r="V28" s="14" t="s">
        <v>6246</v>
      </c>
      <c r="W28" s="24"/>
    </row>
    <row r="29" spans="1:24" ht="176.1">
      <c r="A29" s="32" t="str">
        <f t="shared" si="3"/>
        <v>PIJ1</v>
      </c>
      <c r="B29" s="1">
        <v>1</v>
      </c>
      <c r="C29" s="1" t="s">
        <v>6247</v>
      </c>
      <c r="D29" s="14" t="s">
        <v>4719</v>
      </c>
      <c r="E29" s="14" t="s">
        <v>4719</v>
      </c>
      <c r="F29" s="14" t="s">
        <v>6154</v>
      </c>
      <c r="G29" s="14"/>
      <c r="H29" s="1" t="str">
        <f t="shared" si="0"/>
        <v>PIJ1_Question</v>
      </c>
      <c r="I29" s="14" t="s">
        <v>381</v>
      </c>
      <c r="J29" s="1" t="str">
        <f t="shared" si="1"/>
        <v>PIJ1_QuestionPar</v>
      </c>
      <c r="K29" s="14" t="s">
        <v>383</v>
      </c>
      <c r="L29" s="14" t="s">
        <v>6248</v>
      </c>
      <c r="M29" s="1" t="str">
        <f t="shared" si="2"/>
        <v>PIJ1_ExtraInfo</v>
      </c>
      <c r="N29" s="24" t="s">
        <v>385</v>
      </c>
      <c r="O29" s="45" t="s">
        <v>6249</v>
      </c>
      <c r="P29" s="14" t="s">
        <v>6250</v>
      </c>
      <c r="Q29" s="14" t="s">
        <v>6069</v>
      </c>
      <c r="R29" s="1" t="s">
        <v>3</v>
      </c>
      <c r="S29" s="14" t="s">
        <v>6251</v>
      </c>
      <c r="T29" s="14" t="s">
        <v>6252</v>
      </c>
      <c r="U29" s="24" t="s">
        <v>1576</v>
      </c>
      <c r="V29" s="46" t="s">
        <v>6253</v>
      </c>
      <c r="W29" s="14" t="s">
        <v>6254</v>
      </c>
    </row>
    <row r="30" spans="1:24" ht="32.1">
      <c r="A30" s="32" t="str">
        <f t="shared" si="3"/>
        <v>PIJ2</v>
      </c>
      <c r="B30" s="1">
        <v>2</v>
      </c>
      <c r="C30" s="1" t="s">
        <v>6247</v>
      </c>
      <c r="D30" s="1" t="s">
        <v>4719</v>
      </c>
      <c r="E30" s="14" t="s">
        <v>4719</v>
      </c>
      <c r="F30" s="14" t="s">
        <v>6154</v>
      </c>
      <c r="G30" s="14"/>
      <c r="H30" s="1" t="str">
        <f t="shared" si="0"/>
        <v>PIJ2_Question</v>
      </c>
      <c r="I30" s="1" t="s">
        <v>398</v>
      </c>
      <c r="J30" s="1" t="str">
        <f t="shared" si="1"/>
        <v>PIJ2_QuestionPar</v>
      </c>
      <c r="K30" s="1" t="s">
        <v>400</v>
      </c>
      <c r="L30" s="1" t="s">
        <v>6255</v>
      </c>
      <c r="N30" s="24"/>
      <c r="O30" s="24"/>
      <c r="P30" s="24"/>
      <c r="Q30" s="1" t="s">
        <v>6073</v>
      </c>
      <c r="R30" s="1" t="s">
        <v>3</v>
      </c>
      <c r="S30" s="14" t="s">
        <v>6158</v>
      </c>
      <c r="T30" s="14" t="s">
        <v>6120</v>
      </c>
      <c r="U30" s="24" t="s">
        <v>1576</v>
      </c>
      <c r="V30" s="1" t="s">
        <v>6159</v>
      </c>
      <c r="W30" s="1" t="s">
        <v>6256</v>
      </c>
    </row>
    <row r="31" spans="1:24" ht="32.1">
      <c r="A31" s="32" t="str">
        <f t="shared" si="3"/>
        <v>ADL1</v>
      </c>
      <c r="B31" s="1">
        <v>1</v>
      </c>
      <c r="C31" s="1" t="s">
        <v>6257</v>
      </c>
      <c r="D31" s="1" t="s">
        <v>4719</v>
      </c>
      <c r="E31" s="14" t="s">
        <v>4719</v>
      </c>
      <c r="F31" s="14" t="s">
        <v>6154</v>
      </c>
      <c r="G31" s="14"/>
      <c r="H31" s="1" t="str">
        <f t="shared" si="0"/>
        <v>ADL1_Question</v>
      </c>
      <c r="I31" s="1" t="s">
        <v>402</v>
      </c>
      <c r="J31" s="1" t="str">
        <f t="shared" si="1"/>
        <v>ADL1_QuestionPar</v>
      </c>
      <c r="K31" s="1" t="s">
        <v>404</v>
      </c>
      <c r="L31" s="1" t="s">
        <v>6258</v>
      </c>
      <c r="N31" s="24"/>
      <c r="O31" s="24"/>
      <c r="P31" s="24"/>
      <c r="Q31" s="1" t="s">
        <v>6073</v>
      </c>
      <c r="R31" s="1" t="s">
        <v>3</v>
      </c>
      <c r="S31" s="14" t="s">
        <v>6158</v>
      </c>
      <c r="T31" s="14" t="s">
        <v>6120</v>
      </c>
      <c r="U31" s="24" t="s">
        <v>1576</v>
      </c>
      <c r="V31" s="1" t="s">
        <v>6159</v>
      </c>
      <c r="W31" s="24"/>
    </row>
    <row r="32" spans="1:24" ht="32.1">
      <c r="A32" s="32" t="str">
        <f t="shared" si="3"/>
        <v>ALG17</v>
      </c>
      <c r="B32" s="47">
        <v>17</v>
      </c>
      <c r="C32" s="47" t="s">
        <v>6153</v>
      </c>
      <c r="D32" s="47" t="s">
        <v>4719</v>
      </c>
      <c r="E32" s="48" t="s">
        <v>6259</v>
      </c>
      <c r="F32" s="48" t="s">
        <v>6154</v>
      </c>
      <c r="G32" s="48"/>
      <c r="H32" s="1" t="str">
        <f t="shared" si="0"/>
        <v>ALG17_Question</v>
      </c>
      <c r="I32" s="48" t="s">
        <v>6260</v>
      </c>
      <c r="J32" s="1" t="str">
        <f t="shared" si="1"/>
        <v>ALG17_QuestionPar</v>
      </c>
      <c r="K32" s="48" t="s">
        <v>6261</v>
      </c>
      <c r="L32" s="47" t="s">
        <v>6262</v>
      </c>
      <c r="N32" s="24"/>
      <c r="O32" s="24"/>
      <c r="P32" s="24"/>
      <c r="Q32" s="1" t="s">
        <v>6073</v>
      </c>
      <c r="R32" s="1" t="s">
        <v>3</v>
      </c>
      <c r="S32" s="14" t="s">
        <v>6158</v>
      </c>
      <c r="T32" s="14" t="s">
        <v>6120</v>
      </c>
      <c r="U32" s="24" t="s">
        <v>1576</v>
      </c>
      <c r="V32" s="48" t="s">
        <v>6159</v>
      </c>
      <c r="W32" s="24"/>
      <c r="X32" s="49"/>
    </row>
    <row r="33" spans="1:24" ht="32.1">
      <c r="A33" s="32" t="str">
        <f t="shared" si="3"/>
        <v>ALG18</v>
      </c>
      <c r="B33" s="37">
        <v>18</v>
      </c>
      <c r="C33" s="37" t="s">
        <v>6153</v>
      </c>
      <c r="D33" s="37" t="s">
        <v>4719</v>
      </c>
      <c r="E33" s="33" t="s">
        <v>6115</v>
      </c>
      <c r="F33" s="33" t="s">
        <v>6154</v>
      </c>
      <c r="G33" s="33"/>
      <c r="H33" s="1" t="str">
        <f t="shared" si="0"/>
        <v>ALG18_Question</v>
      </c>
      <c r="I33" s="37" t="s">
        <v>410</v>
      </c>
      <c r="J33" s="1" t="str">
        <f t="shared" si="1"/>
        <v>ALG18_QuestionPar</v>
      </c>
      <c r="K33" s="33" t="s">
        <v>412</v>
      </c>
      <c r="L33" s="37" t="s">
        <v>3212</v>
      </c>
      <c r="N33" s="24"/>
      <c r="O33" s="24"/>
      <c r="P33" s="24"/>
      <c r="Q33" s="1" t="s">
        <v>6073</v>
      </c>
      <c r="R33" s="1" t="s">
        <v>3</v>
      </c>
      <c r="S33" s="14" t="s">
        <v>6158</v>
      </c>
      <c r="T33" s="14" t="s">
        <v>6120</v>
      </c>
      <c r="U33" s="24" t="s">
        <v>1576</v>
      </c>
      <c r="V33" s="33" t="s">
        <v>6159</v>
      </c>
      <c r="W33" s="24"/>
    </row>
    <row r="34" spans="1:24" ht="32.1">
      <c r="A34" s="313" t="str">
        <f>UPPER(MID(C34,1,3)&amp;B34)</f>
        <v>ALG19</v>
      </c>
      <c r="B34" s="314">
        <v>19</v>
      </c>
      <c r="C34" s="314" t="s">
        <v>6153</v>
      </c>
      <c r="D34" s="314" t="s">
        <v>6115</v>
      </c>
      <c r="E34" s="314" t="s">
        <v>4719</v>
      </c>
      <c r="F34" s="315" t="s">
        <v>6263</v>
      </c>
      <c r="G34" s="315"/>
      <c r="H34" s="1" t="str">
        <f t="shared" si="0"/>
        <v>ALG19_Question</v>
      </c>
      <c r="I34" s="316" t="s">
        <v>414</v>
      </c>
      <c r="J34" s="1" t="str">
        <f t="shared" si="1"/>
        <v>ALG19_QuestionPar</v>
      </c>
      <c r="K34" s="316" t="s">
        <v>414</v>
      </c>
      <c r="L34" s="316" t="s">
        <v>6264</v>
      </c>
      <c r="M34" s="1" t="str">
        <f t="shared" si="2"/>
        <v>ALG19_ExtraInfo</v>
      </c>
      <c r="N34" s="317" t="s">
        <v>417</v>
      </c>
      <c r="O34" s="24"/>
      <c r="P34" s="24"/>
      <c r="Q34" s="316" t="s">
        <v>6073</v>
      </c>
      <c r="R34" s="1" t="s">
        <v>3</v>
      </c>
      <c r="S34" s="14" t="s">
        <v>6158</v>
      </c>
      <c r="T34" s="14" t="s">
        <v>6120</v>
      </c>
      <c r="U34" s="24" t="s">
        <v>1576</v>
      </c>
      <c r="V34" s="318" t="s">
        <v>6159</v>
      </c>
      <c r="W34" s="24"/>
      <c r="X34" s="49"/>
    </row>
    <row r="35" spans="1:24" ht="80.099999999999994">
      <c r="A35" s="319" t="str">
        <f>UPPER(MID(C35,1,3)&amp;B35)</f>
        <v>ALG19A</v>
      </c>
      <c r="B35" s="320" t="s">
        <v>6265</v>
      </c>
      <c r="C35" s="320" t="s">
        <v>6162</v>
      </c>
      <c r="D35" s="320" t="s">
        <v>6115</v>
      </c>
      <c r="E35" s="320" t="s">
        <v>6115</v>
      </c>
      <c r="F35" s="203" t="s">
        <v>6263</v>
      </c>
      <c r="G35" s="203"/>
      <c r="H35" s="1" t="str">
        <f t="shared" si="0"/>
        <v>ALG19A_Question</v>
      </c>
      <c r="I35" s="320" t="s">
        <v>419</v>
      </c>
      <c r="J35" s="1" t="str">
        <f t="shared" si="1"/>
        <v>ALG19A_QuestionPar</v>
      </c>
      <c r="K35" s="320" t="s">
        <v>421</v>
      </c>
      <c r="L35" s="320" t="s">
        <v>6266</v>
      </c>
      <c r="N35" s="312"/>
      <c r="O35" s="24"/>
      <c r="P35" s="24"/>
      <c r="Q35" s="320" t="s">
        <v>6065</v>
      </c>
      <c r="R35" s="1" t="s">
        <v>3</v>
      </c>
      <c r="S35" s="14" t="s">
        <v>6267</v>
      </c>
      <c r="T35" s="312" t="s">
        <v>6268</v>
      </c>
      <c r="U35" s="24" t="s">
        <v>1576</v>
      </c>
      <c r="V35" s="203" t="s">
        <v>6269</v>
      </c>
      <c r="W35" s="24"/>
      <c r="X35" s="49" t="s">
        <v>6116</v>
      </c>
    </row>
    <row r="36" spans="1:24" ht="96">
      <c r="A36" s="313" t="str">
        <f>UPPER(MID(C36,1,3)&amp;B36)</f>
        <v>ALG19B</v>
      </c>
      <c r="B36" s="316" t="s">
        <v>6270</v>
      </c>
      <c r="C36" s="316" t="s">
        <v>6162</v>
      </c>
      <c r="D36" s="316" t="s">
        <v>6115</v>
      </c>
      <c r="E36" s="316" t="s">
        <v>6115</v>
      </c>
      <c r="F36" s="315" t="s">
        <v>6263</v>
      </c>
      <c r="G36" s="315"/>
      <c r="H36" s="1" t="str">
        <f t="shared" si="0"/>
        <v>ALG19B_Question</v>
      </c>
      <c r="I36" s="316" t="s">
        <v>429</v>
      </c>
      <c r="J36" s="1" t="str">
        <f t="shared" si="1"/>
        <v>ALG19B_QuestionPar</v>
      </c>
      <c r="K36" s="316" t="s">
        <v>431</v>
      </c>
      <c r="L36" s="316" t="s">
        <v>6271</v>
      </c>
      <c r="N36" s="317"/>
      <c r="O36" s="24"/>
      <c r="P36" s="24"/>
      <c r="Q36" s="316" t="s">
        <v>6272</v>
      </c>
      <c r="R36" s="1" t="s">
        <v>3</v>
      </c>
      <c r="S36" s="14" t="s">
        <v>6273</v>
      </c>
      <c r="T36" s="317" t="s">
        <v>6274</v>
      </c>
      <c r="U36" s="24" t="s">
        <v>1576</v>
      </c>
      <c r="V36" s="315" t="s">
        <v>6275</v>
      </c>
      <c r="W36" s="24"/>
    </row>
    <row r="37" spans="1:24" ht="15.95">
      <c r="A37" s="32" t="s">
        <v>6276</v>
      </c>
      <c r="B37" s="1">
        <v>20</v>
      </c>
      <c r="C37" s="1" t="s">
        <v>6153</v>
      </c>
      <c r="D37" s="1" t="s">
        <v>6115</v>
      </c>
      <c r="E37" s="14" t="s">
        <v>6115</v>
      </c>
      <c r="F37" s="14" t="s">
        <v>6154</v>
      </c>
      <c r="G37" s="14"/>
      <c r="H37" s="1" t="str">
        <f t="shared" si="0"/>
        <v>ADDITIONALQ_Question</v>
      </c>
      <c r="I37" s="1" t="s">
        <v>445</v>
      </c>
      <c r="J37" s="1" t="str">
        <f t="shared" si="1"/>
        <v>ADDITIONALQ_QuestionPar</v>
      </c>
      <c r="K37" s="1" t="s">
        <v>445</v>
      </c>
      <c r="L37" s="24" t="s">
        <v>6277</v>
      </c>
      <c r="N37" s="24"/>
      <c r="O37" s="24"/>
      <c r="P37" s="24"/>
      <c r="Q37" s="1" t="s">
        <v>6068</v>
      </c>
      <c r="R37" s="1" t="s">
        <v>6118</v>
      </c>
      <c r="T37" s="14" t="s">
        <v>6128</v>
      </c>
      <c r="U37" s="24" t="s">
        <v>1576</v>
      </c>
      <c r="V37" s="14">
        <v>1</v>
      </c>
      <c r="W37" s="24"/>
    </row>
    <row r="38" spans="1:24" ht="48">
      <c r="A38" s="32" t="s">
        <v>6278</v>
      </c>
      <c r="B38" s="1" t="s">
        <v>6279</v>
      </c>
      <c r="C38" s="1" t="s">
        <v>6162</v>
      </c>
      <c r="D38" s="1" t="s">
        <v>6115</v>
      </c>
      <c r="E38" s="14" t="s">
        <v>6115</v>
      </c>
      <c r="F38" s="14" t="s">
        <v>6154</v>
      </c>
      <c r="G38" s="14"/>
      <c r="H38" s="1" t="str">
        <f t="shared" si="0"/>
        <v>ALG27_Question</v>
      </c>
      <c r="I38" s="1" t="s">
        <v>6280</v>
      </c>
      <c r="J38" s="1" t="str">
        <f t="shared" si="1"/>
        <v>ALG27_QuestionPar</v>
      </c>
      <c r="K38" s="1" t="s">
        <v>6280</v>
      </c>
      <c r="L38" s="24" t="s">
        <v>6281</v>
      </c>
      <c r="M38" s="1" t="str">
        <f t="shared" si="2"/>
        <v>ALG27_ExtraInfo</v>
      </c>
      <c r="N38" s="24" t="s">
        <v>6282</v>
      </c>
      <c r="O38" s="24"/>
      <c r="P38" s="24"/>
      <c r="Q38" s="1" t="s">
        <v>6068</v>
      </c>
      <c r="R38" s="14" t="s">
        <v>5</v>
      </c>
      <c r="T38" s="14" t="s">
        <v>6128</v>
      </c>
      <c r="U38" s="24" t="s">
        <v>1576</v>
      </c>
      <c r="V38" s="14" t="s">
        <v>6185</v>
      </c>
      <c r="W38" s="24" t="s">
        <v>6283</v>
      </c>
      <c r="X38" s="1" t="s">
        <v>6284</v>
      </c>
    </row>
    <row r="39" spans="1:24" ht="48">
      <c r="A39" s="32" t="str">
        <f t="shared" ref="A39:A50" si="4">UPPER(MID(C39,1,3)&amp;B39)</f>
        <v>ALG21</v>
      </c>
      <c r="B39" s="52">
        <v>21</v>
      </c>
      <c r="C39" s="52" t="s">
        <v>6153</v>
      </c>
      <c r="D39" s="52" t="s">
        <v>4719</v>
      </c>
      <c r="E39" s="24" t="s">
        <v>6196</v>
      </c>
      <c r="F39" s="24" t="s">
        <v>6202</v>
      </c>
      <c r="G39" s="24"/>
      <c r="H39" s="1" t="str">
        <f t="shared" si="0"/>
        <v>ALG21_Question</v>
      </c>
      <c r="I39" s="24" t="s">
        <v>6285</v>
      </c>
      <c r="J39" s="1" t="str">
        <f t="shared" si="1"/>
        <v>ALG21_QuestionPar</v>
      </c>
      <c r="K39" s="53" t="s">
        <v>6286</v>
      </c>
      <c r="L39" s="24" t="s">
        <v>6287</v>
      </c>
      <c r="N39" s="24"/>
      <c r="O39" s="24"/>
      <c r="P39" s="24"/>
      <c r="Q39" s="52" t="s">
        <v>6065</v>
      </c>
      <c r="R39" s="24" t="s">
        <v>3</v>
      </c>
      <c r="S39" s="14" t="s">
        <v>6288</v>
      </c>
      <c r="T39" s="24" t="s">
        <v>6289</v>
      </c>
      <c r="U39" s="24" t="s">
        <v>1576</v>
      </c>
      <c r="V39" s="24" t="s">
        <v>6269</v>
      </c>
      <c r="W39" s="24"/>
      <c r="X39" s="52"/>
    </row>
    <row r="40" spans="1:24" ht="15.95">
      <c r="A40" s="32" t="str">
        <f t="shared" si="4"/>
        <v>ALG22</v>
      </c>
      <c r="B40" s="1">
        <v>22</v>
      </c>
      <c r="C40" s="52" t="s">
        <v>6153</v>
      </c>
      <c r="D40" s="52" t="s">
        <v>4719</v>
      </c>
      <c r="E40" s="24" t="s">
        <v>6196</v>
      </c>
      <c r="F40" s="24" t="s">
        <v>6202</v>
      </c>
      <c r="G40" s="24"/>
      <c r="H40" s="1" t="str">
        <f t="shared" si="0"/>
        <v>ALG22_Question</v>
      </c>
      <c r="I40" s="24" t="s">
        <v>462</v>
      </c>
      <c r="J40" s="1" t="str">
        <f t="shared" si="1"/>
        <v>ALG22_QuestionPar</v>
      </c>
      <c r="K40" s="24" t="s">
        <v>462</v>
      </c>
      <c r="L40" s="24" t="s">
        <v>6290</v>
      </c>
      <c r="M40" s="1" t="str">
        <f t="shared" si="2"/>
        <v>ALG22_ExtraInfo</v>
      </c>
      <c r="N40" s="24" t="s">
        <v>465</v>
      </c>
      <c r="O40" s="24"/>
      <c r="P40" s="24"/>
      <c r="Q40" s="1" t="s">
        <v>6072</v>
      </c>
      <c r="R40" s="14" t="s">
        <v>5</v>
      </c>
      <c r="T40" s="14" t="s">
        <v>2029</v>
      </c>
      <c r="V40" s="14" t="s">
        <v>6185</v>
      </c>
      <c r="W40" s="24"/>
    </row>
    <row r="41" spans="1:24" ht="32.1">
      <c r="A41" s="32" t="str">
        <f t="shared" si="4"/>
        <v>ALG23</v>
      </c>
      <c r="B41" s="54">
        <v>23</v>
      </c>
      <c r="C41" s="54" t="s">
        <v>6153</v>
      </c>
      <c r="D41" s="54" t="s">
        <v>4719</v>
      </c>
      <c r="E41" s="25" t="s">
        <v>4719</v>
      </c>
      <c r="F41" s="25" t="s">
        <v>6202</v>
      </c>
      <c r="G41" s="25"/>
      <c r="H41" s="1" t="str">
        <f t="shared" si="0"/>
        <v>ALG23_Question</v>
      </c>
      <c r="I41" s="25" t="s">
        <v>467</v>
      </c>
      <c r="J41" s="1" t="str">
        <f t="shared" si="1"/>
        <v>ALG23_QuestionPar</v>
      </c>
      <c r="K41" s="25" t="s">
        <v>469</v>
      </c>
      <c r="L41" s="24" t="s">
        <v>6291</v>
      </c>
      <c r="N41" s="24"/>
      <c r="O41" s="24"/>
      <c r="P41" s="24"/>
      <c r="Q41" s="54" t="s">
        <v>6073</v>
      </c>
      <c r="R41" s="25" t="s">
        <v>3</v>
      </c>
      <c r="S41" s="14" t="s">
        <v>6158</v>
      </c>
      <c r="T41" s="25" t="s">
        <v>6120</v>
      </c>
      <c r="U41" s="25" t="s">
        <v>1576</v>
      </c>
      <c r="V41" s="24" t="s">
        <v>6159</v>
      </c>
      <c r="W41" s="24"/>
      <c r="X41" s="54" t="s">
        <v>6292</v>
      </c>
    </row>
    <row r="42" spans="1:24" ht="32.1">
      <c r="A42" s="32" t="str">
        <f t="shared" si="4"/>
        <v>ALG24</v>
      </c>
      <c r="B42" s="54">
        <v>24</v>
      </c>
      <c r="C42" s="54" t="s">
        <v>6162</v>
      </c>
      <c r="D42" s="54" t="s">
        <v>4719</v>
      </c>
      <c r="E42" s="55" t="s">
        <v>6115</v>
      </c>
      <c r="F42" s="55" t="s">
        <v>6154</v>
      </c>
      <c r="G42" s="55"/>
      <c r="H42" s="1" t="str">
        <f t="shared" si="0"/>
        <v>ALG24_Question</v>
      </c>
      <c r="I42" s="55" t="s">
        <v>6293</v>
      </c>
      <c r="J42" s="1" t="str">
        <f t="shared" si="1"/>
        <v>ALG24_QuestionPar</v>
      </c>
      <c r="K42" s="55" t="s">
        <v>6293</v>
      </c>
      <c r="L42" s="24" t="s">
        <v>6294</v>
      </c>
      <c r="N42" s="24"/>
      <c r="O42" s="24"/>
      <c r="P42" s="24"/>
      <c r="Q42" s="54" t="s">
        <v>6073</v>
      </c>
      <c r="R42" s="25" t="s">
        <v>6295</v>
      </c>
      <c r="S42" s="14" t="s">
        <v>6158</v>
      </c>
      <c r="T42" s="25" t="s">
        <v>6120</v>
      </c>
      <c r="U42" s="25" t="s">
        <v>1576</v>
      </c>
      <c r="V42" s="24" t="s">
        <v>6159</v>
      </c>
      <c r="W42" s="24"/>
      <c r="X42" s="54" t="s">
        <v>6292</v>
      </c>
    </row>
    <row r="43" spans="1:24" ht="48">
      <c r="A43" s="32" t="str">
        <f t="shared" si="4"/>
        <v>ALG25</v>
      </c>
      <c r="B43" s="56">
        <v>25</v>
      </c>
      <c r="C43" s="56" t="s">
        <v>6153</v>
      </c>
      <c r="D43" s="56" t="s">
        <v>6296</v>
      </c>
      <c r="E43" s="57" t="s">
        <v>4719</v>
      </c>
      <c r="F43" s="57" t="s">
        <v>6224</v>
      </c>
      <c r="G43" s="57"/>
      <c r="H43" s="1" t="str">
        <f t="shared" si="0"/>
        <v>ALG25_Question</v>
      </c>
      <c r="I43" s="57" t="s">
        <v>474</v>
      </c>
      <c r="J43" s="1" t="str">
        <f t="shared" si="1"/>
        <v>ALG25_QuestionPar</v>
      </c>
      <c r="K43" s="57" t="s">
        <v>6297</v>
      </c>
      <c r="L43" s="24" t="s">
        <v>6298</v>
      </c>
      <c r="M43" s="1" t="str">
        <f t="shared" si="2"/>
        <v>ALG25_ExtraInfo</v>
      </c>
      <c r="N43" s="24" t="s">
        <v>6299</v>
      </c>
      <c r="O43" s="24"/>
      <c r="P43" s="24" t="s">
        <v>6300</v>
      </c>
      <c r="Q43" s="56" t="s">
        <v>6065</v>
      </c>
      <c r="R43" s="25" t="s">
        <v>6295</v>
      </c>
      <c r="S43" s="14" t="s">
        <v>6158</v>
      </c>
      <c r="T43" s="58" t="s">
        <v>6120</v>
      </c>
      <c r="U43" s="57" t="s">
        <v>6116</v>
      </c>
      <c r="V43" s="24" t="s">
        <v>6159</v>
      </c>
      <c r="W43" s="24" t="s">
        <v>6301</v>
      </c>
      <c r="X43" s="59" t="s">
        <v>6116</v>
      </c>
    </row>
    <row r="44" spans="1:24" ht="32.1">
      <c r="A44" s="32" t="str">
        <f t="shared" si="4"/>
        <v>ALG26</v>
      </c>
      <c r="B44" s="1">
        <v>26</v>
      </c>
      <c r="C44" s="1" t="s">
        <v>6162</v>
      </c>
      <c r="D44" s="1" t="s">
        <v>4719</v>
      </c>
      <c r="E44" s="1" t="s">
        <v>6115</v>
      </c>
      <c r="F44" s="1" t="s">
        <v>6154</v>
      </c>
      <c r="H44" s="1" t="str">
        <f t="shared" si="0"/>
        <v>ALG26_Question</v>
      </c>
      <c r="I44" s="1" t="s">
        <v>6302</v>
      </c>
      <c r="J44" s="1" t="str">
        <f t="shared" si="1"/>
        <v>ALG26_QuestionPar</v>
      </c>
      <c r="K44" s="1" t="s">
        <v>6303</v>
      </c>
      <c r="L44" s="24" t="s">
        <v>6304</v>
      </c>
      <c r="N44" s="24"/>
      <c r="O44" s="24"/>
      <c r="P44" s="24"/>
      <c r="Q44" s="1" t="s">
        <v>6073</v>
      </c>
      <c r="R44" s="25" t="s">
        <v>6295</v>
      </c>
      <c r="S44" s="14" t="s">
        <v>6158</v>
      </c>
      <c r="T44" s="14" t="s">
        <v>6120</v>
      </c>
      <c r="U44" s="1" t="s">
        <v>1576</v>
      </c>
      <c r="V44" s="24" t="s">
        <v>6305</v>
      </c>
      <c r="W44" s="24" t="s">
        <v>6235</v>
      </c>
      <c r="X44" s="1" t="s">
        <v>6306</v>
      </c>
    </row>
    <row r="45" spans="1:24" ht="15.95">
      <c r="A45" s="32" t="str">
        <f t="shared" si="4"/>
        <v>ALG26A</v>
      </c>
      <c r="B45" s="1" t="s">
        <v>6307</v>
      </c>
      <c r="C45" s="1" t="s">
        <v>6308</v>
      </c>
      <c r="D45" s="1" t="s">
        <v>6115</v>
      </c>
      <c r="E45" s="1" t="s">
        <v>6115</v>
      </c>
      <c r="F45" s="1" t="s">
        <v>6154</v>
      </c>
      <c r="H45" s="1" t="str">
        <f t="shared" si="0"/>
        <v>ALG26A_Question</v>
      </c>
      <c r="I45" s="1" t="s">
        <v>6309</v>
      </c>
      <c r="J45" s="1" t="str">
        <f t="shared" si="1"/>
        <v>ALG26A_QuestionPar</v>
      </c>
      <c r="K45" s="1" t="s">
        <v>6309</v>
      </c>
      <c r="L45" s="24" t="s">
        <v>6310</v>
      </c>
      <c r="M45" s="1" t="str">
        <f t="shared" si="2"/>
        <v>ALG26A_ExtraInfo</v>
      </c>
      <c r="N45" s="24" t="s">
        <v>6311</v>
      </c>
      <c r="O45" s="24"/>
      <c r="P45" s="24"/>
      <c r="Q45" s="1" t="s">
        <v>6068</v>
      </c>
      <c r="R45" s="25" t="s">
        <v>6295</v>
      </c>
      <c r="T45" s="14" t="s">
        <v>6312</v>
      </c>
      <c r="U45" s="1" t="s">
        <v>1576</v>
      </c>
      <c r="V45" s="14" t="s">
        <v>6185</v>
      </c>
      <c r="W45" s="24"/>
      <c r="X45" s="1" t="s">
        <v>6306</v>
      </c>
    </row>
    <row r="46" spans="1:24" ht="32.1">
      <c r="A46" s="60" t="str">
        <f t="shared" si="4"/>
        <v>ALG28</v>
      </c>
      <c r="B46" s="61">
        <v>28</v>
      </c>
      <c r="C46" s="61" t="s">
        <v>6162</v>
      </c>
      <c r="D46" s="61" t="s">
        <v>6115</v>
      </c>
      <c r="E46" s="62" t="s">
        <v>6115</v>
      </c>
      <c r="F46" s="62" t="s">
        <v>6154</v>
      </c>
      <c r="G46" s="62"/>
      <c r="H46" s="1" t="str">
        <f t="shared" si="0"/>
        <v>ALG28_Question</v>
      </c>
      <c r="I46" s="62" t="s">
        <v>6313</v>
      </c>
      <c r="J46" s="1" t="str">
        <f t="shared" si="1"/>
        <v>ALG28_QuestionPar</v>
      </c>
      <c r="K46" s="63" t="s">
        <v>6314</v>
      </c>
      <c r="L46" s="51" t="s">
        <v>6315</v>
      </c>
      <c r="M46" s="1" t="str">
        <f t="shared" si="2"/>
        <v>ALG28_ExtraInfo</v>
      </c>
      <c r="N46" s="51" t="s">
        <v>493</v>
      </c>
      <c r="O46" s="24"/>
      <c r="P46" s="24"/>
      <c r="Q46" s="61" t="s">
        <v>6068</v>
      </c>
      <c r="R46" s="25" t="s">
        <v>6295</v>
      </c>
      <c r="T46" s="64" t="s">
        <v>6128</v>
      </c>
      <c r="U46" s="1" t="s">
        <v>1576</v>
      </c>
      <c r="V46" s="14" t="s">
        <v>6185</v>
      </c>
      <c r="W46" s="51"/>
      <c r="X46" s="65"/>
    </row>
    <row r="47" spans="1:24" ht="32.1">
      <c r="A47" s="66" t="str">
        <f t="shared" si="4"/>
        <v>ALG29</v>
      </c>
      <c r="B47" s="67">
        <v>29</v>
      </c>
      <c r="C47" s="67" t="s">
        <v>6162</v>
      </c>
      <c r="D47" s="67" t="s">
        <v>6115</v>
      </c>
      <c r="E47" s="67" t="s">
        <v>6115</v>
      </c>
      <c r="F47" s="67" t="s">
        <v>6154</v>
      </c>
      <c r="G47" s="67"/>
      <c r="H47" s="1" t="str">
        <f t="shared" si="0"/>
        <v>ALG29_Question</v>
      </c>
      <c r="I47" s="67" t="s">
        <v>6316</v>
      </c>
      <c r="J47" s="1" t="str">
        <f t="shared" si="1"/>
        <v>ALG29_QuestionPar</v>
      </c>
      <c r="K47" s="68" t="s">
        <v>6317</v>
      </c>
      <c r="L47" s="69" t="s">
        <v>6318</v>
      </c>
      <c r="N47" s="69"/>
      <c r="O47" s="24"/>
      <c r="P47" s="24"/>
      <c r="Q47" s="67" t="s">
        <v>6073</v>
      </c>
      <c r="R47" s="25" t="s">
        <v>6295</v>
      </c>
      <c r="S47" s="14" t="s">
        <v>6158</v>
      </c>
      <c r="T47" s="67" t="s">
        <v>6120</v>
      </c>
      <c r="U47" s="1" t="s">
        <v>1576</v>
      </c>
      <c r="V47" s="67" t="s">
        <v>6159</v>
      </c>
      <c r="W47" s="67" t="s">
        <v>6235</v>
      </c>
      <c r="X47" s="71"/>
    </row>
    <row r="48" spans="1:24" ht="48">
      <c r="A48" s="66" t="str">
        <f t="shared" si="4"/>
        <v>ALG29A</v>
      </c>
      <c r="B48" s="67" t="s">
        <v>6319</v>
      </c>
      <c r="C48" s="67" t="s">
        <v>6162</v>
      </c>
      <c r="D48" s="67" t="s">
        <v>6115</v>
      </c>
      <c r="E48" s="67" t="s">
        <v>6115</v>
      </c>
      <c r="F48" s="67" t="s">
        <v>6154</v>
      </c>
      <c r="G48" s="67"/>
      <c r="H48" s="1" t="str">
        <f t="shared" si="0"/>
        <v>ALG29A_Question</v>
      </c>
      <c r="I48" s="67" t="s">
        <v>499</v>
      </c>
      <c r="J48" s="1" t="str">
        <f t="shared" si="1"/>
        <v>ALG29A_QuestionPar</v>
      </c>
      <c r="K48" s="67" t="s">
        <v>501</v>
      </c>
      <c r="L48" s="69" t="s">
        <v>6320</v>
      </c>
      <c r="M48" s="1" t="str">
        <f t="shared" si="2"/>
        <v>ALG29A_ExtraInfo</v>
      </c>
      <c r="N48" s="69" t="s">
        <v>6321</v>
      </c>
      <c r="O48" s="24"/>
      <c r="P48" s="24"/>
      <c r="Q48" s="67" t="s">
        <v>6312</v>
      </c>
      <c r="R48" s="25" t="s">
        <v>6295</v>
      </c>
      <c r="T48" s="67" t="s">
        <v>6312</v>
      </c>
      <c r="U48" s="1" t="s">
        <v>1576</v>
      </c>
      <c r="V48" s="14" t="s">
        <v>6185</v>
      </c>
      <c r="W48" s="67"/>
      <c r="X48" s="71"/>
    </row>
    <row r="49" spans="1:24" ht="32.1">
      <c r="A49" s="84" t="str">
        <f t="shared" si="4"/>
        <v>ALG30</v>
      </c>
      <c r="B49" s="77">
        <v>30</v>
      </c>
      <c r="C49" s="77" t="s">
        <v>6162</v>
      </c>
      <c r="D49" s="77" t="s">
        <v>6115</v>
      </c>
      <c r="E49" s="77" t="s">
        <v>6115</v>
      </c>
      <c r="F49" s="77" t="s">
        <v>6154</v>
      </c>
      <c r="G49" s="77"/>
      <c r="H49" s="1" t="str">
        <f t="shared" si="0"/>
        <v>ALG30_Question</v>
      </c>
      <c r="I49" s="77" t="s">
        <v>505</v>
      </c>
      <c r="J49" s="1" t="str">
        <f t="shared" si="1"/>
        <v>ALG30_QuestionPar</v>
      </c>
      <c r="K49" s="157" t="s">
        <v>412</v>
      </c>
      <c r="L49" s="154" t="s">
        <v>6322</v>
      </c>
      <c r="N49" s="154"/>
      <c r="O49" s="24"/>
      <c r="P49" s="24"/>
      <c r="Q49" s="77" t="s">
        <v>6213</v>
      </c>
      <c r="R49" s="25" t="s">
        <v>6295</v>
      </c>
      <c r="S49" s="14" t="s">
        <v>6158</v>
      </c>
      <c r="T49" s="77" t="s">
        <v>6120</v>
      </c>
      <c r="U49" s="1" t="s">
        <v>1576</v>
      </c>
      <c r="V49" s="77" t="s">
        <v>6305</v>
      </c>
      <c r="W49" s="77"/>
      <c r="X49" s="109"/>
    </row>
    <row r="50" spans="1:24" ht="144">
      <c r="A50" s="84" t="str">
        <f t="shared" si="4"/>
        <v>ALG31A</v>
      </c>
      <c r="B50" s="82" t="s">
        <v>6323</v>
      </c>
      <c r="C50" s="82" t="s">
        <v>6162</v>
      </c>
      <c r="D50" s="82" t="s">
        <v>6296</v>
      </c>
      <c r="E50" s="82" t="s">
        <v>4719</v>
      </c>
      <c r="F50" s="82" t="s">
        <v>6224</v>
      </c>
      <c r="G50" s="82"/>
      <c r="H50" s="1" t="str">
        <f t="shared" si="0"/>
        <v>ALG31A_Question</v>
      </c>
      <c r="I50" s="82" t="s">
        <v>6324</v>
      </c>
      <c r="J50" s="1" t="str">
        <f t="shared" si="1"/>
        <v>ALG31A_QuestionPar</v>
      </c>
      <c r="K50" s="82" t="s">
        <v>510</v>
      </c>
      <c r="L50" s="82" t="s">
        <v>6325</v>
      </c>
      <c r="M50" s="1" t="str">
        <f t="shared" si="2"/>
        <v>ALG31A_ExtraInfo</v>
      </c>
      <c r="N50" s="82" t="s">
        <v>512</v>
      </c>
      <c r="O50" s="24"/>
      <c r="P50" s="24"/>
      <c r="Q50" s="82" t="s">
        <v>6326</v>
      </c>
      <c r="R50" s="25" t="s">
        <v>6295</v>
      </c>
      <c r="S50" s="14" t="s">
        <v>6327</v>
      </c>
      <c r="T50" s="82" t="s">
        <v>6328</v>
      </c>
      <c r="U50" s="1" t="s">
        <v>1576</v>
      </c>
      <c r="V50" s="82" t="s">
        <v>6329</v>
      </c>
      <c r="W50" s="82"/>
    </row>
    <row r="51" spans="1:24" ht="96">
      <c r="A51" s="84" t="str">
        <f t="shared" ref="A51" si="5">UPPER(MID(C51,1,3)&amp;B51)</f>
        <v>ALG31B</v>
      </c>
      <c r="B51" s="82" t="s">
        <v>6330</v>
      </c>
      <c r="C51" s="82" t="s">
        <v>6162</v>
      </c>
      <c r="D51" s="82" t="s">
        <v>6331</v>
      </c>
      <c r="E51" s="82" t="s">
        <v>4719</v>
      </c>
      <c r="F51" s="82" t="s">
        <v>6216</v>
      </c>
      <c r="G51" s="82"/>
      <c r="H51" s="1" t="str">
        <f t="shared" si="0"/>
        <v>ALG31B_Question</v>
      </c>
      <c r="I51" s="82" t="s">
        <v>6324</v>
      </c>
      <c r="J51" s="1" t="str">
        <f t="shared" si="1"/>
        <v>ALG31B_QuestionPar</v>
      </c>
      <c r="K51" s="82" t="s">
        <v>529</v>
      </c>
      <c r="L51" s="82" t="s">
        <v>6332</v>
      </c>
      <c r="M51" s="1" t="str">
        <f t="shared" si="2"/>
        <v>ALG31B_ExtraInfo</v>
      </c>
      <c r="N51" s="82" t="s">
        <v>6333</v>
      </c>
      <c r="O51" s="24"/>
      <c r="P51" s="24"/>
      <c r="Q51" s="82" t="s">
        <v>6326</v>
      </c>
      <c r="R51" s="25" t="s">
        <v>6295</v>
      </c>
      <c r="S51" s="14" t="s">
        <v>6334</v>
      </c>
      <c r="T51" s="82" t="s">
        <v>6335</v>
      </c>
      <c r="U51" s="1" t="s">
        <v>1576</v>
      </c>
      <c r="V51" s="82" t="s">
        <v>6246</v>
      </c>
      <c r="W51" s="82"/>
    </row>
  </sheetData>
  <phoneticPr fontId="16" type="noConversion"/>
  <hyperlinks>
    <hyperlink ref="O29" r:id="rId1" xr:uid="{931E5141-7D2E-426C-BF3A-4AAC60724A75}"/>
  </hyperlinks>
  <pageMargins left="0.7" right="0.7" top="0.75" bottom="0.75" header="0.51180555555555496" footer="0.51180555555555496"/>
  <pageSetup paperSize="9" firstPageNumber="0" orientation="portrait" horizontalDpi="300" verticalDpi="300" r:id="rId2"/>
  <ignoredErrors>
    <ignoredError sqref="V33:V34 V41:V44 V47 V49 V2 V6 V8 V10:V12 V14 V16 V18:V22 V25 V30:V32" numberStoredAsText="1"/>
  </ignoredError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_handleiding!$A$29:$A$38</xm:f>
          </x14:formula1>
          <x14:formula2>
            <xm:f>0</xm:f>
          </x14:formula2>
          <xm:sqref>Q1:Q10 Q12:Q34 Q36:Q41 Q43:Q49 Q52:Q69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tabColor rgb="FFFFC000"/>
  </sheetPr>
  <dimension ref="A1:X8"/>
  <sheetViews>
    <sheetView topLeftCell="E1" zoomScale="90" zoomScaleNormal="90" workbookViewId="0">
      <pane ySplit="1" topLeftCell="A2" activePane="bottomLeft" state="frozen"/>
      <selection pane="bottomLeft" activeCell="N7" sqref="N7"/>
      <selection activeCell="O3" sqref="O3"/>
    </sheetView>
  </sheetViews>
  <sheetFormatPr defaultColWidth="8.85546875" defaultRowHeight="15"/>
  <cols>
    <col min="1" max="1" width="15.85546875" style="25" customWidth="1"/>
    <col min="2" max="2" width="8.28515625" style="25" customWidth="1"/>
    <col min="3" max="3" width="10.28515625" style="25" customWidth="1"/>
    <col min="4" max="4" width="9.42578125" style="25" customWidth="1"/>
    <col min="5" max="5" width="6.28515625" style="25" customWidth="1"/>
    <col min="6" max="6" width="7.28515625" style="25" customWidth="1"/>
    <col min="7" max="7" width="3.42578125" style="25" customWidth="1"/>
    <col min="8" max="8" width="10.85546875" style="25" bestFit="1" customWidth="1"/>
    <col min="9" max="10" width="47.140625" style="25" customWidth="1"/>
    <col min="11" max="11" width="48.42578125" style="25" customWidth="1"/>
    <col min="12" max="13" width="21.85546875" style="25" customWidth="1"/>
    <col min="14" max="14" width="37.28515625" style="25" customWidth="1"/>
    <col min="15" max="15" width="3.7109375" style="25" customWidth="1"/>
    <col min="16" max="16" width="4.42578125" style="25" customWidth="1"/>
    <col min="17" max="17" width="15.85546875" style="25" customWidth="1"/>
    <col min="18" max="18" width="4" style="25" customWidth="1"/>
    <col min="19" max="19" width="22.42578125" style="25" customWidth="1"/>
    <col min="20" max="20" width="46.7109375" style="25" customWidth="1"/>
    <col min="21" max="21" width="6.28515625" style="25" customWidth="1"/>
    <col min="22" max="22" width="6.42578125" style="25" customWidth="1"/>
    <col min="23" max="23" width="50.7109375" style="25" customWidth="1"/>
    <col min="24" max="24" width="56.28515625" style="25" customWidth="1"/>
  </cols>
  <sheetData>
    <row r="1" spans="1:24" ht="52.5" customHeight="1">
      <c r="A1" s="72" t="s">
        <v>6075</v>
      </c>
      <c r="B1" s="72" t="s">
        <v>6076</v>
      </c>
      <c r="C1" s="72" t="s">
        <v>6077</v>
      </c>
      <c r="D1" s="72" t="s">
        <v>6078</v>
      </c>
      <c r="E1" s="72" t="s">
        <v>6079</v>
      </c>
      <c r="F1" s="72" t="s">
        <v>6336</v>
      </c>
      <c r="G1" s="72" t="s">
        <v>6081</v>
      </c>
      <c r="H1" s="72" t="s">
        <v>6082</v>
      </c>
      <c r="I1" s="72" t="s">
        <v>6083</v>
      </c>
      <c r="J1" s="480" t="s">
        <v>6084</v>
      </c>
      <c r="K1" s="72" t="s">
        <v>6085</v>
      </c>
      <c r="L1" s="72" t="s">
        <v>6337</v>
      </c>
      <c r="M1" s="72" t="s">
        <v>6087</v>
      </c>
      <c r="N1" s="72" t="s">
        <v>6088</v>
      </c>
      <c r="O1" s="72" t="s">
        <v>6338</v>
      </c>
      <c r="P1" s="72" t="s">
        <v>6339</v>
      </c>
      <c r="Q1" s="72" t="s">
        <v>6091</v>
      </c>
      <c r="R1" s="72" t="s">
        <v>6092</v>
      </c>
      <c r="S1" s="72" t="s">
        <v>6093</v>
      </c>
      <c r="T1" s="72" t="s">
        <v>6094</v>
      </c>
      <c r="U1" s="72" t="s">
        <v>6340</v>
      </c>
      <c r="V1" s="72" t="s">
        <v>6341</v>
      </c>
      <c r="W1" s="72" t="s">
        <v>6097</v>
      </c>
      <c r="X1" s="72" t="s">
        <v>6098</v>
      </c>
    </row>
    <row r="2" spans="1:24" ht="111.95">
      <c r="A2" s="25" t="str">
        <f t="shared" ref="A2:A8" si="0">UPPER(MID(C2,1,5)&amp;B2)</f>
        <v>ABCDE1A</v>
      </c>
      <c r="B2" s="25" t="s">
        <v>6342</v>
      </c>
      <c r="C2" s="25" t="s">
        <v>6343</v>
      </c>
      <c r="D2" s="25" t="s">
        <v>4719</v>
      </c>
      <c r="E2" s="25" t="s">
        <v>4719</v>
      </c>
      <c r="F2" s="25" t="s">
        <v>6216</v>
      </c>
      <c r="H2" s="25" t="str">
        <f t="shared" ref="H2:H8" si="1">A2&amp;"_"&amp;$H$1</f>
        <v>ABCDE1A_Question</v>
      </c>
      <c r="I2" s="25" t="s">
        <v>538</v>
      </c>
      <c r="J2" s="25" t="str">
        <f t="shared" ref="J2:J8" si="2">A2&amp;"_"&amp;$J$1</f>
        <v>ABCDE1A_QuestionPar</v>
      </c>
      <c r="K2" s="25" t="s">
        <v>6344</v>
      </c>
      <c r="L2" s="25" t="s">
        <v>6345</v>
      </c>
      <c r="M2" s="25" t="str">
        <f t="shared" ref="M2:M8" si="3">A2&amp;"_"&amp;$M$1</f>
        <v>ABCDE1A_ExtraInfo</v>
      </c>
      <c r="N2" s="24" t="s">
        <v>6346</v>
      </c>
      <c r="O2" s="24"/>
      <c r="P2" s="25" t="s">
        <v>6300</v>
      </c>
      <c r="Q2" s="25" t="s">
        <v>6065</v>
      </c>
      <c r="R2" s="25" t="s">
        <v>6118</v>
      </c>
      <c r="S2" s="14" t="s">
        <v>6347</v>
      </c>
      <c r="T2" s="14" t="s">
        <v>6348</v>
      </c>
      <c r="U2" s="24"/>
      <c r="V2" s="25" t="s">
        <v>6349</v>
      </c>
      <c r="W2" s="25" t="s">
        <v>6350</v>
      </c>
      <c r="X2" s="25" t="s">
        <v>6351</v>
      </c>
    </row>
    <row r="3" spans="1:24" ht="111.95">
      <c r="A3" s="25" t="str">
        <f t="shared" si="0"/>
        <v>ABCDE1B</v>
      </c>
      <c r="B3" s="25" t="s">
        <v>6352</v>
      </c>
      <c r="C3" s="25" t="s">
        <v>6353</v>
      </c>
      <c r="D3" s="25" t="s">
        <v>6296</v>
      </c>
      <c r="E3" s="25" t="s">
        <v>6115</v>
      </c>
      <c r="F3" s="25" t="s">
        <v>6224</v>
      </c>
      <c r="H3" s="25" t="str">
        <f t="shared" si="1"/>
        <v>ABCDE1B_Question</v>
      </c>
      <c r="I3" s="25" t="s">
        <v>6354</v>
      </c>
      <c r="J3" s="25" t="str">
        <f t="shared" si="2"/>
        <v>ABCDE1B_QuestionPar</v>
      </c>
      <c r="K3" s="25" t="s">
        <v>6355</v>
      </c>
      <c r="L3" s="25" t="s">
        <v>6356</v>
      </c>
      <c r="M3" s="25" t="str">
        <f t="shared" si="3"/>
        <v>ABCDE1B_ExtraInfo</v>
      </c>
      <c r="N3" s="24" t="s">
        <v>6357</v>
      </c>
      <c r="O3" s="24"/>
      <c r="P3" s="25" t="s">
        <v>6300</v>
      </c>
      <c r="Q3" s="25" t="s">
        <v>6065</v>
      </c>
      <c r="R3" s="25" t="s">
        <v>6118</v>
      </c>
      <c r="S3" s="14" t="s">
        <v>6347</v>
      </c>
      <c r="T3" s="14" t="s">
        <v>6348</v>
      </c>
      <c r="U3" s="24"/>
      <c r="V3" s="25" t="s">
        <v>6349</v>
      </c>
      <c r="W3" s="25" t="s">
        <v>6350</v>
      </c>
      <c r="X3" s="24"/>
    </row>
    <row r="4" spans="1:24" ht="63.95">
      <c r="A4" s="25" t="str">
        <f t="shared" si="0"/>
        <v>ABCDE2</v>
      </c>
      <c r="B4" s="25">
        <v>2</v>
      </c>
      <c r="C4" s="25" t="s">
        <v>6343</v>
      </c>
      <c r="D4" s="25" t="s">
        <v>6115</v>
      </c>
      <c r="E4" s="25" t="s">
        <v>6115</v>
      </c>
      <c r="F4" s="25" t="s">
        <v>6154</v>
      </c>
      <c r="H4" s="25" t="str">
        <f t="shared" si="1"/>
        <v>ABCDE2_Question</v>
      </c>
      <c r="I4" s="73" t="s">
        <v>6358</v>
      </c>
      <c r="J4" s="73" t="str">
        <f t="shared" si="2"/>
        <v>ABCDE2_QuestionPar</v>
      </c>
      <c r="K4" s="25" t="s">
        <v>6359</v>
      </c>
      <c r="L4" s="25" t="s">
        <v>6360</v>
      </c>
      <c r="M4" s="25" t="str">
        <f t="shared" si="3"/>
        <v>ABCDE2_ExtraInfo</v>
      </c>
      <c r="N4" s="24" t="s">
        <v>553</v>
      </c>
      <c r="O4" s="24"/>
      <c r="P4" s="25" t="s">
        <v>6300</v>
      </c>
      <c r="Q4" s="25" t="s">
        <v>6066</v>
      </c>
      <c r="R4" s="25" t="s">
        <v>6118</v>
      </c>
      <c r="S4" s="25" t="s">
        <v>6361</v>
      </c>
      <c r="T4" s="25" t="s">
        <v>6362</v>
      </c>
      <c r="U4" s="24"/>
      <c r="V4" s="25" t="s">
        <v>6363</v>
      </c>
      <c r="W4" s="25" t="s">
        <v>6364</v>
      </c>
    </row>
    <row r="5" spans="1:24" ht="63.95">
      <c r="A5" s="25" t="str">
        <f t="shared" si="0"/>
        <v>ABCDE3</v>
      </c>
      <c r="B5" s="25">
        <v>3</v>
      </c>
      <c r="C5" s="25" t="s">
        <v>6353</v>
      </c>
      <c r="D5" s="25" t="s">
        <v>6296</v>
      </c>
      <c r="E5" s="25" t="s">
        <v>6115</v>
      </c>
      <c r="F5" s="25" t="s">
        <v>6224</v>
      </c>
      <c r="H5" s="25" t="str">
        <f t="shared" si="1"/>
        <v>ABCDE3_Question</v>
      </c>
      <c r="I5" s="24" t="s">
        <v>6358</v>
      </c>
      <c r="J5" s="25" t="str">
        <f t="shared" si="2"/>
        <v>ABCDE3_QuestionPar</v>
      </c>
      <c r="K5" s="25" t="s">
        <v>6365</v>
      </c>
      <c r="L5" s="25" t="s">
        <v>6366</v>
      </c>
      <c r="N5" s="24"/>
      <c r="O5" s="24"/>
      <c r="P5" s="25" t="s">
        <v>6300</v>
      </c>
      <c r="Q5" s="25" t="s">
        <v>6066</v>
      </c>
      <c r="R5" s="25" t="s">
        <v>6118</v>
      </c>
      <c r="S5" s="25" t="s">
        <v>6367</v>
      </c>
      <c r="T5" s="25" t="s">
        <v>6368</v>
      </c>
      <c r="U5" s="24"/>
      <c r="V5" s="25" t="s">
        <v>6363</v>
      </c>
      <c r="W5" s="25" t="s">
        <v>6364</v>
      </c>
      <c r="X5" s="24"/>
    </row>
    <row r="6" spans="1:24" ht="63.95">
      <c r="A6" s="25" t="str">
        <f t="shared" si="0"/>
        <v>ABCDE4</v>
      </c>
      <c r="B6" s="25">
        <v>4</v>
      </c>
      <c r="C6" s="25" t="s">
        <v>6343</v>
      </c>
      <c r="D6" s="25" t="s">
        <v>6115</v>
      </c>
      <c r="E6" s="25" t="s">
        <v>4719</v>
      </c>
      <c r="F6" s="25" t="s">
        <v>6154</v>
      </c>
      <c r="H6" s="25" t="str">
        <f t="shared" si="1"/>
        <v>ABCDE4_Question</v>
      </c>
      <c r="I6" s="25" t="s">
        <v>6369</v>
      </c>
      <c r="J6" s="25" t="str">
        <f t="shared" si="2"/>
        <v>ABCDE4_QuestionPar</v>
      </c>
      <c r="K6" s="25" t="s">
        <v>574</v>
      </c>
      <c r="L6" s="25" t="s">
        <v>6370</v>
      </c>
      <c r="N6" s="24"/>
      <c r="O6" s="24"/>
      <c r="P6" s="25" t="s">
        <v>6300</v>
      </c>
      <c r="Q6" s="25" t="s">
        <v>6066</v>
      </c>
      <c r="R6" s="25" t="s">
        <v>6295</v>
      </c>
      <c r="S6" s="25" t="s">
        <v>6371</v>
      </c>
      <c r="T6" s="25" t="s">
        <v>6372</v>
      </c>
      <c r="U6" s="24"/>
      <c r="V6" s="476" t="s">
        <v>6363</v>
      </c>
      <c r="W6" s="25" t="s">
        <v>6364</v>
      </c>
      <c r="X6" s="24"/>
    </row>
    <row r="7" spans="1:24" ht="48">
      <c r="A7" s="25" t="str">
        <f t="shared" si="0"/>
        <v>ABCDE5</v>
      </c>
      <c r="B7" s="25">
        <v>5</v>
      </c>
      <c r="C7" s="25" t="s">
        <v>6343</v>
      </c>
      <c r="D7" s="25" t="s">
        <v>6115</v>
      </c>
      <c r="E7" s="25" t="s">
        <v>4719</v>
      </c>
      <c r="F7" s="25" t="s">
        <v>6154</v>
      </c>
      <c r="H7" s="25" t="str">
        <f t="shared" si="1"/>
        <v>ABCDE5_Question</v>
      </c>
      <c r="I7" s="25" t="s">
        <v>583</v>
      </c>
      <c r="J7" s="25" t="str">
        <f t="shared" si="2"/>
        <v>ABCDE5_QuestionPar</v>
      </c>
      <c r="K7" s="25" t="s">
        <v>585</v>
      </c>
      <c r="L7" s="25" t="s">
        <v>6373</v>
      </c>
      <c r="N7" s="24"/>
      <c r="O7" s="24"/>
      <c r="P7" s="25" t="s">
        <v>6300</v>
      </c>
      <c r="Q7" s="25" t="s">
        <v>6065</v>
      </c>
      <c r="R7" s="25" t="s">
        <v>3</v>
      </c>
      <c r="S7" s="25" t="s">
        <v>6374</v>
      </c>
      <c r="T7" s="14" t="s">
        <v>6375</v>
      </c>
      <c r="U7" s="24"/>
      <c r="V7" s="25" t="s">
        <v>6269</v>
      </c>
      <c r="W7" s="25" t="s">
        <v>6376</v>
      </c>
      <c r="X7" s="24"/>
    </row>
    <row r="8" spans="1:24" ht="63.95">
      <c r="A8" s="25" t="str">
        <f t="shared" si="0"/>
        <v>ABCDE6</v>
      </c>
      <c r="B8" s="25">
        <v>6</v>
      </c>
      <c r="C8" s="25" t="s">
        <v>6353</v>
      </c>
      <c r="D8" s="25" t="s">
        <v>4719</v>
      </c>
      <c r="E8" s="25" t="s">
        <v>4719</v>
      </c>
      <c r="F8" s="25" t="s">
        <v>6154</v>
      </c>
      <c r="H8" s="25" t="str">
        <f t="shared" si="1"/>
        <v>ABCDE6_Question</v>
      </c>
      <c r="I8" s="25" t="s">
        <v>6377</v>
      </c>
      <c r="J8" s="25" t="str">
        <f t="shared" si="2"/>
        <v>ABCDE6_QuestionPar</v>
      </c>
      <c r="K8" s="25" t="s">
        <v>6378</v>
      </c>
      <c r="L8" s="25" t="s">
        <v>6379</v>
      </c>
      <c r="O8" s="24"/>
      <c r="P8" s="25" t="s">
        <v>6300</v>
      </c>
      <c r="Q8" s="25" t="s">
        <v>6066</v>
      </c>
      <c r="R8" s="25" t="s">
        <v>3</v>
      </c>
      <c r="S8" s="25" t="s">
        <v>6380</v>
      </c>
      <c r="T8" s="14" t="s">
        <v>6381</v>
      </c>
      <c r="U8" s="24"/>
      <c r="V8" s="25" t="s">
        <v>6363</v>
      </c>
      <c r="W8" s="25" t="s">
        <v>6376</v>
      </c>
      <c r="X8" s="24"/>
    </row>
  </sheetData>
  <pageMargins left="0.7" right="0.7" top="0.75" bottom="0.75" header="0.51180555555555496" footer="0.51180555555555496"/>
  <pageSetup paperSize="9" firstPageNumber="0"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_handleiding!$A$29:$A$38</xm:f>
          </x14:formula1>
          <x14:formula2>
            <xm:f>0</xm:f>
          </x14:formula2>
          <xm:sqref>Q1:Q8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0CA6-58B9-4363-AA28-2C3A634A20C3}">
  <sheetPr codeName="Blad7"/>
  <dimension ref="A1:X32"/>
  <sheetViews>
    <sheetView topLeftCell="I1" zoomScale="90" zoomScaleNormal="90" workbookViewId="0">
      <selection activeCell="N2" sqref="N2"/>
    </sheetView>
  </sheetViews>
  <sheetFormatPr defaultColWidth="8.7109375" defaultRowHeight="15"/>
  <cols>
    <col min="1" max="1" width="13.42578125" bestFit="1" customWidth="1"/>
    <col min="2" max="2" width="8.28515625" bestFit="1" customWidth="1"/>
    <col min="3" max="3" width="10.42578125" bestFit="1" customWidth="1"/>
    <col min="4" max="5" width="8.42578125" bestFit="1" customWidth="1"/>
    <col min="6" max="6" width="8.85546875" bestFit="1" customWidth="1"/>
    <col min="7" max="7" width="8.42578125" bestFit="1" customWidth="1"/>
    <col min="8" max="8" width="8.42578125" customWidth="1"/>
    <col min="9" max="10" width="51.7109375" customWidth="1"/>
    <col min="11" max="11" width="63.85546875" customWidth="1"/>
    <col min="12" max="12" width="25.42578125" bestFit="1" customWidth="1"/>
    <col min="13" max="13" width="25.42578125" customWidth="1"/>
    <col min="14" max="14" width="41.7109375" customWidth="1"/>
    <col min="17" max="17" width="20.140625" bestFit="1" customWidth="1"/>
    <col min="20" max="20" width="36.140625" style="27" customWidth="1"/>
    <col min="22" max="22" width="21.42578125" customWidth="1"/>
    <col min="23" max="23" width="36" customWidth="1"/>
    <col min="24" max="24" width="39.85546875" customWidth="1"/>
  </cols>
  <sheetData>
    <row r="1" spans="1:24" ht="144">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48">
      <c r="A2" s="194" t="s">
        <v>6353</v>
      </c>
      <c r="B2" s="195"/>
      <c r="C2" s="195" t="s">
        <v>6353</v>
      </c>
      <c r="D2" s="195" t="s">
        <v>4719</v>
      </c>
      <c r="E2" s="195" t="s">
        <v>4719</v>
      </c>
      <c r="F2" s="195" t="s">
        <v>6154</v>
      </c>
      <c r="G2" s="195"/>
      <c r="H2" s="481" t="str">
        <f>A2&amp;"_"&amp;$H$1</f>
        <v>ABCDE _Question</v>
      </c>
      <c r="I2" s="196"/>
      <c r="J2" s="205" t="str">
        <f>A2&amp;"_"&amp;$J$1</f>
        <v>ABCDE _QuestionPar</v>
      </c>
      <c r="K2" s="197"/>
      <c r="L2" s="195"/>
      <c r="M2" s="195" t="str">
        <f>A2&amp;"_"&amp;$M$1</f>
        <v>ABCDE _ExtraInfo</v>
      </c>
      <c r="N2" s="195" t="s">
        <v>6384</v>
      </c>
      <c r="O2" s="195"/>
      <c r="P2" s="195"/>
      <c r="Q2" s="195"/>
      <c r="R2" s="195"/>
      <c r="S2" s="195"/>
      <c r="T2" s="195" t="s">
        <v>3</v>
      </c>
      <c r="U2" s="195"/>
      <c r="V2" s="195"/>
      <c r="W2" s="195"/>
      <c r="X2" s="198"/>
    </row>
    <row r="3" spans="1:24" ht="96">
      <c r="A3" s="25" t="str">
        <f t="shared" ref="A3:A9" si="0">UPPER(MID(C3,1,5)&amp;B3)</f>
        <v>ABCDE1A</v>
      </c>
      <c r="B3" s="25" t="s">
        <v>6342</v>
      </c>
      <c r="C3" s="25" t="s">
        <v>6343</v>
      </c>
      <c r="D3" s="25" t="s">
        <v>4719</v>
      </c>
      <c r="E3" s="25" t="s">
        <v>4719</v>
      </c>
      <c r="F3" s="25" t="s">
        <v>6216</v>
      </c>
      <c r="G3" s="25" t="s">
        <v>6385</v>
      </c>
      <c r="H3" s="481" t="str">
        <f t="shared" ref="H3:H32" si="1">A3&amp;"_"&amp;$H$1</f>
        <v>ABCDE1A_Question</v>
      </c>
      <c r="I3" s="1" t="str">
        <f>IF(ISTEXT(VLOOKUP($A3,'ABCDE set (patient + verz)'!$A$2:$T$48,9,FALSE)),VLOOKUP($A3,'ABCDE set (patient + verz)'!$A$2:$T$48,9,FALSE),"")</f>
        <v>Ben je volledig bij bewustzijn / helder?</v>
      </c>
      <c r="J3" s="205" t="str">
        <f t="shared" ref="J3:J32" si="2">A3&amp;"_"&amp;$J$1</f>
        <v>ABCDE1A_QuestionPar</v>
      </c>
      <c r="K3" s="1" t="str">
        <f>IF(ISTEXT(VLOOKUP($A3,'ABCDE set (patient + verz)'!$A$2:$T$48,11,FALSE)),VLOOKUP($A3,'ABCDE set (patient + verz)'!$A$2:$T$48,11,FALSE),"")</f>
        <v xml:space="preserve">Is de patiënt volledig bij bewustzijn/helder? </v>
      </c>
      <c r="L3" s="1" t="str">
        <f>IF(ISTEXT(VLOOKUP($A3,'ABCDE set (patient + verz)'!$A$2:$X$48,12,FALSE)),VLOOKUP($A3,'ABCDE set (patient + verz)'!$A$2:$X$48,12,FALSE),"")</f>
        <v>Volledig bewustzijn</v>
      </c>
      <c r="M3" s="195" t="str">
        <f t="shared" ref="M3:M32" si="3">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
        <v>6349</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96">
      <c r="A4" s="25" t="str">
        <f t="shared" si="0"/>
        <v>ABCDE1B</v>
      </c>
      <c r="B4" s="25" t="s">
        <v>6352</v>
      </c>
      <c r="C4" s="25" t="s">
        <v>6353</v>
      </c>
      <c r="D4" s="25" t="s">
        <v>6296</v>
      </c>
      <c r="E4" s="25" t="s">
        <v>6115</v>
      </c>
      <c r="F4" s="25" t="s">
        <v>6224</v>
      </c>
      <c r="G4" s="25" t="s">
        <v>6385</v>
      </c>
      <c r="H4" s="481" t="str">
        <f t="shared" si="1"/>
        <v>ABCDE1B_Question</v>
      </c>
      <c r="I4" s="1" t="str">
        <f>IF(ISTEXT(VLOOKUP($A4,'ABCDE set (patient + verz)'!$A$2:$X$48,9,FALSE)),VLOOKUP($A4,'ABCDE set (patient + verz)'!$A$2:$X$48,9,FALSE),"")</f>
        <v xml:space="preserve">Ben je volledig bij bewustzijn / helder? </v>
      </c>
      <c r="J4" s="205" t="str">
        <f t="shared" si="2"/>
        <v>ABCDE1B_QuestionPar</v>
      </c>
      <c r="K4" s="1" t="str">
        <f>IF(ISTEXT(VLOOKUP($A4,'ABCDE set (patient + verz)'!$A$2:$T$48,11,FALSE)),VLOOKUP($A4,'ABCDE set (patient + verz)'!$A$2:$T$48,11,FALSE),"")</f>
        <v xml:space="preserve">Is je kind volledig bij bewustzijn/helder? </v>
      </c>
      <c r="L4" s="1" t="str">
        <f>IF(ISTEXT(VLOOKUP($A4,'ABCDE set (patient + verz)'!$A$2:$X$48,12,FALSE)),VLOOKUP($A4,'ABCDE set (patient + verz)'!$A$2:$X$48,12,FALSE),"")</f>
        <v>Volledig bewustzijn kind</v>
      </c>
      <c r="M4" s="195" t="str">
        <f t="shared" si="3"/>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192">
      <c r="A5" s="25" t="str">
        <f t="shared" si="0"/>
        <v>ABCDE2</v>
      </c>
      <c r="B5" s="25">
        <v>2</v>
      </c>
      <c r="C5" s="25" t="s">
        <v>6343</v>
      </c>
      <c r="D5" s="25" t="s">
        <v>6115</v>
      </c>
      <c r="E5" s="25" t="s">
        <v>6115</v>
      </c>
      <c r="F5" s="25" t="s">
        <v>6154</v>
      </c>
      <c r="G5" s="25" t="s">
        <v>6385</v>
      </c>
      <c r="H5" s="481" t="str">
        <f t="shared" si="1"/>
        <v>ABCDE2_Question</v>
      </c>
      <c r="I5" s="1" t="str">
        <f>IF(ISTEXT(VLOOKUP($A5,'ABCDE set (patient + verz)'!$A$2:$X$48,9,FALSE)),VLOOKUP($A5,'ABCDE set (patient + verz)'!$A$2:$X$48,9,FALSE),"")</f>
        <v xml:space="preserve">Heb je een of meer van de volgende klachten bij het in- of uitademen? </v>
      </c>
      <c r="J5" s="205" t="str">
        <f t="shared" si="2"/>
        <v>ABCDE2_QuestionPar</v>
      </c>
      <c r="K5" s="1" t="str">
        <f>IF(ISTEXT(VLOOKUP($A5,'ABCDE set (patient + verz)'!$A$2:$T$48,11,FALSE)),VLOOKUP($A5,'ABCDE set (patient + verz)'!$A$2:$T$48,11,FALSE),"")</f>
        <v xml:space="preserve">Heeft de patiënt een of meer van de volgende klachten bij in- of uitademen? </v>
      </c>
      <c r="L5" s="1" t="str">
        <f>IF(ISTEXT(VLOOKUP($A5,'ABCDE set (patient + verz)'!$A$2:$X$48,12,FALSE)),VLOOKUP($A5,'ABCDE set (patient + verz)'!$A$2:$X$48,12,FALSE),"")</f>
        <v>A of B klachten</v>
      </c>
      <c r="M5" s="195"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92">
      <c r="A6" s="25" t="str">
        <f t="shared" si="0"/>
        <v>ABCDE3</v>
      </c>
      <c r="B6" s="25">
        <v>3</v>
      </c>
      <c r="C6" s="25" t="s">
        <v>6353</v>
      </c>
      <c r="D6" s="25" t="s">
        <v>6296</v>
      </c>
      <c r="E6" s="25" t="s">
        <v>6115</v>
      </c>
      <c r="F6" s="25" t="s">
        <v>6224</v>
      </c>
      <c r="G6" s="25" t="s">
        <v>6385</v>
      </c>
      <c r="H6" s="481" t="str">
        <f t="shared" si="1"/>
        <v>ABCDE3_Question</v>
      </c>
      <c r="I6" s="1" t="str">
        <f>IF(ISTEXT(VLOOKUP($A6,'ABCDE set (patient + verz)'!$A$2:$X$48,9,FALSE)),VLOOKUP($A6,'ABCDE set (patient + verz)'!$A$2:$X$48,9,FALSE),"")</f>
        <v xml:space="preserve">Heb je een of meer van de volgende klachten bij het in- of uitademen? </v>
      </c>
      <c r="J6" s="205" t="str">
        <f t="shared" si="2"/>
        <v>ABCDE3_QuestionPar</v>
      </c>
      <c r="K6" s="1" t="str">
        <f>IF(ISTEXT(VLOOKUP($A6,'ABCDE set (patient + verz)'!$A$2:$T$48,11,FALSE)),VLOOKUP($A6,'ABCDE set (patient + verz)'!$A$2:$T$48,11,FALSE),"")</f>
        <v xml:space="preserve">Heeft je kind een van de volgende klachten bij het in- of uitademen? </v>
      </c>
      <c r="L6" s="1" t="str">
        <f>IF(ISTEXT(VLOOKUP($A6,'ABCDE set (patient + verz)'!$A$2:$X$48,12,FALSE)),VLOOKUP($A6,'ABCDE set (patient + verz)'!$A$2:$X$48,12,FALSE),"")</f>
        <v>A of B klachten kind</v>
      </c>
      <c r="M6" s="195"/>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92">
      <c r="A7" s="25" t="str">
        <f t="shared" si="0"/>
        <v>ABCDE4</v>
      </c>
      <c r="B7" s="25">
        <v>4</v>
      </c>
      <c r="C7" s="25" t="s">
        <v>6343</v>
      </c>
      <c r="D7" s="25" t="s">
        <v>6115</v>
      </c>
      <c r="E7" s="25" t="s">
        <v>4719</v>
      </c>
      <c r="F7" s="25" t="s">
        <v>6154</v>
      </c>
      <c r="G7" s="25" t="s">
        <v>6385</v>
      </c>
      <c r="H7" s="481" t="str">
        <f t="shared" si="1"/>
        <v>ABCDE4_Question</v>
      </c>
      <c r="I7" s="1" t="str">
        <f>IF(ISTEXT(VLOOKUP($A7,'ABCDE set (patient + verz)'!$A$2:$X$48,9,FALSE)),VLOOKUP($A7,'ABCDE set (patient + verz)'!$A$2:$X$48,9,FALSE),"")</f>
        <v xml:space="preserve">Heb je een of meer van de volgende ernstige klachten? </v>
      </c>
      <c r="J7" s="205" t="str">
        <f t="shared" si="2"/>
        <v>ABCDE4_QuestionPar</v>
      </c>
      <c r="K7" s="1" t="str">
        <f>IF(ISTEXT(VLOOKUP($A7,'ABCDE set (patient + verz)'!$A$2:$T$48,11,FALSE)),VLOOKUP($A7,'ABCDE set (patient + verz)'!$A$2:$T$48,11,FALSE),"")</f>
        <v>Heeft de patiënt een of meer van de volgende ernstige klachten?</v>
      </c>
      <c r="L7" s="1" t="str">
        <f>IF(ISTEXT(VLOOKUP($A7,'ABCDE set (patient + verz)'!$A$2:$X$48,12,FALSE)),VLOOKUP($A7,'ABCDE set (patient + verz)'!$A$2:$X$48,12,FALSE),"")</f>
        <v>C Klachten</v>
      </c>
      <c r="M7" s="195"/>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144">
      <c r="A8" s="25" t="str">
        <f t="shared" si="0"/>
        <v>ABCDE5</v>
      </c>
      <c r="B8" s="25">
        <v>5</v>
      </c>
      <c r="C8" s="25" t="s">
        <v>6343</v>
      </c>
      <c r="D8" s="25" t="s">
        <v>6115</v>
      </c>
      <c r="E8" s="25" t="s">
        <v>4719</v>
      </c>
      <c r="F8" s="25" t="s">
        <v>6154</v>
      </c>
      <c r="G8" s="25" t="s">
        <v>6385</v>
      </c>
      <c r="H8" s="481" t="str">
        <f t="shared" si="1"/>
        <v>ABCDE5_Question</v>
      </c>
      <c r="I8" s="1" t="str">
        <f>IF(ISTEXT(VLOOKUP($A8,'ABCDE set (patient + verz)'!$A$2:$X$48,9,FALSE)),VLOOKUP($A8,'ABCDE set (patient + verz)'!$A$2:$X$48,9,FALSE),"")</f>
        <v>Heb je een plotse verandering van spraak, of van uitval in het gezicht of een lichaamsdeel?</v>
      </c>
      <c r="J8" s="205" t="str">
        <f t="shared" si="2"/>
        <v>ABCDE5_QuestionPar</v>
      </c>
      <c r="K8" s="1" t="str">
        <f>IF(ISTEXT(VLOOKUP($A8,'ABCDE set (patient + verz)'!$A$2:$T$48,11,FALSE)),VLOOKUP($A8,'ABCDE set (patient + verz)'!$A$2:$T$48,11,FALSE),"")</f>
        <v>Is er sprake van een plotse verandering van spraak of van uitval van gevoel of kracht in het gezicht of een lichaamsdeel?</v>
      </c>
      <c r="L8" s="1" t="str">
        <f>IF(ISTEXT(VLOOKUP($A8,'ABCDE set (patient + verz)'!$A$2:$X$48,12,FALSE)),VLOOKUP($A8,'ABCDE set (patient + verz)'!$A$2:$X$48,12,FALSE),"")</f>
        <v>Acute verlamming</v>
      </c>
      <c r="M8" s="195"/>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92">
      <c r="A9" s="25" t="str">
        <f t="shared" si="0"/>
        <v>ABCDE6</v>
      </c>
      <c r="B9" s="25">
        <v>6</v>
      </c>
      <c r="C9" s="25" t="s">
        <v>6353</v>
      </c>
      <c r="D9" s="25" t="s">
        <v>4719</v>
      </c>
      <c r="E9" s="25" t="s">
        <v>4719</v>
      </c>
      <c r="F9" s="25" t="s">
        <v>6154</v>
      </c>
      <c r="G9" s="25" t="s">
        <v>6385</v>
      </c>
      <c r="H9" s="481" t="str">
        <f t="shared" si="1"/>
        <v>ABCDE6_Question</v>
      </c>
      <c r="I9" s="1" t="str">
        <f>IF(ISTEXT(VLOOKUP($A9,'ABCDE set (patient + verz)'!$A$2:$X$48,9,FALSE)),VLOOKUP($A9,'ABCDE set (patient + verz)'!$A$2:$X$48,9,FALSE),"")</f>
        <v xml:space="preserve">Hoe ernstig ziek ben je op dit moment? </v>
      </c>
      <c r="J9" s="205" t="str">
        <f t="shared" si="2"/>
        <v>ABCDE6_QuestionPar</v>
      </c>
      <c r="K9" s="1" t="str">
        <f>IF(ISTEXT(VLOOKUP($A9,'ABCDE set (patient + verz)'!$A$2:$T$48,11,FALSE)),VLOOKUP($A9,'ABCDE set (patient + verz)'!$A$2:$T$48,11,FALSE),"")</f>
        <v xml:space="preserve">Hoe ernstig ziek is de patiënt op dit moment? </v>
      </c>
      <c r="L9" s="1" t="str">
        <f>IF(ISTEXT(VLOOKUP($A9,'ABCDE set (patient + verz)'!$A$2:$X$48,12,FALSE)),VLOOKUP($A9,'ABCDE set (patient + verz)'!$A$2:$X$48,12,FALSE),"")</f>
        <v xml:space="preserve">Mate van ziek zijn </v>
      </c>
      <c r="M9" s="195"/>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192">
      <c r="A10" s="199" t="str">
        <f t="shared" ref="A10:A22" si="4">UPPER(MID(C10,1,5)&amp;B10)</f>
        <v>PILVE1</v>
      </c>
      <c r="B10" s="189">
        <v>1</v>
      </c>
      <c r="C10" s="189" t="s">
        <v>6386</v>
      </c>
      <c r="D10" s="189" t="s">
        <v>6115</v>
      </c>
      <c r="E10" s="189" t="s">
        <v>6186</v>
      </c>
      <c r="F10" s="189" t="s">
        <v>6202</v>
      </c>
      <c r="G10" s="189"/>
      <c r="H10" s="481" t="str">
        <f t="shared" si="1"/>
        <v>PILVE1_Question</v>
      </c>
      <c r="I10" s="189" t="s">
        <v>6387</v>
      </c>
      <c r="J10" s="205" t="str">
        <f t="shared" si="2"/>
        <v>PILVE1_QuestionPar</v>
      </c>
      <c r="K10" s="189" t="s">
        <v>6388</v>
      </c>
      <c r="L10" s="189" t="s">
        <v>6389</v>
      </c>
      <c r="M10" s="195" t="str">
        <f t="shared" si="3"/>
        <v>PILVE1_ExtraInfo</v>
      </c>
      <c r="N10" s="189" t="s">
        <v>6390</v>
      </c>
      <c r="O10" s="189"/>
      <c r="P10" s="189"/>
      <c r="Q10" s="189" t="s">
        <v>6326</v>
      </c>
      <c r="R10" s="189" t="s">
        <v>6118</v>
      </c>
      <c r="S10" s="189" t="s">
        <v>6391</v>
      </c>
      <c r="T10" s="189" t="s">
        <v>6392</v>
      </c>
      <c r="U10" s="189" t="s">
        <v>1576</v>
      </c>
      <c r="V10" s="189" t="s">
        <v>6363</v>
      </c>
      <c r="W10" s="189" t="s">
        <v>6393</v>
      </c>
    </row>
    <row r="11" spans="1:24" ht="32.1">
      <c r="A11" s="199" t="str">
        <f t="shared" si="4"/>
        <v>PILVE1A</v>
      </c>
      <c r="B11" s="189" t="s">
        <v>6161</v>
      </c>
      <c r="C11" s="189" t="s">
        <v>6386</v>
      </c>
      <c r="D11" s="189" t="s">
        <v>6115</v>
      </c>
      <c r="E11" s="189" t="s">
        <v>6186</v>
      </c>
      <c r="F11" s="189" t="s">
        <v>6154</v>
      </c>
      <c r="G11" s="189"/>
      <c r="H11" s="481" t="str">
        <f t="shared" si="1"/>
        <v>PILVE1A_Question</v>
      </c>
      <c r="I11" s="189" t="s">
        <v>6394</v>
      </c>
      <c r="J11" s="205" t="str">
        <f t="shared" si="2"/>
        <v>PILVE1A_QuestionPar</v>
      </c>
      <c r="K11" s="189" t="s">
        <v>6395</v>
      </c>
      <c r="L11" s="189" t="s">
        <v>6396</v>
      </c>
      <c r="M11" s="195"/>
      <c r="N11" s="189"/>
      <c r="O11" s="189"/>
      <c r="P11" s="189"/>
      <c r="Q11" s="189" t="s">
        <v>6068</v>
      </c>
      <c r="R11" s="189" t="s">
        <v>6118</v>
      </c>
      <c r="S11" s="189"/>
      <c r="T11" s="189" t="s">
        <v>6128</v>
      </c>
      <c r="U11" s="189" t="s">
        <v>1576</v>
      </c>
      <c r="V11" s="189">
        <v>1</v>
      </c>
      <c r="W11" s="189"/>
      <c r="X11" s="200"/>
    </row>
    <row r="12" spans="1:24" ht="144">
      <c r="A12" s="201" t="str">
        <f t="shared" si="4"/>
        <v>PILVE2</v>
      </c>
      <c r="B12" s="48">
        <v>2</v>
      </c>
      <c r="C12" s="48" t="s">
        <v>6386</v>
      </c>
      <c r="D12" s="48" t="s">
        <v>4719</v>
      </c>
      <c r="E12" s="48" t="s">
        <v>6186</v>
      </c>
      <c r="F12" s="48" t="s">
        <v>6202</v>
      </c>
      <c r="G12" s="48"/>
      <c r="H12" s="481" t="str">
        <f t="shared" si="1"/>
        <v>PILVE2_Question</v>
      </c>
      <c r="I12" s="48" t="s">
        <v>6397</v>
      </c>
      <c r="J12" s="205" t="str">
        <f t="shared" si="2"/>
        <v>PILVE2_QuestionPar</v>
      </c>
      <c r="K12" s="48" t="s">
        <v>626</v>
      </c>
      <c r="L12" s="48" t="s">
        <v>6398</v>
      </c>
      <c r="M12" s="195"/>
      <c r="N12" s="48"/>
      <c r="O12" s="48"/>
      <c r="P12" s="48"/>
      <c r="Q12" s="48" t="s">
        <v>6065</v>
      </c>
      <c r="R12" s="48" t="s">
        <v>3</v>
      </c>
      <c r="S12" s="48" t="s">
        <v>6399</v>
      </c>
      <c r="T12" s="48" t="s">
        <v>6400</v>
      </c>
      <c r="U12" s="48" t="s">
        <v>1576</v>
      </c>
      <c r="V12" s="48" t="s">
        <v>6401</v>
      </c>
      <c r="W12" s="48"/>
      <c r="X12" s="202"/>
    </row>
    <row r="13" spans="1:24" ht="240">
      <c r="A13" s="199" t="str">
        <f t="shared" si="4"/>
        <v>PILVE3</v>
      </c>
      <c r="B13" s="189">
        <v>3</v>
      </c>
      <c r="C13" s="189" t="s">
        <v>6386</v>
      </c>
      <c r="D13" s="189" t="s">
        <v>6115</v>
      </c>
      <c r="E13" s="189" t="s">
        <v>6186</v>
      </c>
      <c r="F13" s="189" t="s">
        <v>6202</v>
      </c>
      <c r="G13" s="189"/>
      <c r="H13" s="481" t="str">
        <f t="shared" si="1"/>
        <v>PILVE3_Question</v>
      </c>
      <c r="I13" s="189" t="s">
        <v>6402</v>
      </c>
      <c r="J13" s="205" t="str">
        <f t="shared" si="2"/>
        <v>PILVE3_QuestionPar</v>
      </c>
      <c r="K13" s="189" t="s">
        <v>6403</v>
      </c>
      <c r="L13" s="189" t="s">
        <v>6404</v>
      </c>
      <c r="M13" s="195"/>
      <c r="N13" s="189"/>
      <c r="O13" s="189"/>
      <c r="P13" s="189"/>
      <c r="Q13" s="189" t="s">
        <v>6065</v>
      </c>
      <c r="R13" s="189" t="s">
        <v>6118</v>
      </c>
      <c r="S13" s="189" t="s">
        <v>6405</v>
      </c>
      <c r="T13" s="189" t="s">
        <v>6406</v>
      </c>
      <c r="U13" s="189"/>
      <c r="V13" s="189" t="s">
        <v>6246</v>
      </c>
      <c r="W13" s="189"/>
      <c r="X13" s="200"/>
    </row>
    <row r="14" spans="1:24" ht="32.1">
      <c r="A14" s="201" t="str">
        <f t="shared" si="4"/>
        <v>PILVE4</v>
      </c>
      <c r="B14" s="48">
        <v>4</v>
      </c>
      <c r="C14" s="48" t="s">
        <v>6386</v>
      </c>
      <c r="D14" s="48" t="s">
        <v>4719</v>
      </c>
      <c r="E14" s="48" t="s">
        <v>6186</v>
      </c>
      <c r="F14" s="48" t="s">
        <v>6202</v>
      </c>
      <c r="G14" s="48"/>
      <c r="H14" s="481" t="str">
        <f t="shared" si="1"/>
        <v>PILVE4_Question</v>
      </c>
      <c r="I14" s="48" t="s">
        <v>6407</v>
      </c>
      <c r="J14" s="205" t="str">
        <f t="shared" si="2"/>
        <v>PILVE4_QuestionPar</v>
      </c>
      <c r="K14" s="48" t="s">
        <v>648</v>
      </c>
      <c r="L14" s="48" t="s">
        <v>6408</v>
      </c>
      <c r="M14" s="195" t="str">
        <f t="shared" si="3"/>
        <v>PILVE4_ExtraInfo</v>
      </c>
      <c r="N14" s="48" t="s">
        <v>6409</v>
      </c>
      <c r="O14" s="48"/>
      <c r="P14" s="48"/>
      <c r="Q14" s="48" t="s">
        <v>6312</v>
      </c>
      <c r="R14" s="48" t="s">
        <v>3</v>
      </c>
      <c r="S14" s="48"/>
      <c r="T14" s="48" t="s">
        <v>6128</v>
      </c>
      <c r="U14" s="48" t="s">
        <v>1576</v>
      </c>
      <c r="V14" s="48">
        <v>1</v>
      </c>
      <c r="W14" s="48"/>
      <c r="X14" s="202"/>
    </row>
    <row r="15" spans="1:24" ht="192">
      <c r="A15" s="199" t="str">
        <f t="shared" si="4"/>
        <v>PILVE5</v>
      </c>
      <c r="B15" s="189">
        <v>5</v>
      </c>
      <c r="C15" s="189" t="s">
        <v>6386</v>
      </c>
      <c r="D15" s="189" t="s">
        <v>4719</v>
      </c>
      <c r="E15" s="189" t="s">
        <v>6186</v>
      </c>
      <c r="F15" s="189" t="s">
        <v>6202</v>
      </c>
      <c r="G15" s="189"/>
      <c r="H15" s="481" t="str">
        <f t="shared" si="1"/>
        <v>PILVE5_Question</v>
      </c>
      <c r="I15" s="189" t="s">
        <v>6410</v>
      </c>
      <c r="J15" s="205" t="str">
        <f t="shared" si="2"/>
        <v>PILVE5_QuestionPar</v>
      </c>
      <c r="K15" s="189" t="s">
        <v>6411</v>
      </c>
      <c r="L15" s="189" t="s">
        <v>6412</v>
      </c>
      <c r="M15" s="195" t="str">
        <f t="shared" si="3"/>
        <v>PILVE5_ExtraInfo</v>
      </c>
      <c r="N15" s="189" t="s">
        <v>6413</v>
      </c>
      <c r="O15" s="189"/>
      <c r="P15" s="189"/>
      <c r="Q15" s="189" t="s">
        <v>6065</v>
      </c>
      <c r="R15" s="189" t="s">
        <v>6118</v>
      </c>
      <c r="S15" s="189" t="s">
        <v>6414</v>
      </c>
      <c r="T15" s="189" t="s">
        <v>6415</v>
      </c>
      <c r="U15" s="189" t="s">
        <v>1576</v>
      </c>
      <c r="V15" s="189" t="s">
        <v>6363</v>
      </c>
      <c r="W15" s="189"/>
      <c r="X15" s="200"/>
    </row>
    <row r="16" spans="1:24" ht="96">
      <c r="A16" s="201" t="str">
        <f t="shared" si="4"/>
        <v>PILVE6</v>
      </c>
      <c r="B16" s="48">
        <v>6</v>
      </c>
      <c r="C16" s="48" t="s">
        <v>6386</v>
      </c>
      <c r="D16" s="48" t="s">
        <v>4719</v>
      </c>
      <c r="E16" s="48" t="s">
        <v>6186</v>
      </c>
      <c r="F16" s="48" t="s">
        <v>6202</v>
      </c>
      <c r="G16" s="48"/>
      <c r="H16" s="481" t="str">
        <f t="shared" si="1"/>
        <v>PILVE6_Question</v>
      </c>
      <c r="I16" s="48" t="s">
        <v>6416</v>
      </c>
      <c r="J16" s="205" t="str">
        <f t="shared" si="2"/>
        <v>PILVE6_QuestionPar</v>
      </c>
      <c r="K16" s="48" t="s">
        <v>6417</v>
      </c>
      <c r="L16" s="48" t="s">
        <v>6418</v>
      </c>
      <c r="M16" s="195"/>
      <c r="N16" s="48"/>
      <c r="O16" s="48"/>
      <c r="P16" s="48"/>
      <c r="Q16" s="48" t="s">
        <v>6073</v>
      </c>
      <c r="R16" s="48" t="s">
        <v>3</v>
      </c>
      <c r="S16" s="48" t="s">
        <v>6158</v>
      </c>
      <c r="T16" s="48" t="s">
        <v>6120</v>
      </c>
      <c r="U16" s="48" t="s">
        <v>1576</v>
      </c>
      <c r="V16" s="48" t="s">
        <v>6159</v>
      </c>
      <c r="W16" s="48" t="s">
        <v>6160</v>
      </c>
      <c r="X16" s="202"/>
    </row>
    <row r="17" spans="1:24" ht="32.1">
      <c r="A17" s="201" t="str">
        <f t="shared" si="4"/>
        <v>PILVE6A</v>
      </c>
      <c r="B17" s="48" t="s">
        <v>6419</v>
      </c>
      <c r="C17" s="48" t="s">
        <v>6386</v>
      </c>
      <c r="D17" s="48" t="s">
        <v>6115</v>
      </c>
      <c r="E17" s="48" t="s">
        <v>6186</v>
      </c>
      <c r="F17" s="48" t="s">
        <v>6154</v>
      </c>
      <c r="G17" s="48"/>
      <c r="H17" s="481" t="str">
        <f t="shared" si="1"/>
        <v>PILVE6A_Question</v>
      </c>
      <c r="I17" s="48" t="s">
        <v>6420</v>
      </c>
      <c r="J17" s="205" t="str">
        <f t="shared" si="2"/>
        <v>PILVE6A_QuestionPar</v>
      </c>
      <c r="K17" s="48" t="s">
        <v>671</v>
      </c>
      <c r="L17" s="48" t="s">
        <v>6421</v>
      </c>
      <c r="M17" s="195"/>
      <c r="N17" s="48"/>
      <c r="O17" s="48"/>
      <c r="P17" s="48"/>
      <c r="Q17" s="48" t="s">
        <v>6068</v>
      </c>
      <c r="R17" s="48" t="s">
        <v>6118</v>
      </c>
      <c r="S17" s="48"/>
      <c r="T17" s="48" t="s">
        <v>6128</v>
      </c>
      <c r="U17" s="48" t="s">
        <v>1576</v>
      </c>
      <c r="V17" s="48">
        <v>1</v>
      </c>
      <c r="W17" s="48"/>
      <c r="X17" s="202"/>
    </row>
    <row r="18" spans="1:24" ht="96">
      <c r="A18" s="199" t="str">
        <f t="shared" si="4"/>
        <v>PILVE7</v>
      </c>
      <c r="B18" s="189">
        <v>7</v>
      </c>
      <c r="C18" s="189" t="s">
        <v>6386</v>
      </c>
      <c r="D18" s="189" t="s">
        <v>4719</v>
      </c>
      <c r="E18" s="189" t="s">
        <v>6186</v>
      </c>
      <c r="F18" s="189" t="s">
        <v>6202</v>
      </c>
      <c r="G18" s="189"/>
      <c r="H18" s="481" t="str">
        <f t="shared" si="1"/>
        <v>PILVE7_Question</v>
      </c>
      <c r="I18" s="189" t="s">
        <v>6422</v>
      </c>
      <c r="J18" s="205" t="str">
        <f t="shared" si="2"/>
        <v>PILVE7_QuestionPar</v>
      </c>
      <c r="K18" s="189" t="s">
        <v>6423</v>
      </c>
      <c r="L18" s="189" t="s">
        <v>6424</v>
      </c>
      <c r="M18" s="195"/>
      <c r="N18" s="189"/>
      <c r="O18" s="189"/>
      <c r="P18" s="189"/>
      <c r="Q18" s="189" t="s">
        <v>6073</v>
      </c>
      <c r="R18" s="189" t="s">
        <v>3</v>
      </c>
      <c r="S18" s="48" t="s">
        <v>6158</v>
      </c>
      <c r="T18" s="189" t="s">
        <v>6120</v>
      </c>
      <c r="U18" s="189" t="s">
        <v>1576</v>
      </c>
      <c r="V18" s="189" t="s">
        <v>6159</v>
      </c>
      <c r="W18" s="189"/>
      <c r="X18" s="200"/>
    </row>
    <row r="19" spans="1:24" ht="96">
      <c r="A19" s="199" t="str">
        <f t="shared" si="4"/>
        <v>PILVE8</v>
      </c>
      <c r="B19" s="189">
        <v>8</v>
      </c>
      <c r="C19" s="189" t="s">
        <v>6386</v>
      </c>
      <c r="D19" s="189" t="s">
        <v>4719</v>
      </c>
      <c r="E19" s="189" t="s">
        <v>6186</v>
      </c>
      <c r="F19" s="189" t="s">
        <v>6202</v>
      </c>
      <c r="G19" s="189"/>
      <c r="H19" s="481" t="str">
        <f t="shared" si="1"/>
        <v>PILVE8_Question</v>
      </c>
      <c r="I19" s="189" t="s">
        <v>678</v>
      </c>
      <c r="J19" s="205" t="str">
        <f t="shared" si="2"/>
        <v>PILVE8_QuestionPar</v>
      </c>
      <c r="K19" s="189" t="s">
        <v>680</v>
      </c>
      <c r="L19" s="189" t="s">
        <v>6425</v>
      </c>
      <c r="M19" s="195"/>
      <c r="N19" s="189"/>
      <c r="O19" s="189"/>
      <c r="P19" s="189"/>
      <c r="Q19" s="189" t="s">
        <v>6073</v>
      </c>
      <c r="R19" s="189" t="s">
        <v>3</v>
      </c>
      <c r="S19" s="48" t="s">
        <v>6158</v>
      </c>
      <c r="T19" s="189" t="s">
        <v>6120</v>
      </c>
      <c r="U19" s="189" t="s">
        <v>1576</v>
      </c>
      <c r="V19" s="189" t="s">
        <v>6159</v>
      </c>
      <c r="W19" s="189"/>
      <c r="X19" s="200"/>
    </row>
    <row r="20" spans="1:24" ht="96">
      <c r="A20" s="201" t="str">
        <f t="shared" si="4"/>
        <v>PILVE9</v>
      </c>
      <c r="B20" s="48">
        <v>9</v>
      </c>
      <c r="C20" s="48" t="s">
        <v>6386</v>
      </c>
      <c r="D20" s="48" t="s">
        <v>4719</v>
      </c>
      <c r="E20" s="48" t="s">
        <v>6186</v>
      </c>
      <c r="F20" s="48" t="s">
        <v>6202</v>
      </c>
      <c r="G20" s="48"/>
      <c r="H20" s="481" t="str">
        <f t="shared" si="1"/>
        <v>PILVE9_Question</v>
      </c>
      <c r="I20" s="48" t="s">
        <v>6426</v>
      </c>
      <c r="J20" s="205" t="str">
        <f t="shared" si="2"/>
        <v>PILVE9_QuestionPar</v>
      </c>
      <c r="K20" s="48" t="s">
        <v>6427</v>
      </c>
      <c r="L20" s="48" t="s">
        <v>6428</v>
      </c>
      <c r="M20" s="195" t="str">
        <f t="shared" si="3"/>
        <v>PILVE9_ExtraInfo</v>
      </c>
      <c r="N20" s="48" t="s">
        <v>6429</v>
      </c>
      <c r="O20" s="48"/>
      <c r="P20" s="48"/>
      <c r="Q20" s="48" t="s">
        <v>6073</v>
      </c>
      <c r="R20" s="48" t="s">
        <v>3</v>
      </c>
      <c r="S20" s="48" t="s">
        <v>6158</v>
      </c>
      <c r="T20" s="48" t="s">
        <v>6120</v>
      </c>
      <c r="U20" s="48" t="s">
        <v>1576</v>
      </c>
      <c r="V20" s="48" t="s">
        <v>6159</v>
      </c>
      <c r="W20" s="48"/>
      <c r="X20" s="202"/>
    </row>
    <row r="21" spans="1:24" ht="96">
      <c r="A21" s="201" t="str">
        <f t="shared" si="4"/>
        <v>PILVE10</v>
      </c>
      <c r="B21" s="48">
        <v>10</v>
      </c>
      <c r="C21" s="48" t="s">
        <v>6386</v>
      </c>
      <c r="D21" s="48" t="s">
        <v>4719</v>
      </c>
      <c r="E21" s="48" t="s">
        <v>6186</v>
      </c>
      <c r="F21" s="48" t="s">
        <v>6202</v>
      </c>
      <c r="G21" s="48"/>
      <c r="H21" s="481" t="str">
        <f t="shared" si="1"/>
        <v>PILVE10_Question</v>
      </c>
      <c r="I21" s="48" t="s">
        <v>6430</v>
      </c>
      <c r="J21" s="205" t="str">
        <f t="shared" si="2"/>
        <v>PILVE10_QuestionPar</v>
      </c>
      <c r="K21" s="48" t="s">
        <v>6431</v>
      </c>
      <c r="L21" s="48" t="s">
        <v>6432</v>
      </c>
      <c r="M21" s="195"/>
      <c r="N21" s="48"/>
      <c r="O21" s="48"/>
      <c r="P21" s="48"/>
      <c r="Q21" s="48" t="s">
        <v>6073</v>
      </c>
      <c r="R21" s="48" t="s">
        <v>3</v>
      </c>
      <c r="S21" s="48" t="s">
        <v>6158</v>
      </c>
      <c r="T21" s="48" t="s">
        <v>6120</v>
      </c>
      <c r="U21" s="48" t="s">
        <v>1576</v>
      </c>
      <c r="V21" s="48" t="s">
        <v>6159</v>
      </c>
      <c r="W21" s="48" t="s">
        <v>6160</v>
      </c>
      <c r="X21" s="202"/>
    </row>
    <row r="22" spans="1:24" ht="48">
      <c r="A22" s="201" t="str">
        <f t="shared" si="4"/>
        <v>PILVE10A</v>
      </c>
      <c r="B22" s="48" t="s">
        <v>6433</v>
      </c>
      <c r="C22" s="48" t="s">
        <v>6386</v>
      </c>
      <c r="D22" s="48" t="s">
        <v>6115</v>
      </c>
      <c r="E22" s="48" t="s">
        <v>6186</v>
      </c>
      <c r="F22" s="14" t="s">
        <v>6154</v>
      </c>
      <c r="G22" s="14"/>
      <c r="H22" s="481" t="str">
        <f t="shared" si="1"/>
        <v>PILVE10A_Question</v>
      </c>
      <c r="I22" s="48" t="s">
        <v>692</v>
      </c>
      <c r="J22" s="205" t="str">
        <f t="shared" si="2"/>
        <v>PILVE10A_QuestionPar</v>
      </c>
      <c r="K22" s="48" t="s">
        <v>694</v>
      </c>
      <c r="L22" s="14" t="s">
        <v>6434</v>
      </c>
      <c r="M22" s="195" t="str">
        <f t="shared" si="3"/>
        <v>PILVE10A_ExtraInfo</v>
      </c>
      <c r="N22" s="48" t="s">
        <v>6435</v>
      </c>
      <c r="O22" s="14"/>
      <c r="P22" s="14"/>
      <c r="Q22" s="14" t="s">
        <v>6128</v>
      </c>
      <c r="R22" s="48" t="s">
        <v>6118</v>
      </c>
      <c r="S22" s="14"/>
      <c r="T22" s="14" t="s">
        <v>6128</v>
      </c>
      <c r="U22" s="48" t="s">
        <v>1576</v>
      </c>
      <c r="V22" s="48">
        <v>1</v>
      </c>
      <c r="W22" s="14"/>
      <c r="X22" s="202"/>
    </row>
    <row r="23" spans="1:24" ht="96">
      <c r="A23" s="313" t="str">
        <f>UPPER(MID(C23,1,3)&amp;B23)</f>
        <v>ALG19</v>
      </c>
      <c r="B23" s="314">
        <v>19</v>
      </c>
      <c r="C23" s="314" t="s">
        <v>6153</v>
      </c>
      <c r="D23" s="314" t="s">
        <v>6259</v>
      </c>
      <c r="E23" s="314" t="s">
        <v>4719</v>
      </c>
      <c r="F23" s="315" t="s">
        <v>6263</v>
      </c>
      <c r="G23" s="315"/>
      <c r="H23" s="481" t="str">
        <f t="shared" si="1"/>
        <v>ALG19_Question</v>
      </c>
      <c r="I23" s="316" t="str">
        <f>IF(ISTEXT(VLOOKUP($A23,'ALG Generieke vragenset'!$A$2:$X$47,9,FALSE)),VLOOKUP($A23,'ALG Generieke vragenset'!$A$2:$X$47,9,FALSE),"")</f>
        <v>Kan er sprake zijn van een SOA?</v>
      </c>
      <c r="J23" s="205" t="str">
        <f t="shared" si="2"/>
        <v>ALG19_QuestionPar</v>
      </c>
      <c r="K23" s="316" t="str">
        <f>IF(ISTEXT(VLOOKUP($A23,'ALG Generieke vragenset'!$A$2:$X$47,9,FALSE)),VLOOKUP($A23,'ALG Generieke vragenset'!$A$2:$X$47,9,FALSE),"")</f>
        <v>Kan er sprake zijn van een SOA?</v>
      </c>
      <c r="L23" s="316" t="s">
        <v>6264</v>
      </c>
      <c r="M23" s="195" t="str">
        <f t="shared" si="3"/>
        <v>ALG19_ExtraInfo</v>
      </c>
      <c r="N23" s="316" t="s">
        <v>417</v>
      </c>
      <c r="O23" s="315" t="str">
        <f>IF(ISTEXT(VLOOKUP($A23,'ALG Generieke vragenset'!$A$2:$X$47,15,FALSE)),VLOOKUP($A23,'ALG Generieke vragenset'!$A$2:$X$47,15,FALSE),"")</f>
        <v/>
      </c>
      <c r="P23" s="315" t="str">
        <f>IF(ISTEXT(VLOOKUP($A23,'ALG Generieke vragenset'!$A$2:$X$47,16,FALSE)),VLOOKUP($A23,'ALG Generieke vragenset'!$A$2:$X$47,16,FALSE),"")</f>
        <v/>
      </c>
      <c r="Q23" s="316" t="str">
        <f>IF(ISTEXT(VLOOKUP($A23,'ALG Generieke vragenset'!$A$2:$X$47,17,FALSE)),VLOOKUP($A23,'ALG Generieke vragenset'!$A$2:$X$47,17,FALSE),"")</f>
        <v>boolean</v>
      </c>
      <c r="R23" s="316" t="str">
        <f>IF(ISTEXT(VLOOKUP($A23,'ALG Generieke vragenset'!$A$2:$X$47,18,FALSE)),VLOOKUP($A23,'ALG Generieke vragenset'!$A$2:$X$47,18,FALSE),"")</f>
        <v>Ja</v>
      </c>
      <c r="S23" s="48" t="s">
        <v>6158</v>
      </c>
      <c r="T23" s="317" t="str">
        <f>IF(ISTEXT(VLOOKUP($A23,'ALG Generieke vragenset'!$A$2:$X$47,20,FALSE)),VLOOKUP($A23,'ALG Generieke vragenset'!$A$2:$X$47,20,FALSE),"")</f>
        <v>1. Ja
2. Nee</v>
      </c>
      <c r="U23" s="317" t="str">
        <f>IF(ISTEXT(VLOOKUP($A23,'ALG Generieke vragenset'!$A$2:$X$47,21,FALSE)),VLOOKUP($A23,'ALG Generieke vragenset'!$A$2:$X$47,21,FALSE),"")</f>
        <v>x</v>
      </c>
      <c r="V23" s="318" t="s">
        <v>6159</v>
      </c>
      <c r="W23" s="24" t="s">
        <v>6436</v>
      </c>
      <c r="X23" s="49"/>
    </row>
    <row r="24" spans="1:24" ht="144">
      <c r="A24" s="319" t="str">
        <f>UPPER(MID(C24,1,3)&amp;B24)</f>
        <v>ALG19A</v>
      </c>
      <c r="B24" s="320" t="s">
        <v>6265</v>
      </c>
      <c r="C24" s="320" t="s">
        <v>6162</v>
      </c>
      <c r="D24" s="320" t="s">
        <v>6115</v>
      </c>
      <c r="E24" s="320" t="s">
        <v>6115</v>
      </c>
      <c r="F24" s="203" t="s">
        <v>6263</v>
      </c>
      <c r="G24" s="203"/>
      <c r="H24" s="481" t="str">
        <f t="shared" si="1"/>
        <v>ALG19A_Question</v>
      </c>
      <c r="I24" s="316" t="str">
        <f>IF(ISTEXT(VLOOKUP($A24,'ALG Generieke vragenset'!$A$2:$X$47,9,FALSE)),VLOOKUP($A24,'ALG Generieke vragenset'!$A$2:$X$47,9,FALSE),"")</f>
        <v>Heb je al een SOA-test gedaan?</v>
      </c>
      <c r="J24" s="205" t="str">
        <f t="shared" si="2"/>
        <v>ALG19A_QuestionPar</v>
      </c>
      <c r="K24" s="1" t="str">
        <f>IF(ISTEXT(VLOOKUP($A24,'ALG Generieke vragenset'!$A$2:$X$48,11,FALSE)),VLOOKUP($A24,'ALG Generieke vragenset'!$A$2:$X$48,11,FALSE),"")</f>
        <v>Heeft de patiënt al een SOA-test gedaan?</v>
      </c>
      <c r="L24" s="1" t="str">
        <f>IF(ISTEXT(VLOOKUP($A24,'ALG Generieke vragenset'!$A$2:$X$48,12,FALSE)),VLOOKUP($A24,'ALG Generieke vragenset'!$A$2:$X$48,12,FALSE),"")</f>
        <v>SOA getest</v>
      </c>
      <c r="M24" s="195"/>
      <c r="N24" s="1" t="str">
        <f>IF(ISTEXT(VLOOKUP($A24,'ALG Generieke vragenset'!$A$2:$X$48,14,FALSE)),VLOOKUP($A24,'ALG Generieke vragenset'!$A$2:$X$48,14,FALSE),"")</f>
        <v/>
      </c>
      <c r="O24" s="315" t="str">
        <f>IF(ISTEXT(VLOOKUP($A24,'ALG Generieke vragenset'!$A$2:$X$47,15,FALSE)),VLOOKUP($A24,'ALG Generieke vragenset'!$A$2:$X$47,15,FALSE),"")</f>
        <v/>
      </c>
      <c r="P24" s="315" t="str">
        <f>IF(ISTEXT(VLOOKUP($A24,'ALG Generieke vragenset'!$A$2:$X$47,16,FALSE)),VLOOKUP($A24,'ALG Generieke vragenset'!$A$2:$X$47,16,FALSE),"")</f>
        <v/>
      </c>
      <c r="Q24" s="1" t="str">
        <f>IF(ISTEXT(VLOOKUP($A24,'ALG Generieke vragenset'!$A$2:$X$48,17,FALSE)),VLOOKUP($A24,'ALG Generieke vragenset'!$A$2:$X$48,17,FALSE),"")</f>
        <v>keuzeselectie</v>
      </c>
      <c r="R24" s="316" t="str">
        <f>IF(ISTEXT(VLOOKUP($A24,'ALG Generieke vragenset'!$A$2:$X$47,18,FALSE)),VLOOKUP($A24,'ALG Generieke vragenset'!$A$2:$X$47,18,FALSE),"")</f>
        <v>Ja</v>
      </c>
      <c r="S24" s="484" t="s">
        <v>6267</v>
      </c>
      <c r="T24" s="317" t="str">
        <f>IF(ISTEXT(VLOOKUP($A24,'ALG Generieke vragenset'!$A$2:$X$47,20,FALSE)),VLOOKUP($A24,'ALG Generieke vragenset'!$A$2:$X$47,20,FALSE),"")</f>
        <v>1. Ja, getest en heb de uitslag 
2. Ja, getest maar de uitslag volgt nog
3. Nee, niet getest</v>
      </c>
      <c r="U24" s="317" t="str">
        <f>IF(ISTEXT(VLOOKUP($A24,'ALG Generieke vragenset'!$A$2:$X$47,21,FALSE)),VLOOKUP($A24,'ALG Generieke vragenset'!$A$2:$X$47,21,FALSE),"")</f>
        <v>x</v>
      </c>
      <c r="V24" s="1">
        <v>1</v>
      </c>
      <c r="W24" s="203"/>
      <c r="X24" s="49" t="s">
        <v>6116</v>
      </c>
    </row>
    <row r="25" spans="1:24" ht="288">
      <c r="A25" s="313" t="str">
        <f>UPPER(MID(C25,1,3)&amp;B25)</f>
        <v>ALG19B</v>
      </c>
      <c r="B25" s="316" t="s">
        <v>6270</v>
      </c>
      <c r="C25" s="316" t="s">
        <v>6162</v>
      </c>
      <c r="D25" s="316" t="s">
        <v>6115</v>
      </c>
      <c r="E25" s="316" t="s">
        <v>6115</v>
      </c>
      <c r="F25" s="315" t="s">
        <v>6263</v>
      </c>
      <c r="G25" s="315"/>
      <c r="H25" s="481" t="str">
        <f t="shared" si="1"/>
        <v>ALG19B_Question</v>
      </c>
      <c r="I25" s="316" t="s">
        <v>429</v>
      </c>
      <c r="J25" s="205" t="str">
        <f t="shared" si="2"/>
        <v>ALG19B_QuestionPar</v>
      </c>
      <c r="K25" s="316" t="s">
        <v>431</v>
      </c>
      <c r="L25" s="316" t="s">
        <v>6271</v>
      </c>
      <c r="M25" s="195"/>
      <c r="N25" s="1" t="str">
        <f>IF(ISTEXT(VLOOKUP($A25,'ALG Generieke vragenset'!$A$2:$X$48,14,FALSE)),VLOOKUP($A25,'ALG Generieke vragenset'!$A$2:$X$48,14,FALSE),"")</f>
        <v/>
      </c>
      <c r="O25" s="315"/>
      <c r="P25" s="315" t="str">
        <f>IF(ISTEXT(VLOOKUP($A25,'ALG Generieke vragenset'!$A$2:$X$47,16,FALSE)),VLOOKUP($A25,'ALG Generieke vragenset'!$A$2:$X$47,16,FALSE),"")</f>
        <v/>
      </c>
      <c r="Q25" s="316" t="s">
        <v>6272</v>
      </c>
      <c r="R25" s="316" t="str">
        <f>IF(ISTEXT(VLOOKUP($A25,'ALG Generieke vragenset'!$A$2:$X$47,18,FALSE)),VLOOKUP($A25,'ALG Generieke vragenset'!$A$2:$X$47,18,FALSE),"")</f>
        <v>Ja</v>
      </c>
      <c r="S25" s="317" t="s">
        <v>6437</v>
      </c>
      <c r="T25" s="317" t="s">
        <v>6274</v>
      </c>
      <c r="U25" s="317" t="s">
        <v>1576</v>
      </c>
      <c r="V25" s="315" t="s">
        <v>6275</v>
      </c>
      <c r="W25" s="24"/>
      <c r="X25" s="1"/>
    </row>
    <row r="26" spans="1:24" ht="96">
      <c r="A26" s="32" t="str">
        <f t="shared" ref="A26:A30" si="5">UPPER(MID(C26,1,3)&amp;B26)</f>
        <v>ALG4</v>
      </c>
      <c r="B26" s="1">
        <v>4</v>
      </c>
      <c r="C26" s="1" t="s">
        <v>6153</v>
      </c>
      <c r="D26" s="1" t="s">
        <v>4719</v>
      </c>
      <c r="E26" s="14" t="s">
        <v>6186</v>
      </c>
      <c r="F26" s="203" t="s">
        <v>6187</v>
      </c>
      <c r="G26" s="203"/>
      <c r="H26" s="481" t="str">
        <f t="shared" si="1"/>
        <v>ALG4_Question</v>
      </c>
      <c r="I26" s="1" t="str">
        <f>IF(ISTEXT(VLOOKUP($A26,'ALG Generieke vragenset'!$A$2:$X$48,9,FALSE)),VLOOKUP($A26,'ALG Generieke vragenset'!$A$2:$X$48,9,FALSE),"")</f>
        <v xml:space="preserve">Ben je (mogelijk) zwanger? </v>
      </c>
      <c r="J26" s="205" t="str">
        <f t="shared" si="2"/>
        <v>ALG4_QuestionPar</v>
      </c>
      <c r="K26" s="1" t="str">
        <f>IF(ISTEXT(VLOOKUP($A26,'ALG Generieke vragenset'!$A$2:$X$48,11,FALSE)),VLOOKUP($A26,'ALG Generieke vragenset'!$A$2:$X$48,11,FALSE),"")</f>
        <v>Is de patiënte (mogelijk) zwanger?</v>
      </c>
      <c r="L26" s="1" t="str">
        <f>IF(ISTEXT(VLOOKUP($A26,'ALG Generieke vragenset'!$A$2:$X$48,12,FALSE)),VLOOKUP($A26,'ALG Generieke vragenset'!$A$2:$X$48,12,FALSE),"")</f>
        <v>(mogelijk) zwanger</v>
      </c>
      <c r="M26" s="195"/>
      <c r="N26" s="1" t="str">
        <f>IF(ISTEXT(VLOOKUP($A26,'ALG Generieke vragenset'!$A$2:$X$48,14,FALSE)),VLOOKUP($A26,'ALG Generieke vragenset'!$A$2:$X$48,14,FALSE),"")</f>
        <v/>
      </c>
      <c r="O26" s="315" t="str">
        <f>IF(ISTEXT(VLOOKUP($A26,'ALG Generieke vragenset'!$A$2:$X$47,15,FALSE)),VLOOKUP($A26,'ALG Generieke vragenset'!$A$2:$X$47,15,FALSE),"")</f>
        <v/>
      </c>
      <c r="P26" s="315" t="str">
        <f>IF(ISTEXT(VLOOKUP($A26,'ALG Generieke vragenset'!$A$2:$X$47,16,FALSE)),VLOOKUP($A26,'ALG Generieke vragenset'!$A$2:$X$47,16,FALSE),"")</f>
        <v/>
      </c>
      <c r="Q26" s="1" t="str">
        <f>IF(ISTEXT(VLOOKUP($A26,'ALG Generieke vragenset'!$A$2:$X$48,17,FALSE)),VLOOKUP($A26,'ALG Generieke vragenset'!$A$2:$X$48,17,FALSE),"")</f>
        <v>boolean</v>
      </c>
      <c r="R26" s="316" t="str">
        <f>IF(ISTEXT(VLOOKUP($A26,'ALG Generieke vragenset'!$A$2:$X$47,18,FALSE)),VLOOKUP($A26,'ALG Generieke vragenset'!$A$2:$X$47,18,FALSE),"")</f>
        <v xml:space="preserve">Ja </v>
      </c>
      <c r="S26" s="48" t="s">
        <v>6158</v>
      </c>
      <c r="T26" s="14" t="str">
        <f>IF(ISTEXT(VLOOKUP($A26,'ALG Generieke vragenset'!$A$2:$X$48,20,FALSE)),VLOOKUP($A26,'ALG Generieke vragenset'!$A$2:$X$48,20,FALSE),"")</f>
        <v>1. Ja
2. Nee</v>
      </c>
      <c r="U26" s="14" t="str">
        <f>IF(ISTEXT(VLOOKUP($A26,'ALG Generieke vragenset'!$A$2:$X$48,21,FALSE)),VLOOKUP($A26,'ALG Generieke vragenset'!$A$2:$X$48,21,FALSE),"")</f>
        <v>x</v>
      </c>
      <c r="V26" s="1" t="s">
        <v>6159</v>
      </c>
      <c r="W26" s="203"/>
      <c r="X26" s="1"/>
    </row>
    <row r="27" spans="1:24" ht="96">
      <c r="A27" s="32" t="str">
        <f t="shared" si="5"/>
        <v>ALG3B</v>
      </c>
      <c r="B27" s="1" t="s">
        <v>6178</v>
      </c>
      <c r="C27" s="1" t="s">
        <v>6162</v>
      </c>
      <c r="D27" s="1" t="s">
        <v>6115</v>
      </c>
      <c r="E27" s="14" t="s">
        <v>6115</v>
      </c>
      <c r="F27" s="14" t="s">
        <v>6154</v>
      </c>
      <c r="G27" s="14"/>
      <c r="H27" s="481" t="str">
        <f t="shared" si="1"/>
        <v>ALG3B_Question</v>
      </c>
      <c r="I27" s="1" t="str">
        <f>IF(ISTEXT(VLOOKUP($A27,'ALG Generieke vragenset'!$A$2:$X$48,9,FALSE)),VLOOKUP($A27,'ALG Generieke vragenset'!$A$2:$X$48,9,FALSE),"")</f>
        <v xml:space="preserve">Gebruik je medicijnen? </v>
      </c>
      <c r="J27" s="205" t="str">
        <f t="shared" si="2"/>
        <v>ALG3B_QuestionPar</v>
      </c>
      <c r="K27" s="1" t="str">
        <f>IF(ISTEXT(VLOOKUP($A27,'ALG Generieke vragenset'!$A$2:$X$48,11,FALSE)),VLOOKUP($A27,'ALG Generieke vragenset'!$A$2:$X$48,11,FALSE),"")</f>
        <v>Gebruikt de patiënt medicijnen?</v>
      </c>
      <c r="L27" s="1" t="str">
        <f>IF(ISTEXT(VLOOKUP($A27,'ALG Generieke vragenset'!$A$2:$X$48,12,FALSE)),VLOOKUP($A27,'ALG Generieke vragenset'!$A$2:$X$48,12,FALSE),"")</f>
        <v>Medicatie</v>
      </c>
      <c r="M27" s="195" t="str">
        <f t="shared" si="3"/>
        <v>ALG3B_ExtraInfo</v>
      </c>
      <c r="N27" s="1" t="str">
        <f>IF(ISTEXT(VLOOKUP($A27,'ALG Generieke vragenset'!$A$2:$X$48,14,FALSE)),VLOOKUP($A27,'ALG Generieke vragenset'!$A$2:$X$48,14,FALSE),"")</f>
        <v>En/of ben je onder behandeling bij een arts met bijvoorbeeld radiotherapie?</v>
      </c>
      <c r="O27" s="315" t="str">
        <f>IF(ISTEXT(VLOOKUP($A27,'ALG Generieke vragenset'!$A$2:$X$47,15,FALSE)),VLOOKUP($A27,'ALG Generieke vragenset'!$A$2:$X$47,15,FALSE),"")</f>
        <v/>
      </c>
      <c r="P27" s="315" t="str">
        <f>IF(ISTEXT(VLOOKUP($A27,'ALG Generieke vragenset'!$A$2:$X$47,16,FALSE)),VLOOKUP($A27,'ALG Generieke vragenset'!$A$2:$X$47,16,FALSE),"")</f>
        <v/>
      </c>
      <c r="Q27" s="1" t="str">
        <f>IF(ISTEXT(VLOOKUP($A27,'ALG Generieke vragenset'!$A$2:$X$48,17,FALSE)),VLOOKUP($A27,'ALG Generieke vragenset'!$A$2:$X$48,17,FALSE),"")</f>
        <v>boolean</v>
      </c>
      <c r="R27" s="316" t="str">
        <f>IF(ISTEXT(VLOOKUP($A27,'ALG Generieke vragenset'!$A$2:$X$47,18,FALSE)),VLOOKUP($A27,'ALG Generieke vragenset'!$A$2:$X$47,18,FALSE),"")</f>
        <v xml:space="preserve">Ja </v>
      </c>
      <c r="S27" s="48" t="s">
        <v>6158</v>
      </c>
      <c r="T27" s="14" t="str">
        <f>IF(ISTEXT(VLOOKUP($A27,'ALG Generieke vragenset'!$A$2:$X$48,20,FALSE)),VLOOKUP($A27,'ALG Generieke vragenset'!$A$2:$X$48,20,FALSE),"")</f>
        <v xml:space="preserve">1. Ja 
2. Nee </v>
      </c>
      <c r="U27" s="14" t="str">
        <f>IF(ISTEXT(VLOOKUP($A27,'ALG Generieke vragenset'!$A$2:$X$48,21,FALSE)),VLOOKUP($A27,'ALG Generieke vragenset'!$A$2:$X$48,21,FALSE),"")</f>
        <v>x</v>
      </c>
      <c r="V27" s="1">
        <v>1</v>
      </c>
      <c r="W27" s="203" t="s">
        <v>6160</v>
      </c>
      <c r="X27" s="1"/>
    </row>
    <row r="28" spans="1:24" ht="32.1">
      <c r="A28" s="32" t="str">
        <f t="shared" si="5"/>
        <v>ALG3C</v>
      </c>
      <c r="B28" s="1" t="s">
        <v>6182</v>
      </c>
      <c r="C28" s="1" t="s">
        <v>6162</v>
      </c>
      <c r="D28" s="1" t="s">
        <v>6115</v>
      </c>
      <c r="E28" s="14" t="s">
        <v>6115</v>
      </c>
      <c r="F28" s="14" t="s">
        <v>6154</v>
      </c>
      <c r="G28" s="14"/>
      <c r="H28" s="481" t="str">
        <f t="shared" si="1"/>
        <v>ALG3C_Question</v>
      </c>
      <c r="I28" s="1" t="str">
        <f>IF(ISTEXT(VLOOKUP($A28,'ALG Generieke vragenset'!$A$2:$X$48,9,FALSE)),VLOOKUP($A28,'ALG Generieke vragenset'!$A$2:$X$48,9,FALSE),"")</f>
        <v>Welke medicatie gebruik je?</v>
      </c>
      <c r="J28" s="205" t="str">
        <f t="shared" si="2"/>
        <v>ALG3C_QuestionPar</v>
      </c>
      <c r="K28" s="1" t="str">
        <f>IF(ISTEXT(VLOOKUP($A28,'ALG Generieke vragenset'!$A$2:$X$48,11,FALSE)),VLOOKUP($A28,'ALG Generieke vragenset'!$A$2:$X$48,11,FALSE),"")</f>
        <v>Welke medicatie gebruik je?</v>
      </c>
      <c r="L28" s="1" t="str">
        <f>IF(ISTEXT(VLOOKUP($A28,'ALG Generieke vragenset'!$A$2:$X$48,12,FALSE)),VLOOKUP($A28,'ALG Generieke vragenset'!$A$2:$X$48,12,FALSE),"")</f>
        <v>Specificatie medicatie</v>
      </c>
      <c r="M28" s="195" t="str">
        <f t="shared" si="3"/>
        <v>ALG3C_ExtraInfo</v>
      </c>
      <c r="N28" s="1" t="str">
        <f>IF(ISTEXT(VLOOKUP($A28,'ALG Generieke vragenset'!$A$2:$X$48,14,FALSE)),VLOOKUP($A28,'ALG Generieke vragenset'!$A$2:$X$48,14,FALSE),"")</f>
        <v xml:space="preserve">Of wat voor behandeling? En als je er een hebt graag ook een foto uploaden van je medicatielijst. </v>
      </c>
      <c r="O28" s="315" t="str">
        <f>IF(ISTEXT(VLOOKUP($A28,'ALG Generieke vragenset'!$A$2:$X$47,15,FALSE)),VLOOKUP($A28,'ALG Generieke vragenset'!$A$2:$X$47,15,FALSE),"")</f>
        <v/>
      </c>
      <c r="P28" s="315" t="str">
        <f>IF(ISTEXT(VLOOKUP($A28,'ALG Generieke vragenset'!$A$2:$X$47,16,FALSE)),VLOOKUP($A28,'ALG Generieke vragenset'!$A$2:$X$47,16,FALSE),"")</f>
        <v/>
      </c>
      <c r="Q28" s="1" t="str">
        <f>IF(ISTEXT(VLOOKUP($A28,'ALG Generieke vragenset'!$A$2:$X$48,17,FALSE)),VLOOKUP($A28,'ALG Generieke vragenset'!$A$2:$X$48,17,FALSE),"")</f>
        <v>beschrijving en beeld</v>
      </c>
      <c r="R28" s="316" t="str">
        <f>IF(ISTEXT(VLOOKUP($A28,'ALG Generieke vragenset'!$A$2:$X$47,18,FALSE)),VLOOKUP($A28,'ALG Generieke vragenset'!$A$2:$X$47,18,FALSE),"")</f>
        <v xml:space="preserve">Ja </v>
      </c>
      <c r="S28" s="483"/>
      <c r="T28" s="14" t="str">
        <f>IF(ISTEXT(VLOOKUP($A28,'ALG Generieke vragenset'!$A$2:$X$48,20,FALSE)),VLOOKUP($A28,'ALG Generieke vragenset'!$A$2:$X$48,20,FALSE),"")</f>
        <v>Beschrijving</v>
      </c>
      <c r="U28" s="14" t="str">
        <f>IF(ISTEXT(VLOOKUP($A28,'ALG Generieke vragenset'!$A$2:$X$48,21,FALSE)),VLOOKUP($A28,'ALG Generieke vragenset'!$A$2:$X$48,21,FALSE),"")</f>
        <v>x</v>
      </c>
      <c r="V28" s="1">
        <v>1</v>
      </c>
      <c r="W28" s="203"/>
      <c r="X28" s="1"/>
    </row>
    <row r="29" spans="1:24" ht="96">
      <c r="A29" s="32" t="str">
        <f t="shared" si="5"/>
        <v>ALG5</v>
      </c>
      <c r="B29" s="1">
        <v>5</v>
      </c>
      <c r="C29" s="1" t="s">
        <v>6153</v>
      </c>
      <c r="D29" s="1" t="s">
        <v>6115</v>
      </c>
      <c r="E29" s="1" t="s">
        <v>4719</v>
      </c>
      <c r="F29" s="1" t="s">
        <v>6154</v>
      </c>
      <c r="G29" s="1"/>
      <c r="H29" s="481" t="str">
        <f t="shared" si="1"/>
        <v>ALG5_Question</v>
      </c>
      <c r="I29" s="1" t="str">
        <f>IF(ISTEXT(VLOOKUP($A29,'ALG Generieke vragenset'!$A$2:$X$48,9,FALSE)),VLOOKUP($A29,'ALG Generieke vragenset'!$A$2:$X$48,9,FALSE),"")</f>
        <v>Heb je allergieën?</v>
      </c>
      <c r="J29" s="205" t="str">
        <f t="shared" si="2"/>
        <v>ALG5_QuestionPar</v>
      </c>
      <c r="K29" s="1" t="str">
        <f>IF(ISTEXT(VLOOKUP($A29,'ALG Generieke vragenset'!$A$2:$X$48,11,FALSE)),VLOOKUP($A29,'ALG Generieke vragenset'!$A$2:$X$48,11,FALSE),"")</f>
        <v>Heeft de patiënt allergieën?</v>
      </c>
      <c r="L29" s="1" t="str">
        <f>IF(ISTEXT(VLOOKUP($A29,'ALG Generieke vragenset'!$A$2:$X$48,12,FALSE)),VLOOKUP($A29,'ALG Generieke vragenset'!$A$2:$X$48,12,FALSE),"")</f>
        <v>Allergieën</v>
      </c>
      <c r="M29" s="195"/>
      <c r="N29" s="1" t="str">
        <f>IF(ISTEXT(VLOOKUP($A29,'ALG Generieke vragenset'!$A$2:$X$48,14,FALSE)),VLOOKUP($A29,'ALG Generieke vragenset'!$A$2:$X$48,14,FALSE),"")</f>
        <v/>
      </c>
      <c r="O29" s="315" t="str">
        <f>IF(ISTEXT(VLOOKUP($A29,'ALG Generieke vragenset'!$A$2:$X$47,15,FALSE)),VLOOKUP($A29,'ALG Generieke vragenset'!$A$2:$X$47,15,FALSE),"")</f>
        <v/>
      </c>
      <c r="P29" s="315" t="str">
        <f>IF(ISTEXT(VLOOKUP($A29,'ALG Generieke vragenset'!$A$2:$X$47,16,FALSE)),VLOOKUP($A29,'ALG Generieke vragenset'!$A$2:$X$47,16,FALSE),"")</f>
        <v/>
      </c>
      <c r="Q29" s="1" t="str">
        <f>IF(ISTEXT(VLOOKUP($A29,'ALG Generieke vragenset'!$A$2:$X$48,17,FALSE)),VLOOKUP($A29,'ALG Generieke vragenset'!$A$2:$X$48,17,FALSE),"")</f>
        <v>boolean</v>
      </c>
      <c r="R29" s="316" t="str">
        <f>IF(ISTEXT(VLOOKUP($A29,'ALG Generieke vragenset'!$A$2:$X$47,18,FALSE)),VLOOKUP($A29,'ALG Generieke vragenset'!$A$2:$X$47,18,FALSE),"")</f>
        <v xml:space="preserve">Ja </v>
      </c>
      <c r="S29" s="48" t="s">
        <v>6158</v>
      </c>
      <c r="T29" s="14" t="str">
        <f>IF(ISTEXT(VLOOKUP($A29,'ALG Generieke vragenset'!$A$2:$X$48,20,FALSE)),VLOOKUP($A29,'ALG Generieke vragenset'!$A$2:$X$48,20,FALSE),"")</f>
        <v>1. Ja
2. Nee</v>
      </c>
      <c r="U29" s="14" t="str">
        <f>IF(ISTEXT(VLOOKUP($A29,'ALG Generieke vragenset'!$A$2:$X$48,21,FALSE)),VLOOKUP($A29,'ALG Generieke vragenset'!$A$2:$X$48,21,FALSE),"")</f>
        <v>x</v>
      </c>
      <c r="V29" s="14" t="s">
        <v>6159</v>
      </c>
      <c r="W29" s="203" t="s">
        <v>6160</v>
      </c>
      <c r="X29" s="1"/>
    </row>
    <row r="30" spans="1:24" ht="32.1">
      <c r="A30" s="32" t="str">
        <f t="shared" si="5"/>
        <v>ALG6</v>
      </c>
      <c r="B30" s="1">
        <v>6</v>
      </c>
      <c r="C30" s="1" t="s">
        <v>6153</v>
      </c>
      <c r="D30" s="1" t="s">
        <v>4719</v>
      </c>
      <c r="E30" s="14" t="s">
        <v>4719</v>
      </c>
      <c r="F30" s="14" t="s">
        <v>6154</v>
      </c>
      <c r="G30" s="14"/>
      <c r="H30" s="481" t="str">
        <f t="shared" si="1"/>
        <v>ALG6_Question</v>
      </c>
      <c r="I30" s="1" t="str">
        <f>IF(ISTEXT(VLOOKUP($A30,'ALG Generieke vragenset'!$A$2:$X$48,9,FALSE)),VLOOKUP($A30,'ALG Generieke vragenset'!$A$2:$X$48,9,FALSE),"")</f>
        <v>Hoe uit de allergie zich?</v>
      </c>
      <c r="J30" s="205" t="str">
        <f t="shared" si="2"/>
        <v>ALG6_QuestionPar</v>
      </c>
      <c r="K30" s="1" t="str">
        <f>IF(ISTEXT(VLOOKUP($A30,'ALG Generieke vragenset'!$A$2:$X$48,11,FALSE)),VLOOKUP($A30,'ALG Generieke vragenset'!$A$2:$X$48,11,FALSE),"")</f>
        <v>Hoe uit de allergie zich?</v>
      </c>
      <c r="L30" s="1" t="str">
        <f>IF(ISTEXT(VLOOKUP($A30,'ALG Generieke vragenset'!$A$2:$X$48,12,FALSE)),VLOOKUP($A30,'ALG Generieke vragenset'!$A$2:$X$48,12,FALSE),"")</f>
        <v>Waarvoor en ernst</v>
      </c>
      <c r="M30" s="195" t="str">
        <f t="shared" si="3"/>
        <v>ALG6_ExtraInfo</v>
      </c>
      <c r="N30" s="1" t="str">
        <f>IF(ISTEXT(VLOOKUP($A30,'ALG Generieke vragenset'!$A$2:$X$48,14,FALSE)),VLOOKUP($A30,'ALG Generieke vragenset'!$A$2:$X$48,14,FALSE),"")</f>
        <v>Bijvoorbeeld: huiduitslag over het gehele lichaam of een opgezette tong of keel? En gebruik je/de patiënt medicatie voor de allergie en / of heb je een EpiPen?</v>
      </c>
      <c r="O30" s="315" t="str">
        <f>IF(ISTEXT(VLOOKUP($A30,'ALG Generieke vragenset'!$A$2:$X$47,15,FALSE)),VLOOKUP($A30,'ALG Generieke vragenset'!$A$2:$X$47,15,FALSE),"")</f>
        <v/>
      </c>
      <c r="P30" s="315" t="str">
        <f>IF(ISTEXT(VLOOKUP($A30,'ALG Generieke vragenset'!$A$2:$X$47,16,FALSE)),VLOOKUP($A30,'ALG Generieke vragenset'!$A$2:$X$47,16,FALSE),"")</f>
        <v/>
      </c>
      <c r="Q30" s="1" t="str">
        <f>IF(ISTEXT(VLOOKUP($A30,'ALG Generieke vragenset'!$A$2:$X$48,17,FALSE)),VLOOKUP($A30,'ALG Generieke vragenset'!$A$2:$X$48,17,FALSE),"")</f>
        <v>beschrijving</v>
      </c>
      <c r="R30" s="316" t="str">
        <f>IF(ISTEXT(VLOOKUP($A30,'ALG Generieke vragenset'!$A$2:$X$47,18,FALSE)),VLOOKUP($A30,'ALG Generieke vragenset'!$A$2:$X$47,18,FALSE),"")</f>
        <v xml:space="preserve">Ja </v>
      </c>
      <c r="S30" s="483"/>
      <c r="T30" s="14" t="str">
        <f>IF(ISTEXT(VLOOKUP($A30,'ALG Generieke vragenset'!$A$2:$X$48,20,FALSE)),VLOOKUP($A30,'ALG Generieke vragenset'!$A$2:$X$48,20,FALSE),"")</f>
        <v>Beschrijving</v>
      </c>
      <c r="U30" s="14" t="str">
        <f>IF(ISTEXT(VLOOKUP($A30,'ALG Generieke vragenset'!$A$2:$X$48,21,FALSE)),VLOOKUP($A30,'ALG Generieke vragenset'!$A$2:$X$48,21,FALSE),"")</f>
        <v>x</v>
      </c>
      <c r="V30" s="1">
        <v>1</v>
      </c>
      <c r="W30" s="203"/>
      <c r="X30" s="1"/>
    </row>
    <row r="31" spans="1:24" ht="48">
      <c r="A31" s="32" t="s">
        <v>6276</v>
      </c>
      <c r="B31" s="1">
        <v>20</v>
      </c>
      <c r="C31" s="1" t="s">
        <v>6153</v>
      </c>
      <c r="D31" s="1" t="s">
        <v>6115</v>
      </c>
      <c r="E31" s="14" t="s">
        <v>6115</v>
      </c>
      <c r="F31" s="14" t="s">
        <v>6154</v>
      </c>
      <c r="G31" s="14"/>
      <c r="H31" s="481" t="str">
        <f t="shared" si="1"/>
        <v>ADDITIONALQ_Question</v>
      </c>
      <c r="I31" s="1" t="str">
        <f>IF(ISTEXT(VLOOKUP($A31,'ALG Generieke vragenset'!$A$2:$X$48,9,FALSE)),VLOOKUP($A31,'ALG Generieke vragenset'!$A$2:$X$48,9,FALSE),"")</f>
        <v>Wat is je belangrijkste vraag aan ons?</v>
      </c>
      <c r="J31" s="205" t="str">
        <f t="shared" si="2"/>
        <v>ADDITIONALQ_QuestionPar</v>
      </c>
      <c r="K31" s="1" t="str">
        <f>IF(ISTEXT(VLOOKUP($A31,'ALG Generieke vragenset'!$A$2:$X$48,11,FALSE)),VLOOKUP($A31,'ALG Generieke vragenset'!$A$2:$X$48,11,FALSE),"")</f>
        <v>Wat is je belangrijkste vraag aan ons?</v>
      </c>
      <c r="L31" s="1" t="str">
        <f>IF(ISTEXT(VLOOKUP($A31,'ALG Generieke vragenset'!$A$2:$X$48,12,FALSE)),VLOOKUP($A31,'ALG Generieke vragenset'!$A$2:$X$48,12,FALSE),"")</f>
        <v>Hulpvraag</v>
      </c>
      <c r="M31" s="195"/>
      <c r="N31" s="1" t="str">
        <f>IF(ISTEXT(VLOOKUP($A31,'ALG Generieke vragenset'!$A$2:$X$48,14,FALSE)),VLOOKUP($A31,'ALG Generieke vragenset'!$A$2:$X$48,14,FALSE),"")</f>
        <v/>
      </c>
      <c r="O31" s="315" t="str">
        <f>IF(ISTEXT(VLOOKUP($A31,'ALG Generieke vragenset'!$A$2:$X$47,15,FALSE)),VLOOKUP($A31,'ALG Generieke vragenset'!$A$2:$X$47,15,FALSE),"")</f>
        <v/>
      </c>
      <c r="P31" s="315" t="str">
        <f>IF(ISTEXT(VLOOKUP($A31,'ALG Generieke vragenset'!$A$2:$X$47,16,FALSE)),VLOOKUP($A31,'ALG Generieke vragenset'!$A$2:$X$47,16,FALSE),"")</f>
        <v/>
      </c>
      <c r="Q31" s="1" t="str">
        <f>IF(ISTEXT(VLOOKUP($A31,'ALG Generieke vragenset'!$A$2:$X$48,17,FALSE)),VLOOKUP($A31,'ALG Generieke vragenset'!$A$2:$X$48,17,FALSE),"")</f>
        <v>beschrijving</v>
      </c>
      <c r="R31" s="316" t="str">
        <f>IF(ISTEXT(VLOOKUP($A31,'ALG Generieke vragenset'!$A$2:$X$47,18,FALSE)),VLOOKUP($A31,'ALG Generieke vragenset'!$A$2:$X$47,18,FALSE),"")</f>
        <v xml:space="preserve">Ja </v>
      </c>
      <c r="S31" s="483"/>
      <c r="T31" s="14" t="str">
        <f>IF(ISTEXT(VLOOKUP($A31,'ALG Generieke vragenset'!$A$2:$X$48,20,FALSE)),VLOOKUP($A31,'ALG Generieke vragenset'!$A$2:$X$48,20,FALSE),"")</f>
        <v>Beschrijving</v>
      </c>
      <c r="U31" s="14" t="str">
        <f>IF(ISTEXT(VLOOKUP($A31,'ALG Generieke vragenset'!$A$2:$X$48,21,FALSE)),VLOOKUP($A31,'ALG Generieke vragenset'!$A$2:$X$48,21,FALSE),"")</f>
        <v>x</v>
      </c>
      <c r="V31" s="14">
        <v>1</v>
      </c>
      <c r="W31" s="203"/>
      <c r="X31" s="1"/>
    </row>
    <row r="32" spans="1:24" ht="32.1">
      <c r="A32" s="32" t="s">
        <v>6278</v>
      </c>
      <c r="B32" s="1" t="s">
        <v>6279</v>
      </c>
      <c r="C32" s="1" t="s">
        <v>6162</v>
      </c>
      <c r="D32" s="1" t="s">
        <v>6115</v>
      </c>
      <c r="E32" s="14" t="s">
        <v>6115</v>
      </c>
      <c r="F32" s="14" t="s">
        <v>6154</v>
      </c>
      <c r="G32" s="14"/>
      <c r="H32" s="481" t="str">
        <f t="shared" si="1"/>
        <v>ALG27_Question</v>
      </c>
      <c r="I32" s="1" t="str">
        <f>IF(ISTEXT(VLOOKUP($A32,'ALG Generieke vragenset'!$A$2:$X$48,9,FALSE)),VLOOKUP($A32,'ALG Generieke vragenset'!$A$2:$X$48,9,FALSE),"")</f>
        <v xml:space="preserve">Zijn er nog andere zorgen of vragen? </v>
      </c>
      <c r="J32" s="205" t="str">
        <f t="shared" si="2"/>
        <v>ALG27_QuestionPar</v>
      </c>
      <c r="K32" s="1" t="str">
        <f>IF(ISTEXT(VLOOKUP($A32,'ALG Generieke vragenset'!$A$2:$X$48,11,FALSE)),VLOOKUP($A32,'ALG Generieke vragenset'!$A$2:$X$48,11,FALSE),"")</f>
        <v xml:space="preserve">Zijn er nog andere zorgen of vragen? </v>
      </c>
      <c r="L32" s="1" t="str">
        <f>IF(ISTEXT(VLOOKUP($A32,'ALG Generieke vragenset'!$A$2:$X$48,12,FALSE)),VLOOKUP($A32,'ALG Generieke vragenset'!$A$2:$X$48,12,FALSE),"")</f>
        <v>Zorgen of vragen</v>
      </c>
      <c r="M32" s="195" t="str">
        <f t="shared" si="3"/>
        <v>ALG27_ExtraInfo</v>
      </c>
      <c r="N32" s="1" t="str">
        <f>IF(ISTEXT(VLOOKUP($A32,'ALG Generieke vragenset'!$A$2:$X$48,14,FALSE)),VLOOKUP($A32,'ALG Generieke vragenset'!$A$2:$X$48,14,FALSE),"")</f>
        <v xml:space="preserve">Dit is de laatste vraag, hierna worden je antwoorden doorgestuurd naar ons medisch team. Indien je geen aanvullingen hebt kan je op volgende klikken. </v>
      </c>
      <c r="O32" s="315" t="str">
        <f>IF(ISTEXT(VLOOKUP($A32,'ALG Generieke vragenset'!$A$2:$X$47,15,FALSE)),VLOOKUP($A32,'ALG Generieke vragenset'!$A$2:$X$47,15,FALSE),"")</f>
        <v/>
      </c>
      <c r="P32" s="315" t="str">
        <f>IF(ISTEXT(VLOOKUP($A32,'ALG Generieke vragenset'!$A$2:$X$47,16,FALSE)),VLOOKUP($A32,'ALG Generieke vragenset'!$A$2:$X$47,16,FALSE),"")</f>
        <v/>
      </c>
      <c r="Q32" s="1" t="str">
        <f>IF(ISTEXT(VLOOKUP($A32,'ALG Generieke vragenset'!$A$2:$X$48,17,FALSE)),VLOOKUP($A32,'ALG Generieke vragenset'!$A$2:$X$48,17,FALSE),"")</f>
        <v>beschrijving</v>
      </c>
      <c r="R32" s="316" t="str">
        <f>IF(ISTEXT(VLOOKUP($A32,'ALG Generieke vragenset'!$A$2:$X$47,18,FALSE)),VLOOKUP($A32,'ALG Generieke vragenset'!$A$2:$X$47,18,FALSE),"")</f>
        <v>Nee</v>
      </c>
      <c r="S32" s="483"/>
      <c r="T32" s="14" t="str">
        <f>IF(ISTEXT(VLOOKUP($A32,'ALG Generieke vragenset'!$A$2:$X$48,20,FALSE)),VLOOKUP($A32,'ALG Generieke vragenset'!$A$2:$X$48,20,FALSE),"")</f>
        <v>Beschrijving</v>
      </c>
      <c r="U32" s="14" t="str">
        <f>IF(ISTEXT(VLOOKUP($A32,'ALG Generieke vragenset'!$A$2:$X$48,21,FALSE)),VLOOKUP($A32,'ALG Generieke vragenset'!$A$2:$X$48,21,FALSE),"")</f>
        <v>x</v>
      </c>
      <c r="V32" s="14">
        <v>1</v>
      </c>
      <c r="W32" s="205" t="s">
        <v>6283</v>
      </c>
      <c r="X32" s="14" t="s">
        <v>6284</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B4A880F8-BD48-4726-963E-4E7A6924809B}">
          <x14:formula1>
            <xm:f>_handleiding!$A$29:$A$38</xm:f>
          </x14:formula1>
          <x14:formula2>
            <xm:f>0</xm:f>
          </x14:formula2>
          <xm:sqref>Q25 Q23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A9C3-A152-4D75-B495-ED0638287399}">
  <sheetPr codeName="Blad35"/>
  <dimension ref="A1:X40"/>
  <sheetViews>
    <sheetView topLeftCell="A3" zoomScale="73" zoomScaleNormal="145" workbookViewId="0">
      <selection activeCell="A11" sqref="A11"/>
    </sheetView>
  </sheetViews>
  <sheetFormatPr defaultColWidth="8.7109375" defaultRowHeight="15"/>
  <cols>
    <col min="1" max="3" width="25.7109375" customWidth="1"/>
    <col min="4" max="4" width="11" customWidth="1"/>
    <col min="5" max="5" width="8.85546875" customWidth="1"/>
    <col min="6" max="6" width="10" customWidth="1"/>
    <col min="7" max="7" width="5.28515625" customWidth="1"/>
    <col min="8" max="8" width="21.28515625" customWidth="1"/>
    <col min="9" max="10" width="59.7109375" customWidth="1"/>
    <col min="11" max="11" width="45" customWidth="1"/>
    <col min="12" max="13" width="25.7109375" customWidth="1"/>
    <col min="14" max="14" width="66.42578125" customWidth="1"/>
    <col min="15" max="24" width="25.7109375" customWidth="1"/>
  </cols>
  <sheetData>
    <row r="1" spans="1:24" ht="111.95">
      <c r="A1" s="74" t="s">
        <v>6075</v>
      </c>
      <c r="B1" s="74" t="s">
        <v>6076</v>
      </c>
      <c r="C1" s="74" t="s">
        <v>6077</v>
      </c>
      <c r="D1" s="74" t="s">
        <v>6078</v>
      </c>
      <c r="E1" s="74" t="s">
        <v>6079</v>
      </c>
      <c r="F1" s="74" t="s">
        <v>6382</v>
      </c>
      <c r="G1" s="74" t="s">
        <v>6081</v>
      </c>
      <c r="H1" s="74" t="s">
        <v>6082</v>
      </c>
      <c r="I1" s="74" t="s">
        <v>6083</v>
      </c>
      <c r="J1" s="74" t="s">
        <v>6084</v>
      </c>
      <c r="K1" s="74" t="s">
        <v>6085</v>
      </c>
      <c r="L1" s="74" t="s">
        <v>6383</v>
      </c>
      <c r="M1" s="74" t="s">
        <v>6087</v>
      </c>
      <c r="N1" s="74" t="s">
        <v>6088</v>
      </c>
      <c r="O1" s="74" t="s">
        <v>6338</v>
      </c>
      <c r="P1" s="74" t="s">
        <v>6339</v>
      </c>
      <c r="Q1" s="74" t="s">
        <v>6091</v>
      </c>
      <c r="R1" s="74" t="s">
        <v>6092</v>
      </c>
      <c r="S1" s="74" t="s">
        <v>6093</v>
      </c>
      <c r="T1" s="74" t="s">
        <v>6094</v>
      </c>
      <c r="U1" s="74" t="s">
        <v>6340</v>
      </c>
      <c r="V1" s="74" t="s">
        <v>6096</v>
      </c>
      <c r="W1" s="74" t="s">
        <v>6097</v>
      </c>
      <c r="X1" s="74" t="s">
        <v>6098</v>
      </c>
    </row>
    <row r="2" spans="1:24" ht="32.1">
      <c r="A2" s="379" t="s">
        <v>6353</v>
      </c>
      <c r="B2" s="101"/>
      <c r="C2" s="101" t="s">
        <v>6353</v>
      </c>
      <c r="D2" s="101" t="s">
        <v>4719</v>
      </c>
      <c r="E2" s="101" t="s">
        <v>4719</v>
      </c>
      <c r="F2" s="101" t="s">
        <v>6154</v>
      </c>
      <c r="G2" s="101" t="s">
        <v>6385</v>
      </c>
      <c r="H2" s="101" t="str">
        <f>A2&amp;"_"&amp;$H$1</f>
        <v>ABCDE _Question</v>
      </c>
      <c r="I2" s="380"/>
      <c r="J2" s="485" t="str">
        <f>A2&amp;"_"&amp;$J$1</f>
        <v>ABCDE _QuestionPar</v>
      </c>
      <c r="K2" s="103"/>
      <c r="L2" s="104"/>
      <c r="M2" s="104" t="str">
        <f>A2&amp;"_"&amp;$M$1</f>
        <v>ABCDE _ExtraInfo</v>
      </c>
      <c r="N2" s="101" t="s">
        <v>6384</v>
      </c>
      <c r="O2" s="104"/>
      <c r="P2" s="101"/>
      <c r="Q2" s="101"/>
      <c r="R2" s="101"/>
      <c r="S2" s="101"/>
      <c r="T2" s="101" t="s">
        <v>3</v>
      </c>
      <c r="U2" s="101"/>
      <c r="V2" s="101"/>
      <c r="W2" s="101"/>
      <c r="X2" s="105"/>
    </row>
    <row r="3" spans="1:24" ht="176.1">
      <c r="A3" s="25" t="str">
        <f t="shared" ref="A3:A9" si="0">UPPER(MID(C3,1,5)&amp;B3)</f>
        <v>ABCDE1A</v>
      </c>
      <c r="B3" s="25" t="s">
        <v>6342</v>
      </c>
      <c r="C3" s="25" t="s">
        <v>6343</v>
      </c>
      <c r="D3" s="25" t="s">
        <v>4719</v>
      </c>
      <c r="E3" s="25" t="s">
        <v>4719</v>
      </c>
      <c r="F3" s="25" t="s">
        <v>6216</v>
      </c>
      <c r="G3" s="25" t="s">
        <v>6385</v>
      </c>
      <c r="H3" s="101" t="str">
        <f t="shared" ref="H3:H40" si="1">A3&amp;"_"&amp;$H$1</f>
        <v>ABCDE1A_Question</v>
      </c>
      <c r="I3" s="1" t="str">
        <f>IF(ISTEXT(VLOOKUP($A3,'ABCDE set (patient + verz)'!$A$2:$X$48,9,FALSE)),VLOOKUP($A3,'ABCDE set (patient + verz)'!$A$2:$X$48,9,FALSE),"")</f>
        <v>Ben je volledig bij bewustzijn / helder?</v>
      </c>
      <c r="J3" s="485" t="str">
        <f t="shared" ref="J3:J40" si="2">A3&amp;"_"&amp;$J$1</f>
        <v>ABCDE1A_QuestionPar</v>
      </c>
      <c r="K3" s="1" t="str">
        <f>IF(ISTEXT(VLOOKUP($A3,'ABCDE set (patient + verz)'!$A$2:$X$48,11,FALSE)),VLOOKUP($A3,'ABCDE set (patient + verz)'!$A$2:$X$48,11,FALSE),"")</f>
        <v xml:space="preserve">Is de patiënt volledig bij bewustzijn/helder? </v>
      </c>
      <c r="L3" s="1" t="str">
        <f>IF(ISTEXT(VLOOKUP($A3,'ABCDE set (patient + verz)'!$A$2:$X$48,12,FALSE)),VLOOKUP($A3,'ABCDE set (patient + verz)'!$A$2:$X$48,12,FALSE),"")</f>
        <v>Volledig bewustzijn</v>
      </c>
      <c r="M3" s="104" t="str">
        <f t="shared" ref="M3:M40" si="3">A3&amp;"_"&amp;$M$1</f>
        <v>ABCDE1A_ExtraInfo</v>
      </c>
      <c r="N3" s="1" t="str">
        <f>IF(ISTEXT(VLOOKUP($A3,'ABCDE set (patient + verz)'!$A$2:$X$48,14,FALSE)),VLOOKUP($A3,'ABCDE set (patient + verz)'!$A$2:$X$48,14,FALSE),"")</f>
        <v>We stellen je graag eerst een paar vragen om de ernst van je situatie te beoordelen. Daarna krijg je vragen gericht op je klacht zodat we je zo goed mogelijk verder kunnen helpen.
Kies 'nee' indien je / de patiënt erg verward, suf of niet bij bewustzijn is.</v>
      </c>
      <c r="O3" s="24" t="str">
        <f>IF(ISTEXT(VLOOKUP($A3,'ABCDE set (patient + verz)'!$A$2:$X$48,15,FALSE)),VLOOKUP($A3,'ABCDE set (patient + verz)'!$A$2:$X$48,15,FALSE),"")</f>
        <v/>
      </c>
      <c r="P3" s="24" t="str">
        <f>IF(ISTEXT(VLOOKUP($A3,'ABCDE set (patient + verz)'!$A$2:$X$48,16,FALSE)),VLOOKUP($A3,'ABCDE set (patient + verz)'!$A$2:$X$48,16,FALSE),"")</f>
        <v>Red flag</v>
      </c>
      <c r="Q3" s="1" t="str">
        <f>IF(ISTEXT(VLOOKUP($A3,'ABCDE set (patient + verz)'!$A$2:$X$48,17,FALSE)),VLOOKUP($A3,'ABCDE set (patient + verz)'!$A$2:$X$48,17,FALSE),"")</f>
        <v>keuzeselectie</v>
      </c>
      <c r="R3" s="1" t="str">
        <f>IF(ISTEXT(VLOOKUP($A3,'ABCDE set (patient + verz)'!$A$2:$X$48,18,FALSE)),VLOOKUP($A3,'ABCDE set (patient + verz)'!$A$2:$X$48,18,FALSE),"")</f>
        <v xml:space="preserve">Ja </v>
      </c>
      <c r="S3" s="14" t="s">
        <v>6347</v>
      </c>
      <c r="T3" s="14" t="str">
        <f>IF(ISTEXT(VLOOKUP($A3,'ABCDE set (patient + verz)'!$A$2:$X$48,20,FALSE)),VLOOKUP($A3,'ABCDE set (patient + verz)'!$A$2:$X$48,20,FALSE),"")</f>
        <v xml:space="preserve">1. Nee
2. Ja </v>
      </c>
      <c r="U3" s="14" t="str">
        <f>IF(ISTEXT(VLOOKUP($A3,'ABCDE set (patient + verz)'!$A$2:$X$48,21,FALSE)),VLOOKUP($A3,'ABCDE set (patient + verz)'!$A$2:$X$48,21,FALSE),"")</f>
        <v/>
      </c>
      <c r="V3" s="14" t="str">
        <f>IF(ISTEXT(VLOOKUP($A3,'ABCDE set (patient + verz)'!$A$2:$X$48,22,FALSE)),VLOOKUP($A3,'ABCDE set (patient + verz)'!$A$2:$X$48,22,FALSE),"")</f>
        <v>1-2.</v>
      </c>
      <c r="W3" s="203" t="str">
        <f>IF(ISTEXT(VLOOKUP($A3,'ABCDE set (patient + verz)'!$A$2:$X$48,23,FALSE)),VLOOKUP($A3,'ABCDE set (patient + verz)'!$A$2:$X$48,23,FALSE),"")</f>
        <v>1. U1-U2, redirect naar vpk chat.</v>
      </c>
      <c r="X3" s="25" t="str">
        <f>IF(ISTEXT(VLOOKUP($A3,'ABCDE set (patient + verz)'!$A$2:$X$48,24,FALSE)),VLOOKUP($A3,'ABCDE set (patient + verz)'!$A$2:$X$48,24,FALSE),"")</f>
        <v>Tekst voor pop-up: Het lijkt erop dat er sprake is van ernstige klachten. Lukt het om de vragenlijst af te ronden of wil je zo snel mogelijk in gesprek met ons medisch team via chat? Acht je dit onveilig of is er sprake van een levensbedreigende situatie, bel de huisartsen(post) spoedlijn of 112.</v>
      </c>
    </row>
    <row r="4" spans="1:24" ht="32.1">
      <c r="A4" s="25" t="str">
        <f t="shared" si="0"/>
        <v>ABCDE1B</v>
      </c>
      <c r="B4" s="25" t="s">
        <v>6352</v>
      </c>
      <c r="C4" s="25" t="s">
        <v>6353</v>
      </c>
      <c r="D4" s="25" t="s">
        <v>6296</v>
      </c>
      <c r="E4" s="25" t="s">
        <v>6115</v>
      </c>
      <c r="F4" s="25" t="s">
        <v>6224</v>
      </c>
      <c r="G4" s="25" t="s">
        <v>6385</v>
      </c>
      <c r="H4" s="101" t="str">
        <f t="shared" si="1"/>
        <v>ABCDE1B_Question</v>
      </c>
      <c r="I4" s="1" t="str">
        <f>IF(ISTEXT(VLOOKUP($A4,'ABCDE set (patient + verz)'!$A$2:$X$48,9,FALSE)),VLOOKUP($A4,'ABCDE set (patient + verz)'!$A$2:$X$48,9,FALSE),"")</f>
        <v xml:space="preserve">Ben je volledig bij bewustzijn / helder? </v>
      </c>
      <c r="J4" s="485" t="str">
        <f t="shared" si="2"/>
        <v>ABCDE1B_QuestionPar</v>
      </c>
      <c r="K4" s="1" t="str">
        <f>IF(ISTEXT(VLOOKUP($A4,'ABCDE set (patient + verz)'!$A$2:$X$48,11,FALSE)),VLOOKUP($A4,'ABCDE set (patient + verz)'!$A$2:$X$48,11,FALSE),"")</f>
        <v xml:space="preserve">Is je kind volledig bij bewustzijn/helder? </v>
      </c>
      <c r="L4" s="1" t="str">
        <f>IF(ISTEXT(VLOOKUP($A4,'ABCDE set (patient + verz)'!$A$2:$X$48,12,FALSE)),VLOOKUP($A4,'ABCDE set (patient + verz)'!$A$2:$X$48,12,FALSE),"")</f>
        <v>Volledig bewustzijn kind</v>
      </c>
      <c r="M4" s="104" t="str">
        <f t="shared" si="3"/>
        <v>ABCDE1B_ExtraInfo</v>
      </c>
      <c r="N4" s="1" t="str">
        <f>IF(ISTEXT(VLOOKUP($A4,'ABCDE set (patient + verz)'!$A$2:$X$48,14,FALSE)),VLOOKUP($A4,'ABCDE set (patient + verz)'!$A$2:$X$48,14,FALSE),"")</f>
        <v>We stellen je graag eerst een paar vragen om de ernst van je situatie te beoordelen. Daarna krijg je vragen gericht op je klacht zodat we je zo goed mogelijk verder kunnen helpen.
Kies 'nee' indien je / je kind erg verward, suf of niet bij bewustzijn is.</v>
      </c>
      <c r="O4" s="24" t="str">
        <f>IF(ISTEXT(VLOOKUP($A4,'ABCDE set (patient + verz)'!$A$2:$X$48,15,FALSE)),VLOOKUP($A4,'ABCDE set (patient + verz)'!$A$2:$X$48,15,FALSE),"")</f>
        <v/>
      </c>
      <c r="P4" s="24" t="str">
        <f>IF(ISTEXT(VLOOKUP($A4,'ABCDE set (patient + verz)'!$A$2:$X$48,16,FALSE)),VLOOKUP($A4,'ABCDE set (patient + verz)'!$A$2:$X$48,16,FALSE),"")</f>
        <v>Red flag</v>
      </c>
      <c r="Q4" s="1" t="str">
        <f>IF(ISTEXT(VLOOKUP($A4,'ABCDE set (patient + verz)'!$A$2:$X$48,17,FALSE)),VLOOKUP($A4,'ABCDE set (patient + verz)'!$A$2:$X$48,17,FALSE),"")</f>
        <v>keuzeselectie</v>
      </c>
      <c r="R4" s="1" t="str">
        <f>IF(ISTEXT(VLOOKUP($A4,'ABCDE set (patient + verz)'!$A$2:$X$48,18,FALSE)),VLOOKUP($A4,'ABCDE set (patient + verz)'!$A$2:$X$48,18,FALSE),"")</f>
        <v xml:space="preserve">Ja </v>
      </c>
      <c r="S4" s="14" t="s">
        <v>6347</v>
      </c>
      <c r="T4" s="14" t="str">
        <f>IF(ISTEXT(VLOOKUP($A4,'ABCDE set (patient + verz)'!$A$2:$X$48,20,FALSE)),VLOOKUP($A4,'ABCDE set (patient + verz)'!$A$2:$X$48,20,FALSE),"")</f>
        <v xml:space="preserve">1. Nee
2. Ja </v>
      </c>
      <c r="U4" s="14" t="str">
        <f>IF(ISTEXT(VLOOKUP($A4,'ABCDE set (patient + verz)'!$A$2:$X$48,21,FALSE)),VLOOKUP($A4,'ABCDE set (patient + verz)'!$A$2:$X$48,21,FALSE),"")</f>
        <v/>
      </c>
      <c r="V4" s="14" t="str">
        <f>IF(ISTEXT(VLOOKUP($A4,'ABCDE set (patient + verz)'!$A$2:$X$48,22,FALSE)),VLOOKUP($A4,'ABCDE set (patient + verz)'!$A$2:$X$48,22,FALSE),"")</f>
        <v>1-2.</v>
      </c>
      <c r="W4" s="203" t="str">
        <f>IF(ISTEXT(VLOOKUP($A4,'ABCDE set (patient + verz)'!$A$2:$X$48,23,FALSE)),VLOOKUP($A4,'ABCDE set (patient + verz)'!$A$2:$X$48,23,FALSE),"")</f>
        <v>1. U1-U2, redirect naar vpk chat.</v>
      </c>
      <c r="X4" s="25" t="str">
        <f>IF(ISTEXT(VLOOKUP($A4,'ABCDE set (patient + verz)'!$A$2:$X$48,24,FALSE)),VLOOKUP($A4,'ABCDE set (patient + verz)'!$A$2:$X$48,24,FALSE),"")</f>
        <v/>
      </c>
    </row>
    <row r="5" spans="1:24" ht="80.099999999999994">
      <c r="A5" s="25" t="str">
        <f t="shared" si="0"/>
        <v>ABCDE2</v>
      </c>
      <c r="B5" s="25">
        <v>2</v>
      </c>
      <c r="C5" s="25" t="s">
        <v>6343</v>
      </c>
      <c r="D5" s="25" t="s">
        <v>6115</v>
      </c>
      <c r="E5" s="25" t="s">
        <v>6115</v>
      </c>
      <c r="F5" s="25" t="s">
        <v>6154</v>
      </c>
      <c r="G5" s="25" t="s">
        <v>6385</v>
      </c>
      <c r="H5" s="101" t="str">
        <f t="shared" si="1"/>
        <v>ABCDE2_Question</v>
      </c>
      <c r="I5" s="1" t="str">
        <f>IF(ISTEXT(VLOOKUP($A5,'ABCDE set (patient + verz)'!$A$2:$X$48,9,FALSE)),VLOOKUP($A5,'ABCDE set (patient + verz)'!$A$2:$X$48,9,FALSE),"")</f>
        <v xml:space="preserve">Heb je een of meer van de volgende klachten bij het in- of uitademen? </v>
      </c>
      <c r="J5" s="485" t="str">
        <f t="shared" si="2"/>
        <v>ABCDE2_QuestionPar</v>
      </c>
      <c r="K5" s="1" t="str">
        <f>IF(ISTEXT(VLOOKUP($A5,'ABCDE set (patient + verz)'!$A$2:$X$48,11,FALSE)),VLOOKUP($A5,'ABCDE set (patient + verz)'!$A$2:$X$48,11,FALSE),"")</f>
        <v xml:space="preserve">Heeft de patiënt een of meer van de volgende klachten bij in- of uitademen? </v>
      </c>
      <c r="L5" s="1" t="str">
        <f>IF(ISTEXT(VLOOKUP($A5,'ABCDE set (patient + verz)'!$A$2:$X$48,12,FALSE)),VLOOKUP($A5,'ABCDE set (patient + verz)'!$A$2:$X$48,12,FALSE),"")</f>
        <v>A of B klachten</v>
      </c>
      <c r="M5" s="104" t="str">
        <f t="shared" si="3"/>
        <v>ABCDE2_ExtraInfo</v>
      </c>
      <c r="N5" s="1" t="str">
        <f>IF(ISTEXT(VLOOKUP($A5,'ABCDE set (patient + verz)'!$A$2:$X$48,14,FALSE)),VLOOKUP($A5,'ABCDE set (patient + verz)'!$A$2:$X$48,14,FALSE),"")</f>
        <v>Bijgeluiden: ademgeluiden bij vernauwde luchtweg zijn een gierende, piepende of sterk rochelende ademhaling.</v>
      </c>
      <c r="O5" s="24" t="str">
        <f>IF(ISTEXT(VLOOKUP($A5,'ABCDE set (patient + verz)'!$A$2:$X$48,15,FALSE)),VLOOKUP($A5,'ABCDE set (patient + verz)'!$A$2:$X$48,15,FALSE),"")</f>
        <v/>
      </c>
      <c r="P5" s="24" t="str">
        <f>IF(ISTEXT(VLOOKUP($A5,'ABCDE set (patient + verz)'!$A$2:$X$48,16,FALSE)),VLOOKUP($A5,'ABCDE set (patient + verz)'!$A$2:$X$48,16,FALSE),"")</f>
        <v>Red flag</v>
      </c>
      <c r="Q5" s="1" t="str">
        <f>IF(ISTEXT(VLOOKUP($A5,'ABCDE set (patient + verz)'!$A$2:$X$48,17,FALSE)),VLOOKUP($A5,'ABCDE set (patient + verz)'!$A$2:$X$48,17,FALSE),"")</f>
        <v>meerkeuzeselectie</v>
      </c>
      <c r="R5" s="1" t="str">
        <f>IF(ISTEXT(VLOOKUP($A5,'ABCDE set (patient + verz)'!$A$2:$X$48,18,FALSE)),VLOOKUP($A5,'ABCDE set (patient + verz)'!$A$2:$X$48,18,FALSE),"")</f>
        <v xml:space="preserve">Ja </v>
      </c>
      <c r="S5" s="14" t="s">
        <v>6361</v>
      </c>
      <c r="T5" s="14" t="str">
        <f>IF(ISTEXT(VLOOKUP($A5,'ABCDE set (patient + verz)'!$A$2:$X$48,20,FALSE)),VLOOKUP($A5,'ABCDE set (patient + verz)'!$A$2:$X$48,20,FALSE),"")</f>
        <v xml:space="preserve">1. Hevig benauwd of kortademig
2. Bijgeluiden / hoorbare in- of uitademing
3. Erg snelle ademhaling
4. Geen van allen  </v>
      </c>
      <c r="U5" s="14" t="str">
        <f>IF(ISTEXT(VLOOKUP($A5,'ABCDE set (patient + verz)'!$A$2:$X$48,21,FALSE)),VLOOKUP($A5,'ABCDE set (patient + verz)'!$A$2:$X$48,21,FALSE),"")</f>
        <v/>
      </c>
      <c r="V5" s="14" t="str">
        <f>IF(ISTEXT(VLOOKUP($A5,'ABCDE set (patient + verz)'!$A$2:$X$48,22,FALSE)),VLOOKUP($A5,'ABCDE set (patient + verz)'!$A$2:$X$48,22,FALSE),"")</f>
        <v>1-4.</v>
      </c>
      <c r="W5" s="203" t="str">
        <f>IF(ISTEXT(VLOOKUP($A5,'ABCDE set (patient + verz)'!$A$2:$X$48,23,FALSE)),VLOOKUP($A5,'ABCDE set (patient + verz)'!$A$2:$X$48,23,FALSE),"")</f>
        <v>1-3. U1-U2, redirect naar vpk chat.</v>
      </c>
      <c r="X5" s="25" t="str">
        <f>IF(ISTEXT(VLOOKUP($A5,'ABCDE set (patient + verz)'!$A$2:$X$48,24,FALSE)),VLOOKUP($A5,'ABCDE set (patient + verz)'!$A$2:$X$48,24,FALSE),"")</f>
        <v/>
      </c>
    </row>
    <row r="6" spans="1:24" ht="106.5">
      <c r="A6" s="25" t="str">
        <f t="shared" si="0"/>
        <v>ABCDE3</v>
      </c>
      <c r="B6" s="25">
        <v>3</v>
      </c>
      <c r="C6" s="25" t="s">
        <v>6353</v>
      </c>
      <c r="D6" s="25" t="s">
        <v>6296</v>
      </c>
      <c r="E6" s="25" t="s">
        <v>6115</v>
      </c>
      <c r="F6" s="25" t="s">
        <v>6224</v>
      </c>
      <c r="G6" s="25" t="s">
        <v>6385</v>
      </c>
      <c r="H6" s="101" t="str">
        <f t="shared" si="1"/>
        <v>ABCDE3_Question</v>
      </c>
      <c r="I6" s="1" t="str">
        <f>IF(ISTEXT(VLOOKUP($A6,'ABCDE set (patient + verz)'!$A$2:$X$48,9,FALSE)),VLOOKUP($A6,'ABCDE set (patient + verz)'!$A$2:$X$48,9,FALSE),"")</f>
        <v xml:space="preserve">Heb je een of meer van de volgende klachten bij het in- of uitademen? </v>
      </c>
      <c r="J6" s="485" t="str">
        <f t="shared" si="2"/>
        <v>ABCDE3_QuestionPar</v>
      </c>
      <c r="K6" s="1" t="str">
        <f>IF(ISTEXT(VLOOKUP($A6,'ABCDE set (patient + verz)'!$A$2:$X$48,11,FALSE)),VLOOKUP($A6,'ABCDE set (patient + verz)'!$A$2:$X$48,11,FALSE),"")</f>
        <v xml:space="preserve">Heeft je kind een van de volgende klachten bij het in- of uitademen? </v>
      </c>
      <c r="L6" s="1" t="str">
        <f>IF(ISTEXT(VLOOKUP($A6,'ABCDE set (patient + verz)'!$A$2:$X$48,12,FALSE)),VLOOKUP($A6,'ABCDE set (patient + verz)'!$A$2:$X$48,12,FALSE),"")</f>
        <v>A of B klachten kind</v>
      </c>
      <c r="M6" s="104"/>
      <c r="N6" s="1" t="str">
        <f>IF(ISTEXT(VLOOKUP($A6,'ABCDE set (patient + verz)'!$A$2:$X$48,14,FALSE)),VLOOKUP($A6,'ABCDE set (patient + verz)'!$A$2:$X$48,14,FALSE),"")</f>
        <v/>
      </c>
      <c r="O6" s="24" t="str">
        <f>IF(ISTEXT(VLOOKUP($A6,'ABCDE set (patient + verz)'!$A$2:$X$48,15,FALSE)),VLOOKUP($A6,'ABCDE set (patient + verz)'!$A$2:$X$48,15,FALSE),"")</f>
        <v/>
      </c>
      <c r="P6" s="24" t="str">
        <f>IF(ISTEXT(VLOOKUP($A6,'ABCDE set (patient + verz)'!$A$2:$X$48,16,FALSE)),VLOOKUP($A6,'ABCDE set (patient + verz)'!$A$2:$X$48,16,FALSE),"")</f>
        <v>Red flag</v>
      </c>
      <c r="Q6" s="1" t="str">
        <f>IF(ISTEXT(VLOOKUP($A6,'ABCDE set (patient + verz)'!$A$2:$X$48,17,FALSE)),VLOOKUP($A6,'ABCDE set (patient + verz)'!$A$2:$X$48,17,FALSE),"")</f>
        <v>meerkeuzeselectie</v>
      </c>
      <c r="R6" s="1" t="str">
        <f>IF(ISTEXT(VLOOKUP($A6,'ABCDE set (patient + verz)'!$A$2:$X$48,18,FALSE)),VLOOKUP($A6,'ABCDE set (patient + verz)'!$A$2:$X$48,18,FALSE),"")</f>
        <v xml:space="preserve">Ja </v>
      </c>
      <c r="S6" s="14" t="s">
        <v>6367</v>
      </c>
      <c r="T6" s="14" t="str">
        <f>IF(ISTEXT(VLOOKUP($A6,'ABCDE set (patient + verz)'!$A$2:$X$48,20,FALSE)),VLOOKUP($A6,'ABCDE set (patient + verz)'!$A$2:$X$48,20,FALSE),"")</f>
        <v>1. Kreunende ademhaling
2. Langere pauzes tussen de ademhaling of ademstops
3. Bang dat er iets is ingeslikt wat is blijven steken in de keel
4. Geen van allen</v>
      </c>
      <c r="U6" s="14" t="str">
        <f>IF(ISTEXT(VLOOKUP($A6,'ABCDE set (patient + verz)'!$A$2:$X$48,21,FALSE)),VLOOKUP($A6,'ABCDE set (patient + verz)'!$A$2:$X$48,21,FALSE),"")</f>
        <v/>
      </c>
      <c r="V6" s="14" t="str">
        <f>IF(ISTEXT(VLOOKUP($A6,'ABCDE set (patient + verz)'!$A$2:$X$48,22,FALSE)),VLOOKUP($A6,'ABCDE set (patient + verz)'!$A$2:$X$48,22,FALSE),"")</f>
        <v>1-4.</v>
      </c>
      <c r="W6" s="203" t="str">
        <f>IF(ISTEXT(VLOOKUP($A6,'ABCDE set (patient + verz)'!$A$2:$X$48,23,FALSE)),VLOOKUP($A6,'ABCDE set (patient + verz)'!$A$2:$X$48,23,FALSE),"")</f>
        <v>1-3. U1-U2, redirect naar vpk chat.</v>
      </c>
      <c r="X6" s="25" t="str">
        <f>IF(ISTEXT(VLOOKUP($A6,'ABCDE set (patient + verz)'!$A$2:$X$48,24,FALSE)),VLOOKUP($A6,'ABCDE set (patient + verz)'!$A$2:$X$48,24,FALSE),"")</f>
        <v/>
      </c>
    </row>
    <row r="7" spans="1:24" ht="106.5">
      <c r="A7" s="25" t="str">
        <f t="shared" si="0"/>
        <v>ABCDE4</v>
      </c>
      <c r="B7" s="25">
        <v>4</v>
      </c>
      <c r="C7" s="25" t="s">
        <v>6343</v>
      </c>
      <c r="D7" s="25" t="s">
        <v>6115</v>
      </c>
      <c r="E7" s="25" t="s">
        <v>4719</v>
      </c>
      <c r="F7" s="25" t="s">
        <v>6154</v>
      </c>
      <c r="G7" s="25" t="s">
        <v>6385</v>
      </c>
      <c r="H7" s="101" t="str">
        <f t="shared" si="1"/>
        <v>ABCDE4_Question</v>
      </c>
      <c r="I7" s="1" t="str">
        <f>IF(ISTEXT(VLOOKUP($A7,'ABCDE set (patient + verz)'!$A$2:$X$48,9,FALSE)),VLOOKUP($A7,'ABCDE set (patient + verz)'!$A$2:$X$48,9,FALSE),"")</f>
        <v xml:space="preserve">Heb je een of meer van de volgende ernstige klachten? </v>
      </c>
      <c r="J7" s="485" t="str">
        <f t="shared" si="2"/>
        <v>ABCDE4_QuestionPar</v>
      </c>
      <c r="K7" s="1" t="str">
        <f>IF(ISTEXT(VLOOKUP($A7,'ABCDE set (patient + verz)'!$A$2:$X$48,11,FALSE)),VLOOKUP($A7,'ABCDE set (patient + verz)'!$A$2:$X$48,11,FALSE),"")</f>
        <v>Heeft de patiënt een of meer van de volgende ernstige klachten?</v>
      </c>
      <c r="L7" s="1" t="str">
        <f>IF(ISTEXT(VLOOKUP($A7,'ABCDE set (patient + verz)'!$A$2:$X$48,12,FALSE)),VLOOKUP($A7,'ABCDE set (patient + verz)'!$A$2:$X$48,12,FALSE),"")</f>
        <v>C Klachten</v>
      </c>
      <c r="M7" s="104"/>
      <c r="N7" s="1" t="str">
        <f>IF(ISTEXT(VLOOKUP($A7,'ABCDE set (patient + verz)'!$A$2:$X$48,14,FALSE)),VLOOKUP($A7,'ABCDE set (patient + verz)'!$A$2:$X$48,14,FALSE),"")</f>
        <v/>
      </c>
      <c r="O7" s="24" t="str">
        <f>IF(ISTEXT(VLOOKUP($A7,'ABCDE set (patient + verz)'!$A$2:$X$48,15,FALSE)),VLOOKUP($A7,'ABCDE set (patient + verz)'!$A$2:$X$48,15,FALSE),"")</f>
        <v/>
      </c>
      <c r="P7" s="24" t="str">
        <f>IF(ISTEXT(VLOOKUP($A7,'ABCDE set (patient + verz)'!$A$2:$X$48,16,FALSE)),VLOOKUP($A7,'ABCDE set (patient + verz)'!$A$2:$X$48,16,FALSE),"")</f>
        <v>Red flag</v>
      </c>
      <c r="Q7" s="1" t="str">
        <f>IF(ISTEXT(VLOOKUP($A7,'ABCDE set (patient + verz)'!$A$2:$X$48,17,FALSE)),VLOOKUP($A7,'ABCDE set (patient + verz)'!$A$2:$X$48,17,FALSE),"")</f>
        <v>meerkeuzeselectie</v>
      </c>
      <c r="R7" s="1" t="str">
        <f>IF(ISTEXT(VLOOKUP($A7,'ABCDE set (patient + verz)'!$A$2:$X$48,18,FALSE)),VLOOKUP($A7,'ABCDE set (patient + verz)'!$A$2:$X$48,18,FALSE),"")</f>
        <v>ja</v>
      </c>
      <c r="S7" s="14" t="s">
        <v>6371</v>
      </c>
      <c r="T7" s="14" t="str">
        <f>IF(ISTEXT(VLOOKUP($A7,'ABCDE set (patient + verz)'!$A$2:$X$48,20,FALSE)),VLOOKUP($A7,'ABCDE set (patient + verz)'!$A$2:$X$48,20,FALSE),"")</f>
        <v>1. Hevig bloedverlies of bloed braken 
2. Klam, zweten of gevoel flauw te vallen
3. Grauwe, blauwe of bleke huidskleur 
4. Geen van allen</v>
      </c>
      <c r="U7" s="14" t="str">
        <f>IF(ISTEXT(VLOOKUP($A7,'ABCDE set (patient + verz)'!$A$2:$X$48,21,FALSE)),VLOOKUP($A7,'ABCDE set (patient + verz)'!$A$2:$X$48,21,FALSE),"")</f>
        <v/>
      </c>
      <c r="V7" s="14" t="str">
        <f>IF(ISTEXT(VLOOKUP($A7,'ABCDE set (patient + verz)'!$A$2:$X$48,22,FALSE)),VLOOKUP($A7,'ABCDE set (patient + verz)'!$A$2:$X$48,22,FALSE),"")</f>
        <v>1-4.</v>
      </c>
      <c r="W7" s="203" t="str">
        <f>IF(ISTEXT(VLOOKUP($A7,'ABCDE set (patient + verz)'!$A$2:$X$48,23,FALSE)),VLOOKUP($A7,'ABCDE set (patient + verz)'!$A$2:$X$48,23,FALSE),"")</f>
        <v>1-3. U1-U2, redirect naar vpk chat.</v>
      </c>
      <c r="X7" s="25" t="str">
        <f>IF(ISTEXT(VLOOKUP($A7,'ABCDE set (patient + verz)'!$A$2:$X$48,24,FALSE)),VLOOKUP($A7,'ABCDE set (patient + verz)'!$A$2:$X$48,24,FALSE),"")</f>
        <v/>
      </c>
    </row>
    <row r="8" spans="1:24" ht="45.75">
      <c r="A8" s="25" t="str">
        <f t="shared" si="0"/>
        <v>ABCDE5</v>
      </c>
      <c r="B8" s="25">
        <v>5</v>
      </c>
      <c r="C8" s="25" t="s">
        <v>6343</v>
      </c>
      <c r="D8" s="25" t="s">
        <v>6115</v>
      </c>
      <c r="E8" s="25" t="s">
        <v>4719</v>
      </c>
      <c r="F8" s="25" t="s">
        <v>6154</v>
      </c>
      <c r="G8" s="25" t="s">
        <v>6385</v>
      </c>
      <c r="H8" s="101" t="str">
        <f t="shared" si="1"/>
        <v>ABCDE5_Question</v>
      </c>
      <c r="I8" s="1" t="str">
        <f>IF(ISTEXT(VLOOKUP($A8,'ABCDE set (patient + verz)'!$A$2:$X$48,9,FALSE)),VLOOKUP($A8,'ABCDE set (patient + verz)'!$A$2:$X$48,9,FALSE),"")</f>
        <v>Heb je een plotse verandering van spraak, of van uitval in het gezicht of een lichaamsdeel?</v>
      </c>
      <c r="J8" s="485" t="str">
        <f t="shared" si="2"/>
        <v>ABCDE5_QuestionPar</v>
      </c>
      <c r="K8" s="1" t="str">
        <f>IF(ISTEXT(VLOOKUP($A8,'ABCDE set (patient + verz)'!$A$2:$X$48,11,FALSE)),VLOOKUP($A8,'ABCDE set (patient + verz)'!$A$2:$X$48,11,FALSE),"")</f>
        <v>Is er sprake van een plotse verandering van spraak of van uitval van gevoel of kracht in het gezicht of een lichaamsdeel?</v>
      </c>
      <c r="L8" s="1" t="str">
        <f>IF(ISTEXT(VLOOKUP($A8,'ABCDE set (patient + verz)'!$A$2:$X$48,12,FALSE)),VLOOKUP($A8,'ABCDE set (patient + verz)'!$A$2:$X$48,12,FALSE),"")</f>
        <v>Acute verlamming</v>
      </c>
      <c r="M8" s="104"/>
      <c r="N8" s="1" t="str">
        <f>IF(ISTEXT(VLOOKUP($A8,'ABCDE set (patient + verz)'!$A$2:$X$48,14,FALSE)),VLOOKUP($A8,'ABCDE set (patient + verz)'!$A$2:$X$48,14,FALSE),"")</f>
        <v/>
      </c>
      <c r="O8" s="24" t="str">
        <f>IF(ISTEXT(VLOOKUP($A8,'ABCDE set (patient + verz)'!$A$2:$X$48,15,FALSE)),VLOOKUP($A8,'ABCDE set (patient + verz)'!$A$2:$X$48,15,FALSE),"")</f>
        <v/>
      </c>
      <c r="P8" s="24" t="str">
        <f>IF(ISTEXT(VLOOKUP($A8,'ABCDE set (patient + verz)'!$A$2:$X$48,16,FALSE)),VLOOKUP($A8,'ABCDE set (patient + verz)'!$A$2:$X$48,16,FALSE),"")</f>
        <v>Red flag</v>
      </c>
      <c r="Q8" s="1" t="str">
        <f>IF(ISTEXT(VLOOKUP($A8,'ABCDE set (patient + verz)'!$A$2:$X$48,17,FALSE)),VLOOKUP($A8,'ABCDE set (patient + verz)'!$A$2:$X$48,17,FALSE),"")</f>
        <v>keuzeselectie</v>
      </c>
      <c r="R8" s="1" t="str">
        <f>IF(ISTEXT(VLOOKUP($A8,'ABCDE set (patient + verz)'!$A$2:$X$48,18,FALSE)),VLOOKUP($A8,'ABCDE set (patient + verz)'!$A$2:$X$48,18,FALSE),"")</f>
        <v>Ja</v>
      </c>
      <c r="S8" s="14" t="s">
        <v>6374</v>
      </c>
      <c r="T8" s="14" t="str">
        <f>IF(ISTEXT(VLOOKUP($A8,'ABCDE set (patient + verz)'!$A$2:$X$48,20,FALSE)),VLOOKUP($A8,'ABCDE set (patient + verz)'!$A$2:$X$48,20,FALSE),"")</f>
        <v>1. Ja, korter dan 12 uur
2. Ja, langer dan 12 uur 
3. Nee</v>
      </c>
      <c r="U8" s="14" t="str">
        <f>IF(ISTEXT(VLOOKUP($A8,'ABCDE set (patient + verz)'!$A$2:$X$48,21,FALSE)),VLOOKUP($A8,'ABCDE set (patient + verz)'!$A$2:$X$48,21,FALSE),"")</f>
        <v/>
      </c>
      <c r="V8" s="14" t="str">
        <f>IF(ISTEXT(VLOOKUP($A8,'ABCDE set (patient + verz)'!$A$2:$X$48,22,FALSE)),VLOOKUP($A8,'ABCDE set (patient + verz)'!$A$2:$X$48,22,FALSE),"")</f>
        <v>1-3.</v>
      </c>
      <c r="W8" s="203" t="str">
        <f>IF(ISTEXT(VLOOKUP($A8,'ABCDE set (patient + verz)'!$A$2:$X$48,23,FALSE)),VLOOKUP($A8,'ABCDE set (patient + verz)'!$A$2:$X$48,23,FALSE),"")</f>
        <v>1-2. U1-U2, redirect naar vpk chat.</v>
      </c>
      <c r="X8" s="25" t="str">
        <f>IF(ISTEXT(VLOOKUP($A8,'ABCDE set (patient + verz)'!$A$2:$X$48,24,FALSE)),VLOOKUP($A8,'ABCDE set (patient + verz)'!$A$2:$X$48,24,FALSE),"")</f>
        <v/>
      </c>
    </row>
    <row r="9" spans="1:24" ht="106.5">
      <c r="A9" s="25" t="str">
        <f t="shared" si="0"/>
        <v>ABCDE6</v>
      </c>
      <c r="B9" s="25">
        <v>6</v>
      </c>
      <c r="C9" s="25" t="s">
        <v>6353</v>
      </c>
      <c r="D9" s="25" t="s">
        <v>4719</v>
      </c>
      <c r="E9" s="25" t="s">
        <v>4719</v>
      </c>
      <c r="F9" s="25" t="s">
        <v>6154</v>
      </c>
      <c r="G9" s="25" t="s">
        <v>6385</v>
      </c>
      <c r="H9" s="101" t="str">
        <f t="shared" si="1"/>
        <v>ABCDE6_Question</v>
      </c>
      <c r="I9" s="1" t="str">
        <f>IF(ISTEXT(VLOOKUP($A9,'ABCDE set (patient + verz)'!$A$2:$X$48,9,FALSE)),VLOOKUP($A9,'ABCDE set (patient + verz)'!$A$2:$X$48,9,FALSE),"")</f>
        <v xml:space="preserve">Hoe ernstig ziek ben je op dit moment? </v>
      </c>
      <c r="J9" s="485" t="str">
        <f t="shared" si="2"/>
        <v>ABCDE6_QuestionPar</v>
      </c>
      <c r="K9" s="1" t="str">
        <f>IF(ISTEXT(VLOOKUP($A9,'ABCDE set (patient + verz)'!$A$2:$X$48,11,FALSE)),VLOOKUP($A9,'ABCDE set (patient + verz)'!$A$2:$X$48,11,FALSE),"")</f>
        <v xml:space="preserve">Hoe ernstig ziek is de patiënt op dit moment? </v>
      </c>
      <c r="L9" s="1" t="str">
        <f>IF(ISTEXT(VLOOKUP($A9,'ABCDE set (patient + verz)'!$A$2:$X$48,12,FALSE)),VLOOKUP($A9,'ABCDE set (patient + verz)'!$A$2:$X$48,12,FALSE),"")</f>
        <v xml:space="preserve">Mate van ziek zijn </v>
      </c>
      <c r="M9" s="104"/>
      <c r="N9" s="1" t="str">
        <f>IF(ISTEXT(VLOOKUP($A9,'ABCDE set (patient + verz)'!$A$2:$X$48,14,FALSE)),VLOOKUP($A9,'ABCDE set (patient + verz)'!$A$2:$X$48,14,FALSE),"")</f>
        <v/>
      </c>
      <c r="O9" s="24" t="str">
        <f>IF(ISTEXT(VLOOKUP($A9,'ABCDE set (patient + verz)'!$A$2:$X$48,15,FALSE)),VLOOKUP($A9,'ABCDE set (patient + verz)'!$A$2:$X$48,15,FALSE),"")</f>
        <v/>
      </c>
      <c r="P9" s="24" t="str">
        <f>IF(ISTEXT(VLOOKUP($A9,'ABCDE set (patient + verz)'!$A$2:$X$48,16,FALSE)),VLOOKUP($A9,'ABCDE set (patient + verz)'!$A$2:$X$48,16,FALSE),"")</f>
        <v>Red flag</v>
      </c>
      <c r="Q9" s="1" t="str">
        <f>IF(ISTEXT(VLOOKUP($A9,'ABCDE set (patient + verz)'!$A$2:$X$48,17,FALSE)),VLOOKUP($A9,'ABCDE set (patient + verz)'!$A$2:$X$48,17,FALSE),"")</f>
        <v>meerkeuzeselectie</v>
      </c>
      <c r="R9" s="1" t="str">
        <f>IF(ISTEXT(VLOOKUP($A9,'ABCDE set (patient + verz)'!$A$2:$X$48,18,FALSE)),VLOOKUP($A9,'ABCDE set (patient + verz)'!$A$2:$X$48,18,FALSE),"")</f>
        <v>Ja</v>
      </c>
      <c r="S9" s="14" t="s">
        <v>6380</v>
      </c>
      <c r="T9" s="14" t="str">
        <f>IF(ISTEXT(VLOOKUP($A9,'ABCDE set (patient + verz)'!$A$2:$X$48,20,FALSE)),VLOOKUP($A9,'ABCDE set (patient + verz)'!$A$2:$X$48,20,FALSE),"")</f>
        <v xml:space="preserve">1. Kan niets meer door ernstig ziek zijn
2. Heb ondragelijke / allesoverheersende pijn 
3. Wel ziek, maar geen van bovenstaande
4. Geen van allen </v>
      </c>
      <c r="U9" s="14" t="str">
        <f>IF(ISTEXT(VLOOKUP($A9,'ABCDE set (patient + verz)'!$A$2:$X$48,21,FALSE)),VLOOKUP($A9,'ABCDE set (patient + verz)'!$A$2:$X$48,21,FALSE),"")</f>
        <v/>
      </c>
      <c r="V9" s="14" t="str">
        <f>IF(ISTEXT(VLOOKUP($A9,'ABCDE set (patient + verz)'!$A$2:$X$48,22,FALSE)),VLOOKUP($A9,'ABCDE set (patient + verz)'!$A$2:$X$48,22,FALSE),"")</f>
        <v>1-4.</v>
      </c>
      <c r="W9" s="203" t="str">
        <f>IF(ISTEXT(VLOOKUP($A9,'ABCDE set (patient + verz)'!$A$2:$X$48,23,FALSE)),VLOOKUP($A9,'ABCDE set (patient + verz)'!$A$2:$X$48,23,FALSE),"")</f>
        <v>1-2. U1-U2, redirect naar vpk chat.</v>
      </c>
      <c r="X9" s="25" t="str">
        <f>IF(ISTEXT(VLOOKUP($A9,'ABCDE set (patient + verz)'!$A$2:$X$48,24,FALSE)),VLOOKUP($A9,'ABCDE set (patient + verz)'!$A$2:$X$48,24,FALSE),"")</f>
        <v/>
      </c>
    </row>
    <row r="10" spans="1:24" ht="350.1">
      <c r="A10" s="275" t="str">
        <f>UPPER(MID(C10,1,5)&amp;B10)</f>
        <v>ALLER1</v>
      </c>
      <c r="B10" s="381">
        <v>1</v>
      </c>
      <c r="C10" s="381" t="s">
        <v>64</v>
      </c>
      <c r="D10" s="381" t="s">
        <v>6115</v>
      </c>
      <c r="E10" s="381" t="s">
        <v>4719</v>
      </c>
      <c r="F10" s="381" t="s">
        <v>6154</v>
      </c>
      <c r="G10" s="381"/>
      <c r="H10" s="101" t="str">
        <f t="shared" si="1"/>
        <v>ALLER1_Question</v>
      </c>
      <c r="I10" s="381" t="s">
        <v>6438</v>
      </c>
      <c r="J10" s="485" t="str">
        <f t="shared" si="2"/>
        <v>ALLER1_QuestionPar</v>
      </c>
      <c r="K10" s="382" t="s">
        <v>6438</v>
      </c>
      <c r="L10" s="381" t="s">
        <v>6439</v>
      </c>
      <c r="M10" s="104" t="str">
        <f t="shared" si="3"/>
        <v>ALLER1_ExtraInfo</v>
      </c>
      <c r="N10" s="167" t="s">
        <v>6440</v>
      </c>
      <c r="O10" s="381"/>
      <c r="P10" s="381" t="s">
        <v>6441</v>
      </c>
      <c r="Q10" s="381" t="s">
        <v>6272</v>
      </c>
      <c r="R10" s="381" t="s">
        <v>6118</v>
      </c>
      <c r="S10" s="381" t="s">
        <v>6442</v>
      </c>
      <c r="T10" s="381" t="s">
        <v>6443</v>
      </c>
      <c r="U10" s="381"/>
      <c r="V10" s="383" t="s">
        <v>6444</v>
      </c>
      <c r="W10" s="381" t="s">
        <v>6445</v>
      </c>
      <c r="X10" s="384"/>
    </row>
    <row r="11" spans="1:24" ht="32.1">
      <c r="A11" s="313" t="str">
        <f t="shared" ref="A11" si="4">UPPER(MID(C11,1,3)&amp;B11)</f>
        <v>ALG7</v>
      </c>
      <c r="B11" s="316">
        <v>7</v>
      </c>
      <c r="C11" s="316" t="s">
        <v>6153</v>
      </c>
      <c r="D11" s="316" t="s">
        <v>6115</v>
      </c>
      <c r="E11" s="317" t="s">
        <v>6196</v>
      </c>
      <c r="F11" s="317" t="s">
        <v>6154</v>
      </c>
      <c r="G11" s="317"/>
      <c r="H11" s="101" t="str">
        <f t="shared" si="1"/>
        <v>ALG7_Question</v>
      </c>
      <c r="I11" s="1" t="str">
        <f>IF(ISTEXT(VLOOKUP($A11,'ALG Generieke vragenset'!$A$2:$X$100,9,FALSE)),VLOOKUP($A11,'ALG Generieke vragenset'!$A$2:$X$100,9,FALSE),"")</f>
        <v>Heb je (vermoedelijk) koorts?</v>
      </c>
      <c r="J11" s="485" t="str">
        <f t="shared" si="2"/>
        <v>ALG7_QuestionPar</v>
      </c>
      <c r="K11" s="1" t="str">
        <f>IF(ISTEXT(VLOOKUP($A11,'ALG Generieke vragenset'!$A$2:$X$100,11,FALSE)),VLOOKUP($A11,'ALG Generieke vragenset'!$A$2:$X$100,11,FALSE),"")</f>
        <v>Heeft de patiënt (vermoedelijk) koorts?</v>
      </c>
      <c r="L11" s="1" t="str">
        <f>IF(ISTEXT(VLOOKUP($A11,'ALG Generieke vragenset'!$A$2:$X$100,12,FALSE)),VLOOKUP($A11,'ALG Generieke vragenset'!$A$2:$X$100,12,FALSE),"")</f>
        <v>(Vermoedelijk) koorts</v>
      </c>
      <c r="M11" s="104" t="str">
        <f t="shared" si="3"/>
        <v>ALG7_ExtraInfo</v>
      </c>
      <c r="N11" s="1" t="str">
        <f>IF(ISTEXT(VLOOKUP($A11,'ALG Generieke vragenset'!$A$2:$X$100,14,FALSE)),VLOOKUP($A11,'ALG Generieke vragenset'!$A$2:$X$100,14,FALSE),"")</f>
        <v xml:space="preserve">Koorts is 38°C of hoger. Als je een thermometer hebt graag meten en bij voorkeur via de anus meten. </v>
      </c>
      <c r="O11" s="24" t="str">
        <f>IF(ISTEXT(VLOOKUP($A11,'ALG Generieke vragenset'!$A$2:$X$100,15,FALSE)),VLOOKUP($A11,'ALG Generieke vragenset'!$A$2:$X$100,15,FALSE),"")</f>
        <v/>
      </c>
      <c r="P11" s="24" t="str">
        <f>IF(ISTEXT(VLOOKUP($A11,'ALG Generieke vragenset'!$A$2:$X$100,16,FALSE)),VLOOKUP($A11,'ALG Generieke vragenset'!$A$2:$X$100,16,FALSE),"")</f>
        <v/>
      </c>
      <c r="Q11" s="1" t="str">
        <f>IF(ISTEXT(VLOOKUP($A11,'ALG Generieke vragenset'!$A$2:$X$100,17,FALSE)),VLOOKUP($A11,'ALG Generieke vragenset'!$A$2:$X$100,17,FALSE),"")</f>
        <v>keuzeselectie</v>
      </c>
      <c r="R11" s="1" t="str">
        <f>IF(ISTEXT(VLOOKUP($A11,'ALG Generieke vragenset'!$A$2:$X$100,18,FALSE)),VLOOKUP($A11,'ALG Generieke vragenset'!$A$2:$X$100,18,FALSE),"")</f>
        <v xml:space="preserve">Ja </v>
      </c>
      <c r="S11" s="14" t="s">
        <v>6198</v>
      </c>
      <c r="T11" s="14" t="str">
        <f>IF(ISTEXT(VLOOKUP($A11,'ALG Generieke vragenset'!$A$2:$X$100,20,FALSE)),VLOOKUP($A11,'ALG Generieke vragenset'!$A$2:$X$100,20,FALSE),"")</f>
        <v>1. Ja / vermoedelijk wel 
2. Nee / vermoedelijk niet</v>
      </c>
      <c r="U11" s="14" t="str">
        <f>IF(ISTEXT(VLOOKUP($A11,'ALG Generieke vragenset'!$A$2:$X$100,21,FALSE)),VLOOKUP($A11,'ALG Generieke vragenset'!$A$2:$X$100,21,FALSE),"")</f>
        <v>x</v>
      </c>
      <c r="V11" s="316" t="s">
        <v>6159</v>
      </c>
      <c r="W11" s="315" t="s">
        <v>6181</v>
      </c>
      <c r="X11" s="354"/>
    </row>
    <row r="12" spans="1:24" ht="207.95">
      <c r="A12" s="379" t="s">
        <v>6446</v>
      </c>
      <c r="B12" s="380" t="s">
        <v>6201</v>
      </c>
      <c r="C12" s="380" t="s">
        <v>6153</v>
      </c>
      <c r="D12" s="380" t="s">
        <v>4719</v>
      </c>
      <c r="E12" s="380" t="s">
        <v>4719</v>
      </c>
      <c r="F12" s="380" t="s">
        <v>6202</v>
      </c>
      <c r="G12" s="380"/>
      <c r="H12" s="101" t="str">
        <f t="shared" si="1"/>
        <v>ALG7a_Question</v>
      </c>
      <c r="I12" s="1" t="str">
        <f>IF(ISTEXT(VLOOKUP($A12,'ALG Generieke vragenset'!$A$2:$X$100,9,FALSE)),VLOOKUP($A12,'ALG Generieke vragenset'!$A$2:$X$100,9,FALSE),"")</f>
        <v>Hoe hoog is je temperatuur?</v>
      </c>
      <c r="J12" s="485" t="str">
        <f t="shared" si="2"/>
        <v>ALG7a_QuestionPar</v>
      </c>
      <c r="K12" s="1" t="str">
        <f>IF(ISTEXT(VLOOKUP($A12,'ALG Generieke vragenset'!$A$2:$X$100,11,FALSE)),VLOOKUP($A12,'ALG Generieke vragenset'!$A$2:$X$100,11,FALSE),"")</f>
        <v>Hoe hoog is de temperatuur?</v>
      </c>
      <c r="L12" s="1" t="str">
        <f>IF(ISTEXT(VLOOKUP($A12,'ALG Generieke vragenset'!$A$2:$X$100,12,FALSE)),VLOOKUP($A12,'ALG Generieke vragenset'!$A$2:$X$100,12,FALSE),"")</f>
        <v>Temperatuur</v>
      </c>
      <c r="M12" s="104" t="str">
        <f t="shared" si="3"/>
        <v>ALG7a_ExtraInfo</v>
      </c>
      <c r="N12" s="1" t="str">
        <f>IF(ISTEXT(VLOOKUP($A12,'ALG Generieke vragenset'!$A$2:$X$100,14,FALSE)),VLOOKUP($A12,'ALG Generieke vragenset'!$A$2:$X$100,14,FALSE),"")</f>
        <v xml:space="preserve">Bij voorkeur via de anus gemeten en afronden op halve graden. </v>
      </c>
      <c r="O12" s="24" t="str">
        <f>IF(ISTEXT(VLOOKUP($A12,'ALG Generieke vragenset'!$A$2:$X$100,15,FALSE)),VLOOKUP($A12,'ALG Generieke vragenset'!$A$2:$X$100,15,FALSE),"")</f>
        <v/>
      </c>
      <c r="P12" s="24" t="str">
        <f>IF(ISTEXT(VLOOKUP($A12,'ALG Generieke vragenset'!$A$2:$X$100,16,FALSE)),VLOOKUP($A12,'ALG Generieke vragenset'!$A$2:$X$100,16,FALSE),"")</f>
        <v> </v>
      </c>
      <c r="Q12" s="1" t="str">
        <f>IF(ISTEXT(VLOOKUP($A12,'ALG Generieke vragenset'!$A$2:$X$100,17,FALSE)),VLOOKUP($A12,'ALG Generieke vragenset'!$A$2:$X$100,17,FALSE),"")</f>
        <v>Slider</v>
      </c>
      <c r="R12" s="1" t="str">
        <f>IF(ISTEXT(VLOOKUP($A12,'ALG Generieke vragenset'!$A$2:$X$100,18,FALSE)),VLOOKUP($A12,'ALG Generieke vragenset'!$A$2:$X$100,18,FALSE),"")</f>
        <v xml:space="preserve">Ja </v>
      </c>
      <c r="S12" s="14" t="s">
        <v>6447</v>
      </c>
      <c r="T12" s="14" t="str">
        <f>IF(ISTEXT(VLOOKUP($A12,'ALG Generieke vragenset'!$A$2:$X$100,20,FALSE)),VLOOKUP($A12,'ALG Generieke vragenset'!$A$2:$X$100,20,FALSE),"")</f>
        <v>1. 35
2. 35.5
3. 36
4. 36.5
5. 37
6. 37.5 
7. 38
8. 38.5 
9. 39
10. 39.5 
11. 40
12. 40.5 
13. 41</v>
      </c>
      <c r="U12" s="14" t="str">
        <f>IF(ISTEXT(VLOOKUP($A12,'ALG Generieke vragenset'!$A$2:$X$100,21,FALSE)),VLOOKUP($A12,'ALG Generieke vragenset'!$A$2:$X$100,21,FALSE),"")</f>
        <v>x</v>
      </c>
      <c r="V12" s="380" t="s">
        <v>6208</v>
      </c>
      <c r="W12" s="380" t="s">
        <v>6209</v>
      </c>
      <c r="X12" s="387" t="s">
        <v>6116</v>
      </c>
    </row>
    <row r="13" spans="1:24" ht="255.95">
      <c r="A13" s="388" t="str">
        <f>UPPER(MID(C13,1,5)&amp;B13)</f>
        <v>ALLER2</v>
      </c>
      <c r="B13" s="380">
        <v>2</v>
      </c>
      <c r="C13" s="380" t="s">
        <v>64</v>
      </c>
      <c r="D13" s="380" t="s">
        <v>6115</v>
      </c>
      <c r="E13" s="380" t="s">
        <v>4719</v>
      </c>
      <c r="F13" s="380" t="s">
        <v>6154</v>
      </c>
      <c r="G13" s="380"/>
      <c r="H13" s="101" t="str">
        <f t="shared" si="1"/>
        <v>ALLER2_Question</v>
      </c>
      <c r="I13" s="380" t="s">
        <v>508</v>
      </c>
      <c r="J13" s="485" t="str">
        <f t="shared" si="2"/>
        <v>ALLER2_QuestionPar</v>
      </c>
      <c r="K13" s="401" t="s">
        <v>529</v>
      </c>
      <c r="L13" s="402" t="s">
        <v>6448</v>
      </c>
      <c r="M13" s="104" t="str">
        <f t="shared" si="3"/>
        <v>ALLER2_ExtraInfo</v>
      </c>
      <c r="N13" s="402" t="s">
        <v>743</v>
      </c>
      <c r="O13" s="402"/>
      <c r="P13" s="380"/>
      <c r="Q13" s="380" t="s">
        <v>6326</v>
      </c>
      <c r="R13" s="380" t="s">
        <v>3</v>
      </c>
      <c r="S13" s="380" t="s">
        <v>6449</v>
      </c>
      <c r="T13" s="380" t="s">
        <v>6450</v>
      </c>
      <c r="U13" s="424" t="s">
        <v>1576</v>
      </c>
      <c r="V13" s="380" t="s">
        <v>6444</v>
      </c>
      <c r="W13" s="380" t="s">
        <v>6451</v>
      </c>
      <c r="X13" s="387"/>
    </row>
    <row r="14" spans="1:24" ht="15.95">
      <c r="A14" s="292" t="str">
        <f>UPPER(MID(C14,1,5)&amp;B14)</f>
        <v>ALLER2A</v>
      </c>
      <c r="B14" s="403" t="s">
        <v>6452</v>
      </c>
      <c r="C14" s="403" t="s">
        <v>64</v>
      </c>
      <c r="D14" s="403" t="s">
        <v>6115</v>
      </c>
      <c r="E14" s="337" t="s">
        <v>6115</v>
      </c>
      <c r="F14" s="337" t="s">
        <v>6154</v>
      </c>
      <c r="G14" s="337"/>
      <c r="H14" s="101" t="str">
        <f t="shared" si="1"/>
        <v>ALLER2A_Question</v>
      </c>
      <c r="I14" s="340" t="s">
        <v>764</v>
      </c>
      <c r="J14" s="485" t="str">
        <f t="shared" si="2"/>
        <v>ALLER2A_QuestionPar</v>
      </c>
      <c r="K14" s="340" t="s">
        <v>764</v>
      </c>
      <c r="L14" s="509" t="s">
        <v>2021</v>
      </c>
      <c r="M14" s="104" t="str">
        <f t="shared" si="3"/>
        <v>ALLER2A_ExtraInfo</v>
      </c>
      <c r="N14" s="509" t="s">
        <v>6453</v>
      </c>
      <c r="O14" s="510"/>
      <c r="P14" s="315"/>
      <c r="Q14" s="340" t="s">
        <v>2029</v>
      </c>
      <c r="R14" s="340" t="s">
        <v>6118</v>
      </c>
      <c r="S14" s="340"/>
      <c r="T14" s="337" t="s">
        <v>6312</v>
      </c>
      <c r="U14" s="338" t="s">
        <v>1576</v>
      </c>
      <c r="V14" s="337">
        <v>1</v>
      </c>
      <c r="W14" s="404" t="s">
        <v>6454</v>
      </c>
      <c r="X14" s="405"/>
    </row>
    <row r="15" spans="1:24" ht="176.1">
      <c r="A15" s="292" t="str">
        <f>UPPER(MID(C15,1,3)&amp;B15)</f>
        <v>PIJ1</v>
      </c>
      <c r="B15" s="171">
        <v>1</v>
      </c>
      <c r="C15" s="171" t="s">
        <v>6247</v>
      </c>
      <c r="D15" s="172" t="s">
        <v>4719</v>
      </c>
      <c r="E15" s="172" t="s">
        <v>4719</v>
      </c>
      <c r="F15" s="172" t="s">
        <v>6154</v>
      </c>
      <c r="G15" s="172"/>
      <c r="H15" s="101" t="str">
        <f t="shared" si="1"/>
        <v>PIJ1_Question</v>
      </c>
      <c r="I15" s="1" t="str">
        <f>IF(ISTEXT(VLOOKUP($A15,'ALG Generieke vragenset'!$A$2:$X$100,9,FALSE)),VLOOKUP($A15,'ALG Generieke vragenset'!$A$2:$X$100,9,FALSE),"")</f>
        <v>Kun je op een schaal van 0-10 aangeven hoeveel pijn je hebt?</v>
      </c>
      <c r="J15" s="485" t="str">
        <f t="shared" si="2"/>
        <v>PIJ1_QuestionPar</v>
      </c>
      <c r="K15" s="1" t="str">
        <f>IF(ISTEXT(VLOOKUP($A15,'ALG Generieke vragenset'!$A$2:$X$100,11,FALSE)),VLOOKUP($A15,'ALG Generieke vragenset'!$A$2:$X$100,11,FALSE),"")</f>
        <v>Kun je op een schaal van 0-10 aangeven hoeveel pijn de patiënt heeft?</v>
      </c>
      <c r="L15" s="1" t="str">
        <f>IF(ISTEXT(VLOOKUP($A15,'ALG Generieke vragenset'!$A$2:$X$100,12,FALSE)),VLOOKUP($A15,'ALG Generieke vragenset'!$A$2:$X$100,12,FALSE),"")</f>
        <v>Pijn 0-10</v>
      </c>
      <c r="M15" s="104" t="str">
        <f t="shared" si="3"/>
        <v>PIJ1_ExtraInfo</v>
      </c>
      <c r="N15" s="1" t="str">
        <f>IF(ISTEXT(VLOOKUP($A15,'ALG Generieke vragenset'!$A$2:$X$100,14,FALSE)),VLOOKUP($A15,'ALG Generieke vragenset'!$A$2:$X$100,14,FALSE),"")</f>
        <v>0 is geen pijn, 1-3: weinig pijn, je kan bijna alles doen, 4-7: De pijn is aanwezig en beperkt je in je activiteiten, 8-9: de pijn is heel hevig en belemmerd je in al je dagelijkse activiteiten, 10 is de ergst denkbare pijn.</v>
      </c>
      <c r="O15" s="24" t="str">
        <f>IF(ISTEXT(VLOOKUP($A15,'ALG Generieke vragenset'!$A$2:$X$100,15,FALSE)),VLOOKUP($A15,'ALG Generieke vragenset'!$A$2:$X$100,15,FALSE),"")</f>
        <v>https://mi-umbraco-prd.azurewebsites.net/media/r3xjpuis/pij1.png</v>
      </c>
      <c r="P15" s="24" t="str">
        <f>IF(ISTEXT(VLOOKUP($A15,'ALG Generieke vragenset'!$A$2:$X$100,16,FALSE)),VLOOKUP($A15,'ALG Generieke vragenset'!$A$2:$X$100,16,FALSE),"")</f>
        <v>score 9 of 10</v>
      </c>
      <c r="Q15" s="1" t="str">
        <f>IF(ISTEXT(VLOOKUP($A15,'ALG Generieke vragenset'!$A$2:$X$100,17,FALSE)),VLOOKUP($A15,'ALG Generieke vragenset'!$A$2:$X$100,17,FALSE),"")</f>
        <v>slider</v>
      </c>
      <c r="R15" s="1" t="str">
        <f>IF(ISTEXT(VLOOKUP($A15,'ALG Generieke vragenset'!$A$2:$X$100,18,FALSE)),VLOOKUP($A15,'ALG Generieke vragenset'!$A$2:$X$100,18,FALSE),"")</f>
        <v>Ja</v>
      </c>
      <c r="S15" s="14" t="str">
        <f>IF(ISTEXT(VLOOKUP($A15,'ALG Generieke vragenset'!$A$2:$X$100,19,FALSE)),VLOOKUP($A15,'ALG Generieke vragenset'!$A$2:$X$100,19,FALSE),"")</f>
        <v>0. PIJ1_Answer1 
1. PIJ1_Answer2 
2. PIJ1_Answer3 
3. PIJ1_Answer4 
4. PIJ1_Answer5 
5. PIJ1_Answer6 
6. PIJ1_Answer7 
7. PIJ1_Answer8 
8. PIJ1_Answer9 
9. PIJ1_Answer10 
10. PIJ1_Answer11</v>
      </c>
      <c r="T15" s="14" t="str">
        <f>IF(ISTEXT(VLOOKUP($A15,'ALG Generieke vragenset'!$A$2:$X$100,20,FALSE)),VLOOKUP($A15,'ALG Generieke vragenset'!$A$2:$X$100,20,FALSE),"")</f>
        <v>0. 0
1. 1
2. 2
3. 3
4. 4
5. 5
6. 6
7. 7
8. 8
9. 9
10. 10</v>
      </c>
      <c r="U15" s="14" t="str">
        <f>IF(ISTEXT(VLOOKUP($A15,'ALG Generieke vragenset'!$A$2:$X$100,21,FALSE)),VLOOKUP($A15,'ALG Generieke vragenset'!$A$2:$X$100,21,FALSE),"")</f>
        <v>x</v>
      </c>
      <c r="V15" s="293" t="s">
        <v>6253</v>
      </c>
      <c r="W15" s="172" t="s">
        <v>6455</v>
      </c>
      <c r="X15" s="173"/>
    </row>
    <row r="16" spans="1:24" ht="16.5">
      <c r="A16" s="292" t="str">
        <f t="shared" ref="A16:A25" si="5">UPPER(MID(C16,1,5)&amp;B16)</f>
        <v>ALLER2B</v>
      </c>
      <c r="B16" s="403" t="s">
        <v>6456</v>
      </c>
      <c r="C16" s="403" t="s">
        <v>64</v>
      </c>
      <c r="D16" s="403" t="s">
        <v>6115</v>
      </c>
      <c r="E16" s="337" t="s">
        <v>6115</v>
      </c>
      <c r="F16" s="337" t="s">
        <v>6154</v>
      </c>
      <c r="G16" s="337"/>
      <c r="H16" s="101" t="str">
        <f t="shared" si="1"/>
        <v>ALLER2B_Question</v>
      </c>
      <c r="I16" s="340" t="s">
        <v>6457</v>
      </c>
      <c r="J16" s="485" t="str">
        <f t="shared" si="2"/>
        <v>ALLER2B_QuestionPar</v>
      </c>
      <c r="K16" s="401" t="s">
        <v>771</v>
      </c>
      <c r="L16" s="509" t="s">
        <v>6458</v>
      </c>
      <c r="M16" s="104"/>
      <c r="N16" s="509"/>
      <c r="O16" s="510"/>
      <c r="P16" s="315"/>
      <c r="Q16" s="340" t="s">
        <v>6068</v>
      </c>
      <c r="R16" s="340" t="s">
        <v>6118</v>
      </c>
      <c r="S16" s="340"/>
      <c r="T16" s="337">
        <v>1</v>
      </c>
      <c r="U16" s="338" t="s">
        <v>1576</v>
      </c>
      <c r="V16" s="337">
        <v>1</v>
      </c>
      <c r="W16" s="404"/>
      <c r="X16" s="405"/>
    </row>
    <row r="17" spans="1:24" ht="240">
      <c r="A17" s="379" t="str">
        <f t="shared" si="5"/>
        <v>ALLER3</v>
      </c>
      <c r="B17" s="380">
        <v>3</v>
      </c>
      <c r="C17" s="380" t="s">
        <v>64</v>
      </c>
      <c r="D17" s="380" t="s">
        <v>6115</v>
      </c>
      <c r="E17" s="380" t="s">
        <v>6115</v>
      </c>
      <c r="F17" s="380" t="s">
        <v>6154</v>
      </c>
      <c r="G17" s="380"/>
      <c r="H17" s="101" t="str">
        <f t="shared" si="1"/>
        <v>ALLER3_Question</v>
      </c>
      <c r="I17" s="380" t="s">
        <v>6459</v>
      </c>
      <c r="J17" s="485" t="str">
        <f t="shared" si="2"/>
        <v>ALLER3_QuestionPar</v>
      </c>
      <c r="K17" s="401" t="s">
        <v>773</v>
      </c>
      <c r="L17" s="402" t="s">
        <v>6460</v>
      </c>
      <c r="M17" s="104" t="str">
        <f t="shared" si="3"/>
        <v>ALLER3_ExtraInfo</v>
      </c>
      <c r="N17" s="402" t="s">
        <v>6461</v>
      </c>
      <c r="O17" s="402"/>
      <c r="P17" s="380"/>
      <c r="Q17" s="380" t="s">
        <v>6066</v>
      </c>
      <c r="R17" s="380" t="s">
        <v>6118</v>
      </c>
      <c r="S17" s="380" t="s">
        <v>6462</v>
      </c>
      <c r="T17" s="380" t="s">
        <v>6463</v>
      </c>
      <c r="U17" s="404" t="s">
        <v>1576</v>
      </c>
      <c r="V17" s="386" t="s">
        <v>6464</v>
      </c>
      <c r="W17" s="380" t="s">
        <v>6465</v>
      </c>
      <c r="X17" s="387"/>
    </row>
    <row r="18" spans="1:24" ht="167.25">
      <c r="A18" s="379" t="str">
        <f t="shared" si="5"/>
        <v>ALLER3A</v>
      </c>
      <c r="B18" s="380" t="s">
        <v>6175</v>
      </c>
      <c r="C18" s="380" t="s">
        <v>64</v>
      </c>
      <c r="D18" s="380" t="s">
        <v>6115</v>
      </c>
      <c r="E18" s="380" t="s">
        <v>6115</v>
      </c>
      <c r="F18" s="380" t="s">
        <v>6154</v>
      </c>
      <c r="G18" s="380"/>
      <c r="H18" s="101" t="str">
        <f t="shared" si="1"/>
        <v>ALLER3A_Question</v>
      </c>
      <c r="I18" s="380" t="s">
        <v>802</v>
      </c>
      <c r="J18" s="485" t="str">
        <f t="shared" si="2"/>
        <v>ALLER3A_QuestionPar</v>
      </c>
      <c r="K18" s="380" t="s">
        <v>802</v>
      </c>
      <c r="L18" s="402" t="s">
        <v>780</v>
      </c>
      <c r="M18" s="104"/>
      <c r="N18" s="402"/>
      <c r="O18" s="402"/>
      <c r="P18" s="380"/>
      <c r="Q18" s="380" t="s">
        <v>6066</v>
      </c>
      <c r="R18" s="380" t="s">
        <v>6118</v>
      </c>
      <c r="S18" s="380" t="s">
        <v>6466</v>
      </c>
      <c r="T18" s="380" t="s">
        <v>6467</v>
      </c>
      <c r="U18" s="381" t="s">
        <v>1576</v>
      </c>
      <c r="V18" s="386" t="s">
        <v>6468</v>
      </c>
      <c r="W18" s="380" t="s">
        <v>6469</v>
      </c>
      <c r="X18" s="387"/>
    </row>
    <row r="19" spans="1:24" ht="15.95">
      <c r="A19" s="379" t="str">
        <f t="shared" si="5"/>
        <v>ALLER3B</v>
      </c>
      <c r="B19" s="380" t="s">
        <v>6178</v>
      </c>
      <c r="C19" s="380" t="s">
        <v>64</v>
      </c>
      <c r="D19" s="380" t="s">
        <v>6115</v>
      </c>
      <c r="E19" s="380" t="s">
        <v>6115</v>
      </c>
      <c r="F19" s="380" t="s">
        <v>6154</v>
      </c>
      <c r="G19" s="380"/>
      <c r="H19" s="101" t="str">
        <f t="shared" si="1"/>
        <v>ALLER3B_Question</v>
      </c>
      <c r="I19" s="380" t="s">
        <v>6470</v>
      </c>
      <c r="J19" s="485" t="str">
        <f t="shared" si="2"/>
        <v>ALLER3B_QuestionPar</v>
      </c>
      <c r="K19" s="345" t="s">
        <v>6470</v>
      </c>
      <c r="L19" s="402" t="s">
        <v>6471</v>
      </c>
      <c r="M19" s="104" t="str">
        <f t="shared" si="3"/>
        <v>ALLER3B_ExtraInfo</v>
      </c>
      <c r="N19" s="402" t="s">
        <v>828</v>
      </c>
      <c r="O19" s="402"/>
      <c r="P19" s="380"/>
      <c r="Q19" s="380" t="s">
        <v>6068</v>
      </c>
      <c r="R19" s="380" t="s">
        <v>6118</v>
      </c>
      <c r="S19" s="380"/>
      <c r="T19" s="380" t="s">
        <v>6128</v>
      </c>
      <c r="U19" s="380" t="s">
        <v>1576</v>
      </c>
      <c r="V19" s="425">
        <v>1</v>
      </c>
      <c r="W19" s="380" t="s">
        <v>6472</v>
      </c>
      <c r="X19" s="387"/>
    </row>
    <row r="20" spans="1:24" ht="144">
      <c r="A20" s="379" t="str">
        <f t="shared" si="5"/>
        <v>ALLER4</v>
      </c>
      <c r="B20" s="380">
        <v>4</v>
      </c>
      <c r="C20" s="380" t="s">
        <v>64</v>
      </c>
      <c r="D20" s="380" t="s">
        <v>6115</v>
      </c>
      <c r="E20" s="380" t="s">
        <v>6115</v>
      </c>
      <c r="F20" s="380" t="s">
        <v>6154</v>
      </c>
      <c r="G20" s="380"/>
      <c r="H20" s="101" t="str">
        <f t="shared" si="1"/>
        <v>ALLER4_Question</v>
      </c>
      <c r="I20" s="380" t="s">
        <v>830</v>
      </c>
      <c r="J20" s="485" t="str">
        <f t="shared" si="2"/>
        <v>ALLER4_QuestionPar</v>
      </c>
      <c r="K20" s="401" t="s">
        <v>6473</v>
      </c>
      <c r="L20" s="402" t="s">
        <v>81</v>
      </c>
      <c r="M20" s="104" t="str">
        <f t="shared" si="3"/>
        <v>ALLER4_ExtraInfo</v>
      </c>
      <c r="N20" s="402" t="s">
        <v>6474</v>
      </c>
      <c r="O20" s="402"/>
      <c r="P20" s="380"/>
      <c r="Q20" s="380" t="s">
        <v>6066</v>
      </c>
      <c r="R20" s="380" t="s">
        <v>6118</v>
      </c>
      <c r="S20" s="380" t="s">
        <v>6475</v>
      </c>
      <c r="T20" s="380" t="s">
        <v>6476</v>
      </c>
      <c r="U20" s="381" t="s">
        <v>1576</v>
      </c>
      <c r="V20" s="386" t="s">
        <v>6477</v>
      </c>
      <c r="W20" s="380" t="s">
        <v>6478</v>
      </c>
      <c r="X20" s="387"/>
    </row>
    <row r="21" spans="1:24" ht="76.5">
      <c r="A21" s="379" t="str">
        <f t="shared" si="5"/>
        <v>ALLER4A</v>
      </c>
      <c r="B21" s="380" t="s">
        <v>6190</v>
      </c>
      <c r="C21" s="380" t="s">
        <v>64</v>
      </c>
      <c r="D21" s="380" t="s">
        <v>4719</v>
      </c>
      <c r="E21" s="380" t="s">
        <v>4719</v>
      </c>
      <c r="F21" s="380" t="s">
        <v>6202</v>
      </c>
      <c r="G21" s="380"/>
      <c r="H21" s="101" t="str">
        <f t="shared" si="1"/>
        <v>ALLER4A_Question</v>
      </c>
      <c r="I21" s="380" t="s">
        <v>852</v>
      </c>
      <c r="J21" s="485" t="str">
        <f t="shared" si="2"/>
        <v>ALLER4A_QuestionPar</v>
      </c>
      <c r="K21" s="401" t="s">
        <v>852</v>
      </c>
      <c r="L21" s="402" t="s">
        <v>6479</v>
      </c>
      <c r="M21" s="104"/>
      <c r="N21" s="402"/>
      <c r="O21" s="402"/>
      <c r="P21" s="380"/>
      <c r="Q21" s="380" t="s">
        <v>6065</v>
      </c>
      <c r="R21" s="380" t="s">
        <v>3</v>
      </c>
      <c r="S21" s="380" t="s">
        <v>6480</v>
      </c>
      <c r="T21" s="380" t="s">
        <v>6481</v>
      </c>
      <c r="U21" s="404" t="s">
        <v>1576</v>
      </c>
      <c r="V21" s="386" t="s">
        <v>6269</v>
      </c>
      <c r="W21" s="380" t="s">
        <v>6482</v>
      </c>
      <c r="X21" s="387"/>
    </row>
    <row r="22" spans="1:24" ht="16.5">
      <c r="A22" s="379" t="str">
        <f t="shared" si="5"/>
        <v>ALLER4B</v>
      </c>
      <c r="B22" s="380" t="s">
        <v>6483</v>
      </c>
      <c r="C22" s="380" t="s">
        <v>64</v>
      </c>
      <c r="D22" s="380" t="s">
        <v>6115</v>
      </c>
      <c r="E22" s="380" t="s">
        <v>6115</v>
      </c>
      <c r="F22" s="380" t="s">
        <v>6154</v>
      </c>
      <c r="G22" s="380"/>
      <c r="H22" s="101" t="str">
        <f t="shared" si="1"/>
        <v>ALLER4B_Question</v>
      </c>
      <c r="I22" s="380" t="s">
        <v>861</v>
      </c>
      <c r="J22" s="485" t="str">
        <f t="shared" si="2"/>
        <v>ALLER4B_QuestionPar</v>
      </c>
      <c r="K22" s="401" t="s">
        <v>6484</v>
      </c>
      <c r="L22" s="402" t="s">
        <v>6485</v>
      </c>
      <c r="M22" s="104"/>
      <c r="N22" s="402"/>
      <c r="O22" s="402"/>
      <c r="P22" s="380"/>
      <c r="Q22" s="380" t="s">
        <v>6068</v>
      </c>
      <c r="R22" s="380" t="s">
        <v>6118</v>
      </c>
      <c r="S22" s="380"/>
      <c r="T22" s="380" t="s">
        <v>6128</v>
      </c>
      <c r="U22" s="380" t="s">
        <v>1576</v>
      </c>
      <c r="V22" s="425">
        <v>1</v>
      </c>
      <c r="W22" s="380"/>
      <c r="X22" s="387"/>
    </row>
    <row r="23" spans="1:24" ht="15.95">
      <c r="A23" s="379" t="str">
        <f t="shared" si="5"/>
        <v>ALLER4C</v>
      </c>
      <c r="B23" s="380" t="s">
        <v>6486</v>
      </c>
      <c r="C23" s="380" t="s">
        <v>64</v>
      </c>
      <c r="D23" s="380" t="s">
        <v>6115</v>
      </c>
      <c r="E23" s="380" t="s">
        <v>6115</v>
      </c>
      <c r="F23" s="380" t="s">
        <v>6154</v>
      </c>
      <c r="G23" s="380"/>
      <c r="H23" s="101" t="str">
        <f t="shared" si="1"/>
        <v>ALLER4C_Question</v>
      </c>
      <c r="I23" s="380" t="s">
        <v>6487</v>
      </c>
      <c r="J23" s="485" t="str">
        <f t="shared" si="2"/>
        <v>ALLER4C_QuestionPar</v>
      </c>
      <c r="K23" s="380" t="s">
        <v>6488</v>
      </c>
      <c r="L23" s="402" t="s">
        <v>6489</v>
      </c>
      <c r="M23" s="104" t="str">
        <f t="shared" si="3"/>
        <v>ALLER4C_ExtraInfo</v>
      </c>
      <c r="N23" s="402" t="s">
        <v>6490</v>
      </c>
      <c r="O23" s="402"/>
      <c r="P23" s="380"/>
      <c r="Q23" s="380" t="s">
        <v>6312</v>
      </c>
      <c r="R23" s="380" t="s">
        <v>6118</v>
      </c>
      <c r="S23" s="380"/>
      <c r="T23" s="380" t="s">
        <v>6128</v>
      </c>
      <c r="U23" s="404" t="s">
        <v>1576</v>
      </c>
      <c r="V23" s="425" t="s">
        <v>6491</v>
      </c>
      <c r="W23" s="380" t="s">
        <v>6472</v>
      </c>
      <c r="X23" s="387"/>
    </row>
    <row r="24" spans="1:24" ht="32.1">
      <c r="A24" s="379" t="str">
        <f t="shared" si="5"/>
        <v>ALLER5</v>
      </c>
      <c r="B24" s="426">
        <v>5</v>
      </c>
      <c r="C24" s="424" t="s">
        <v>64</v>
      </c>
      <c r="D24" s="424" t="s">
        <v>6115</v>
      </c>
      <c r="E24" s="424" t="s">
        <v>4719</v>
      </c>
      <c r="F24" s="424" t="s">
        <v>6154</v>
      </c>
      <c r="G24" s="424"/>
      <c r="H24" s="101" t="str">
        <f t="shared" si="1"/>
        <v>ALLER5_Question</v>
      </c>
      <c r="I24" s="380" t="s">
        <v>6492</v>
      </c>
      <c r="J24" s="485" t="str">
        <f t="shared" si="2"/>
        <v>ALLER5_QuestionPar</v>
      </c>
      <c r="K24" s="424" t="s">
        <v>6492</v>
      </c>
      <c r="L24" s="424" t="s">
        <v>6493</v>
      </c>
      <c r="M24" s="104" t="str">
        <f t="shared" si="3"/>
        <v>ALLER5_ExtraInfo</v>
      </c>
      <c r="N24" s="424" t="s">
        <v>6494</v>
      </c>
      <c r="O24" s="426"/>
      <c r="P24" s="424"/>
      <c r="Q24" s="424" t="s">
        <v>2029</v>
      </c>
      <c r="R24" s="424" t="s">
        <v>6295</v>
      </c>
      <c r="S24" s="424"/>
      <c r="T24" s="424" t="s">
        <v>6128</v>
      </c>
      <c r="U24" s="424" t="s">
        <v>1576</v>
      </c>
      <c r="V24" s="424">
        <v>1</v>
      </c>
      <c r="W24" s="424" t="s">
        <v>6472</v>
      </c>
      <c r="X24" s="427"/>
    </row>
    <row r="25" spans="1:24" ht="15.95">
      <c r="A25" s="379" t="str">
        <f t="shared" si="5"/>
        <v>ALLER6</v>
      </c>
      <c r="B25" s="403">
        <v>6</v>
      </c>
      <c r="C25" s="403" t="s">
        <v>64</v>
      </c>
      <c r="D25" s="403" t="s">
        <v>6115</v>
      </c>
      <c r="E25" s="337" t="s">
        <v>6115</v>
      </c>
      <c r="F25" s="337" t="s">
        <v>6154</v>
      </c>
      <c r="G25" s="337"/>
      <c r="H25" s="101" t="str">
        <f t="shared" si="1"/>
        <v>ALLER6_Question</v>
      </c>
      <c r="I25" s="340" t="s">
        <v>876</v>
      </c>
      <c r="J25" s="485" t="str">
        <f t="shared" si="2"/>
        <v>ALLER6_QuestionPar</v>
      </c>
      <c r="K25" s="511" t="s">
        <v>876</v>
      </c>
      <c r="L25" s="509" t="s">
        <v>6495</v>
      </c>
      <c r="M25" s="104" t="str">
        <f t="shared" si="3"/>
        <v>ALLER6_ExtraInfo</v>
      </c>
      <c r="N25" s="509" t="s">
        <v>6496</v>
      </c>
      <c r="O25" s="510"/>
      <c r="P25" s="315"/>
      <c r="Q25" s="340" t="s">
        <v>6128</v>
      </c>
      <c r="R25" s="340" t="s">
        <v>6118</v>
      </c>
      <c r="S25" s="340"/>
      <c r="T25" s="337" t="s">
        <v>6312</v>
      </c>
      <c r="U25" s="337" t="s">
        <v>1576</v>
      </c>
      <c r="V25" s="337">
        <v>1</v>
      </c>
      <c r="W25" s="404"/>
      <c r="X25" s="405"/>
    </row>
    <row r="26" spans="1:24" ht="106.5">
      <c r="A26" s="295" t="str">
        <f t="shared" ref="A26:A27" si="6">UPPER(MID(C26,1,3)&amp;B26)</f>
        <v>ALG13</v>
      </c>
      <c r="B26" s="381">
        <v>13</v>
      </c>
      <c r="C26" s="381" t="s">
        <v>6153</v>
      </c>
      <c r="D26" s="381" t="s">
        <v>4719</v>
      </c>
      <c r="E26" s="381" t="s">
        <v>4719</v>
      </c>
      <c r="F26" s="381" t="s">
        <v>6154</v>
      </c>
      <c r="G26" s="381"/>
      <c r="H26" s="101" t="str">
        <f t="shared" si="1"/>
        <v>ALG13_Question</v>
      </c>
      <c r="I26" s="1" t="str">
        <f>IF(ISTEXT(VLOOKUP($A26,'ALG Generieke vragenset'!$A$2:$X$100,9,FALSE)),VLOOKUP($A26,'ALG Generieke vragenset'!$A$2:$X$100,9,FALSE),"")</f>
        <v xml:space="preserve">Sinds wanneer heb je klachten? </v>
      </c>
      <c r="J26" s="485" t="str">
        <f t="shared" si="2"/>
        <v>ALG13_QuestionPar</v>
      </c>
      <c r="K26" s="1" t="str">
        <f>IF(ISTEXT(VLOOKUP($A26,'ALG Generieke vragenset'!$A$2:$X$100,11,FALSE)),VLOOKUP($A26,'ALG Generieke vragenset'!$A$2:$X$100,11,FALSE),"")</f>
        <v xml:space="preserve">Sinds wanneer zijn er klachten? </v>
      </c>
      <c r="L26" s="1" t="str">
        <f>IF(ISTEXT(VLOOKUP($A26,'ALG Generieke vragenset'!$A$2:$X$100,12,FALSE)),VLOOKUP($A26,'ALG Generieke vragenset'!$A$2:$X$100,12,FALSE),"")</f>
        <v>Sinds wanneer</v>
      </c>
      <c r="M26" s="104"/>
      <c r="N26" s="1" t="str">
        <f>IF(ISTEXT(VLOOKUP($A26,'ALG Generieke vragenset'!$A$2:$X$100,14,FALSE)),VLOOKUP($A26,'ALG Generieke vragenset'!$A$2:$X$100,14,FALSE),"")</f>
        <v/>
      </c>
      <c r="O26" s="24" t="str">
        <f>IF(ISTEXT(VLOOKUP($A26,'ALG Generieke vragenset'!$A$2:$X$100,15,FALSE)),VLOOKUP($A26,'ALG Generieke vragenset'!$A$2:$X$100,15,FALSE),"")</f>
        <v/>
      </c>
      <c r="P26" s="24" t="str">
        <f>IF(ISTEXT(VLOOKUP($A26,'ALG Generieke vragenset'!$A$2:$X$100,16,FALSE)),VLOOKUP($A26,'ALG Generieke vragenset'!$A$2:$X$100,16,FALSE),"")</f>
        <v/>
      </c>
      <c r="Q26" s="1" t="str">
        <f>IF(ISTEXT(VLOOKUP($A26,'ALG Generieke vragenset'!$A$2:$X$100,17,FALSE)),VLOOKUP($A26,'ALG Generieke vragenset'!$A$2:$X$100,17,FALSE),"")</f>
        <v>keuzeselectie</v>
      </c>
      <c r="R26" s="1" t="str">
        <f>IF(ISTEXT(VLOOKUP($A26,'ALG Generieke vragenset'!$A$2:$X$100,18,FALSE)),VLOOKUP($A26,'ALG Generieke vragenset'!$A$2:$X$100,18,FALSE),"")</f>
        <v>Ja</v>
      </c>
      <c r="S26" s="14" t="s">
        <v>6228</v>
      </c>
      <c r="T26" s="14" t="str">
        <f>IF(ISTEXT(VLOOKUP($A26,'ALG Generieke vragenset'!$A$2:$X$100,20,FALSE)),VLOOKUP($A26,'ALG Generieke vragenset'!$A$2:$X$100,20,FALSE),"")</f>
        <v xml:space="preserve">1. Enkele uren
2. Een dag
3. Twee dagen
4. 2-6 dagen
5. 7 dagen
6. Langer dan 7 dagen
</v>
      </c>
      <c r="U26" s="14" t="str">
        <f>IF(ISTEXT(VLOOKUP($A26,'ALG Generieke vragenset'!$A$2:$X$100,21,FALSE)),VLOOKUP($A26,'ALG Generieke vragenset'!$A$2:$X$100,21,FALSE),"")</f>
        <v>x</v>
      </c>
      <c r="V26" s="383" t="s">
        <v>6230</v>
      </c>
      <c r="W26" s="428" t="s">
        <v>6231</v>
      </c>
      <c r="X26" s="384"/>
    </row>
    <row r="27" spans="1:24" ht="16.5">
      <c r="A27" s="429" t="str">
        <f t="shared" si="6"/>
        <v>ALG13A</v>
      </c>
      <c r="B27" s="380" t="s">
        <v>6232</v>
      </c>
      <c r="C27" s="380" t="s">
        <v>6153</v>
      </c>
      <c r="D27" s="380" t="s">
        <v>6115</v>
      </c>
      <c r="E27" s="380" t="s">
        <v>4719</v>
      </c>
      <c r="F27" s="380" t="s">
        <v>6154</v>
      </c>
      <c r="G27" s="380"/>
      <c r="H27" s="101" t="str">
        <f t="shared" si="1"/>
        <v>ALG13A_Question</v>
      </c>
      <c r="I27" s="1" t="str">
        <f>IF(ISTEXT(VLOOKUP($A27,'ALG Generieke vragenset'!$A$2:$X$100,9,FALSE)),VLOOKUP($A27,'ALG Generieke vragenset'!$A$2:$X$100,9,FALSE),"")</f>
        <v>Hoe lang bestaan de klachten precies?</v>
      </c>
      <c r="J27" s="485" t="str">
        <f t="shared" si="2"/>
        <v>ALG13A_QuestionPar</v>
      </c>
      <c r="K27" s="1" t="str">
        <f>IF(ISTEXT(VLOOKUP($A27,'ALG Generieke vragenset'!$A$2:$X$100,11,FALSE)),VLOOKUP($A27,'ALG Generieke vragenset'!$A$2:$X$100,11,FALSE),"")</f>
        <v>Hoe lang bestaan de klachten precies?</v>
      </c>
      <c r="L27" s="1" t="str">
        <f>IF(ISTEXT(VLOOKUP($A27,'ALG Generieke vragenset'!$A$2:$X$100,12,FALSE)),VLOOKUP($A27,'ALG Generieke vragenset'!$A$2:$X$100,12,FALSE),"")</f>
        <v>Specifieke duur</v>
      </c>
      <c r="M27" s="104"/>
      <c r="N27" s="1" t="str">
        <f>IF(ISTEXT(VLOOKUP($A27,'ALG Generieke vragenset'!$A$2:$X$100,14,FALSE)),VLOOKUP($A27,'ALG Generieke vragenset'!$A$2:$X$100,14,FALSE),"")</f>
        <v> </v>
      </c>
      <c r="O27" s="24" t="str">
        <f>IF(ISTEXT(VLOOKUP($A27,'ALG Generieke vragenset'!$A$2:$X$100,15,FALSE)),VLOOKUP($A27,'ALG Generieke vragenset'!$A$2:$X$100,15,FALSE),"")</f>
        <v/>
      </c>
      <c r="P27" s="24" t="str">
        <f>IF(ISTEXT(VLOOKUP($A27,'ALG Generieke vragenset'!$A$2:$X$100,16,FALSE)),VLOOKUP($A27,'ALG Generieke vragenset'!$A$2:$X$100,16,FALSE),"")</f>
        <v> </v>
      </c>
      <c r="Q27" s="1" t="str">
        <f>IF(ISTEXT(VLOOKUP($A27,'ALG Generieke vragenset'!$A$2:$X$100,17,FALSE)),VLOOKUP($A27,'ALG Generieke vragenset'!$A$2:$X$100,17,FALSE),"")</f>
        <v>beschrijving</v>
      </c>
      <c r="R27" s="1" t="str">
        <f>IF(ISTEXT(VLOOKUP($A27,'ALG Generieke vragenset'!$A$2:$X$100,18,FALSE)),VLOOKUP($A27,'ALG Generieke vragenset'!$A$2:$X$100,18,FALSE),"")</f>
        <v xml:space="preserve">Ja </v>
      </c>
      <c r="S27" s="1"/>
      <c r="T27" s="14" t="str">
        <f>IF(ISTEXT(VLOOKUP($A27,'ALG Generieke vragenset'!$A$2:$X$100,20,FALSE)),VLOOKUP($A27,'ALG Generieke vragenset'!$A$2:$X$100,20,FALSE),"")</f>
        <v>Beschrijving</v>
      </c>
      <c r="U27" s="14" t="str">
        <f>IF(ISTEXT(VLOOKUP($A27,'ALG Generieke vragenset'!$A$2:$X$100,21,FALSE)),VLOOKUP($A27,'ALG Generieke vragenset'!$A$2:$X$100,21,FALSE),"")</f>
        <v>x</v>
      </c>
      <c r="V27" s="380">
        <v>1</v>
      </c>
      <c r="W27" s="380" t="s">
        <v>6116</v>
      </c>
      <c r="X27" s="387" t="s">
        <v>6116</v>
      </c>
    </row>
    <row r="28" spans="1:24" ht="16.5">
      <c r="A28" s="295" t="str">
        <f>UPPER(MID(C28,1,5)&amp;B28)</f>
        <v>ALLER7</v>
      </c>
      <c r="B28" s="403">
        <v>7</v>
      </c>
      <c r="C28" s="403" t="s">
        <v>64</v>
      </c>
      <c r="D28" s="403" t="s">
        <v>6115</v>
      </c>
      <c r="E28" s="337" t="s">
        <v>6115</v>
      </c>
      <c r="F28" s="337" t="s">
        <v>6154</v>
      </c>
      <c r="G28" s="337"/>
      <c r="H28" s="101" t="str">
        <f t="shared" si="1"/>
        <v>ALLER7_Question</v>
      </c>
      <c r="I28" s="340" t="s">
        <v>6497</v>
      </c>
      <c r="J28" s="485" t="str">
        <f t="shared" si="2"/>
        <v>ALLER7_QuestionPar</v>
      </c>
      <c r="K28" s="340" t="s">
        <v>6497</v>
      </c>
      <c r="L28" s="509" t="s">
        <v>6498</v>
      </c>
      <c r="M28" s="104"/>
      <c r="N28" s="509"/>
      <c r="O28" s="510"/>
      <c r="P28" s="315"/>
      <c r="Q28" s="340" t="s">
        <v>6128</v>
      </c>
      <c r="R28" s="340" t="s">
        <v>6118</v>
      </c>
      <c r="S28" s="340"/>
      <c r="T28" s="337" t="s">
        <v>6312</v>
      </c>
      <c r="U28" s="338" t="s">
        <v>1576</v>
      </c>
      <c r="V28" s="337">
        <v>1</v>
      </c>
      <c r="W28" s="404"/>
      <c r="X28" s="405"/>
    </row>
    <row r="29" spans="1:24" ht="30.75">
      <c r="A29" s="429" t="str">
        <f>UPPER(MID(C29,1,5)&amp;B29)</f>
        <v>ALLER8</v>
      </c>
      <c r="B29" s="403">
        <v>8</v>
      </c>
      <c r="C29" s="403" t="s">
        <v>64</v>
      </c>
      <c r="D29" s="403" t="s">
        <v>6115</v>
      </c>
      <c r="E29" s="337" t="s">
        <v>6115</v>
      </c>
      <c r="F29" s="337" t="s">
        <v>6154</v>
      </c>
      <c r="G29" s="337"/>
      <c r="H29" s="101" t="str">
        <f t="shared" si="1"/>
        <v>ALLER8_Question</v>
      </c>
      <c r="I29" s="340" t="s">
        <v>884</v>
      </c>
      <c r="J29" s="485" t="str">
        <f t="shared" si="2"/>
        <v>ALLER8_QuestionPar</v>
      </c>
      <c r="K29" s="340" t="s">
        <v>886</v>
      </c>
      <c r="L29" s="509" t="s">
        <v>6499</v>
      </c>
      <c r="M29" s="104"/>
      <c r="N29" s="509"/>
      <c r="O29" s="510"/>
      <c r="P29" s="315"/>
      <c r="Q29" s="340" t="s">
        <v>6073</v>
      </c>
      <c r="R29" s="340" t="s">
        <v>6118</v>
      </c>
      <c r="S29" s="337" t="s">
        <v>6500</v>
      </c>
      <c r="T29" s="337" t="s">
        <v>6120</v>
      </c>
      <c r="U29" s="337" t="s">
        <v>1576</v>
      </c>
      <c r="V29" s="337" t="s">
        <v>6159</v>
      </c>
      <c r="W29" s="404"/>
      <c r="X29" s="405"/>
    </row>
    <row r="30" spans="1:24" ht="30.75">
      <c r="A30" s="295" t="str">
        <f>UPPER(MID(C30,1,3)&amp;B30)</f>
        <v>ALG14</v>
      </c>
      <c r="B30" s="166">
        <v>14</v>
      </c>
      <c r="C30" s="166" t="s">
        <v>6153</v>
      </c>
      <c r="D30" s="167" t="s">
        <v>4719</v>
      </c>
      <c r="E30" s="167" t="s">
        <v>4719</v>
      </c>
      <c r="F30" s="167" t="s">
        <v>6154</v>
      </c>
      <c r="G30" s="167"/>
      <c r="H30" s="101" t="str">
        <f t="shared" si="1"/>
        <v>ALG14_Question</v>
      </c>
      <c r="I30" s="1" t="str">
        <f>IF(ISTEXT(VLOOKUP($A30,'ALG Generieke vragenset'!$A$2:$X$100,9,FALSE)),VLOOKUP($A30,'ALG Generieke vragenset'!$A$2:$X$100,9,FALSE),"")</f>
        <v>Zijn er nog andere bijkomende klachten?</v>
      </c>
      <c r="J30" s="485" t="str">
        <f t="shared" si="2"/>
        <v>ALG14_QuestionPar</v>
      </c>
      <c r="K30" s="1" t="str">
        <f>IF(ISTEXT(VLOOKUP($A30,'ALG Generieke vragenset'!$A$2:$X$100,11,FALSE)),VLOOKUP($A30,'ALG Generieke vragenset'!$A$2:$X$100,11,FALSE),"")</f>
        <v>Zijn er nog andere bijkomende klachten?</v>
      </c>
      <c r="L30" s="1" t="str">
        <f>IF(ISTEXT(VLOOKUP($A30,'ALG Generieke vragenset'!$A$2:$X$100,12,FALSE)),VLOOKUP($A30,'ALG Generieke vragenset'!$A$2:$X$100,12,FALSE),"")</f>
        <v>Bijkomende klachten</v>
      </c>
      <c r="M30" s="104"/>
      <c r="N30" s="1" t="str">
        <f>IF(ISTEXT(VLOOKUP($A30,'ALG Generieke vragenset'!$A$2:$X$100,14,FALSE)),VLOOKUP($A30,'ALG Generieke vragenset'!$A$2:$X$100,14,FALSE),"")</f>
        <v/>
      </c>
      <c r="O30" s="24" t="str">
        <f>IF(ISTEXT(VLOOKUP($A30,'ALG Generieke vragenset'!$A$2:$X$100,15,FALSE)),VLOOKUP($A30,'ALG Generieke vragenset'!$A$2:$X$100,15,FALSE),"")</f>
        <v/>
      </c>
      <c r="P30" s="24" t="str">
        <f>IF(ISTEXT(VLOOKUP($A30,'ALG Generieke vragenset'!$A$2:$X$100,16,FALSE)),VLOOKUP($A30,'ALG Generieke vragenset'!$A$2:$X$100,16,FALSE),"")</f>
        <v/>
      </c>
      <c r="Q30" s="1" t="str">
        <f>IF(ISTEXT(VLOOKUP($A30,'ALG Generieke vragenset'!$A$2:$X$100,17,FALSE)),VLOOKUP($A30,'ALG Generieke vragenset'!$A$2:$X$100,17,FALSE),"")</f>
        <v>boolean</v>
      </c>
      <c r="R30" s="1" t="str">
        <f>IF(ISTEXT(VLOOKUP($A30,'ALG Generieke vragenset'!$A$2:$X$100,18,FALSE)),VLOOKUP($A30,'ALG Generieke vragenset'!$A$2:$X$100,18,FALSE),"")</f>
        <v>Ja</v>
      </c>
      <c r="S30" s="337" t="s">
        <v>6500</v>
      </c>
      <c r="T30" s="14" t="str">
        <f>IF(ISTEXT(VLOOKUP($A30,'ALG Generieke vragenset'!$A$2:$X$100,20,FALSE)),VLOOKUP($A30,'ALG Generieke vragenset'!$A$2:$X$100,20,FALSE),"")</f>
        <v>1. Ja
2. Nee</v>
      </c>
      <c r="U30" s="14" t="str">
        <f>IF(ISTEXT(VLOOKUP($A30,'ALG Generieke vragenset'!$A$2:$X$100,21,FALSE)),VLOOKUP($A30,'ALG Generieke vragenset'!$A$2:$X$100,21,FALSE),"")</f>
        <v/>
      </c>
      <c r="V30" s="167" t="s">
        <v>6159</v>
      </c>
      <c r="W30" s="430" t="s">
        <v>6160</v>
      </c>
      <c r="X30" s="168"/>
    </row>
    <row r="31" spans="1:24" ht="16.5">
      <c r="A31" s="429" t="str">
        <f>UPPER(MID(C31,1,3)&amp;B31)</f>
        <v>ALG14A</v>
      </c>
      <c r="B31" s="171" t="s">
        <v>6236</v>
      </c>
      <c r="C31" s="171" t="s">
        <v>6162</v>
      </c>
      <c r="D31" s="172" t="s">
        <v>6115</v>
      </c>
      <c r="E31" s="172" t="s">
        <v>6115</v>
      </c>
      <c r="F31" s="172" t="s">
        <v>6154</v>
      </c>
      <c r="G31" s="172"/>
      <c r="H31" s="101" t="str">
        <f t="shared" si="1"/>
        <v>ALG14A_Question</v>
      </c>
      <c r="I31" s="1" t="str">
        <f>IF(ISTEXT(VLOOKUP($A31,'ALG Generieke vragenset'!$A$2:$X$100,9,FALSE)),VLOOKUP($A31,'ALG Generieke vragenset'!$A$2:$X$100,9,FALSE),"")</f>
        <v>Kan je de bijkomende klachten beschrijven?</v>
      </c>
      <c r="J31" s="485" t="str">
        <f t="shared" si="2"/>
        <v>ALG14A_QuestionPar</v>
      </c>
      <c r="K31" s="1" t="str">
        <f>IF(ISTEXT(VLOOKUP($A31,'ALG Generieke vragenset'!$A$2:$X$100,11,FALSE)),VLOOKUP($A31,'ALG Generieke vragenset'!$A$2:$X$100,11,FALSE),"")</f>
        <v>Kan je de bijkomende klachten beschrijven?</v>
      </c>
      <c r="L31" s="1" t="str">
        <f>IF(ISTEXT(VLOOKUP($A31,'ALG Generieke vragenset'!$A$2:$X$100,12,FALSE)),VLOOKUP($A31,'ALG Generieke vragenset'!$A$2:$X$100,12,FALSE),"")</f>
        <v>Specificatie bijkomende klachten</v>
      </c>
      <c r="M31" s="104"/>
      <c r="N31" s="1" t="str">
        <f>IF(ISTEXT(VLOOKUP($A31,'ALG Generieke vragenset'!$A$2:$X$100,14,FALSE)),VLOOKUP($A31,'ALG Generieke vragenset'!$A$2:$X$100,14,FALSE),"")</f>
        <v/>
      </c>
      <c r="O31" s="24" t="str">
        <f>IF(ISTEXT(VLOOKUP($A31,'ALG Generieke vragenset'!$A$2:$X$100,15,FALSE)),VLOOKUP($A31,'ALG Generieke vragenset'!$A$2:$X$100,15,FALSE),"")</f>
        <v/>
      </c>
      <c r="P31" s="24" t="str">
        <f>IF(ISTEXT(VLOOKUP($A31,'ALG Generieke vragenset'!$A$2:$X$100,16,FALSE)),VLOOKUP($A31,'ALG Generieke vragenset'!$A$2:$X$100,16,FALSE),"")</f>
        <v/>
      </c>
      <c r="Q31" s="1" t="str">
        <f>IF(ISTEXT(VLOOKUP($A31,'ALG Generieke vragenset'!$A$2:$X$100,17,FALSE)),VLOOKUP($A31,'ALG Generieke vragenset'!$A$2:$X$100,17,FALSE),"")</f>
        <v>beschrijving</v>
      </c>
      <c r="R31" s="1" t="str">
        <f>IF(ISTEXT(VLOOKUP($A31,'ALG Generieke vragenset'!$A$2:$X$100,18,FALSE)),VLOOKUP($A31,'ALG Generieke vragenset'!$A$2:$X$100,18,FALSE),"")</f>
        <v>Nee</v>
      </c>
      <c r="S31" s="1"/>
      <c r="T31" s="14" t="str">
        <f>IF(ISTEXT(VLOOKUP($A31,'ALG Generieke vragenset'!$A$2:$X$100,20,FALSE)),VLOOKUP($A31,'ALG Generieke vragenset'!$A$2:$X$100,20,FALSE),"")</f>
        <v>Beschrijving</v>
      </c>
      <c r="U31" s="14" t="str">
        <f>IF(ISTEXT(VLOOKUP($A31,'ALG Generieke vragenset'!$A$2:$X$100,21,FALSE)),VLOOKUP($A31,'ALG Generieke vragenset'!$A$2:$X$100,21,FALSE),"")</f>
        <v>x</v>
      </c>
      <c r="V31" s="172">
        <v>1</v>
      </c>
      <c r="W31" s="380"/>
      <c r="X31" s="173"/>
    </row>
    <row r="32" spans="1:24" ht="15.95">
      <c r="A32" s="295" t="str">
        <f>UPPER(MID(C32,1,5)&amp;B32)</f>
        <v>ALLER9</v>
      </c>
      <c r="B32" s="430">
        <v>9</v>
      </c>
      <c r="C32" s="430" t="s">
        <v>64</v>
      </c>
      <c r="D32" s="430" t="s">
        <v>6115</v>
      </c>
      <c r="E32" s="430" t="s">
        <v>4719</v>
      </c>
      <c r="F32" s="430" t="s">
        <v>6154</v>
      </c>
      <c r="G32" s="430"/>
      <c r="H32" s="101" t="str">
        <f t="shared" si="1"/>
        <v>ALLER9_Question</v>
      </c>
      <c r="I32" s="320" t="s">
        <v>6501</v>
      </c>
      <c r="J32" s="485" t="str">
        <f t="shared" si="2"/>
        <v>ALLER9_QuestionPar</v>
      </c>
      <c r="K32" s="320" t="s">
        <v>6501</v>
      </c>
      <c r="L32" s="320" t="s">
        <v>6502</v>
      </c>
      <c r="M32" s="104" t="str">
        <f t="shared" si="3"/>
        <v>ALLER9_ExtraInfo</v>
      </c>
      <c r="N32" s="320" t="s">
        <v>6503</v>
      </c>
      <c r="O32" s="203"/>
      <c r="P32" s="203"/>
      <c r="Q32" s="320" t="s">
        <v>6312</v>
      </c>
      <c r="R32" s="320" t="s">
        <v>6118</v>
      </c>
      <c r="S32" s="320"/>
      <c r="T32" s="312" t="s">
        <v>6312</v>
      </c>
      <c r="U32" s="312" t="s">
        <v>1576</v>
      </c>
      <c r="V32" s="430">
        <v>1</v>
      </c>
      <c r="W32" s="430"/>
      <c r="X32" s="431"/>
    </row>
    <row r="33" spans="1:24" ht="30.75">
      <c r="A33" s="429" t="str">
        <f>UPPER(MID(C33,1,5)&amp;B33)</f>
        <v>ALLER10</v>
      </c>
      <c r="B33" s="432">
        <v>10</v>
      </c>
      <c r="C33" s="432" t="s">
        <v>64</v>
      </c>
      <c r="D33" s="432" t="s">
        <v>6115</v>
      </c>
      <c r="E33" s="432" t="s">
        <v>4719</v>
      </c>
      <c r="F33" s="432" t="s">
        <v>6154</v>
      </c>
      <c r="G33" s="432"/>
      <c r="H33" s="101" t="str">
        <f t="shared" si="1"/>
        <v>ALLER10_Question</v>
      </c>
      <c r="I33" s="316" t="s">
        <v>6504</v>
      </c>
      <c r="J33" s="485" t="str">
        <f t="shared" si="2"/>
        <v>ALLER10_QuestionPar</v>
      </c>
      <c r="K33" s="316" t="s">
        <v>895</v>
      </c>
      <c r="L33" s="316" t="s">
        <v>6505</v>
      </c>
      <c r="M33" s="104"/>
      <c r="N33" s="316"/>
      <c r="O33" s="315"/>
      <c r="P33" s="315"/>
      <c r="Q33" s="316" t="s">
        <v>6073</v>
      </c>
      <c r="R33" s="316" t="s">
        <v>6118</v>
      </c>
      <c r="S33" s="337" t="s">
        <v>6500</v>
      </c>
      <c r="T33" s="317" t="s">
        <v>6120</v>
      </c>
      <c r="U33" s="317" t="s">
        <v>1576</v>
      </c>
      <c r="V33" s="432" t="s">
        <v>6159</v>
      </c>
      <c r="W33" s="432" t="s">
        <v>6160</v>
      </c>
      <c r="X33" s="433"/>
    </row>
    <row r="34" spans="1:24" ht="15.95">
      <c r="A34" s="295" t="str">
        <f t="shared" ref="A34" si="7">UPPER(MID(C34,1,5)&amp;B34)</f>
        <v>ALLER10A</v>
      </c>
      <c r="B34" s="434" t="s">
        <v>6433</v>
      </c>
      <c r="C34" s="434" t="s">
        <v>64</v>
      </c>
      <c r="D34" s="434" t="s">
        <v>4719</v>
      </c>
      <c r="E34" s="434" t="s">
        <v>4719</v>
      </c>
      <c r="F34" s="434" t="s">
        <v>6154</v>
      </c>
      <c r="G34" s="434"/>
      <c r="H34" s="101" t="str">
        <f t="shared" si="1"/>
        <v>ALLER10A_Question</v>
      </c>
      <c r="I34" s="320" t="s">
        <v>6506</v>
      </c>
      <c r="J34" s="485" t="str">
        <f t="shared" si="2"/>
        <v>ALLER10A_QuestionPar</v>
      </c>
      <c r="K34" s="320" t="s">
        <v>6507</v>
      </c>
      <c r="L34" s="320" t="s">
        <v>6508</v>
      </c>
      <c r="M34" s="104" t="str">
        <f t="shared" si="3"/>
        <v>ALLER10A_ExtraInfo</v>
      </c>
      <c r="N34" s="346" t="s">
        <v>899</v>
      </c>
      <c r="O34" s="203"/>
      <c r="P34" s="203"/>
      <c r="Q34" s="320" t="s">
        <v>6312</v>
      </c>
      <c r="R34" s="320" t="s">
        <v>6118</v>
      </c>
      <c r="S34" s="320"/>
      <c r="T34" s="312">
        <v>1</v>
      </c>
      <c r="U34" s="312" t="s">
        <v>1576</v>
      </c>
      <c r="V34" s="434">
        <v>1</v>
      </c>
      <c r="W34" s="434"/>
      <c r="X34" s="435"/>
    </row>
    <row r="35" spans="1:24" ht="15.95">
      <c r="A35" s="388" t="s">
        <v>6509</v>
      </c>
      <c r="B35" s="404">
        <v>15</v>
      </c>
      <c r="C35" s="404" t="s">
        <v>6153</v>
      </c>
      <c r="D35" s="404" t="s">
        <v>4719</v>
      </c>
      <c r="E35" s="404" t="s">
        <v>4719</v>
      </c>
      <c r="F35" s="404" t="s">
        <v>6154</v>
      </c>
      <c r="G35" s="404"/>
      <c r="H35" s="101" t="str">
        <f t="shared" si="1"/>
        <v>ALG15_Question</v>
      </c>
      <c r="I35" s="1" t="str">
        <f>IF(ISTEXT(VLOOKUP($A35,'ALG Generieke vragenset'!$A$2:$X$100,9,FALSE)),VLOOKUP($A35,'ALG Generieke vragenset'!$A$2:$X$100,9,FALSE),"")</f>
        <v>Wat heb je zelf gedaan om de klachten te verlichten?</v>
      </c>
      <c r="J35" s="485" t="str">
        <f t="shared" si="2"/>
        <v>ALG15_QuestionPar</v>
      </c>
      <c r="K35" s="1" t="str">
        <f>IF(ISTEXT(VLOOKUP($A35,'ALG Generieke vragenset'!$A$2:$X$100,11,FALSE)),VLOOKUP($A35,'ALG Generieke vragenset'!$A$2:$X$100,11,FALSE),"")</f>
        <v>Wat heeft de patiënt zelf gedaan om de klachten te verlichten?</v>
      </c>
      <c r="L35" s="1" t="str">
        <f>IF(ISTEXT(VLOOKUP($A35,'ALG Generieke vragenset'!$A$2:$X$100,12,FALSE)),VLOOKUP($A35,'ALG Generieke vragenset'!$A$2:$X$100,12,FALSE),"")</f>
        <v>Zelfhulp</v>
      </c>
      <c r="M35" s="104" t="str">
        <f t="shared" si="3"/>
        <v>ALG15_ExtraInfo</v>
      </c>
      <c r="N35" s="1" t="str">
        <f>IF(ISTEXT(VLOOKUP($A35,'ALG Generieke vragenset'!$A$2:$X$100,14,FALSE)),VLOOKUP($A35,'ALG Generieke vragenset'!$A$2:$X$100,14,FALSE),"")</f>
        <v xml:space="preserve">Als je medicatie hebt ingenomen graag vermelden welke medicatie, de dosering en wanneer je het hebt ingenomen. </v>
      </c>
      <c r="O35" s="24" t="str">
        <f>IF(ISTEXT(VLOOKUP($A35,'ALG Generieke vragenset'!$A$2:$X$100,15,FALSE)),VLOOKUP($A35,'ALG Generieke vragenset'!$A$2:$X$100,15,FALSE),"")</f>
        <v/>
      </c>
      <c r="P35" s="24" t="str">
        <f>IF(ISTEXT(VLOOKUP($A35,'ALG Generieke vragenset'!$A$2:$X$100,16,FALSE)),VLOOKUP($A35,'ALG Generieke vragenset'!$A$2:$X$100,16,FALSE),"")</f>
        <v/>
      </c>
      <c r="Q35" s="1" t="str">
        <f>IF(ISTEXT(VLOOKUP($A35,'ALG Generieke vragenset'!$A$2:$X$100,17,FALSE)),VLOOKUP($A35,'ALG Generieke vragenset'!$A$2:$X$100,17,FALSE),"")</f>
        <v>beschrijving</v>
      </c>
      <c r="R35" s="1" t="str">
        <f>IF(ISTEXT(VLOOKUP($A35,'ALG Generieke vragenset'!$A$2:$X$100,18,FALSE)),VLOOKUP($A35,'ALG Generieke vragenset'!$A$2:$X$100,18,FALSE),"")</f>
        <v xml:space="preserve">Ja </v>
      </c>
      <c r="S35" s="1"/>
      <c r="T35" s="14" t="str">
        <f>IF(ISTEXT(VLOOKUP($A35,'ALG Generieke vragenset'!$A$2:$X$100,20,FALSE)),VLOOKUP($A35,'ALG Generieke vragenset'!$A$2:$X$100,20,FALSE),"")</f>
        <v>Beschrijving</v>
      </c>
      <c r="U35" s="14" t="str">
        <f>IF(ISTEXT(VLOOKUP($A35,'ALG Generieke vragenset'!$A$2:$X$100,21,FALSE)),VLOOKUP($A35,'ALG Generieke vragenset'!$A$2:$X$100,21,FALSE),"")</f>
        <v>x</v>
      </c>
      <c r="V35" s="404">
        <v>1</v>
      </c>
      <c r="W35" s="404"/>
      <c r="X35" s="436"/>
    </row>
    <row r="36" spans="1:24" ht="32.1">
      <c r="A36" s="319" t="str">
        <f t="shared" ref="A36:A38" si="8">UPPER(MID(C36,1,3)&amp;B36)</f>
        <v>ALG3B</v>
      </c>
      <c r="B36" s="320" t="s">
        <v>6178</v>
      </c>
      <c r="C36" s="320" t="s">
        <v>6162</v>
      </c>
      <c r="D36" s="320" t="s">
        <v>6115</v>
      </c>
      <c r="E36" s="312" t="s">
        <v>6115</v>
      </c>
      <c r="F36" s="312" t="s">
        <v>6154</v>
      </c>
      <c r="G36" s="312"/>
      <c r="H36" s="101" t="str">
        <f t="shared" si="1"/>
        <v>ALG3B_Question</v>
      </c>
      <c r="I36" s="1" t="str">
        <f>IF(ISTEXT(VLOOKUP($A36,'ALG Generieke vragenset'!$A$2:$X$100,9,FALSE)),VLOOKUP($A36,'ALG Generieke vragenset'!$A$2:$X$100,9,FALSE),"")</f>
        <v xml:space="preserve">Gebruik je medicijnen? </v>
      </c>
      <c r="J36" s="485" t="str">
        <f t="shared" si="2"/>
        <v>ALG3B_QuestionPar</v>
      </c>
      <c r="K36" s="1" t="str">
        <f>IF(ISTEXT(VLOOKUP($A36,'ALG Generieke vragenset'!$A$2:$X$100,11,FALSE)),VLOOKUP($A36,'ALG Generieke vragenset'!$A$2:$X$100,11,FALSE),"")</f>
        <v>Gebruikt de patiënt medicijnen?</v>
      </c>
      <c r="L36" s="1" t="str">
        <f>IF(ISTEXT(VLOOKUP($A36,'ALG Generieke vragenset'!$A$2:$X$100,12,FALSE)),VLOOKUP($A36,'ALG Generieke vragenset'!$A$2:$X$100,12,FALSE),"")</f>
        <v>Medicatie</v>
      </c>
      <c r="M36" s="104" t="str">
        <f t="shared" si="3"/>
        <v>ALG3B_ExtraInfo</v>
      </c>
      <c r="N36" s="1" t="str">
        <f>IF(ISTEXT(VLOOKUP($A36,'ALG Generieke vragenset'!$A$2:$X$100,14,FALSE)),VLOOKUP($A36,'ALG Generieke vragenset'!$A$2:$X$100,14,FALSE),"")</f>
        <v>En/of ben je onder behandeling bij een arts met bijvoorbeeld radiotherapie?</v>
      </c>
      <c r="O36" s="24" t="str">
        <f>IF(ISTEXT(VLOOKUP($A36,'ALG Generieke vragenset'!$A$2:$X$100,15,FALSE)),VLOOKUP($A36,'ALG Generieke vragenset'!$A$2:$X$100,15,FALSE),"")</f>
        <v/>
      </c>
      <c r="P36" s="24" t="str">
        <f>IF(ISTEXT(VLOOKUP($A36,'ALG Generieke vragenset'!$A$2:$X$100,16,FALSE)),VLOOKUP($A36,'ALG Generieke vragenset'!$A$2:$X$100,16,FALSE),"")</f>
        <v/>
      </c>
      <c r="Q36" s="1" t="str">
        <f>IF(ISTEXT(VLOOKUP($A36,'ALG Generieke vragenset'!$A$2:$X$100,17,FALSE)),VLOOKUP($A36,'ALG Generieke vragenset'!$A$2:$X$100,17,FALSE),"")</f>
        <v>boolean</v>
      </c>
      <c r="R36" s="1" t="str">
        <f>IF(ISTEXT(VLOOKUP($A36,'ALG Generieke vragenset'!$A$2:$X$100,18,FALSE)),VLOOKUP($A36,'ALG Generieke vragenset'!$A$2:$X$100,18,FALSE),"")</f>
        <v xml:space="preserve">Ja </v>
      </c>
      <c r="S36" s="337" t="s">
        <v>6500</v>
      </c>
      <c r="T36" s="14" t="str">
        <f>IF(ISTEXT(VLOOKUP($A36,'ALG Generieke vragenset'!$A$2:$X$100,20,FALSE)),VLOOKUP($A36,'ALG Generieke vragenset'!$A$2:$X$100,20,FALSE),"")</f>
        <v xml:space="preserve">1. Ja 
2. Nee </v>
      </c>
      <c r="U36" s="14" t="str">
        <f>IF(ISTEXT(VLOOKUP($A36,'ALG Generieke vragenset'!$A$2:$X$100,21,FALSE)),VLOOKUP($A36,'ALG Generieke vragenset'!$A$2:$X$100,21,FALSE),"")</f>
        <v>x</v>
      </c>
      <c r="V36" s="312" t="s">
        <v>6159</v>
      </c>
      <c r="W36" s="203" t="s">
        <v>6181</v>
      </c>
      <c r="X36" s="353"/>
    </row>
    <row r="37" spans="1:24" ht="15.95">
      <c r="A37" s="313" t="str">
        <f t="shared" si="8"/>
        <v>ALG3C</v>
      </c>
      <c r="B37" s="316" t="s">
        <v>6182</v>
      </c>
      <c r="C37" s="316" t="s">
        <v>6162</v>
      </c>
      <c r="D37" s="316" t="s">
        <v>6115</v>
      </c>
      <c r="E37" s="317" t="s">
        <v>6115</v>
      </c>
      <c r="F37" s="317" t="s">
        <v>6154</v>
      </c>
      <c r="G37" s="317"/>
      <c r="H37" s="101" t="str">
        <f t="shared" si="1"/>
        <v>ALG3C_Question</v>
      </c>
      <c r="I37" s="1" t="str">
        <f>IF(ISTEXT(VLOOKUP($A37,'ALG Generieke vragenset'!$A$2:$X$100,9,FALSE)),VLOOKUP($A37,'ALG Generieke vragenset'!$A$2:$X$100,9,FALSE),"")</f>
        <v>Welke medicatie gebruik je?</v>
      </c>
      <c r="J37" s="485" t="str">
        <f t="shared" si="2"/>
        <v>ALG3C_QuestionPar</v>
      </c>
      <c r="K37" s="1" t="str">
        <f>IF(ISTEXT(VLOOKUP($A37,'ALG Generieke vragenset'!$A$2:$X$100,11,FALSE)),VLOOKUP($A37,'ALG Generieke vragenset'!$A$2:$X$100,11,FALSE),"")</f>
        <v>Welke medicatie gebruik je?</v>
      </c>
      <c r="L37" s="1" t="str">
        <f>IF(ISTEXT(VLOOKUP($A37,'ALG Generieke vragenset'!$A$2:$X$100,12,FALSE)),VLOOKUP($A37,'ALG Generieke vragenset'!$A$2:$X$100,12,FALSE),"")</f>
        <v>Specificatie medicatie</v>
      </c>
      <c r="M37" s="104" t="str">
        <f t="shared" si="3"/>
        <v>ALG3C_ExtraInfo</v>
      </c>
      <c r="N37" s="1" t="str">
        <f>IF(ISTEXT(VLOOKUP($A37,'ALG Generieke vragenset'!$A$2:$X$100,14,FALSE)),VLOOKUP($A37,'ALG Generieke vragenset'!$A$2:$X$100,14,FALSE),"")</f>
        <v xml:space="preserve">Of wat voor behandeling? En als je er een hebt graag ook een foto uploaden van je medicatielijst. </v>
      </c>
      <c r="O37" s="24" t="str">
        <f>IF(ISTEXT(VLOOKUP($A37,'ALG Generieke vragenset'!$A$2:$X$100,15,FALSE)),VLOOKUP($A37,'ALG Generieke vragenset'!$A$2:$X$100,15,FALSE),"")</f>
        <v/>
      </c>
      <c r="P37" s="24" t="str">
        <f>IF(ISTEXT(VLOOKUP($A37,'ALG Generieke vragenset'!$A$2:$X$100,16,FALSE)),VLOOKUP($A37,'ALG Generieke vragenset'!$A$2:$X$100,16,FALSE),"")</f>
        <v/>
      </c>
      <c r="Q37" s="1" t="str">
        <f>IF(ISTEXT(VLOOKUP($A37,'ALG Generieke vragenset'!$A$2:$X$100,17,FALSE)),VLOOKUP($A37,'ALG Generieke vragenset'!$A$2:$X$100,17,FALSE),"")</f>
        <v>beschrijving en beeld</v>
      </c>
      <c r="R37" s="1" t="str">
        <f>IF(ISTEXT(VLOOKUP($A37,'ALG Generieke vragenset'!$A$2:$X$100,18,FALSE)),VLOOKUP($A37,'ALG Generieke vragenset'!$A$2:$X$100,18,FALSE),"")</f>
        <v xml:space="preserve">Ja </v>
      </c>
      <c r="S37" s="1"/>
      <c r="T37" s="14" t="str">
        <f>IF(ISTEXT(VLOOKUP($A37,'ALG Generieke vragenset'!$A$2:$X$100,20,FALSE)),VLOOKUP($A37,'ALG Generieke vragenset'!$A$2:$X$100,20,FALSE),"")</f>
        <v>Beschrijving</v>
      </c>
      <c r="U37" s="14" t="str">
        <f>IF(ISTEXT(VLOOKUP($A37,'ALG Generieke vragenset'!$A$2:$X$100,21,FALSE)),VLOOKUP($A37,'ALG Generieke vragenset'!$A$2:$X$100,21,FALSE),"")</f>
        <v>x</v>
      </c>
      <c r="V37" s="317">
        <v>1</v>
      </c>
      <c r="W37" s="315"/>
      <c r="X37" s="354"/>
    </row>
    <row r="38" spans="1:24" ht="30.75">
      <c r="A38" s="319" t="str">
        <f t="shared" si="8"/>
        <v>ALG4</v>
      </c>
      <c r="B38" s="320">
        <v>4</v>
      </c>
      <c r="C38" s="320" t="s">
        <v>6153</v>
      </c>
      <c r="D38" s="320" t="s">
        <v>4719</v>
      </c>
      <c r="E38" s="312" t="s">
        <v>6186</v>
      </c>
      <c r="F38" s="203" t="s">
        <v>6187</v>
      </c>
      <c r="G38" s="203"/>
      <c r="H38" s="101" t="str">
        <f t="shared" si="1"/>
        <v>ALG4_Question</v>
      </c>
      <c r="I38" s="1" t="str">
        <f>IF(ISTEXT(VLOOKUP($A38,'ALG Generieke vragenset'!$A$2:$X$100,9,FALSE)),VLOOKUP($A38,'ALG Generieke vragenset'!$A$2:$X$100,9,FALSE),"")</f>
        <v xml:space="preserve">Ben je (mogelijk) zwanger? </v>
      </c>
      <c r="J38" s="485" t="str">
        <f t="shared" si="2"/>
        <v>ALG4_QuestionPar</v>
      </c>
      <c r="K38" s="1" t="str">
        <f>IF(ISTEXT(VLOOKUP($A38,'ALG Generieke vragenset'!$A$2:$X$100,11,FALSE)),VLOOKUP($A38,'ALG Generieke vragenset'!$A$2:$X$100,11,FALSE),"")</f>
        <v>Is de patiënte (mogelijk) zwanger?</v>
      </c>
      <c r="L38" s="1" t="str">
        <f>IF(ISTEXT(VLOOKUP($A38,'ALG Generieke vragenset'!$A$2:$X$100,12,FALSE)),VLOOKUP($A38,'ALG Generieke vragenset'!$A$2:$X$100,12,FALSE),"")</f>
        <v>(mogelijk) zwanger</v>
      </c>
      <c r="M38" s="104"/>
      <c r="N38" s="1" t="str">
        <f>IF(ISTEXT(VLOOKUP($A38,'ALG Generieke vragenset'!$A$2:$X$100,14,FALSE)),VLOOKUP($A38,'ALG Generieke vragenset'!$A$2:$X$100,14,FALSE),"")</f>
        <v/>
      </c>
      <c r="O38" s="24" t="str">
        <f>IF(ISTEXT(VLOOKUP($A38,'ALG Generieke vragenset'!$A$2:$X$100,15,FALSE)),VLOOKUP($A38,'ALG Generieke vragenset'!$A$2:$X$100,15,FALSE),"")</f>
        <v/>
      </c>
      <c r="P38" s="24" t="str">
        <f>IF(ISTEXT(VLOOKUP($A38,'ALG Generieke vragenset'!$A$2:$X$100,16,FALSE)),VLOOKUP($A38,'ALG Generieke vragenset'!$A$2:$X$100,16,FALSE),"")</f>
        <v/>
      </c>
      <c r="Q38" s="1" t="str">
        <f>IF(ISTEXT(VLOOKUP($A38,'ALG Generieke vragenset'!$A$2:$X$100,17,FALSE)),VLOOKUP($A38,'ALG Generieke vragenset'!$A$2:$X$100,17,FALSE),"")</f>
        <v>boolean</v>
      </c>
      <c r="R38" s="1" t="str">
        <f>IF(ISTEXT(VLOOKUP($A38,'ALG Generieke vragenset'!$A$2:$X$100,18,FALSE)),VLOOKUP($A38,'ALG Generieke vragenset'!$A$2:$X$100,18,FALSE),"")</f>
        <v xml:space="preserve">Ja </v>
      </c>
      <c r="S38" s="337" t="s">
        <v>6500</v>
      </c>
      <c r="T38" s="14" t="str">
        <f>IF(ISTEXT(VLOOKUP($A38,'ALG Generieke vragenset'!$A$2:$X$100,20,FALSE)),VLOOKUP($A38,'ALG Generieke vragenset'!$A$2:$X$100,20,FALSE),"")</f>
        <v>1. Ja
2. Nee</v>
      </c>
      <c r="U38" s="14" t="str">
        <f>IF(ISTEXT(VLOOKUP($A38,'ALG Generieke vragenset'!$A$2:$X$100,21,FALSE)),VLOOKUP($A38,'ALG Generieke vragenset'!$A$2:$X$100,21,FALSE),"")</f>
        <v>x</v>
      </c>
      <c r="V38" s="320" t="s">
        <v>6159</v>
      </c>
      <c r="W38" s="203"/>
      <c r="X38" s="437"/>
    </row>
    <row r="39" spans="1:24" ht="33.75">
      <c r="A39" s="397" t="s">
        <v>6276</v>
      </c>
      <c r="B39" s="406">
        <v>20</v>
      </c>
      <c r="C39" s="406" t="s">
        <v>6153</v>
      </c>
      <c r="D39" s="406" t="s">
        <v>6115</v>
      </c>
      <c r="E39" s="407" t="s">
        <v>6115</v>
      </c>
      <c r="F39" s="407" t="s">
        <v>6154</v>
      </c>
      <c r="G39" s="407"/>
      <c r="H39" s="101" t="str">
        <f t="shared" si="1"/>
        <v>ADDITIONALQ_Question</v>
      </c>
      <c r="I39" s="1" t="str">
        <f>IF(ISTEXT(VLOOKUP($A39,'ALG Generieke vragenset'!$A$2:$X$100,9,FALSE)),VLOOKUP($A39,'ALG Generieke vragenset'!$A$2:$X$100,9,FALSE),"")</f>
        <v>Wat is je belangrijkste vraag aan ons?</v>
      </c>
      <c r="J39" s="485" t="str">
        <f t="shared" si="2"/>
        <v>ADDITIONALQ_QuestionPar</v>
      </c>
      <c r="K39" s="1" t="str">
        <f>IF(ISTEXT(VLOOKUP($A39,'ALG Generieke vragenset'!$A$2:$X$100,11,FALSE)),VLOOKUP($A39,'ALG Generieke vragenset'!$A$2:$X$100,11,FALSE),"")</f>
        <v>Wat is je belangrijkste vraag aan ons?</v>
      </c>
      <c r="L39" s="1" t="str">
        <f>IF(ISTEXT(VLOOKUP($A39,'ALG Generieke vragenset'!$A$2:$X$100,12,FALSE)),VLOOKUP($A39,'ALG Generieke vragenset'!$A$2:$X$100,12,FALSE),"")</f>
        <v>Hulpvraag</v>
      </c>
      <c r="M39" s="104"/>
      <c r="N39" s="1" t="str">
        <f>IF(ISTEXT(VLOOKUP($A39,'ALG Generieke vragenset'!$A$2:$X$100,14,FALSE)),VLOOKUP($A39,'ALG Generieke vragenset'!$A$2:$X$100,14,FALSE),"")</f>
        <v/>
      </c>
      <c r="O39" s="24" t="str">
        <f>IF(ISTEXT(VLOOKUP($A39,'ALG Generieke vragenset'!$A$2:$X$100,15,FALSE)),VLOOKUP($A39,'ALG Generieke vragenset'!$A$2:$X$100,15,FALSE),"")</f>
        <v/>
      </c>
      <c r="P39" s="24" t="str">
        <f>IF(ISTEXT(VLOOKUP($A39,'ALG Generieke vragenset'!$A$2:$X$100,16,FALSE)),VLOOKUP($A39,'ALG Generieke vragenset'!$A$2:$X$100,16,FALSE),"")</f>
        <v/>
      </c>
      <c r="Q39" s="1" t="str">
        <f>IF(ISTEXT(VLOOKUP($A39,'ALG Generieke vragenset'!$A$2:$X$100,17,FALSE)),VLOOKUP($A39,'ALG Generieke vragenset'!$A$2:$X$100,17,FALSE),"")</f>
        <v>beschrijving</v>
      </c>
      <c r="R39" s="1" t="str">
        <f>IF(ISTEXT(VLOOKUP($A39,'ALG Generieke vragenset'!$A$2:$X$100,18,FALSE)),VLOOKUP($A39,'ALG Generieke vragenset'!$A$2:$X$100,18,FALSE),"")</f>
        <v xml:space="preserve">Ja </v>
      </c>
      <c r="S39" s="1"/>
      <c r="T39" s="14" t="str">
        <f>IF(ISTEXT(VLOOKUP($A39,'ALG Generieke vragenset'!$A$2:$X$100,20,FALSE)),VLOOKUP($A39,'ALG Generieke vragenset'!$A$2:$X$100,20,FALSE),"")</f>
        <v>Beschrijving</v>
      </c>
      <c r="U39" s="14" t="str">
        <f>IF(ISTEXT(VLOOKUP($A39,'ALG Generieke vragenset'!$A$2:$X$100,21,FALSE)),VLOOKUP($A39,'ALG Generieke vragenset'!$A$2:$X$100,21,FALSE),"")</f>
        <v>x</v>
      </c>
      <c r="V39" s="404">
        <v>1</v>
      </c>
      <c r="W39" s="404"/>
      <c r="X39" s="408"/>
    </row>
    <row r="40" spans="1:24" ht="15.95">
      <c r="A40" s="392" t="s">
        <v>6278</v>
      </c>
      <c r="B40" s="393" t="s">
        <v>6279</v>
      </c>
      <c r="C40" s="393" t="s">
        <v>6162</v>
      </c>
      <c r="D40" s="393" t="s">
        <v>6115</v>
      </c>
      <c r="E40" s="394" t="s">
        <v>6115</v>
      </c>
      <c r="F40" s="394" t="s">
        <v>6154</v>
      </c>
      <c r="G40" s="394"/>
      <c r="H40" s="101" t="str">
        <f t="shared" si="1"/>
        <v>ALG27_Question</v>
      </c>
      <c r="I40" s="1" t="str">
        <f>IF(ISTEXT(VLOOKUP($A40,'ALG Generieke vragenset'!$A$2:$X$100,9,FALSE)),VLOOKUP($A40,'ALG Generieke vragenset'!$A$2:$X$100,9,FALSE),"")</f>
        <v xml:space="preserve">Zijn er nog andere zorgen of vragen? </v>
      </c>
      <c r="J40" s="485" t="str">
        <f t="shared" si="2"/>
        <v>ALG27_QuestionPar</v>
      </c>
      <c r="K40" s="1" t="str">
        <f>IF(ISTEXT(VLOOKUP($A40,'ALG Generieke vragenset'!$A$2:$X$100,11,FALSE)),VLOOKUP($A40,'ALG Generieke vragenset'!$A$2:$X$100,11,FALSE),"")</f>
        <v xml:space="preserve">Zijn er nog andere zorgen of vragen? </v>
      </c>
      <c r="L40" s="1" t="str">
        <f>IF(ISTEXT(VLOOKUP($A40,'ALG Generieke vragenset'!$A$2:$X$100,12,FALSE)),VLOOKUP($A40,'ALG Generieke vragenset'!$A$2:$X$100,12,FALSE),"")</f>
        <v>Zorgen of vragen</v>
      </c>
      <c r="M40" s="104" t="str">
        <f t="shared" si="3"/>
        <v>ALG27_ExtraInfo</v>
      </c>
      <c r="N40" s="1" t="str">
        <f>IF(ISTEXT(VLOOKUP($A40,'ALG Generieke vragenset'!$A$2:$X$100,14,FALSE)),VLOOKUP($A40,'ALG Generieke vragenset'!$A$2:$X$100,14,FALSE),"")</f>
        <v xml:space="preserve">Dit is de laatste vraag, hierna worden je antwoorden doorgestuurd naar ons medisch team. Indien je geen aanvullingen hebt kan je op volgende klikken. </v>
      </c>
      <c r="O40" s="24" t="str">
        <f>IF(ISTEXT(VLOOKUP($A40,'ALG Generieke vragenset'!$A$2:$X$100,15,FALSE)),VLOOKUP($A40,'ALG Generieke vragenset'!$A$2:$X$100,15,FALSE),"")</f>
        <v/>
      </c>
      <c r="P40" s="24" t="str">
        <f>IF(ISTEXT(VLOOKUP($A40,'ALG Generieke vragenset'!$A$2:$X$100,16,FALSE)),VLOOKUP($A40,'ALG Generieke vragenset'!$A$2:$X$100,16,FALSE),"")</f>
        <v/>
      </c>
      <c r="Q40" s="1" t="str">
        <f>IF(ISTEXT(VLOOKUP($A40,'ALG Generieke vragenset'!$A$2:$X$100,17,FALSE)),VLOOKUP($A40,'ALG Generieke vragenset'!$A$2:$X$100,17,FALSE),"")</f>
        <v>beschrijving</v>
      </c>
      <c r="R40" s="1" t="str">
        <f>IF(ISTEXT(VLOOKUP($A40,'ALG Generieke vragenset'!$A$2:$X$100,18,FALSE)),VLOOKUP($A40,'ALG Generieke vragenset'!$A$2:$X$100,18,FALSE),"")</f>
        <v>Nee</v>
      </c>
      <c r="S40" s="1"/>
      <c r="T40" s="14" t="str">
        <f>IF(ISTEXT(VLOOKUP($A40,'ALG Generieke vragenset'!$A$2:$X$100,20,FALSE)),VLOOKUP($A40,'ALG Generieke vragenset'!$A$2:$X$100,20,FALSE),"")</f>
        <v>Beschrijving</v>
      </c>
      <c r="U40" s="14" t="str">
        <f>IF(ISTEXT(VLOOKUP($A40,'ALG Generieke vragenset'!$A$2:$X$100,21,FALSE)),VLOOKUP($A40,'ALG Generieke vragenset'!$A$2:$X$100,21,FALSE),"")</f>
        <v>x</v>
      </c>
      <c r="V40" s="381">
        <v>1</v>
      </c>
      <c r="W40" s="381" t="s">
        <v>6283</v>
      </c>
      <c r="X40" s="396" t="s">
        <v>6284</v>
      </c>
    </row>
  </sheetData>
  <pageMargins left="0.7" right="0.7" top="0.75" bottom="0.75" header="0.51180555555555496" footer="0.51180555555555496"/>
  <pageSetup paperSize="9"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ba456bf-79eb-4ed1-8dab-0401bed6abdd">
      <Terms xmlns="http://schemas.microsoft.com/office/infopath/2007/PartnerControls"/>
    </lcf76f155ced4ddcb4097134ff3c332f>
    <TaxCatchAll xmlns="bbad7867-c29c-40ca-835c-caec7d28b29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9923F1ACD940B99C785CD761413F" ma:contentTypeVersion="13" ma:contentTypeDescription="Create a new document." ma:contentTypeScope="" ma:versionID="3199f03ccbf8eb442288c5c357795759">
  <xsd:schema xmlns:xsd="http://www.w3.org/2001/XMLSchema" xmlns:xs="http://www.w3.org/2001/XMLSchema" xmlns:p="http://schemas.microsoft.com/office/2006/metadata/properties" xmlns:ns2="6ba456bf-79eb-4ed1-8dab-0401bed6abdd" xmlns:ns3="bbad7867-c29c-40ca-835c-caec7d28b296" targetNamespace="http://schemas.microsoft.com/office/2006/metadata/properties" ma:root="true" ma:fieldsID="e38fe5cdd9f638e6d8722c5d469f0a35" ns2:_="" ns3:_="">
    <xsd:import namespace="6ba456bf-79eb-4ed1-8dab-0401bed6abdd"/>
    <xsd:import namespace="bbad7867-c29c-40ca-835c-caec7d28b2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a456bf-79eb-4ed1-8dab-0401bed6a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94f04d-7023-4814-abd5-37f1b505c487"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ad7867-c29c-40ca-835c-caec7d28b2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dbf84eb8-4ad8-42d5-9daa-9caa961ec889}" ma:internalName="TaxCatchAll" ma:showField="CatchAllData" ma:web="bbad7867-c29c-40ca-835c-caec7d28b2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31EE1F-4FAB-4015-A56A-F0A0AF91340B}"/>
</file>

<file path=customXml/itemProps2.xml><?xml version="1.0" encoding="utf-8"?>
<ds:datastoreItem xmlns:ds="http://schemas.openxmlformats.org/officeDocument/2006/customXml" ds:itemID="{33C09F4B-16A7-4863-B3C5-7EEAAFBE6B02}"/>
</file>

<file path=customXml/itemProps3.xml><?xml version="1.0" encoding="utf-8"?>
<ds:datastoreItem xmlns:ds="http://schemas.openxmlformats.org/officeDocument/2006/customXml" ds:itemID="{636DC193-E6C9-4C75-91F9-8974A16CA22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Marielle van de Ven</dc:creator>
  <cp:keywords/>
  <dc:description/>
  <cp:lastModifiedBy/>
  <cp:revision>208</cp:revision>
  <dcterms:created xsi:type="dcterms:W3CDTF">2022-01-05T10:40:51Z</dcterms:created>
  <dcterms:modified xsi:type="dcterms:W3CDTF">2023-04-25T08:22:53Z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lianceAssetId">
    <vt:lpwstr/>
  </property>
  <property fmtid="{D5CDD505-2E9C-101B-9397-08002B2CF9AE}" pid="4" name="ContentTypeId">
    <vt:lpwstr>0x010100D9E29923F1ACD940B99C785CD761413F</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MediaServiceImageTags">
    <vt:lpwstr/>
  </property>
  <property fmtid="{D5CDD505-2E9C-101B-9397-08002B2CF9AE}" pid="9" name="ScaleCrop">
    <vt:bool>false</vt:bool>
  </property>
  <property fmtid="{D5CDD505-2E9C-101B-9397-08002B2CF9AE}" pid="10" name="ShareDoc">
    <vt:bool>false</vt:bool>
  </property>
  <property fmtid="{D5CDD505-2E9C-101B-9397-08002B2CF9AE}" pid="11" name="TriggerFlowInfo">
    <vt:lpwstr/>
  </property>
  <property fmtid="{D5CDD505-2E9C-101B-9397-08002B2CF9AE}" pid="12" name="_ExtendedDescription">
    <vt:lpwstr/>
  </property>
</Properties>
</file>