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d1" sheetId="1" r:id="rId3"/>
  </sheets>
  <definedNames/>
  <calcPr/>
</workbook>
</file>

<file path=xl/sharedStrings.xml><?xml version="1.0" encoding="utf-8"?>
<sst xmlns="http://schemas.openxmlformats.org/spreadsheetml/2006/main" count="97" uniqueCount="94">
  <si>
    <t>Mjukvara</t>
  </si>
  <si>
    <t>Pris/år</t>
  </si>
  <si>
    <t>Antal</t>
  </si>
  <si>
    <t>Total kostnad</t>
  </si>
  <si>
    <t>Office 365 Premium för företag</t>
  </si>
  <si>
    <t>Adope-Paket</t>
  </si>
  <si>
    <t>AutoCAD</t>
  </si>
  <si>
    <t>Antivirus</t>
  </si>
  <si>
    <t>Totalt pris/år exkl. hårdvara</t>
  </si>
  <si>
    <t>Autodesk with Specialized toolset</t>
  </si>
  <si>
    <t>Specifications</t>
  </si>
  <si>
    <t>Hårdvara</t>
  </si>
  <si>
    <t>Namn</t>
  </si>
  <si>
    <t>Pris/st</t>
  </si>
  <si>
    <t>Total</t>
  </si>
  <si>
    <t xml:space="preserve"> </t>
  </si>
  <si>
    <t>RAM</t>
  </si>
  <si>
    <t>16GB</t>
  </si>
  <si>
    <t xml:space="preserve">Stationär </t>
  </si>
  <si>
    <t>HP EliteDesk 800 G4 MT Workstation Edition</t>
  </si>
  <si>
    <t>https://www.dustin.se/product/5011102210/elitedesk-800-g4-mt-workstation-edition</t>
  </si>
  <si>
    <t>CPU</t>
  </si>
  <si>
    <t>3GHz</t>
  </si>
  <si>
    <t>Laptop</t>
  </si>
  <si>
    <t>HP EliteBook 850 G5</t>
  </si>
  <si>
    <t>https://www.dustin.se/product/5011104832/elitebook-850-g5</t>
  </si>
  <si>
    <t>gpu</t>
  </si>
  <si>
    <t>4 GB GPU with 106 GB/s Bandwidth and DirectX 11 compliant</t>
  </si>
  <si>
    <t>Skärm</t>
  </si>
  <si>
    <t>HP Z27</t>
  </si>
  <si>
    <t>https://www.dustin.se/product/5011097083/z27</t>
  </si>
  <si>
    <t>Ritplatta</t>
  </si>
  <si>
    <t>Wacom Intuos Pro Large</t>
  </si>
  <si>
    <t>https://www.dustin.se/product/5011004305/intuos-pro-large</t>
  </si>
  <si>
    <t>Dockningsstation</t>
  </si>
  <si>
    <t>HP 3005Pr USB</t>
  </si>
  <si>
    <t>https://www.dustin.se/product/5011006612/3005pr-usb</t>
  </si>
  <si>
    <t>Mus och tangentb.</t>
  </si>
  <si>
    <t>HP Pavilion 800</t>
  </si>
  <si>
    <t>https://www.dustin.se/product/5011121771/pavilion-800</t>
  </si>
  <si>
    <t>Totalt för datorer:</t>
  </si>
  <si>
    <t>Server</t>
  </si>
  <si>
    <t>HPE ProLiant DL385 Gen10 - 1.2TB &amp; extra RAM</t>
  </si>
  <si>
    <t>https://www.dustin.se/product/5011121972/proliant-dl385-gen10---12tb-extra-ram</t>
  </si>
  <si>
    <t>Hårdisk t. Server</t>
  </si>
  <si>
    <t>HPE Midline 2TB</t>
  </si>
  <si>
    <t>https://www.dustin.se/product/5011059749/midline</t>
  </si>
  <si>
    <t>AD-Operativsys.</t>
  </si>
  <si>
    <t>Windows Server 2019</t>
  </si>
  <si>
    <t>https://www.dustin.se/product/5011101860/windows-server-2019-standard</t>
  </si>
  <si>
    <t>HTTP-operativs.</t>
  </si>
  <si>
    <t>Ubuntu Server 18.04.2 LTS</t>
  </si>
  <si>
    <t>UPS</t>
  </si>
  <si>
    <t>HPE T1500 G5</t>
  </si>
  <si>
    <t>https://www.dustin.se/product/5011110829/t1500-g5</t>
  </si>
  <si>
    <t>Serverrack</t>
  </si>
  <si>
    <t>Toten 19" Väggskåp 18U 600X450 Glasdörr Svart</t>
  </si>
  <si>
    <t>https://www.dustin.se/product/5010317570/19-vaggskap-18u-600x450-glasdorr-svart</t>
  </si>
  <si>
    <t>NAS</t>
  </si>
  <si>
    <t>HPE StoreEasy 1450</t>
  </si>
  <si>
    <t>https://www.dustin.se/product/5011018269/storeeasy-1450</t>
  </si>
  <si>
    <t>NAS HDD</t>
  </si>
  <si>
    <t>Dell Hårddisk 8TB</t>
  </si>
  <si>
    <t>https://www.dustin.se/product/5011081857/harddisk</t>
  </si>
  <si>
    <t>Totalt för sever</t>
  </si>
  <si>
    <t>3D-skrivare 1</t>
  </si>
  <si>
    <t>Flashforge Inventor I</t>
  </si>
  <si>
    <t>https://www.dustin.se/product/5011078108/inventor-i</t>
  </si>
  <si>
    <t>En för en större yta som passar lite bredare utskrifter, en som har en längre som passar långa utskrifter, som t.ex. högabyggnader</t>
  </si>
  <si>
    <t>3D-skrivare 2</t>
  </si>
  <si>
    <t>MakerBot Replicator Z18 3D Printer</t>
  </si>
  <si>
    <t>https://www.dustin.se/product/5010782856/replicator-z18-3d-printer</t>
  </si>
  <si>
    <t>Projektor</t>
  </si>
  <si>
    <t>Epson EB-695Wi WXGA</t>
  </si>
  <si>
    <t>https://www.dustin.se/product/5011020356/eb-695wi-wxga</t>
  </si>
  <si>
    <t>Duk</t>
  </si>
  <si>
    <t>Multibrackets Projektorduk Deluxe Manuell Self-Lock 4:3 100"</t>
  </si>
  <si>
    <t>https://www.dustin.se/product/5010125820/projektorduk-deluxe-manuell-self-lock-43-100</t>
  </si>
  <si>
    <t>laserSkärare</t>
  </si>
  <si>
    <t>RS M900</t>
  </si>
  <si>
    <t>https://www.industritorget.se/objekt/RS+M900/50811/</t>
  </si>
  <si>
    <t>Skrivare</t>
  </si>
  <si>
    <t>HP Designjet T830 MFP 61cm A1 (24")</t>
  </si>
  <si>
    <t>https://www.dustin.se/product/5011055087/designjet-t830-mfp-61cm-a1-24</t>
  </si>
  <si>
    <t>Router</t>
  </si>
  <si>
    <t>HPE Msr3024</t>
  </si>
  <si>
    <t>https://www.dustin.se/product/5010901381/msr3024</t>
  </si>
  <si>
    <t>Switch</t>
  </si>
  <si>
    <t>HPE Aruba 2530 48xGbit, SFP PoE+ 382W Web-mgd Switch</t>
  </si>
  <si>
    <t>https://www.dustin.se/product/5010660505/aruba-2530-48xgbit-sfp-poe-382w-web-mgd-switch</t>
  </si>
  <si>
    <t>AP</t>
  </si>
  <si>
    <t>HPE OfficeConnect OC20 Dual Radio 802.11ac accesspunkt 5-pack</t>
  </si>
  <si>
    <t>https://www.dustin.se/product/5011064563/officeconnect-oc20-dual-radio-80211ac-accesspunkt-5-pack</t>
  </si>
  <si>
    <t>Totalt pris exkl. mjukvara: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</si>
</sst>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&quot;kr&quot;"/>
  </numFmts>
  <fonts count="7">
    <font>
      <sz val="10.0"/>
      <color rgb="FF000000"/>
      <name val="Arial"/>
    </font>
    <font>
      <b/>
      <name val="Arial"/>
    </font>
    <font>
      <name val="Arial"/>
    </font>
    <font/>
    <font>
      <b/>
    </font>
    <font>
      <u/>
      <color rgb="FF0000FF"/>
    </font>
    <font>
      <sz val="11.0"/>
      <color rgb="FF444444"/>
      <name val="Artifakt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1" fillId="0" fontId="2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3" numFmtId="164" xfId="0" applyAlignment="1" applyFont="1" applyNumberFormat="1">
      <alignment readingOrder="0"/>
    </xf>
    <xf borderId="0" fillId="0" fontId="3" numFmtId="164" xfId="0" applyFont="1" applyNumberFormat="1"/>
    <xf borderId="0" fillId="0" fontId="5" numFmtId="0" xfId="0" applyAlignment="1" applyFont="1">
      <alignment readingOrder="0"/>
    </xf>
    <xf borderId="0" fillId="2" fontId="6" numFmtId="0" xfId="0" applyAlignment="1" applyFill="1" applyFont="1">
      <alignment horizontal="left" readingOrder="0"/>
    </xf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ustin.se/product/5010901381/msr3024" TargetMode="External"/><Relationship Id="rId11" Type="http://schemas.openxmlformats.org/officeDocument/2006/relationships/hyperlink" Target="https://www.dustin.se/product/5010317570/19-vaggskap-18u-600x450-glasdorr-svart" TargetMode="External"/><Relationship Id="rId22" Type="http://schemas.openxmlformats.org/officeDocument/2006/relationships/hyperlink" Target="https://www.dustin.se/product/5011064563/officeconnect-oc20-dual-radio-80211ac-accesspunkt-5-pack" TargetMode="External"/><Relationship Id="rId10" Type="http://schemas.openxmlformats.org/officeDocument/2006/relationships/hyperlink" Target="https://www.dustin.se/product/5011110829/t1500-g5" TargetMode="External"/><Relationship Id="rId21" Type="http://schemas.openxmlformats.org/officeDocument/2006/relationships/hyperlink" Target="https://www.dustin.se/product/5010660505/aruba-2530-48xgbit-sfp-poe-382w-web-mgd-switch" TargetMode="External"/><Relationship Id="rId13" Type="http://schemas.openxmlformats.org/officeDocument/2006/relationships/hyperlink" Target="https://www.dustin.se/product/5011081857/harddisk" TargetMode="External"/><Relationship Id="rId12" Type="http://schemas.openxmlformats.org/officeDocument/2006/relationships/hyperlink" Target="https://www.dustin.se/product/5011018269/storeeasy-1450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s://www.dustin.se/product/5011102210/elitedesk-800-g4-mt-workstation-edition" TargetMode="External"/><Relationship Id="rId2" Type="http://schemas.openxmlformats.org/officeDocument/2006/relationships/hyperlink" Target="https://www.dustin.se/product/5011104832/elitebook-850-g5" TargetMode="External"/><Relationship Id="rId3" Type="http://schemas.openxmlformats.org/officeDocument/2006/relationships/hyperlink" Target="https://www.dustin.se/product/5011097083/z27" TargetMode="External"/><Relationship Id="rId4" Type="http://schemas.openxmlformats.org/officeDocument/2006/relationships/hyperlink" Target="https://www.dustin.se/product/5011004305/intuos-pro-large" TargetMode="External"/><Relationship Id="rId9" Type="http://schemas.openxmlformats.org/officeDocument/2006/relationships/hyperlink" Target="https://www.dustin.se/product/5011101860/windows-server-2019-standard" TargetMode="External"/><Relationship Id="rId15" Type="http://schemas.openxmlformats.org/officeDocument/2006/relationships/hyperlink" Target="https://www.dustin.se/product/5010782856/replicator-z18-3d-printer" TargetMode="External"/><Relationship Id="rId14" Type="http://schemas.openxmlformats.org/officeDocument/2006/relationships/hyperlink" Target="https://www.dustin.se/product/5011078108/inventor-i" TargetMode="External"/><Relationship Id="rId17" Type="http://schemas.openxmlformats.org/officeDocument/2006/relationships/hyperlink" Target="https://www.dustin.se/product/5010125820/projektorduk-deluxe-manuell-self-lock-43-100" TargetMode="External"/><Relationship Id="rId16" Type="http://schemas.openxmlformats.org/officeDocument/2006/relationships/hyperlink" Target="https://www.dustin.se/product/5011020356/eb-695wi-wxga" TargetMode="External"/><Relationship Id="rId5" Type="http://schemas.openxmlformats.org/officeDocument/2006/relationships/hyperlink" Target="https://www.dustin.se/product/5011006612/3005pr-usb" TargetMode="External"/><Relationship Id="rId19" Type="http://schemas.openxmlformats.org/officeDocument/2006/relationships/hyperlink" Target="https://www.dustin.se/product/5011055087/designjet-t830-mfp-61cm-a1-24" TargetMode="External"/><Relationship Id="rId6" Type="http://schemas.openxmlformats.org/officeDocument/2006/relationships/hyperlink" Target="https://www.dustin.se/product/5011121771/pavilion-800" TargetMode="External"/><Relationship Id="rId18" Type="http://schemas.openxmlformats.org/officeDocument/2006/relationships/hyperlink" Target="https://www.industritorget.se/objekt/RS+M900/50811/" TargetMode="External"/><Relationship Id="rId7" Type="http://schemas.openxmlformats.org/officeDocument/2006/relationships/hyperlink" Target="https://www.dustin.se/product/5011121972/proliant-dl385-gen10---12tb-extra-ram" TargetMode="External"/><Relationship Id="rId8" Type="http://schemas.openxmlformats.org/officeDocument/2006/relationships/hyperlink" Target="https://www.dustin.se/product/5011059749/midli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0</v>
      </c>
      <c r="B2" s="2"/>
      <c r="C2" s="2"/>
      <c r="D2" s="2"/>
      <c r="E2" s="1" t="s">
        <v>1</v>
      </c>
      <c r="F2" s="1" t="s">
        <v>2</v>
      </c>
      <c r="G2" s="1" t="s">
        <v>3</v>
      </c>
      <c r="H2" s="2"/>
      <c r="I2" s="2"/>
      <c r="J2" s="2"/>
      <c r="K2" s="2"/>
      <c r="L2" s="2"/>
      <c r="M2" s="2"/>
    </row>
    <row r="3">
      <c r="A3" s="3" t="s">
        <v>4</v>
      </c>
      <c r="B3" s="2"/>
      <c r="C3" s="2"/>
      <c r="D3" s="2"/>
      <c r="E3" s="4">
        <v>1086.0</v>
      </c>
      <c r="F3" s="5">
        <v>40.0</v>
      </c>
      <c r="G3" s="6">
        <f t="shared" ref="G3:G5" si="1">SUM(E3*F3)</f>
        <v>43440</v>
      </c>
      <c r="H3" s="2"/>
      <c r="I3" s="2"/>
      <c r="J3" s="2"/>
      <c r="K3" s="2"/>
      <c r="L3" s="2"/>
      <c r="M3" s="2"/>
    </row>
    <row r="4">
      <c r="A4" s="2" t="s">
        <v>5</v>
      </c>
      <c r="B4" s="2"/>
      <c r="C4" s="2"/>
      <c r="D4" s="2"/>
      <c r="E4" s="4">
        <v>8052.0</v>
      </c>
      <c r="F4" s="5">
        <v>40.0</v>
      </c>
      <c r="G4" s="6">
        <f t="shared" si="1"/>
        <v>322080</v>
      </c>
      <c r="H4" s="2"/>
      <c r="I4" s="2"/>
      <c r="J4" s="2"/>
      <c r="K4" s="2"/>
      <c r="L4" s="2"/>
      <c r="M4" s="2"/>
    </row>
    <row r="5">
      <c r="A5" s="2" t="s">
        <v>6</v>
      </c>
      <c r="B5" s="2"/>
      <c r="C5" s="2"/>
      <c r="D5" s="2"/>
      <c r="E5" s="4">
        <v>22595.0</v>
      </c>
      <c r="F5" s="5">
        <v>40.0</v>
      </c>
      <c r="G5" s="6">
        <f t="shared" si="1"/>
        <v>903800</v>
      </c>
      <c r="H5" s="2"/>
      <c r="I5" s="2"/>
      <c r="J5" s="2"/>
      <c r="K5" s="2"/>
      <c r="L5" s="2"/>
      <c r="M5" s="2"/>
    </row>
    <row r="6">
      <c r="A6" s="2" t="s">
        <v>7</v>
      </c>
      <c r="B6" s="2"/>
      <c r="C6" s="2"/>
      <c r="D6" s="2"/>
      <c r="E6" s="7"/>
      <c r="F6" s="5"/>
      <c r="G6" s="7"/>
      <c r="H6" s="2"/>
      <c r="I6" s="2"/>
      <c r="J6" s="3"/>
      <c r="K6" s="8"/>
      <c r="L6" s="8"/>
      <c r="M6" s="8"/>
    </row>
    <row r="7">
      <c r="A7" s="2"/>
      <c r="B7" s="2"/>
      <c r="C7" s="2"/>
      <c r="D7" s="2"/>
      <c r="E7" s="9" t="s">
        <v>8</v>
      </c>
      <c r="F7" s="2"/>
      <c r="G7" s="10">
        <f>SUM(G3:G6)</f>
        <v>1269320</v>
      </c>
      <c r="H7" s="2"/>
      <c r="I7" s="2"/>
      <c r="J7" s="2"/>
      <c r="K7" s="2"/>
      <c r="L7" s="2"/>
      <c r="M7" s="2"/>
    </row>
    <row r="8">
      <c r="I8" s="2"/>
      <c r="J8" s="2"/>
      <c r="K8" s="2"/>
      <c r="L8" s="2"/>
      <c r="M8" s="2"/>
    </row>
    <row r="10">
      <c r="P10" s="11" t="s">
        <v>9</v>
      </c>
      <c r="R10" s="11" t="s">
        <v>10</v>
      </c>
    </row>
    <row r="11">
      <c r="A11" s="11" t="s">
        <v>11</v>
      </c>
      <c r="B11" s="12" t="s">
        <v>12</v>
      </c>
      <c r="D11" s="13"/>
      <c r="E11" s="12" t="s">
        <v>13</v>
      </c>
      <c r="F11" s="12" t="s">
        <v>2</v>
      </c>
      <c r="G11" s="12" t="s">
        <v>14</v>
      </c>
      <c r="N11" s="11" t="s">
        <v>15</v>
      </c>
      <c r="P11" s="11" t="s">
        <v>16</v>
      </c>
      <c r="Q11" s="11" t="s">
        <v>17</v>
      </c>
    </row>
    <row r="12">
      <c r="A12" s="11" t="s">
        <v>18</v>
      </c>
      <c r="B12" s="11" t="s">
        <v>19</v>
      </c>
      <c r="E12" s="14">
        <v>19999.0</v>
      </c>
      <c r="F12" s="11">
        <v>20.0</v>
      </c>
      <c r="G12" s="15">
        <f>SUM(E12*F12)</f>
        <v>399980</v>
      </c>
      <c r="J12" s="16" t="s">
        <v>20</v>
      </c>
      <c r="P12" s="11" t="s">
        <v>21</v>
      </c>
      <c r="Q12" s="11" t="s">
        <v>22</v>
      </c>
    </row>
    <row r="13">
      <c r="A13" s="11" t="s">
        <v>23</v>
      </c>
      <c r="B13" s="11" t="s">
        <v>24</v>
      </c>
      <c r="E13" s="14">
        <v>16799.0</v>
      </c>
      <c r="F13" s="11">
        <v>20.0</v>
      </c>
      <c r="G13" s="15">
        <f>sum (E13*F13)</f>
        <v>335980</v>
      </c>
      <c r="J13" s="16" t="s">
        <v>25</v>
      </c>
      <c r="P13" s="11" t="s">
        <v>26</v>
      </c>
      <c r="Q13" s="17" t="s">
        <v>27</v>
      </c>
    </row>
    <row r="14">
      <c r="A14" s="11" t="s">
        <v>28</v>
      </c>
      <c r="B14" s="11" t="s">
        <v>29</v>
      </c>
      <c r="E14" s="14">
        <v>6995.0</v>
      </c>
      <c r="F14" s="11">
        <v>40.0</v>
      </c>
      <c r="G14" s="15">
        <f t="shared" ref="G14:G16" si="2">sum(E14*F14)</f>
        <v>279800</v>
      </c>
      <c r="J14" s="16" t="s">
        <v>30</v>
      </c>
    </row>
    <row r="15">
      <c r="A15" s="11" t="s">
        <v>31</v>
      </c>
      <c r="B15" s="11" t="s">
        <v>32</v>
      </c>
      <c r="E15" s="14">
        <v>4479.0</v>
      </c>
      <c r="F15" s="11">
        <v>20.0</v>
      </c>
      <c r="G15" s="15">
        <f t="shared" si="2"/>
        <v>89580</v>
      </c>
      <c r="J15" s="16" t="s">
        <v>33</v>
      </c>
    </row>
    <row r="16">
      <c r="A16" s="11" t="s">
        <v>34</v>
      </c>
      <c r="B16" s="11" t="s">
        <v>35</v>
      </c>
      <c r="E16" s="14">
        <v>1695.0</v>
      </c>
      <c r="F16" s="11">
        <v>20.0</v>
      </c>
      <c r="G16" s="15">
        <f t="shared" si="2"/>
        <v>33900</v>
      </c>
      <c r="J16" s="16" t="s">
        <v>36</v>
      </c>
    </row>
    <row r="17">
      <c r="A17" s="11" t="s">
        <v>37</v>
      </c>
      <c r="B17" s="11" t="s">
        <v>38</v>
      </c>
      <c r="E17" s="14">
        <v>639.0</v>
      </c>
      <c r="F17" s="11">
        <v>20.0</v>
      </c>
      <c r="G17" s="15">
        <f>SUM(E17*F17)</f>
        <v>12780</v>
      </c>
      <c r="J17" s="16" t="s">
        <v>39</v>
      </c>
    </row>
    <row r="18">
      <c r="A18" s="12" t="s">
        <v>40</v>
      </c>
      <c r="G18" s="18">
        <f>SUM(G12:G17)</f>
        <v>1152020</v>
      </c>
    </row>
    <row r="20">
      <c r="A20" s="11" t="s">
        <v>41</v>
      </c>
      <c r="B20" s="11" t="s">
        <v>42</v>
      </c>
      <c r="E20" s="14">
        <v>39995.0</v>
      </c>
      <c r="F20" s="11">
        <v>2.0</v>
      </c>
      <c r="G20" s="15">
        <f>sum(E20*F20)</f>
        <v>79990</v>
      </c>
      <c r="J20" s="16" t="s">
        <v>43</v>
      </c>
    </row>
    <row r="21">
      <c r="A21" s="11" t="s">
        <v>44</v>
      </c>
      <c r="B21" s="11" t="s">
        <v>45</v>
      </c>
      <c r="E21" s="14">
        <v>4195.0</v>
      </c>
      <c r="F21" s="11">
        <v>7.0</v>
      </c>
      <c r="G21" s="15">
        <f t="shared" ref="G21:G22" si="3">SUM(E21*F21)</f>
        <v>29365</v>
      </c>
      <c r="J21" s="16" t="s">
        <v>46</v>
      </c>
    </row>
    <row r="22">
      <c r="A22" s="11" t="s">
        <v>47</v>
      </c>
      <c r="B22" s="11" t="s">
        <v>48</v>
      </c>
      <c r="E22" s="14">
        <v>10995.0</v>
      </c>
      <c r="F22" s="11">
        <v>1.0</v>
      </c>
      <c r="G22" s="15">
        <f t="shared" si="3"/>
        <v>10995</v>
      </c>
      <c r="J22" s="16" t="s">
        <v>49</v>
      </c>
    </row>
    <row r="23">
      <c r="A23" s="11" t="s">
        <v>50</v>
      </c>
      <c r="B23" s="11" t="s">
        <v>51</v>
      </c>
      <c r="E23" s="14">
        <v>0.0</v>
      </c>
      <c r="F23" s="11">
        <v>1.0</v>
      </c>
      <c r="G23" s="14">
        <v>0.0</v>
      </c>
    </row>
    <row r="24">
      <c r="A24" s="11" t="s">
        <v>52</v>
      </c>
      <c r="B24" s="11" t="s">
        <v>53</v>
      </c>
      <c r="E24" s="14">
        <v>4495.0</v>
      </c>
      <c r="F24" s="11">
        <v>3.0</v>
      </c>
      <c r="G24" s="15">
        <f t="shared" ref="G24:G27" si="4">SUM(E24*F24)</f>
        <v>13485</v>
      </c>
      <c r="J24" s="16" t="s">
        <v>54</v>
      </c>
    </row>
    <row r="25">
      <c r="A25" s="11" t="s">
        <v>55</v>
      </c>
      <c r="B25" s="11" t="s">
        <v>56</v>
      </c>
      <c r="E25" s="14">
        <v>2195.0</v>
      </c>
      <c r="F25" s="11">
        <v>1.0</v>
      </c>
      <c r="G25" s="15">
        <f t="shared" si="4"/>
        <v>2195</v>
      </c>
      <c r="J25" s="16" t="s">
        <v>57</v>
      </c>
    </row>
    <row r="26">
      <c r="A26" s="11" t="s">
        <v>58</v>
      </c>
      <c r="B26" s="11" t="s">
        <v>59</v>
      </c>
      <c r="E26" s="14">
        <v>45495.0</v>
      </c>
      <c r="F26" s="11">
        <v>1.0</v>
      </c>
      <c r="G26" s="15">
        <f t="shared" si="4"/>
        <v>45495</v>
      </c>
      <c r="J26" s="16" t="s">
        <v>60</v>
      </c>
    </row>
    <row r="27">
      <c r="A27" s="11" t="s">
        <v>61</v>
      </c>
      <c r="B27" s="11" t="s">
        <v>62</v>
      </c>
      <c r="E27" s="14">
        <v>3595.0</v>
      </c>
      <c r="F27" s="11">
        <v>4.0</v>
      </c>
      <c r="G27" s="15">
        <f t="shared" si="4"/>
        <v>14380</v>
      </c>
      <c r="J27" s="16" t="s">
        <v>63</v>
      </c>
    </row>
    <row r="28">
      <c r="A28" s="12" t="s">
        <v>64</v>
      </c>
      <c r="G28" s="18">
        <f>Sum(G20:G27)</f>
        <v>195905</v>
      </c>
    </row>
    <row r="32">
      <c r="A32" s="11" t="s">
        <v>65</v>
      </c>
      <c r="B32" s="11" t="s">
        <v>66</v>
      </c>
      <c r="E32" s="14">
        <v>10499.0</v>
      </c>
      <c r="F32" s="11">
        <v>1.0</v>
      </c>
      <c r="G32" s="15">
        <f t="shared" ref="G32:G37" si="5">SUM(E32*F32)</f>
        <v>10499</v>
      </c>
      <c r="J32" s="16" t="s">
        <v>67</v>
      </c>
      <c r="P32" s="11" t="s">
        <v>68</v>
      </c>
    </row>
    <row r="33">
      <c r="A33" s="11" t="s">
        <v>69</v>
      </c>
      <c r="B33" s="11" t="s">
        <v>70</v>
      </c>
      <c r="E33" s="14">
        <v>66399.0</v>
      </c>
      <c r="F33" s="11">
        <v>1.0</v>
      </c>
      <c r="G33" s="15">
        <f t="shared" si="5"/>
        <v>66399</v>
      </c>
      <c r="J33" s="16" t="s">
        <v>71</v>
      </c>
    </row>
    <row r="34">
      <c r="A34" s="11" t="s">
        <v>72</v>
      </c>
      <c r="B34" s="11" t="s">
        <v>73</v>
      </c>
      <c r="E34" s="14">
        <v>22995.0</v>
      </c>
      <c r="F34" s="11">
        <v>1.0</v>
      </c>
      <c r="G34" s="15">
        <f t="shared" si="5"/>
        <v>22995</v>
      </c>
      <c r="J34" s="16" t="s">
        <v>74</v>
      </c>
    </row>
    <row r="35">
      <c r="A35" s="11" t="s">
        <v>75</v>
      </c>
      <c r="B35" s="11" t="s">
        <v>76</v>
      </c>
      <c r="E35" s="14">
        <v>1345.0</v>
      </c>
      <c r="F35" s="11">
        <v>1.0</v>
      </c>
      <c r="G35" s="15">
        <f t="shared" si="5"/>
        <v>1345</v>
      </c>
      <c r="J35" s="16" t="s">
        <v>77</v>
      </c>
    </row>
    <row r="36">
      <c r="A36" s="11" t="s">
        <v>78</v>
      </c>
      <c r="B36" s="11" t="s">
        <v>79</v>
      </c>
      <c r="E36" s="14">
        <v>75000.0</v>
      </c>
      <c r="F36" s="11">
        <v>1.0</v>
      </c>
      <c r="G36" s="15">
        <f t="shared" si="5"/>
        <v>75000</v>
      </c>
      <c r="J36" s="16" t="s">
        <v>80</v>
      </c>
    </row>
    <row r="37">
      <c r="A37" s="11" t="s">
        <v>81</v>
      </c>
      <c r="B37" s="11" t="s">
        <v>82</v>
      </c>
      <c r="E37" s="14">
        <v>22212.0</v>
      </c>
      <c r="F37" s="11">
        <v>1.0</v>
      </c>
      <c r="G37" s="15">
        <f t="shared" si="5"/>
        <v>22212</v>
      </c>
      <c r="J37" s="16" t="s">
        <v>83</v>
      </c>
    </row>
    <row r="38">
      <c r="A38" s="12" t="s">
        <v>14</v>
      </c>
      <c r="G38" s="18">
        <f>SUM(G32:G37)</f>
        <v>198450</v>
      </c>
    </row>
    <row r="41">
      <c r="A41" s="11" t="s">
        <v>84</v>
      </c>
      <c r="B41" s="11" t="s">
        <v>85</v>
      </c>
      <c r="E41" s="14">
        <v>20995.0</v>
      </c>
      <c r="F41" s="11">
        <v>1.0</v>
      </c>
      <c r="G41" s="15">
        <f t="shared" ref="G41:G43" si="6">SUM(E41*F41)</f>
        <v>20995</v>
      </c>
      <c r="J41" s="16" t="s">
        <v>86</v>
      </c>
    </row>
    <row r="42">
      <c r="A42" s="11" t="s">
        <v>87</v>
      </c>
      <c r="B42" s="11" t="s">
        <v>88</v>
      </c>
      <c r="E42" s="14">
        <v>12995.0</v>
      </c>
      <c r="F42" s="11">
        <v>2.0</v>
      </c>
      <c r="G42" s="15">
        <f t="shared" si="6"/>
        <v>25990</v>
      </c>
      <c r="J42" s="16" t="s">
        <v>89</v>
      </c>
    </row>
    <row r="43">
      <c r="A43" s="11" t="s">
        <v>90</v>
      </c>
      <c r="B43" s="11" t="s">
        <v>91</v>
      </c>
      <c r="E43" s="14">
        <v>4995.0</v>
      </c>
      <c r="F43" s="11">
        <v>1.0</v>
      </c>
      <c r="G43" s="15">
        <f t="shared" si="6"/>
        <v>4995</v>
      </c>
      <c r="J43" s="16" t="s">
        <v>92</v>
      </c>
    </row>
    <row r="44">
      <c r="A44" s="12" t="s">
        <v>14</v>
      </c>
      <c r="G44" s="18">
        <f>SUM(G41:G43)</f>
        <v>51980</v>
      </c>
    </row>
    <row r="48">
      <c r="E48" s="12" t="s">
        <v>93</v>
      </c>
      <c r="G48" s="18">
        <f>sum(G41:G43,G32:G37,G20:G27,G12:G17)</f>
        <v>1598355</v>
      </c>
    </row>
  </sheetData>
  <hyperlinks>
    <hyperlink r:id="rId1" ref="J12"/>
    <hyperlink r:id="rId2" ref="J13"/>
    <hyperlink r:id="rId3" ref="J14"/>
    <hyperlink r:id="rId4" ref="J15"/>
    <hyperlink r:id="rId5" ref="J16"/>
    <hyperlink r:id="rId6" ref="J17"/>
    <hyperlink r:id="rId7" ref="J20"/>
    <hyperlink r:id="rId8" ref="J21"/>
    <hyperlink r:id="rId9" ref="J22"/>
    <hyperlink r:id="rId10" ref="J24"/>
    <hyperlink r:id="rId11" ref="J25"/>
    <hyperlink r:id="rId12" ref="J26"/>
    <hyperlink r:id="rId13" ref="J27"/>
    <hyperlink r:id="rId14" ref="J32"/>
    <hyperlink r:id="rId15" ref="J33"/>
    <hyperlink r:id="rId16" ref="J34"/>
    <hyperlink r:id="rId17" ref="J35"/>
    <hyperlink r:id="rId18" ref="J36"/>
    <hyperlink r:id="rId19" ref="J37"/>
    <hyperlink r:id="rId20" ref="J41"/>
    <hyperlink r:id="rId21" ref="J42"/>
    <hyperlink r:id="rId22" ref="J43"/>
  </hyperlinks>
  <drawing r:id="rId23"/>
</worksheet>
</file>