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/>
  <mc:AlternateContent xmlns:mc="http://schemas.openxmlformats.org/markup-compatibility/2006">
    <mc:Choice Requires="x15">
      <x15ac:absPath xmlns:x15ac="http://schemas.microsoft.com/office/spreadsheetml/2010/11/ac" url="C:\Users\Wesle\Desktop\srcb_daily_report\原始数据\"/>
    </mc:Choice>
  </mc:AlternateContent>
  <xr:revisionPtr revIDLastSave="0" documentId="13_ncr:1_{2E6DB453-9D5D-4475-ACD1-541578B438FA}" xr6:coauthVersionLast="47" xr6:coauthVersionMax="47" xr10:uidLastSave="{00000000-0000-0000-0000-000000000000}"/>
  <bookViews>
    <workbookView xWindow="-28920" yWindow="3795" windowWidth="29040" windowHeight="15720" xr2:uid="{00000000-000D-0000-FFFF-FFFF00000000}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48" i="1" l="1"/>
  <c r="T48" i="1"/>
  <c r="S48" i="1"/>
  <c r="R48" i="1"/>
  <c r="O48" i="1"/>
  <c r="N48" i="1"/>
  <c r="K48" i="1"/>
  <c r="H48" i="1"/>
  <c r="G48" i="1"/>
  <c r="C48" i="1"/>
  <c r="V47" i="1"/>
  <c r="W47" i="1" s="1"/>
  <c r="P47" i="1"/>
  <c r="Q47" i="1" s="1"/>
  <c r="M47" i="1"/>
  <c r="E47" i="1"/>
  <c r="I47" i="1" s="1"/>
  <c r="V46" i="1"/>
  <c r="W46" i="1" s="1"/>
  <c r="M46" i="1"/>
  <c r="P46" i="1" s="1"/>
  <c r="E46" i="1"/>
  <c r="I46" i="1" s="1"/>
  <c r="J46" i="1" s="1"/>
  <c r="D46" i="1"/>
  <c r="W45" i="1"/>
  <c r="V45" i="1"/>
  <c r="M45" i="1"/>
  <c r="P45" i="1" s="1"/>
  <c r="L45" i="1" s="1"/>
  <c r="E45" i="1"/>
  <c r="I45" i="1" s="1"/>
  <c r="V44" i="1"/>
  <c r="W44" i="1" s="1"/>
  <c r="M44" i="1"/>
  <c r="P44" i="1" s="1"/>
  <c r="I44" i="1"/>
  <c r="D44" i="1" s="1"/>
  <c r="E44" i="1"/>
  <c r="V43" i="1"/>
  <c r="W43" i="1" s="1"/>
  <c r="M43" i="1"/>
  <c r="P43" i="1" s="1"/>
  <c r="E43" i="1"/>
  <c r="I43" i="1" s="1"/>
  <c r="V42" i="1"/>
  <c r="W42" i="1" s="1"/>
  <c r="M42" i="1"/>
  <c r="P42" i="1" s="1"/>
  <c r="E42" i="1"/>
  <c r="I42" i="1" s="1"/>
  <c r="V41" i="1"/>
  <c r="W41" i="1" s="1"/>
  <c r="M41" i="1"/>
  <c r="P41" i="1" s="1"/>
  <c r="E41" i="1"/>
  <c r="I41" i="1" s="1"/>
  <c r="D41" i="1" s="1"/>
  <c r="V40" i="1"/>
  <c r="W40" i="1" s="1"/>
  <c r="M40" i="1"/>
  <c r="P40" i="1" s="1"/>
  <c r="E40" i="1"/>
  <c r="I40" i="1" s="1"/>
  <c r="W39" i="1"/>
  <c r="V39" i="1"/>
  <c r="M39" i="1"/>
  <c r="P39" i="1" s="1"/>
  <c r="E39" i="1"/>
  <c r="I39" i="1" s="1"/>
  <c r="V38" i="1"/>
  <c r="W38" i="1" s="1"/>
  <c r="M38" i="1"/>
  <c r="P38" i="1" s="1"/>
  <c r="E38" i="1"/>
  <c r="I38" i="1" s="1"/>
  <c r="V37" i="1"/>
  <c r="W37" i="1" s="1"/>
  <c r="M37" i="1"/>
  <c r="P37" i="1" s="1"/>
  <c r="Q37" i="1" s="1"/>
  <c r="L37" i="1"/>
  <c r="E37" i="1"/>
  <c r="I37" i="1" s="1"/>
  <c r="V36" i="1"/>
  <c r="W36" i="1" s="1"/>
  <c r="M36" i="1"/>
  <c r="P36" i="1" s="1"/>
  <c r="E36" i="1"/>
  <c r="I36" i="1" s="1"/>
  <c r="V35" i="1"/>
  <c r="W35" i="1" s="1"/>
  <c r="M35" i="1"/>
  <c r="P35" i="1" s="1"/>
  <c r="E35" i="1"/>
  <c r="I35" i="1" s="1"/>
  <c r="V34" i="1"/>
  <c r="W34" i="1" s="1"/>
  <c r="M34" i="1"/>
  <c r="P34" i="1" s="1"/>
  <c r="Q34" i="1" s="1"/>
  <c r="L34" i="1"/>
  <c r="J34" i="1"/>
  <c r="X34" i="1" s="1"/>
  <c r="I34" i="1"/>
  <c r="D34" i="1" s="1"/>
  <c r="E34" i="1"/>
  <c r="V33" i="1"/>
  <c r="W33" i="1" s="1"/>
  <c r="M33" i="1"/>
  <c r="P33" i="1" s="1"/>
  <c r="E33" i="1"/>
  <c r="I33" i="1" s="1"/>
  <c r="J33" i="1" s="1"/>
  <c r="D33" i="1"/>
  <c r="V32" i="1"/>
  <c r="W32" i="1" s="1"/>
  <c r="Q32" i="1"/>
  <c r="P32" i="1"/>
  <c r="L32" i="1" s="1"/>
  <c r="M32" i="1"/>
  <c r="E32" i="1"/>
  <c r="I32" i="1" s="1"/>
  <c r="V31" i="1"/>
  <c r="W31" i="1" s="1"/>
  <c r="P31" i="1"/>
  <c r="Q31" i="1" s="1"/>
  <c r="M31" i="1"/>
  <c r="E31" i="1"/>
  <c r="I31" i="1" s="1"/>
  <c r="V30" i="1"/>
  <c r="W30" i="1" s="1"/>
  <c r="M30" i="1"/>
  <c r="P30" i="1" s="1"/>
  <c r="E30" i="1"/>
  <c r="I30" i="1" s="1"/>
  <c r="J30" i="1" s="1"/>
  <c r="D30" i="1"/>
  <c r="W29" i="1"/>
  <c r="V29" i="1"/>
  <c r="Q29" i="1"/>
  <c r="P29" i="1"/>
  <c r="M29" i="1"/>
  <c r="L29" i="1"/>
  <c r="E29" i="1"/>
  <c r="I29" i="1" s="1"/>
  <c r="V28" i="1"/>
  <c r="W28" i="1" s="1"/>
  <c r="M28" i="1"/>
  <c r="P28" i="1" s="1"/>
  <c r="I28" i="1"/>
  <c r="D28" i="1" s="1"/>
  <c r="E28" i="1"/>
  <c r="V27" i="1"/>
  <c r="W27" i="1" s="1"/>
  <c r="M27" i="1"/>
  <c r="P27" i="1" s="1"/>
  <c r="E27" i="1"/>
  <c r="I27" i="1" s="1"/>
  <c r="W26" i="1"/>
  <c r="V26" i="1"/>
  <c r="M26" i="1"/>
  <c r="P26" i="1" s="1"/>
  <c r="E26" i="1"/>
  <c r="I26" i="1" s="1"/>
  <c r="V25" i="1"/>
  <c r="W25" i="1" s="1"/>
  <c r="M25" i="1"/>
  <c r="P25" i="1" s="1"/>
  <c r="J25" i="1"/>
  <c r="I25" i="1"/>
  <c r="E25" i="1"/>
  <c r="D25" i="1"/>
  <c r="V24" i="1"/>
  <c r="W24" i="1" s="1"/>
  <c r="M24" i="1"/>
  <c r="P24" i="1" s="1"/>
  <c r="I24" i="1"/>
  <c r="D24" i="1" s="1"/>
  <c r="E24" i="1"/>
  <c r="W23" i="1"/>
  <c r="V23" i="1"/>
  <c r="M23" i="1"/>
  <c r="P23" i="1" s="1"/>
  <c r="E23" i="1"/>
  <c r="I23" i="1" s="1"/>
  <c r="V22" i="1"/>
  <c r="W22" i="1" s="1"/>
  <c r="P22" i="1"/>
  <c r="Q22" i="1" s="1"/>
  <c r="M22" i="1"/>
  <c r="E22" i="1"/>
  <c r="I22" i="1" s="1"/>
  <c r="V21" i="1"/>
  <c r="W21" i="1" s="1"/>
  <c r="M21" i="1"/>
  <c r="P21" i="1" s="1"/>
  <c r="Q21" i="1" s="1"/>
  <c r="E21" i="1"/>
  <c r="I21" i="1" s="1"/>
  <c r="W20" i="1"/>
  <c r="V20" i="1"/>
  <c r="M20" i="1"/>
  <c r="P20" i="1" s="1"/>
  <c r="E20" i="1"/>
  <c r="I20" i="1" s="1"/>
  <c r="J20" i="1" s="1"/>
  <c r="D20" i="1"/>
  <c r="V19" i="1"/>
  <c r="W19" i="1" s="1"/>
  <c r="P19" i="1"/>
  <c r="L19" i="1" s="1"/>
  <c r="M19" i="1"/>
  <c r="E19" i="1"/>
  <c r="I19" i="1" s="1"/>
  <c r="V18" i="1"/>
  <c r="W18" i="1" s="1"/>
  <c r="M18" i="1"/>
  <c r="P18" i="1" s="1"/>
  <c r="E18" i="1"/>
  <c r="I18" i="1" s="1"/>
  <c r="V17" i="1"/>
  <c r="W17" i="1" s="1"/>
  <c r="M17" i="1"/>
  <c r="P17" i="1" s="1"/>
  <c r="E17" i="1"/>
  <c r="I17" i="1" s="1"/>
  <c r="J17" i="1" s="1"/>
  <c r="D17" i="1"/>
  <c r="W16" i="1"/>
  <c r="V16" i="1"/>
  <c r="P16" i="1"/>
  <c r="L16" i="1" s="1"/>
  <c r="M16" i="1"/>
  <c r="E16" i="1"/>
  <c r="I16" i="1" s="1"/>
  <c r="V15" i="1"/>
  <c r="W15" i="1" s="1"/>
  <c r="M15" i="1"/>
  <c r="P15" i="1" s="1"/>
  <c r="F15" i="1"/>
  <c r="F48" i="1" s="1"/>
  <c r="E15" i="1"/>
  <c r="V14" i="1"/>
  <c r="W14" i="1" s="1"/>
  <c r="M14" i="1"/>
  <c r="P14" i="1" s="1"/>
  <c r="E14" i="1"/>
  <c r="I14" i="1" s="1"/>
  <c r="V13" i="1"/>
  <c r="W13" i="1" s="1"/>
  <c r="M13" i="1"/>
  <c r="P13" i="1" s="1"/>
  <c r="E13" i="1"/>
  <c r="I13" i="1" s="1"/>
  <c r="V12" i="1"/>
  <c r="W12" i="1" s="1"/>
  <c r="M12" i="1"/>
  <c r="P12" i="1" s="1"/>
  <c r="J12" i="1"/>
  <c r="I12" i="1"/>
  <c r="E12" i="1"/>
  <c r="D12" i="1"/>
  <c r="V11" i="1"/>
  <c r="W11" i="1" s="1"/>
  <c r="M11" i="1"/>
  <c r="P11" i="1" s="1"/>
  <c r="Q11" i="1" s="1"/>
  <c r="L11" i="1"/>
  <c r="E11" i="1"/>
  <c r="I11" i="1" s="1"/>
  <c r="W10" i="1"/>
  <c r="V10" i="1"/>
  <c r="M10" i="1"/>
  <c r="P10" i="1" s="1"/>
  <c r="E10" i="1"/>
  <c r="I10" i="1" s="1"/>
  <c r="W9" i="1"/>
  <c r="V9" i="1"/>
  <c r="M9" i="1"/>
  <c r="P9" i="1" s="1"/>
  <c r="E9" i="1"/>
  <c r="I9" i="1" s="1"/>
  <c r="V8" i="1"/>
  <c r="W8" i="1" s="1"/>
  <c r="M8" i="1"/>
  <c r="P8" i="1" s="1"/>
  <c r="Q8" i="1" s="1"/>
  <c r="L8" i="1"/>
  <c r="E8" i="1"/>
  <c r="I8" i="1" s="1"/>
  <c r="W7" i="1"/>
  <c r="V7" i="1"/>
  <c r="M7" i="1"/>
  <c r="P7" i="1" s="1"/>
  <c r="E7" i="1"/>
  <c r="I7" i="1" s="1"/>
  <c r="J7" i="1" s="1"/>
  <c r="D7" i="1"/>
  <c r="V6" i="1"/>
  <c r="W6" i="1" s="1"/>
  <c r="M6" i="1"/>
  <c r="M48" i="1" s="1"/>
  <c r="E6" i="1"/>
  <c r="I6" i="1" s="1"/>
  <c r="V5" i="1"/>
  <c r="W5" i="1" s="1"/>
  <c r="M5" i="1"/>
  <c r="P5" i="1" s="1"/>
  <c r="J5" i="1"/>
  <c r="I5" i="1"/>
  <c r="D5" i="1" s="1"/>
  <c r="E5" i="1"/>
  <c r="V4" i="1"/>
  <c r="W4" i="1" s="1"/>
  <c r="M4" i="1"/>
  <c r="P4" i="1" s="1"/>
  <c r="E4" i="1"/>
  <c r="J43" i="1" l="1"/>
  <c r="D43" i="1"/>
  <c r="Q38" i="1"/>
  <c r="L38" i="1"/>
  <c r="Q44" i="1"/>
  <c r="L44" i="1"/>
  <c r="D47" i="1"/>
  <c r="J47" i="1"/>
  <c r="X47" i="1" s="1"/>
  <c r="Q12" i="1"/>
  <c r="L12" i="1"/>
  <c r="L35" i="1"/>
  <c r="Q35" i="1"/>
  <c r="J40" i="1"/>
  <c r="X40" i="1" s="1"/>
  <c r="D40" i="1"/>
  <c r="Q18" i="1"/>
  <c r="L18" i="1"/>
  <c r="J11" i="1"/>
  <c r="X11" i="1" s="1"/>
  <c r="D11" i="1"/>
  <c r="J27" i="1"/>
  <c r="D27" i="1"/>
  <c r="D31" i="1"/>
  <c r="J31" i="1"/>
  <c r="X31" i="1" s="1"/>
  <c r="L28" i="1"/>
  <c r="Q28" i="1"/>
  <c r="Q9" i="1"/>
  <c r="L9" i="1"/>
  <c r="J21" i="1"/>
  <c r="X21" i="1" s="1"/>
  <c r="D21" i="1"/>
  <c r="Q15" i="1"/>
  <c r="L15" i="1"/>
  <c r="J8" i="1"/>
  <c r="X8" i="1" s="1"/>
  <c r="D8" i="1"/>
  <c r="Q5" i="1"/>
  <c r="L5" i="1"/>
  <c r="Q25" i="1"/>
  <c r="L25" i="1"/>
  <c r="L41" i="1"/>
  <c r="Q41" i="1"/>
  <c r="J14" i="1"/>
  <c r="D14" i="1"/>
  <c r="J18" i="1"/>
  <c r="D18" i="1"/>
  <c r="D37" i="1"/>
  <c r="J37" i="1"/>
  <c r="X37" i="1" s="1"/>
  <c r="X5" i="1"/>
  <c r="X12" i="1"/>
  <c r="Q14" i="1"/>
  <c r="L14" i="1"/>
  <c r="Q42" i="1"/>
  <c r="L42" i="1"/>
  <c r="J10" i="1"/>
  <c r="D10" i="1"/>
  <c r="Q19" i="1"/>
  <c r="J24" i="1"/>
  <c r="J45" i="1"/>
  <c r="X45" i="1" s="1"/>
  <c r="D45" i="1"/>
  <c r="Q10" i="1"/>
  <c r="L10" i="1"/>
  <c r="J22" i="1"/>
  <c r="X22" i="1" s="1"/>
  <c r="D22" i="1"/>
  <c r="Q24" i="1"/>
  <c r="L24" i="1"/>
  <c r="D32" i="1"/>
  <c r="J32" i="1"/>
  <c r="X32" i="1" s="1"/>
  <c r="X17" i="1"/>
  <c r="L22" i="1"/>
  <c r="Q45" i="1"/>
  <c r="I15" i="1"/>
  <c r="Q17" i="1"/>
  <c r="L17" i="1"/>
  <c r="D35" i="1"/>
  <c r="J35" i="1"/>
  <c r="X35" i="1" s="1"/>
  <c r="L40" i="1"/>
  <c r="Q40" i="1"/>
  <c r="D13" i="1"/>
  <c r="J13" i="1"/>
  <c r="L20" i="1"/>
  <c r="Q20" i="1"/>
  <c r="X20" i="1" s="1"/>
  <c r="Q13" i="1"/>
  <c r="L13" i="1"/>
  <c r="J28" i="1"/>
  <c r="Q30" i="1"/>
  <c r="L30" i="1"/>
  <c r="L46" i="1"/>
  <c r="Q46" i="1"/>
  <c r="D26" i="1"/>
  <c r="J26" i="1"/>
  <c r="D39" i="1"/>
  <c r="J39" i="1"/>
  <c r="X39" i="1" s="1"/>
  <c r="J6" i="1"/>
  <c r="D6" i="1"/>
  <c r="Q27" i="1"/>
  <c r="L27" i="1"/>
  <c r="P6" i="1"/>
  <c r="P48" i="1" s="1"/>
  <c r="Q48" i="1" s="1"/>
  <c r="X25" i="1"/>
  <c r="L43" i="1"/>
  <c r="Q43" i="1"/>
  <c r="X30" i="1"/>
  <c r="I4" i="1"/>
  <c r="E48" i="1"/>
  <c r="Q36" i="1"/>
  <c r="L36" i="1"/>
  <c r="L7" i="1"/>
  <c r="Q7" i="1"/>
  <c r="X7" i="1" s="1"/>
  <c r="Q16" i="1"/>
  <c r="J19" i="1"/>
  <c r="X19" i="1" s="1"/>
  <c r="D19" i="1"/>
  <c r="Q26" i="1"/>
  <c r="L26" i="1"/>
  <c r="L31" i="1"/>
  <c r="L39" i="1"/>
  <c r="Q39" i="1"/>
  <c r="L47" i="1"/>
  <c r="J38" i="1"/>
  <c r="X38" i="1" s="1"/>
  <c r="D38" i="1"/>
  <c r="X46" i="1"/>
  <c r="J9" i="1"/>
  <c r="D9" i="1"/>
  <c r="D23" i="1"/>
  <c r="J23" i="1"/>
  <c r="X23" i="1" s="1"/>
  <c r="J41" i="1"/>
  <c r="X41" i="1" s="1"/>
  <c r="L23" i="1"/>
  <c r="Q23" i="1"/>
  <c r="X33" i="1"/>
  <c r="Q4" i="1"/>
  <c r="L4" i="1"/>
  <c r="D16" i="1"/>
  <c r="J16" i="1"/>
  <c r="Q33" i="1"/>
  <c r="L33" i="1"/>
  <c r="D36" i="1"/>
  <c r="J36" i="1"/>
  <c r="X36" i="1" s="1"/>
  <c r="J44" i="1"/>
  <c r="X44" i="1" s="1"/>
  <c r="L21" i="1"/>
  <c r="J29" i="1"/>
  <c r="X29" i="1" s="1"/>
  <c r="D29" i="1"/>
  <c r="J42" i="1"/>
  <c r="X42" i="1" s="1"/>
  <c r="D42" i="1"/>
  <c r="V48" i="1"/>
  <c r="W48" i="1" s="1"/>
  <c r="X13" i="1" l="1"/>
  <c r="X26" i="1"/>
  <c r="X14" i="1"/>
  <c r="X18" i="1"/>
  <c r="X9" i="1"/>
  <c r="D15" i="1"/>
  <c r="J15" i="1"/>
  <c r="X15" i="1" s="1"/>
  <c r="X6" i="1"/>
  <c r="X24" i="1"/>
  <c r="J4" i="1"/>
  <c r="X4" i="1" s="1"/>
  <c r="D4" i="1"/>
  <c r="D48" i="1" s="1"/>
  <c r="I48" i="1"/>
  <c r="J48" i="1" s="1"/>
  <c r="X48" i="1" s="1"/>
  <c r="X10" i="1"/>
  <c r="X27" i="1"/>
  <c r="L6" i="1"/>
  <c r="L48" i="1" s="1"/>
  <c r="Q6" i="1"/>
  <c r="X16" i="1"/>
  <c r="X28" i="1"/>
  <c r="X43" i="1"/>
</calcChain>
</file>

<file path=xl/sharedStrings.xml><?xml version="1.0" encoding="utf-8"?>
<sst xmlns="http://schemas.openxmlformats.org/spreadsheetml/2006/main" count="81" uniqueCount="70">
  <si>
    <t>网点鑫e贷月度指标完成情况</t>
  </si>
  <si>
    <t>类别</t>
  </si>
  <si>
    <t>网点</t>
  </si>
  <si>
    <t>鑫e贷总授信</t>
  </si>
  <si>
    <t>鑫e贷放款</t>
  </si>
  <si>
    <t>鑫e贷授信-B款</t>
  </si>
  <si>
    <t>月度综合完成率
（单项最高封顶120%）</t>
  </si>
  <si>
    <t>指标</t>
  </si>
  <si>
    <t>昨日完成数</t>
  </si>
  <si>
    <t>报表数</t>
  </si>
  <si>
    <t>协同外拓</t>
  </si>
  <si>
    <t>B款月底额外计1户授信</t>
  </si>
  <si>
    <t>数据调整数</t>
  </si>
  <si>
    <t>完成数</t>
  </si>
  <si>
    <t>完成率</t>
  </si>
  <si>
    <t>自然流量</t>
  </si>
  <si>
    <t>调整数</t>
  </si>
  <si>
    <t>中心支行</t>
  </si>
  <si>
    <t>陆家嘴支行</t>
  </si>
  <si>
    <t>营业部</t>
  </si>
  <si>
    <t>曹路支行</t>
  </si>
  <si>
    <t>川沙支行</t>
  </si>
  <si>
    <t>合庆支行</t>
  </si>
  <si>
    <t>高桥支行</t>
  </si>
  <si>
    <t>张江支行</t>
  </si>
  <si>
    <t>高行支行</t>
  </si>
  <si>
    <t>金桥支行</t>
  </si>
  <si>
    <t>三林支行</t>
  </si>
  <si>
    <t>唐镇支行</t>
  </si>
  <si>
    <t>花木支行</t>
  </si>
  <si>
    <t>高东支行</t>
  </si>
  <si>
    <t>北蔡支行</t>
  </si>
  <si>
    <t>江镇支行</t>
  </si>
  <si>
    <t>二级支行</t>
  </si>
  <si>
    <t>妙境支行</t>
  </si>
  <si>
    <t>新园路支行</t>
  </si>
  <si>
    <t>洋泾支行</t>
  </si>
  <si>
    <t>金杨支行</t>
  </si>
  <si>
    <t>施湾支行</t>
  </si>
  <si>
    <t>龚路支行</t>
  </si>
  <si>
    <t>黄楼支行</t>
  </si>
  <si>
    <t>杨思支行</t>
  </si>
  <si>
    <t>凌桥支行</t>
  </si>
  <si>
    <t>东沟支行</t>
  </si>
  <si>
    <t>和炯路支行</t>
  </si>
  <si>
    <t>严桥支行</t>
  </si>
  <si>
    <t>孙桥支行</t>
  </si>
  <si>
    <t>五星路支行</t>
  </si>
  <si>
    <t>六团支行</t>
  </si>
  <si>
    <t>六里支行</t>
  </si>
  <si>
    <t>王港支行</t>
  </si>
  <si>
    <t>蔡路支行</t>
  </si>
  <si>
    <t>杨园支行</t>
  </si>
  <si>
    <t>分理处</t>
  </si>
  <si>
    <t>芳华分理处</t>
  </si>
  <si>
    <t>香山分理处</t>
  </si>
  <si>
    <t>潼港分理处</t>
  </si>
  <si>
    <t>东波分理处</t>
  </si>
  <si>
    <t>益江支行</t>
  </si>
  <si>
    <t>南新支行</t>
  </si>
  <si>
    <t>凌兆分理处</t>
  </si>
  <si>
    <t>民耀分理处</t>
  </si>
  <si>
    <t>御桥分理处</t>
  </si>
  <si>
    <t>金海华城分理处</t>
  </si>
  <si>
    <t>合计</t>
  </si>
  <si>
    <t>1、</t>
  </si>
  <si>
    <t>2、</t>
  </si>
  <si>
    <t>3、</t>
  </si>
  <si>
    <t>4、</t>
  </si>
  <si>
    <t>5、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</si>
</sst>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_ "/>
    <numFmt numFmtId="177" formatCode="0.0%"/>
    <numFmt numFmtId="178" formatCode="0_);[Red]\(0\)"/>
  </numFmts>
  <fonts count="7" x14ac:knownFonts="1"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6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2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</fills>
  <borders count="5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  <border>
      <left style="medium">
        <color auto="1"/>
      </left>
      <right style="thin">
        <color auto="1"/>
      </right>
      <top/>
      <bottom style="double">
        <color auto="1"/>
      </bottom>
      <diagonal/>
    </border>
    <border>
      <left/>
      <right style="medium">
        <color auto="1"/>
      </right>
      <top style="thin">
        <color auto="1"/>
      </top>
      <bottom style="double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 style="thin">
        <color auto="1"/>
      </left>
      <right style="medium">
        <color auto="1"/>
      </right>
      <top/>
      <bottom style="double">
        <color auto="1"/>
      </bottom>
      <diagonal/>
    </border>
    <border>
      <left/>
      <right style="medium">
        <color auto="1"/>
      </right>
      <top/>
      <bottom style="double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80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 wrapText="1"/>
    </xf>
    <xf numFmtId="0" fontId="4" fillId="2" borderId="12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 vertical="center"/>
    </xf>
    <xf numFmtId="0" fontId="4" fillId="2" borderId="17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center" vertical="center"/>
    </xf>
    <xf numFmtId="0" fontId="4" fillId="2" borderId="21" xfId="0" applyFont="1" applyFill="1" applyBorder="1" applyAlignment="1">
      <alignment horizontal="center" vertical="center"/>
    </xf>
    <xf numFmtId="0" fontId="4" fillId="2" borderId="21" xfId="0" applyFont="1" applyFill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176" fontId="5" fillId="0" borderId="23" xfId="0" applyNumberFormat="1" applyFont="1" applyBorder="1" applyAlignment="1">
      <alignment horizontal="center" vertical="center"/>
    </xf>
    <xf numFmtId="176" fontId="5" fillId="0" borderId="24" xfId="0" applyNumberFormat="1" applyFont="1" applyBorder="1" applyAlignment="1">
      <alignment horizontal="center" vertical="center"/>
    </xf>
    <xf numFmtId="9" fontId="5" fillId="0" borderId="25" xfId="1" applyFont="1" applyFill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9" fontId="5" fillId="0" borderId="27" xfId="1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177" fontId="5" fillId="0" borderId="28" xfId="1" applyNumberFormat="1" applyFont="1" applyBorder="1" applyAlignment="1">
      <alignment horizontal="center" vertical="center"/>
    </xf>
    <xf numFmtId="0" fontId="5" fillId="0" borderId="29" xfId="0" applyFont="1" applyBorder="1" applyAlignment="1">
      <alignment horizontal="center" vertical="center"/>
    </xf>
    <xf numFmtId="0" fontId="6" fillId="0" borderId="29" xfId="0" applyFont="1" applyBorder="1" applyAlignment="1">
      <alignment horizontal="center" vertical="center"/>
    </xf>
    <xf numFmtId="176" fontId="5" fillId="0" borderId="30" xfId="0" applyNumberFormat="1" applyFont="1" applyBorder="1" applyAlignment="1">
      <alignment horizontal="center" vertical="center"/>
    </xf>
    <xf numFmtId="176" fontId="5" fillId="0" borderId="31" xfId="0" applyNumberFormat="1" applyFont="1" applyBorder="1" applyAlignment="1">
      <alignment horizontal="center" vertical="center"/>
    </xf>
    <xf numFmtId="9" fontId="5" fillId="0" borderId="32" xfId="1" applyFont="1" applyFill="1" applyBorder="1" applyAlignment="1">
      <alignment horizontal="center" vertical="center"/>
    </xf>
    <xf numFmtId="0" fontId="5" fillId="0" borderId="33" xfId="0" applyFont="1" applyBorder="1" applyAlignment="1">
      <alignment horizontal="center" vertical="center"/>
    </xf>
    <xf numFmtId="9" fontId="5" fillId="0" borderId="34" xfId="1" applyFont="1" applyBorder="1" applyAlignment="1">
      <alignment horizontal="center" vertical="center"/>
    </xf>
    <xf numFmtId="0" fontId="5" fillId="0" borderId="31" xfId="0" applyFont="1" applyBorder="1" applyAlignment="1">
      <alignment horizontal="center" vertical="center"/>
    </xf>
    <xf numFmtId="177" fontId="5" fillId="0" borderId="35" xfId="1" applyNumberFormat="1" applyFont="1" applyBorder="1" applyAlignment="1">
      <alignment horizontal="center" vertical="center"/>
    </xf>
    <xf numFmtId="0" fontId="5" fillId="0" borderId="36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176" fontId="5" fillId="0" borderId="37" xfId="0" applyNumberFormat="1" applyFont="1" applyBorder="1" applyAlignment="1">
      <alignment horizontal="center" vertical="center"/>
    </xf>
    <xf numFmtId="176" fontId="5" fillId="0" borderId="38" xfId="0" applyNumberFormat="1" applyFont="1" applyBorder="1" applyAlignment="1">
      <alignment horizontal="center" vertical="center"/>
    </xf>
    <xf numFmtId="176" fontId="5" fillId="0" borderId="39" xfId="0" applyNumberFormat="1" applyFont="1" applyBorder="1" applyAlignment="1">
      <alignment horizontal="center" vertical="center"/>
    </xf>
    <xf numFmtId="9" fontId="5" fillId="0" borderId="40" xfId="1" applyFont="1" applyFill="1" applyBorder="1" applyAlignment="1">
      <alignment horizontal="center" vertical="center"/>
    </xf>
    <xf numFmtId="0" fontId="5" fillId="0" borderId="41" xfId="0" applyFont="1" applyBorder="1" applyAlignment="1">
      <alignment horizontal="center" vertical="center"/>
    </xf>
    <xf numFmtId="9" fontId="5" fillId="0" borderId="42" xfId="1" applyFont="1" applyBorder="1" applyAlignment="1">
      <alignment horizontal="center" vertical="center"/>
    </xf>
    <xf numFmtId="0" fontId="5" fillId="0" borderId="43" xfId="0" applyFont="1" applyBorder="1" applyAlignment="1">
      <alignment horizontal="center" vertical="center"/>
    </xf>
    <xf numFmtId="0" fontId="5" fillId="0" borderId="38" xfId="0" applyFont="1" applyBorder="1" applyAlignment="1">
      <alignment horizontal="center" vertical="center"/>
    </xf>
    <xf numFmtId="0" fontId="5" fillId="0" borderId="39" xfId="0" applyFont="1" applyBorder="1" applyAlignment="1">
      <alignment horizontal="center" vertical="center"/>
    </xf>
    <xf numFmtId="177" fontId="5" fillId="0" borderId="44" xfId="1" applyNumberFormat="1" applyFont="1" applyBorder="1" applyAlignment="1">
      <alignment horizontal="center" vertical="center"/>
    </xf>
    <xf numFmtId="0" fontId="5" fillId="0" borderId="45" xfId="0" applyFont="1" applyBorder="1" applyAlignment="1">
      <alignment horizontal="center" vertical="center"/>
    </xf>
    <xf numFmtId="176" fontId="5" fillId="0" borderId="25" xfId="0" applyNumberFormat="1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9" fontId="5" fillId="0" borderId="28" xfId="1" applyFont="1" applyBorder="1" applyAlignment="1">
      <alignment horizontal="center" vertical="center"/>
    </xf>
    <xf numFmtId="0" fontId="5" fillId="0" borderId="46" xfId="0" applyFont="1" applyBorder="1" applyAlignment="1">
      <alignment horizontal="center" vertical="center"/>
    </xf>
    <xf numFmtId="0" fontId="6" fillId="0" borderId="46" xfId="0" applyFont="1" applyBorder="1" applyAlignment="1">
      <alignment horizontal="center" vertical="center"/>
    </xf>
    <xf numFmtId="176" fontId="5" fillId="0" borderId="47" xfId="0" applyNumberFormat="1" applyFont="1" applyBorder="1" applyAlignment="1">
      <alignment horizontal="center" vertical="center"/>
    </xf>
    <xf numFmtId="176" fontId="5" fillId="0" borderId="48" xfId="0" applyNumberFormat="1" applyFont="1" applyBorder="1" applyAlignment="1">
      <alignment horizontal="center" vertical="center"/>
    </xf>
    <xf numFmtId="9" fontId="5" fillId="0" borderId="48" xfId="1" applyFont="1" applyFill="1" applyBorder="1" applyAlignment="1">
      <alignment horizontal="center" vertical="center"/>
    </xf>
    <xf numFmtId="9" fontId="5" fillId="0" borderId="49" xfId="1" applyFont="1" applyBorder="1" applyAlignment="1">
      <alignment horizontal="center" vertical="center"/>
    </xf>
    <xf numFmtId="0" fontId="5" fillId="0" borderId="47" xfId="0" applyFont="1" applyBorder="1" applyAlignment="1">
      <alignment horizontal="center" vertical="center"/>
    </xf>
    <xf numFmtId="9" fontId="5" fillId="0" borderId="50" xfId="1" applyFont="1" applyBorder="1" applyAlignment="1">
      <alignment horizontal="center" vertical="center"/>
    </xf>
    <xf numFmtId="177" fontId="5" fillId="0" borderId="50" xfId="1" applyNumberFormat="1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9" fontId="5" fillId="0" borderId="51" xfId="1" applyFont="1" applyFill="1" applyBorder="1" applyAlignment="1">
      <alignment horizontal="center" vertical="center"/>
    </xf>
    <xf numFmtId="176" fontId="5" fillId="0" borderId="52" xfId="0" applyNumberFormat="1" applyFont="1" applyBorder="1" applyAlignment="1">
      <alignment horizontal="center" vertical="center"/>
    </xf>
    <xf numFmtId="0" fontId="4" fillId="3" borderId="53" xfId="0" applyFont="1" applyFill="1" applyBorder="1" applyAlignment="1">
      <alignment horizontal="center" vertical="center"/>
    </xf>
    <xf numFmtId="0" fontId="4" fillId="3" borderId="54" xfId="0" applyFont="1" applyFill="1" applyBorder="1" applyAlignment="1">
      <alignment horizontal="center" vertical="center"/>
    </xf>
    <xf numFmtId="176" fontId="4" fillId="3" borderId="53" xfId="0" applyNumberFormat="1" applyFont="1" applyFill="1" applyBorder="1" applyAlignment="1">
      <alignment horizontal="center" vertical="center"/>
    </xf>
    <xf numFmtId="176" fontId="4" fillId="3" borderId="55" xfId="0" applyNumberFormat="1" applyFont="1" applyFill="1" applyBorder="1" applyAlignment="1">
      <alignment horizontal="center" vertical="center"/>
    </xf>
    <xf numFmtId="9" fontId="4" fillId="3" borderId="56" xfId="1" applyFont="1" applyFill="1" applyBorder="1" applyAlignment="1">
      <alignment horizontal="center" vertical="center"/>
    </xf>
    <xf numFmtId="9" fontId="4" fillId="3" borderId="54" xfId="1" applyFont="1" applyFill="1" applyBorder="1" applyAlignment="1">
      <alignment horizontal="center" vertical="center"/>
    </xf>
    <xf numFmtId="178" fontId="4" fillId="3" borderId="53" xfId="1" applyNumberFormat="1" applyFont="1" applyFill="1" applyBorder="1" applyAlignment="1">
      <alignment horizontal="center" vertical="center"/>
    </xf>
    <xf numFmtId="178" fontId="4" fillId="3" borderId="55" xfId="1" applyNumberFormat="1" applyFont="1" applyFill="1" applyBorder="1" applyAlignment="1">
      <alignment horizontal="center" vertical="center"/>
    </xf>
    <xf numFmtId="177" fontId="4" fillId="3" borderId="57" xfId="1" applyNumberFormat="1" applyFont="1" applyFill="1" applyBorder="1" applyAlignment="1">
      <alignment horizontal="center" vertical="center"/>
    </xf>
  </cellXfs>
  <cellStyles count="2">
    <cellStyle name="百分比" xfId="1" builtinId="5"/>
    <cellStyle name="常规" xfId="0" builtinId="0"/>
  </cellStyles>
  <dxfs count="7">
    <dxf>
      <font>
        <color rgb="FF9C0006"/>
      </font>
      <fill>
        <patternFill patternType="solid">
          <bgColor rgb="FFFFC7CE"/>
        </patternFill>
      </fill>
    </dxf>
    <dxf>
      <font>
        <b/>
        <i val="0"/>
        <strike val="0"/>
        <color rgb="FFFF0000"/>
      </font>
      <numFmt numFmtId="0" formatCode="General"/>
    </dxf>
    <dxf>
      <font>
        <b/>
        <i val="0"/>
        <color rgb="FFFF0000"/>
      </font>
      <numFmt numFmtId="176" formatCode="0_ "/>
    </dxf>
    <dxf>
      <font>
        <color rgb="FF9C0006"/>
      </font>
      <fill>
        <patternFill patternType="solid">
          <bgColor rgb="FFFFC7CE"/>
        </patternFill>
      </fill>
    </dxf>
    <dxf>
      <font>
        <b/>
        <i val="0"/>
        <strike val="0"/>
        <color rgb="FFFF0000"/>
      </font>
      <numFmt numFmtId="0" formatCode="General"/>
    </dxf>
    <dxf>
      <font>
        <b/>
        <i val="0"/>
        <color rgb="FFFF0000"/>
      </font>
      <numFmt numFmtId="176" formatCode="0_ "/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Wesle\Desktop\srcb_daily_report\&#21407;&#22987;&#25968;&#25454;\&#32593;&#28857;&#38750;&#25353;&#25581;&#19994;&#32489;&#26085;&#25253;-12&#26376;.xlsx" TargetMode="External"/><Relationship Id="rId1" Type="http://schemas.openxmlformats.org/officeDocument/2006/relationships/externalLinkPath" Target="&#32593;&#28857;&#38750;&#25353;&#25581;&#19994;&#32489;&#26085;&#25253;-12&#2637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1129"/>
      <sheetName val="11月月报"/>
      <sheetName val="1203"/>
      <sheetName val="1204"/>
      <sheetName val="1205"/>
      <sheetName val="1206-刘"/>
      <sheetName val="1209"/>
      <sheetName val="草稿"/>
      <sheetName val="121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">
          <cell r="AR1" t="str">
            <v>机构</v>
          </cell>
          <cell r="AS1" t="str">
            <v>求和项:求和项:本月授信人数</v>
          </cell>
          <cell r="AT1" t="str">
            <v>求和项:求和项:本月放款金额</v>
          </cell>
          <cell r="AU1" t="str">
            <v>求和项:求和项:本月授信人数</v>
          </cell>
          <cell r="AV1" t="str">
            <v>求和项:求和项:本月放款金额</v>
          </cell>
        </row>
        <row r="2">
          <cell r="AR2">
            <v>0</v>
          </cell>
          <cell r="AS2">
            <v>0</v>
          </cell>
          <cell r="AT2">
            <v>707800</v>
          </cell>
          <cell r="AU2">
            <v>0</v>
          </cell>
          <cell r="AV2">
            <v>707800</v>
          </cell>
        </row>
        <row r="3">
          <cell r="AR3" t="str">
            <v>办公室</v>
          </cell>
          <cell r="AS3">
            <v>0</v>
          </cell>
          <cell r="AT3">
            <v>40000</v>
          </cell>
          <cell r="AU3">
            <v>0</v>
          </cell>
          <cell r="AV3">
            <v>40000</v>
          </cell>
        </row>
        <row r="4">
          <cell r="I4">
            <v>78</v>
          </cell>
          <cell r="P4">
            <v>42</v>
          </cell>
          <cell r="AR4" t="str">
            <v>北蔡支行</v>
          </cell>
          <cell r="AS4">
            <v>1</v>
          </cell>
          <cell r="AT4">
            <v>111000</v>
          </cell>
          <cell r="AU4">
            <v>1</v>
          </cell>
          <cell r="AV4">
            <v>111000</v>
          </cell>
        </row>
        <row r="5">
          <cell r="I5">
            <v>8</v>
          </cell>
          <cell r="P5">
            <v>27.8</v>
          </cell>
          <cell r="AR5" t="str">
            <v>蔡路支行</v>
          </cell>
          <cell r="AS5">
            <v>2</v>
          </cell>
          <cell r="AT5">
            <v>10000</v>
          </cell>
          <cell r="AU5">
            <v>2</v>
          </cell>
          <cell r="AV5">
            <v>10000</v>
          </cell>
        </row>
        <row r="6">
          <cell r="I6">
            <v>5</v>
          </cell>
          <cell r="P6">
            <v>28.47</v>
          </cell>
          <cell r="AR6" t="str">
            <v>曹路支行</v>
          </cell>
          <cell r="AS6">
            <v>6</v>
          </cell>
          <cell r="AT6">
            <v>484700</v>
          </cell>
          <cell r="AU6">
            <v>6</v>
          </cell>
          <cell r="AV6">
            <v>484700</v>
          </cell>
        </row>
        <row r="7">
          <cell r="I7">
            <v>15</v>
          </cell>
          <cell r="P7">
            <v>50.4283</v>
          </cell>
          <cell r="AR7" t="str">
            <v>川沙支行</v>
          </cell>
          <cell r="AS7">
            <v>15</v>
          </cell>
          <cell r="AT7">
            <v>590483</v>
          </cell>
          <cell r="AU7">
            <v>15</v>
          </cell>
          <cell r="AV7">
            <v>590483</v>
          </cell>
        </row>
        <row r="8">
          <cell r="I8">
            <v>6</v>
          </cell>
          <cell r="P8">
            <v>26</v>
          </cell>
          <cell r="AR8" t="str">
            <v>东波分理处</v>
          </cell>
          <cell r="AS8">
            <v>1</v>
          </cell>
          <cell r="AT8">
            <v>13000</v>
          </cell>
          <cell r="AU8">
            <v>1</v>
          </cell>
          <cell r="AV8">
            <v>13000</v>
          </cell>
        </row>
        <row r="9">
          <cell r="I9">
            <v>2</v>
          </cell>
          <cell r="P9">
            <v>40.299999999999997</v>
          </cell>
          <cell r="AR9" t="str">
            <v>东沟支行</v>
          </cell>
          <cell r="AS9">
            <v>0</v>
          </cell>
          <cell r="AT9">
            <v>157700</v>
          </cell>
          <cell r="AU9">
            <v>0</v>
          </cell>
          <cell r="AV9">
            <v>157700</v>
          </cell>
        </row>
        <row r="10">
          <cell r="I10">
            <v>1</v>
          </cell>
          <cell r="P10">
            <v>45.6</v>
          </cell>
          <cell r="AR10" t="str">
            <v>芳华分理处</v>
          </cell>
          <cell r="AS10">
            <v>10</v>
          </cell>
          <cell r="AT10">
            <v>84000</v>
          </cell>
          <cell r="AU10">
            <v>10</v>
          </cell>
          <cell r="AV10">
            <v>84000</v>
          </cell>
        </row>
        <row r="11">
          <cell r="I11">
            <v>0</v>
          </cell>
          <cell r="P11">
            <v>17.3</v>
          </cell>
          <cell r="AR11" t="str">
            <v>风险管理部</v>
          </cell>
          <cell r="AS11">
            <v>0</v>
          </cell>
          <cell r="AT11">
            <v>0</v>
          </cell>
          <cell r="AU11">
            <v>0</v>
          </cell>
          <cell r="AV11">
            <v>0</v>
          </cell>
        </row>
        <row r="12">
          <cell r="I12">
            <v>3</v>
          </cell>
          <cell r="P12">
            <v>26.35</v>
          </cell>
          <cell r="AR12" t="str">
            <v>高东支行</v>
          </cell>
          <cell r="AS12">
            <v>3</v>
          </cell>
          <cell r="AT12">
            <v>195000</v>
          </cell>
          <cell r="AU12">
            <v>3</v>
          </cell>
          <cell r="AV12">
            <v>195000</v>
          </cell>
        </row>
        <row r="13">
          <cell r="I13">
            <v>0</v>
          </cell>
          <cell r="P13">
            <v>22.77</v>
          </cell>
          <cell r="AR13" t="str">
            <v>高桥支行</v>
          </cell>
          <cell r="AS13">
            <v>2</v>
          </cell>
          <cell r="AT13">
            <v>403000</v>
          </cell>
          <cell r="AU13">
            <v>2</v>
          </cell>
          <cell r="AV13">
            <v>403000</v>
          </cell>
        </row>
        <row r="14">
          <cell r="I14">
            <v>0</v>
          </cell>
          <cell r="P14">
            <v>10</v>
          </cell>
          <cell r="AR14" t="str">
            <v>高行支行</v>
          </cell>
          <cell r="AS14">
            <v>0</v>
          </cell>
          <cell r="AT14">
            <v>173000</v>
          </cell>
          <cell r="AU14">
            <v>0</v>
          </cell>
          <cell r="AV14">
            <v>173000</v>
          </cell>
        </row>
        <row r="15">
          <cell r="I15">
            <v>12</v>
          </cell>
          <cell r="P15">
            <v>20.3323</v>
          </cell>
          <cell r="AR15" t="str">
            <v>公司金融部</v>
          </cell>
          <cell r="AS15">
            <v>0</v>
          </cell>
          <cell r="AT15">
            <v>0</v>
          </cell>
          <cell r="AU15">
            <v>0</v>
          </cell>
          <cell r="AV15">
            <v>0</v>
          </cell>
        </row>
        <row r="16">
          <cell r="I16">
            <v>3</v>
          </cell>
          <cell r="P16">
            <v>19.5</v>
          </cell>
          <cell r="AR16" t="str">
            <v>龚路支行</v>
          </cell>
          <cell r="AS16">
            <v>8</v>
          </cell>
          <cell r="AT16">
            <v>90000</v>
          </cell>
          <cell r="AU16">
            <v>8</v>
          </cell>
          <cell r="AV16">
            <v>90000</v>
          </cell>
        </row>
        <row r="17">
          <cell r="I17">
            <v>1</v>
          </cell>
          <cell r="P17">
            <v>9.1</v>
          </cell>
          <cell r="AR17" t="str">
            <v>合规内控部</v>
          </cell>
          <cell r="AS17">
            <v>0</v>
          </cell>
          <cell r="AT17">
            <v>0</v>
          </cell>
          <cell r="AU17">
            <v>0</v>
          </cell>
          <cell r="AV17">
            <v>0</v>
          </cell>
        </row>
        <row r="18">
          <cell r="I18">
            <v>0</v>
          </cell>
          <cell r="P18">
            <v>20</v>
          </cell>
          <cell r="AR18" t="str">
            <v>合庆支行</v>
          </cell>
          <cell r="AS18">
            <v>9</v>
          </cell>
          <cell r="AT18">
            <v>260000</v>
          </cell>
          <cell r="AU18">
            <v>9</v>
          </cell>
          <cell r="AV18">
            <v>260000</v>
          </cell>
        </row>
        <row r="19">
          <cell r="I19">
            <v>3</v>
          </cell>
          <cell r="P19">
            <v>29.95</v>
          </cell>
          <cell r="AR19" t="str">
            <v>和炯路支行</v>
          </cell>
          <cell r="AS19">
            <v>0</v>
          </cell>
          <cell r="AT19">
            <v>355600</v>
          </cell>
          <cell r="AU19">
            <v>0</v>
          </cell>
          <cell r="AV19">
            <v>355600</v>
          </cell>
        </row>
        <row r="20">
          <cell r="I20">
            <v>1</v>
          </cell>
          <cell r="P20">
            <v>43</v>
          </cell>
          <cell r="AR20" t="str">
            <v>花木支行</v>
          </cell>
          <cell r="AS20">
            <v>3</v>
          </cell>
          <cell r="AT20">
            <v>194600</v>
          </cell>
          <cell r="AU20">
            <v>3</v>
          </cell>
          <cell r="AV20">
            <v>194600</v>
          </cell>
        </row>
        <row r="21">
          <cell r="I21">
            <v>11</v>
          </cell>
          <cell r="P21">
            <v>43.1</v>
          </cell>
          <cell r="AR21" t="str">
            <v>黄楼支行</v>
          </cell>
          <cell r="AS21">
            <v>8</v>
          </cell>
          <cell r="AT21">
            <v>112000</v>
          </cell>
          <cell r="AU21">
            <v>8</v>
          </cell>
          <cell r="AV21">
            <v>112000</v>
          </cell>
        </row>
        <row r="22">
          <cell r="I22">
            <v>1</v>
          </cell>
          <cell r="P22">
            <v>56.676000000000002</v>
          </cell>
          <cell r="AR22" t="str">
            <v>江镇支行</v>
          </cell>
          <cell r="AS22">
            <v>0</v>
          </cell>
          <cell r="AT22">
            <v>2000</v>
          </cell>
          <cell r="AU22">
            <v>0</v>
          </cell>
          <cell r="AV22">
            <v>2000</v>
          </cell>
        </row>
        <row r="23">
          <cell r="I23">
            <v>0</v>
          </cell>
          <cell r="P23">
            <v>1.3</v>
          </cell>
          <cell r="AR23" t="str">
            <v>金海华城分理处</v>
          </cell>
          <cell r="AS23">
            <v>0</v>
          </cell>
          <cell r="AT23">
            <v>0</v>
          </cell>
          <cell r="AU23">
            <v>0</v>
          </cell>
          <cell r="AV23">
            <v>0</v>
          </cell>
        </row>
        <row r="24">
          <cell r="I24">
            <v>7</v>
          </cell>
          <cell r="P24">
            <v>9</v>
          </cell>
          <cell r="AR24" t="str">
            <v>金桥支行</v>
          </cell>
          <cell r="AS24">
            <v>3</v>
          </cell>
          <cell r="AT24">
            <v>307100</v>
          </cell>
          <cell r="AU24">
            <v>3</v>
          </cell>
          <cell r="AV24">
            <v>307100</v>
          </cell>
        </row>
        <row r="25">
          <cell r="I25">
            <v>7</v>
          </cell>
          <cell r="P25">
            <v>5.2</v>
          </cell>
          <cell r="AR25" t="str">
            <v>金杨支行</v>
          </cell>
          <cell r="AS25">
            <v>1</v>
          </cell>
          <cell r="AT25">
            <v>566760</v>
          </cell>
          <cell r="AU25">
            <v>1</v>
          </cell>
          <cell r="AV25">
            <v>566760</v>
          </cell>
        </row>
        <row r="26">
          <cell r="I26">
            <v>7</v>
          </cell>
          <cell r="P26">
            <v>18.069800000000001</v>
          </cell>
          <cell r="AR26" t="str">
            <v>凌桥支行</v>
          </cell>
          <cell r="AS26">
            <v>5</v>
          </cell>
          <cell r="AT26">
            <v>0</v>
          </cell>
          <cell r="AU26">
            <v>5</v>
          </cell>
          <cell r="AV26">
            <v>0</v>
          </cell>
        </row>
        <row r="27">
          <cell r="I27">
            <v>4</v>
          </cell>
          <cell r="P27">
            <v>0</v>
          </cell>
          <cell r="AR27" t="str">
            <v>凌兆分理处</v>
          </cell>
          <cell r="AS27">
            <v>6</v>
          </cell>
          <cell r="AT27">
            <v>58000</v>
          </cell>
          <cell r="AU27">
            <v>6</v>
          </cell>
          <cell r="AV27">
            <v>58000</v>
          </cell>
        </row>
        <row r="28">
          <cell r="I28">
            <v>0</v>
          </cell>
          <cell r="P28">
            <v>15.77</v>
          </cell>
          <cell r="AR28" t="str">
            <v>零售金融部</v>
          </cell>
          <cell r="AS28">
            <v>0</v>
          </cell>
          <cell r="AT28">
            <v>22000</v>
          </cell>
          <cell r="AU28">
            <v>0</v>
          </cell>
          <cell r="AV28">
            <v>22000</v>
          </cell>
        </row>
        <row r="29">
          <cell r="I29">
            <v>0</v>
          </cell>
          <cell r="P29">
            <v>35.56</v>
          </cell>
          <cell r="AR29" t="str">
            <v>零售市场部</v>
          </cell>
          <cell r="AS29">
            <v>91</v>
          </cell>
          <cell r="AT29">
            <v>10294669</v>
          </cell>
          <cell r="AU29">
            <v>91</v>
          </cell>
          <cell r="AV29">
            <v>10294669</v>
          </cell>
        </row>
        <row r="30">
          <cell r="I30">
            <v>8</v>
          </cell>
          <cell r="P30">
            <v>3.42</v>
          </cell>
          <cell r="AR30" t="str">
            <v>六里支行</v>
          </cell>
          <cell r="AS30">
            <v>0</v>
          </cell>
          <cell r="AT30">
            <v>29880</v>
          </cell>
          <cell r="AU30">
            <v>0</v>
          </cell>
          <cell r="AV30">
            <v>29880</v>
          </cell>
        </row>
        <row r="31">
          <cell r="I31">
            <v>1</v>
          </cell>
          <cell r="P31">
            <v>18</v>
          </cell>
          <cell r="AR31" t="str">
            <v>六团支行</v>
          </cell>
          <cell r="AS31">
            <v>6</v>
          </cell>
          <cell r="AT31">
            <v>36000</v>
          </cell>
          <cell r="AU31">
            <v>6</v>
          </cell>
          <cell r="AV31">
            <v>36000</v>
          </cell>
        </row>
        <row r="32">
          <cell r="I32">
            <v>1</v>
          </cell>
          <cell r="P32">
            <v>0</v>
          </cell>
          <cell r="AR32" t="str">
            <v>陆家嘴支行</v>
          </cell>
          <cell r="AS32">
            <v>1</v>
          </cell>
          <cell r="AT32">
            <v>475000</v>
          </cell>
          <cell r="AU32">
            <v>1</v>
          </cell>
          <cell r="AV32">
            <v>475000</v>
          </cell>
        </row>
        <row r="33">
          <cell r="I33">
            <v>6</v>
          </cell>
          <cell r="P33">
            <v>3.6</v>
          </cell>
          <cell r="AR33" t="str">
            <v>妙境支行</v>
          </cell>
          <cell r="AS33">
            <v>3</v>
          </cell>
          <cell r="AT33">
            <v>299500</v>
          </cell>
          <cell r="AU33">
            <v>3</v>
          </cell>
          <cell r="AV33">
            <v>299500</v>
          </cell>
        </row>
        <row r="34">
          <cell r="I34">
            <v>0</v>
          </cell>
          <cell r="P34">
            <v>2.988</v>
          </cell>
          <cell r="AR34" t="str">
            <v>民耀分理处</v>
          </cell>
          <cell r="AS34">
            <v>2</v>
          </cell>
          <cell r="AT34">
            <v>0</v>
          </cell>
          <cell r="AU34">
            <v>2</v>
          </cell>
          <cell r="AV34">
            <v>0</v>
          </cell>
        </row>
        <row r="35">
          <cell r="I35">
            <v>0</v>
          </cell>
          <cell r="P35">
            <v>9.3962000000000003</v>
          </cell>
          <cell r="AR35" t="str">
            <v>南新支行</v>
          </cell>
          <cell r="AS35">
            <v>1</v>
          </cell>
          <cell r="AT35">
            <v>52000</v>
          </cell>
          <cell r="AU35">
            <v>1</v>
          </cell>
          <cell r="AV35">
            <v>52000</v>
          </cell>
        </row>
        <row r="36">
          <cell r="I36">
            <v>0</v>
          </cell>
          <cell r="P36">
            <v>1</v>
          </cell>
          <cell r="AR36" t="str">
            <v>人力资源部</v>
          </cell>
          <cell r="AS36">
            <v>0</v>
          </cell>
          <cell r="AT36">
            <v>0</v>
          </cell>
          <cell r="AU36">
            <v>0</v>
          </cell>
          <cell r="AV36">
            <v>0</v>
          </cell>
        </row>
        <row r="37">
          <cell r="I37">
            <v>0</v>
          </cell>
          <cell r="P37">
            <v>0</v>
          </cell>
          <cell r="AR37" t="str">
            <v>三林支行</v>
          </cell>
          <cell r="AS37">
            <v>0</v>
          </cell>
          <cell r="AT37">
            <v>332700</v>
          </cell>
          <cell r="AU37">
            <v>0</v>
          </cell>
          <cell r="AV37">
            <v>332700</v>
          </cell>
        </row>
        <row r="38">
          <cell r="I38">
            <v>8</v>
          </cell>
          <cell r="P38">
            <v>8.4</v>
          </cell>
          <cell r="AR38" t="str">
            <v>施湾支行</v>
          </cell>
          <cell r="AS38">
            <v>0</v>
          </cell>
          <cell r="AT38">
            <v>13000</v>
          </cell>
          <cell r="AU38">
            <v>0</v>
          </cell>
          <cell r="AV38">
            <v>13000</v>
          </cell>
        </row>
        <row r="39">
          <cell r="I39">
            <v>0</v>
          </cell>
          <cell r="P39">
            <v>15</v>
          </cell>
          <cell r="AR39" t="str">
            <v>市场三部</v>
          </cell>
          <cell r="AS39">
            <v>0</v>
          </cell>
          <cell r="AT39">
            <v>0</v>
          </cell>
          <cell r="AU39">
            <v>0</v>
          </cell>
          <cell r="AV39">
            <v>0</v>
          </cell>
        </row>
        <row r="40">
          <cell r="I40">
            <v>7</v>
          </cell>
          <cell r="P40">
            <v>0.6</v>
          </cell>
          <cell r="AR40" t="str">
            <v>市场一部</v>
          </cell>
          <cell r="AS40">
            <v>0</v>
          </cell>
          <cell r="AT40">
            <v>202734</v>
          </cell>
          <cell r="AU40">
            <v>0</v>
          </cell>
          <cell r="AV40">
            <v>202734</v>
          </cell>
        </row>
        <row r="41">
          <cell r="I41">
            <v>1</v>
          </cell>
          <cell r="P41">
            <v>6.3</v>
          </cell>
          <cell r="AR41" t="str">
            <v>授信审批部</v>
          </cell>
          <cell r="AS41">
            <v>0</v>
          </cell>
          <cell r="AT41">
            <v>0</v>
          </cell>
          <cell r="AU41">
            <v>0</v>
          </cell>
          <cell r="AV41">
            <v>0</v>
          </cell>
        </row>
        <row r="42">
          <cell r="I42">
            <v>1</v>
          </cell>
          <cell r="P42">
            <v>5</v>
          </cell>
          <cell r="AR42" t="str">
            <v>孙桥支行</v>
          </cell>
          <cell r="AS42">
            <v>1</v>
          </cell>
          <cell r="AT42">
            <v>180000</v>
          </cell>
          <cell r="AU42">
            <v>1</v>
          </cell>
          <cell r="AV42">
            <v>180000</v>
          </cell>
        </row>
        <row r="43">
          <cell r="I43">
            <v>1</v>
          </cell>
          <cell r="P43">
            <v>4</v>
          </cell>
          <cell r="AR43" t="str">
            <v>唐镇支行</v>
          </cell>
          <cell r="AS43">
            <v>0</v>
          </cell>
          <cell r="AT43">
            <v>100000</v>
          </cell>
          <cell r="AU43">
            <v>0</v>
          </cell>
          <cell r="AV43">
            <v>100000</v>
          </cell>
        </row>
        <row r="44">
          <cell r="I44">
            <v>12</v>
          </cell>
          <cell r="P44">
            <v>5.8</v>
          </cell>
          <cell r="AR44" t="str">
            <v>潼港分理处</v>
          </cell>
          <cell r="AS44">
            <v>9</v>
          </cell>
          <cell r="AT44">
            <v>6000</v>
          </cell>
          <cell r="AU44">
            <v>9</v>
          </cell>
          <cell r="AV44">
            <v>6000</v>
          </cell>
        </row>
        <row r="45">
          <cell r="I45">
            <v>2</v>
          </cell>
          <cell r="P45">
            <v>0</v>
          </cell>
          <cell r="AR45" t="str">
            <v>投行机构部</v>
          </cell>
          <cell r="AS45">
            <v>0</v>
          </cell>
          <cell r="AT45">
            <v>0</v>
          </cell>
          <cell r="AU45">
            <v>0</v>
          </cell>
          <cell r="AV45">
            <v>0</v>
          </cell>
        </row>
        <row r="46">
          <cell r="I46">
            <v>1</v>
          </cell>
          <cell r="P46">
            <v>0</v>
          </cell>
          <cell r="AR46" t="str">
            <v>王港支行</v>
          </cell>
          <cell r="AS46">
            <v>0</v>
          </cell>
          <cell r="AT46">
            <v>95262</v>
          </cell>
          <cell r="AU46">
            <v>0</v>
          </cell>
          <cell r="AV46">
            <v>95262</v>
          </cell>
        </row>
        <row r="47">
          <cell r="I47">
            <v>0</v>
          </cell>
          <cell r="P47">
            <v>2.5</v>
          </cell>
          <cell r="AR47" t="str">
            <v>五星路支行</v>
          </cell>
          <cell r="AS47">
            <v>1</v>
          </cell>
          <cell r="AT47">
            <v>0</v>
          </cell>
          <cell r="AU47">
            <v>1</v>
          </cell>
          <cell r="AV47">
            <v>0</v>
          </cell>
        </row>
        <row r="48">
          <cell r="AR48" t="str">
            <v>香山分理处</v>
          </cell>
          <cell r="AS48">
            <v>0</v>
          </cell>
          <cell r="AT48">
            <v>50000</v>
          </cell>
          <cell r="AU48">
            <v>0</v>
          </cell>
          <cell r="AV48">
            <v>50000</v>
          </cell>
        </row>
        <row r="49">
          <cell r="AR49" t="str">
            <v>新园路支行</v>
          </cell>
          <cell r="AS49">
            <v>1</v>
          </cell>
          <cell r="AT49">
            <v>430000</v>
          </cell>
          <cell r="AU49">
            <v>1</v>
          </cell>
          <cell r="AV49">
            <v>430000</v>
          </cell>
        </row>
        <row r="50">
          <cell r="AR50" t="str">
            <v>严桥支行</v>
          </cell>
          <cell r="AS50">
            <v>8</v>
          </cell>
          <cell r="AT50">
            <v>34200</v>
          </cell>
          <cell r="AU50">
            <v>8</v>
          </cell>
          <cell r="AV50">
            <v>34200</v>
          </cell>
        </row>
        <row r="51">
          <cell r="AR51" t="str">
            <v>杨思支行</v>
          </cell>
          <cell r="AS51">
            <v>7</v>
          </cell>
          <cell r="AT51">
            <v>0</v>
          </cell>
          <cell r="AU51">
            <v>7</v>
          </cell>
          <cell r="AV51">
            <v>0</v>
          </cell>
        </row>
        <row r="52">
          <cell r="AR52" t="str">
            <v>杨园支行</v>
          </cell>
          <cell r="AS52">
            <v>0</v>
          </cell>
          <cell r="AT52">
            <v>0</v>
          </cell>
          <cell r="AU52">
            <v>0</v>
          </cell>
          <cell r="AV52">
            <v>0</v>
          </cell>
        </row>
        <row r="53">
          <cell r="AR53" t="str">
            <v>洋泾支行</v>
          </cell>
          <cell r="AS53">
            <v>12</v>
          </cell>
          <cell r="AT53">
            <v>431000</v>
          </cell>
          <cell r="AU53">
            <v>12</v>
          </cell>
          <cell r="AV53">
            <v>431000</v>
          </cell>
        </row>
        <row r="54">
          <cell r="AR54" t="str">
            <v>益江支行</v>
          </cell>
          <cell r="AS54">
            <v>2</v>
          </cell>
          <cell r="AT54">
            <v>50000</v>
          </cell>
          <cell r="AU54">
            <v>2</v>
          </cell>
          <cell r="AV54">
            <v>50000</v>
          </cell>
        </row>
        <row r="55">
          <cell r="AR55" t="str">
            <v>营业部</v>
          </cell>
          <cell r="AS55">
            <v>0</v>
          </cell>
          <cell r="AT55">
            <v>380500</v>
          </cell>
          <cell r="AU55">
            <v>0</v>
          </cell>
          <cell r="AV55">
            <v>380500</v>
          </cell>
        </row>
        <row r="56">
          <cell r="AR56" t="str">
            <v>御桥分理处</v>
          </cell>
          <cell r="AS56">
            <v>1</v>
          </cell>
          <cell r="AT56">
            <v>0</v>
          </cell>
          <cell r="AU56">
            <v>1</v>
          </cell>
          <cell r="AV56">
            <v>0</v>
          </cell>
        </row>
        <row r="57">
          <cell r="AR57" t="str">
            <v>运营管理部</v>
          </cell>
          <cell r="AS57">
            <v>0</v>
          </cell>
          <cell r="AT57">
            <v>12000</v>
          </cell>
          <cell r="AU57">
            <v>0</v>
          </cell>
          <cell r="AV57">
            <v>12000</v>
          </cell>
        </row>
        <row r="58">
          <cell r="AR58" t="str">
            <v>运营管理部业务保障部</v>
          </cell>
          <cell r="AS58">
            <v>0</v>
          </cell>
          <cell r="AT58">
            <v>200000</v>
          </cell>
          <cell r="AU58">
            <v>0</v>
          </cell>
          <cell r="AV58">
            <v>200000</v>
          </cell>
        </row>
        <row r="59">
          <cell r="AR59" t="str">
            <v>张江支行</v>
          </cell>
          <cell r="AS59">
            <v>1</v>
          </cell>
          <cell r="AT59">
            <v>656000</v>
          </cell>
          <cell r="AU59">
            <v>1</v>
          </cell>
          <cell r="AV59">
            <v>656000</v>
          </cell>
        </row>
        <row r="60">
          <cell r="AR60" t="str">
            <v>(空白)</v>
          </cell>
          <cell r="AS60">
            <v>230</v>
          </cell>
          <cell r="AT60">
            <v>19298188</v>
          </cell>
          <cell r="AU60">
            <v>230</v>
          </cell>
          <cell r="AV60">
            <v>19298188</v>
          </cell>
        </row>
        <row r="61">
          <cell r="AR61" t="str">
            <v>总计</v>
          </cell>
          <cell r="AS61">
            <v>460</v>
          </cell>
          <cell r="AT61">
            <v>38596376</v>
          </cell>
          <cell r="AU61">
            <v>460</v>
          </cell>
          <cell r="AV61">
            <v>38596376</v>
          </cell>
        </row>
      </sheetData>
      <sheetData sheetId="8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55"/>
  <sheetViews>
    <sheetView tabSelected="1" workbookViewId="0">
      <selection activeCell="F19" sqref="F19"/>
    </sheetView>
  </sheetViews>
  <sheetFormatPr defaultColWidth="9" defaultRowHeight="13.5" x14ac:dyDescent="0.3"/>
  <cols>
    <col min="1" max="1" width="28.33203125" bestFit="1" customWidth="1"/>
    <col min="2" max="2" width="34.19921875" bestFit="1" customWidth="1"/>
  </cols>
  <sheetData>
    <row r="1" spans="1:24" ht="23.25" thickBot="1" x14ac:dyDescent="0.3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4" ht="16.899999999999999" x14ac:dyDescent="0.3">
      <c r="A2" s="2" t="s">
        <v>1</v>
      </c>
      <c r="B2" s="3" t="s">
        <v>2</v>
      </c>
      <c r="C2" s="4" t="s">
        <v>3</v>
      </c>
      <c r="D2" s="5"/>
      <c r="E2" s="6"/>
      <c r="F2" s="6"/>
      <c r="G2" s="6"/>
      <c r="H2" s="6"/>
      <c r="I2" s="6"/>
      <c r="J2" s="6"/>
      <c r="K2" s="7" t="s">
        <v>4</v>
      </c>
      <c r="L2" s="5"/>
      <c r="M2" s="6"/>
      <c r="N2" s="6"/>
      <c r="O2" s="6"/>
      <c r="P2" s="6"/>
      <c r="Q2" s="8"/>
      <c r="R2" s="9" t="s">
        <v>5</v>
      </c>
      <c r="S2" s="10"/>
      <c r="T2" s="10"/>
      <c r="U2" s="10"/>
      <c r="V2" s="10"/>
      <c r="W2" s="11"/>
      <c r="X2" s="12" t="s">
        <v>6</v>
      </c>
    </row>
    <row r="3" spans="1:24" ht="17.25" thickBot="1" x14ac:dyDescent="0.35">
      <c r="A3" s="13"/>
      <c r="B3" s="14"/>
      <c r="C3" s="15" t="s">
        <v>7</v>
      </c>
      <c r="D3" s="16" t="s">
        <v>8</v>
      </c>
      <c r="E3" s="17" t="s">
        <v>9</v>
      </c>
      <c r="F3" s="17" t="s">
        <v>10</v>
      </c>
      <c r="G3" s="17" t="s">
        <v>11</v>
      </c>
      <c r="H3" s="17" t="s">
        <v>12</v>
      </c>
      <c r="I3" s="17" t="s">
        <v>13</v>
      </c>
      <c r="J3" s="17" t="s">
        <v>14</v>
      </c>
      <c r="K3" s="18" t="s">
        <v>7</v>
      </c>
      <c r="L3" s="16" t="s">
        <v>8</v>
      </c>
      <c r="M3" s="17" t="s">
        <v>9</v>
      </c>
      <c r="N3" s="17" t="s">
        <v>15</v>
      </c>
      <c r="O3" s="17" t="s">
        <v>10</v>
      </c>
      <c r="P3" s="17" t="s">
        <v>13</v>
      </c>
      <c r="Q3" s="19" t="s">
        <v>14</v>
      </c>
      <c r="R3" s="20" t="s">
        <v>7</v>
      </c>
      <c r="S3" s="21" t="s">
        <v>9</v>
      </c>
      <c r="T3" s="21" t="s">
        <v>10</v>
      </c>
      <c r="U3" s="21" t="s">
        <v>16</v>
      </c>
      <c r="V3" s="21" t="s">
        <v>13</v>
      </c>
      <c r="W3" s="22" t="s">
        <v>14</v>
      </c>
      <c r="X3" s="23"/>
    </row>
    <row r="4" spans="1:24" ht="16.149999999999999" x14ac:dyDescent="0.3">
      <c r="A4" s="24" t="s">
        <v>17</v>
      </c>
      <c r="B4" s="25" t="s">
        <v>18</v>
      </c>
      <c r="C4" s="26">
        <v>38</v>
      </c>
      <c r="D4" s="27">
        <f>I4-[1]草稿!I4</f>
        <v>0</v>
      </c>
      <c r="E4" s="27">
        <f>VLOOKUP(B4,[1]草稿!$AR:$AV,4,FALSE)</f>
        <v>1</v>
      </c>
      <c r="F4" s="27">
        <v>77</v>
      </c>
      <c r="G4" s="27"/>
      <c r="H4" s="27"/>
      <c r="I4" s="27">
        <f t="shared" ref="I4:I47" si="0">SUM(E4:H4)</f>
        <v>78</v>
      </c>
      <c r="J4" s="28">
        <f t="shared" ref="J4:J48" si="1">I4/C4</f>
        <v>2.0526315789473686</v>
      </c>
      <c r="K4" s="29">
        <v>110</v>
      </c>
      <c r="L4" s="27">
        <f>P4-[1]草稿!P4</f>
        <v>5.5</v>
      </c>
      <c r="M4" s="27">
        <f>VLOOKUP(B4,[1]草稿!$AR:$AV,5,FALSE)/10000</f>
        <v>47.5</v>
      </c>
      <c r="N4" s="27"/>
      <c r="O4" s="27"/>
      <c r="P4" s="27">
        <f t="shared" ref="P4:P47" si="2">SUM(M4:O4)</f>
        <v>47.5</v>
      </c>
      <c r="Q4" s="30">
        <f t="shared" ref="Q4:Q48" si="3">P4/K4</f>
        <v>0.43181818181818182</v>
      </c>
      <c r="R4" s="29">
        <v>3</v>
      </c>
      <c r="S4" s="31">
        <v>1</v>
      </c>
      <c r="T4" s="31">
        <v>38</v>
      </c>
      <c r="U4" s="31"/>
      <c r="V4" s="27">
        <f>SUM(S4:U4)</f>
        <v>39</v>
      </c>
      <c r="W4" s="30">
        <f t="shared" ref="W4:W48" si="4">V4/R4</f>
        <v>13</v>
      </c>
      <c r="X4" s="32">
        <f t="shared" ref="X4:X48" si="5">IF(J4&gt;1.2,1.2,J4)*0.05+IF(Q4&gt;1.2,1.2,Q4)*0.05+IF(W4&gt;1.2,1.2,W4)*0.05</f>
        <v>0.1415909090909091</v>
      </c>
    </row>
    <row r="5" spans="1:24" ht="16.149999999999999" x14ac:dyDescent="0.3">
      <c r="A5" s="33"/>
      <c r="B5" s="34" t="s">
        <v>19</v>
      </c>
      <c r="C5" s="35">
        <v>25</v>
      </c>
      <c r="D5" s="27">
        <f>I5-[1]草稿!I5</f>
        <v>0</v>
      </c>
      <c r="E5" s="27">
        <f>VLOOKUP(B5,[1]草稿!$AR:$AV,4,FALSE)</f>
        <v>0</v>
      </c>
      <c r="F5" s="36">
        <v>8</v>
      </c>
      <c r="G5" s="27"/>
      <c r="H5" s="27"/>
      <c r="I5" s="27">
        <f t="shared" si="0"/>
        <v>8</v>
      </c>
      <c r="J5" s="37">
        <f t="shared" si="1"/>
        <v>0.32</v>
      </c>
      <c r="K5" s="38">
        <v>200</v>
      </c>
      <c r="L5" s="27">
        <f>P5-[1]草稿!P5</f>
        <v>10.249999999999996</v>
      </c>
      <c r="M5" s="27">
        <f>VLOOKUP(B5,[1]草稿!$AR:$AV,5,FALSE)/10000</f>
        <v>38.049999999999997</v>
      </c>
      <c r="N5" s="27"/>
      <c r="O5" s="36"/>
      <c r="P5" s="27">
        <f t="shared" si="2"/>
        <v>38.049999999999997</v>
      </c>
      <c r="Q5" s="39">
        <f t="shared" si="3"/>
        <v>0.19024999999999997</v>
      </c>
      <c r="R5" s="29">
        <v>2</v>
      </c>
      <c r="S5" s="31"/>
      <c r="T5" s="40">
        <v>1</v>
      </c>
      <c r="U5" s="31"/>
      <c r="V5" s="27">
        <f t="shared" ref="V5:V47" si="6">SUM(S5:U5)</f>
        <v>1</v>
      </c>
      <c r="W5" s="39">
        <f t="shared" si="4"/>
        <v>0.5</v>
      </c>
      <c r="X5" s="41">
        <f t="shared" si="5"/>
        <v>5.0512500000000002E-2</v>
      </c>
    </row>
    <row r="6" spans="1:24" ht="16.149999999999999" x14ac:dyDescent="0.3">
      <c r="A6" s="33"/>
      <c r="B6" s="34" t="s">
        <v>20</v>
      </c>
      <c r="C6" s="35">
        <v>20</v>
      </c>
      <c r="D6" s="27">
        <f>I6-[1]草稿!I6</f>
        <v>7</v>
      </c>
      <c r="E6" s="27">
        <f>VLOOKUP(B6,[1]草稿!$AR:$AV,4,FALSE)</f>
        <v>6</v>
      </c>
      <c r="F6" s="36">
        <v>6</v>
      </c>
      <c r="G6" s="27"/>
      <c r="H6" s="27"/>
      <c r="I6" s="27">
        <f t="shared" si="0"/>
        <v>12</v>
      </c>
      <c r="J6" s="37">
        <f t="shared" si="1"/>
        <v>0.6</v>
      </c>
      <c r="K6" s="38">
        <v>160</v>
      </c>
      <c r="L6" s="27">
        <f>P6-[1]草稿!P6</f>
        <v>20</v>
      </c>
      <c r="M6" s="27">
        <f>VLOOKUP(B6,[1]草稿!$AR:$AV,5,FALSE)/10000</f>
        <v>48.47</v>
      </c>
      <c r="N6" s="27"/>
      <c r="O6" s="36"/>
      <c r="P6" s="27">
        <f t="shared" si="2"/>
        <v>48.47</v>
      </c>
      <c r="Q6" s="39">
        <f t="shared" si="3"/>
        <v>0.30293749999999997</v>
      </c>
      <c r="R6" s="29">
        <v>2</v>
      </c>
      <c r="S6" s="31">
        <v>2</v>
      </c>
      <c r="T6" s="40">
        <v>1</v>
      </c>
      <c r="U6" s="31"/>
      <c r="V6" s="27">
        <f t="shared" si="6"/>
        <v>3</v>
      </c>
      <c r="W6" s="39">
        <f t="shared" si="4"/>
        <v>1.5</v>
      </c>
      <c r="X6" s="41">
        <f t="shared" si="5"/>
        <v>0.105146875</v>
      </c>
    </row>
    <row r="7" spans="1:24" ht="16.149999999999999" x14ac:dyDescent="0.3">
      <c r="A7" s="33"/>
      <c r="B7" s="34" t="s">
        <v>21</v>
      </c>
      <c r="C7" s="35">
        <v>22</v>
      </c>
      <c r="D7" s="27">
        <f>I7-[1]草稿!I7</f>
        <v>0</v>
      </c>
      <c r="E7" s="27">
        <f>VLOOKUP(B7,[1]草稿!$AR:$AV,4,FALSE)</f>
        <v>15</v>
      </c>
      <c r="F7" s="36"/>
      <c r="G7" s="27"/>
      <c r="H7" s="27"/>
      <c r="I7" s="27">
        <f t="shared" si="0"/>
        <v>15</v>
      </c>
      <c r="J7" s="37">
        <f t="shared" si="1"/>
        <v>0.68181818181818177</v>
      </c>
      <c r="K7" s="38">
        <v>90</v>
      </c>
      <c r="L7" s="27">
        <f>P7-[1]草稿!P7</f>
        <v>8.6199999999999974</v>
      </c>
      <c r="M7" s="27">
        <f>VLOOKUP(B7,[1]草稿!$AR:$AV,5,FALSE)/10000</f>
        <v>59.048299999999998</v>
      </c>
      <c r="N7" s="27"/>
      <c r="O7" s="36"/>
      <c r="P7" s="27">
        <f t="shared" si="2"/>
        <v>59.048299999999998</v>
      </c>
      <c r="Q7" s="39">
        <f t="shared" si="3"/>
        <v>0.65609222222222219</v>
      </c>
      <c r="R7" s="29">
        <v>2</v>
      </c>
      <c r="S7" s="31"/>
      <c r="T7" s="40"/>
      <c r="U7" s="31"/>
      <c r="V7" s="27">
        <f t="shared" si="6"/>
        <v>0</v>
      </c>
      <c r="W7" s="39">
        <f t="shared" si="4"/>
        <v>0</v>
      </c>
      <c r="X7" s="41">
        <f t="shared" si="5"/>
        <v>6.6895520202020192E-2</v>
      </c>
    </row>
    <row r="8" spans="1:24" ht="16.149999999999999" x14ac:dyDescent="0.3">
      <c r="A8" s="33"/>
      <c r="B8" s="34" t="s">
        <v>22</v>
      </c>
      <c r="C8" s="35">
        <v>22</v>
      </c>
      <c r="D8" s="27">
        <f>I8-[1]草稿!I8</f>
        <v>3</v>
      </c>
      <c r="E8" s="27">
        <f>VLOOKUP(B8,[1]草稿!$AR:$AV,4,FALSE)</f>
        <v>9</v>
      </c>
      <c r="F8" s="36"/>
      <c r="G8" s="27"/>
      <c r="H8" s="27"/>
      <c r="I8" s="27">
        <f t="shared" si="0"/>
        <v>9</v>
      </c>
      <c r="J8" s="37">
        <f t="shared" si="1"/>
        <v>0.40909090909090912</v>
      </c>
      <c r="K8" s="38">
        <v>120</v>
      </c>
      <c r="L8" s="27">
        <f>P8-[1]草稿!P8</f>
        <v>0</v>
      </c>
      <c r="M8" s="27">
        <f>VLOOKUP(B8,[1]草稿!$AR:$AV,5,FALSE)/10000</f>
        <v>26</v>
      </c>
      <c r="N8" s="27"/>
      <c r="O8" s="36"/>
      <c r="P8" s="27">
        <f t="shared" si="2"/>
        <v>26</v>
      </c>
      <c r="Q8" s="39">
        <f t="shared" si="3"/>
        <v>0.21666666666666667</v>
      </c>
      <c r="R8" s="29">
        <v>2</v>
      </c>
      <c r="S8" s="31"/>
      <c r="T8" s="40"/>
      <c r="U8" s="31"/>
      <c r="V8" s="27">
        <f t="shared" si="6"/>
        <v>0</v>
      </c>
      <c r="W8" s="39">
        <f t="shared" si="4"/>
        <v>0</v>
      </c>
      <c r="X8" s="41">
        <f t="shared" si="5"/>
        <v>3.1287878787878795E-2</v>
      </c>
    </row>
    <row r="9" spans="1:24" ht="16.149999999999999" x14ac:dyDescent="0.3">
      <c r="A9" s="33"/>
      <c r="B9" s="34" t="s">
        <v>23</v>
      </c>
      <c r="C9" s="35">
        <v>29</v>
      </c>
      <c r="D9" s="27">
        <f>I9-[1]草稿!I9</f>
        <v>0</v>
      </c>
      <c r="E9" s="27">
        <f>VLOOKUP(B9,[1]草稿!$AR:$AV,4,FALSE)</f>
        <v>2</v>
      </c>
      <c r="F9" s="36"/>
      <c r="G9" s="27"/>
      <c r="H9" s="27"/>
      <c r="I9" s="27">
        <f t="shared" si="0"/>
        <v>2</v>
      </c>
      <c r="J9" s="37">
        <f t="shared" si="1"/>
        <v>6.8965517241379309E-2</v>
      </c>
      <c r="K9" s="38">
        <v>150</v>
      </c>
      <c r="L9" s="27">
        <f>P9-[1]草稿!P9</f>
        <v>0</v>
      </c>
      <c r="M9" s="27">
        <f>VLOOKUP(B9,[1]草稿!$AR:$AV,5,FALSE)/10000</f>
        <v>40.299999999999997</v>
      </c>
      <c r="N9" s="27"/>
      <c r="O9" s="36"/>
      <c r="P9" s="27">
        <f t="shared" si="2"/>
        <v>40.299999999999997</v>
      </c>
      <c r="Q9" s="39">
        <f t="shared" si="3"/>
        <v>0.26866666666666666</v>
      </c>
      <c r="R9" s="29">
        <v>1</v>
      </c>
      <c r="S9" s="31"/>
      <c r="T9" s="40"/>
      <c r="U9" s="31"/>
      <c r="V9" s="27">
        <f t="shared" si="6"/>
        <v>0</v>
      </c>
      <c r="W9" s="39">
        <f t="shared" si="4"/>
        <v>0</v>
      </c>
      <c r="X9" s="41">
        <f t="shared" si="5"/>
        <v>1.6881609195402297E-2</v>
      </c>
    </row>
    <row r="10" spans="1:24" ht="16.149999999999999" x14ac:dyDescent="0.3">
      <c r="A10" s="33"/>
      <c r="B10" s="34" t="s">
        <v>24</v>
      </c>
      <c r="C10" s="35">
        <v>38</v>
      </c>
      <c r="D10" s="27">
        <f>I10-[1]草稿!I10</f>
        <v>0</v>
      </c>
      <c r="E10" s="27">
        <f>VLOOKUP(B10,[1]草稿!$AR:$AV,4,FALSE)</f>
        <v>1</v>
      </c>
      <c r="F10" s="36"/>
      <c r="G10" s="27"/>
      <c r="H10" s="27"/>
      <c r="I10" s="27">
        <f t="shared" si="0"/>
        <v>1</v>
      </c>
      <c r="J10" s="37">
        <f t="shared" si="1"/>
        <v>2.6315789473684209E-2</v>
      </c>
      <c r="K10" s="38">
        <v>200</v>
      </c>
      <c r="L10" s="27">
        <f>P10-[1]草稿!P10</f>
        <v>19.999999999999993</v>
      </c>
      <c r="M10" s="27">
        <f>VLOOKUP(B10,[1]草稿!$AR:$AV,5,FALSE)/10000</f>
        <v>65.599999999999994</v>
      </c>
      <c r="N10" s="27"/>
      <c r="O10" s="36"/>
      <c r="P10" s="27">
        <f t="shared" si="2"/>
        <v>65.599999999999994</v>
      </c>
      <c r="Q10" s="39">
        <f t="shared" si="3"/>
        <v>0.32799999999999996</v>
      </c>
      <c r="R10" s="29">
        <v>2</v>
      </c>
      <c r="S10" s="31"/>
      <c r="T10" s="40"/>
      <c r="U10" s="31"/>
      <c r="V10" s="27">
        <f t="shared" si="6"/>
        <v>0</v>
      </c>
      <c r="W10" s="39">
        <f t="shared" si="4"/>
        <v>0</v>
      </c>
      <c r="X10" s="41">
        <f t="shared" si="5"/>
        <v>1.7715789473684209E-2</v>
      </c>
    </row>
    <row r="11" spans="1:24" ht="16.149999999999999" x14ac:dyDescent="0.3">
      <c r="A11" s="33"/>
      <c r="B11" s="34" t="s">
        <v>25</v>
      </c>
      <c r="C11" s="35">
        <v>20</v>
      </c>
      <c r="D11" s="27">
        <f>I11-[1]草稿!I11</f>
        <v>0</v>
      </c>
      <c r="E11" s="27">
        <f>VLOOKUP(B11,[1]草稿!$AR:$AV,4,FALSE)</f>
        <v>0</v>
      </c>
      <c r="F11" s="36"/>
      <c r="G11" s="27"/>
      <c r="H11" s="27"/>
      <c r="I11" s="27">
        <f t="shared" si="0"/>
        <v>0</v>
      </c>
      <c r="J11" s="37">
        <f t="shared" si="1"/>
        <v>0</v>
      </c>
      <c r="K11" s="38">
        <v>60</v>
      </c>
      <c r="L11" s="27">
        <f>P11-[1]草稿!P11</f>
        <v>0</v>
      </c>
      <c r="M11" s="27">
        <f>VLOOKUP(B11,[1]草稿!$AR:$AV,5,FALSE)/10000</f>
        <v>17.3</v>
      </c>
      <c r="N11" s="27"/>
      <c r="O11" s="36"/>
      <c r="P11" s="27">
        <f t="shared" si="2"/>
        <v>17.3</v>
      </c>
      <c r="Q11" s="39">
        <f t="shared" si="3"/>
        <v>0.28833333333333333</v>
      </c>
      <c r="R11" s="29">
        <v>1</v>
      </c>
      <c r="S11" s="31"/>
      <c r="T11" s="40"/>
      <c r="U11" s="31"/>
      <c r="V11" s="27">
        <f t="shared" si="6"/>
        <v>0</v>
      </c>
      <c r="W11" s="39">
        <f t="shared" si="4"/>
        <v>0</v>
      </c>
      <c r="X11" s="41">
        <f t="shared" si="5"/>
        <v>1.4416666666666668E-2</v>
      </c>
    </row>
    <row r="12" spans="1:24" ht="16.149999999999999" x14ac:dyDescent="0.3">
      <c r="A12" s="33"/>
      <c r="B12" s="34" t="s">
        <v>26</v>
      </c>
      <c r="C12" s="35">
        <v>27</v>
      </c>
      <c r="D12" s="27">
        <f>I12-[1]草稿!I12</f>
        <v>0</v>
      </c>
      <c r="E12" s="27">
        <f>VLOOKUP(B12,[1]草稿!$AR:$AV,4,FALSE)</f>
        <v>3</v>
      </c>
      <c r="F12" s="36"/>
      <c r="G12" s="27"/>
      <c r="H12" s="27"/>
      <c r="I12" s="27">
        <f t="shared" si="0"/>
        <v>3</v>
      </c>
      <c r="J12" s="37">
        <f t="shared" si="1"/>
        <v>0.1111111111111111</v>
      </c>
      <c r="K12" s="38">
        <v>200</v>
      </c>
      <c r="L12" s="27">
        <f>P12-[1]草稿!P12</f>
        <v>4.3599999999999994</v>
      </c>
      <c r="M12" s="27">
        <f>VLOOKUP(B12,[1]草稿!$AR:$AV,5,FALSE)/10000</f>
        <v>30.71</v>
      </c>
      <c r="N12" s="27"/>
      <c r="O12" s="36"/>
      <c r="P12" s="27">
        <f t="shared" si="2"/>
        <v>30.71</v>
      </c>
      <c r="Q12" s="39">
        <f t="shared" si="3"/>
        <v>0.15354999999999999</v>
      </c>
      <c r="R12" s="29">
        <v>2</v>
      </c>
      <c r="S12" s="31"/>
      <c r="T12" s="40"/>
      <c r="U12" s="31"/>
      <c r="V12" s="27">
        <f t="shared" si="6"/>
        <v>0</v>
      </c>
      <c r="W12" s="39">
        <f t="shared" si="4"/>
        <v>0</v>
      </c>
      <c r="X12" s="41">
        <f t="shared" si="5"/>
        <v>1.3233055555555557E-2</v>
      </c>
    </row>
    <row r="13" spans="1:24" ht="16.149999999999999" x14ac:dyDescent="0.3">
      <c r="A13" s="33"/>
      <c r="B13" s="34" t="s">
        <v>27</v>
      </c>
      <c r="C13" s="35">
        <v>27</v>
      </c>
      <c r="D13" s="27">
        <f>I13-[1]草稿!I13</f>
        <v>0</v>
      </c>
      <c r="E13" s="27">
        <f>VLOOKUP(B13,[1]草稿!$AR:$AV,4,FALSE)</f>
        <v>0</v>
      </c>
      <c r="F13" s="36"/>
      <c r="G13" s="27"/>
      <c r="H13" s="27"/>
      <c r="I13" s="27">
        <f t="shared" si="0"/>
        <v>0</v>
      </c>
      <c r="J13" s="37">
        <f t="shared" si="1"/>
        <v>0</v>
      </c>
      <c r="K13" s="38">
        <v>140</v>
      </c>
      <c r="L13" s="27">
        <f>P13-[1]草稿!P13</f>
        <v>10.500000000000004</v>
      </c>
      <c r="M13" s="27">
        <f>VLOOKUP(B13,[1]草稿!$AR:$AV,5,FALSE)/10000</f>
        <v>33.270000000000003</v>
      </c>
      <c r="N13" s="27"/>
      <c r="O13" s="36"/>
      <c r="P13" s="27">
        <f t="shared" si="2"/>
        <v>33.270000000000003</v>
      </c>
      <c r="Q13" s="39">
        <f t="shared" si="3"/>
        <v>0.23764285714285716</v>
      </c>
      <c r="R13" s="29">
        <v>2</v>
      </c>
      <c r="S13" s="31"/>
      <c r="T13" s="40"/>
      <c r="U13" s="31"/>
      <c r="V13" s="27">
        <f t="shared" si="6"/>
        <v>0</v>
      </c>
      <c r="W13" s="39">
        <f t="shared" si="4"/>
        <v>0</v>
      </c>
      <c r="X13" s="41">
        <f t="shared" si="5"/>
        <v>1.1882142857142858E-2</v>
      </c>
    </row>
    <row r="14" spans="1:24" ht="16.149999999999999" x14ac:dyDescent="0.3">
      <c r="A14" s="33"/>
      <c r="B14" s="34" t="s">
        <v>28</v>
      </c>
      <c r="C14" s="35">
        <v>20</v>
      </c>
      <c r="D14" s="27">
        <f>I14-[1]草稿!I14</f>
        <v>0</v>
      </c>
      <c r="E14" s="27">
        <f>VLOOKUP(B14,[1]草稿!$AR:$AV,4,FALSE)</f>
        <v>0</v>
      </c>
      <c r="F14" s="36"/>
      <c r="G14" s="27"/>
      <c r="H14" s="27"/>
      <c r="I14" s="27">
        <f t="shared" si="0"/>
        <v>0</v>
      </c>
      <c r="J14" s="37">
        <f t="shared" si="1"/>
        <v>0</v>
      </c>
      <c r="K14" s="38">
        <v>70</v>
      </c>
      <c r="L14" s="27">
        <f>P14-[1]草稿!P14</f>
        <v>0</v>
      </c>
      <c r="M14" s="27">
        <f>VLOOKUP(B14,[1]草稿!$AR:$AV,5,FALSE)/10000</f>
        <v>10</v>
      </c>
      <c r="N14" s="27"/>
      <c r="O14" s="36"/>
      <c r="P14" s="27">
        <f t="shared" si="2"/>
        <v>10</v>
      </c>
      <c r="Q14" s="39">
        <f t="shared" si="3"/>
        <v>0.14285714285714285</v>
      </c>
      <c r="R14" s="29">
        <v>2</v>
      </c>
      <c r="S14" s="31"/>
      <c r="T14" s="40"/>
      <c r="U14" s="31"/>
      <c r="V14" s="27">
        <f t="shared" si="6"/>
        <v>0</v>
      </c>
      <c r="W14" s="39">
        <f t="shared" si="4"/>
        <v>0</v>
      </c>
      <c r="X14" s="41">
        <f t="shared" si="5"/>
        <v>7.1428571428571426E-3</v>
      </c>
    </row>
    <row r="15" spans="1:24" ht="16.149999999999999" x14ac:dyDescent="0.3">
      <c r="A15" s="33"/>
      <c r="B15" s="34" t="s">
        <v>29</v>
      </c>
      <c r="C15" s="35">
        <v>29</v>
      </c>
      <c r="D15" s="27">
        <f>I15-[1]草稿!I15</f>
        <v>0</v>
      </c>
      <c r="E15" s="27">
        <f>VLOOKUP(B15,[1]草稿!$AR:$AV,4,FALSE)</f>
        <v>3</v>
      </c>
      <c r="F15" s="36">
        <f>9</f>
        <v>9</v>
      </c>
      <c r="G15" s="27"/>
      <c r="H15" s="27"/>
      <c r="I15" s="27">
        <f t="shared" si="0"/>
        <v>12</v>
      </c>
      <c r="J15" s="37">
        <f t="shared" si="1"/>
        <v>0.41379310344827586</v>
      </c>
      <c r="K15" s="38">
        <v>80</v>
      </c>
      <c r="L15" s="27">
        <f>P15-[1]草稿!P15</f>
        <v>0.35000000000000142</v>
      </c>
      <c r="M15" s="27">
        <f>VLOOKUP(B15,[1]草稿!$AR:$AV,5,FALSE)/10000</f>
        <v>19.46</v>
      </c>
      <c r="N15" s="27">
        <v>1.2222999999999999</v>
      </c>
      <c r="O15" s="36"/>
      <c r="P15" s="27">
        <f t="shared" si="2"/>
        <v>20.682300000000001</v>
      </c>
      <c r="Q15" s="39">
        <f t="shared" si="3"/>
        <v>0.25852875000000003</v>
      </c>
      <c r="R15" s="29">
        <v>2</v>
      </c>
      <c r="S15" s="31">
        <v>2</v>
      </c>
      <c r="T15" s="40">
        <v>4</v>
      </c>
      <c r="U15" s="31"/>
      <c r="V15" s="27">
        <f t="shared" si="6"/>
        <v>6</v>
      </c>
      <c r="W15" s="39">
        <f t="shared" si="4"/>
        <v>3</v>
      </c>
      <c r="X15" s="41">
        <f t="shared" si="5"/>
        <v>9.3616092672413789E-2</v>
      </c>
    </row>
    <row r="16" spans="1:24" ht="16.149999999999999" x14ac:dyDescent="0.3">
      <c r="A16" s="33"/>
      <c r="B16" s="34" t="s">
        <v>30</v>
      </c>
      <c r="C16" s="35">
        <v>20</v>
      </c>
      <c r="D16" s="27">
        <f>I16-[1]草稿!I16</f>
        <v>7</v>
      </c>
      <c r="E16" s="27">
        <f>VLOOKUP(B16,[1]草稿!$AR:$AV,4,FALSE)</f>
        <v>3</v>
      </c>
      <c r="F16" s="36">
        <v>7</v>
      </c>
      <c r="G16" s="27"/>
      <c r="H16" s="27"/>
      <c r="I16" s="27">
        <f t="shared" si="0"/>
        <v>10</v>
      </c>
      <c r="J16" s="37">
        <f t="shared" si="1"/>
        <v>0.5</v>
      </c>
      <c r="K16" s="38">
        <v>70</v>
      </c>
      <c r="L16" s="27">
        <f>P16-[1]草稿!P16</f>
        <v>0</v>
      </c>
      <c r="M16" s="27">
        <f>VLOOKUP(B16,[1]草稿!$AR:$AV,5,FALSE)/10000</f>
        <v>19.5</v>
      </c>
      <c r="N16" s="27"/>
      <c r="O16" s="36"/>
      <c r="P16" s="27">
        <f t="shared" si="2"/>
        <v>19.5</v>
      </c>
      <c r="Q16" s="39">
        <f t="shared" si="3"/>
        <v>0.27857142857142858</v>
      </c>
      <c r="R16" s="29">
        <v>1</v>
      </c>
      <c r="S16" s="31"/>
      <c r="T16" s="40"/>
      <c r="U16" s="31"/>
      <c r="V16" s="27">
        <f t="shared" si="6"/>
        <v>0</v>
      </c>
      <c r="W16" s="39">
        <f t="shared" si="4"/>
        <v>0</v>
      </c>
      <c r="X16" s="41">
        <f t="shared" si="5"/>
        <v>3.892857142857143E-2</v>
      </c>
    </row>
    <row r="17" spans="1:24" ht="16.149999999999999" x14ac:dyDescent="0.3">
      <c r="A17" s="33"/>
      <c r="B17" s="34" t="s">
        <v>31</v>
      </c>
      <c r="C17" s="35">
        <v>30</v>
      </c>
      <c r="D17" s="27">
        <f>I17-[1]草稿!I17</f>
        <v>0</v>
      </c>
      <c r="E17" s="27">
        <f>VLOOKUP(B17,[1]草稿!$AR:$AV,4,FALSE)</f>
        <v>1</v>
      </c>
      <c r="F17" s="36"/>
      <c r="G17" s="27"/>
      <c r="H17" s="27"/>
      <c r="I17" s="27">
        <f t="shared" si="0"/>
        <v>1</v>
      </c>
      <c r="J17" s="37">
        <f t="shared" si="1"/>
        <v>3.3333333333333333E-2</v>
      </c>
      <c r="K17" s="38">
        <v>200</v>
      </c>
      <c r="L17" s="27">
        <f>P17-[1]草稿!P17</f>
        <v>2</v>
      </c>
      <c r="M17" s="27">
        <f>VLOOKUP(B17,[1]草稿!$AR:$AV,5,FALSE)/10000</f>
        <v>11.1</v>
      </c>
      <c r="N17" s="27"/>
      <c r="O17" s="36"/>
      <c r="P17" s="27">
        <f t="shared" si="2"/>
        <v>11.1</v>
      </c>
      <c r="Q17" s="39">
        <f t="shared" si="3"/>
        <v>5.5500000000000001E-2</v>
      </c>
      <c r="R17" s="29">
        <v>2</v>
      </c>
      <c r="S17" s="31"/>
      <c r="T17" s="40"/>
      <c r="U17" s="31"/>
      <c r="V17" s="27">
        <f t="shared" si="6"/>
        <v>0</v>
      </c>
      <c r="W17" s="39">
        <f t="shared" si="4"/>
        <v>0</v>
      </c>
      <c r="X17" s="41">
        <f t="shared" si="5"/>
        <v>4.4416666666666667E-3</v>
      </c>
    </row>
    <row r="18" spans="1:24" ht="16.5" thickBot="1" x14ac:dyDescent="0.35">
      <c r="A18" s="42"/>
      <c r="B18" s="43" t="s">
        <v>32</v>
      </c>
      <c r="C18" s="44">
        <v>22</v>
      </c>
      <c r="D18" s="45">
        <f>I18-[1]草稿!I18</f>
        <v>0</v>
      </c>
      <c r="E18" s="27">
        <f>VLOOKUP(B18,[1]草稿!$AR:$AV,4,FALSE)</f>
        <v>0</v>
      </c>
      <c r="F18" s="46"/>
      <c r="G18" s="45"/>
      <c r="H18" s="45"/>
      <c r="I18" s="45">
        <f t="shared" si="0"/>
        <v>0</v>
      </c>
      <c r="J18" s="47">
        <f t="shared" si="1"/>
        <v>0</v>
      </c>
      <c r="K18" s="48">
        <v>110</v>
      </c>
      <c r="L18" s="45">
        <f>P18-[1]草稿!P18</f>
        <v>0.19999999999999929</v>
      </c>
      <c r="M18" s="27">
        <f>VLOOKUP(B18,[1]草稿!$AR:$AV,5,FALSE)/10000</f>
        <v>0.2</v>
      </c>
      <c r="N18" s="45">
        <v>20</v>
      </c>
      <c r="O18" s="46"/>
      <c r="P18" s="45">
        <f t="shared" si="2"/>
        <v>20.2</v>
      </c>
      <c r="Q18" s="49">
        <f t="shared" si="3"/>
        <v>0.18363636363636363</v>
      </c>
      <c r="R18" s="50">
        <v>2</v>
      </c>
      <c r="S18" s="51"/>
      <c r="T18" s="52"/>
      <c r="U18" s="51"/>
      <c r="V18" s="45">
        <f t="shared" si="6"/>
        <v>0</v>
      </c>
      <c r="W18" s="49">
        <f t="shared" si="4"/>
        <v>0</v>
      </c>
      <c r="X18" s="53">
        <f t="shared" si="5"/>
        <v>9.1818181818181816E-3</v>
      </c>
    </row>
    <row r="19" spans="1:24" ht="16.5" thickTop="1" x14ac:dyDescent="0.3">
      <c r="A19" s="54" t="s">
        <v>33</v>
      </c>
      <c r="B19" s="25" t="s">
        <v>34</v>
      </c>
      <c r="C19" s="26">
        <v>10</v>
      </c>
      <c r="D19" s="27">
        <f>I19-[1]草稿!I19</f>
        <v>0</v>
      </c>
      <c r="E19" s="27">
        <f>VLOOKUP(B19,[1]草稿!$AR:$AV,4,FALSE)</f>
        <v>3</v>
      </c>
      <c r="F19" s="55"/>
      <c r="G19" s="27"/>
      <c r="H19" s="27"/>
      <c r="I19" s="27">
        <f t="shared" si="0"/>
        <v>3</v>
      </c>
      <c r="J19" s="28">
        <f t="shared" si="1"/>
        <v>0.3</v>
      </c>
      <c r="K19" s="29">
        <v>80</v>
      </c>
      <c r="L19" s="27">
        <f>P19-[1]草稿!P19</f>
        <v>0</v>
      </c>
      <c r="M19" s="27">
        <f>VLOOKUP(B19,[1]草稿!$AR:$AV,5,FALSE)/10000</f>
        <v>29.95</v>
      </c>
      <c r="N19" s="27"/>
      <c r="O19" s="55"/>
      <c r="P19" s="27">
        <f t="shared" si="2"/>
        <v>29.95</v>
      </c>
      <c r="Q19" s="30">
        <f t="shared" si="3"/>
        <v>0.37437500000000001</v>
      </c>
      <c r="R19" s="29">
        <v>1</v>
      </c>
      <c r="S19" s="31">
        <v>1</v>
      </c>
      <c r="T19" s="56"/>
      <c r="U19" s="56"/>
      <c r="V19" s="27">
        <f t="shared" si="6"/>
        <v>1</v>
      </c>
      <c r="W19" s="57">
        <f t="shared" si="4"/>
        <v>1</v>
      </c>
      <c r="X19" s="32">
        <f t="shared" si="5"/>
        <v>8.3718750000000008E-2</v>
      </c>
    </row>
    <row r="20" spans="1:24" ht="16.149999999999999" x14ac:dyDescent="0.3">
      <c r="A20" s="54"/>
      <c r="B20" s="25" t="s">
        <v>35</v>
      </c>
      <c r="C20" s="26">
        <v>9</v>
      </c>
      <c r="D20" s="27">
        <f>I20-[1]草稿!I20</f>
        <v>0</v>
      </c>
      <c r="E20" s="27">
        <f>VLOOKUP(B20,[1]草稿!$AR:$AV,4,FALSE)</f>
        <v>1</v>
      </c>
      <c r="F20" s="55"/>
      <c r="G20" s="27"/>
      <c r="H20" s="27"/>
      <c r="I20" s="27">
        <f t="shared" si="0"/>
        <v>1</v>
      </c>
      <c r="J20" s="28">
        <f t="shared" si="1"/>
        <v>0.1111111111111111</v>
      </c>
      <c r="K20" s="29">
        <v>20</v>
      </c>
      <c r="L20" s="27">
        <f>P20-[1]草稿!P20</f>
        <v>0</v>
      </c>
      <c r="M20" s="27">
        <f>VLOOKUP(B20,[1]草稿!$AR:$AV,5,FALSE)/10000</f>
        <v>43</v>
      </c>
      <c r="N20" s="27"/>
      <c r="O20" s="55"/>
      <c r="P20" s="27">
        <f t="shared" si="2"/>
        <v>43</v>
      </c>
      <c r="Q20" s="30">
        <f t="shared" si="3"/>
        <v>2.15</v>
      </c>
      <c r="R20" s="29">
        <v>1</v>
      </c>
      <c r="S20" s="31"/>
      <c r="T20" s="56"/>
      <c r="U20" s="56"/>
      <c r="V20" s="27">
        <f t="shared" si="6"/>
        <v>0</v>
      </c>
      <c r="W20" s="57">
        <f t="shared" si="4"/>
        <v>0</v>
      </c>
      <c r="X20" s="32">
        <f t="shared" si="5"/>
        <v>6.5555555555555547E-2</v>
      </c>
    </row>
    <row r="21" spans="1:24" ht="16.149999999999999" x14ac:dyDescent="0.3">
      <c r="A21" s="54"/>
      <c r="B21" s="25" t="s">
        <v>36</v>
      </c>
      <c r="C21" s="26">
        <v>10</v>
      </c>
      <c r="D21" s="27">
        <f>I21-[1]草稿!I21</f>
        <v>1</v>
      </c>
      <c r="E21" s="27">
        <f>VLOOKUP(B21,[1]草稿!$AR:$AV,4,FALSE)</f>
        <v>12</v>
      </c>
      <c r="F21" s="55"/>
      <c r="G21" s="27"/>
      <c r="H21" s="27"/>
      <c r="I21" s="27">
        <f t="shared" si="0"/>
        <v>12</v>
      </c>
      <c r="J21" s="28">
        <f t="shared" si="1"/>
        <v>1.2</v>
      </c>
      <c r="K21" s="29">
        <v>100</v>
      </c>
      <c r="L21" s="27">
        <f>P21-[1]草稿!P21</f>
        <v>0</v>
      </c>
      <c r="M21" s="27">
        <f>VLOOKUP(B21,[1]草稿!$AR:$AV,5,FALSE)/10000</f>
        <v>43.1</v>
      </c>
      <c r="N21" s="27"/>
      <c r="O21" s="55"/>
      <c r="P21" s="27">
        <f t="shared" si="2"/>
        <v>43.1</v>
      </c>
      <c r="Q21" s="30">
        <f t="shared" si="3"/>
        <v>0.43099999999999999</v>
      </c>
      <c r="R21" s="29">
        <v>1</v>
      </c>
      <c r="S21" s="31">
        <v>1</v>
      </c>
      <c r="T21" s="56"/>
      <c r="U21" s="56"/>
      <c r="V21" s="27">
        <f t="shared" si="6"/>
        <v>1</v>
      </c>
      <c r="W21" s="57">
        <f t="shared" si="4"/>
        <v>1</v>
      </c>
      <c r="X21" s="32">
        <f t="shared" si="5"/>
        <v>0.13155</v>
      </c>
    </row>
    <row r="22" spans="1:24" ht="16.149999999999999" x14ac:dyDescent="0.3">
      <c r="A22" s="54"/>
      <c r="B22" s="25" t="s">
        <v>37</v>
      </c>
      <c r="C22" s="26">
        <v>17</v>
      </c>
      <c r="D22" s="27">
        <f>I22-[1]草稿!I22</f>
        <v>0</v>
      </c>
      <c r="E22" s="27">
        <f>VLOOKUP(B22,[1]草稿!$AR:$AV,4,FALSE)</f>
        <v>1</v>
      </c>
      <c r="F22" s="55"/>
      <c r="G22" s="27"/>
      <c r="H22" s="27"/>
      <c r="I22" s="27">
        <f t="shared" si="0"/>
        <v>1</v>
      </c>
      <c r="J22" s="28">
        <f t="shared" si="1"/>
        <v>5.8823529411764705E-2</v>
      </c>
      <c r="K22" s="29">
        <v>50</v>
      </c>
      <c r="L22" s="27">
        <f>P22-[1]草稿!P22</f>
        <v>0</v>
      </c>
      <c r="M22" s="27">
        <f>VLOOKUP(B22,[1]草稿!$AR:$AV,5,FALSE)/10000</f>
        <v>56.676000000000002</v>
      </c>
      <c r="N22" s="27"/>
      <c r="O22" s="55"/>
      <c r="P22" s="27">
        <f t="shared" si="2"/>
        <v>56.676000000000002</v>
      </c>
      <c r="Q22" s="30">
        <f t="shared" si="3"/>
        <v>1.1335200000000001</v>
      </c>
      <c r="R22" s="29">
        <v>1</v>
      </c>
      <c r="S22" s="31">
        <v>1</v>
      </c>
      <c r="T22" s="56"/>
      <c r="U22" s="56"/>
      <c r="V22" s="27">
        <f t="shared" si="6"/>
        <v>1</v>
      </c>
      <c r="W22" s="57">
        <f t="shared" si="4"/>
        <v>1</v>
      </c>
      <c r="X22" s="32">
        <f t="shared" si="5"/>
        <v>0.10961717647058825</v>
      </c>
    </row>
    <row r="23" spans="1:24" ht="16.149999999999999" x14ac:dyDescent="0.3">
      <c r="A23" s="54"/>
      <c r="B23" s="25" t="s">
        <v>38</v>
      </c>
      <c r="C23" s="26">
        <v>9</v>
      </c>
      <c r="D23" s="27">
        <f>I23-[1]草稿!I23</f>
        <v>1</v>
      </c>
      <c r="E23" s="27">
        <f>VLOOKUP(B23,[1]草稿!$AR:$AV,4,FALSE)</f>
        <v>0</v>
      </c>
      <c r="F23" s="55"/>
      <c r="G23" s="27"/>
      <c r="H23" s="27">
        <v>1</v>
      </c>
      <c r="I23" s="27">
        <f t="shared" si="0"/>
        <v>1</v>
      </c>
      <c r="J23" s="28">
        <f t="shared" si="1"/>
        <v>0.1111111111111111</v>
      </c>
      <c r="K23" s="29">
        <v>30</v>
      </c>
      <c r="L23" s="27">
        <f>P23-[1]草稿!P23</f>
        <v>0</v>
      </c>
      <c r="M23" s="27">
        <f>VLOOKUP(B23,[1]草稿!$AR:$AV,5,FALSE)/10000</f>
        <v>1.3</v>
      </c>
      <c r="N23" s="27"/>
      <c r="O23" s="55"/>
      <c r="P23" s="27">
        <f t="shared" si="2"/>
        <v>1.3</v>
      </c>
      <c r="Q23" s="30">
        <f t="shared" si="3"/>
        <v>4.3333333333333335E-2</v>
      </c>
      <c r="R23" s="29">
        <v>1</v>
      </c>
      <c r="S23" s="31">
        <v>1</v>
      </c>
      <c r="T23" s="56"/>
      <c r="U23" s="56"/>
      <c r="V23" s="27">
        <f t="shared" si="6"/>
        <v>1</v>
      </c>
      <c r="W23" s="57">
        <f t="shared" si="4"/>
        <v>1</v>
      </c>
      <c r="X23" s="32">
        <f t="shared" si="5"/>
        <v>5.7722222222222223E-2</v>
      </c>
    </row>
    <row r="24" spans="1:24" ht="16.149999999999999" x14ac:dyDescent="0.3">
      <c r="A24" s="54"/>
      <c r="B24" s="25" t="s">
        <v>39</v>
      </c>
      <c r="C24" s="26">
        <v>9</v>
      </c>
      <c r="D24" s="27">
        <f>I24-[1]草稿!I24</f>
        <v>1</v>
      </c>
      <c r="E24" s="27">
        <f>VLOOKUP(B24,[1]草稿!$AR:$AV,4,FALSE)</f>
        <v>8</v>
      </c>
      <c r="F24" s="55"/>
      <c r="G24" s="27"/>
      <c r="H24" s="27"/>
      <c r="I24" s="27">
        <f t="shared" si="0"/>
        <v>8</v>
      </c>
      <c r="J24" s="28">
        <f t="shared" si="1"/>
        <v>0.88888888888888884</v>
      </c>
      <c r="K24" s="29">
        <v>80</v>
      </c>
      <c r="L24" s="27">
        <f>P24-[1]草稿!P24</f>
        <v>0</v>
      </c>
      <c r="M24" s="27">
        <f>VLOOKUP(B24,[1]草稿!$AR:$AV,5,FALSE)/10000</f>
        <v>9</v>
      </c>
      <c r="N24" s="27"/>
      <c r="O24" s="55"/>
      <c r="P24" s="27">
        <f t="shared" si="2"/>
        <v>9</v>
      </c>
      <c r="Q24" s="30">
        <f t="shared" si="3"/>
        <v>0.1125</v>
      </c>
      <c r="R24" s="29">
        <v>1</v>
      </c>
      <c r="S24" s="31"/>
      <c r="T24" s="56"/>
      <c r="U24" s="56"/>
      <c r="V24" s="27">
        <f t="shared" si="6"/>
        <v>0</v>
      </c>
      <c r="W24" s="57">
        <f t="shared" si="4"/>
        <v>0</v>
      </c>
      <c r="X24" s="32">
        <f t="shared" si="5"/>
        <v>5.0069444444444444E-2</v>
      </c>
    </row>
    <row r="25" spans="1:24" ht="16.149999999999999" x14ac:dyDescent="0.3">
      <c r="A25" s="54"/>
      <c r="B25" s="25" t="s">
        <v>40</v>
      </c>
      <c r="C25" s="26">
        <v>10</v>
      </c>
      <c r="D25" s="27">
        <f>I25-[1]草稿!I25</f>
        <v>1</v>
      </c>
      <c r="E25" s="27">
        <f>VLOOKUP(B25,[1]草稿!$AR:$AV,4,FALSE)</f>
        <v>8</v>
      </c>
      <c r="F25" s="55"/>
      <c r="G25" s="27"/>
      <c r="H25" s="27"/>
      <c r="I25" s="27">
        <f t="shared" si="0"/>
        <v>8</v>
      </c>
      <c r="J25" s="28">
        <f t="shared" si="1"/>
        <v>0.8</v>
      </c>
      <c r="K25" s="29">
        <v>40</v>
      </c>
      <c r="L25" s="27">
        <f>P25-[1]草稿!P25</f>
        <v>5.9999999999999991</v>
      </c>
      <c r="M25" s="27">
        <f>VLOOKUP(B25,[1]草稿!$AR:$AV,5,FALSE)/10000</f>
        <v>11.2</v>
      </c>
      <c r="N25" s="27"/>
      <c r="O25" s="55"/>
      <c r="P25" s="27">
        <f t="shared" si="2"/>
        <v>11.2</v>
      </c>
      <c r="Q25" s="30">
        <f t="shared" si="3"/>
        <v>0.27999999999999997</v>
      </c>
      <c r="R25" s="29">
        <v>1</v>
      </c>
      <c r="S25" s="31"/>
      <c r="T25" s="56"/>
      <c r="U25" s="56"/>
      <c r="V25" s="27">
        <f t="shared" si="6"/>
        <v>0</v>
      </c>
      <c r="W25" s="57">
        <f t="shared" si="4"/>
        <v>0</v>
      </c>
      <c r="X25" s="32">
        <f t="shared" si="5"/>
        <v>5.4000000000000006E-2</v>
      </c>
    </row>
    <row r="26" spans="1:24" ht="16.149999999999999" x14ac:dyDescent="0.3">
      <c r="A26" s="54"/>
      <c r="B26" s="25" t="s">
        <v>41</v>
      </c>
      <c r="C26" s="26">
        <v>17</v>
      </c>
      <c r="D26" s="27">
        <f>I26-[1]草稿!I26</f>
        <v>0</v>
      </c>
      <c r="E26" s="27">
        <f>VLOOKUP(B26,[1]草稿!$AR:$AV,4,FALSE)</f>
        <v>7</v>
      </c>
      <c r="F26" s="55"/>
      <c r="G26" s="27"/>
      <c r="H26" s="27"/>
      <c r="I26" s="27">
        <f t="shared" si="0"/>
        <v>7</v>
      </c>
      <c r="J26" s="28">
        <f t="shared" si="1"/>
        <v>0.41176470588235292</v>
      </c>
      <c r="K26" s="29">
        <v>40</v>
      </c>
      <c r="L26" s="27">
        <f>P26-[1]草稿!P26</f>
        <v>-0.10000000000000142</v>
      </c>
      <c r="M26" s="27">
        <f>VLOOKUP(B26,[1]草稿!$AR:$AV,5,FALSE)/10000</f>
        <v>0</v>
      </c>
      <c r="N26" s="27">
        <v>17.969799999999999</v>
      </c>
      <c r="O26" s="55"/>
      <c r="P26" s="27">
        <f t="shared" si="2"/>
        <v>17.969799999999999</v>
      </c>
      <c r="Q26" s="30">
        <f t="shared" si="3"/>
        <v>0.44924500000000001</v>
      </c>
      <c r="R26" s="29">
        <v>1</v>
      </c>
      <c r="S26" s="31">
        <v>6</v>
      </c>
      <c r="T26" s="56"/>
      <c r="U26" s="56"/>
      <c r="V26" s="27">
        <f t="shared" si="6"/>
        <v>6</v>
      </c>
      <c r="W26" s="57">
        <f t="shared" si="4"/>
        <v>6</v>
      </c>
      <c r="X26" s="32">
        <f t="shared" si="5"/>
        <v>0.10305048529411764</v>
      </c>
    </row>
    <row r="27" spans="1:24" ht="16.149999999999999" x14ac:dyDescent="0.3">
      <c r="A27" s="54"/>
      <c r="B27" s="25" t="s">
        <v>42</v>
      </c>
      <c r="C27" s="26">
        <v>9</v>
      </c>
      <c r="D27" s="27">
        <f>I27-[1]草稿!I27</f>
        <v>1</v>
      </c>
      <c r="E27" s="27">
        <f>VLOOKUP(B27,[1]草稿!$AR:$AV,4,FALSE)</f>
        <v>5</v>
      </c>
      <c r="F27" s="55"/>
      <c r="G27" s="27"/>
      <c r="H27" s="27"/>
      <c r="I27" s="27">
        <f t="shared" si="0"/>
        <v>5</v>
      </c>
      <c r="J27" s="28">
        <f t="shared" si="1"/>
        <v>0.55555555555555558</v>
      </c>
      <c r="K27" s="29">
        <v>20</v>
      </c>
      <c r="L27" s="27">
        <f>P27-[1]草稿!P27</f>
        <v>0</v>
      </c>
      <c r="M27" s="27">
        <f>VLOOKUP(B27,[1]草稿!$AR:$AV,5,FALSE)/10000</f>
        <v>0</v>
      </c>
      <c r="N27" s="27"/>
      <c r="O27" s="55"/>
      <c r="P27" s="27">
        <f t="shared" si="2"/>
        <v>0</v>
      </c>
      <c r="Q27" s="30">
        <f t="shared" si="3"/>
        <v>0</v>
      </c>
      <c r="R27" s="29">
        <v>1</v>
      </c>
      <c r="S27" s="31"/>
      <c r="T27" s="56"/>
      <c r="U27" s="56"/>
      <c r="V27" s="27">
        <f t="shared" si="6"/>
        <v>0</v>
      </c>
      <c r="W27" s="57">
        <f t="shared" si="4"/>
        <v>0</v>
      </c>
      <c r="X27" s="32">
        <f t="shared" si="5"/>
        <v>2.777777777777778E-2</v>
      </c>
    </row>
    <row r="28" spans="1:24" ht="16.149999999999999" x14ac:dyDescent="0.3">
      <c r="A28" s="54"/>
      <c r="B28" s="25" t="s">
        <v>43</v>
      </c>
      <c r="C28" s="26">
        <v>9</v>
      </c>
      <c r="D28" s="27">
        <f>I28-[1]草稿!I28</f>
        <v>0</v>
      </c>
      <c r="E28" s="27">
        <f>VLOOKUP(B28,[1]草稿!$AR:$AV,4,FALSE)</f>
        <v>0</v>
      </c>
      <c r="F28" s="55"/>
      <c r="G28" s="27"/>
      <c r="H28" s="27"/>
      <c r="I28" s="27">
        <f t="shared" si="0"/>
        <v>0</v>
      </c>
      <c r="J28" s="28">
        <f t="shared" si="1"/>
        <v>0</v>
      </c>
      <c r="K28" s="29">
        <v>40</v>
      </c>
      <c r="L28" s="27">
        <f>P28-[1]草稿!P28</f>
        <v>0</v>
      </c>
      <c r="M28" s="27">
        <f>VLOOKUP(B28,[1]草稿!$AR:$AV,5,FALSE)/10000</f>
        <v>15.77</v>
      </c>
      <c r="N28" s="27"/>
      <c r="O28" s="55"/>
      <c r="P28" s="27">
        <f t="shared" si="2"/>
        <v>15.77</v>
      </c>
      <c r="Q28" s="30">
        <f t="shared" si="3"/>
        <v>0.39424999999999999</v>
      </c>
      <c r="R28" s="29">
        <v>1</v>
      </c>
      <c r="S28" s="31"/>
      <c r="T28" s="56"/>
      <c r="U28" s="56"/>
      <c r="V28" s="27">
        <f t="shared" si="6"/>
        <v>0</v>
      </c>
      <c r="W28" s="57">
        <f t="shared" si="4"/>
        <v>0</v>
      </c>
      <c r="X28" s="32">
        <f t="shared" si="5"/>
        <v>1.9712500000000001E-2</v>
      </c>
    </row>
    <row r="29" spans="1:24" ht="16.149999999999999" x14ac:dyDescent="0.3">
      <c r="A29" s="54"/>
      <c r="B29" s="25" t="s">
        <v>44</v>
      </c>
      <c r="C29" s="26">
        <v>9</v>
      </c>
      <c r="D29" s="27">
        <f>I29-[1]草稿!I29</f>
        <v>0</v>
      </c>
      <c r="E29" s="27">
        <f>VLOOKUP(B29,[1]草稿!$AR:$AV,4,FALSE)</f>
        <v>0</v>
      </c>
      <c r="F29" s="55"/>
      <c r="G29" s="27"/>
      <c r="H29" s="27"/>
      <c r="I29" s="27">
        <f t="shared" si="0"/>
        <v>0</v>
      </c>
      <c r="J29" s="28">
        <f t="shared" si="1"/>
        <v>0</v>
      </c>
      <c r="K29" s="29">
        <v>150</v>
      </c>
      <c r="L29" s="27">
        <f>P29-[1]草稿!P29</f>
        <v>0</v>
      </c>
      <c r="M29" s="27">
        <f>VLOOKUP(B29,[1]草稿!$AR:$AV,5,FALSE)/10000</f>
        <v>35.56</v>
      </c>
      <c r="N29" s="27"/>
      <c r="O29" s="55"/>
      <c r="P29" s="27">
        <f t="shared" si="2"/>
        <v>35.56</v>
      </c>
      <c r="Q29" s="30">
        <f t="shared" si="3"/>
        <v>0.23706666666666668</v>
      </c>
      <c r="R29" s="29">
        <v>1</v>
      </c>
      <c r="S29" s="31"/>
      <c r="T29" s="56"/>
      <c r="U29" s="56"/>
      <c r="V29" s="27">
        <f t="shared" si="6"/>
        <v>0</v>
      </c>
      <c r="W29" s="57">
        <f t="shared" si="4"/>
        <v>0</v>
      </c>
      <c r="X29" s="32">
        <f t="shared" si="5"/>
        <v>1.1853333333333334E-2</v>
      </c>
    </row>
    <row r="30" spans="1:24" ht="16.149999999999999" x14ac:dyDescent="0.3">
      <c r="A30" s="54"/>
      <c r="B30" s="25" t="s">
        <v>45</v>
      </c>
      <c r="C30" s="26">
        <v>14</v>
      </c>
      <c r="D30" s="27">
        <f>I30-[1]草稿!I30</f>
        <v>0</v>
      </c>
      <c r="E30" s="27">
        <f>VLOOKUP(B30,[1]草稿!$AR:$AV,4,FALSE)</f>
        <v>8</v>
      </c>
      <c r="F30" s="55"/>
      <c r="G30" s="27"/>
      <c r="H30" s="27"/>
      <c r="I30" s="27">
        <f t="shared" si="0"/>
        <v>8</v>
      </c>
      <c r="J30" s="28">
        <f t="shared" si="1"/>
        <v>0.5714285714285714</v>
      </c>
      <c r="K30" s="29">
        <v>60</v>
      </c>
      <c r="L30" s="27">
        <f>P30-[1]草稿!P30</f>
        <v>0</v>
      </c>
      <c r="M30" s="27">
        <f>VLOOKUP(B30,[1]草稿!$AR:$AV,5,FALSE)/10000</f>
        <v>3.42</v>
      </c>
      <c r="N30" s="27"/>
      <c r="O30" s="55"/>
      <c r="P30" s="27">
        <f t="shared" si="2"/>
        <v>3.42</v>
      </c>
      <c r="Q30" s="30">
        <f t="shared" si="3"/>
        <v>5.7000000000000002E-2</v>
      </c>
      <c r="R30" s="29">
        <v>1</v>
      </c>
      <c r="S30" s="31"/>
      <c r="T30" s="56"/>
      <c r="U30" s="56"/>
      <c r="V30" s="27">
        <f t="shared" si="6"/>
        <v>0</v>
      </c>
      <c r="W30" s="57">
        <f t="shared" si="4"/>
        <v>0</v>
      </c>
      <c r="X30" s="32">
        <f t="shared" si="5"/>
        <v>3.1421428571428572E-2</v>
      </c>
    </row>
    <row r="31" spans="1:24" ht="16.149999999999999" x14ac:dyDescent="0.3">
      <c r="A31" s="54"/>
      <c r="B31" s="25" t="s">
        <v>46</v>
      </c>
      <c r="C31" s="26">
        <v>10</v>
      </c>
      <c r="D31" s="27">
        <f>I31-[1]草稿!I31</f>
        <v>0</v>
      </c>
      <c r="E31" s="27">
        <f>VLOOKUP(B31,[1]草稿!$AR:$AV,4,FALSE)</f>
        <v>1</v>
      </c>
      <c r="F31" s="55"/>
      <c r="G31" s="27"/>
      <c r="H31" s="27"/>
      <c r="I31" s="27">
        <f t="shared" si="0"/>
        <v>1</v>
      </c>
      <c r="J31" s="28">
        <f t="shared" si="1"/>
        <v>0.1</v>
      </c>
      <c r="K31" s="29">
        <v>40</v>
      </c>
      <c r="L31" s="27">
        <f>P31-[1]草稿!P31</f>
        <v>0</v>
      </c>
      <c r="M31" s="27">
        <f>VLOOKUP(B31,[1]草稿!$AR:$AV,5,FALSE)/10000</f>
        <v>18</v>
      </c>
      <c r="N31" s="27"/>
      <c r="O31" s="55"/>
      <c r="P31" s="27">
        <f t="shared" si="2"/>
        <v>18</v>
      </c>
      <c r="Q31" s="30">
        <f t="shared" si="3"/>
        <v>0.45</v>
      </c>
      <c r="R31" s="29">
        <v>1</v>
      </c>
      <c r="S31" s="31"/>
      <c r="T31" s="56"/>
      <c r="U31" s="56"/>
      <c r="V31" s="27">
        <f t="shared" si="6"/>
        <v>0</v>
      </c>
      <c r="W31" s="57">
        <f t="shared" si="4"/>
        <v>0</v>
      </c>
      <c r="X31" s="32">
        <f t="shared" si="5"/>
        <v>2.7500000000000004E-2</v>
      </c>
    </row>
    <row r="32" spans="1:24" ht="16.149999999999999" x14ac:dyDescent="0.3">
      <c r="A32" s="54"/>
      <c r="B32" s="25" t="s">
        <v>47</v>
      </c>
      <c r="C32" s="26">
        <v>9</v>
      </c>
      <c r="D32" s="27">
        <f>I32-[1]草稿!I32</f>
        <v>0</v>
      </c>
      <c r="E32" s="27">
        <f>VLOOKUP(B32,[1]草稿!$AR:$AV,4,FALSE)</f>
        <v>1</v>
      </c>
      <c r="F32" s="55"/>
      <c r="G32" s="27"/>
      <c r="H32" s="27"/>
      <c r="I32" s="27">
        <f t="shared" si="0"/>
        <v>1</v>
      </c>
      <c r="J32" s="28">
        <f t="shared" si="1"/>
        <v>0.1111111111111111</v>
      </c>
      <c r="K32" s="29">
        <v>20</v>
      </c>
      <c r="L32" s="27">
        <f>P32-[1]草稿!P32</f>
        <v>0</v>
      </c>
      <c r="M32" s="27">
        <f>VLOOKUP(B32,[1]草稿!$AR:$AV,5,FALSE)/10000</f>
        <v>0</v>
      </c>
      <c r="N32" s="27"/>
      <c r="O32" s="55"/>
      <c r="P32" s="27">
        <f t="shared" si="2"/>
        <v>0</v>
      </c>
      <c r="Q32" s="30">
        <f t="shared" si="3"/>
        <v>0</v>
      </c>
      <c r="R32" s="29">
        <v>1</v>
      </c>
      <c r="S32" s="31"/>
      <c r="T32" s="56"/>
      <c r="U32" s="56"/>
      <c r="V32" s="27">
        <f t="shared" si="6"/>
        <v>0</v>
      </c>
      <c r="W32" s="57">
        <f t="shared" si="4"/>
        <v>0</v>
      </c>
      <c r="X32" s="32">
        <f t="shared" si="5"/>
        <v>5.5555555555555558E-3</v>
      </c>
    </row>
    <row r="33" spans="1:24" ht="16.149999999999999" x14ac:dyDescent="0.3">
      <c r="A33" s="54"/>
      <c r="B33" s="25" t="s">
        <v>48</v>
      </c>
      <c r="C33" s="26">
        <v>9</v>
      </c>
      <c r="D33" s="27">
        <f>I33-[1]草稿!I33</f>
        <v>0</v>
      </c>
      <c r="E33" s="27">
        <f>VLOOKUP(B33,[1]草稿!$AR:$AV,4,FALSE)</f>
        <v>6</v>
      </c>
      <c r="F33" s="55"/>
      <c r="G33" s="27"/>
      <c r="H33" s="27"/>
      <c r="I33" s="27">
        <f t="shared" si="0"/>
        <v>6</v>
      </c>
      <c r="J33" s="28">
        <f t="shared" si="1"/>
        <v>0.66666666666666663</v>
      </c>
      <c r="K33" s="29">
        <v>50</v>
      </c>
      <c r="L33" s="27">
        <f>P33-[1]草稿!P33</f>
        <v>0</v>
      </c>
      <c r="M33" s="27">
        <f>VLOOKUP(B33,[1]草稿!$AR:$AV,5,FALSE)/10000</f>
        <v>3.6</v>
      </c>
      <c r="N33" s="27"/>
      <c r="O33" s="55"/>
      <c r="P33" s="27">
        <f t="shared" si="2"/>
        <v>3.6</v>
      </c>
      <c r="Q33" s="30">
        <f t="shared" si="3"/>
        <v>7.2000000000000008E-2</v>
      </c>
      <c r="R33" s="29">
        <v>1</v>
      </c>
      <c r="S33" s="31"/>
      <c r="T33" s="56"/>
      <c r="U33" s="56"/>
      <c r="V33" s="27">
        <f t="shared" si="6"/>
        <v>0</v>
      </c>
      <c r="W33" s="57">
        <f t="shared" si="4"/>
        <v>0</v>
      </c>
      <c r="X33" s="32">
        <f t="shared" si="5"/>
        <v>3.6933333333333332E-2</v>
      </c>
    </row>
    <row r="34" spans="1:24" ht="16.149999999999999" x14ac:dyDescent="0.3">
      <c r="A34" s="54"/>
      <c r="B34" s="25" t="s">
        <v>49</v>
      </c>
      <c r="C34" s="26">
        <v>17</v>
      </c>
      <c r="D34" s="27">
        <f>I34-[1]草稿!I34</f>
        <v>0</v>
      </c>
      <c r="E34" s="27">
        <f>VLOOKUP(B34,[1]草稿!$AR:$AV,4,FALSE)</f>
        <v>0</v>
      </c>
      <c r="F34" s="55"/>
      <c r="G34" s="27"/>
      <c r="H34" s="27"/>
      <c r="I34" s="27">
        <f t="shared" si="0"/>
        <v>0</v>
      </c>
      <c r="J34" s="28">
        <f t="shared" si="1"/>
        <v>0</v>
      </c>
      <c r="K34" s="29">
        <v>50</v>
      </c>
      <c r="L34" s="27">
        <f>P34-[1]草稿!P34</f>
        <v>0</v>
      </c>
      <c r="M34" s="27">
        <f>VLOOKUP(B34,[1]草稿!$AR:$AV,5,FALSE)/10000</f>
        <v>2.988</v>
      </c>
      <c r="N34" s="27"/>
      <c r="O34" s="55"/>
      <c r="P34" s="27">
        <f t="shared" si="2"/>
        <v>2.988</v>
      </c>
      <c r="Q34" s="30">
        <f t="shared" si="3"/>
        <v>5.9760000000000001E-2</v>
      </c>
      <c r="R34" s="29">
        <v>1</v>
      </c>
      <c r="S34" s="31"/>
      <c r="T34" s="56"/>
      <c r="U34" s="56"/>
      <c r="V34" s="27">
        <f t="shared" si="6"/>
        <v>0</v>
      </c>
      <c r="W34" s="57">
        <f t="shared" si="4"/>
        <v>0</v>
      </c>
      <c r="X34" s="32">
        <f t="shared" si="5"/>
        <v>2.9880000000000002E-3</v>
      </c>
    </row>
    <row r="35" spans="1:24" ht="16.149999999999999" x14ac:dyDescent="0.3">
      <c r="A35" s="54"/>
      <c r="B35" s="25" t="s">
        <v>50</v>
      </c>
      <c r="C35" s="26">
        <v>9</v>
      </c>
      <c r="D35" s="27">
        <f>I35-[1]草稿!I35</f>
        <v>0</v>
      </c>
      <c r="E35" s="27">
        <f>VLOOKUP(B35,[1]草稿!$AR:$AV,4,FALSE)</f>
        <v>0</v>
      </c>
      <c r="F35" s="55"/>
      <c r="G35" s="27"/>
      <c r="H35" s="27"/>
      <c r="I35" s="27">
        <f t="shared" si="0"/>
        <v>0</v>
      </c>
      <c r="J35" s="28">
        <f t="shared" si="1"/>
        <v>0</v>
      </c>
      <c r="K35" s="29">
        <v>170</v>
      </c>
      <c r="L35" s="27">
        <f>P35-[1]草稿!P35</f>
        <v>0.12999999999999901</v>
      </c>
      <c r="M35" s="27">
        <f>VLOOKUP(B35,[1]草稿!$AR:$AV,5,FALSE)/10000</f>
        <v>9.5261999999999993</v>
      </c>
      <c r="N35" s="27"/>
      <c r="O35" s="55"/>
      <c r="P35" s="27">
        <f t="shared" si="2"/>
        <v>9.5261999999999993</v>
      </c>
      <c r="Q35" s="30">
        <f t="shared" si="3"/>
        <v>5.6036470588235292E-2</v>
      </c>
      <c r="R35" s="29">
        <v>1</v>
      </c>
      <c r="S35" s="31"/>
      <c r="T35" s="56"/>
      <c r="U35" s="56"/>
      <c r="V35" s="27">
        <f t="shared" si="6"/>
        <v>0</v>
      </c>
      <c r="W35" s="57">
        <f t="shared" si="4"/>
        <v>0</v>
      </c>
      <c r="X35" s="32">
        <f t="shared" si="5"/>
        <v>2.8018235294117646E-3</v>
      </c>
    </row>
    <row r="36" spans="1:24" ht="16.149999999999999" x14ac:dyDescent="0.3">
      <c r="A36" s="54"/>
      <c r="B36" s="34" t="s">
        <v>51</v>
      </c>
      <c r="C36" s="35">
        <v>9</v>
      </c>
      <c r="D36" s="27">
        <f>I36-[1]草稿!I36</f>
        <v>2</v>
      </c>
      <c r="E36" s="27">
        <f>VLOOKUP(B36,[1]草稿!$AR:$AV,4,FALSE)</f>
        <v>2</v>
      </c>
      <c r="F36" s="36"/>
      <c r="G36" s="27"/>
      <c r="H36" s="27"/>
      <c r="I36" s="27">
        <f t="shared" si="0"/>
        <v>2</v>
      </c>
      <c r="J36" s="28">
        <f t="shared" si="1"/>
        <v>0.22222222222222221</v>
      </c>
      <c r="K36" s="38">
        <v>60</v>
      </c>
      <c r="L36" s="27">
        <f>P36-[1]草稿!P36</f>
        <v>0</v>
      </c>
      <c r="M36" s="27">
        <f>VLOOKUP(B36,[1]草稿!$AR:$AV,5,FALSE)/10000</f>
        <v>1</v>
      </c>
      <c r="N36" s="27"/>
      <c r="O36" s="55"/>
      <c r="P36" s="27">
        <f t="shared" si="2"/>
        <v>1</v>
      </c>
      <c r="Q36" s="30">
        <f t="shared" si="3"/>
        <v>1.6666666666666666E-2</v>
      </c>
      <c r="R36" s="29">
        <v>1</v>
      </c>
      <c r="S36" s="31"/>
      <c r="T36" s="56"/>
      <c r="U36" s="56"/>
      <c r="V36" s="27">
        <f t="shared" si="6"/>
        <v>0</v>
      </c>
      <c r="W36" s="57">
        <f t="shared" si="4"/>
        <v>0</v>
      </c>
      <c r="X36" s="32">
        <f t="shared" si="5"/>
        <v>1.1944444444444445E-2</v>
      </c>
    </row>
    <row r="37" spans="1:24" ht="16.5" thickBot="1" x14ac:dyDescent="0.35">
      <c r="A37" s="58"/>
      <c r="B37" s="59" t="s">
        <v>52</v>
      </c>
      <c r="C37" s="60">
        <v>9</v>
      </c>
      <c r="D37" s="45">
        <f>I37-[1]草稿!I37</f>
        <v>0</v>
      </c>
      <c r="E37" s="27">
        <f>VLOOKUP(B37,[1]草稿!$AR:$AV,4,FALSE)</f>
        <v>0</v>
      </c>
      <c r="F37" s="61"/>
      <c r="G37" s="45"/>
      <c r="H37" s="45"/>
      <c r="I37" s="45">
        <f t="shared" si="0"/>
        <v>0</v>
      </c>
      <c r="J37" s="62">
        <f t="shared" si="1"/>
        <v>0</v>
      </c>
      <c r="K37" s="50">
        <v>30</v>
      </c>
      <c r="L37" s="45">
        <f>P37-[1]草稿!P37</f>
        <v>0</v>
      </c>
      <c r="M37" s="27">
        <f>VLOOKUP(B37,[1]草稿!$AR:$AV,5,FALSE)/10000</f>
        <v>0</v>
      </c>
      <c r="N37" s="45"/>
      <c r="O37" s="61"/>
      <c r="P37" s="45">
        <f t="shared" si="2"/>
        <v>0</v>
      </c>
      <c r="Q37" s="63">
        <f t="shared" si="3"/>
        <v>0</v>
      </c>
      <c r="R37" s="50">
        <v>1</v>
      </c>
      <c r="S37" s="51"/>
      <c r="T37" s="64"/>
      <c r="U37" s="64"/>
      <c r="V37" s="45">
        <f t="shared" si="6"/>
        <v>0</v>
      </c>
      <c r="W37" s="65">
        <f t="shared" si="4"/>
        <v>0</v>
      </c>
      <c r="X37" s="66">
        <f t="shared" si="5"/>
        <v>0</v>
      </c>
    </row>
    <row r="38" spans="1:24" ht="16.5" thickTop="1" x14ac:dyDescent="0.3">
      <c r="A38" s="54" t="s">
        <v>53</v>
      </c>
      <c r="B38" s="25" t="s">
        <v>54</v>
      </c>
      <c r="C38" s="26">
        <v>9</v>
      </c>
      <c r="D38" s="27">
        <f>I38-[1]草稿!I38</f>
        <v>2</v>
      </c>
      <c r="E38" s="27">
        <f>VLOOKUP(B38,[1]草稿!$AR:$AV,4,FALSE)</f>
        <v>10</v>
      </c>
      <c r="F38" s="55"/>
      <c r="G38" s="27"/>
      <c r="H38" s="27"/>
      <c r="I38" s="27">
        <f t="shared" si="0"/>
        <v>10</v>
      </c>
      <c r="J38" s="28">
        <f t="shared" si="1"/>
        <v>1.1111111111111112</v>
      </c>
      <c r="K38" s="29">
        <v>30</v>
      </c>
      <c r="L38" s="27">
        <f>P38-[1]草稿!P38</f>
        <v>0</v>
      </c>
      <c r="M38" s="27">
        <f>VLOOKUP(B38,[1]草稿!$AR:$AV,5,FALSE)/10000</f>
        <v>8.4</v>
      </c>
      <c r="N38" s="27"/>
      <c r="O38" s="55"/>
      <c r="P38" s="27">
        <f t="shared" si="2"/>
        <v>8.4</v>
      </c>
      <c r="Q38" s="30">
        <f t="shared" si="3"/>
        <v>0.28000000000000003</v>
      </c>
      <c r="R38" s="29">
        <v>1</v>
      </c>
      <c r="S38" s="31"/>
      <c r="T38" s="56"/>
      <c r="U38" s="56"/>
      <c r="V38" s="27">
        <f t="shared" si="6"/>
        <v>0</v>
      </c>
      <c r="W38" s="57">
        <f t="shared" si="4"/>
        <v>0</v>
      </c>
      <c r="X38" s="32">
        <f t="shared" si="5"/>
        <v>6.9555555555555565E-2</v>
      </c>
    </row>
    <row r="39" spans="1:24" ht="16.149999999999999" x14ac:dyDescent="0.3">
      <c r="A39" s="54"/>
      <c r="B39" s="25" t="s">
        <v>55</v>
      </c>
      <c r="C39" s="26">
        <v>9</v>
      </c>
      <c r="D39" s="27">
        <f>I39-[1]草稿!I39</f>
        <v>0</v>
      </c>
      <c r="E39" s="27">
        <f>VLOOKUP(B39,[1]草稿!$AR:$AV,4,FALSE)</f>
        <v>0</v>
      </c>
      <c r="F39" s="55"/>
      <c r="G39" s="27"/>
      <c r="H39" s="27"/>
      <c r="I39" s="27">
        <f t="shared" si="0"/>
        <v>0</v>
      </c>
      <c r="J39" s="28">
        <f t="shared" si="1"/>
        <v>0</v>
      </c>
      <c r="K39" s="29">
        <v>40</v>
      </c>
      <c r="L39" s="27">
        <f>P39-[1]草稿!P39</f>
        <v>0</v>
      </c>
      <c r="M39" s="27">
        <f>VLOOKUP(B39,[1]草稿!$AR:$AV,5,FALSE)/10000</f>
        <v>5</v>
      </c>
      <c r="N39" s="27">
        <v>10</v>
      </c>
      <c r="O39" s="55"/>
      <c r="P39" s="27">
        <f t="shared" si="2"/>
        <v>15</v>
      </c>
      <c r="Q39" s="30">
        <f t="shared" si="3"/>
        <v>0.375</v>
      </c>
      <c r="R39" s="29">
        <v>1</v>
      </c>
      <c r="S39" s="31"/>
      <c r="T39" s="56"/>
      <c r="U39" s="56"/>
      <c r="V39" s="27">
        <f t="shared" si="6"/>
        <v>0</v>
      </c>
      <c r="W39" s="57">
        <f t="shared" si="4"/>
        <v>0</v>
      </c>
      <c r="X39" s="32">
        <f t="shared" si="5"/>
        <v>1.8750000000000003E-2</v>
      </c>
    </row>
    <row r="40" spans="1:24" ht="16.149999999999999" x14ac:dyDescent="0.3">
      <c r="A40" s="54"/>
      <c r="B40" s="25" t="s">
        <v>56</v>
      </c>
      <c r="C40" s="26">
        <v>9</v>
      </c>
      <c r="D40" s="27">
        <f>I40-[1]草稿!I40</f>
        <v>2</v>
      </c>
      <c r="E40" s="27">
        <f>VLOOKUP(B40,[1]草稿!$AR:$AV,4,FALSE)</f>
        <v>9</v>
      </c>
      <c r="F40" s="55"/>
      <c r="G40" s="27"/>
      <c r="H40" s="27"/>
      <c r="I40" s="27">
        <f t="shared" si="0"/>
        <v>9</v>
      </c>
      <c r="J40" s="28">
        <f t="shared" si="1"/>
        <v>1</v>
      </c>
      <c r="K40" s="29">
        <v>20</v>
      </c>
      <c r="L40" s="27">
        <f>P40-[1]草稿!P40</f>
        <v>0</v>
      </c>
      <c r="M40" s="27">
        <f>VLOOKUP(B40,[1]草稿!$AR:$AV,5,FALSE)/10000</f>
        <v>0.6</v>
      </c>
      <c r="N40" s="27"/>
      <c r="O40" s="55"/>
      <c r="P40" s="27">
        <f t="shared" si="2"/>
        <v>0.6</v>
      </c>
      <c r="Q40" s="30">
        <f t="shared" si="3"/>
        <v>0.03</v>
      </c>
      <c r="R40" s="29">
        <v>1</v>
      </c>
      <c r="S40" s="31"/>
      <c r="T40" s="56"/>
      <c r="U40" s="56"/>
      <c r="V40" s="27">
        <f t="shared" si="6"/>
        <v>0</v>
      </c>
      <c r="W40" s="57">
        <f t="shared" si="4"/>
        <v>0</v>
      </c>
      <c r="X40" s="32">
        <f t="shared" si="5"/>
        <v>5.1500000000000004E-2</v>
      </c>
    </row>
    <row r="41" spans="1:24" ht="16.149999999999999" x14ac:dyDescent="0.3">
      <c r="A41" s="54"/>
      <c r="B41" s="25" t="s">
        <v>57</v>
      </c>
      <c r="C41" s="26">
        <v>9</v>
      </c>
      <c r="D41" s="27">
        <f>I41-[1]草稿!I41</f>
        <v>0</v>
      </c>
      <c r="E41" s="27">
        <f>VLOOKUP(B41,[1]草稿!$AR:$AV,4,FALSE)</f>
        <v>1</v>
      </c>
      <c r="F41" s="55"/>
      <c r="G41" s="27"/>
      <c r="H41" s="27"/>
      <c r="I41" s="27">
        <f t="shared" si="0"/>
        <v>1</v>
      </c>
      <c r="J41" s="28">
        <f t="shared" si="1"/>
        <v>0.1111111111111111</v>
      </c>
      <c r="K41" s="29">
        <v>20</v>
      </c>
      <c r="L41" s="27">
        <f>P41-[1]草稿!P41</f>
        <v>0</v>
      </c>
      <c r="M41" s="27">
        <f>VLOOKUP(B41,[1]草稿!$AR:$AV,5,FALSE)/10000</f>
        <v>1.3</v>
      </c>
      <c r="N41" s="27">
        <v>5</v>
      </c>
      <c r="O41" s="55"/>
      <c r="P41" s="27">
        <f t="shared" si="2"/>
        <v>6.3</v>
      </c>
      <c r="Q41" s="30">
        <f t="shared" si="3"/>
        <v>0.315</v>
      </c>
      <c r="R41" s="29">
        <v>1</v>
      </c>
      <c r="S41" s="31"/>
      <c r="T41" s="56"/>
      <c r="U41" s="56"/>
      <c r="V41" s="27">
        <f t="shared" si="6"/>
        <v>0</v>
      </c>
      <c r="W41" s="57">
        <f t="shared" si="4"/>
        <v>0</v>
      </c>
      <c r="X41" s="32">
        <f t="shared" si="5"/>
        <v>2.1305555555555557E-2</v>
      </c>
    </row>
    <row r="42" spans="1:24" ht="16.149999999999999" x14ac:dyDescent="0.3">
      <c r="A42" s="54"/>
      <c r="B42" s="25" t="s">
        <v>58</v>
      </c>
      <c r="C42" s="26">
        <v>9</v>
      </c>
      <c r="D42" s="27">
        <f>I42-[1]草稿!I42</f>
        <v>1</v>
      </c>
      <c r="E42" s="27">
        <f>VLOOKUP(B42,[1]草稿!$AR:$AV,4,FALSE)</f>
        <v>2</v>
      </c>
      <c r="F42" s="55"/>
      <c r="G42" s="27"/>
      <c r="H42" s="27"/>
      <c r="I42" s="27">
        <f t="shared" si="0"/>
        <v>2</v>
      </c>
      <c r="J42" s="28">
        <f t="shared" si="1"/>
        <v>0.22222222222222221</v>
      </c>
      <c r="K42" s="29">
        <v>40</v>
      </c>
      <c r="L42" s="27">
        <f>P42-[1]草稿!P42</f>
        <v>0</v>
      </c>
      <c r="M42" s="27">
        <f>VLOOKUP(B42,[1]草稿!$AR:$AV,5,FALSE)/10000</f>
        <v>5</v>
      </c>
      <c r="N42" s="27"/>
      <c r="O42" s="55"/>
      <c r="P42" s="27">
        <f t="shared" si="2"/>
        <v>5</v>
      </c>
      <c r="Q42" s="30">
        <f t="shared" si="3"/>
        <v>0.125</v>
      </c>
      <c r="R42" s="29">
        <v>1</v>
      </c>
      <c r="S42" s="31"/>
      <c r="T42" s="56"/>
      <c r="U42" s="56"/>
      <c r="V42" s="27">
        <f t="shared" si="6"/>
        <v>0</v>
      </c>
      <c r="W42" s="57">
        <f t="shared" si="4"/>
        <v>0</v>
      </c>
      <c r="X42" s="32">
        <f t="shared" si="5"/>
        <v>1.7361111111111112E-2</v>
      </c>
    </row>
    <row r="43" spans="1:24" ht="16.149999999999999" x14ac:dyDescent="0.3">
      <c r="A43" s="54"/>
      <c r="B43" s="25" t="s">
        <v>59</v>
      </c>
      <c r="C43" s="26">
        <v>9</v>
      </c>
      <c r="D43" s="27">
        <f>I43-[1]草稿!I43</f>
        <v>0</v>
      </c>
      <c r="E43" s="27">
        <f>VLOOKUP(B43,[1]草稿!$AR:$AV,4,FALSE)</f>
        <v>1</v>
      </c>
      <c r="F43" s="55"/>
      <c r="G43" s="27"/>
      <c r="H43" s="27"/>
      <c r="I43" s="27">
        <f t="shared" si="0"/>
        <v>1</v>
      </c>
      <c r="J43" s="28">
        <f t="shared" si="1"/>
        <v>0.1111111111111111</v>
      </c>
      <c r="K43" s="29">
        <v>40</v>
      </c>
      <c r="L43" s="27">
        <f>P43-[1]草稿!P43</f>
        <v>1.2000000000000002</v>
      </c>
      <c r="M43" s="27">
        <f>VLOOKUP(B43,[1]草稿!$AR:$AV,5,FALSE)/10000</f>
        <v>5.2</v>
      </c>
      <c r="N43" s="27"/>
      <c r="O43" s="55"/>
      <c r="P43" s="27">
        <f t="shared" si="2"/>
        <v>5.2</v>
      </c>
      <c r="Q43" s="30">
        <f t="shared" si="3"/>
        <v>0.13</v>
      </c>
      <c r="R43" s="29">
        <v>1</v>
      </c>
      <c r="S43" s="31"/>
      <c r="T43" s="56"/>
      <c r="U43" s="56"/>
      <c r="V43" s="27">
        <f t="shared" si="6"/>
        <v>0</v>
      </c>
      <c r="W43" s="57">
        <f t="shared" si="4"/>
        <v>0</v>
      </c>
      <c r="X43" s="32">
        <f t="shared" si="5"/>
        <v>1.2055555555555555E-2</v>
      </c>
    </row>
    <row r="44" spans="1:24" ht="16.149999999999999" x14ac:dyDescent="0.3">
      <c r="A44" s="54"/>
      <c r="B44" s="25" t="s">
        <v>60</v>
      </c>
      <c r="C44" s="26">
        <v>12</v>
      </c>
      <c r="D44" s="27">
        <f>I44-[1]草稿!I44</f>
        <v>0</v>
      </c>
      <c r="E44" s="27">
        <f>VLOOKUP(B44,[1]草稿!$AR:$AV,4,FALSE)</f>
        <v>6</v>
      </c>
      <c r="F44" s="55">
        <v>6</v>
      </c>
      <c r="G44" s="27"/>
      <c r="H44" s="27"/>
      <c r="I44" s="27">
        <f t="shared" si="0"/>
        <v>12</v>
      </c>
      <c r="J44" s="28">
        <f t="shared" si="1"/>
        <v>1</v>
      </c>
      <c r="K44" s="29">
        <v>50</v>
      </c>
      <c r="L44" s="27">
        <f>P44-[1]草稿!P44</f>
        <v>0</v>
      </c>
      <c r="M44" s="27">
        <f>VLOOKUP(B44,[1]草稿!$AR:$AV,5,FALSE)/10000</f>
        <v>5.8</v>
      </c>
      <c r="N44" s="27"/>
      <c r="O44" s="55"/>
      <c r="P44" s="27">
        <f t="shared" si="2"/>
        <v>5.8</v>
      </c>
      <c r="Q44" s="30">
        <f t="shared" si="3"/>
        <v>0.11599999999999999</v>
      </c>
      <c r="R44" s="29">
        <v>1</v>
      </c>
      <c r="S44" s="31">
        <v>2</v>
      </c>
      <c r="T44" s="56">
        <v>1</v>
      </c>
      <c r="U44" s="56"/>
      <c r="V44" s="27">
        <f t="shared" si="6"/>
        <v>3</v>
      </c>
      <c r="W44" s="57">
        <f t="shared" si="4"/>
        <v>3</v>
      </c>
      <c r="X44" s="32">
        <f t="shared" si="5"/>
        <v>0.1158</v>
      </c>
    </row>
    <row r="45" spans="1:24" ht="16.149999999999999" x14ac:dyDescent="0.3">
      <c r="A45" s="54"/>
      <c r="B45" s="34" t="s">
        <v>61</v>
      </c>
      <c r="C45" s="26">
        <v>9</v>
      </c>
      <c r="D45" s="27">
        <f>I45-[1]草稿!I45</f>
        <v>0</v>
      </c>
      <c r="E45" s="27">
        <f>VLOOKUP(B45,[1]草稿!$AR:$AV,4,FALSE)</f>
        <v>2</v>
      </c>
      <c r="F45" s="55"/>
      <c r="G45" s="27"/>
      <c r="H45" s="27"/>
      <c r="I45" s="27">
        <f t="shared" si="0"/>
        <v>2</v>
      </c>
      <c r="J45" s="28">
        <f t="shared" si="1"/>
        <v>0.22222222222222221</v>
      </c>
      <c r="K45" s="29">
        <v>30</v>
      </c>
      <c r="L45" s="27">
        <f>P45-[1]草稿!P45</f>
        <v>0</v>
      </c>
      <c r="M45" s="27">
        <f>VLOOKUP(B45,[1]草稿!$AR:$AV,5,FALSE)/10000</f>
        <v>0</v>
      </c>
      <c r="N45" s="27"/>
      <c r="O45" s="55"/>
      <c r="P45" s="27">
        <f t="shared" si="2"/>
        <v>0</v>
      </c>
      <c r="Q45" s="30">
        <f t="shared" si="3"/>
        <v>0</v>
      </c>
      <c r="R45" s="29">
        <v>1</v>
      </c>
      <c r="S45" s="31"/>
      <c r="T45" s="56"/>
      <c r="U45" s="56"/>
      <c r="V45" s="27">
        <f t="shared" si="6"/>
        <v>0</v>
      </c>
      <c r="W45" s="57">
        <f t="shared" si="4"/>
        <v>0</v>
      </c>
      <c r="X45" s="32">
        <f t="shared" si="5"/>
        <v>1.1111111111111112E-2</v>
      </c>
    </row>
    <row r="46" spans="1:24" ht="16.149999999999999" x14ac:dyDescent="0.3">
      <c r="A46" s="54"/>
      <c r="B46" s="25" t="s">
        <v>62</v>
      </c>
      <c r="C46" s="26">
        <v>9</v>
      </c>
      <c r="D46" s="27">
        <f>I46-[1]草稿!I46</f>
        <v>0</v>
      </c>
      <c r="E46" s="27">
        <f>VLOOKUP(B46,[1]草稿!$AR:$AV,4,FALSE)</f>
        <v>1</v>
      </c>
      <c r="F46" s="55"/>
      <c r="G46" s="27"/>
      <c r="H46" s="27"/>
      <c r="I46" s="27">
        <f t="shared" si="0"/>
        <v>1</v>
      </c>
      <c r="J46" s="28">
        <f t="shared" si="1"/>
        <v>0.1111111111111111</v>
      </c>
      <c r="K46" s="29">
        <v>20</v>
      </c>
      <c r="L46" s="27">
        <f>P46-[1]草稿!P46</f>
        <v>0</v>
      </c>
      <c r="M46" s="27">
        <f>VLOOKUP(B46,[1]草稿!$AR:$AV,5,FALSE)/10000</f>
        <v>0</v>
      </c>
      <c r="N46" s="27"/>
      <c r="O46" s="55"/>
      <c r="P46" s="27">
        <f t="shared" si="2"/>
        <v>0</v>
      </c>
      <c r="Q46" s="30">
        <f t="shared" si="3"/>
        <v>0</v>
      </c>
      <c r="R46" s="29">
        <v>1</v>
      </c>
      <c r="S46" s="31"/>
      <c r="T46" s="56"/>
      <c r="U46" s="56"/>
      <c r="V46" s="27">
        <f t="shared" si="6"/>
        <v>0</v>
      </c>
      <c r="W46" s="57">
        <f t="shared" si="4"/>
        <v>0</v>
      </c>
      <c r="X46" s="32">
        <f t="shared" si="5"/>
        <v>5.5555555555555558E-3</v>
      </c>
    </row>
    <row r="47" spans="1:24" ht="16.5" thickBot="1" x14ac:dyDescent="0.35">
      <c r="A47" s="67"/>
      <c r="B47" s="68" t="s">
        <v>63</v>
      </c>
      <c r="C47" s="26">
        <v>9</v>
      </c>
      <c r="D47" s="27">
        <f>I47-[1]草稿!I47</f>
        <v>0</v>
      </c>
      <c r="E47" s="27">
        <f>VLOOKUP(B47,[1]草稿!$AR:$AV,4,FALSE)</f>
        <v>0</v>
      </c>
      <c r="F47" s="55"/>
      <c r="G47" s="27"/>
      <c r="H47" s="27"/>
      <c r="I47" s="27">
        <f t="shared" si="0"/>
        <v>0</v>
      </c>
      <c r="J47" s="69">
        <f t="shared" si="1"/>
        <v>0</v>
      </c>
      <c r="K47" s="29">
        <v>30</v>
      </c>
      <c r="L47" s="70">
        <f>P47-[1]草稿!P47</f>
        <v>0</v>
      </c>
      <c r="M47" s="27">
        <f>VLOOKUP(B47,[1]草稿!$AR:$AV,5,FALSE)/10000</f>
        <v>0</v>
      </c>
      <c r="N47" s="27">
        <v>2.5</v>
      </c>
      <c r="O47" s="55"/>
      <c r="P47" s="27">
        <f t="shared" si="2"/>
        <v>2.5</v>
      </c>
      <c r="Q47" s="30">
        <f t="shared" si="3"/>
        <v>8.3333333333333329E-2</v>
      </c>
      <c r="R47" s="29">
        <v>1</v>
      </c>
      <c r="S47" s="31"/>
      <c r="T47" s="56"/>
      <c r="U47" s="56"/>
      <c r="V47" s="27">
        <f t="shared" si="6"/>
        <v>0</v>
      </c>
      <c r="W47" s="57">
        <f t="shared" si="4"/>
        <v>0</v>
      </c>
      <c r="X47" s="32">
        <f t="shared" si="5"/>
        <v>4.1666666666666666E-3</v>
      </c>
    </row>
    <row r="48" spans="1:24" ht="17.25" thickBot="1" x14ac:dyDescent="0.35">
      <c r="A48" s="71" t="s">
        <v>64</v>
      </c>
      <c r="B48" s="72"/>
      <c r="C48" s="73">
        <f t="shared" ref="C48:I48" si="7">SUM(C4:C47)</f>
        <v>686</v>
      </c>
      <c r="D48" s="74">
        <f t="shared" si="7"/>
        <v>29</v>
      </c>
      <c r="E48" s="27">
        <f t="shared" si="7"/>
        <v>139</v>
      </c>
      <c r="F48" s="74">
        <f t="shared" si="7"/>
        <v>113</v>
      </c>
      <c r="G48" s="74">
        <f t="shared" si="7"/>
        <v>0</v>
      </c>
      <c r="H48" s="74">
        <f t="shared" si="7"/>
        <v>1</v>
      </c>
      <c r="I48" s="74">
        <f t="shared" si="7"/>
        <v>253</v>
      </c>
      <c r="J48" s="75">
        <f t="shared" si="1"/>
        <v>0.36880466472303208</v>
      </c>
      <c r="K48" s="73">
        <f t="shared" ref="K48:P48" si="8">SUM(K4:K47)</f>
        <v>3410</v>
      </c>
      <c r="L48" s="74">
        <f t="shared" si="8"/>
        <v>89.009999999999977</v>
      </c>
      <c r="M48" s="27">
        <f t="shared" si="8"/>
        <v>781.89850000000001</v>
      </c>
      <c r="N48" s="74">
        <f t="shared" si="8"/>
        <v>56.692099999999996</v>
      </c>
      <c r="O48" s="74">
        <f t="shared" si="8"/>
        <v>0</v>
      </c>
      <c r="P48" s="74">
        <f t="shared" si="8"/>
        <v>838.59059999999999</v>
      </c>
      <c r="Q48" s="76">
        <f t="shared" si="3"/>
        <v>0.24592099706744869</v>
      </c>
      <c r="R48" s="77">
        <f t="shared" ref="R48:V48" si="9">SUM(R4:R47)</f>
        <v>57</v>
      </c>
      <c r="S48" s="78">
        <f t="shared" si="9"/>
        <v>17</v>
      </c>
      <c r="T48" s="78">
        <f t="shared" si="9"/>
        <v>45</v>
      </c>
      <c r="U48" s="78">
        <f t="shared" si="9"/>
        <v>0</v>
      </c>
      <c r="V48" s="78">
        <f t="shared" si="9"/>
        <v>62</v>
      </c>
      <c r="W48" s="76">
        <f t="shared" si="4"/>
        <v>1.0877192982456141</v>
      </c>
      <c r="X48" s="79">
        <f t="shared" si="5"/>
        <v>8.5122248001804748E-2</v>
      </c>
    </row>
    <row r="51" spans="1:1" x14ac:dyDescent="0.3">
      <c r="A51" t="s">
        <v>65</v>
      </c>
    </row>
    <row r="52" spans="1:1" x14ac:dyDescent="0.3">
      <c r="A52" t="s">
        <v>66</v>
      </c>
    </row>
    <row r="53" spans="1:1" x14ac:dyDescent="0.3">
      <c r="A53" t="s">
        <v>67</v>
      </c>
    </row>
    <row r="54" spans="1:1" x14ac:dyDescent="0.3">
      <c r="A54" t="s">
        <v>68</v>
      </c>
    </row>
    <row r="55" spans="1:1" x14ac:dyDescent="0.3">
      <c r="A55" t="s">
        <v>69</v>
      </c>
    </row>
  </sheetData>
  <mergeCells count="11">
    <mergeCell ref="A4:A18"/>
    <mergeCell ref="A19:A37"/>
    <mergeCell ref="A38:A47"/>
    <mergeCell ref="A48:B48"/>
    <mergeCell ref="A1:X1"/>
    <mergeCell ref="A2:A3"/>
    <mergeCell ref="B2:B3"/>
    <mergeCell ref="C2:J2"/>
    <mergeCell ref="K2:Q2"/>
    <mergeCell ref="R2:W2"/>
    <mergeCell ref="X2:X3"/>
  </mergeCells>
  <phoneticPr fontId="1" type="noConversion"/>
  <conditionalFormatting sqref="D4:D47">
    <cfRule type="cellIs" dxfId="6" priority="2" operator="greaterThan">
      <formula>0</formula>
    </cfRule>
  </conditionalFormatting>
  <conditionalFormatting sqref="E4:E48">
    <cfRule type="cellIs" dxfId="5" priority="6" operator="equal">
      <formula>0</formula>
    </cfRule>
  </conditionalFormatting>
  <conditionalFormatting sqref="I4:I47">
    <cfRule type="cellIs" dxfId="4" priority="4" operator="equal">
      <formula>0</formula>
    </cfRule>
  </conditionalFormatting>
  <conditionalFormatting sqref="J4:J47">
    <cfRule type="dataBar" priority="13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{63D87280-36C1-4892-8B41-2A74F3C16B5D}</x14:id>
        </ext>
      </extLst>
    </cfRule>
    <cfRule type="dataBar" priority="14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{214AFACC-7255-4A00-80D9-700436B1D057}</x14:id>
        </ext>
      </extLst>
    </cfRule>
    <cfRule type="dataBar" priority="15">
      <dataBar>
        <cfvo type="min"/>
        <cfvo type="max"/>
        <color theme="4"/>
      </dataBar>
      <extLst>
        <ext xmlns:x14="http://schemas.microsoft.com/office/spreadsheetml/2009/9/main" uri="{B025F937-C7B1-47D3-B67F-A62EFF666E3E}">
          <x14:id>{82A0442D-271E-4635-86E6-0A74E55EF85C}</x14:id>
        </ext>
      </extLst>
    </cfRule>
    <cfRule type="dataBar" priority="16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{B43550F9-ED65-452B-B788-0CD5052AF376}</x14:id>
        </ext>
      </extLst>
    </cfRule>
    <cfRule type="dataBar" priority="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{0D4FCF5F-BBBC-4429-9FC9-3FCC96DD390D}</x14:id>
        </ext>
      </extLst>
    </cfRule>
  </conditionalFormatting>
  <conditionalFormatting sqref="L4:L47">
    <cfRule type="cellIs" dxfId="3" priority="1" operator="greaterThanOrEqual">
      <formula>1</formula>
    </cfRule>
  </conditionalFormatting>
  <conditionalFormatting sqref="P4:P47">
    <cfRule type="cellIs" dxfId="2" priority="7" operator="equal">
      <formula>0</formula>
    </cfRule>
  </conditionalFormatting>
  <conditionalFormatting sqref="Q4:Q47 W4:W47">
    <cfRule type="dataBar" priority="8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{1A82D930-5102-4289-B8C6-A8F9202F79D3}</x14:id>
        </ext>
      </extLst>
    </cfRule>
    <cfRule type="dataBar" priority="9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{8FD01BA0-7C8A-4ABA-B343-AA3E3864C657}</x14:id>
        </ext>
      </extLst>
    </cfRule>
    <cfRule type="dataBar" priority="10">
      <dataBar>
        <cfvo type="min"/>
        <cfvo type="max"/>
        <color theme="4"/>
      </dataBar>
      <extLst>
        <ext xmlns:x14="http://schemas.microsoft.com/office/spreadsheetml/2009/9/main" uri="{B025F937-C7B1-47D3-B67F-A62EFF666E3E}">
          <x14:id>{2404AD9D-61DD-4A14-A3E0-21DECAF7CCE5}</x14:id>
        </ext>
      </extLst>
    </cfRule>
    <cfRule type="dataBar" priority="11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{434189C9-0128-4C83-8474-2C074F850DAF}</x14:id>
        </ext>
      </extLst>
    </cfRule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{D5A2EB2F-B5A4-494A-BA4F-4B96CA31B9B7}</x14:id>
        </ext>
      </extLst>
    </cfRule>
  </conditionalFormatting>
  <conditionalFormatting sqref="V4:V47">
    <cfRule type="cellIs" dxfId="1" priority="3" operator="equal">
      <formula>0</formula>
    </cfRule>
  </conditionalFormatting>
  <conditionalFormatting sqref="X4:X47">
    <cfRule type="top10" dxfId="0" priority="5" rank="10"/>
  </conditionalFormatting>
  <pageMargins left="0.7" right="0.7" top="0.75" bottom="0.75" header="0.3" footer="0.3"/>
  <pageSetup paperSize="9" orientation="portrait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3D87280-36C1-4892-8B41-2A74F3C16B5D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214AFACC-7255-4A00-80D9-700436B1D05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82A0442D-271E-4635-86E6-0A74E55EF85C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B43550F9-ED65-452B-B788-0CD5052AF37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0D4FCF5F-BBBC-4429-9FC9-3FCC96DD390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J4:J47</xm:sqref>
        </x14:conditionalFormatting>
        <x14:conditionalFormatting xmlns:xm="http://schemas.microsoft.com/office/excel/2006/main">
          <x14:cfRule type="dataBar" id="{1A82D930-5102-4289-B8C6-A8F9202F79D3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8FD01BA0-7C8A-4ABA-B343-AA3E3864C65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2404AD9D-61DD-4A14-A3E0-21DECAF7CCE5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434189C9-0128-4C83-8474-2C074F850DA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D5A2EB2F-B5A4-494A-BA4F-4B96CA31B9B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Q4:Q47 W4:W47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3.5" x14ac:dyDescent="0.3"/>
  <sheetData/>
  <phoneticPr fontId="1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3.5" x14ac:dyDescent="0.3"/>
  <sheetData/>
  <phoneticPr fontId="1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鹏翔 程</cp:lastModifiedBy>
  <dcterms:created xsi:type="dcterms:W3CDTF">2024-12-11T01:33:06Z</dcterms:created>
  <dcterms:modified xsi:type="dcterms:W3CDTF">2024-12-11T01:54:13Z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70C0390DA30B4057A3D53EB902045B83</vt:lpwstr>
  </property>
  <property fmtid="{D5CDD505-2E9C-101B-9397-08002B2CF9AE}" pid="3" name="KSOProductBuildVer">
    <vt:lpwstr>2052-11.8.2.12094</vt:lpwstr>
  </property>
</Properties>
</file>