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0" windowWidth="18195" windowHeight="9510" activeTab="7"/>
  </bookViews>
  <sheets>
    <sheet name="Jan-2018" sheetId="1" r:id="rId1"/>
    <sheet name="Feb 2018" sheetId="2" r:id="rId2"/>
    <sheet name="Mar 2018" sheetId="3" r:id="rId3"/>
    <sheet name="APIRL" sheetId="4" r:id="rId4"/>
    <sheet name="MAY" sheetId="5" r:id="rId5"/>
    <sheet name="Jun-2018" sheetId="6" r:id="rId6"/>
    <sheet name="July.2018" sheetId="7" r:id="rId7"/>
    <sheet name="August-2018" sheetId="8" r:id="rId8"/>
    <sheet name="Sheet1" sheetId="9" r:id="rId9"/>
  </sheets>
  <definedNames>
    <definedName name="_xlnm.Print_Area" localSheetId="5">'Jun-2018'!$A$1:$O$36</definedName>
  </definedNames>
  <calcPr calcId="144525"/>
</workbook>
</file>

<file path=xl/calcChain.xml><?xml version="1.0" encoding="utf-8"?>
<calcChain xmlns="http://schemas.openxmlformats.org/spreadsheetml/2006/main">
  <c r="R3" i="8" l="1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2" i="8" l="1"/>
  <c r="J33" i="7" l="1"/>
  <c r="G33" i="7"/>
  <c r="E33" i="7"/>
  <c r="R33" i="8" l="1"/>
  <c r="Q2" i="7" l="1"/>
  <c r="K33" i="7" l="1"/>
  <c r="I33" i="7" l="1"/>
  <c r="H33" i="7"/>
  <c r="O34" i="6" l="1"/>
  <c r="Q4" i="7" l="1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" i="7"/>
  <c r="Q33" i="7" l="1"/>
  <c r="O3" i="6" l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2" i="6"/>
  <c r="O32" i="6" l="1"/>
  <c r="N37" i="5"/>
  <c r="N32" i="5"/>
  <c r="N28" i="5" l="1"/>
  <c r="M36" i="5" l="1"/>
  <c r="L36" i="5"/>
  <c r="K36" i="5"/>
  <c r="J36" i="5"/>
  <c r="H36" i="5"/>
  <c r="I36" i="5"/>
  <c r="E36" i="5"/>
  <c r="F36" i="5"/>
  <c r="G36" i="5"/>
  <c r="D36" i="5"/>
  <c r="C36" i="5"/>
  <c r="N4" i="5" l="1"/>
  <c r="B36" i="5" l="1"/>
  <c r="N3" i="5"/>
  <c r="N5" i="5" l="1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9" i="5"/>
  <c r="N30" i="5"/>
  <c r="N31" i="5"/>
  <c r="N2" i="5" l="1"/>
  <c r="N3" i="4"/>
  <c r="N32" i="4" l="1"/>
  <c r="N31" i="4"/>
  <c r="H33" i="4" l="1"/>
  <c r="C33" i="4"/>
  <c r="I33" i="4" l="1"/>
  <c r="N35" i="4"/>
  <c r="N24" i="4" l="1"/>
  <c r="N4" i="4" l="1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5" i="4"/>
  <c r="N26" i="4"/>
  <c r="N27" i="4"/>
  <c r="N28" i="4"/>
  <c r="N29" i="4"/>
  <c r="N30" i="4"/>
  <c r="N34" i="4"/>
  <c r="D33" i="4" l="1"/>
  <c r="E33" i="4"/>
  <c r="F33" i="4"/>
  <c r="G33" i="4"/>
  <c r="J33" i="4"/>
  <c r="K33" i="4"/>
  <c r="L33" i="4"/>
  <c r="M33" i="4"/>
  <c r="B33" i="4"/>
  <c r="I38" i="3" l="1"/>
  <c r="I40" i="3" s="1"/>
  <c r="I34" i="3" l="1"/>
  <c r="C34" i="3"/>
  <c r="N31" i="3" l="1"/>
  <c r="N22" i="3" l="1"/>
  <c r="N23" i="3"/>
  <c r="N24" i="3"/>
  <c r="N25" i="3"/>
  <c r="N26" i="3"/>
  <c r="N27" i="3"/>
  <c r="N28" i="3"/>
  <c r="N29" i="3"/>
  <c r="N30" i="3"/>
  <c r="N32" i="3"/>
  <c r="N33" i="3"/>
  <c r="N34" i="3" s="1"/>
  <c r="N36" i="3"/>
  <c r="M34" i="3" l="1"/>
  <c r="L34" i="3"/>
  <c r="K34" i="3"/>
  <c r="J34" i="3"/>
  <c r="H34" i="3"/>
  <c r="G34" i="3"/>
  <c r="F34" i="3"/>
  <c r="E34" i="3"/>
  <c r="D34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4" i="3"/>
  <c r="N3" i="3"/>
  <c r="N5" i="3" l="1"/>
  <c r="O22" i="2"/>
  <c r="K31" i="2" l="1"/>
  <c r="O21" i="2"/>
  <c r="O9" i="2" l="1"/>
  <c r="O14" i="2" l="1"/>
  <c r="O15" i="2"/>
  <c r="O16" i="2"/>
  <c r="N31" i="2" l="1"/>
  <c r="D31" i="2"/>
  <c r="E31" i="2"/>
  <c r="F31" i="2"/>
  <c r="G31" i="2"/>
  <c r="H31" i="2"/>
  <c r="I31" i="2"/>
  <c r="L31" i="2"/>
  <c r="M31" i="2"/>
  <c r="O4" i="2"/>
  <c r="O6" i="2"/>
  <c r="O7" i="2"/>
  <c r="O8" i="2"/>
  <c r="O10" i="2"/>
  <c r="O11" i="2"/>
  <c r="O12" i="2"/>
  <c r="O13" i="2"/>
  <c r="O17" i="2"/>
  <c r="O18" i="2"/>
  <c r="O19" i="2"/>
  <c r="O20" i="2"/>
  <c r="O23" i="2"/>
  <c r="O24" i="2"/>
  <c r="O25" i="2"/>
  <c r="O26" i="2"/>
  <c r="O27" i="2"/>
  <c r="O28" i="2"/>
  <c r="O29" i="2"/>
  <c r="O30" i="2"/>
  <c r="O3" i="2"/>
  <c r="J5" i="2" l="1"/>
  <c r="O5" i="2" l="1"/>
  <c r="O31" i="2" s="1"/>
  <c r="J31" i="2"/>
  <c r="G34" i="1"/>
  <c r="E34" i="1"/>
  <c r="I34" i="1"/>
  <c r="H34" i="1"/>
  <c r="N24" i="1" l="1"/>
  <c r="N25" i="1"/>
  <c r="N26" i="1"/>
  <c r="N27" i="1"/>
  <c r="N28" i="1"/>
  <c r="N29" i="1"/>
  <c r="N30" i="1"/>
  <c r="N31" i="1"/>
  <c r="N32" i="1"/>
  <c r="N33" i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3" i="1"/>
  <c r="N34" i="1" s="1"/>
  <c r="J34" i="1" l="1"/>
  <c r="B34" i="3"/>
  <c r="C31" i="2"/>
</calcChain>
</file>

<file path=xl/comments1.xml><?xml version="1.0" encoding="utf-8"?>
<comments xmlns="http://schemas.openxmlformats.org/spreadsheetml/2006/main">
  <authors>
    <author>GB-3</author>
  </authors>
  <commentList>
    <comment ref="N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ဘုန္းၾကီး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ေၾကြးဆပ္ျပီး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2ြG-3519(SUZUKI)
စည္ပင္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3F-2783MARK -II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6I-6810BONGO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6I-3660(MITSU BISHU)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6I-6810BONGO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9D-6059
PAJERO VEVE
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3E-2960VEVE</t>
        </r>
      </text>
    </comment>
    <comment ref="N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EE-5571 (SUCCEED)
1E-5772(ALPHARD)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FUJI ေၾကြးလာဆပ္</t>
        </r>
      </text>
    </comment>
    <comment ref="N1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စည္ပင္+PASSO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fuji ရွင္္းျပီး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8l-2642(light truck)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3F-2783(MARK-II)ေၾကြး
လာဆပ္
</t>
        </r>
      </text>
    </comment>
    <comment ref="N22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6I-3660က်န္ေငြ</t>
        </r>
      </text>
    </comment>
    <comment ref="N2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7F-7975(WISH)
7G-9906(BELTA)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4G-5115</t>
        </r>
      </text>
    </comment>
    <comment ref="N2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5H-8484
6I-3660
4I-4143</t>
        </r>
      </text>
    </comment>
    <comment ref="N2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6E-6191(NISSAN)</t>
        </r>
      </text>
    </comment>
    <comment ref="C2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4I-4143
9F-7975</t>
        </r>
      </text>
    </comment>
    <comment ref="N2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7G-6084
7F-9517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(MITSU)
စည္ပင္ၾကြးဆပ္
NISSAN(6E-6191)</t>
        </r>
      </text>
    </comment>
    <comment ref="N2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NISSAN</t>
        </r>
      </text>
    </comment>
  </commentList>
</comments>
</file>

<file path=xl/comments2.xml><?xml version="1.0" encoding="utf-8"?>
<comments xmlns="http://schemas.openxmlformats.org/spreadsheetml/2006/main">
  <authors>
    <author>GB-3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AA-4388(FIELDER)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8G-3376(LIGHT T)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ဘက္မွန္ဖိုးေပး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ရဲကားေၾကြးဆပ္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2F-5301(CANTER)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FIT(5F-9916)လက္က ်န္ေငြ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DEMIOကားဖိုးေပး</t>
        </r>
      </text>
    </comment>
    <comment ref="M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AIR WAVE(4I-7601)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8H-9396(SUPER CUSTOM)+7G-1781
(SUZUKI)35000</t>
        </r>
      </text>
    </comment>
    <comment ref="J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40000+bingo</t>
        </r>
      </text>
    </comment>
  </commentList>
</comments>
</file>

<file path=xl/comments3.xml><?xml version="1.0" encoding="utf-8"?>
<comments xmlns="http://schemas.openxmlformats.org/spreadsheetml/2006/main">
  <authors>
    <author>GB-3</author>
  </authors>
  <commentList>
    <comment ref="M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paid 
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suzuki (police)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probox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မရပါ</t>
        </r>
      </text>
    </comment>
  </commentList>
</comments>
</file>

<file path=xl/sharedStrings.xml><?xml version="1.0" encoding="utf-8"?>
<sst xmlns="http://schemas.openxmlformats.org/spreadsheetml/2006/main" count="234" uniqueCount="131">
  <si>
    <t>Date</t>
  </si>
  <si>
    <t>Deposit</t>
  </si>
  <si>
    <t>Income</t>
  </si>
  <si>
    <t>Sales</t>
  </si>
  <si>
    <t>Profit</t>
  </si>
  <si>
    <t>Office</t>
  </si>
  <si>
    <t>Service</t>
  </si>
  <si>
    <t>Painting</t>
  </si>
  <si>
    <t>Expense</t>
  </si>
  <si>
    <t>Ve Ve</t>
  </si>
  <si>
    <t>Credit</t>
  </si>
  <si>
    <t>Balance</t>
  </si>
  <si>
    <t>Junuary - 2018</t>
  </si>
  <si>
    <t>1.1.2018</t>
  </si>
  <si>
    <t>2.1.2018</t>
  </si>
  <si>
    <t>3.1.2018</t>
  </si>
  <si>
    <t>4.1.2018</t>
  </si>
  <si>
    <t>5.1.2018</t>
  </si>
  <si>
    <t>6.1.2018</t>
  </si>
  <si>
    <t>7.1.2018</t>
  </si>
  <si>
    <t>8.1.2018</t>
  </si>
  <si>
    <t>9.1.2018</t>
  </si>
  <si>
    <t>10.1.2018</t>
  </si>
  <si>
    <t>Fuji</t>
  </si>
  <si>
    <t>11.1.2018</t>
  </si>
  <si>
    <t>12.1.2018</t>
  </si>
  <si>
    <t>13.1.2018</t>
  </si>
  <si>
    <t>14.1.2018</t>
  </si>
  <si>
    <t>15.1.2018</t>
  </si>
  <si>
    <t>16.1.2018</t>
  </si>
  <si>
    <t>17.1.2018</t>
  </si>
  <si>
    <t>18.1.2018</t>
  </si>
  <si>
    <t>19.1.2018</t>
  </si>
  <si>
    <t>20.1.2018</t>
  </si>
  <si>
    <t>21.1.2018</t>
  </si>
  <si>
    <t>22.1.2018</t>
  </si>
  <si>
    <t>23.1.2018</t>
  </si>
  <si>
    <t>24.1.2018</t>
  </si>
  <si>
    <t>25.1.2018</t>
  </si>
  <si>
    <t>26.1.2018</t>
  </si>
  <si>
    <t>27.1.2018</t>
  </si>
  <si>
    <t>28.1.2018</t>
  </si>
  <si>
    <t>29.1.2018</t>
  </si>
  <si>
    <t>30.1.2018</t>
  </si>
  <si>
    <t>31.1.2018</t>
  </si>
  <si>
    <t>Ngwe Hnin</t>
  </si>
  <si>
    <t xml:space="preserve"> </t>
  </si>
  <si>
    <t>BYN</t>
  </si>
  <si>
    <t>Bingo</t>
  </si>
  <si>
    <t>အပ္ေငြ</t>
  </si>
  <si>
    <t>Bayint</t>
  </si>
  <si>
    <t xml:space="preserve">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</si>
  <si>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</si>
  <si>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Boss</t>
  </si>
  <si>
    <t>OFFICE</t>
  </si>
  <si>
    <t>EXPENSE</t>
  </si>
  <si>
    <t>BALANCE</t>
  </si>
  <si>
    <t>MANAGER</t>
  </si>
  <si>
    <t>w</t>
  </si>
  <si>
    <t>N.H</t>
  </si>
  <si>
    <t>5.6.2018</t>
  </si>
  <si>
    <t>6.6.2018</t>
  </si>
  <si>
    <t>7.6.2018</t>
  </si>
  <si>
    <t>8.6.2018</t>
  </si>
  <si>
    <t>9.6.2018</t>
  </si>
  <si>
    <t>10.6.2018</t>
  </si>
  <si>
    <t>11.6.2018</t>
  </si>
  <si>
    <t>12.6.2018</t>
  </si>
  <si>
    <t>13.6.2018</t>
  </si>
  <si>
    <t>14.6.2018</t>
  </si>
  <si>
    <t>15.6.2018</t>
  </si>
  <si>
    <t>16.6.2018</t>
  </si>
  <si>
    <t>17.6.2018</t>
  </si>
  <si>
    <t>18.6.2018</t>
  </si>
  <si>
    <t>19.6.2018</t>
  </si>
  <si>
    <t>20.6.2018</t>
  </si>
  <si>
    <t>21.6.2018</t>
  </si>
  <si>
    <t>22.6.2018</t>
  </si>
  <si>
    <t>23.6.2018</t>
  </si>
  <si>
    <t>24.6.2018</t>
  </si>
  <si>
    <t>25.6.2018</t>
  </si>
  <si>
    <t>26.6.2018</t>
  </si>
  <si>
    <t>27.6.2018</t>
  </si>
  <si>
    <t>28.6.2018</t>
  </si>
  <si>
    <t>29.6.2018</t>
  </si>
  <si>
    <t>Ko Zinko</t>
  </si>
  <si>
    <t>1.7.2018</t>
  </si>
  <si>
    <t>2.7.2018</t>
  </si>
  <si>
    <t>3.7.2018</t>
  </si>
  <si>
    <t>4.7.2018</t>
  </si>
  <si>
    <t>5.7.2018</t>
  </si>
  <si>
    <t>6.7.2018</t>
  </si>
  <si>
    <t>7.7.2018</t>
  </si>
  <si>
    <t>8.7.2018</t>
  </si>
  <si>
    <t>9.7.2018</t>
  </si>
  <si>
    <t>10.7.2018</t>
  </si>
  <si>
    <t>11.7.2018</t>
  </si>
  <si>
    <t>12.7.2018</t>
  </si>
  <si>
    <t>13.7.2018</t>
  </si>
  <si>
    <t>14.7.2018</t>
  </si>
  <si>
    <t>30.6.2018</t>
  </si>
  <si>
    <t>1.6.18</t>
  </si>
  <si>
    <t>2.6.18</t>
  </si>
  <si>
    <t>3.6.18</t>
  </si>
  <si>
    <t>4.6.18</t>
  </si>
  <si>
    <t>3777450+1000000=4777450</t>
  </si>
  <si>
    <t xml:space="preserve">   ျခံလခ                    = 700000</t>
  </si>
  <si>
    <t>Salary                    = 1581412</t>
  </si>
  <si>
    <t>ျပင္ပ</t>
  </si>
  <si>
    <t>1.8.18</t>
  </si>
  <si>
    <t>2.8.18</t>
  </si>
  <si>
    <t>3.8.18</t>
  </si>
  <si>
    <t>Samparoo</t>
  </si>
  <si>
    <t>4.8.2018</t>
  </si>
  <si>
    <t>5.8.2018</t>
  </si>
  <si>
    <t>Ko Nway Oo -350000</t>
  </si>
  <si>
    <t>6.8.2018</t>
  </si>
  <si>
    <t>7.8.2018</t>
  </si>
  <si>
    <t>8.8.2018</t>
  </si>
  <si>
    <t>9.8.2018</t>
  </si>
  <si>
    <t>Ko Nway Oo -50000</t>
  </si>
  <si>
    <t>Ko Nway Oo-50000</t>
  </si>
  <si>
    <t>Ko Pyone      -1000000</t>
  </si>
  <si>
    <t>15.8.2018</t>
  </si>
  <si>
    <t xml:space="preserve">Ko Nway Oo- 100000 </t>
  </si>
  <si>
    <t>22.8.2018</t>
  </si>
  <si>
    <t>Ko Nway Oo-50000 27/8</t>
  </si>
  <si>
    <t>Ko Nway Oo-600000</t>
  </si>
  <si>
    <t>29.8.2018</t>
  </si>
  <si>
    <t>30.8.2018</t>
  </si>
  <si>
    <t>Ko Nway Oo-500000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</si>
</sst>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_(* #,##0.0000_);_(* \(#,##0.0000\);_(* &quot;-&quot;??_);_(@_)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8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rgb="FFC00000"/>
      <name val="Times New Roman"/>
      <family val="1"/>
    </font>
    <font>
      <b/>
      <u/>
      <sz val="18"/>
      <color theme="3"/>
      <name val="Times New Roman"/>
      <family val="1"/>
    </font>
    <font>
      <b/>
      <sz val="11"/>
      <color rgb="FF0070C0"/>
      <name val="Times New Roman"/>
      <family val="1"/>
    </font>
    <font>
      <b/>
      <sz val="10"/>
      <color rgb="FF0070C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70C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C00000"/>
      <name val="Times New Roman"/>
      <family val="1"/>
    </font>
    <font>
      <b/>
      <sz val="14"/>
      <color rgb="FFC00000"/>
      <name val="Times New Roman"/>
      <family val="1"/>
    </font>
    <font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C00000"/>
      <name val="Times New Roman"/>
      <family val="1"/>
    </font>
    <font>
      <sz val="12"/>
      <color theme="1"/>
      <name val="Calibri"/>
      <family val="2"/>
      <scheme val="minor"/>
    </font>
    <font>
      <sz val="12"/>
      <color theme="1" tint="0.14999847407452621"/>
      <name val="Times New Roman"/>
      <family val="1"/>
    </font>
    <font>
      <sz val="12"/>
      <color theme="3" tint="-0.499984740745262"/>
      <name val="Times New Roman"/>
      <family val="1"/>
    </font>
    <font>
      <sz val="12"/>
      <color theme="1" tint="0.249977111117893"/>
      <name val="Times New Roman"/>
      <family val="1"/>
    </font>
    <font>
      <sz val="12"/>
      <color theme="1" tint="0.34998626667073579"/>
      <name val="Times New Roman"/>
      <family val="1"/>
    </font>
    <font>
      <sz val="12"/>
      <name val="Times New Roman"/>
      <family val="1"/>
    </font>
    <font>
      <sz val="12"/>
      <color rgb="FF00B050"/>
      <name val="Calibri"/>
      <family val="2"/>
      <scheme val="minor"/>
    </font>
    <font>
      <u/>
      <sz val="12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FF0000"/>
      <name val="Times New Roman"/>
      <family val="1"/>
    </font>
    <font>
      <sz val="11"/>
      <color rgb="FFFF0000"/>
      <name val="Times New Roman"/>
      <family val="1"/>
    </font>
    <font>
      <b/>
      <sz val="10"/>
      <color rgb="FFC00000"/>
      <name val="Times New Roman"/>
      <family val="1"/>
    </font>
    <font>
      <sz val="8"/>
      <color rgb="FFFF0000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color theme="1"/>
      <name val="Zawgyi-One"/>
      <family val="2"/>
    </font>
    <font>
      <b/>
      <sz val="10"/>
      <color rgb="FFC00000"/>
      <name val="Zawgyi-One"/>
      <family val="2"/>
    </font>
    <font>
      <sz val="10"/>
      <color theme="1"/>
      <name val="Zawgyi-One"/>
      <family val="2"/>
    </font>
    <font>
      <sz val="1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2">
    <xf numFmtId="0" fontId="0" fillId="0" borderId="0" xfId="0"/>
    <xf numFmtId="164" fontId="3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6" fillId="2" borderId="0" xfId="0" applyFont="1" applyFill="1"/>
    <xf numFmtId="0" fontId="4" fillId="0" borderId="1" xfId="0" applyFont="1" applyBorder="1" applyAlignment="1">
      <alignment horizontal="center" vertical="center"/>
    </xf>
    <xf numFmtId="164" fontId="6" fillId="0" borderId="0" xfId="0" applyNumberFormat="1" applyFont="1"/>
    <xf numFmtId="0" fontId="1" fillId="0" borderId="1" xfId="0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4" fontId="1" fillId="4" borderId="1" xfId="1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vertical="center"/>
    </xf>
    <xf numFmtId="16" fontId="11" fillId="0" borderId="1" xfId="0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/>
    </xf>
    <xf numFmtId="164" fontId="11" fillId="4" borderId="1" xfId="1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12" fillId="0" borderId="1" xfId="0" applyNumberFormat="1" applyFont="1" applyBorder="1" applyAlignment="1">
      <alignment vertical="center"/>
    </xf>
    <xf numFmtId="164" fontId="13" fillId="0" borderId="1" xfId="1" applyNumberFormat="1" applyFont="1" applyBorder="1" applyAlignment="1">
      <alignment horizontal="center" vertical="center"/>
    </xf>
    <xf numFmtId="164" fontId="11" fillId="0" borderId="1" xfId="1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8" fillId="0" borderId="0" xfId="0" applyFont="1"/>
    <xf numFmtId="164" fontId="19" fillId="0" borderId="1" xfId="0" applyNumberFormat="1" applyFont="1" applyBorder="1" applyAlignment="1">
      <alignment vertical="center"/>
    </xf>
    <xf numFmtId="164" fontId="20" fillId="0" borderId="1" xfId="1" applyNumberFormat="1" applyFont="1" applyBorder="1" applyAlignment="1">
      <alignment horizontal="center" vertical="center"/>
    </xf>
    <xf numFmtId="164" fontId="20" fillId="3" borderId="1" xfId="1" applyNumberFormat="1" applyFont="1" applyFill="1" applyBorder="1" applyAlignment="1">
      <alignment horizontal="center" vertical="center"/>
    </xf>
    <xf numFmtId="164" fontId="20" fillId="4" borderId="1" xfId="1" applyNumberFormat="1" applyFont="1" applyFill="1" applyBorder="1" applyAlignment="1">
      <alignment horizontal="center" vertical="center"/>
    </xf>
    <xf numFmtId="164" fontId="20" fillId="5" borderId="1" xfId="1" applyNumberFormat="1" applyFont="1" applyFill="1" applyBorder="1" applyAlignment="1">
      <alignment horizontal="center" vertical="center"/>
    </xf>
    <xf numFmtId="164" fontId="11" fillId="5" borderId="1" xfId="1" applyNumberFormat="1" applyFont="1" applyFill="1" applyBorder="1" applyAlignment="1">
      <alignment horizontal="center" vertical="center"/>
    </xf>
    <xf numFmtId="164" fontId="18" fillId="0" borderId="0" xfId="0" applyNumberFormat="1" applyFont="1"/>
    <xf numFmtId="164" fontId="21" fillId="0" borderId="1" xfId="1" applyNumberFormat="1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3" fillId="0" borderId="0" xfId="0" applyFont="1"/>
    <xf numFmtId="16" fontId="21" fillId="0" borderId="1" xfId="0" applyNumberFormat="1" applyFont="1" applyBorder="1" applyAlignment="1">
      <alignment horizontal="center" vertical="center"/>
    </xf>
    <xf numFmtId="164" fontId="21" fillId="4" borderId="1" xfId="1" applyNumberFormat="1" applyFont="1" applyFill="1" applyBorder="1" applyAlignment="1">
      <alignment horizontal="center" vertical="center"/>
    </xf>
    <xf numFmtId="164" fontId="21" fillId="0" borderId="1" xfId="1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64" fontId="21" fillId="6" borderId="1" xfId="1" applyNumberFormat="1" applyFont="1" applyFill="1" applyBorder="1" applyAlignment="1">
      <alignment horizontal="center" vertical="center"/>
    </xf>
    <xf numFmtId="164" fontId="21" fillId="7" borderId="1" xfId="1" applyNumberFormat="1" applyFont="1" applyFill="1" applyBorder="1" applyAlignment="1">
      <alignment horizontal="center" vertical="center"/>
    </xf>
    <xf numFmtId="164" fontId="24" fillId="6" borderId="1" xfId="1" applyNumberFormat="1" applyFont="1" applyFill="1" applyBorder="1" applyAlignment="1">
      <alignment horizontal="center" vertical="center"/>
    </xf>
    <xf numFmtId="164" fontId="25" fillId="6" borderId="1" xfId="1" applyNumberFormat="1" applyFont="1" applyFill="1" applyBorder="1" applyAlignment="1">
      <alignment horizontal="center" vertical="center"/>
    </xf>
    <xf numFmtId="164" fontId="26" fillId="6" borderId="1" xfId="1" applyNumberFormat="1" applyFont="1" applyFill="1" applyBorder="1" applyAlignment="1">
      <alignment horizontal="center" vertical="center"/>
    </xf>
    <xf numFmtId="164" fontId="27" fillId="6" borderId="1" xfId="1" applyNumberFormat="1" applyFont="1" applyFill="1" applyBorder="1" applyAlignment="1">
      <alignment horizontal="center" vertical="center"/>
    </xf>
    <xf numFmtId="164" fontId="26" fillId="7" borderId="1" xfId="1" applyNumberFormat="1" applyFont="1" applyFill="1" applyBorder="1" applyAlignment="1">
      <alignment horizontal="center" vertical="center"/>
    </xf>
    <xf numFmtId="164" fontId="28" fillId="0" borderId="1" xfId="1" applyNumberFormat="1" applyFont="1" applyBorder="1" applyAlignment="1">
      <alignment horizontal="center" vertical="center"/>
    </xf>
    <xf numFmtId="0" fontId="29" fillId="0" borderId="0" xfId="0" applyFont="1"/>
    <xf numFmtId="0" fontId="30" fillId="0" borderId="0" xfId="0" applyFont="1"/>
    <xf numFmtId="0" fontId="23" fillId="0" borderId="0" xfId="0" applyFont="1" applyFill="1"/>
    <xf numFmtId="0" fontId="22" fillId="7" borderId="1" xfId="0" applyFont="1" applyFill="1" applyBorder="1" applyAlignment="1">
      <alignment horizontal="center" vertical="center"/>
    </xf>
    <xf numFmtId="16" fontId="23" fillId="0" borderId="1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23" fillId="7" borderId="0" xfId="0" applyFont="1" applyFill="1"/>
    <xf numFmtId="0" fontId="0" fillId="0" borderId="0" xfId="0" applyFont="1"/>
    <xf numFmtId="164" fontId="21" fillId="8" borderId="1" xfId="1" applyNumberFormat="1" applyFont="1" applyFill="1" applyBorder="1" applyAlignment="1">
      <alignment horizontal="center" vertical="center"/>
    </xf>
    <xf numFmtId="0" fontId="23" fillId="0" borderId="1" xfId="0" applyFont="1" applyBorder="1"/>
    <xf numFmtId="0" fontId="29" fillId="0" borderId="1" xfId="0" applyFont="1" applyBorder="1"/>
    <xf numFmtId="0" fontId="30" fillId="0" borderId="1" xfId="0" applyFont="1" applyBorder="1"/>
    <xf numFmtId="0" fontId="23" fillId="0" borderId="1" xfId="0" applyFont="1" applyFill="1" applyBorder="1"/>
    <xf numFmtId="164" fontId="23" fillId="0" borderId="1" xfId="0" applyNumberFormat="1" applyFont="1" applyBorder="1"/>
    <xf numFmtId="0" fontId="21" fillId="0" borderId="1" xfId="1" applyNumberFormat="1" applyFont="1" applyFill="1" applyBorder="1" applyAlignment="1">
      <alignment horizontal="center" vertical="center"/>
    </xf>
    <xf numFmtId="0" fontId="23" fillId="0" borderId="1" xfId="0" applyNumberFormat="1" applyFont="1" applyBorder="1" applyAlignment="1">
      <alignment horizontal="center" vertical="center"/>
    </xf>
    <xf numFmtId="166" fontId="21" fillId="0" borderId="1" xfId="1" applyNumberFormat="1" applyFont="1" applyBorder="1" applyAlignment="1">
      <alignment horizontal="center" vertical="center"/>
    </xf>
    <xf numFmtId="164" fontId="23" fillId="0" borderId="1" xfId="1" applyNumberFormat="1" applyFont="1" applyBorder="1"/>
    <xf numFmtId="0" fontId="31" fillId="0" borderId="1" xfId="0" applyFont="1" applyBorder="1"/>
    <xf numFmtId="164" fontId="21" fillId="0" borderId="1" xfId="0" applyNumberFormat="1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164" fontId="1" fillId="2" borderId="1" xfId="1" applyNumberFormat="1" applyFont="1" applyFill="1" applyBorder="1" applyAlignment="1">
      <alignment horizontal="center" vertical="center"/>
    </xf>
    <xf numFmtId="0" fontId="32" fillId="0" borderId="0" xfId="0" applyFont="1"/>
    <xf numFmtId="164" fontId="33" fillId="2" borderId="1" xfId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34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164" fontId="6" fillId="9" borderId="1" xfId="1" applyNumberFormat="1" applyFont="1" applyFill="1" applyBorder="1" applyAlignment="1">
      <alignment horizontal="center" vertical="center"/>
    </xf>
    <xf numFmtId="164" fontId="32" fillId="0" borderId="1" xfId="1" applyNumberFormat="1" applyFont="1" applyBorder="1" applyAlignment="1">
      <alignment horizontal="center" vertical="center"/>
    </xf>
    <xf numFmtId="164" fontId="6" fillId="2" borderId="1" xfId="1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center" vertical="center"/>
    </xf>
    <xf numFmtId="164" fontId="32" fillId="2" borderId="1" xfId="1" applyNumberFormat="1" applyFont="1" applyFill="1" applyBorder="1" applyAlignment="1">
      <alignment horizontal="center" vertical="center"/>
    </xf>
    <xf numFmtId="0" fontId="5" fillId="2" borderId="0" xfId="0" applyFont="1" applyFill="1"/>
    <xf numFmtId="0" fontId="35" fillId="0" borderId="0" xfId="0" applyFont="1"/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5" fillId="0" borderId="0" xfId="1" applyNumberFormat="1" applyFont="1"/>
    <xf numFmtId="164" fontId="32" fillId="0" borderId="0" xfId="0" applyNumberFormat="1" applyFont="1" applyAlignment="1">
      <alignment horizontal="center" vertical="center"/>
    </xf>
    <xf numFmtId="164" fontId="0" fillId="0" borderId="1" xfId="0" applyNumberFormat="1" applyBorder="1"/>
    <xf numFmtId="0" fontId="36" fillId="0" borderId="0" xfId="0" applyFont="1"/>
    <xf numFmtId="164" fontId="37" fillId="0" borderId="0" xfId="0" applyNumberFormat="1" applyFont="1"/>
    <xf numFmtId="164" fontId="38" fillId="0" borderId="1" xfId="1" applyNumberFormat="1" applyFont="1" applyBorder="1"/>
    <xf numFmtId="43" fontId="39" fillId="0" borderId="2" xfId="1" applyFont="1" applyBorder="1" applyAlignment="1">
      <alignment vertical="center"/>
    </xf>
    <xf numFmtId="43" fontId="39" fillId="0" borderId="4" xfId="1" applyFont="1" applyBorder="1" applyAlignment="1">
      <alignment vertical="center"/>
    </xf>
    <xf numFmtId="43" fontId="39" fillId="0" borderId="3" xfId="1" applyFont="1" applyBorder="1" applyAlignment="1">
      <alignment vertical="center"/>
    </xf>
    <xf numFmtId="0" fontId="40" fillId="3" borderId="1" xfId="0" applyFont="1" applyFill="1" applyBorder="1" applyAlignment="1">
      <alignment horizontal="center" vertical="center"/>
    </xf>
    <xf numFmtId="164" fontId="41" fillId="0" borderId="1" xfId="1" applyNumberFormat="1" applyFont="1" applyBorder="1" applyAlignment="1">
      <alignment horizontal="center" vertical="center"/>
    </xf>
    <xf numFmtId="164" fontId="31" fillId="0" borderId="1" xfId="0" applyNumberFormat="1" applyFont="1" applyBorder="1"/>
    <xf numFmtId="43" fontId="36" fillId="0" borderId="0" xfId="1" applyFont="1"/>
    <xf numFmtId="43" fontId="0" fillId="0" borderId="0" xfId="1" applyFont="1"/>
    <xf numFmtId="0" fontId="1" fillId="2" borderId="1" xfId="0" applyFont="1" applyFill="1" applyBorder="1" applyAlignment="1">
      <alignment horizontal="left" vertical="center"/>
    </xf>
    <xf numFmtId="164" fontId="36" fillId="0" borderId="0" xfId="1" applyNumberFormat="1" applyFont="1" applyAlignment="1">
      <alignment horizontal="left"/>
    </xf>
    <xf numFmtId="164" fontId="42" fillId="2" borderId="1" xfId="1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4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3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3" sqref="N3"/>
    </sheetView>
  </sheetViews>
  <sheetFormatPr defaultRowHeight="16.5" customHeight="1" x14ac:dyDescent="0.2"/>
  <cols>
    <col min="1" max="1" width="8.5703125" style="3" customWidth="1"/>
    <col min="2" max="2" width="9.42578125" style="3" customWidth="1"/>
    <col min="3" max="3" width="10" style="3" customWidth="1"/>
    <col min="4" max="4" width="10.28515625" style="3" customWidth="1"/>
    <col min="5" max="5" width="10.140625" style="3" customWidth="1"/>
    <col min="6" max="6" width="9.7109375" style="3" customWidth="1"/>
    <col min="7" max="8" width="10" style="3" customWidth="1"/>
    <col min="9" max="9" width="10.85546875" style="3" customWidth="1"/>
    <col min="10" max="10" width="10.42578125" style="3" customWidth="1"/>
    <col min="11" max="11" width="9.140625" style="3" customWidth="1"/>
    <col min="12" max="12" width="8.7109375" style="3" customWidth="1"/>
    <col min="13" max="13" width="9" style="3" customWidth="1"/>
    <col min="14" max="14" width="11.5703125" style="3" customWidth="1"/>
    <col min="15" max="16384" width="9.140625" style="3"/>
  </cols>
  <sheetData>
    <row r="1" spans="1:17" ht="39" customHeight="1" x14ac:dyDescent="0.2">
      <c r="A1" s="106" t="s">
        <v>12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</row>
    <row r="2" spans="1:17" ht="21" customHeight="1" x14ac:dyDescent="0.2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23</v>
      </c>
      <c r="L2" s="13" t="s">
        <v>45</v>
      </c>
      <c r="M2" s="13" t="s">
        <v>10</v>
      </c>
      <c r="N2" s="13" t="s">
        <v>11</v>
      </c>
    </row>
    <row r="3" spans="1:17" ht="16.5" customHeight="1" x14ac:dyDescent="0.2">
      <c r="A3" s="7" t="s">
        <v>13</v>
      </c>
      <c r="B3" s="8"/>
      <c r="C3" s="8">
        <v>199000</v>
      </c>
      <c r="D3" s="8">
        <v>78500</v>
      </c>
      <c r="E3" s="8">
        <v>1850</v>
      </c>
      <c r="F3" s="8">
        <v>76650</v>
      </c>
      <c r="G3" s="8">
        <v>40500</v>
      </c>
      <c r="H3" s="8">
        <v>80000</v>
      </c>
      <c r="I3" s="8">
        <v>25750</v>
      </c>
      <c r="J3" s="8"/>
      <c r="K3" s="8"/>
      <c r="L3" s="8"/>
      <c r="M3" s="8"/>
      <c r="N3" s="8">
        <f>B3+C3-F3-I3-J3-K3-L3-M3</f>
        <v>96600</v>
      </c>
    </row>
    <row r="4" spans="1:17" ht="16.5" customHeight="1" x14ac:dyDescent="0.2">
      <c r="A4" s="7" t="s">
        <v>14</v>
      </c>
      <c r="B4" s="8"/>
      <c r="C4" s="8">
        <v>293600</v>
      </c>
      <c r="D4" s="8">
        <v>119500</v>
      </c>
      <c r="E4" s="8">
        <v>8350</v>
      </c>
      <c r="F4" s="8">
        <v>111150</v>
      </c>
      <c r="G4" s="8">
        <v>99100</v>
      </c>
      <c r="H4" s="8">
        <v>75000</v>
      </c>
      <c r="I4" s="8">
        <v>64600</v>
      </c>
      <c r="J4" s="8">
        <v>62600</v>
      </c>
      <c r="K4" s="8"/>
      <c r="L4" s="8"/>
      <c r="M4" s="8">
        <v>1000</v>
      </c>
      <c r="N4" s="8">
        <f t="shared" ref="N4:N33" si="0">B4+C4-F4-I4-J4-K4-L4-M4</f>
        <v>54250</v>
      </c>
    </row>
    <row r="5" spans="1:17" ht="16.5" customHeight="1" x14ac:dyDescent="0.2">
      <c r="A5" s="7" t="s">
        <v>15</v>
      </c>
      <c r="B5" s="8"/>
      <c r="C5" s="8">
        <v>731000</v>
      </c>
      <c r="D5" s="8">
        <v>74500</v>
      </c>
      <c r="E5" s="8">
        <v>6950</v>
      </c>
      <c r="F5" s="8">
        <v>67550</v>
      </c>
      <c r="G5" s="8">
        <v>96500</v>
      </c>
      <c r="H5" s="8">
        <v>560000</v>
      </c>
      <c r="I5" s="8">
        <v>63900</v>
      </c>
      <c r="J5" s="8"/>
      <c r="K5" s="8"/>
      <c r="L5" s="8"/>
      <c r="M5" s="8"/>
      <c r="N5" s="8">
        <f t="shared" si="0"/>
        <v>599550</v>
      </c>
      <c r="Q5" s="4"/>
    </row>
    <row r="6" spans="1:17" s="4" customFormat="1" ht="16.5" customHeight="1" x14ac:dyDescent="0.2">
      <c r="A6" s="9" t="s">
        <v>16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>
        <f t="shared" si="0"/>
        <v>0</v>
      </c>
      <c r="Q6" s="3"/>
    </row>
    <row r="7" spans="1:17" ht="16.5" customHeight="1" x14ac:dyDescent="0.2">
      <c r="A7" s="7" t="s">
        <v>17</v>
      </c>
      <c r="B7" s="8"/>
      <c r="C7" s="8">
        <v>393500</v>
      </c>
      <c r="D7" s="8">
        <v>97000</v>
      </c>
      <c r="E7" s="8">
        <v>4150</v>
      </c>
      <c r="F7" s="8">
        <v>92850</v>
      </c>
      <c r="G7" s="8">
        <v>136500</v>
      </c>
      <c r="H7" s="8">
        <v>160000</v>
      </c>
      <c r="I7" s="8">
        <v>205000</v>
      </c>
      <c r="J7" s="8"/>
      <c r="K7" s="8"/>
      <c r="L7" s="8"/>
      <c r="M7" s="8"/>
      <c r="N7" s="8">
        <f t="shared" si="0"/>
        <v>95650</v>
      </c>
    </row>
    <row r="8" spans="1:17" ht="16.5" customHeight="1" x14ac:dyDescent="0.2">
      <c r="A8" s="7" t="s">
        <v>18</v>
      </c>
      <c r="B8" s="8"/>
      <c r="C8" s="8">
        <v>280500</v>
      </c>
      <c r="D8" s="8">
        <v>152000</v>
      </c>
      <c r="E8" s="8">
        <v>3300</v>
      </c>
      <c r="F8" s="8">
        <v>148700</v>
      </c>
      <c r="G8" s="8">
        <v>68500</v>
      </c>
      <c r="H8" s="8">
        <v>60000</v>
      </c>
      <c r="I8" s="8">
        <v>83000</v>
      </c>
      <c r="J8" s="8"/>
      <c r="K8" s="8"/>
      <c r="L8" s="8"/>
      <c r="M8" s="8"/>
      <c r="N8" s="8">
        <f t="shared" si="0"/>
        <v>48800</v>
      </c>
    </row>
    <row r="9" spans="1:17" ht="16.5" customHeight="1" x14ac:dyDescent="0.2">
      <c r="A9" s="7" t="s">
        <v>19</v>
      </c>
      <c r="B9" s="8">
        <v>103500</v>
      </c>
      <c r="C9" s="8">
        <v>427500</v>
      </c>
      <c r="D9" s="8">
        <v>128000</v>
      </c>
      <c r="E9" s="8">
        <v>11100</v>
      </c>
      <c r="F9" s="8">
        <v>116900</v>
      </c>
      <c r="G9" s="8">
        <v>154500</v>
      </c>
      <c r="H9" s="8">
        <v>145000</v>
      </c>
      <c r="I9" s="8">
        <v>183250</v>
      </c>
      <c r="J9" s="8"/>
      <c r="K9" s="8"/>
      <c r="L9" s="8"/>
      <c r="M9" s="8">
        <v>61500</v>
      </c>
      <c r="N9" s="8">
        <f t="shared" si="0"/>
        <v>169350</v>
      </c>
    </row>
    <row r="10" spans="1:17" ht="16.5" customHeight="1" x14ac:dyDescent="0.2">
      <c r="A10" s="7" t="s">
        <v>20</v>
      </c>
      <c r="B10" s="8"/>
      <c r="C10" s="8">
        <v>341500</v>
      </c>
      <c r="D10" s="8">
        <v>196500</v>
      </c>
      <c r="E10" s="8">
        <v>37250</v>
      </c>
      <c r="F10" s="8">
        <v>159250</v>
      </c>
      <c r="G10" s="8">
        <v>95000</v>
      </c>
      <c r="H10" s="8">
        <v>50000</v>
      </c>
      <c r="I10" s="8">
        <v>88800</v>
      </c>
      <c r="J10" s="8">
        <v>207000</v>
      </c>
      <c r="K10" s="8"/>
      <c r="L10" s="8"/>
      <c r="M10" s="8"/>
      <c r="N10" s="8">
        <f t="shared" si="0"/>
        <v>-113550</v>
      </c>
    </row>
    <row r="11" spans="1:17" ht="16.5" customHeight="1" x14ac:dyDescent="0.2">
      <c r="A11" s="7" t="s">
        <v>21</v>
      </c>
      <c r="B11" s="8"/>
      <c r="C11" s="8">
        <v>336000</v>
      </c>
      <c r="D11" s="8">
        <v>182000</v>
      </c>
      <c r="E11" s="8">
        <v>14560</v>
      </c>
      <c r="F11" s="8">
        <v>167350</v>
      </c>
      <c r="G11" s="8">
        <v>154000</v>
      </c>
      <c r="H11" s="8"/>
      <c r="I11" s="8">
        <v>67800</v>
      </c>
      <c r="J11" s="8"/>
      <c r="K11" s="8"/>
      <c r="L11" s="8"/>
      <c r="M11" s="8"/>
      <c r="N11" s="8">
        <f t="shared" si="0"/>
        <v>100850</v>
      </c>
    </row>
    <row r="12" spans="1:17" ht="16.5" customHeight="1" x14ac:dyDescent="0.2">
      <c r="A12" s="7" t="s">
        <v>22</v>
      </c>
      <c r="B12" s="8"/>
      <c r="C12" s="8">
        <v>849000</v>
      </c>
      <c r="D12" s="8">
        <v>125500</v>
      </c>
      <c r="E12" s="8">
        <v>8250</v>
      </c>
      <c r="F12" s="8">
        <v>117250</v>
      </c>
      <c r="G12" s="8">
        <v>623500</v>
      </c>
      <c r="H12" s="8">
        <v>100000</v>
      </c>
      <c r="I12" s="8">
        <v>220450</v>
      </c>
      <c r="J12" s="8">
        <v>160000</v>
      </c>
      <c r="K12" s="11">
        <v>308000</v>
      </c>
      <c r="L12" s="8"/>
      <c r="M12" s="11">
        <v>194000</v>
      </c>
      <c r="N12" s="8">
        <f t="shared" si="0"/>
        <v>-150700</v>
      </c>
    </row>
    <row r="13" spans="1:17" ht="16.5" customHeight="1" x14ac:dyDescent="0.2">
      <c r="A13" s="7" t="s">
        <v>24</v>
      </c>
      <c r="B13" s="8"/>
      <c r="C13" s="8">
        <v>366500</v>
      </c>
      <c r="D13" s="8">
        <v>161500</v>
      </c>
      <c r="E13" s="8">
        <v>15600</v>
      </c>
      <c r="F13" s="8">
        <v>145900</v>
      </c>
      <c r="G13" s="8">
        <v>185000</v>
      </c>
      <c r="H13" s="8">
        <v>20000</v>
      </c>
      <c r="I13" s="8">
        <v>74400</v>
      </c>
      <c r="J13" s="8">
        <v>12000</v>
      </c>
      <c r="K13" s="8"/>
      <c r="L13" s="8"/>
      <c r="M13" s="8"/>
      <c r="N13" s="8">
        <f t="shared" si="0"/>
        <v>134200</v>
      </c>
    </row>
    <row r="14" spans="1:17" ht="16.5" customHeight="1" x14ac:dyDescent="0.2">
      <c r="A14" s="7" t="s">
        <v>25</v>
      </c>
      <c r="B14" s="8">
        <v>3500</v>
      </c>
      <c r="C14" s="8">
        <v>1057000</v>
      </c>
      <c r="D14" s="8">
        <v>282000</v>
      </c>
      <c r="E14" s="8">
        <v>26450</v>
      </c>
      <c r="F14" s="8">
        <v>255550</v>
      </c>
      <c r="G14" s="8">
        <v>775000</v>
      </c>
      <c r="H14" s="8"/>
      <c r="I14" s="8">
        <v>1159600</v>
      </c>
      <c r="J14" s="8"/>
      <c r="K14" s="8"/>
      <c r="L14" s="8"/>
      <c r="M14" s="8">
        <v>5000</v>
      </c>
      <c r="N14" s="8">
        <f t="shared" si="0"/>
        <v>-359650</v>
      </c>
    </row>
    <row r="15" spans="1:17" ht="16.5" customHeight="1" x14ac:dyDescent="0.2">
      <c r="A15" s="7" t="s">
        <v>26</v>
      </c>
      <c r="B15" s="8">
        <v>308000</v>
      </c>
      <c r="C15" s="8">
        <v>440500</v>
      </c>
      <c r="D15" s="8">
        <v>134500</v>
      </c>
      <c r="E15" s="8">
        <v>10150</v>
      </c>
      <c r="F15" s="8">
        <v>124350</v>
      </c>
      <c r="G15" s="8">
        <v>306000</v>
      </c>
      <c r="H15" s="8"/>
      <c r="I15" s="8">
        <v>279800</v>
      </c>
      <c r="J15" s="8"/>
      <c r="K15" s="8">
        <v>55000</v>
      </c>
      <c r="L15" s="8"/>
      <c r="M15" s="8">
        <v>26000</v>
      </c>
      <c r="N15" s="8">
        <f t="shared" si="0"/>
        <v>263350</v>
      </c>
    </row>
    <row r="16" spans="1:17" ht="16.5" customHeight="1" x14ac:dyDescent="0.2">
      <c r="A16" s="7" t="s">
        <v>27</v>
      </c>
      <c r="B16" s="8"/>
      <c r="C16" s="8">
        <v>266000</v>
      </c>
      <c r="D16" s="8">
        <v>69000</v>
      </c>
      <c r="E16" s="8">
        <v>4000</v>
      </c>
      <c r="F16" s="8">
        <v>65000</v>
      </c>
      <c r="G16" s="8">
        <v>147000</v>
      </c>
      <c r="H16" s="8">
        <v>50000</v>
      </c>
      <c r="I16" s="8">
        <v>53700</v>
      </c>
      <c r="J16" s="8"/>
      <c r="K16" s="8"/>
      <c r="L16" s="8"/>
      <c r="M16" s="8"/>
      <c r="N16" s="8">
        <f t="shared" si="0"/>
        <v>147300</v>
      </c>
    </row>
    <row r="17" spans="1:17" ht="16.5" customHeight="1" x14ac:dyDescent="0.2">
      <c r="A17" s="7" t="s">
        <v>28</v>
      </c>
      <c r="B17" s="8"/>
      <c r="C17" s="8">
        <v>1020500</v>
      </c>
      <c r="D17" s="8">
        <v>38000</v>
      </c>
      <c r="E17" s="8">
        <v>2500</v>
      </c>
      <c r="F17" s="8">
        <v>35500</v>
      </c>
      <c r="G17" s="8">
        <v>152500</v>
      </c>
      <c r="H17" s="8">
        <v>830000</v>
      </c>
      <c r="I17" s="8">
        <v>244500</v>
      </c>
      <c r="J17" s="8"/>
      <c r="K17" s="11">
        <v>5000</v>
      </c>
      <c r="L17" s="8">
        <v>110000</v>
      </c>
      <c r="M17" s="8"/>
      <c r="N17" s="8">
        <f t="shared" si="0"/>
        <v>625500</v>
      </c>
    </row>
    <row r="18" spans="1:17" ht="16.5" customHeight="1" x14ac:dyDescent="0.2">
      <c r="A18" s="7" t="s">
        <v>29</v>
      </c>
      <c r="B18" s="8">
        <v>194000</v>
      </c>
      <c r="C18" s="8">
        <v>126000</v>
      </c>
      <c r="D18" s="8">
        <v>49000</v>
      </c>
      <c r="E18" s="8">
        <v>2000</v>
      </c>
      <c r="F18" s="8">
        <v>47000</v>
      </c>
      <c r="G18" s="8">
        <v>77000</v>
      </c>
      <c r="H18" s="8"/>
      <c r="I18" s="8">
        <v>89300</v>
      </c>
      <c r="J18" s="8">
        <v>122500</v>
      </c>
      <c r="K18" s="8"/>
      <c r="L18" s="8"/>
      <c r="M18" s="8"/>
      <c r="N18" s="8">
        <f t="shared" si="0"/>
        <v>61200</v>
      </c>
    </row>
    <row r="19" spans="1:17" ht="16.5" customHeight="1" x14ac:dyDescent="0.2">
      <c r="A19" s="7" t="s">
        <v>30</v>
      </c>
      <c r="B19" s="8"/>
      <c r="C19" s="8">
        <v>249500</v>
      </c>
      <c r="D19" s="8"/>
      <c r="E19" s="8"/>
      <c r="F19" s="8"/>
      <c r="G19" s="8">
        <v>59500</v>
      </c>
      <c r="H19" s="8">
        <v>190000</v>
      </c>
      <c r="I19" s="8">
        <v>325800</v>
      </c>
      <c r="J19" s="8"/>
      <c r="K19" s="8"/>
      <c r="L19" s="8"/>
      <c r="M19" s="8"/>
      <c r="N19" s="8">
        <f t="shared" si="0"/>
        <v>-76300</v>
      </c>
    </row>
    <row r="20" spans="1:17" ht="16.5" customHeight="1" x14ac:dyDescent="0.2">
      <c r="A20" s="7" t="s">
        <v>31</v>
      </c>
      <c r="B20" s="8"/>
      <c r="C20" s="8">
        <v>262000</v>
      </c>
      <c r="D20" s="8">
        <v>78500</v>
      </c>
      <c r="E20" s="8">
        <v>2200</v>
      </c>
      <c r="F20" s="8">
        <v>76300</v>
      </c>
      <c r="G20" s="8">
        <v>83500</v>
      </c>
      <c r="H20" s="8">
        <v>100000</v>
      </c>
      <c r="I20" s="8">
        <v>26100</v>
      </c>
      <c r="J20" s="8"/>
      <c r="K20" s="8"/>
      <c r="L20" s="8"/>
      <c r="M20" s="8"/>
      <c r="N20" s="8">
        <f t="shared" si="0"/>
        <v>159600</v>
      </c>
    </row>
    <row r="21" spans="1:17" ht="16.5" customHeight="1" x14ac:dyDescent="0.2">
      <c r="A21" s="7" t="s">
        <v>32</v>
      </c>
      <c r="B21" s="8"/>
      <c r="C21" s="8">
        <v>393000</v>
      </c>
      <c r="D21" s="8">
        <v>242000</v>
      </c>
      <c r="E21" s="8">
        <v>17330</v>
      </c>
      <c r="F21" s="8">
        <v>224670</v>
      </c>
      <c r="G21" s="8">
        <v>151000</v>
      </c>
      <c r="H21" s="8"/>
      <c r="I21" s="8">
        <v>65600</v>
      </c>
      <c r="J21" s="8"/>
      <c r="K21" s="8">
        <v>40000</v>
      </c>
      <c r="L21" s="8"/>
      <c r="M21" s="8"/>
      <c r="N21" s="8">
        <f t="shared" si="0"/>
        <v>62730</v>
      </c>
    </row>
    <row r="22" spans="1:17" ht="16.5" customHeight="1" x14ac:dyDescent="0.2">
      <c r="A22" s="7" t="s">
        <v>33</v>
      </c>
      <c r="B22" s="8"/>
      <c r="C22" s="8">
        <v>417000</v>
      </c>
      <c r="D22" s="8">
        <v>13500</v>
      </c>
      <c r="E22" s="8">
        <v>2050</v>
      </c>
      <c r="F22" s="8">
        <v>11450</v>
      </c>
      <c r="G22" s="8">
        <v>283500</v>
      </c>
      <c r="H22" s="8">
        <v>120000</v>
      </c>
      <c r="I22" s="8">
        <v>74900</v>
      </c>
      <c r="J22" s="8"/>
      <c r="K22" s="8"/>
      <c r="L22" s="8"/>
      <c r="M22" s="8"/>
      <c r="N22" s="8">
        <f t="shared" si="0"/>
        <v>330650</v>
      </c>
      <c r="Q22" s="2"/>
    </row>
    <row r="23" spans="1:17" ht="16.5" customHeight="1" x14ac:dyDescent="0.2">
      <c r="A23" s="7" t="s">
        <v>34</v>
      </c>
      <c r="B23" s="8"/>
      <c r="C23" s="8">
        <v>634500</v>
      </c>
      <c r="D23" s="8">
        <v>72000</v>
      </c>
      <c r="E23" s="8">
        <v>5200</v>
      </c>
      <c r="F23" s="8">
        <v>66800</v>
      </c>
      <c r="G23" s="8">
        <v>442500</v>
      </c>
      <c r="H23" s="8">
        <v>120000</v>
      </c>
      <c r="I23" s="8">
        <v>60000</v>
      </c>
      <c r="J23" s="8"/>
      <c r="K23" s="8"/>
      <c r="L23" s="8"/>
      <c r="M23" s="8">
        <v>4000</v>
      </c>
      <c r="N23" s="8">
        <f t="shared" si="0"/>
        <v>503700</v>
      </c>
    </row>
    <row r="24" spans="1:17" ht="16.5" customHeight="1" x14ac:dyDescent="0.2">
      <c r="A24" s="7" t="s">
        <v>35</v>
      </c>
      <c r="B24" s="8"/>
      <c r="C24" s="8">
        <v>200000</v>
      </c>
      <c r="D24" s="8">
        <v>68500</v>
      </c>
      <c r="E24" s="8">
        <v>6450</v>
      </c>
      <c r="F24" s="8">
        <v>62050</v>
      </c>
      <c r="G24" s="8">
        <v>131500</v>
      </c>
      <c r="H24" s="8"/>
      <c r="I24" s="8">
        <v>44100</v>
      </c>
      <c r="J24" s="8">
        <v>60000</v>
      </c>
      <c r="K24" s="8"/>
      <c r="L24" s="8"/>
      <c r="M24" s="8"/>
      <c r="N24" s="8">
        <f t="shared" si="0"/>
        <v>33850</v>
      </c>
    </row>
    <row r="25" spans="1:17" ht="16.5" customHeight="1" x14ac:dyDescent="0.2">
      <c r="A25" s="7" t="s">
        <v>36</v>
      </c>
      <c r="B25" s="8">
        <v>200000</v>
      </c>
      <c r="C25" s="8">
        <v>468000</v>
      </c>
      <c r="D25" s="8">
        <v>250000</v>
      </c>
      <c r="E25" s="8">
        <v>20800</v>
      </c>
      <c r="F25" s="8">
        <v>229200</v>
      </c>
      <c r="G25" s="8">
        <v>158000</v>
      </c>
      <c r="H25" s="8">
        <v>60000</v>
      </c>
      <c r="I25" s="8">
        <v>103900</v>
      </c>
      <c r="J25" s="8">
        <v>58500</v>
      </c>
      <c r="K25" s="8"/>
      <c r="L25" s="8"/>
      <c r="M25" s="11">
        <v>22500</v>
      </c>
      <c r="N25" s="8">
        <f t="shared" si="0"/>
        <v>253900</v>
      </c>
    </row>
    <row r="26" spans="1:17" ht="16.5" customHeight="1" x14ac:dyDescent="0.2">
      <c r="A26" s="7" t="s">
        <v>37</v>
      </c>
      <c r="B26" s="8"/>
      <c r="C26" s="8">
        <v>316000</v>
      </c>
      <c r="D26" s="8">
        <v>60500</v>
      </c>
      <c r="E26" s="8">
        <v>7250</v>
      </c>
      <c r="F26" s="8">
        <v>53250</v>
      </c>
      <c r="G26" s="8">
        <v>175500</v>
      </c>
      <c r="H26" s="8">
        <v>80000</v>
      </c>
      <c r="I26" s="8">
        <v>41700</v>
      </c>
      <c r="J26" s="8">
        <v>125000</v>
      </c>
      <c r="K26" s="8">
        <v>5000</v>
      </c>
      <c r="L26" s="8"/>
      <c r="M26" s="11">
        <v>21000</v>
      </c>
      <c r="N26" s="8">
        <f t="shared" si="0"/>
        <v>70050</v>
      </c>
    </row>
    <row r="27" spans="1:17" ht="16.5" customHeight="1" x14ac:dyDescent="0.2">
      <c r="A27" s="7" t="s">
        <v>38</v>
      </c>
      <c r="B27" s="8"/>
      <c r="C27" s="8">
        <v>382500</v>
      </c>
      <c r="D27" s="8">
        <v>70500</v>
      </c>
      <c r="E27" s="8">
        <v>5050</v>
      </c>
      <c r="F27" s="8">
        <v>65450</v>
      </c>
      <c r="G27" s="8">
        <v>182000</v>
      </c>
      <c r="H27" s="8">
        <v>130000</v>
      </c>
      <c r="I27" s="8">
        <v>118700</v>
      </c>
      <c r="J27" s="8">
        <v>186500</v>
      </c>
      <c r="K27" s="8"/>
      <c r="L27" s="8"/>
      <c r="M27" s="11">
        <v>130000</v>
      </c>
      <c r="N27" s="8">
        <f t="shared" si="0"/>
        <v>-118150</v>
      </c>
    </row>
    <row r="28" spans="1:17" ht="16.5" customHeight="1" x14ac:dyDescent="0.2">
      <c r="A28" s="7" t="s">
        <v>39</v>
      </c>
      <c r="B28" s="8">
        <v>200000</v>
      </c>
      <c r="C28" s="8">
        <v>421000</v>
      </c>
      <c r="D28" s="8">
        <v>131500</v>
      </c>
      <c r="E28" s="8">
        <v>10950</v>
      </c>
      <c r="F28" s="8">
        <v>120550</v>
      </c>
      <c r="G28" s="8">
        <v>199500</v>
      </c>
      <c r="H28" s="8">
        <v>90000</v>
      </c>
      <c r="I28" s="8">
        <v>142700</v>
      </c>
      <c r="J28" s="8"/>
      <c r="K28" s="8"/>
      <c r="L28" s="8"/>
      <c r="M28" s="11">
        <v>157500</v>
      </c>
      <c r="N28" s="8">
        <f t="shared" si="0"/>
        <v>200250</v>
      </c>
    </row>
    <row r="29" spans="1:17" ht="16.5" customHeight="1" x14ac:dyDescent="0.2">
      <c r="A29" s="7" t="s">
        <v>40</v>
      </c>
      <c r="B29" s="8">
        <v>152500</v>
      </c>
      <c r="C29" s="8">
        <v>146500</v>
      </c>
      <c r="D29" s="8">
        <v>62500</v>
      </c>
      <c r="E29" s="8">
        <v>4250</v>
      </c>
      <c r="F29" s="8">
        <v>58250</v>
      </c>
      <c r="G29" s="8">
        <v>84000</v>
      </c>
      <c r="H29" s="8"/>
      <c r="I29" s="8">
        <v>64400</v>
      </c>
      <c r="J29" s="8"/>
      <c r="K29" s="8"/>
      <c r="L29" s="8"/>
      <c r="M29" s="8"/>
      <c r="N29" s="8">
        <f t="shared" si="0"/>
        <v>176350</v>
      </c>
    </row>
    <row r="30" spans="1:17" ht="16.5" customHeight="1" x14ac:dyDescent="0.2">
      <c r="A30" s="7" t="s">
        <v>41</v>
      </c>
      <c r="B30" s="8">
        <v>100000</v>
      </c>
      <c r="C30" s="8">
        <v>262500</v>
      </c>
      <c r="D30" s="8">
        <v>68000</v>
      </c>
      <c r="E30" s="8">
        <v>7750</v>
      </c>
      <c r="F30" s="8">
        <v>60250</v>
      </c>
      <c r="G30" s="8">
        <v>194500</v>
      </c>
      <c r="H30" s="8"/>
      <c r="I30" s="8">
        <v>134400</v>
      </c>
      <c r="J30" s="8">
        <v>5000</v>
      </c>
      <c r="K30" s="8"/>
      <c r="L30" s="8"/>
      <c r="M30" s="8">
        <v>49500</v>
      </c>
      <c r="N30" s="8">
        <f t="shared" si="0"/>
        <v>113350</v>
      </c>
    </row>
    <row r="31" spans="1:17" ht="16.5" customHeight="1" x14ac:dyDescent="0.2">
      <c r="A31" s="7" t="s">
        <v>42</v>
      </c>
      <c r="B31" s="8">
        <v>178500</v>
      </c>
      <c r="C31" s="8">
        <v>344500</v>
      </c>
      <c r="D31" s="8">
        <v>52000</v>
      </c>
      <c r="E31" s="8">
        <v>6250</v>
      </c>
      <c r="F31" s="8">
        <v>45750</v>
      </c>
      <c r="G31" s="8">
        <v>112500</v>
      </c>
      <c r="H31" s="8">
        <v>180000</v>
      </c>
      <c r="I31" s="8">
        <v>187300</v>
      </c>
      <c r="J31" s="8">
        <v>60000</v>
      </c>
      <c r="K31" s="8"/>
      <c r="L31" s="8"/>
      <c r="M31" s="8"/>
      <c r="N31" s="8">
        <f t="shared" si="0"/>
        <v>229950</v>
      </c>
    </row>
    <row r="32" spans="1:17" ht="16.5" customHeight="1" x14ac:dyDescent="0.2">
      <c r="A32" s="7" t="s">
        <v>43</v>
      </c>
      <c r="B32" s="8"/>
      <c r="C32" s="8">
        <v>135000</v>
      </c>
      <c r="D32" s="8">
        <v>86000</v>
      </c>
      <c r="E32" s="8">
        <v>5800</v>
      </c>
      <c r="F32" s="8">
        <v>80200</v>
      </c>
      <c r="G32" s="8">
        <v>49000</v>
      </c>
      <c r="H32" s="8"/>
      <c r="I32" s="8">
        <v>62000</v>
      </c>
      <c r="J32" s="8"/>
      <c r="K32" s="8"/>
      <c r="L32" s="8"/>
      <c r="M32" s="8"/>
      <c r="N32" s="8">
        <f t="shared" si="0"/>
        <v>-7200</v>
      </c>
    </row>
    <row r="33" spans="1:14" ht="16.5" customHeight="1" x14ac:dyDescent="0.2">
      <c r="A33" s="7" t="s">
        <v>44</v>
      </c>
      <c r="B33" s="8"/>
      <c r="C33" s="8">
        <v>210000</v>
      </c>
      <c r="D33" s="8">
        <v>34000</v>
      </c>
      <c r="E33" s="8">
        <v>2450</v>
      </c>
      <c r="F33" s="8">
        <v>31550</v>
      </c>
      <c r="G33" s="8">
        <v>131000</v>
      </c>
      <c r="H33" s="8">
        <v>45000</v>
      </c>
      <c r="I33" s="8">
        <v>768300</v>
      </c>
      <c r="J33" s="8"/>
      <c r="K33" s="8"/>
      <c r="L33" s="8"/>
      <c r="M33" s="8"/>
      <c r="N33" s="8">
        <f t="shared" si="0"/>
        <v>-589850</v>
      </c>
    </row>
    <row r="34" spans="1:14" ht="19.5" customHeight="1" x14ac:dyDescent="0.2">
      <c r="A34" s="5"/>
      <c r="B34" s="12"/>
      <c r="C34" s="12"/>
      <c r="D34" s="12"/>
      <c r="E34" s="12">
        <f>SUM(E3:E33)</f>
        <v>260240</v>
      </c>
      <c r="F34" s="12"/>
      <c r="G34" s="17">
        <f>SUM(G3:G33)</f>
        <v>5548100</v>
      </c>
      <c r="H34" s="16">
        <f>SUM(H3:H33)</f>
        <v>3245000</v>
      </c>
      <c r="I34" s="16">
        <f>SUM(I3:I33)</f>
        <v>5123750</v>
      </c>
      <c r="J34" s="15">
        <f>SUM(J3:J33)</f>
        <v>1059100</v>
      </c>
      <c r="K34" s="1"/>
      <c r="L34" s="1"/>
      <c r="M34" s="1"/>
      <c r="N34" s="14">
        <f>SUM(N3:N33)</f>
        <v>3115580</v>
      </c>
    </row>
    <row r="35" spans="1:14" ht="16.5" customHeight="1" x14ac:dyDescent="0.2">
      <c r="N35" s="6"/>
    </row>
  </sheetData>
  <mergeCells count="1">
    <mergeCell ref="A1:N1"/>
  </mergeCells>
  <pageMargins left="0" right="0" top="0" bottom="0" header="0" footer="0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1"/>
  <sheetViews>
    <sheetView topLeftCell="A4" zoomScale="80" zoomScaleNormal="80" workbookViewId="0">
      <selection activeCell="Q31" sqref="Q31"/>
    </sheetView>
  </sheetViews>
  <sheetFormatPr defaultRowHeight="15" x14ac:dyDescent="0.25"/>
  <cols>
    <col min="1" max="1" width="2.7109375" customWidth="1"/>
    <col min="2" max="2" width="9.42578125" bestFit="1" customWidth="1"/>
    <col min="3" max="3" width="14.7109375" customWidth="1"/>
    <col min="4" max="4" width="14.85546875" customWidth="1"/>
    <col min="5" max="5" width="5.85546875" hidden="1" customWidth="1"/>
    <col min="6" max="6" width="6.7109375" hidden="1" customWidth="1"/>
    <col min="7" max="7" width="14.140625" bestFit="1" customWidth="1"/>
    <col min="8" max="8" width="8" customWidth="1"/>
    <col min="9" max="9" width="8.5703125" customWidth="1"/>
    <col min="10" max="10" width="15.7109375" customWidth="1"/>
    <col min="11" max="11" width="16.5703125" customWidth="1"/>
    <col min="12" max="13" width="14.28515625" customWidth="1"/>
    <col min="14" max="14" width="15.28515625" customWidth="1"/>
    <col min="15" max="15" width="15.85546875" customWidth="1"/>
    <col min="17" max="17" width="27.5703125" customWidth="1"/>
  </cols>
  <sheetData>
    <row r="1" spans="2:17" ht="22.5" x14ac:dyDescent="0.25">
      <c r="B1" s="107">
        <v>43132</v>
      </c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</row>
    <row r="2" spans="2:17" s="27" customFormat="1" ht="18.75" x14ac:dyDescent="0.3">
      <c r="B2" s="26" t="s">
        <v>0</v>
      </c>
      <c r="C2" s="26" t="s">
        <v>1</v>
      </c>
      <c r="D2" s="26" t="s">
        <v>2</v>
      </c>
      <c r="E2" s="26" t="s">
        <v>3</v>
      </c>
      <c r="F2" s="26" t="s">
        <v>4</v>
      </c>
      <c r="G2" s="26" t="s">
        <v>5</v>
      </c>
      <c r="H2" s="26" t="s">
        <v>6</v>
      </c>
      <c r="I2" s="26" t="s">
        <v>7</v>
      </c>
      <c r="J2" s="26" t="s">
        <v>8</v>
      </c>
      <c r="K2" s="26" t="s">
        <v>9</v>
      </c>
      <c r="L2" s="26" t="s">
        <v>23</v>
      </c>
      <c r="M2" s="25" t="s">
        <v>45</v>
      </c>
      <c r="N2" s="26" t="s">
        <v>10</v>
      </c>
      <c r="O2" s="26" t="s">
        <v>11</v>
      </c>
    </row>
    <row r="3" spans="2:17" s="27" customFormat="1" ht="20.25" x14ac:dyDescent="0.3">
      <c r="B3" s="18">
        <v>43132</v>
      </c>
      <c r="C3" s="29"/>
      <c r="D3" s="29">
        <v>285500</v>
      </c>
      <c r="E3" s="29"/>
      <c r="F3" s="29"/>
      <c r="G3" s="29">
        <v>75800</v>
      </c>
      <c r="H3" s="29"/>
      <c r="I3" s="29"/>
      <c r="J3" s="29">
        <v>115500</v>
      </c>
      <c r="K3" s="29"/>
      <c r="L3" s="29"/>
      <c r="M3" s="29"/>
      <c r="N3" s="29"/>
      <c r="O3" s="32">
        <f>C3+D3-(E3+F3+G3+H3+I3+J3+K3+L3+M3+N3)</f>
        <v>94200</v>
      </c>
      <c r="Q3" s="34"/>
    </row>
    <row r="4" spans="2:17" s="27" customFormat="1" ht="20.25" x14ac:dyDescent="0.3">
      <c r="B4" s="18">
        <v>43133</v>
      </c>
      <c r="C4" s="29"/>
      <c r="D4" s="29">
        <v>390500</v>
      </c>
      <c r="E4" s="29"/>
      <c r="F4" s="29"/>
      <c r="G4" s="29">
        <v>99000</v>
      </c>
      <c r="H4" s="29"/>
      <c r="I4" s="29"/>
      <c r="J4" s="29">
        <v>32500</v>
      </c>
      <c r="K4" s="29"/>
      <c r="L4" s="29"/>
      <c r="M4" s="29"/>
      <c r="N4" s="29">
        <v>0</v>
      </c>
      <c r="O4" s="32">
        <f t="shared" ref="O4:O30" si="0">C4+D4-(E4+F4+G4+H4+I4+J4+K4+L4+M4+N4)</f>
        <v>259000</v>
      </c>
      <c r="Q4" s="34"/>
    </row>
    <row r="5" spans="2:17" s="27" customFormat="1" ht="20.25" x14ac:dyDescent="0.3">
      <c r="B5" s="18">
        <v>43134</v>
      </c>
      <c r="C5" s="29">
        <v>100000</v>
      </c>
      <c r="D5" s="29">
        <v>507000</v>
      </c>
      <c r="E5" s="29"/>
      <c r="F5" s="29"/>
      <c r="G5" s="29">
        <v>122600</v>
      </c>
      <c r="H5" s="29"/>
      <c r="I5" s="29"/>
      <c r="J5" s="29">
        <f>289000+108200</f>
        <v>397200</v>
      </c>
      <c r="K5" s="29"/>
      <c r="L5" s="29"/>
      <c r="M5" s="29"/>
      <c r="N5" s="29">
        <v>35000</v>
      </c>
      <c r="O5" s="32">
        <f t="shared" si="0"/>
        <v>52200</v>
      </c>
      <c r="Q5" s="34"/>
    </row>
    <row r="6" spans="2:17" s="27" customFormat="1" ht="20.25" x14ac:dyDescent="0.3">
      <c r="B6" s="18">
        <v>43135</v>
      </c>
      <c r="C6" s="30"/>
      <c r="D6" s="30">
        <v>542000</v>
      </c>
      <c r="E6" s="30"/>
      <c r="F6" s="30"/>
      <c r="G6" s="30">
        <v>176350</v>
      </c>
      <c r="H6" s="30"/>
      <c r="I6" s="30"/>
      <c r="J6" s="30">
        <v>93300</v>
      </c>
      <c r="K6" s="30">
        <v>179000</v>
      </c>
      <c r="L6" s="30"/>
      <c r="M6" s="30"/>
      <c r="N6" s="30">
        <v>33000</v>
      </c>
      <c r="O6" s="32">
        <f t="shared" si="0"/>
        <v>60350</v>
      </c>
    </row>
    <row r="7" spans="2:17" s="27" customFormat="1" ht="20.25" x14ac:dyDescent="0.3">
      <c r="B7" s="18">
        <v>43136</v>
      </c>
      <c r="C7" s="29"/>
      <c r="D7" s="29">
        <v>523000</v>
      </c>
      <c r="E7" s="29"/>
      <c r="F7" s="29"/>
      <c r="G7" s="29">
        <v>198150</v>
      </c>
      <c r="H7" s="29"/>
      <c r="I7" s="29"/>
      <c r="J7" s="29">
        <v>123700</v>
      </c>
      <c r="K7" s="29"/>
      <c r="L7" s="29"/>
      <c r="M7" s="29"/>
      <c r="N7" s="29"/>
      <c r="O7" s="32">
        <f t="shared" si="0"/>
        <v>201150</v>
      </c>
    </row>
    <row r="8" spans="2:17" s="27" customFormat="1" ht="20.25" x14ac:dyDescent="0.3">
      <c r="B8" s="18">
        <v>43137</v>
      </c>
      <c r="C8" s="29">
        <v>35000</v>
      </c>
      <c r="D8" s="29">
        <v>770000</v>
      </c>
      <c r="E8" s="29"/>
      <c r="F8" s="29"/>
      <c r="G8" s="29">
        <v>67750</v>
      </c>
      <c r="H8" s="29"/>
      <c r="I8" s="29"/>
      <c r="J8" s="29">
        <v>144600</v>
      </c>
      <c r="K8" s="29">
        <v>177500</v>
      </c>
      <c r="L8" s="29"/>
      <c r="M8" s="29"/>
      <c r="N8" s="29"/>
      <c r="O8" s="32">
        <f t="shared" si="0"/>
        <v>415150</v>
      </c>
    </row>
    <row r="9" spans="2:17" s="27" customFormat="1" ht="20.25" x14ac:dyDescent="0.3">
      <c r="B9" s="18">
        <v>43138</v>
      </c>
      <c r="C9" s="29"/>
      <c r="D9" s="29">
        <v>506500</v>
      </c>
      <c r="E9" s="29"/>
      <c r="F9" s="29"/>
      <c r="G9" s="29">
        <v>29250</v>
      </c>
      <c r="H9" s="29"/>
      <c r="I9" s="29"/>
      <c r="J9" s="29">
        <v>624200</v>
      </c>
      <c r="K9" s="29"/>
      <c r="L9" s="29">
        <v>657500</v>
      </c>
      <c r="M9" s="29"/>
      <c r="N9" s="29"/>
      <c r="O9" s="32">
        <f t="shared" si="0"/>
        <v>-804450</v>
      </c>
    </row>
    <row r="10" spans="2:17" s="27" customFormat="1" ht="20.25" x14ac:dyDescent="0.3">
      <c r="B10" s="18">
        <v>43139</v>
      </c>
      <c r="C10" s="29"/>
      <c r="D10" s="29">
        <v>755500</v>
      </c>
      <c r="E10" s="29"/>
      <c r="F10" s="29"/>
      <c r="G10" s="29">
        <v>108000</v>
      </c>
      <c r="H10" s="29"/>
      <c r="I10" s="29"/>
      <c r="J10" s="29">
        <v>146000</v>
      </c>
      <c r="K10" s="29">
        <v>5000</v>
      </c>
      <c r="L10" s="29"/>
      <c r="M10" s="29"/>
      <c r="N10" s="29">
        <v>445500</v>
      </c>
      <c r="O10" s="32">
        <f t="shared" si="0"/>
        <v>51000</v>
      </c>
    </row>
    <row r="11" spans="2:17" s="27" customFormat="1" ht="20.25" x14ac:dyDescent="0.3">
      <c r="B11" s="18">
        <v>43140</v>
      </c>
      <c r="C11" s="29"/>
      <c r="D11" s="29">
        <v>278000</v>
      </c>
      <c r="E11" s="29"/>
      <c r="F11" s="29"/>
      <c r="G11" s="29">
        <v>182950</v>
      </c>
      <c r="H11" s="29"/>
      <c r="I11" s="29"/>
      <c r="J11" s="29">
        <v>94200</v>
      </c>
      <c r="K11" s="29"/>
      <c r="L11" s="29"/>
      <c r="M11" s="29"/>
      <c r="N11" s="29">
        <v>54000</v>
      </c>
      <c r="O11" s="32">
        <f t="shared" si="0"/>
        <v>-53150</v>
      </c>
    </row>
    <row r="12" spans="2:17" ht="20.25" x14ac:dyDescent="0.25">
      <c r="B12" s="18">
        <v>43141</v>
      </c>
      <c r="C12" s="29">
        <v>50000</v>
      </c>
      <c r="D12" s="29">
        <v>296500</v>
      </c>
      <c r="E12" s="29"/>
      <c r="F12" s="29"/>
      <c r="G12" s="29">
        <v>75650</v>
      </c>
      <c r="H12" s="29"/>
      <c r="I12" s="29"/>
      <c r="J12" s="29">
        <v>73000</v>
      </c>
      <c r="K12" s="29">
        <v>23000</v>
      </c>
      <c r="L12" s="31"/>
      <c r="M12" s="29"/>
      <c r="N12" s="31">
        <v>133500</v>
      </c>
      <c r="O12" s="32">
        <f t="shared" si="0"/>
        <v>41350</v>
      </c>
    </row>
    <row r="13" spans="2:17" ht="18.75" x14ac:dyDescent="0.25">
      <c r="B13" s="18">
        <v>43142</v>
      </c>
      <c r="C13" s="19">
        <v>200000</v>
      </c>
      <c r="D13" s="19">
        <v>651000</v>
      </c>
      <c r="E13" s="19"/>
      <c r="F13" s="19"/>
      <c r="G13" s="19">
        <v>71400</v>
      </c>
      <c r="H13" s="19"/>
      <c r="I13" s="19"/>
      <c r="J13" s="19">
        <v>254500</v>
      </c>
      <c r="K13" s="19">
        <v>106500</v>
      </c>
      <c r="L13" s="19"/>
      <c r="M13" s="19"/>
      <c r="N13" s="19">
        <v>161500</v>
      </c>
      <c r="O13" s="33">
        <f t="shared" si="0"/>
        <v>257100</v>
      </c>
    </row>
    <row r="14" spans="2:17" ht="18.75" x14ac:dyDescent="0.25">
      <c r="B14" s="18">
        <v>43143</v>
      </c>
      <c r="C14" s="19"/>
      <c r="D14" s="19">
        <v>340000</v>
      </c>
      <c r="E14" s="19"/>
      <c r="F14" s="19"/>
      <c r="G14" s="19">
        <v>56450</v>
      </c>
      <c r="H14" s="19"/>
      <c r="I14" s="19"/>
      <c r="J14" s="19">
        <v>194600</v>
      </c>
      <c r="K14" s="19">
        <v>167500</v>
      </c>
      <c r="L14" s="19"/>
      <c r="M14" s="19"/>
      <c r="N14" s="19"/>
      <c r="O14" s="33">
        <f t="shared" si="0"/>
        <v>-78550</v>
      </c>
    </row>
    <row r="15" spans="2:17" ht="18.75" x14ac:dyDescent="0.25">
      <c r="B15" s="18">
        <v>43144</v>
      </c>
      <c r="C15" s="19"/>
      <c r="D15" s="19">
        <v>243500</v>
      </c>
      <c r="E15" s="19"/>
      <c r="F15" s="19"/>
      <c r="G15" s="19">
        <v>99150</v>
      </c>
      <c r="H15" s="19"/>
      <c r="I15" s="19"/>
      <c r="J15" s="19">
        <v>279000</v>
      </c>
      <c r="K15" s="19">
        <v>33000</v>
      </c>
      <c r="L15" s="19"/>
      <c r="M15" s="19"/>
      <c r="N15" s="19">
        <v>139500</v>
      </c>
      <c r="O15" s="33">
        <f t="shared" si="0"/>
        <v>-307150</v>
      </c>
    </row>
    <row r="16" spans="2:17" ht="18.75" x14ac:dyDescent="0.25">
      <c r="B16" s="18">
        <v>43145</v>
      </c>
      <c r="C16" s="19">
        <v>654500</v>
      </c>
      <c r="D16" s="19">
        <v>438500</v>
      </c>
      <c r="E16" s="19"/>
      <c r="F16" s="19"/>
      <c r="G16" s="19">
        <v>65350</v>
      </c>
      <c r="H16" s="19"/>
      <c r="I16" s="19"/>
      <c r="J16" s="19">
        <v>208800</v>
      </c>
      <c r="K16" s="19">
        <v>60000</v>
      </c>
      <c r="L16" s="19"/>
      <c r="M16" s="19"/>
      <c r="N16" s="19">
        <v>95000</v>
      </c>
      <c r="O16" s="33">
        <f t="shared" si="0"/>
        <v>663850</v>
      </c>
    </row>
    <row r="17" spans="2:17" ht="18.75" x14ac:dyDescent="0.25">
      <c r="B17" s="18">
        <v>43146</v>
      </c>
      <c r="C17" s="19">
        <v>360000</v>
      </c>
      <c r="D17" s="19">
        <v>642000</v>
      </c>
      <c r="E17" s="19"/>
      <c r="F17" s="19"/>
      <c r="G17" s="19">
        <v>230300</v>
      </c>
      <c r="H17" s="19"/>
      <c r="I17" s="19"/>
      <c r="J17" s="19">
        <v>312800</v>
      </c>
      <c r="K17" s="19"/>
      <c r="L17" s="20"/>
      <c r="M17" s="19"/>
      <c r="N17" s="19"/>
      <c r="O17" s="33">
        <f t="shared" si="0"/>
        <v>458900</v>
      </c>
    </row>
    <row r="18" spans="2:17" ht="18.75" x14ac:dyDescent="0.25">
      <c r="B18" s="18">
        <v>43147</v>
      </c>
      <c r="C18" s="19">
        <v>200000</v>
      </c>
      <c r="D18" s="19">
        <v>161500</v>
      </c>
      <c r="E18" s="19"/>
      <c r="F18" s="19"/>
      <c r="G18" s="19">
        <v>104650</v>
      </c>
      <c r="H18" s="19"/>
      <c r="I18" s="19"/>
      <c r="J18" s="19">
        <v>211800</v>
      </c>
      <c r="K18" s="19"/>
      <c r="L18" s="19"/>
      <c r="M18" s="19"/>
      <c r="N18" s="19"/>
      <c r="O18" s="24">
        <f t="shared" si="0"/>
        <v>45050</v>
      </c>
    </row>
    <row r="19" spans="2:17" ht="18.75" x14ac:dyDescent="0.25">
      <c r="B19" s="18">
        <v>43148</v>
      </c>
      <c r="C19" s="19"/>
      <c r="D19" s="19">
        <v>385000</v>
      </c>
      <c r="E19" s="19"/>
      <c r="F19" s="19"/>
      <c r="G19" s="19">
        <v>71100</v>
      </c>
      <c r="H19" s="19"/>
      <c r="I19" s="19"/>
      <c r="J19" s="19">
        <v>167400</v>
      </c>
      <c r="K19" s="19"/>
      <c r="L19" s="19"/>
      <c r="M19" s="19"/>
      <c r="N19" s="19"/>
      <c r="O19" s="24">
        <f t="shared" si="0"/>
        <v>146500</v>
      </c>
    </row>
    <row r="20" spans="2:17" ht="18.75" x14ac:dyDescent="0.25">
      <c r="B20" s="18">
        <v>43149</v>
      </c>
      <c r="C20" s="19"/>
      <c r="D20" s="19">
        <v>528000</v>
      </c>
      <c r="E20" s="19"/>
      <c r="F20" s="19"/>
      <c r="G20" s="19">
        <v>104550</v>
      </c>
      <c r="H20" s="19"/>
      <c r="I20" s="19"/>
      <c r="J20" s="19">
        <v>120550</v>
      </c>
      <c r="K20" s="19">
        <v>240000</v>
      </c>
      <c r="L20" s="19"/>
      <c r="M20" s="19"/>
      <c r="N20" s="19"/>
      <c r="O20" s="24">
        <f t="shared" si="0"/>
        <v>62900</v>
      </c>
    </row>
    <row r="21" spans="2:17" ht="18.75" x14ac:dyDescent="0.25">
      <c r="B21" s="18">
        <v>43150</v>
      </c>
      <c r="C21" s="19">
        <v>80500</v>
      </c>
      <c r="D21" s="19">
        <v>347000</v>
      </c>
      <c r="E21" s="19"/>
      <c r="F21" s="19"/>
      <c r="G21" s="19">
        <v>45250</v>
      </c>
      <c r="H21" s="19"/>
      <c r="I21" s="19"/>
      <c r="J21" s="19">
        <v>292700</v>
      </c>
      <c r="K21" s="19">
        <v>10000</v>
      </c>
      <c r="L21" s="19"/>
      <c r="M21" s="19"/>
      <c r="N21" s="19"/>
      <c r="O21" s="24">
        <f>C21+D21-(G21+J21+K21)</f>
        <v>79550</v>
      </c>
    </row>
    <row r="22" spans="2:17" ht="18.75" x14ac:dyDescent="0.25">
      <c r="B22" s="18">
        <v>43151</v>
      </c>
      <c r="C22" s="19"/>
      <c r="D22" s="19">
        <v>371500</v>
      </c>
      <c r="E22" s="19"/>
      <c r="F22" s="19"/>
      <c r="G22" s="19">
        <v>48400</v>
      </c>
      <c r="H22" s="19"/>
      <c r="I22" s="19"/>
      <c r="J22" s="19">
        <v>364200</v>
      </c>
      <c r="K22" s="19"/>
      <c r="L22" s="19"/>
      <c r="M22" s="19"/>
      <c r="N22" s="19">
        <v>150000</v>
      </c>
      <c r="O22" s="24">
        <f>C22+D22-(G22+J22+N22)</f>
        <v>-191100</v>
      </c>
    </row>
    <row r="23" spans="2:17" ht="18.75" x14ac:dyDescent="0.25">
      <c r="B23" s="18">
        <v>43152</v>
      </c>
      <c r="C23" s="19"/>
      <c r="D23" s="19">
        <v>732000</v>
      </c>
      <c r="E23" s="19"/>
      <c r="F23" s="19"/>
      <c r="G23" s="19">
        <v>193050</v>
      </c>
      <c r="H23" s="19"/>
      <c r="I23" s="19"/>
      <c r="J23" s="19">
        <v>106650</v>
      </c>
      <c r="K23" s="19">
        <v>386500</v>
      </c>
      <c r="L23" s="19"/>
      <c r="M23" s="19"/>
      <c r="N23" s="19">
        <v>55500</v>
      </c>
      <c r="O23" s="24">
        <f t="shared" si="0"/>
        <v>-9700</v>
      </c>
      <c r="Q23" t="s">
        <v>46</v>
      </c>
    </row>
    <row r="24" spans="2:17" ht="18.75" x14ac:dyDescent="0.25">
      <c r="B24" s="18">
        <v>43153</v>
      </c>
      <c r="C24" s="19"/>
      <c r="D24" s="19">
        <v>342700</v>
      </c>
      <c r="E24" s="19"/>
      <c r="F24" s="19"/>
      <c r="G24" s="19">
        <v>31000</v>
      </c>
      <c r="H24" s="19"/>
      <c r="I24" s="19"/>
      <c r="J24" s="19">
        <v>181600</v>
      </c>
      <c r="K24" s="19"/>
      <c r="L24" s="19"/>
      <c r="M24" s="19">
        <v>43000</v>
      </c>
      <c r="N24" s="19">
        <v>122000</v>
      </c>
      <c r="O24" s="24">
        <f t="shared" si="0"/>
        <v>-34900</v>
      </c>
    </row>
    <row r="25" spans="2:17" ht="18.75" x14ac:dyDescent="0.25">
      <c r="B25" s="18">
        <v>43154</v>
      </c>
      <c r="C25" s="19"/>
      <c r="D25" s="19">
        <v>195000</v>
      </c>
      <c r="E25" s="19"/>
      <c r="F25" s="19"/>
      <c r="G25" s="19">
        <v>99850</v>
      </c>
      <c r="H25" s="19"/>
      <c r="I25" s="19"/>
      <c r="J25" s="19">
        <v>97100</v>
      </c>
      <c r="K25" s="19"/>
      <c r="L25" s="19"/>
      <c r="M25" s="19"/>
      <c r="N25" s="20">
        <v>50000</v>
      </c>
      <c r="O25" s="24">
        <f t="shared" si="0"/>
        <v>-51950</v>
      </c>
    </row>
    <row r="26" spans="2:17" ht="18.75" x14ac:dyDescent="0.25">
      <c r="B26" s="18">
        <v>43155</v>
      </c>
      <c r="C26" s="19">
        <v>118500</v>
      </c>
      <c r="D26" s="19">
        <v>461000</v>
      </c>
      <c r="E26" s="19"/>
      <c r="F26" s="19"/>
      <c r="G26" s="19">
        <v>102250</v>
      </c>
      <c r="H26" s="19"/>
      <c r="I26" s="19"/>
      <c r="J26" s="19">
        <v>117250</v>
      </c>
      <c r="K26" s="19">
        <v>11500</v>
      </c>
      <c r="L26" s="19"/>
      <c r="M26" s="19"/>
      <c r="N26" s="20">
        <v>160000</v>
      </c>
      <c r="O26" s="24">
        <f t="shared" si="0"/>
        <v>188500</v>
      </c>
    </row>
    <row r="27" spans="2:17" ht="18.75" x14ac:dyDescent="0.25">
      <c r="B27" s="18">
        <v>43156</v>
      </c>
      <c r="C27" s="19">
        <v>845500</v>
      </c>
      <c r="D27" s="19">
        <v>1062500</v>
      </c>
      <c r="E27" s="19"/>
      <c r="F27" s="19"/>
      <c r="G27" s="19">
        <v>194750</v>
      </c>
      <c r="H27" s="19"/>
      <c r="I27" s="19"/>
      <c r="J27" s="19">
        <v>101200</v>
      </c>
      <c r="K27" s="19">
        <v>447000</v>
      </c>
      <c r="L27" s="19"/>
      <c r="M27" s="19"/>
      <c r="N27" s="20"/>
      <c r="O27" s="24">
        <f t="shared" si="0"/>
        <v>1165050</v>
      </c>
    </row>
    <row r="28" spans="2:17" ht="18.75" x14ac:dyDescent="0.25">
      <c r="B28" s="18">
        <v>43157</v>
      </c>
      <c r="C28" s="19"/>
      <c r="D28" s="19">
        <v>251000</v>
      </c>
      <c r="E28" s="19"/>
      <c r="F28" s="19"/>
      <c r="G28" s="19">
        <v>29650</v>
      </c>
      <c r="H28" s="19"/>
      <c r="I28" s="19"/>
      <c r="J28" s="19">
        <v>66300</v>
      </c>
      <c r="K28" s="19"/>
      <c r="L28" s="19"/>
      <c r="M28" s="19"/>
      <c r="N28" s="20"/>
      <c r="O28" s="24">
        <f t="shared" si="0"/>
        <v>155050</v>
      </c>
    </row>
    <row r="29" spans="2:17" ht="18.75" x14ac:dyDescent="0.25">
      <c r="B29" s="18">
        <v>43158</v>
      </c>
      <c r="C29" s="19"/>
      <c r="D29" s="19">
        <v>179000</v>
      </c>
      <c r="E29" s="19"/>
      <c r="F29" s="19"/>
      <c r="G29" s="19">
        <v>97550</v>
      </c>
      <c r="H29" s="19"/>
      <c r="I29" s="19"/>
      <c r="J29" s="19">
        <v>254700</v>
      </c>
      <c r="K29" s="19"/>
      <c r="L29" s="19"/>
      <c r="M29" s="19"/>
      <c r="N29" s="19">
        <v>28000</v>
      </c>
      <c r="O29" s="24">
        <f t="shared" si="0"/>
        <v>-201250</v>
      </c>
    </row>
    <row r="30" spans="2:17" ht="18.75" x14ac:dyDescent="0.25">
      <c r="B30" s="18">
        <v>43159</v>
      </c>
      <c r="C30" s="19"/>
      <c r="D30" s="19">
        <v>498000</v>
      </c>
      <c r="E30" s="19"/>
      <c r="F30" s="19"/>
      <c r="G30" s="19">
        <v>82750</v>
      </c>
      <c r="H30" s="19"/>
      <c r="I30" s="19"/>
      <c r="J30" s="19">
        <v>106150</v>
      </c>
      <c r="K30" s="19"/>
      <c r="L30" s="19"/>
      <c r="M30" s="19"/>
      <c r="N30" s="19">
        <v>127000</v>
      </c>
      <c r="O30" s="24">
        <f t="shared" si="0"/>
        <v>182100</v>
      </c>
    </row>
    <row r="31" spans="2:17" ht="18.75" x14ac:dyDescent="0.25">
      <c r="B31" s="21"/>
      <c r="C31" s="22">
        <f ca="1">B31:N31</f>
        <v>0</v>
      </c>
      <c r="D31" s="28">
        <f t="shared" ref="D31:M31" si="1">SUM(D3:D30)</f>
        <v>12683700</v>
      </c>
      <c r="E31" s="22">
        <f t="shared" si="1"/>
        <v>0</v>
      </c>
      <c r="F31" s="22">
        <f t="shared" si="1"/>
        <v>0</v>
      </c>
      <c r="G31" s="28">
        <f t="shared" si="1"/>
        <v>2862950</v>
      </c>
      <c r="H31" s="22">
        <f t="shared" si="1"/>
        <v>0</v>
      </c>
      <c r="I31" s="22">
        <f t="shared" si="1"/>
        <v>0</v>
      </c>
      <c r="J31" s="22">
        <f t="shared" si="1"/>
        <v>5281500</v>
      </c>
      <c r="K31" s="22">
        <f>SUM(K3:K30)</f>
        <v>1846500</v>
      </c>
      <c r="L31" s="28">
        <f t="shared" si="1"/>
        <v>657500</v>
      </c>
      <c r="M31" s="22">
        <f t="shared" si="1"/>
        <v>43000</v>
      </c>
      <c r="N31" s="28">
        <f>SUM(N3:N30)</f>
        <v>1789500</v>
      </c>
      <c r="O31" s="23">
        <f>SUM(O3:O30)</f>
        <v>2846750</v>
      </c>
      <c r="Q31" t="s">
        <v>58</v>
      </c>
    </row>
  </sheetData>
  <mergeCells count="1">
    <mergeCell ref="B1:O1"/>
  </mergeCells>
  <pageMargins left="0" right="0" top="0" bottom="0" header="0.3" footer="0"/>
  <pageSetup paperSize="9"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2:N41"/>
  <sheetViews>
    <sheetView topLeftCell="A22" workbookViewId="0">
      <selection activeCell="A2" sqref="A2:N2"/>
    </sheetView>
  </sheetViews>
  <sheetFormatPr defaultRowHeight="15.75" x14ac:dyDescent="0.25"/>
  <cols>
    <col min="1" max="1" width="9.140625" style="37"/>
    <col min="2" max="2" width="12.42578125" style="37" customWidth="1"/>
    <col min="3" max="3" width="13.140625" style="37" customWidth="1"/>
    <col min="4" max="4" width="9.42578125" style="37" customWidth="1"/>
    <col min="5" max="5" width="8.85546875" style="37" customWidth="1"/>
    <col min="6" max="6" width="12.85546875" style="37" customWidth="1"/>
    <col min="7" max="7" width="10.5703125" style="37" customWidth="1"/>
    <col min="8" max="8" width="12.85546875" style="37" customWidth="1"/>
    <col min="9" max="9" width="14.7109375" style="37" customWidth="1"/>
    <col min="10" max="10" width="12.5703125" style="37" customWidth="1"/>
    <col min="11" max="11" width="10.42578125" style="37" customWidth="1"/>
    <col min="12" max="12" width="13.42578125" style="37" customWidth="1"/>
    <col min="13" max="13" width="11.7109375" style="37" customWidth="1"/>
    <col min="14" max="14" width="17.7109375" style="37" customWidth="1"/>
    <col min="15" max="16384" width="9.140625" style="37"/>
  </cols>
  <sheetData>
    <row r="2" spans="1:14" x14ac:dyDescent="0.25">
      <c r="A2" s="36" t="s">
        <v>0</v>
      </c>
      <c r="B2" s="36" t="s">
        <v>1</v>
      </c>
      <c r="C2" s="36" t="s">
        <v>2</v>
      </c>
      <c r="D2" s="36" t="s">
        <v>3</v>
      </c>
      <c r="E2" s="36" t="s">
        <v>4</v>
      </c>
      <c r="F2" s="36" t="s">
        <v>5</v>
      </c>
      <c r="G2" s="36" t="s">
        <v>6</v>
      </c>
      <c r="H2" s="36" t="s">
        <v>7</v>
      </c>
      <c r="I2" s="36" t="s">
        <v>8</v>
      </c>
      <c r="J2" s="36" t="s">
        <v>9</v>
      </c>
      <c r="K2" s="36" t="s">
        <v>23</v>
      </c>
      <c r="L2" s="36" t="s">
        <v>45</v>
      </c>
      <c r="M2" s="36" t="s">
        <v>10</v>
      </c>
      <c r="N2" s="36" t="s">
        <v>11</v>
      </c>
    </row>
    <row r="3" spans="1:14" x14ac:dyDescent="0.25">
      <c r="A3" s="38">
        <v>43160</v>
      </c>
      <c r="B3" s="35">
        <v>10000</v>
      </c>
      <c r="C3" s="35">
        <v>1285500</v>
      </c>
      <c r="D3" s="35"/>
      <c r="E3" s="35"/>
      <c r="F3" s="35">
        <v>362950</v>
      </c>
      <c r="G3" s="35"/>
      <c r="H3" s="35"/>
      <c r="I3" s="35">
        <v>165400</v>
      </c>
      <c r="J3" s="35"/>
      <c r="K3" s="35"/>
      <c r="L3" s="35"/>
      <c r="M3" s="35">
        <v>939500</v>
      </c>
      <c r="N3" s="42">
        <f>B3+C3-(D3+E3+F3+G3+H3+I3+J3+K3+L3+M3)</f>
        <v>-172350</v>
      </c>
    </row>
    <row r="4" spans="1:14" x14ac:dyDescent="0.25">
      <c r="A4" s="38">
        <v>43161</v>
      </c>
      <c r="B4" s="35">
        <v>527500</v>
      </c>
      <c r="C4" s="35">
        <v>339500</v>
      </c>
      <c r="D4" s="35"/>
      <c r="E4" s="35"/>
      <c r="F4" s="35">
        <v>86250</v>
      </c>
      <c r="G4" s="35"/>
      <c r="H4" s="35"/>
      <c r="I4" s="35">
        <v>116750</v>
      </c>
      <c r="J4" s="35"/>
      <c r="K4" s="35"/>
      <c r="L4" s="35"/>
      <c r="M4" s="35"/>
      <c r="N4" s="43">
        <f t="shared" ref="N4:N20" si="0">B4+C4-(D4+E4+F4+G4+H4+I4+J4+K4+L4+M4)</f>
        <v>664000</v>
      </c>
    </row>
    <row r="5" spans="1:14" x14ac:dyDescent="0.25">
      <c r="A5" s="38">
        <v>43162</v>
      </c>
      <c r="B5" s="35"/>
      <c r="C5" s="35">
        <v>320500</v>
      </c>
      <c r="D5" s="35"/>
      <c r="E5" s="35"/>
      <c r="F5" s="35">
        <v>154300</v>
      </c>
      <c r="G5" s="35"/>
      <c r="H5" s="35"/>
      <c r="I5" s="35">
        <v>103000</v>
      </c>
      <c r="J5" s="35"/>
      <c r="K5" s="35"/>
      <c r="L5" s="35"/>
      <c r="M5" s="35"/>
      <c r="N5" s="43">
        <f t="shared" si="0"/>
        <v>63200</v>
      </c>
    </row>
    <row r="6" spans="1:14" x14ac:dyDescent="0.25">
      <c r="A6" s="38">
        <v>43163</v>
      </c>
      <c r="B6" s="40">
        <v>20000</v>
      </c>
      <c r="C6" s="40">
        <v>318500</v>
      </c>
      <c r="D6" s="40"/>
      <c r="E6" s="40"/>
      <c r="F6" s="40">
        <v>50000</v>
      </c>
      <c r="G6" s="40"/>
      <c r="H6" s="40"/>
      <c r="I6" s="40">
        <v>75400</v>
      </c>
      <c r="J6" s="40"/>
      <c r="K6" s="40"/>
      <c r="L6" s="40">
        <v>102000</v>
      </c>
      <c r="M6" s="40"/>
      <c r="N6" s="43">
        <f t="shared" si="0"/>
        <v>111100</v>
      </c>
    </row>
    <row r="7" spans="1:14" x14ac:dyDescent="0.25">
      <c r="A7" s="38">
        <v>43164</v>
      </c>
      <c r="B7" s="35">
        <v>500000</v>
      </c>
      <c r="C7" s="35">
        <v>328500</v>
      </c>
      <c r="D7" s="35"/>
      <c r="E7" s="49"/>
      <c r="F7" s="35">
        <v>164400</v>
      </c>
      <c r="G7" s="35"/>
      <c r="H7" s="35"/>
      <c r="I7" s="35">
        <v>317100</v>
      </c>
      <c r="J7" s="35"/>
      <c r="K7" s="35"/>
      <c r="L7" s="35"/>
      <c r="M7" s="35"/>
      <c r="N7" s="43">
        <f t="shared" si="0"/>
        <v>347000</v>
      </c>
    </row>
    <row r="8" spans="1:14" x14ac:dyDescent="0.25">
      <c r="A8" s="38">
        <v>43165</v>
      </c>
      <c r="B8" s="35">
        <v>20000</v>
      </c>
      <c r="C8" s="35">
        <v>706500</v>
      </c>
      <c r="D8" s="35"/>
      <c r="E8" s="35"/>
      <c r="F8" s="35">
        <v>137550</v>
      </c>
      <c r="G8" s="35"/>
      <c r="H8" s="35"/>
      <c r="I8" s="35">
        <v>201600</v>
      </c>
      <c r="J8" s="35">
        <v>254500</v>
      </c>
      <c r="K8" s="35"/>
      <c r="L8" s="35"/>
      <c r="M8" s="35"/>
      <c r="N8" s="43">
        <f t="shared" si="0"/>
        <v>132850</v>
      </c>
    </row>
    <row r="9" spans="1:14" x14ac:dyDescent="0.25">
      <c r="A9" s="38">
        <v>43166</v>
      </c>
      <c r="B9" s="35"/>
      <c r="C9" s="35">
        <v>240500</v>
      </c>
      <c r="D9" s="35"/>
      <c r="E9" s="35"/>
      <c r="F9" s="35">
        <v>58400</v>
      </c>
      <c r="G9" s="35"/>
      <c r="H9" s="35"/>
      <c r="I9" s="35">
        <v>258350</v>
      </c>
      <c r="J9" s="35">
        <v>48000</v>
      </c>
      <c r="K9" s="35"/>
      <c r="L9" s="35"/>
      <c r="M9" s="35"/>
      <c r="N9" s="42">
        <f t="shared" si="0"/>
        <v>-124250</v>
      </c>
    </row>
    <row r="10" spans="1:14" x14ac:dyDescent="0.25">
      <c r="A10" s="38">
        <v>43167</v>
      </c>
      <c r="B10" s="35">
        <v>60000</v>
      </c>
      <c r="C10" s="35">
        <v>397500</v>
      </c>
      <c r="D10" s="35"/>
      <c r="E10" s="35"/>
      <c r="F10" s="35">
        <v>46850</v>
      </c>
      <c r="G10" s="35"/>
      <c r="H10" s="35"/>
      <c r="I10" s="35">
        <v>158000</v>
      </c>
      <c r="J10" s="35">
        <v>173000</v>
      </c>
      <c r="K10" s="35"/>
      <c r="L10" s="35"/>
      <c r="M10" s="35">
        <v>15000</v>
      </c>
      <c r="N10" s="43">
        <f t="shared" si="0"/>
        <v>64650</v>
      </c>
    </row>
    <row r="11" spans="1:14" x14ac:dyDescent="0.25">
      <c r="A11" s="38">
        <v>43168</v>
      </c>
      <c r="B11" s="35">
        <v>100000</v>
      </c>
      <c r="C11" s="35">
        <v>1101500</v>
      </c>
      <c r="D11" s="35"/>
      <c r="E11" s="35"/>
      <c r="F11" s="35">
        <v>105600</v>
      </c>
      <c r="G11" s="35"/>
      <c r="H11" s="35"/>
      <c r="I11" s="35">
        <v>676400</v>
      </c>
      <c r="J11" s="35">
        <v>133000</v>
      </c>
      <c r="K11" s="35"/>
      <c r="L11" s="35"/>
      <c r="M11" s="43"/>
      <c r="N11" s="43">
        <f t="shared" si="0"/>
        <v>286500</v>
      </c>
    </row>
    <row r="12" spans="1:14" x14ac:dyDescent="0.25">
      <c r="A12" s="38">
        <v>43169</v>
      </c>
      <c r="B12" s="35">
        <v>100000</v>
      </c>
      <c r="C12" s="35">
        <v>242500</v>
      </c>
      <c r="D12" s="35"/>
      <c r="E12" s="35"/>
      <c r="F12" s="35">
        <v>57700</v>
      </c>
      <c r="G12" s="35"/>
      <c r="H12" s="35"/>
      <c r="I12" s="35">
        <v>65750</v>
      </c>
      <c r="J12" s="35"/>
      <c r="K12" s="39"/>
      <c r="L12" s="35"/>
      <c r="M12" s="39"/>
      <c r="N12" s="43">
        <f t="shared" si="0"/>
        <v>219050</v>
      </c>
    </row>
    <row r="13" spans="1:14" x14ac:dyDescent="0.25">
      <c r="A13" s="38">
        <v>43170</v>
      </c>
      <c r="B13" s="35">
        <v>10000</v>
      </c>
      <c r="C13" s="35">
        <v>305500</v>
      </c>
      <c r="D13" s="35"/>
      <c r="E13" s="35"/>
      <c r="F13" s="35">
        <v>225150</v>
      </c>
      <c r="G13" s="35"/>
      <c r="H13" s="35"/>
      <c r="I13" s="35">
        <v>115800</v>
      </c>
      <c r="J13" s="35">
        <v>173500</v>
      </c>
      <c r="K13" s="35"/>
      <c r="L13" s="35"/>
      <c r="M13" s="35"/>
      <c r="N13" s="44">
        <f t="shared" si="0"/>
        <v>-198950</v>
      </c>
    </row>
    <row r="14" spans="1:14" x14ac:dyDescent="0.25">
      <c r="A14" s="38">
        <v>43171</v>
      </c>
      <c r="B14" s="35">
        <v>36000</v>
      </c>
      <c r="C14" s="35">
        <v>631500</v>
      </c>
      <c r="D14" s="35"/>
      <c r="E14" s="35"/>
      <c r="F14" s="35">
        <v>249850</v>
      </c>
      <c r="G14" s="35"/>
      <c r="H14" s="35"/>
      <c r="I14" s="35">
        <v>232550</v>
      </c>
      <c r="J14" s="35">
        <v>108000</v>
      </c>
      <c r="K14" s="35"/>
      <c r="L14" s="35"/>
      <c r="M14" s="35"/>
      <c r="N14" s="43">
        <f t="shared" si="0"/>
        <v>77100</v>
      </c>
    </row>
    <row r="15" spans="1:14" x14ac:dyDescent="0.25">
      <c r="A15" s="38">
        <v>43172</v>
      </c>
      <c r="B15" s="35">
        <v>50000</v>
      </c>
      <c r="C15" s="35">
        <v>362500</v>
      </c>
      <c r="D15" s="35"/>
      <c r="E15" s="35"/>
      <c r="F15" s="35">
        <v>159100</v>
      </c>
      <c r="G15" s="35"/>
      <c r="H15" s="35"/>
      <c r="I15" s="35">
        <v>113600</v>
      </c>
      <c r="J15" s="35"/>
      <c r="K15" s="35"/>
      <c r="L15" s="35"/>
      <c r="M15" s="35">
        <v>30000</v>
      </c>
      <c r="N15" s="43">
        <f t="shared" si="0"/>
        <v>109800</v>
      </c>
    </row>
    <row r="16" spans="1:14" x14ac:dyDescent="0.25">
      <c r="A16" s="38">
        <v>43173</v>
      </c>
      <c r="B16" s="35">
        <v>30000</v>
      </c>
      <c r="C16" s="35">
        <v>489500</v>
      </c>
      <c r="D16" s="35"/>
      <c r="E16" s="35"/>
      <c r="F16" s="35">
        <v>138600</v>
      </c>
      <c r="G16" s="35"/>
      <c r="H16" s="35"/>
      <c r="I16" s="35">
        <v>133150</v>
      </c>
      <c r="J16" s="35">
        <v>228500</v>
      </c>
      <c r="K16" s="35"/>
      <c r="L16" s="35"/>
      <c r="M16" s="35">
        <v>3500</v>
      </c>
      <c r="N16" s="43">
        <f t="shared" si="0"/>
        <v>15750</v>
      </c>
    </row>
    <row r="17" spans="1:14" x14ac:dyDescent="0.25">
      <c r="A17" s="38">
        <v>43174</v>
      </c>
      <c r="B17" s="35"/>
      <c r="C17" s="35">
        <v>658500</v>
      </c>
      <c r="D17" s="35"/>
      <c r="E17" s="35"/>
      <c r="F17" s="35">
        <v>97700</v>
      </c>
      <c r="G17" s="35"/>
      <c r="H17" s="35"/>
      <c r="I17" s="35">
        <v>202000</v>
      </c>
      <c r="J17" s="35"/>
      <c r="K17" s="39"/>
      <c r="L17" s="35"/>
      <c r="M17" s="35">
        <v>141000</v>
      </c>
      <c r="N17" s="43">
        <f t="shared" si="0"/>
        <v>217800</v>
      </c>
    </row>
    <row r="18" spans="1:14" x14ac:dyDescent="0.25">
      <c r="A18" s="38">
        <v>43175</v>
      </c>
      <c r="B18" s="35"/>
      <c r="C18" s="35">
        <v>789500</v>
      </c>
      <c r="D18" s="35"/>
      <c r="E18" s="35"/>
      <c r="F18" s="35">
        <v>68250</v>
      </c>
      <c r="G18" s="35"/>
      <c r="H18" s="35"/>
      <c r="I18" s="35">
        <v>505750</v>
      </c>
      <c r="J18" s="35">
        <v>192000</v>
      </c>
      <c r="K18" s="35"/>
      <c r="L18" s="35"/>
      <c r="M18" s="35"/>
      <c r="N18" s="43">
        <f t="shared" si="0"/>
        <v>23500</v>
      </c>
    </row>
    <row r="19" spans="1:14" x14ac:dyDescent="0.25">
      <c r="A19" s="38">
        <v>43176</v>
      </c>
      <c r="B19" s="35">
        <v>221000</v>
      </c>
      <c r="C19" s="35">
        <v>436500</v>
      </c>
      <c r="D19" s="35"/>
      <c r="E19" s="35"/>
      <c r="F19" s="35">
        <v>69900</v>
      </c>
      <c r="G19" s="35"/>
      <c r="H19" s="35"/>
      <c r="I19" s="35">
        <v>382700</v>
      </c>
      <c r="J19" s="35"/>
      <c r="K19" s="35"/>
      <c r="L19" s="35"/>
      <c r="M19" s="35"/>
      <c r="N19" s="43">
        <f t="shared" si="0"/>
        <v>204900</v>
      </c>
    </row>
    <row r="20" spans="1:14" x14ac:dyDescent="0.25">
      <c r="A20" s="38">
        <v>43177</v>
      </c>
      <c r="B20" s="35"/>
      <c r="C20" s="35">
        <v>910500</v>
      </c>
      <c r="D20" s="35"/>
      <c r="E20" s="35"/>
      <c r="F20" s="35">
        <v>236600</v>
      </c>
      <c r="G20" s="35"/>
      <c r="H20" s="35"/>
      <c r="I20" s="35">
        <v>270300</v>
      </c>
      <c r="J20" s="35">
        <v>120000</v>
      </c>
      <c r="K20" s="35"/>
      <c r="L20" s="35"/>
      <c r="M20" s="35">
        <v>53000</v>
      </c>
      <c r="N20" s="43">
        <f t="shared" si="0"/>
        <v>230600</v>
      </c>
    </row>
    <row r="21" spans="1:14" x14ac:dyDescent="0.25">
      <c r="A21" s="38">
        <v>43178</v>
      </c>
      <c r="B21" s="35">
        <v>13000</v>
      </c>
      <c r="C21" s="35">
        <v>490000</v>
      </c>
      <c r="D21" s="35"/>
      <c r="E21" s="35"/>
      <c r="F21" s="35"/>
      <c r="G21" s="35"/>
      <c r="H21" s="35"/>
      <c r="I21" s="35">
        <v>207600</v>
      </c>
      <c r="J21" s="35"/>
      <c r="K21" s="35"/>
      <c r="L21" s="35"/>
      <c r="M21" s="35"/>
      <c r="N21" s="43">
        <f>B21+C21-(F21+I21+J21)</f>
        <v>295400</v>
      </c>
    </row>
    <row r="22" spans="1:14" x14ac:dyDescent="0.25">
      <c r="A22" s="38">
        <v>43179</v>
      </c>
      <c r="B22" s="35"/>
      <c r="C22" s="35">
        <v>249000</v>
      </c>
      <c r="D22" s="35"/>
      <c r="E22" s="35"/>
      <c r="F22" s="35">
        <v>50000</v>
      </c>
      <c r="G22" s="35"/>
      <c r="H22" s="35"/>
      <c r="I22" s="35">
        <v>164900</v>
      </c>
      <c r="J22" s="35">
        <v>36000</v>
      </c>
      <c r="K22" s="35"/>
      <c r="L22" s="35"/>
      <c r="M22" s="35"/>
      <c r="N22" s="45">
        <f>B22+C22-(F22+I22+J22+K22+L22+M22)</f>
        <v>-1900</v>
      </c>
    </row>
    <row r="23" spans="1:14" x14ac:dyDescent="0.25">
      <c r="A23" s="38">
        <v>43180</v>
      </c>
      <c r="B23" s="35"/>
      <c r="C23" s="35">
        <v>630500</v>
      </c>
      <c r="D23" s="35"/>
      <c r="E23" s="35"/>
      <c r="F23" s="35">
        <v>78900</v>
      </c>
      <c r="G23" s="35"/>
      <c r="H23" s="35"/>
      <c r="I23" s="35">
        <v>289800</v>
      </c>
      <c r="J23" s="35"/>
      <c r="K23" s="35"/>
      <c r="L23" s="35"/>
      <c r="M23" s="35">
        <v>383500</v>
      </c>
      <c r="N23" s="42">
        <f t="shared" ref="N23:N36" si="1">B23+C23-(F23+I23+J23+K23+L23+M23)</f>
        <v>-121700</v>
      </c>
    </row>
    <row r="24" spans="1:14" x14ac:dyDescent="0.25">
      <c r="A24" s="38">
        <v>43181</v>
      </c>
      <c r="B24" s="35">
        <v>342500</v>
      </c>
      <c r="C24" s="35">
        <v>437500</v>
      </c>
      <c r="D24" s="35"/>
      <c r="E24" s="35"/>
      <c r="F24" s="35">
        <v>281550</v>
      </c>
      <c r="G24" s="35"/>
      <c r="H24" s="35"/>
      <c r="I24" s="35">
        <v>351000</v>
      </c>
      <c r="J24" s="35"/>
      <c r="K24" s="35"/>
      <c r="L24" s="35"/>
      <c r="M24" s="8">
        <v>84550</v>
      </c>
      <c r="N24" s="43">
        <f t="shared" si="1"/>
        <v>62900</v>
      </c>
    </row>
    <row r="25" spans="1:14" x14ac:dyDescent="0.25">
      <c r="A25" s="38">
        <v>43182</v>
      </c>
      <c r="B25" s="35">
        <v>353000</v>
      </c>
      <c r="C25" s="35">
        <v>120500</v>
      </c>
      <c r="D25" s="35"/>
      <c r="E25" s="35"/>
      <c r="F25" s="35">
        <v>42750</v>
      </c>
      <c r="G25" s="35"/>
      <c r="H25" s="35"/>
      <c r="I25" s="35">
        <v>546700</v>
      </c>
      <c r="J25" s="35"/>
      <c r="K25" s="35"/>
      <c r="L25" s="35"/>
      <c r="M25" s="39"/>
      <c r="N25" s="46">
        <f t="shared" si="1"/>
        <v>-115950</v>
      </c>
    </row>
    <row r="26" spans="1:14" x14ac:dyDescent="0.25">
      <c r="A26" s="38">
        <v>43183</v>
      </c>
      <c r="B26" s="35">
        <v>200000</v>
      </c>
      <c r="C26" s="35">
        <v>847500</v>
      </c>
      <c r="D26" s="35"/>
      <c r="E26" s="35"/>
      <c r="F26" s="35">
        <v>122450</v>
      </c>
      <c r="G26" s="35"/>
      <c r="H26" s="35"/>
      <c r="I26" s="35">
        <v>606900</v>
      </c>
      <c r="J26" s="35"/>
      <c r="K26" s="35">
        <v>459000</v>
      </c>
      <c r="L26" s="35"/>
      <c r="M26" s="39"/>
      <c r="N26" s="47">
        <f t="shared" si="1"/>
        <v>-140850</v>
      </c>
    </row>
    <row r="27" spans="1:14" x14ac:dyDescent="0.25">
      <c r="A27" s="38">
        <v>43184</v>
      </c>
      <c r="B27" s="35"/>
      <c r="C27" s="35">
        <v>198000</v>
      </c>
      <c r="D27" s="35"/>
      <c r="E27" s="35"/>
      <c r="F27" s="35"/>
      <c r="G27" s="35"/>
      <c r="H27" s="35"/>
      <c r="I27" s="35">
        <v>112700</v>
      </c>
      <c r="J27" s="35"/>
      <c r="K27" s="35"/>
      <c r="L27" s="35"/>
      <c r="M27" s="39">
        <v>18000</v>
      </c>
      <c r="N27" s="43">
        <f t="shared" si="1"/>
        <v>67300</v>
      </c>
    </row>
    <row r="28" spans="1:14" x14ac:dyDescent="0.25">
      <c r="A28" s="38">
        <v>43185</v>
      </c>
      <c r="B28" s="35">
        <v>80000</v>
      </c>
      <c r="C28" s="35">
        <v>1374000</v>
      </c>
      <c r="D28" s="35"/>
      <c r="E28" s="35"/>
      <c r="F28" s="35">
        <v>350100</v>
      </c>
      <c r="G28" s="35"/>
      <c r="H28" s="35"/>
      <c r="I28" s="35">
        <v>208500</v>
      </c>
      <c r="J28" s="35">
        <v>150000</v>
      </c>
      <c r="K28" s="35"/>
      <c r="L28" s="35"/>
      <c r="M28" s="39">
        <v>765000</v>
      </c>
      <c r="N28" s="42">
        <f t="shared" si="1"/>
        <v>-19600</v>
      </c>
    </row>
    <row r="29" spans="1:14" x14ac:dyDescent="0.25">
      <c r="A29" s="38">
        <v>43186</v>
      </c>
      <c r="B29" s="35">
        <v>100000</v>
      </c>
      <c r="C29" s="35">
        <v>1514500</v>
      </c>
      <c r="D29" s="35"/>
      <c r="E29" s="35"/>
      <c r="F29" s="35">
        <v>136050</v>
      </c>
      <c r="G29" s="35"/>
      <c r="H29" s="35"/>
      <c r="I29" s="35">
        <v>470000</v>
      </c>
      <c r="J29" s="35">
        <v>164000</v>
      </c>
      <c r="K29" s="35"/>
      <c r="L29" s="35">
        <v>115500</v>
      </c>
      <c r="M29" s="35">
        <v>72500</v>
      </c>
      <c r="N29" s="43">
        <f t="shared" si="1"/>
        <v>656450</v>
      </c>
    </row>
    <row r="30" spans="1:14" x14ac:dyDescent="0.25">
      <c r="A30" s="38">
        <v>43187</v>
      </c>
      <c r="B30" s="35"/>
      <c r="C30" s="35">
        <v>421000</v>
      </c>
      <c r="D30" s="35"/>
      <c r="E30" s="35"/>
      <c r="F30" s="35">
        <v>39000</v>
      </c>
      <c r="G30" s="35"/>
      <c r="H30" s="35"/>
      <c r="I30" s="35">
        <v>288200</v>
      </c>
      <c r="J30" s="35"/>
      <c r="K30" s="35"/>
      <c r="L30" s="35">
        <v>15000</v>
      </c>
      <c r="M30" s="35"/>
      <c r="N30" s="43">
        <f t="shared" si="1"/>
        <v>78800</v>
      </c>
    </row>
    <row r="31" spans="1:14" x14ac:dyDescent="0.25">
      <c r="A31" s="38">
        <v>43188</v>
      </c>
      <c r="B31" s="35"/>
      <c r="C31" s="35">
        <v>297000</v>
      </c>
      <c r="D31" s="35"/>
      <c r="E31" s="35"/>
      <c r="F31" s="35"/>
      <c r="G31" s="35"/>
      <c r="H31" s="35"/>
      <c r="I31" s="35">
        <v>245500</v>
      </c>
      <c r="J31" s="35"/>
      <c r="K31" s="35"/>
      <c r="L31" s="35"/>
      <c r="M31" s="39"/>
      <c r="N31" s="48">
        <f>C31-I31</f>
        <v>51500</v>
      </c>
    </row>
    <row r="32" spans="1:14" x14ac:dyDescent="0.25">
      <c r="A32" s="38">
        <v>43189</v>
      </c>
      <c r="B32" s="35">
        <v>105000</v>
      </c>
      <c r="C32" s="35">
        <v>354000</v>
      </c>
      <c r="D32" s="35"/>
      <c r="E32" s="35"/>
      <c r="F32" s="35">
        <v>190300</v>
      </c>
      <c r="G32" s="35"/>
      <c r="H32" s="35"/>
      <c r="I32" s="35">
        <v>93300</v>
      </c>
      <c r="J32" s="35"/>
      <c r="K32" s="35"/>
      <c r="L32" s="35"/>
      <c r="M32" s="39"/>
      <c r="N32" s="43">
        <f t="shared" si="1"/>
        <v>175400</v>
      </c>
    </row>
    <row r="33" spans="1:14" x14ac:dyDescent="0.25">
      <c r="A33" s="38">
        <v>43190</v>
      </c>
      <c r="B33" s="35">
        <v>338500</v>
      </c>
      <c r="C33" s="35">
        <v>867000</v>
      </c>
      <c r="D33" s="35"/>
      <c r="E33" s="35"/>
      <c r="F33" s="35">
        <v>139600</v>
      </c>
      <c r="G33" s="35"/>
      <c r="H33" s="35"/>
      <c r="I33" s="35">
        <v>94000</v>
      </c>
      <c r="J33" s="35"/>
      <c r="K33" s="35"/>
      <c r="L33" s="35"/>
      <c r="M33" s="39">
        <v>662500</v>
      </c>
      <c r="N33" s="40">
        <f t="shared" si="1"/>
        <v>309400</v>
      </c>
    </row>
    <row r="34" spans="1:14" x14ac:dyDescent="0.25">
      <c r="A34" s="41"/>
      <c r="B34" s="28">
        <f ca="1">A34:M34</f>
        <v>0</v>
      </c>
      <c r="C34" s="28">
        <f>SUM(C3:C33)</f>
        <v>17665500</v>
      </c>
      <c r="D34" s="28">
        <f t="shared" ref="D34:M34" si="2">SUM(D3:D30)</f>
        <v>0</v>
      </c>
      <c r="E34" s="28">
        <f t="shared" si="2"/>
        <v>0</v>
      </c>
      <c r="F34" s="28">
        <f t="shared" si="2"/>
        <v>3569950</v>
      </c>
      <c r="G34" s="28">
        <f t="shared" si="2"/>
        <v>0</v>
      </c>
      <c r="H34" s="28">
        <f t="shared" si="2"/>
        <v>0</v>
      </c>
      <c r="I34" s="28">
        <f>SUM(I3:I33)</f>
        <v>7772700</v>
      </c>
      <c r="J34" s="28">
        <f t="shared" si="2"/>
        <v>1780500</v>
      </c>
      <c r="K34" s="28">
        <f t="shared" si="2"/>
        <v>459000</v>
      </c>
      <c r="L34" s="28">
        <f t="shared" si="2"/>
        <v>232500</v>
      </c>
      <c r="M34" s="28">
        <f t="shared" si="2"/>
        <v>2505550</v>
      </c>
      <c r="N34" s="40">
        <f>SUM(N3:N33)</f>
        <v>3569400</v>
      </c>
    </row>
    <row r="35" spans="1:14" x14ac:dyDescent="0.25">
      <c r="N35" s="40" t="s">
        <v>46</v>
      </c>
    </row>
    <row r="36" spans="1:14" x14ac:dyDescent="0.25">
      <c r="I36" s="50">
        <v>3569400</v>
      </c>
      <c r="N36" s="40">
        <f t="shared" si="1"/>
        <v>-3569400</v>
      </c>
    </row>
    <row r="37" spans="1:14" x14ac:dyDescent="0.25">
      <c r="I37" s="51">
        <v>2500000</v>
      </c>
      <c r="L37" s="37" t="s">
        <v>47</v>
      </c>
      <c r="M37" s="37">
        <v>425000</v>
      </c>
    </row>
    <row r="38" spans="1:14" x14ac:dyDescent="0.25">
      <c r="I38" s="50">
        <f>I36-I37</f>
        <v>1069400</v>
      </c>
    </row>
    <row r="39" spans="1:14" x14ac:dyDescent="0.25">
      <c r="I39" s="51">
        <v>425000</v>
      </c>
    </row>
    <row r="40" spans="1:14" x14ac:dyDescent="0.25">
      <c r="I40" s="50">
        <f>I38-I39</f>
        <v>644400</v>
      </c>
    </row>
    <row r="41" spans="1:14" x14ac:dyDescent="0.25">
      <c r="I41" s="50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2:Q40"/>
  <sheetViews>
    <sheetView topLeftCell="A10" workbookViewId="0">
      <selection activeCell="H41" sqref="H41"/>
    </sheetView>
  </sheetViews>
  <sheetFormatPr defaultRowHeight="15.75" x14ac:dyDescent="0.25"/>
  <cols>
    <col min="1" max="1" width="9.140625" style="37"/>
    <col min="2" max="2" width="12.42578125" style="37" customWidth="1"/>
    <col min="3" max="3" width="13.140625" style="37" customWidth="1"/>
    <col min="4" max="4" width="9.42578125" style="37" hidden="1" customWidth="1"/>
    <col min="5" max="5" width="8.85546875" style="37" hidden="1" customWidth="1"/>
    <col min="6" max="6" width="12.85546875" style="37" customWidth="1"/>
    <col min="7" max="7" width="10.5703125" style="37" hidden="1" customWidth="1"/>
    <col min="8" max="8" width="14.7109375" style="37" customWidth="1"/>
    <col min="9" max="9" width="12.5703125" style="37" customWidth="1"/>
    <col min="10" max="10" width="10.42578125" style="37" customWidth="1"/>
    <col min="11" max="11" width="12.5703125" style="37" customWidth="1"/>
    <col min="12" max="12" width="13.42578125" style="37" customWidth="1"/>
    <col min="13" max="13" width="24.28515625" style="37" customWidth="1"/>
    <col min="14" max="14" width="29.7109375" style="37" customWidth="1"/>
    <col min="15" max="16384" width="9.140625" style="37"/>
  </cols>
  <sheetData>
    <row r="2" spans="1:17" x14ac:dyDescent="0.25">
      <c r="A2" s="53" t="s">
        <v>0</v>
      </c>
      <c r="B2" s="53" t="s">
        <v>1</v>
      </c>
      <c r="C2" s="53" t="s">
        <v>2</v>
      </c>
      <c r="D2" s="53" t="s">
        <v>3</v>
      </c>
      <c r="E2" s="53" t="s">
        <v>4</v>
      </c>
      <c r="F2" s="53" t="s">
        <v>5</v>
      </c>
      <c r="G2" s="53" t="s">
        <v>6</v>
      </c>
      <c r="H2" s="53" t="s">
        <v>8</v>
      </c>
      <c r="I2" s="53" t="s">
        <v>9</v>
      </c>
      <c r="J2" s="53" t="s">
        <v>23</v>
      </c>
      <c r="K2" s="53" t="s">
        <v>48</v>
      </c>
      <c r="L2" s="53" t="s">
        <v>45</v>
      </c>
      <c r="M2" s="53" t="s">
        <v>10</v>
      </c>
      <c r="N2" s="53" t="s">
        <v>11</v>
      </c>
    </row>
    <row r="3" spans="1:17" x14ac:dyDescent="0.25">
      <c r="A3" s="54">
        <v>43191</v>
      </c>
      <c r="B3" s="35">
        <v>357000</v>
      </c>
      <c r="C3" s="35">
        <v>363500</v>
      </c>
      <c r="D3" s="35"/>
      <c r="E3" s="35"/>
      <c r="F3" s="35">
        <v>116750</v>
      </c>
      <c r="G3" s="35"/>
      <c r="H3" s="35">
        <v>123400</v>
      </c>
      <c r="I3" s="35"/>
      <c r="J3" s="35"/>
      <c r="K3" s="35"/>
      <c r="L3" s="35"/>
      <c r="M3" s="35">
        <v>246500</v>
      </c>
      <c r="N3" s="40">
        <f>(B3+C3-F3-H3-I3-J3-K3-L3-M3)</f>
        <v>233850</v>
      </c>
    </row>
    <row r="4" spans="1:17" x14ac:dyDescent="0.25">
      <c r="A4" s="54">
        <v>43192</v>
      </c>
      <c r="B4" s="35"/>
      <c r="C4" s="35">
        <v>446500</v>
      </c>
      <c r="D4" s="35"/>
      <c r="E4" s="35"/>
      <c r="F4" s="35">
        <v>103150</v>
      </c>
      <c r="G4" s="35"/>
      <c r="H4" s="35">
        <v>136000</v>
      </c>
      <c r="I4" s="35">
        <v>23000</v>
      </c>
      <c r="J4" s="35"/>
      <c r="K4" s="35"/>
      <c r="L4" s="35"/>
      <c r="M4" s="35"/>
      <c r="N4" s="40">
        <f t="shared" ref="N4:N30" si="0">(B4+C4-F4-H4-I4-J4-K4-L4-M4)</f>
        <v>184350</v>
      </c>
    </row>
    <row r="5" spans="1:17" x14ac:dyDescent="0.25">
      <c r="A5" s="54">
        <v>43193</v>
      </c>
      <c r="B5" s="40"/>
      <c r="C5" s="40">
        <v>963800</v>
      </c>
      <c r="D5" s="40"/>
      <c r="E5" s="40"/>
      <c r="F5" s="40">
        <v>111600</v>
      </c>
      <c r="G5" s="40"/>
      <c r="H5" s="40">
        <v>190300</v>
      </c>
      <c r="I5" s="40">
        <v>431300</v>
      </c>
      <c r="J5" s="40"/>
      <c r="K5" s="40">
        <v>185000</v>
      </c>
      <c r="L5" s="40"/>
      <c r="M5" s="40">
        <v>213000</v>
      </c>
      <c r="N5" s="40">
        <f t="shared" si="0"/>
        <v>-167400</v>
      </c>
    </row>
    <row r="6" spans="1:17" x14ac:dyDescent="0.25">
      <c r="A6" s="54">
        <v>43194</v>
      </c>
      <c r="B6" s="35">
        <v>185000</v>
      </c>
      <c r="C6" s="35">
        <v>480500</v>
      </c>
      <c r="D6" s="35"/>
      <c r="E6" s="49"/>
      <c r="F6" s="35">
        <v>50850</v>
      </c>
      <c r="G6" s="35"/>
      <c r="H6" s="35">
        <v>313300</v>
      </c>
      <c r="I6" s="35">
        <v>3500</v>
      </c>
      <c r="J6" s="35"/>
      <c r="K6" s="35"/>
      <c r="L6" s="35"/>
      <c r="M6" s="35">
        <v>83000</v>
      </c>
      <c r="N6" s="40">
        <f t="shared" si="0"/>
        <v>214850</v>
      </c>
    </row>
    <row r="7" spans="1:17" x14ac:dyDescent="0.25">
      <c r="A7" s="54">
        <v>43195</v>
      </c>
      <c r="B7" s="35">
        <v>659000</v>
      </c>
      <c r="C7" s="35">
        <v>58000</v>
      </c>
      <c r="D7" s="35"/>
      <c r="E7" s="35"/>
      <c r="F7" s="35"/>
      <c r="G7" s="35"/>
      <c r="H7" s="35">
        <v>276900</v>
      </c>
      <c r="I7" s="35"/>
      <c r="J7" s="35"/>
      <c r="K7" s="35">
        <v>23500</v>
      </c>
      <c r="L7" s="35"/>
      <c r="M7" s="35"/>
      <c r="N7" s="40">
        <f t="shared" si="0"/>
        <v>416600</v>
      </c>
      <c r="O7" s="56">
        <v>882250</v>
      </c>
      <c r="Q7" s="57" t="s">
        <v>49</v>
      </c>
    </row>
    <row r="8" spans="1:17" x14ac:dyDescent="0.25">
      <c r="A8" s="54">
        <v>43196</v>
      </c>
      <c r="B8" s="35"/>
      <c r="C8" s="35">
        <v>615700</v>
      </c>
      <c r="D8" s="35"/>
      <c r="E8" s="35"/>
      <c r="F8" s="35">
        <v>409600</v>
      </c>
      <c r="G8" s="35"/>
      <c r="H8" s="35">
        <v>81800</v>
      </c>
      <c r="I8" s="35"/>
      <c r="J8" s="35"/>
      <c r="K8" s="35"/>
      <c r="L8" s="35"/>
      <c r="M8" s="35"/>
      <c r="N8" s="40">
        <f t="shared" si="0"/>
        <v>124300</v>
      </c>
      <c r="Q8" s="37">
        <v>900000</v>
      </c>
    </row>
    <row r="9" spans="1:17" x14ac:dyDescent="0.25">
      <c r="A9" s="54">
        <v>43197</v>
      </c>
      <c r="B9" s="35"/>
      <c r="C9" s="35">
        <v>276500</v>
      </c>
      <c r="D9" s="35"/>
      <c r="E9" s="35"/>
      <c r="F9" s="35">
        <v>113450</v>
      </c>
      <c r="G9" s="35"/>
      <c r="H9" s="35">
        <v>160300</v>
      </c>
      <c r="I9" s="35"/>
      <c r="J9" s="35"/>
      <c r="K9" s="35">
        <v>91000</v>
      </c>
      <c r="L9" s="35"/>
      <c r="M9" s="35">
        <v>60000</v>
      </c>
      <c r="N9" s="40">
        <f t="shared" si="0"/>
        <v>-148250</v>
      </c>
    </row>
    <row r="10" spans="1:17" x14ac:dyDescent="0.25">
      <c r="A10" s="54">
        <v>43198</v>
      </c>
      <c r="B10" s="35"/>
      <c r="C10" s="35">
        <v>844500</v>
      </c>
      <c r="D10" s="35"/>
      <c r="E10" s="35"/>
      <c r="F10" s="35">
        <v>256250</v>
      </c>
      <c r="G10" s="35"/>
      <c r="H10" s="35">
        <v>186100</v>
      </c>
      <c r="I10" s="35">
        <v>56000</v>
      </c>
      <c r="J10" s="35"/>
      <c r="K10" s="35"/>
      <c r="L10" s="35"/>
      <c r="M10" s="40">
        <v>8000</v>
      </c>
      <c r="N10" s="40">
        <f t="shared" si="0"/>
        <v>338150</v>
      </c>
    </row>
    <row r="11" spans="1:17" x14ac:dyDescent="0.25">
      <c r="A11" s="54">
        <v>43199</v>
      </c>
      <c r="B11" s="35"/>
      <c r="C11" s="35">
        <v>160500</v>
      </c>
      <c r="D11" s="35"/>
      <c r="E11" s="35"/>
      <c r="F11" s="35">
        <v>19100</v>
      </c>
      <c r="G11" s="35"/>
      <c r="H11" s="35">
        <v>213500</v>
      </c>
      <c r="I11" s="35"/>
      <c r="J11" s="40"/>
      <c r="K11" s="40"/>
      <c r="L11" s="35"/>
      <c r="M11" s="40"/>
      <c r="N11" s="40">
        <f t="shared" si="0"/>
        <v>-72100</v>
      </c>
      <c r="Q11" s="37" t="s">
        <v>50</v>
      </c>
    </row>
    <row r="12" spans="1:17" x14ac:dyDescent="0.25">
      <c r="A12" s="54">
        <v>43200</v>
      </c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>
        <f t="shared" si="0"/>
        <v>0</v>
      </c>
      <c r="O12" s="52"/>
      <c r="Q12" s="37">
        <v>500000</v>
      </c>
    </row>
    <row r="13" spans="1:17" x14ac:dyDescent="0.25">
      <c r="A13" s="54">
        <v>43201</v>
      </c>
      <c r="B13" s="35">
        <v>381500</v>
      </c>
      <c r="C13" s="35">
        <v>663500</v>
      </c>
      <c r="D13" s="35"/>
      <c r="E13" s="35"/>
      <c r="F13" s="35">
        <v>260750</v>
      </c>
      <c r="G13" s="35"/>
      <c r="H13" s="35">
        <v>89850</v>
      </c>
      <c r="I13" s="35"/>
      <c r="J13" s="40"/>
      <c r="K13" s="40"/>
      <c r="L13" s="35"/>
      <c r="M13" s="35">
        <v>8000</v>
      </c>
      <c r="N13" s="40">
        <f t="shared" si="0"/>
        <v>686400</v>
      </c>
      <c r="O13" s="56">
        <v>1810750</v>
      </c>
      <c r="Q13" s="37">
        <v>200000</v>
      </c>
    </row>
    <row r="14" spans="1:17" x14ac:dyDescent="0.25">
      <c r="A14" s="54">
        <v>43202</v>
      </c>
      <c r="B14" s="35">
        <v>18000</v>
      </c>
      <c r="C14" s="35">
        <v>586000</v>
      </c>
      <c r="D14" s="35"/>
      <c r="E14" s="35"/>
      <c r="F14" s="35">
        <v>114750</v>
      </c>
      <c r="G14" s="35"/>
      <c r="H14" s="35">
        <v>259400</v>
      </c>
      <c r="I14" s="35">
        <v>87500</v>
      </c>
      <c r="J14" s="40"/>
      <c r="K14" s="40"/>
      <c r="L14" s="35"/>
      <c r="M14" s="35">
        <v>50000</v>
      </c>
      <c r="N14" s="40">
        <f t="shared" si="0"/>
        <v>92350</v>
      </c>
    </row>
    <row r="15" spans="1:17" x14ac:dyDescent="0.25">
      <c r="A15" s="54">
        <v>43203</v>
      </c>
      <c r="B15" s="35"/>
      <c r="C15" s="35">
        <v>200500</v>
      </c>
      <c r="D15" s="35"/>
      <c r="E15" s="35"/>
      <c r="F15" s="35">
        <v>94650</v>
      </c>
      <c r="G15" s="35"/>
      <c r="H15" s="35">
        <v>233900</v>
      </c>
      <c r="I15" s="35"/>
      <c r="J15" s="40"/>
      <c r="K15" s="40"/>
      <c r="L15" s="35"/>
      <c r="M15" s="35">
        <v>159000</v>
      </c>
      <c r="N15" s="40">
        <f t="shared" si="0"/>
        <v>-287050</v>
      </c>
    </row>
    <row r="16" spans="1:17" x14ac:dyDescent="0.25">
      <c r="A16" s="54">
        <v>43204</v>
      </c>
      <c r="B16" s="35"/>
      <c r="C16" s="35">
        <v>129000</v>
      </c>
      <c r="D16" s="35"/>
      <c r="E16" s="35"/>
      <c r="F16" s="35"/>
      <c r="G16" s="35"/>
      <c r="H16" s="35">
        <v>3500</v>
      </c>
      <c r="I16" s="35"/>
      <c r="J16" s="40"/>
      <c r="K16" s="40"/>
      <c r="L16" s="35"/>
      <c r="M16" s="35">
        <v>38000</v>
      </c>
      <c r="N16" s="40">
        <f t="shared" si="0"/>
        <v>87500</v>
      </c>
    </row>
    <row r="17" spans="1:17" x14ac:dyDescent="0.25">
      <c r="A17" s="54">
        <v>43205</v>
      </c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>
        <f t="shared" si="0"/>
        <v>0</v>
      </c>
    </row>
    <row r="18" spans="1:17" x14ac:dyDescent="0.25">
      <c r="A18" s="54">
        <v>43206</v>
      </c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>
        <f t="shared" si="0"/>
        <v>0</v>
      </c>
    </row>
    <row r="19" spans="1:17" x14ac:dyDescent="0.25">
      <c r="A19" s="54">
        <v>43207</v>
      </c>
      <c r="B19" s="35"/>
      <c r="C19" s="35">
        <v>66500</v>
      </c>
      <c r="D19" s="35"/>
      <c r="E19" s="35"/>
      <c r="F19" s="35"/>
      <c r="G19" s="35"/>
      <c r="H19" s="35">
        <v>410650</v>
      </c>
      <c r="I19" s="35"/>
      <c r="J19" s="35"/>
      <c r="K19" s="35"/>
      <c r="L19" s="35"/>
      <c r="M19" s="35">
        <v>17000</v>
      </c>
      <c r="N19" s="40">
        <f t="shared" si="0"/>
        <v>-361150</v>
      </c>
      <c r="O19" s="56">
        <v>1342400</v>
      </c>
    </row>
    <row r="20" spans="1:17" x14ac:dyDescent="0.25">
      <c r="A20" s="54">
        <v>43208</v>
      </c>
      <c r="B20" s="35">
        <v>10000</v>
      </c>
      <c r="C20" s="35">
        <v>403000</v>
      </c>
      <c r="D20" s="35"/>
      <c r="E20" s="35"/>
      <c r="F20" s="35">
        <v>153700</v>
      </c>
      <c r="G20" s="35"/>
      <c r="H20" s="35">
        <v>199000</v>
      </c>
      <c r="I20" s="35">
        <v>40000</v>
      </c>
      <c r="J20" s="35"/>
      <c r="K20" s="35"/>
      <c r="L20" s="35"/>
      <c r="M20" s="35">
        <v>3000</v>
      </c>
      <c r="N20" s="40">
        <f t="shared" si="0"/>
        <v>17300</v>
      </c>
    </row>
    <row r="21" spans="1:17" x14ac:dyDescent="0.25">
      <c r="A21" s="54">
        <v>43209</v>
      </c>
      <c r="B21" s="35">
        <v>48000</v>
      </c>
      <c r="C21" s="35">
        <v>413500</v>
      </c>
      <c r="D21" s="35"/>
      <c r="E21" s="35"/>
      <c r="F21" s="35"/>
      <c r="G21" s="35"/>
      <c r="H21" s="35">
        <v>167400</v>
      </c>
      <c r="I21" s="35">
        <v>88000</v>
      </c>
      <c r="J21" s="35"/>
      <c r="K21" s="35">
        <v>127000</v>
      </c>
      <c r="L21" s="35"/>
      <c r="M21" s="35">
        <v>50000</v>
      </c>
      <c r="N21" s="40">
        <f t="shared" si="0"/>
        <v>29100</v>
      </c>
      <c r="Q21" s="37" t="s">
        <v>53</v>
      </c>
    </row>
    <row r="22" spans="1:17" x14ac:dyDescent="0.25">
      <c r="A22" s="54">
        <v>43210</v>
      </c>
      <c r="B22" s="35"/>
      <c r="C22" s="35">
        <v>178500</v>
      </c>
      <c r="D22" s="35"/>
      <c r="E22" s="35"/>
      <c r="F22" s="35"/>
      <c r="G22" s="35"/>
      <c r="H22" s="35">
        <v>107600</v>
      </c>
      <c r="I22" s="35"/>
      <c r="J22" s="35"/>
      <c r="K22" s="35"/>
      <c r="L22" s="35"/>
      <c r="M22" s="35"/>
      <c r="N22" s="40">
        <f t="shared" si="0"/>
        <v>70900</v>
      </c>
      <c r="Q22" s="37">
        <v>500000</v>
      </c>
    </row>
    <row r="23" spans="1:17" x14ac:dyDescent="0.25">
      <c r="A23" s="54">
        <v>43211</v>
      </c>
      <c r="B23" s="35">
        <v>25000</v>
      </c>
      <c r="C23" s="35">
        <v>908500</v>
      </c>
      <c r="D23" s="35"/>
      <c r="E23" s="35"/>
      <c r="F23" s="35">
        <v>359450</v>
      </c>
      <c r="G23" s="35"/>
      <c r="H23" s="35">
        <v>257900</v>
      </c>
      <c r="I23" s="35">
        <v>163000</v>
      </c>
      <c r="J23" s="35"/>
      <c r="K23" s="35">
        <v>230000</v>
      </c>
      <c r="L23" s="35"/>
      <c r="M23" s="8"/>
      <c r="N23" s="40">
        <f t="shared" si="0"/>
        <v>-76850</v>
      </c>
    </row>
    <row r="24" spans="1:17" x14ac:dyDescent="0.25">
      <c r="A24" s="54">
        <v>43212</v>
      </c>
      <c r="B24" s="35"/>
      <c r="C24" s="35">
        <v>887000</v>
      </c>
      <c r="D24" s="35"/>
      <c r="E24" s="35"/>
      <c r="F24" s="35">
        <v>221300</v>
      </c>
      <c r="G24" s="35"/>
      <c r="H24" s="35">
        <v>159000</v>
      </c>
      <c r="I24" s="35"/>
      <c r="J24" s="35"/>
      <c r="K24" s="35">
        <v>328000</v>
      </c>
      <c r="L24" s="35"/>
      <c r="M24" s="40">
        <v>50000</v>
      </c>
      <c r="N24" s="40">
        <f>(B24+C24-F24-H24-I24-J24-K24-L24-M24)</f>
        <v>128700</v>
      </c>
      <c r="O24" s="56">
        <v>1511550</v>
      </c>
    </row>
    <row r="25" spans="1:17" x14ac:dyDescent="0.25">
      <c r="A25" s="54">
        <v>43213</v>
      </c>
      <c r="B25" s="35"/>
      <c r="C25" s="35">
        <v>224000</v>
      </c>
      <c r="D25" s="35"/>
      <c r="E25" s="35"/>
      <c r="F25" s="35"/>
      <c r="G25" s="35"/>
      <c r="H25" s="35">
        <v>174900</v>
      </c>
      <c r="I25" s="35"/>
      <c r="J25" s="35"/>
      <c r="K25" s="35"/>
      <c r="L25" s="35"/>
      <c r="M25" s="40"/>
      <c r="N25" s="40">
        <f t="shared" si="0"/>
        <v>49100</v>
      </c>
      <c r="O25" s="56">
        <v>1560650</v>
      </c>
    </row>
    <row r="26" spans="1:17" x14ac:dyDescent="0.25">
      <c r="A26" s="54">
        <v>43214</v>
      </c>
      <c r="B26" s="35"/>
      <c r="C26" s="35">
        <v>543800</v>
      </c>
      <c r="D26" s="35"/>
      <c r="E26" s="35"/>
      <c r="F26" s="35">
        <v>99300</v>
      </c>
      <c r="G26" s="35"/>
      <c r="H26" s="35">
        <v>152450</v>
      </c>
      <c r="I26" s="35">
        <v>90000</v>
      </c>
      <c r="J26" s="35"/>
      <c r="K26" s="35">
        <v>32800</v>
      </c>
      <c r="L26" s="35"/>
      <c r="M26" s="40"/>
      <c r="N26" s="40">
        <f t="shared" si="0"/>
        <v>169250</v>
      </c>
    </row>
    <row r="27" spans="1:17" x14ac:dyDescent="0.25">
      <c r="A27" s="54">
        <v>43215</v>
      </c>
      <c r="B27" s="35">
        <v>173500</v>
      </c>
      <c r="C27" s="35">
        <v>365500</v>
      </c>
      <c r="D27" s="35"/>
      <c r="E27" s="35"/>
      <c r="F27" s="35">
        <v>151050</v>
      </c>
      <c r="G27" s="35"/>
      <c r="H27" s="35">
        <v>333800</v>
      </c>
      <c r="I27" s="35">
        <v>14000</v>
      </c>
      <c r="J27" s="35"/>
      <c r="K27" s="35"/>
      <c r="L27" s="35"/>
      <c r="M27" s="40">
        <v>53500</v>
      </c>
      <c r="N27" s="40">
        <f t="shared" si="0"/>
        <v>-13350</v>
      </c>
    </row>
    <row r="28" spans="1:17" x14ac:dyDescent="0.25">
      <c r="A28" s="54">
        <v>43216</v>
      </c>
      <c r="B28" s="35">
        <v>685000</v>
      </c>
      <c r="C28" s="35">
        <v>621000</v>
      </c>
      <c r="D28" s="35"/>
      <c r="E28" s="35"/>
      <c r="F28" s="35">
        <v>38200</v>
      </c>
      <c r="G28" s="35"/>
      <c r="H28" s="35">
        <v>622750</v>
      </c>
      <c r="I28" s="35">
        <v>30000</v>
      </c>
      <c r="J28" s="35"/>
      <c r="K28" s="35"/>
      <c r="L28" s="35"/>
      <c r="M28" s="40">
        <v>9500</v>
      </c>
      <c r="N28" s="40">
        <f t="shared" si="0"/>
        <v>605550</v>
      </c>
      <c r="P28" s="37" t="s">
        <v>52</v>
      </c>
    </row>
    <row r="29" spans="1:17" x14ac:dyDescent="0.25">
      <c r="A29" s="54">
        <v>43217</v>
      </c>
      <c r="B29" s="35"/>
      <c r="C29" s="35">
        <v>389000</v>
      </c>
      <c r="D29" s="35"/>
      <c r="E29" s="35"/>
      <c r="F29" s="35"/>
      <c r="G29" s="35"/>
      <c r="H29" s="35">
        <v>193500</v>
      </c>
      <c r="I29" s="35">
        <v>155000</v>
      </c>
      <c r="J29" s="35"/>
      <c r="K29" s="35">
        <v>3000</v>
      </c>
      <c r="L29" s="35"/>
      <c r="M29" s="40"/>
      <c r="N29" s="40">
        <f t="shared" si="0"/>
        <v>37500</v>
      </c>
    </row>
    <row r="30" spans="1:17" x14ac:dyDescent="0.25">
      <c r="A30" s="54">
        <v>43218</v>
      </c>
      <c r="B30" s="35"/>
      <c r="C30" s="35">
        <v>380500</v>
      </c>
      <c r="D30" s="35"/>
      <c r="E30" s="35"/>
      <c r="F30" s="35">
        <v>173300</v>
      </c>
      <c r="G30" s="35"/>
      <c r="H30" s="35">
        <v>283200</v>
      </c>
      <c r="I30" s="35">
        <v>5000</v>
      </c>
      <c r="J30" s="35"/>
      <c r="K30" s="35"/>
      <c r="L30" s="35"/>
      <c r="M30" s="40"/>
      <c r="N30" s="40">
        <f t="shared" si="0"/>
        <v>-81000</v>
      </c>
      <c r="O30" s="56">
        <v>2278600</v>
      </c>
    </row>
    <row r="31" spans="1:17" x14ac:dyDescent="0.25">
      <c r="A31" s="54">
        <v>43219</v>
      </c>
      <c r="B31" s="35"/>
      <c r="C31" s="35">
        <v>351500</v>
      </c>
      <c r="D31" s="35"/>
      <c r="E31" s="35"/>
      <c r="F31" s="35"/>
      <c r="G31" s="35"/>
      <c r="H31" s="35">
        <v>89000</v>
      </c>
      <c r="I31" s="35">
        <v>27500</v>
      </c>
      <c r="J31" s="35"/>
      <c r="K31" s="35">
        <v>36000</v>
      </c>
      <c r="L31" s="35"/>
      <c r="M31" s="40"/>
      <c r="N31" s="40">
        <f>C31+++B31-F31-H31-I31-J31-K31-L31-M31</f>
        <v>199000</v>
      </c>
      <c r="Q31" s="37" t="s">
        <v>50</v>
      </c>
    </row>
    <row r="32" spans="1:17" x14ac:dyDescent="0.25">
      <c r="A32" s="54">
        <v>43220</v>
      </c>
      <c r="B32" s="35"/>
      <c r="C32" s="35">
        <v>703000</v>
      </c>
      <c r="D32" s="35"/>
      <c r="E32" s="35"/>
      <c r="F32" s="35"/>
      <c r="G32" s="35"/>
      <c r="H32" s="35">
        <v>584200</v>
      </c>
      <c r="I32" s="35"/>
      <c r="J32" s="35"/>
      <c r="K32" s="35"/>
      <c r="L32" s="35"/>
      <c r="M32" s="40">
        <v>512000</v>
      </c>
      <c r="N32" s="40">
        <f>B32+C32-F32-H32-I32-J32-K32-L32-M32</f>
        <v>-393200</v>
      </c>
      <c r="Q32" s="37">
        <v>300000</v>
      </c>
    </row>
    <row r="33" spans="1:15" x14ac:dyDescent="0.25">
      <c r="A33" s="55"/>
      <c r="B33" s="28">
        <f>SUM(B3:B30)</f>
        <v>2542000</v>
      </c>
      <c r="C33" s="28">
        <f>SUM(C3:C32)</f>
        <v>12223800</v>
      </c>
      <c r="D33" s="28">
        <f>SUM(D3:D30)</f>
        <v>0</v>
      </c>
      <c r="E33" s="28">
        <f>SUM(E3:E30)</f>
        <v>0</v>
      </c>
      <c r="F33" s="28">
        <f>SUM(F3:F30)</f>
        <v>2847200</v>
      </c>
      <c r="G33" s="28">
        <f>SUM(G3:G30)</f>
        <v>0</v>
      </c>
      <c r="H33" s="28">
        <f>SUM(H3:H32)</f>
        <v>6003600</v>
      </c>
      <c r="I33" s="28">
        <f>SUM(I3:I31)</f>
        <v>1213800</v>
      </c>
      <c r="J33" s="28">
        <f>SUM(J3:J30)</f>
        <v>0</v>
      </c>
      <c r="K33" s="28">
        <f>SUM(K3:K30)</f>
        <v>1020300</v>
      </c>
      <c r="L33" s="28">
        <f>SUM(L3:L30)</f>
        <v>0</v>
      </c>
      <c r="M33" s="28">
        <f>SUM(M3:M30)</f>
        <v>1048500</v>
      </c>
      <c r="N33" s="40"/>
      <c r="O33" s="37" t="s">
        <v>46</v>
      </c>
    </row>
    <row r="34" spans="1:15" x14ac:dyDescent="0.25">
      <c r="N34" s="40">
        <f>(B34+C34-F34-H34-M34)</f>
        <v>0</v>
      </c>
    </row>
    <row r="35" spans="1:15" x14ac:dyDescent="0.25">
      <c r="H35" s="50"/>
      <c r="N35" s="40">
        <f>SUM(N3:N33)</f>
        <v>2084400</v>
      </c>
    </row>
    <row r="36" spans="1:15" x14ac:dyDescent="0.25">
      <c r="H36" s="51"/>
      <c r="N36" s="52" t="s">
        <v>51</v>
      </c>
    </row>
    <row r="37" spans="1:15" x14ac:dyDescent="0.25">
      <c r="H37" s="50"/>
    </row>
    <row r="38" spans="1:15" x14ac:dyDescent="0.25">
      <c r="H38" s="51"/>
    </row>
    <row r="39" spans="1:15" x14ac:dyDescent="0.25">
      <c r="H39" s="50"/>
    </row>
    <row r="40" spans="1:15" x14ac:dyDescent="0.25">
      <c r="H40" s="50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1" sqref="G31"/>
    </sheetView>
  </sheetViews>
  <sheetFormatPr defaultRowHeight="15.75" x14ac:dyDescent="0.25"/>
  <cols>
    <col min="1" max="1" width="4.7109375" style="37" customWidth="1"/>
    <col min="2" max="2" width="14.28515625" style="37" customWidth="1"/>
    <col min="3" max="3" width="13.140625" style="37" customWidth="1"/>
    <col min="4" max="4" width="14.28515625" style="37" customWidth="1"/>
    <col min="5" max="5" width="9.42578125" style="37" hidden="1" customWidth="1"/>
    <col min="6" max="6" width="8.85546875" style="37" hidden="1" customWidth="1"/>
    <col min="7" max="7" width="13" style="37" customWidth="1"/>
    <col min="8" max="8" width="10.5703125" style="37" hidden="1" customWidth="1"/>
    <col min="9" max="9" width="14.7109375" style="37" customWidth="1"/>
    <col min="10" max="10" width="12.5703125" style="37" customWidth="1"/>
    <col min="11" max="11" width="12.140625" style="37" customWidth="1"/>
    <col min="12" max="12" width="13.85546875" style="37" customWidth="1"/>
    <col min="13" max="13" width="14.7109375" style="37" customWidth="1"/>
    <col min="14" max="14" width="17.5703125" style="37" customWidth="1"/>
    <col min="15" max="16384" width="9.140625" style="37"/>
  </cols>
  <sheetData>
    <row r="1" spans="1:18" x14ac:dyDescent="0.25">
      <c r="B1" s="53" t="s">
        <v>1</v>
      </c>
      <c r="C1" s="53" t="s">
        <v>2</v>
      </c>
      <c r="D1" s="53" t="s">
        <v>54</v>
      </c>
      <c r="E1" s="53" t="s">
        <v>4</v>
      </c>
      <c r="F1" s="53" t="s">
        <v>5</v>
      </c>
      <c r="G1" s="53" t="s">
        <v>55</v>
      </c>
      <c r="H1" s="53" t="s">
        <v>8</v>
      </c>
      <c r="I1" s="53" t="s">
        <v>9</v>
      </c>
      <c r="J1" s="53" t="s">
        <v>23</v>
      </c>
      <c r="K1" s="53" t="s">
        <v>48</v>
      </c>
      <c r="L1" s="53" t="s">
        <v>45</v>
      </c>
      <c r="M1" s="53" t="s">
        <v>10</v>
      </c>
      <c r="N1" s="53" t="s">
        <v>56</v>
      </c>
    </row>
    <row r="2" spans="1:18" x14ac:dyDescent="0.25">
      <c r="A2" s="37">
        <v>1</v>
      </c>
      <c r="B2" s="54"/>
      <c r="C2" s="35">
        <v>300000</v>
      </c>
      <c r="D2" s="35">
        <v>18950</v>
      </c>
      <c r="E2" s="35"/>
      <c r="F2" s="35"/>
      <c r="G2" s="35">
        <v>589500</v>
      </c>
      <c r="H2" s="35"/>
      <c r="I2" s="35"/>
      <c r="J2" s="35"/>
      <c r="K2" s="35">
        <v>85000</v>
      </c>
      <c r="L2" s="35"/>
      <c r="M2" s="35">
        <v>19500</v>
      </c>
      <c r="N2" s="40">
        <f>(B2+C2-D2-G2-I2-J2-K2-L2-M2)</f>
        <v>-412950</v>
      </c>
    </row>
    <row r="3" spans="1:18" x14ac:dyDescent="0.25">
      <c r="A3" s="37">
        <v>2</v>
      </c>
      <c r="B3" s="54"/>
      <c r="C3" s="35">
        <v>1061000</v>
      </c>
      <c r="D3" s="35">
        <v>166500</v>
      </c>
      <c r="E3" s="35"/>
      <c r="F3" s="35"/>
      <c r="G3" s="35">
        <v>125500</v>
      </c>
      <c r="H3" s="35"/>
      <c r="I3" s="35">
        <v>237000</v>
      </c>
      <c r="J3" s="35"/>
      <c r="K3" s="35"/>
      <c r="L3" s="35"/>
      <c r="M3" s="35"/>
      <c r="N3" s="40">
        <f>(B3+C3-D3-G3-I3-J3-K3-L3-M3)</f>
        <v>532000</v>
      </c>
    </row>
    <row r="4" spans="1:18" x14ac:dyDescent="0.25">
      <c r="A4" s="37">
        <v>3</v>
      </c>
      <c r="B4" s="65">
        <v>150000</v>
      </c>
      <c r="C4" s="64">
        <v>1013000</v>
      </c>
      <c r="D4" s="40">
        <v>124400</v>
      </c>
      <c r="E4" s="40"/>
      <c r="F4" s="40"/>
      <c r="G4" s="40">
        <v>729200</v>
      </c>
      <c r="H4" s="40"/>
      <c r="I4" s="40">
        <v>3000</v>
      </c>
      <c r="J4" s="64"/>
      <c r="K4" s="40"/>
      <c r="L4" s="40"/>
      <c r="M4" s="40"/>
      <c r="N4" s="40">
        <f>(B4+C4-D4-G4-I4-J4-K4-L4-M4)</f>
        <v>306400</v>
      </c>
    </row>
    <row r="5" spans="1:18" x14ac:dyDescent="0.25">
      <c r="A5" s="37">
        <v>4</v>
      </c>
      <c r="B5" s="54"/>
      <c r="C5" s="35">
        <v>1188600</v>
      </c>
      <c r="D5" s="35">
        <v>204100</v>
      </c>
      <c r="E5" s="35"/>
      <c r="F5" s="49"/>
      <c r="G5" s="35">
        <v>121200</v>
      </c>
      <c r="H5" s="35"/>
      <c r="I5" s="35"/>
      <c r="J5" s="35"/>
      <c r="K5" s="35">
        <v>207600</v>
      </c>
      <c r="L5" s="35"/>
      <c r="M5" s="35">
        <v>552500</v>
      </c>
      <c r="N5" s="40">
        <f t="shared" ref="N5:N31" si="0">(B5+C5-D5-G5-I5-J5-K5-L5-M5)</f>
        <v>103200</v>
      </c>
      <c r="Q5" s="37" t="s">
        <v>57</v>
      </c>
    </row>
    <row r="6" spans="1:18" x14ac:dyDescent="0.25">
      <c r="A6" s="37">
        <v>5</v>
      </c>
      <c r="B6" s="65">
        <v>403400</v>
      </c>
      <c r="C6" s="35">
        <v>150500</v>
      </c>
      <c r="D6" s="35">
        <v>104600</v>
      </c>
      <c r="E6" s="35"/>
      <c r="F6" s="35"/>
      <c r="G6" s="35">
        <v>202100</v>
      </c>
      <c r="H6" s="35"/>
      <c r="I6" s="35"/>
      <c r="J6" s="35"/>
      <c r="K6" s="35"/>
      <c r="L6" s="35"/>
      <c r="M6" s="35"/>
      <c r="N6" s="40">
        <f t="shared" si="0"/>
        <v>247200</v>
      </c>
      <c r="O6" s="56">
        <v>775850</v>
      </c>
      <c r="Q6" s="57">
        <v>500000</v>
      </c>
    </row>
    <row r="7" spans="1:18" x14ac:dyDescent="0.25">
      <c r="A7" s="37">
        <v>6</v>
      </c>
      <c r="B7" s="54"/>
      <c r="C7" s="35">
        <v>349000</v>
      </c>
      <c r="D7" s="66"/>
      <c r="E7" s="35"/>
      <c r="F7" s="35"/>
      <c r="G7" s="35">
        <v>267600</v>
      </c>
      <c r="H7" s="35"/>
      <c r="I7" s="35">
        <v>5000</v>
      </c>
      <c r="J7" s="35">
        <v>46000</v>
      </c>
      <c r="K7" s="35">
        <v>6000</v>
      </c>
      <c r="L7" s="35"/>
      <c r="M7" s="35"/>
      <c r="N7" s="40">
        <f t="shared" si="0"/>
        <v>24400</v>
      </c>
    </row>
    <row r="8" spans="1:18" x14ac:dyDescent="0.25">
      <c r="A8" s="37">
        <v>7</v>
      </c>
      <c r="B8" s="65">
        <v>913500</v>
      </c>
      <c r="C8" s="35">
        <v>995100</v>
      </c>
      <c r="D8" s="35"/>
      <c r="E8" s="35"/>
      <c r="F8" s="35"/>
      <c r="G8" s="35">
        <v>228900</v>
      </c>
      <c r="H8" s="35"/>
      <c r="I8" s="35"/>
      <c r="J8" s="35"/>
      <c r="K8" s="35">
        <v>328100</v>
      </c>
      <c r="L8" s="35"/>
      <c r="M8" s="35"/>
      <c r="N8" s="40">
        <f t="shared" si="0"/>
        <v>1351600</v>
      </c>
      <c r="R8" s="37">
        <v>2400000</v>
      </c>
    </row>
    <row r="9" spans="1:18" x14ac:dyDescent="0.25">
      <c r="A9" s="37">
        <v>8</v>
      </c>
      <c r="B9" s="54"/>
      <c r="C9" s="35">
        <v>195500</v>
      </c>
      <c r="D9" s="35">
        <v>205200</v>
      </c>
      <c r="E9" s="35"/>
      <c r="F9" s="35"/>
      <c r="G9" s="35">
        <v>238200</v>
      </c>
      <c r="H9" s="35"/>
      <c r="I9" s="35"/>
      <c r="J9" s="35"/>
      <c r="K9" s="35"/>
      <c r="L9" s="35"/>
      <c r="M9" s="35"/>
      <c r="N9" s="40">
        <f t="shared" si="0"/>
        <v>-247900</v>
      </c>
      <c r="R9" s="37">
        <v>600000</v>
      </c>
    </row>
    <row r="10" spans="1:18" x14ac:dyDescent="0.25">
      <c r="A10" s="37">
        <v>9</v>
      </c>
      <c r="B10" s="65">
        <v>70000</v>
      </c>
      <c r="C10" s="35">
        <v>349000</v>
      </c>
      <c r="D10" s="35"/>
      <c r="E10" s="35"/>
      <c r="F10" s="35"/>
      <c r="G10" s="35">
        <v>603600</v>
      </c>
      <c r="H10" s="35"/>
      <c r="I10" s="35"/>
      <c r="J10" s="35"/>
      <c r="K10" s="40"/>
      <c r="L10" s="40"/>
      <c r="M10" s="35"/>
      <c r="N10" s="40">
        <f t="shared" si="0"/>
        <v>-184600</v>
      </c>
      <c r="R10" s="37">
        <v>1370500</v>
      </c>
    </row>
    <row r="11" spans="1:18" x14ac:dyDescent="0.25">
      <c r="A11" s="37">
        <v>10</v>
      </c>
      <c r="B11" s="65">
        <v>550000</v>
      </c>
      <c r="C11" s="40">
        <v>527500</v>
      </c>
      <c r="D11" s="40">
        <v>400000</v>
      </c>
      <c r="E11" s="40"/>
      <c r="F11" s="40"/>
      <c r="G11" s="40">
        <v>386000</v>
      </c>
      <c r="H11" s="40"/>
      <c r="I11" s="64"/>
      <c r="J11" s="40"/>
      <c r="K11" s="40"/>
      <c r="L11" s="40"/>
      <c r="M11" s="40"/>
      <c r="N11" s="40">
        <f t="shared" si="0"/>
        <v>291500</v>
      </c>
      <c r="O11" s="52"/>
    </row>
    <row r="12" spans="1:18" x14ac:dyDescent="0.25">
      <c r="A12" s="37">
        <v>11</v>
      </c>
      <c r="B12" s="54"/>
      <c r="C12" s="35">
        <v>770000</v>
      </c>
      <c r="D12" s="35"/>
      <c r="E12" s="35"/>
      <c r="F12" s="35"/>
      <c r="G12" s="35">
        <v>397500</v>
      </c>
      <c r="H12" s="35"/>
      <c r="I12" s="35">
        <v>54000</v>
      </c>
      <c r="J12" s="35"/>
      <c r="K12" s="40"/>
      <c r="L12" s="40">
        <v>5000</v>
      </c>
      <c r="M12" s="35">
        <v>48500</v>
      </c>
      <c r="N12" s="40">
        <f t="shared" si="0"/>
        <v>265000</v>
      </c>
      <c r="O12" s="56">
        <v>2275850</v>
      </c>
    </row>
    <row r="13" spans="1:18" x14ac:dyDescent="0.25">
      <c r="A13" s="37">
        <v>12</v>
      </c>
      <c r="B13" s="65">
        <v>328100</v>
      </c>
      <c r="C13" s="35">
        <v>1363600</v>
      </c>
      <c r="D13" s="35">
        <v>838550</v>
      </c>
      <c r="E13" s="35"/>
      <c r="F13" s="35"/>
      <c r="G13" s="35">
        <v>165200</v>
      </c>
      <c r="H13" s="35"/>
      <c r="I13" s="35">
        <v>29000</v>
      </c>
      <c r="J13" s="35"/>
      <c r="K13" s="40"/>
      <c r="L13" s="40"/>
      <c r="M13" s="35">
        <v>143000</v>
      </c>
      <c r="N13" s="40">
        <f t="shared" si="0"/>
        <v>515950</v>
      </c>
    </row>
    <row r="14" spans="1:18" x14ac:dyDescent="0.25">
      <c r="A14" s="37">
        <v>13</v>
      </c>
      <c r="B14" s="65">
        <v>106000</v>
      </c>
      <c r="C14" s="35">
        <v>654500</v>
      </c>
      <c r="D14" s="35"/>
      <c r="E14" s="35"/>
      <c r="F14" s="35"/>
      <c r="G14" s="35">
        <v>192000</v>
      </c>
      <c r="H14" s="35"/>
      <c r="I14" s="35">
        <v>243000</v>
      </c>
      <c r="J14" s="35"/>
      <c r="K14" s="40"/>
      <c r="L14" s="40"/>
      <c r="M14" s="35"/>
      <c r="N14" s="40">
        <f t="shared" si="0"/>
        <v>325500</v>
      </c>
    </row>
    <row r="15" spans="1:18" x14ac:dyDescent="0.25">
      <c r="A15" s="37">
        <v>14</v>
      </c>
      <c r="B15" s="65">
        <v>30000</v>
      </c>
      <c r="C15" s="35">
        <v>285500</v>
      </c>
      <c r="D15" s="35">
        <v>397500</v>
      </c>
      <c r="E15" s="35"/>
      <c r="F15" s="35"/>
      <c r="G15" s="35">
        <v>210200</v>
      </c>
      <c r="H15" s="35"/>
      <c r="I15" s="35"/>
      <c r="J15" s="35"/>
      <c r="K15" s="40"/>
      <c r="L15" s="40"/>
      <c r="M15" s="35"/>
      <c r="N15" s="40">
        <f t="shared" si="0"/>
        <v>-292200</v>
      </c>
    </row>
    <row r="16" spans="1:18" x14ac:dyDescent="0.25">
      <c r="A16" s="37">
        <v>15</v>
      </c>
      <c r="B16" s="65">
        <v>40000</v>
      </c>
      <c r="C16" s="40">
        <v>1179000</v>
      </c>
      <c r="D16" s="40">
        <v>133850</v>
      </c>
      <c r="E16" s="40"/>
      <c r="F16" s="40"/>
      <c r="G16" s="40">
        <v>664050</v>
      </c>
      <c r="H16" s="40"/>
      <c r="I16" s="40">
        <v>5000</v>
      </c>
      <c r="J16" s="40"/>
      <c r="K16" s="40"/>
      <c r="L16" s="40"/>
      <c r="M16" s="40">
        <v>265000</v>
      </c>
      <c r="N16" s="40">
        <f t="shared" si="0"/>
        <v>151100</v>
      </c>
      <c r="Q16" s="37" t="s">
        <v>46</v>
      </c>
    </row>
    <row r="17" spans="1:18" x14ac:dyDescent="0.25">
      <c r="A17" s="37">
        <v>16</v>
      </c>
      <c r="B17" s="65">
        <v>100000</v>
      </c>
      <c r="C17" s="40">
        <v>390000</v>
      </c>
      <c r="D17" s="40">
        <v>73450</v>
      </c>
      <c r="E17" s="40"/>
      <c r="F17" s="40"/>
      <c r="G17" s="40">
        <v>231200</v>
      </c>
      <c r="H17" s="40"/>
      <c r="I17" s="40">
        <v>154000</v>
      </c>
      <c r="J17" s="40"/>
      <c r="K17" s="40"/>
      <c r="L17" s="40"/>
      <c r="M17" s="40">
        <v>5500</v>
      </c>
      <c r="N17" s="40">
        <f t="shared" si="0"/>
        <v>25850</v>
      </c>
    </row>
    <row r="18" spans="1:18" x14ac:dyDescent="0.25">
      <c r="A18" s="37">
        <v>17</v>
      </c>
      <c r="B18" s="54"/>
      <c r="C18" s="35">
        <v>117000</v>
      </c>
      <c r="D18" s="35">
        <v>152500</v>
      </c>
      <c r="E18" s="35"/>
      <c r="F18" s="35"/>
      <c r="G18" s="35">
        <v>196300</v>
      </c>
      <c r="H18" s="35"/>
      <c r="I18" s="35"/>
      <c r="J18" s="35"/>
      <c r="K18" s="35">
        <v>84000</v>
      </c>
      <c r="L18" s="35"/>
      <c r="M18" s="35"/>
      <c r="N18" s="40">
        <f t="shared" si="0"/>
        <v>-315800</v>
      </c>
      <c r="O18" s="56">
        <v>2686250</v>
      </c>
    </row>
    <row r="19" spans="1:18" x14ac:dyDescent="0.25">
      <c r="A19" s="37">
        <v>18</v>
      </c>
      <c r="B19" s="54"/>
      <c r="C19" s="35">
        <v>325000</v>
      </c>
      <c r="D19" s="35"/>
      <c r="E19" s="35"/>
      <c r="F19" s="35"/>
      <c r="G19" s="35">
        <v>217950</v>
      </c>
      <c r="H19" s="35"/>
      <c r="I19" s="35">
        <v>43000</v>
      </c>
      <c r="J19" s="35"/>
      <c r="K19" s="35">
        <v>108000</v>
      </c>
      <c r="L19" s="35"/>
      <c r="M19" s="35"/>
      <c r="N19" s="40">
        <f t="shared" si="0"/>
        <v>-43950</v>
      </c>
    </row>
    <row r="20" spans="1:18" x14ac:dyDescent="0.25">
      <c r="A20" s="37">
        <v>19</v>
      </c>
      <c r="B20" s="65">
        <v>308000</v>
      </c>
      <c r="C20" s="35">
        <v>877500</v>
      </c>
      <c r="D20" s="35">
        <v>202750</v>
      </c>
      <c r="E20" s="35"/>
      <c r="F20" s="35"/>
      <c r="G20" s="35">
        <v>273900</v>
      </c>
      <c r="H20" s="35"/>
      <c r="I20" s="35">
        <v>197000</v>
      </c>
      <c r="J20" s="35"/>
      <c r="K20" s="35"/>
      <c r="L20" s="35"/>
      <c r="M20" s="35">
        <v>130000</v>
      </c>
      <c r="N20" s="40">
        <f t="shared" si="0"/>
        <v>381850</v>
      </c>
    </row>
    <row r="21" spans="1:18" x14ac:dyDescent="0.25">
      <c r="A21" s="37">
        <v>20</v>
      </c>
      <c r="B21" s="54"/>
      <c r="C21" s="35">
        <v>362500</v>
      </c>
      <c r="D21" s="35"/>
      <c r="E21" s="35"/>
      <c r="F21" s="35"/>
      <c r="G21" s="35">
        <v>396400</v>
      </c>
      <c r="H21" s="35"/>
      <c r="I21" s="35"/>
      <c r="J21" s="35"/>
      <c r="K21" s="35">
        <v>56500</v>
      </c>
      <c r="L21" s="35"/>
      <c r="M21" s="35"/>
      <c r="N21" s="40">
        <f t="shared" si="0"/>
        <v>-90400</v>
      </c>
    </row>
    <row r="22" spans="1:18" x14ac:dyDescent="0.25">
      <c r="A22" s="37">
        <v>21</v>
      </c>
      <c r="B22" s="65">
        <v>305500</v>
      </c>
      <c r="C22" s="35">
        <v>603000</v>
      </c>
      <c r="D22" s="35">
        <v>426700</v>
      </c>
      <c r="E22" s="35"/>
      <c r="F22" s="35"/>
      <c r="G22" s="35">
        <v>363350</v>
      </c>
      <c r="H22" s="35"/>
      <c r="I22" s="35"/>
      <c r="J22" s="35"/>
      <c r="K22" s="35"/>
      <c r="L22" s="35"/>
      <c r="M22" s="35"/>
      <c r="N22" s="40">
        <f t="shared" si="0"/>
        <v>118450</v>
      </c>
    </row>
    <row r="23" spans="1:18" x14ac:dyDescent="0.25">
      <c r="A23" s="37">
        <v>22</v>
      </c>
      <c r="B23" s="65">
        <v>662000</v>
      </c>
      <c r="C23" s="35">
        <v>1237500</v>
      </c>
      <c r="D23" s="35">
        <v>114700</v>
      </c>
      <c r="E23" s="35"/>
      <c r="F23" s="35"/>
      <c r="G23" s="35">
        <v>928400</v>
      </c>
      <c r="H23" s="35"/>
      <c r="I23" s="35">
        <v>3500</v>
      </c>
      <c r="J23" s="35"/>
      <c r="K23" s="35">
        <v>1098000</v>
      </c>
      <c r="L23" s="35"/>
      <c r="M23" s="35"/>
      <c r="N23" s="40">
        <f t="shared" si="0"/>
        <v>-245100</v>
      </c>
      <c r="O23" s="56"/>
    </row>
    <row r="24" spans="1:18" x14ac:dyDescent="0.25">
      <c r="A24" s="37">
        <v>23</v>
      </c>
      <c r="B24" s="65">
        <v>128800</v>
      </c>
      <c r="C24" s="35">
        <v>761000</v>
      </c>
      <c r="D24" s="35">
        <v>48500</v>
      </c>
      <c r="E24" s="35"/>
      <c r="F24" s="35"/>
      <c r="G24" s="35">
        <v>931000</v>
      </c>
      <c r="H24" s="35"/>
      <c r="I24" s="35"/>
      <c r="J24" s="35"/>
      <c r="K24" s="35"/>
      <c r="L24" s="35"/>
      <c r="M24" s="35">
        <v>28000</v>
      </c>
      <c r="N24" s="40">
        <f t="shared" si="0"/>
        <v>-117700</v>
      </c>
      <c r="O24" s="56"/>
    </row>
    <row r="25" spans="1:18" x14ac:dyDescent="0.25">
      <c r="A25" s="37">
        <v>24</v>
      </c>
      <c r="B25" s="65">
        <v>50000</v>
      </c>
      <c r="C25" s="35">
        <v>528500</v>
      </c>
      <c r="D25" s="35"/>
      <c r="E25" s="35"/>
      <c r="F25" s="35"/>
      <c r="G25" s="35">
        <v>221450</v>
      </c>
      <c r="H25" s="35"/>
      <c r="I25" s="35"/>
      <c r="J25" s="35"/>
      <c r="K25" s="35"/>
      <c r="L25" s="35"/>
      <c r="M25" s="35"/>
      <c r="N25" s="40">
        <f t="shared" si="0"/>
        <v>357050</v>
      </c>
    </row>
    <row r="26" spans="1:18" x14ac:dyDescent="0.25">
      <c r="A26" s="37">
        <v>25</v>
      </c>
      <c r="B26" s="54"/>
      <c r="C26" s="35">
        <v>366200</v>
      </c>
      <c r="D26" s="35">
        <v>26650</v>
      </c>
      <c r="E26" s="35"/>
      <c r="F26" s="35"/>
      <c r="G26" s="35">
        <v>171000</v>
      </c>
      <c r="H26" s="35"/>
      <c r="I26" s="35"/>
      <c r="J26" s="35"/>
      <c r="K26" s="35">
        <v>228200</v>
      </c>
      <c r="L26" s="35">
        <v>50500</v>
      </c>
      <c r="M26" s="35">
        <v>36500</v>
      </c>
      <c r="N26" s="40">
        <f t="shared" si="0"/>
        <v>-146650</v>
      </c>
    </row>
    <row r="27" spans="1:18" x14ac:dyDescent="0.25">
      <c r="A27" s="37">
        <v>26</v>
      </c>
      <c r="B27" s="54"/>
      <c r="C27" s="35">
        <v>455500</v>
      </c>
      <c r="D27" s="35">
        <v>67650</v>
      </c>
      <c r="E27" s="35"/>
      <c r="F27" s="35"/>
      <c r="G27" s="35">
        <v>242200</v>
      </c>
      <c r="H27" s="35"/>
      <c r="I27" s="35"/>
      <c r="J27" s="35"/>
      <c r="K27" s="35"/>
      <c r="L27" s="35"/>
      <c r="M27" s="35">
        <v>167000</v>
      </c>
      <c r="N27" s="40">
        <f t="shared" si="0"/>
        <v>-21350</v>
      </c>
    </row>
    <row r="28" spans="1:18" x14ac:dyDescent="0.25">
      <c r="A28" s="37">
        <v>27</v>
      </c>
      <c r="B28" s="54"/>
      <c r="C28" s="35">
        <v>210500</v>
      </c>
      <c r="D28" s="35">
        <v>47050</v>
      </c>
      <c r="E28" s="35"/>
      <c r="F28" s="35"/>
      <c r="G28" s="35">
        <v>183300</v>
      </c>
      <c r="H28" s="35"/>
      <c r="I28" s="35">
        <v>73000</v>
      </c>
      <c r="J28" s="35"/>
      <c r="K28" s="35"/>
      <c r="L28" s="35"/>
      <c r="M28" s="35">
        <v>2000</v>
      </c>
      <c r="N28" s="40">
        <f>(B28+C28-D28-G28-I28-J28-K28-L28-M28)</f>
        <v>-94850</v>
      </c>
      <c r="R28" s="37">
        <v>4370500</v>
      </c>
    </row>
    <row r="29" spans="1:18" x14ac:dyDescent="0.25">
      <c r="A29" s="37">
        <v>28</v>
      </c>
      <c r="B29" s="54"/>
      <c r="C29" s="35">
        <v>513500</v>
      </c>
      <c r="D29" s="35">
        <v>110900</v>
      </c>
      <c r="E29" s="35"/>
      <c r="F29" s="35"/>
      <c r="G29" s="35">
        <v>381600</v>
      </c>
      <c r="H29" s="35"/>
      <c r="I29" s="35"/>
      <c r="J29" s="35"/>
      <c r="K29" s="35"/>
      <c r="L29" s="35"/>
      <c r="M29" s="35">
        <v>15000</v>
      </c>
      <c r="N29" s="40">
        <f t="shared" si="0"/>
        <v>6000</v>
      </c>
      <c r="O29" s="56"/>
    </row>
    <row r="30" spans="1:18" x14ac:dyDescent="0.25">
      <c r="A30" s="37">
        <v>29</v>
      </c>
      <c r="B30" s="65">
        <v>1692000</v>
      </c>
      <c r="C30" s="35">
        <v>483000</v>
      </c>
      <c r="D30" s="35"/>
      <c r="E30" s="35"/>
      <c r="F30" s="35"/>
      <c r="G30" s="35">
        <v>268100</v>
      </c>
      <c r="H30" s="35"/>
      <c r="I30" s="35"/>
      <c r="J30" s="35"/>
      <c r="K30" s="35">
        <v>46000</v>
      </c>
      <c r="L30" s="35"/>
      <c r="M30" s="35"/>
      <c r="N30" s="40">
        <f t="shared" si="0"/>
        <v>1860900</v>
      </c>
    </row>
    <row r="31" spans="1:18" x14ac:dyDescent="0.25">
      <c r="A31" s="37">
        <v>30</v>
      </c>
      <c r="B31" s="54"/>
      <c r="C31" s="35">
        <v>1055300</v>
      </c>
      <c r="D31" s="35"/>
      <c r="E31" s="35"/>
      <c r="F31" s="35"/>
      <c r="G31" s="35">
        <v>729600</v>
      </c>
      <c r="H31" s="35"/>
      <c r="I31" s="35">
        <v>140000</v>
      </c>
      <c r="J31" s="35">
        <v>150000</v>
      </c>
      <c r="K31" s="35"/>
      <c r="L31" s="35"/>
      <c r="M31" s="35">
        <v>113000</v>
      </c>
      <c r="N31" s="40">
        <f t="shared" si="0"/>
        <v>-77300</v>
      </c>
    </row>
    <row r="32" spans="1:18" x14ac:dyDescent="0.25">
      <c r="A32" s="37">
        <v>31</v>
      </c>
      <c r="B32" s="70">
        <v>228200</v>
      </c>
      <c r="C32" s="69">
        <v>818000</v>
      </c>
      <c r="D32" s="69">
        <v>308600</v>
      </c>
      <c r="E32" s="28"/>
      <c r="F32" s="28"/>
      <c r="G32" s="69">
        <v>411100</v>
      </c>
      <c r="H32" s="28"/>
      <c r="I32" s="69">
        <v>145000</v>
      </c>
      <c r="J32" s="28"/>
      <c r="K32" s="69">
        <v>38000</v>
      </c>
      <c r="L32" s="28"/>
      <c r="M32" s="69">
        <v>353500</v>
      </c>
      <c r="N32" s="40">
        <f>(B32+C32-D32-G32-I32-J32-K32-L32-M32)</f>
        <v>-210000</v>
      </c>
    </row>
    <row r="33" spans="2:14" x14ac:dyDescent="0.25">
      <c r="B33" s="59"/>
      <c r="C33" s="59"/>
      <c r="D33" s="68"/>
      <c r="E33" s="59"/>
      <c r="F33" s="59"/>
      <c r="G33" s="59"/>
      <c r="H33" s="59"/>
      <c r="I33" s="59"/>
      <c r="J33" s="59"/>
      <c r="K33" s="59"/>
      <c r="L33" s="59"/>
      <c r="M33" s="59"/>
      <c r="N33" s="40"/>
    </row>
    <row r="34" spans="2:14" x14ac:dyDescent="0.25">
      <c r="B34" s="59"/>
      <c r="C34" s="59"/>
      <c r="D34" s="59"/>
      <c r="E34" s="59"/>
      <c r="F34" s="59"/>
      <c r="G34" s="59"/>
      <c r="H34" s="59"/>
      <c r="I34" s="60"/>
      <c r="J34" s="59"/>
      <c r="K34" s="59"/>
      <c r="L34" s="59"/>
      <c r="M34" s="59"/>
      <c r="N34" s="40"/>
    </row>
    <row r="35" spans="2:14" x14ac:dyDescent="0.25">
      <c r="B35" s="59"/>
      <c r="C35" s="59"/>
      <c r="D35" s="59"/>
      <c r="E35" s="59"/>
      <c r="F35" s="59"/>
      <c r="G35" s="59"/>
      <c r="H35" s="59"/>
      <c r="I35" s="61"/>
      <c r="J35" s="59"/>
      <c r="K35" s="59"/>
      <c r="L35" s="59"/>
      <c r="M35" s="59"/>
      <c r="N35" s="62"/>
    </row>
    <row r="36" spans="2:14" x14ac:dyDescent="0.25">
      <c r="B36" s="67">
        <f t="shared" ref="B36:M36" si="1">SUM(B2:B32)</f>
        <v>6065500</v>
      </c>
      <c r="C36" s="67">
        <f t="shared" si="1"/>
        <v>19485800</v>
      </c>
      <c r="D36" s="67">
        <f t="shared" si="1"/>
        <v>4173100</v>
      </c>
      <c r="E36" s="67">
        <f t="shared" si="1"/>
        <v>0</v>
      </c>
      <c r="F36" s="67">
        <f t="shared" si="1"/>
        <v>0</v>
      </c>
      <c r="G36" s="67">
        <f t="shared" si="1"/>
        <v>11267600</v>
      </c>
      <c r="H36" s="67">
        <f t="shared" si="1"/>
        <v>0</v>
      </c>
      <c r="I36" s="67">
        <f t="shared" si="1"/>
        <v>1331500</v>
      </c>
      <c r="J36" s="67">
        <f t="shared" si="1"/>
        <v>196000</v>
      </c>
      <c r="K36" s="67">
        <f t="shared" si="1"/>
        <v>2285400</v>
      </c>
      <c r="L36" s="67">
        <f t="shared" si="1"/>
        <v>55500</v>
      </c>
      <c r="M36" s="67">
        <f t="shared" si="1"/>
        <v>1879000</v>
      </c>
      <c r="N36" s="59"/>
    </row>
    <row r="37" spans="2:14" x14ac:dyDescent="0.25">
      <c r="I37" s="51"/>
      <c r="N37" s="63">
        <f>SUM(N2:N33)</f>
        <v>4363200</v>
      </c>
    </row>
    <row r="38" spans="2:14" x14ac:dyDescent="0.25">
      <c r="I38" s="50"/>
      <c r="N38" s="37">
        <v>940000</v>
      </c>
    </row>
    <row r="39" spans="2:14" x14ac:dyDescent="0.25">
      <c r="I39" s="50"/>
    </row>
  </sheetData>
  <pageMargins left="0.7" right="0.7" top="0.75" bottom="0.75" header="0.3" footer="0.3"/>
  <pageSetup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38"/>
  <sheetViews>
    <sheetView workbookViewId="0">
      <pane ySplit="1" topLeftCell="A17" activePane="bottomLeft" state="frozen"/>
      <selection pane="bottomLeft" activeCell="I5" sqref="I5"/>
    </sheetView>
  </sheetViews>
  <sheetFormatPr defaultRowHeight="15.75" customHeight="1" x14ac:dyDescent="0.2"/>
  <cols>
    <col min="1" max="1" width="8" style="2" customWidth="1"/>
    <col min="2" max="2" width="9.28515625" style="2" customWidth="1"/>
    <col min="3" max="3" width="10.28515625" style="2" customWidth="1"/>
    <col min="4" max="4" width="9.7109375" style="2" customWidth="1"/>
    <col min="5" max="5" width="9.5703125" style="2" customWidth="1"/>
    <col min="6" max="7" width="10" style="2" customWidth="1"/>
    <col min="8" max="8" width="9.42578125" style="2" customWidth="1"/>
    <col min="9" max="9" width="10" style="2" customWidth="1"/>
    <col min="10" max="10" width="8.85546875" style="2" customWidth="1"/>
    <col min="11" max="11" width="9" style="2" customWidth="1"/>
    <col min="12" max="12" width="9.140625" style="2" customWidth="1"/>
    <col min="13" max="13" width="9.42578125" style="2" customWidth="1"/>
    <col min="14" max="14" width="10.7109375" style="2" customWidth="1"/>
    <col min="15" max="15" width="12.5703125" style="2" customWidth="1"/>
    <col min="16" max="16384" width="9.140625" style="2"/>
  </cols>
  <sheetData>
    <row r="1" spans="1:18" ht="15.75" customHeight="1" x14ac:dyDescent="0.2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  <c r="K1" s="77" t="s">
        <v>23</v>
      </c>
      <c r="L1" s="77" t="s">
        <v>59</v>
      </c>
      <c r="M1" s="77" t="s">
        <v>48</v>
      </c>
      <c r="N1" s="77" t="s">
        <v>10</v>
      </c>
      <c r="O1" s="77" t="s">
        <v>11</v>
      </c>
    </row>
    <row r="2" spans="1:18" ht="15.75" customHeight="1" x14ac:dyDescent="0.2">
      <c r="A2" s="78" t="s">
        <v>101</v>
      </c>
      <c r="B2" s="79">
        <v>153000</v>
      </c>
      <c r="C2" s="79">
        <v>92000</v>
      </c>
      <c r="D2" s="79">
        <v>32000</v>
      </c>
      <c r="E2" s="79">
        <v>3650</v>
      </c>
      <c r="F2" s="79">
        <v>28350</v>
      </c>
      <c r="G2" s="79">
        <v>63650</v>
      </c>
      <c r="H2" s="79"/>
      <c r="I2" s="79">
        <v>236600</v>
      </c>
      <c r="J2" s="79"/>
      <c r="K2" s="79">
        <v>4000</v>
      </c>
      <c r="L2" s="79"/>
      <c r="M2" s="79"/>
      <c r="N2" s="80">
        <v>26000</v>
      </c>
      <c r="O2" s="81">
        <f>B2+C2-F2-I2-J2-K2-L2-M2-N2</f>
        <v>-49950</v>
      </c>
    </row>
    <row r="3" spans="1:18" ht="15.75" customHeight="1" x14ac:dyDescent="0.2">
      <c r="A3" s="78" t="s">
        <v>102</v>
      </c>
      <c r="B3" s="79">
        <v>379000</v>
      </c>
      <c r="C3" s="79">
        <v>153500</v>
      </c>
      <c r="D3" s="79">
        <v>78500</v>
      </c>
      <c r="E3" s="79">
        <v>6350</v>
      </c>
      <c r="F3" s="79">
        <v>72150</v>
      </c>
      <c r="G3" s="79">
        <v>81350</v>
      </c>
      <c r="H3" s="79"/>
      <c r="I3" s="79">
        <v>337900</v>
      </c>
      <c r="J3" s="79">
        <v>26000</v>
      </c>
      <c r="K3" s="79"/>
      <c r="L3" s="79"/>
      <c r="M3" s="79"/>
      <c r="N3" s="79">
        <v>32000</v>
      </c>
      <c r="O3" s="79">
        <f t="shared" ref="O3:O31" si="0">B3+C3-F3-I3-J3-K3-L3-M3-N3</f>
        <v>64450</v>
      </c>
    </row>
    <row r="4" spans="1:18" ht="15.75" customHeight="1" x14ac:dyDescent="0.2">
      <c r="A4" s="78" t="s">
        <v>103</v>
      </c>
      <c r="B4" s="79"/>
      <c r="C4" s="79">
        <v>502300</v>
      </c>
      <c r="D4" s="79">
        <v>64500</v>
      </c>
      <c r="E4" s="79">
        <v>7350</v>
      </c>
      <c r="F4" s="79">
        <v>57150</v>
      </c>
      <c r="G4" s="79">
        <v>355150</v>
      </c>
      <c r="H4" s="79">
        <v>90000</v>
      </c>
      <c r="I4" s="79">
        <v>377600</v>
      </c>
      <c r="J4" s="79">
        <v>3000</v>
      </c>
      <c r="K4" s="79"/>
      <c r="L4" s="79"/>
      <c r="M4" s="79"/>
      <c r="N4" s="79"/>
      <c r="O4" s="79">
        <f t="shared" si="0"/>
        <v>64550</v>
      </c>
      <c r="R4" s="85"/>
    </row>
    <row r="5" spans="1:18" s="85" customFormat="1" ht="15.75" customHeight="1" x14ac:dyDescent="0.2">
      <c r="A5" s="78" t="s">
        <v>104</v>
      </c>
      <c r="B5" s="82">
        <v>147000</v>
      </c>
      <c r="C5" s="82">
        <v>623000</v>
      </c>
      <c r="D5" s="82">
        <v>173000</v>
      </c>
      <c r="E5" s="82">
        <v>20600</v>
      </c>
      <c r="F5" s="82">
        <v>152400</v>
      </c>
      <c r="G5" s="82">
        <v>370600</v>
      </c>
      <c r="H5" s="82">
        <v>100000</v>
      </c>
      <c r="I5" s="82">
        <v>239500</v>
      </c>
      <c r="J5" s="82">
        <v>153500</v>
      </c>
      <c r="K5" s="82">
        <v>64000</v>
      </c>
      <c r="L5" s="82"/>
      <c r="M5" s="82"/>
      <c r="N5" s="82"/>
      <c r="O5" s="79">
        <f t="shared" si="0"/>
        <v>160600</v>
      </c>
    </row>
    <row r="6" spans="1:18" ht="15.75" customHeight="1" x14ac:dyDescent="0.2">
      <c r="A6" s="78" t="s">
        <v>60</v>
      </c>
      <c r="B6" s="79"/>
      <c r="C6" s="79">
        <v>1293500</v>
      </c>
      <c r="D6" s="79">
        <v>283500</v>
      </c>
      <c r="E6" s="79">
        <v>21450</v>
      </c>
      <c r="F6" s="79">
        <v>262050</v>
      </c>
      <c r="G6" s="79">
        <v>781450</v>
      </c>
      <c r="H6" s="79">
        <v>250000</v>
      </c>
      <c r="I6" s="79">
        <v>646700</v>
      </c>
      <c r="J6" s="79">
        <v>26000</v>
      </c>
      <c r="K6" s="79"/>
      <c r="L6" s="79"/>
      <c r="M6" s="80">
        <v>144000</v>
      </c>
      <c r="N6" s="79">
        <v>74500</v>
      </c>
      <c r="O6" s="79">
        <f t="shared" si="0"/>
        <v>140250</v>
      </c>
    </row>
    <row r="7" spans="1:18" ht="15.75" customHeight="1" x14ac:dyDescent="0.2">
      <c r="A7" s="78" t="s">
        <v>61</v>
      </c>
      <c r="B7" s="79">
        <v>228000</v>
      </c>
      <c r="C7" s="79">
        <v>1320200</v>
      </c>
      <c r="D7" s="79">
        <v>87200</v>
      </c>
      <c r="E7" s="79">
        <v>13000</v>
      </c>
      <c r="F7" s="79">
        <v>74200</v>
      </c>
      <c r="G7" s="79">
        <v>696000</v>
      </c>
      <c r="H7" s="79">
        <v>550000</v>
      </c>
      <c r="I7" s="79">
        <v>435800</v>
      </c>
      <c r="J7" s="79">
        <v>64000</v>
      </c>
      <c r="K7" s="79"/>
      <c r="L7" s="79"/>
      <c r="M7" s="79">
        <v>166500</v>
      </c>
      <c r="N7" s="79">
        <v>203000</v>
      </c>
      <c r="O7" s="79">
        <f t="shared" si="0"/>
        <v>604700</v>
      </c>
    </row>
    <row r="8" spans="1:18" ht="15.75" customHeight="1" x14ac:dyDescent="0.2">
      <c r="A8" s="78" t="s">
        <v>62</v>
      </c>
      <c r="B8" s="79">
        <v>190000</v>
      </c>
      <c r="C8" s="79">
        <v>223000</v>
      </c>
      <c r="D8" s="79">
        <v>53500</v>
      </c>
      <c r="E8" s="79">
        <v>5200</v>
      </c>
      <c r="F8" s="79">
        <v>48300</v>
      </c>
      <c r="G8" s="79">
        <v>24700</v>
      </c>
      <c r="H8" s="79">
        <v>150000</v>
      </c>
      <c r="I8" s="79">
        <v>102300</v>
      </c>
      <c r="J8" s="79"/>
      <c r="K8" s="79"/>
      <c r="L8" s="79"/>
      <c r="M8" s="79"/>
      <c r="N8" s="79"/>
      <c r="O8" s="79">
        <f t="shared" si="0"/>
        <v>262400</v>
      </c>
    </row>
    <row r="9" spans="1:18" ht="15.75" customHeight="1" x14ac:dyDescent="0.2">
      <c r="A9" s="78" t="s">
        <v>63</v>
      </c>
      <c r="B9" s="79">
        <v>50000</v>
      </c>
      <c r="C9" s="79">
        <v>273000</v>
      </c>
      <c r="D9" s="79">
        <v>34000</v>
      </c>
      <c r="E9" s="79">
        <v>4150</v>
      </c>
      <c r="F9" s="79">
        <v>29850</v>
      </c>
      <c r="G9" s="79">
        <v>243150</v>
      </c>
      <c r="H9" s="79"/>
      <c r="I9" s="79">
        <v>185800</v>
      </c>
      <c r="J9" s="79"/>
      <c r="K9" s="79"/>
      <c r="L9" s="79"/>
      <c r="M9" s="79"/>
      <c r="N9" s="79"/>
      <c r="O9" s="79">
        <f t="shared" si="0"/>
        <v>107350</v>
      </c>
    </row>
    <row r="10" spans="1:18" ht="15.75" customHeight="1" x14ac:dyDescent="0.2">
      <c r="A10" s="78" t="s">
        <v>64</v>
      </c>
      <c r="B10" s="79"/>
      <c r="C10" s="79">
        <v>418500</v>
      </c>
      <c r="D10" s="79">
        <v>143500</v>
      </c>
      <c r="E10" s="79">
        <v>13650</v>
      </c>
      <c r="F10" s="79">
        <v>129850</v>
      </c>
      <c r="G10" s="79">
        <v>233650</v>
      </c>
      <c r="H10" s="79">
        <v>55000</v>
      </c>
      <c r="I10" s="79">
        <v>551100</v>
      </c>
      <c r="J10" s="79"/>
      <c r="K10" s="79"/>
      <c r="L10" s="79"/>
      <c r="M10" s="79"/>
      <c r="N10" s="83">
        <v>134000</v>
      </c>
      <c r="O10" s="81">
        <f t="shared" si="0"/>
        <v>-396450</v>
      </c>
    </row>
    <row r="11" spans="1:18" ht="15.75" customHeight="1" x14ac:dyDescent="0.2">
      <c r="A11" s="78" t="s">
        <v>65</v>
      </c>
      <c r="B11" s="79">
        <v>60000</v>
      </c>
      <c r="C11" s="79">
        <v>615500</v>
      </c>
      <c r="D11" s="79">
        <v>90500</v>
      </c>
      <c r="E11" s="79">
        <v>8150</v>
      </c>
      <c r="F11" s="79">
        <v>82350</v>
      </c>
      <c r="G11" s="79">
        <v>413150</v>
      </c>
      <c r="H11" s="79">
        <v>12000</v>
      </c>
      <c r="I11" s="79">
        <v>229750</v>
      </c>
      <c r="J11" s="79">
        <v>177500</v>
      </c>
      <c r="K11" s="82"/>
      <c r="L11" s="82"/>
      <c r="M11" s="82">
        <v>100500</v>
      </c>
      <c r="N11" s="82">
        <v>85000</v>
      </c>
      <c r="O11" s="79">
        <f t="shared" si="0"/>
        <v>400</v>
      </c>
    </row>
    <row r="12" spans="1:18" ht="15.75" customHeight="1" x14ac:dyDescent="0.2">
      <c r="A12" s="78" t="s">
        <v>66</v>
      </c>
      <c r="B12" s="79">
        <v>54000</v>
      </c>
      <c r="C12" s="79">
        <v>481500</v>
      </c>
      <c r="D12" s="79">
        <v>84500</v>
      </c>
      <c r="E12" s="79">
        <v>13400</v>
      </c>
      <c r="F12" s="79">
        <v>71100</v>
      </c>
      <c r="G12" s="79">
        <v>195400</v>
      </c>
      <c r="H12" s="79">
        <v>215000</v>
      </c>
      <c r="I12" s="79">
        <v>195300</v>
      </c>
      <c r="J12" s="79">
        <v>193500</v>
      </c>
      <c r="K12" s="82"/>
      <c r="L12" s="82"/>
      <c r="M12" s="82"/>
      <c r="N12" s="82"/>
      <c r="O12" s="79">
        <f t="shared" si="0"/>
        <v>75600</v>
      </c>
    </row>
    <row r="13" spans="1:18" ht="15.75" customHeight="1" x14ac:dyDescent="0.2">
      <c r="A13" s="78" t="s">
        <v>67</v>
      </c>
      <c r="B13" s="79">
        <v>186000</v>
      </c>
      <c r="C13" s="79">
        <v>365000</v>
      </c>
      <c r="D13" s="79">
        <v>15500</v>
      </c>
      <c r="E13" s="79">
        <v>2750</v>
      </c>
      <c r="F13" s="79">
        <v>12750</v>
      </c>
      <c r="G13" s="79">
        <v>352250</v>
      </c>
      <c r="H13" s="79"/>
      <c r="I13" s="79">
        <v>247500</v>
      </c>
      <c r="J13" s="79">
        <v>51000</v>
      </c>
      <c r="K13" s="82"/>
      <c r="L13" s="82">
        <v>3500</v>
      </c>
      <c r="M13" s="82"/>
      <c r="N13" s="82"/>
      <c r="O13" s="79">
        <f t="shared" si="0"/>
        <v>236250</v>
      </c>
    </row>
    <row r="14" spans="1:18" ht="15.75" customHeight="1" x14ac:dyDescent="0.2">
      <c r="A14" s="78" t="s">
        <v>68</v>
      </c>
      <c r="B14" s="79"/>
      <c r="C14" s="79">
        <v>153000</v>
      </c>
      <c r="D14" s="79">
        <v>45500</v>
      </c>
      <c r="E14" s="79">
        <v>5500</v>
      </c>
      <c r="F14" s="79">
        <v>40000</v>
      </c>
      <c r="G14" s="79">
        <v>113000</v>
      </c>
      <c r="H14" s="79"/>
      <c r="I14" s="79">
        <v>152400</v>
      </c>
      <c r="J14" s="79">
        <v>7000</v>
      </c>
      <c r="K14" s="82">
        <v>50000</v>
      </c>
      <c r="L14" s="82"/>
      <c r="M14" s="82"/>
      <c r="N14" s="82"/>
      <c r="O14" s="81">
        <f t="shared" si="0"/>
        <v>-96400</v>
      </c>
    </row>
    <row r="15" spans="1:18" ht="15.75" customHeight="1" x14ac:dyDescent="0.2">
      <c r="A15" s="78" t="s">
        <v>69</v>
      </c>
      <c r="B15" s="79"/>
      <c r="C15" s="79">
        <v>213500</v>
      </c>
      <c r="D15" s="79">
        <v>76000</v>
      </c>
      <c r="E15" s="79">
        <v>19200</v>
      </c>
      <c r="F15" s="79">
        <v>56800</v>
      </c>
      <c r="G15" s="79">
        <v>156700</v>
      </c>
      <c r="H15" s="79"/>
      <c r="I15" s="79">
        <v>192000</v>
      </c>
      <c r="J15" s="79"/>
      <c r="K15" s="82"/>
      <c r="L15" s="82">
        <v>9000</v>
      </c>
      <c r="M15" s="82"/>
      <c r="N15" s="82"/>
      <c r="O15" s="81">
        <f t="shared" si="0"/>
        <v>-44300</v>
      </c>
    </row>
    <row r="16" spans="1:18" ht="15.75" customHeight="1" x14ac:dyDescent="0.2">
      <c r="A16" s="78" t="s">
        <v>70</v>
      </c>
      <c r="B16" s="79"/>
      <c r="C16" s="79">
        <v>779000</v>
      </c>
      <c r="D16" s="79">
        <v>237000</v>
      </c>
      <c r="E16" s="79">
        <v>21250</v>
      </c>
      <c r="F16" s="79">
        <v>215750</v>
      </c>
      <c r="G16" s="79">
        <v>383250</v>
      </c>
      <c r="H16" s="79">
        <v>180000</v>
      </c>
      <c r="I16" s="79">
        <v>456400</v>
      </c>
      <c r="J16" s="79">
        <v>5000</v>
      </c>
      <c r="K16" s="82">
        <v>115500</v>
      </c>
      <c r="L16" s="82">
        <v>193000</v>
      </c>
      <c r="M16" s="82">
        <v>87000</v>
      </c>
      <c r="N16" s="82"/>
      <c r="O16" s="81">
        <f t="shared" si="0"/>
        <v>-293650</v>
      </c>
    </row>
    <row r="17" spans="1:15" ht="15.75" customHeight="1" x14ac:dyDescent="0.2">
      <c r="A17" s="78" t="s">
        <v>71</v>
      </c>
      <c r="B17" s="79">
        <v>199000</v>
      </c>
      <c r="C17" s="79">
        <v>84250</v>
      </c>
      <c r="D17" s="79">
        <v>38750</v>
      </c>
      <c r="E17" s="79">
        <v>4850</v>
      </c>
      <c r="F17" s="79">
        <v>33900</v>
      </c>
      <c r="G17" s="79">
        <v>50350</v>
      </c>
      <c r="H17" s="79"/>
      <c r="I17" s="79">
        <v>160950</v>
      </c>
      <c r="J17" s="79"/>
      <c r="K17" s="82"/>
      <c r="L17" s="82"/>
      <c r="M17" s="82"/>
      <c r="N17" s="82"/>
      <c r="O17" s="79">
        <f t="shared" si="0"/>
        <v>88400</v>
      </c>
    </row>
    <row r="18" spans="1:15" ht="15.75" customHeight="1" x14ac:dyDescent="0.2">
      <c r="A18" s="78" t="s">
        <v>72</v>
      </c>
      <c r="B18" s="79"/>
      <c r="C18" s="79">
        <v>220000</v>
      </c>
      <c r="D18" s="79">
        <v>43000</v>
      </c>
      <c r="E18" s="79">
        <v>8800</v>
      </c>
      <c r="F18" s="79">
        <v>34200</v>
      </c>
      <c r="G18" s="79">
        <v>185800</v>
      </c>
      <c r="H18" s="79"/>
      <c r="I18" s="79">
        <v>163600</v>
      </c>
      <c r="J18" s="79"/>
      <c r="K18" s="82"/>
      <c r="L18" s="82"/>
      <c r="M18" s="82"/>
      <c r="N18" s="82"/>
      <c r="O18" s="79">
        <f t="shared" si="0"/>
        <v>22200</v>
      </c>
    </row>
    <row r="19" spans="1:15" ht="15.75" customHeight="1" x14ac:dyDescent="0.2">
      <c r="A19" s="78" t="s">
        <v>73</v>
      </c>
      <c r="B19" s="79"/>
      <c r="C19" s="79">
        <v>950000</v>
      </c>
      <c r="D19" s="79">
        <v>190500</v>
      </c>
      <c r="E19" s="79">
        <v>24850</v>
      </c>
      <c r="F19" s="79">
        <v>165650</v>
      </c>
      <c r="G19" s="79">
        <v>684350</v>
      </c>
      <c r="H19" s="79">
        <v>100000</v>
      </c>
      <c r="I19" s="79">
        <v>196800</v>
      </c>
      <c r="J19" s="79">
        <v>85500</v>
      </c>
      <c r="K19" s="82">
        <v>538000</v>
      </c>
      <c r="L19" s="82"/>
      <c r="M19" s="82">
        <v>30000</v>
      </c>
      <c r="N19" s="82">
        <v>55000</v>
      </c>
      <c r="O19" s="81">
        <f t="shared" si="0"/>
        <v>-120950</v>
      </c>
    </row>
    <row r="20" spans="1:15" ht="15.75" customHeight="1" x14ac:dyDescent="0.2">
      <c r="A20" s="78" t="s">
        <v>74</v>
      </c>
      <c r="B20" s="79">
        <v>438000</v>
      </c>
      <c r="C20" s="79">
        <v>413000</v>
      </c>
      <c r="D20" s="79">
        <v>18500</v>
      </c>
      <c r="E20" s="79">
        <v>2300</v>
      </c>
      <c r="F20" s="79">
        <v>16200</v>
      </c>
      <c r="G20" s="79">
        <v>346800</v>
      </c>
      <c r="H20" s="79">
        <v>50000</v>
      </c>
      <c r="I20" s="79">
        <v>747000</v>
      </c>
      <c r="J20" s="79"/>
      <c r="K20" s="82"/>
      <c r="L20" s="82">
        <v>4000</v>
      </c>
      <c r="M20" s="82"/>
      <c r="N20" s="82"/>
      <c r="O20" s="79">
        <f t="shared" si="0"/>
        <v>83800</v>
      </c>
    </row>
    <row r="21" spans="1:15" ht="15.75" customHeight="1" x14ac:dyDescent="0.2">
      <c r="A21" s="78" t="s">
        <v>75</v>
      </c>
      <c r="B21" s="79">
        <v>500000</v>
      </c>
      <c r="C21" s="79">
        <v>310500</v>
      </c>
      <c r="D21" s="79">
        <v>75000</v>
      </c>
      <c r="E21" s="79">
        <v>6350</v>
      </c>
      <c r="F21" s="79">
        <v>68650</v>
      </c>
      <c r="G21" s="79">
        <v>191850</v>
      </c>
      <c r="H21" s="79">
        <v>50000</v>
      </c>
      <c r="I21" s="79">
        <v>187750</v>
      </c>
      <c r="J21" s="79"/>
      <c r="K21" s="82"/>
      <c r="L21" s="82"/>
      <c r="M21" s="82"/>
      <c r="N21" s="82">
        <v>64000</v>
      </c>
      <c r="O21" s="79">
        <f t="shared" si="0"/>
        <v>490100</v>
      </c>
    </row>
    <row r="22" spans="1:15" ht="15.75" customHeight="1" x14ac:dyDescent="0.2">
      <c r="A22" s="78" t="s">
        <v>76</v>
      </c>
      <c r="B22" s="79"/>
      <c r="C22" s="79">
        <v>904500</v>
      </c>
      <c r="D22" s="79">
        <v>139000</v>
      </c>
      <c r="E22" s="79">
        <v>12550</v>
      </c>
      <c r="F22" s="79">
        <v>126450</v>
      </c>
      <c r="G22" s="79">
        <v>523050</v>
      </c>
      <c r="H22" s="79">
        <v>255000</v>
      </c>
      <c r="I22" s="79">
        <v>516700</v>
      </c>
      <c r="J22" s="79"/>
      <c r="K22" s="82"/>
      <c r="L22" s="82"/>
      <c r="M22" s="82">
        <v>5000</v>
      </c>
      <c r="N22" s="82">
        <v>8000</v>
      </c>
      <c r="O22" s="79">
        <f t="shared" si="0"/>
        <v>248350</v>
      </c>
    </row>
    <row r="23" spans="1:15" ht="15.75" customHeight="1" x14ac:dyDescent="0.2">
      <c r="A23" s="78" t="s">
        <v>77</v>
      </c>
      <c r="B23" s="79"/>
      <c r="C23" s="79">
        <v>742000</v>
      </c>
      <c r="D23" s="79">
        <v>69500</v>
      </c>
      <c r="E23" s="79">
        <v>15900</v>
      </c>
      <c r="F23" s="79">
        <v>53600</v>
      </c>
      <c r="G23" s="79">
        <v>348400</v>
      </c>
      <c r="H23" s="79">
        <v>340000</v>
      </c>
      <c r="I23" s="79">
        <v>191500</v>
      </c>
      <c r="J23" s="79"/>
      <c r="K23" s="82"/>
      <c r="L23" s="82">
        <v>210000</v>
      </c>
      <c r="M23" s="82">
        <v>5000</v>
      </c>
      <c r="N23" s="82">
        <v>200000</v>
      </c>
      <c r="O23" s="79">
        <f t="shared" si="0"/>
        <v>81900</v>
      </c>
    </row>
    <row r="24" spans="1:15" ht="15.75" customHeight="1" x14ac:dyDescent="0.2">
      <c r="A24" s="78" t="s">
        <v>78</v>
      </c>
      <c r="B24" s="79">
        <v>30000</v>
      </c>
      <c r="C24" s="79">
        <v>515000</v>
      </c>
      <c r="D24" s="79">
        <v>90500</v>
      </c>
      <c r="E24" s="79">
        <v>8550</v>
      </c>
      <c r="F24" s="79">
        <v>81950</v>
      </c>
      <c r="G24" s="79">
        <v>433050</v>
      </c>
      <c r="H24" s="79"/>
      <c r="I24" s="79">
        <v>321300</v>
      </c>
      <c r="J24" s="79"/>
      <c r="K24" s="82"/>
      <c r="L24" s="82"/>
      <c r="M24" s="82"/>
      <c r="N24" s="82"/>
      <c r="O24" s="79">
        <f t="shared" si="0"/>
        <v>141750</v>
      </c>
    </row>
    <row r="25" spans="1:15" ht="15.75" customHeight="1" x14ac:dyDescent="0.2">
      <c r="A25" s="78" t="s">
        <v>79</v>
      </c>
      <c r="B25" s="79">
        <v>170000</v>
      </c>
      <c r="C25" s="79">
        <v>769500</v>
      </c>
      <c r="D25" s="79">
        <v>185000</v>
      </c>
      <c r="E25" s="79">
        <v>15250</v>
      </c>
      <c r="F25" s="79">
        <v>169750</v>
      </c>
      <c r="G25" s="79">
        <v>599750</v>
      </c>
      <c r="H25" s="79"/>
      <c r="I25" s="79">
        <v>180400</v>
      </c>
      <c r="J25" s="79">
        <v>239000</v>
      </c>
      <c r="K25" s="82">
        <v>90000</v>
      </c>
      <c r="L25" s="82">
        <v>22000</v>
      </c>
      <c r="M25" s="82"/>
      <c r="N25" s="82">
        <v>20000</v>
      </c>
      <c r="O25" s="79">
        <f t="shared" si="0"/>
        <v>218350</v>
      </c>
    </row>
    <row r="26" spans="1:15" ht="15.75" customHeight="1" x14ac:dyDescent="0.2">
      <c r="A26" s="78" t="s">
        <v>80</v>
      </c>
      <c r="B26" s="79"/>
      <c r="C26" s="79">
        <v>280500</v>
      </c>
      <c r="D26" s="79">
        <v>105500</v>
      </c>
      <c r="E26" s="79">
        <v>6850</v>
      </c>
      <c r="F26" s="79">
        <v>98650</v>
      </c>
      <c r="G26" s="79">
        <v>86850</v>
      </c>
      <c r="H26" s="79">
        <v>95000</v>
      </c>
      <c r="I26" s="79">
        <v>388500</v>
      </c>
      <c r="J26" s="79">
        <v>55000</v>
      </c>
      <c r="K26" s="82"/>
      <c r="L26" s="82"/>
      <c r="M26" s="82"/>
      <c r="N26" s="82"/>
      <c r="O26" s="81">
        <f t="shared" si="0"/>
        <v>-261650</v>
      </c>
    </row>
    <row r="27" spans="1:15" ht="15.75" customHeight="1" x14ac:dyDescent="0.2">
      <c r="A27" s="78" t="s">
        <v>81</v>
      </c>
      <c r="B27" s="79"/>
      <c r="C27" s="79">
        <v>1308000</v>
      </c>
      <c r="D27" s="79">
        <v>103000</v>
      </c>
      <c r="E27" s="79">
        <v>23500</v>
      </c>
      <c r="F27" s="79">
        <v>79500</v>
      </c>
      <c r="G27" s="79">
        <v>1028500</v>
      </c>
      <c r="H27" s="79">
        <v>200000</v>
      </c>
      <c r="I27" s="79">
        <v>167200</v>
      </c>
      <c r="J27" s="79"/>
      <c r="K27" s="82">
        <v>160000</v>
      </c>
      <c r="L27" s="82"/>
      <c r="M27" s="84">
        <v>60000</v>
      </c>
      <c r="N27" s="84">
        <v>120000</v>
      </c>
      <c r="O27" s="79">
        <f t="shared" si="0"/>
        <v>721300</v>
      </c>
    </row>
    <row r="28" spans="1:15" ht="15.75" customHeight="1" x14ac:dyDescent="0.2">
      <c r="A28" s="78" t="s">
        <v>82</v>
      </c>
      <c r="B28" s="79">
        <v>157000</v>
      </c>
      <c r="C28" s="79">
        <v>570000</v>
      </c>
      <c r="D28" s="79">
        <v>129500</v>
      </c>
      <c r="E28" s="79">
        <v>13400</v>
      </c>
      <c r="F28" s="79">
        <v>116100</v>
      </c>
      <c r="G28" s="79">
        <v>403900</v>
      </c>
      <c r="H28" s="79">
        <v>50000</v>
      </c>
      <c r="I28" s="79">
        <v>560300</v>
      </c>
      <c r="J28" s="79"/>
      <c r="K28" s="79"/>
      <c r="L28" s="79"/>
      <c r="M28" s="79"/>
      <c r="N28" s="79"/>
      <c r="O28" s="79">
        <f t="shared" si="0"/>
        <v>50600</v>
      </c>
    </row>
    <row r="29" spans="1:15" ht="15.75" customHeight="1" x14ac:dyDescent="0.2">
      <c r="A29" s="78" t="s">
        <v>83</v>
      </c>
      <c r="B29" s="79">
        <v>442400</v>
      </c>
      <c r="C29" s="79">
        <v>1361500</v>
      </c>
      <c r="D29" s="79">
        <v>288000</v>
      </c>
      <c r="E29" s="79">
        <v>52050</v>
      </c>
      <c r="F29" s="79">
        <v>235950</v>
      </c>
      <c r="G29" s="79">
        <v>665550</v>
      </c>
      <c r="H29" s="79">
        <v>460000</v>
      </c>
      <c r="I29" s="79">
        <v>471950</v>
      </c>
      <c r="J29" s="79">
        <v>390000</v>
      </c>
      <c r="K29" s="79">
        <v>90000</v>
      </c>
      <c r="L29" s="79"/>
      <c r="M29" s="79">
        <v>21000</v>
      </c>
      <c r="N29" s="79">
        <v>299500</v>
      </c>
      <c r="O29" s="79">
        <f t="shared" si="0"/>
        <v>295500</v>
      </c>
    </row>
    <row r="30" spans="1:15" ht="15.75" customHeight="1" x14ac:dyDescent="0.2">
      <c r="A30" s="78" t="s">
        <v>84</v>
      </c>
      <c r="B30" s="79">
        <v>550000</v>
      </c>
      <c r="C30" s="79">
        <v>548500</v>
      </c>
      <c r="D30" s="79">
        <v>6000</v>
      </c>
      <c r="E30" s="79">
        <v>500</v>
      </c>
      <c r="F30" s="79">
        <v>5500</v>
      </c>
      <c r="G30" s="79">
        <v>343000</v>
      </c>
      <c r="H30" s="79">
        <v>200000</v>
      </c>
      <c r="I30" s="79">
        <v>204700</v>
      </c>
      <c r="J30" s="79"/>
      <c r="K30" s="79"/>
      <c r="L30" s="79"/>
      <c r="M30" s="79">
        <v>190000</v>
      </c>
      <c r="N30" s="79"/>
      <c r="O30" s="79">
        <f t="shared" si="0"/>
        <v>698300</v>
      </c>
    </row>
    <row r="31" spans="1:15" ht="15.75" customHeight="1" x14ac:dyDescent="0.2">
      <c r="A31" s="78" t="s">
        <v>100</v>
      </c>
      <c r="B31" s="79">
        <v>1032000</v>
      </c>
      <c r="C31" s="79">
        <v>539000</v>
      </c>
      <c r="D31" s="79">
        <v>197000</v>
      </c>
      <c r="E31" s="79">
        <v>33700</v>
      </c>
      <c r="F31" s="79">
        <v>163300</v>
      </c>
      <c r="G31" s="79">
        <v>340700</v>
      </c>
      <c r="H31" s="79">
        <v>35000</v>
      </c>
      <c r="I31" s="79">
        <v>1099000</v>
      </c>
      <c r="J31" s="79"/>
      <c r="K31" s="79"/>
      <c r="L31" s="79"/>
      <c r="M31" s="79"/>
      <c r="N31" s="79">
        <v>125000</v>
      </c>
      <c r="O31" s="79">
        <f t="shared" si="0"/>
        <v>183700</v>
      </c>
    </row>
    <row r="32" spans="1:15" ht="15.75" customHeight="1" x14ac:dyDescent="0.2">
      <c r="A32" s="87"/>
      <c r="B32" s="88"/>
      <c r="C32" s="88"/>
      <c r="D32" s="88"/>
      <c r="E32" s="87"/>
      <c r="F32" s="87"/>
      <c r="G32" s="88"/>
      <c r="H32" s="87"/>
      <c r="I32" s="88"/>
      <c r="J32" s="88"/>
      <c r="K32" s="88"/>
      <c r="L32" s="88"/>
      <c r="M32" s="88"/>
      <c r="N32" s="90"/>
      <c r="O32" s="16">
        <f>SUM(O2:O31)</f>
        <v>3777450</v>
      </c>
    </row>
    <row r="33" spans="2:15" ht="15.75" customHeight="1" x14ac:dyDescent="0.2">
      <c r="B33" s="109" t="s">
        <v>105</v>
      </c>
      <c r="C33" s="110"/>
      <c r="D33" s="110"/>
      <c r="E33" s="111"/>
      <c r="N33" s="86"/>
      <c r="O33" s="94">
        <v>1000000</v>
      </c>
    </row>
    <row r="34" spans="2:15" ht="15.75" customHeight="1" x14ac:dyDescent="0.25">
      <c r="B34" s="95" t="s">
        <v>106</v>
      </c>
      <c r="C34" s="96"/>
      <c r="D34" s="96"/>
      <c r="E34" s="97"/>
      <c r="L34" s="86"/>
      <c r="M34" s="86"/>
      <c r="N34" s="86"/>
      <c r="O34" s="93">
        <f>SUM(O32:O33)</f>
        <v>4777450</v>
      </c>
    </row>
    <row r="35" spans="2:15" ht="15.75" customHeight="1" x14ac:dyDescent="0.2">
      <c r="B35" s="109" t="s">
        <v>107</v>
      </c>
      <c r="C35" s="110"/>
      <c r="D35" s="110"/>
      <c r="E35" s="111"/>
      <c r="L35" s="86"/>
      <c r="M35" s="86"/>
    </row>
    <row r="36" spans="2:15" ht="15.75" customHeight="1" x14ac:dyDescent="0.2">
      <c r="B36" s="108">
        <v>2496038</v>
      </c>
      <c r="C36" s="108"/>
      <c r="D36" s="108"/>
      <c r="E36" s="108"/>
      <c r="L36" s="86"/>
      <c r="M36" s="86"/>
    </row>
    <row r="37" spans="2:15" ht="15.75" customHeight="1" x14ac:dyDescent="0.2">
      <c r="C37" s="89"/>
      <c r="L37" s="86"/>
      <c r="M37" s="86"/>
    </row>
    <row r="38" spans="2:15" ht="15.75" customHeight="1" x14ac:dyDescent="0.2">
      <c r="C38" s="89"/>
      <c r="L38" s="86"/>
      <c r="M38" s="86"/>
    </row>
  </sheetData>
  <mergeCells count="3">
    <mergeCell ref="B36:E36"/>
    <mergeCell ref="B33:E33"/>
    <mergeCell ref="B35:E35"/>
  </mergeCells>
  <pageMargins left="0.19" right="0.12" top="0.33" bottom="0.24" header="0.3" footer="0.19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42"/>
  <sheetViews>
    <sheetView workbookViewId="0">
      <pane ySplit="1" topLeftCell="A11" activePane="bottomLeft" state="frozen"/>
      <selection pane="bottomLeft" activeCell="Q33" sqref="Q33"/>
    </sheetView>
  </sheetViews>
  <sheetFormatPr defaultRowHeight="15" x14ac:dyDescent="0.25"/>
  <cols>
    <col min="1" max="1" width="9" customWidth="1"/>
    <col min="2" max="2" width="10.7109375" customWidth="1"/>
    <col min="3" max="3" width="10.85546875" customWidth="1"/>
    <col min="4" max="4" width="10.42578125" customWidth="1"/>
    <col min="5" max="6" width="10.7109375" customWidth="1"/>
    <col min="7" max="7" width="10.42578125" customWidth="1"/>
    <col min="8" max="11" width="10.5703125" customWidth="1"/>
    <col min="12" max="13" width="10.140625" customWidth="1"/>
    <col min="14" max="14" width="9.5703125" customWidth="1"/>
    <col min="15" max="16" width="9.7109375" customWidth="1"/>
    <col min="17" max="17" width="12" customWidth="1"/>
  </cols>
  <sheetData>
    <row r="1" spans="1:17" ht="18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98" t="s">
        <v>108</v>
      </c>
      <c r="H1" s="13" t="s">
        <v>6</v>
      </c>
      <c r="I1" s="13" t="s">
        <v>7</v>
      </c>
      <c r="J1" s="13" t="s">
        <v>8</v>
      </c>
      <c r="K1" s="13" t="s">
        <v>85</v>
      </c>
      <c r="L1" s="13" t="s">
        <v>9</v>
      </c>
      <c r="M1" s="13" t="s">
        <v>23</v>
      </c>
      <c r="N1" s="13" t="s">
        <v>59</v>
      </c>
      <c r="O1" s="13" t="s">
        <v>48</v>
      </c>
      <c r="P1" s="13" t="s">
        <v>10</v>
      </c>
      <c r="Q1" s="13" t="s">
        <v>11</v>
      </c>
    </row>
    <row r="2" spans="1:17" x14ac:dyDescent="0.25">
      <c r="A2" s="75" t="s">
        <v>86</v>
      </c>
      <c r="B2" s="8"/>
      <c r="C2" s="8">
        <v>1030300</v>
      </c>
      <c r="D2" s="8">
        <v>256800</v>
      </c>
      <c r="E2" s="8">
        <v>40350</v>
      </c>
      <c r="F2" s="8">
        <v>216450</v>
      </c>
      <c r="G2" s="8">
        <v>162500</v>
      </c>
      <c r="H2" s="8">
        <v>193500</v>
      </c>
      <c r="I2" s="8">
        <v>360000</v>
      </c>
      <c r="J2" s="8">
        <v>465100</v>
      </c>
      <c r="K2" s="8"/>
      <c r="L2" s="8">
        <v>124000</v>
      </c>
      <c r="M2" s="8"/>
      <c r="N2" s="8"/>
      <c r="O2" s="71"/>
      <c r="P2" s="71">
        <v>97000</v>
      </c>
      <c r="Q2" s="8">
        <f t="shared" ref="Q2:Q32" si="0">B2+C2-F2-J2-K2-L2-M2-N2-O2-P2</f>
        <v>127750</v>
      </c>
    </row>
    <row r="3" spans="1:17" x14ac:dyDescent="0.25">
      <c r="A3" s="75" t="s">
        <v>87</v>
      </c>
      <c r="B3" s="8">
        <v>228000</v>
      </c>
      <c r="C3" s="8">
        <v>361500</v>
      </c>
      <c r="D3" s="8">
        <v>167500</v>
      </c>
      <c r="E3" s="8">
        <v>32400</v>
      </c>
      <c r="F3" s="8">
        <v>135100</v>
      </c>
      <c r="G3" s="8">
        <v>66000</v>
      </c>
      <c r="H3" s="8">
        <v>128000</v>
      </c>
      <c r="I3" s="8"/>
      <c r="J3" s="8">
        <v>268500</v>
      </c>
      <c r="K3" s="8"/>
      <c r="L3" s="8">
        <v>180500</v>
      </c>
      <c r="M3" s="8"/>
      <c r="N3" s="8"/>
      <c r="O3" s="71">
        <v>80500</v>
      </c>
      <c r="P3" s="71"/>
      <c r="Q3" s="8">
        <f t="shared" si="0"/>
        <v>-75100</v>
      </c>
    </row>
    <row r="4" spans="1:17" x14ac:dyDescent="0.25">
      <c r="A4" s="75" t="s">
        <v>88</v>
      </c>
      <c r="B4" s="8">
        <v>1452000</v>
      </c>
      <c r="C4" s="8">
        <v>479100</v>
      </c>
      <c r="D4" s="8">
        <v>135000</v>
      </c>
      <c r="E4" s="8">
        <v>10700</v>
      </c>
      <c r="F4" s="8">
        <v>124300</v>
      </c>
      <c r="G4" s="8">
        <v>238100</v>
      </c>
      <c r="H4" s="8">
        <v>106000</v>
      </c>
      <c r="I4" s="8"/>
      <c r="J4" s="8">
        <v>1265500</v>
      </c>
      <c r="K4" s="8"/>
      <c r="L4" s="8"/>
      <c r="M4" s="8">
        <v>60000</v>
      </c>
      <c r="N4" s="8"/>
      <c r="O4" s="71"/>
      <c r="P4" s="71"/>
      <c r="Q4" s="8">
        <f t="shared" si="0"/>
        <v>481300</v>
      </c>
    </row>
    <row r="5" spans="1:17" x14ac:dyDescent="0.25">
      <c r="A5" s="76" t="s">
        <v>89</v>
      </c>
      <c r="B5" s="71">
        <v>584500</v>
      </c>
      <c r="C5" s="71">
        <v>1680000</v>
      </c>
      <c r="D5" s="71">
        <v>233500</v>
      </c>
      <c r="E5" s="71">
        <v>16200</v>
      </c>
      <c r="F5" s="71">
        <v>217300</v>
      </c>
      <c r="G5" s="71">
        <v>414000</v>
      </c>
      <c r="H5" s="71">
        <v>142500</v>
      </c>
      <c r="I5" s="71">
        <v>30000</v>
      </c>
      <c r="J5" s="71">
        <v>533800</v>
      </c>
      <c r="K5" s="71"/>
      <c r="L5" s="71">
        <v>312000</v>
      </c>
      <c r="M5" s="71"/>
      <c r="N5" s="71"/>
      <c r="O5" s="71">
        <v>158000</v>
      </c>
      <c r="P5" s="71">
        <v>33500</v>
      </c>
      <c r="Q5" s="8">
        <f t="shared" si="0"/>
        <v>1009900</v>
      </c>
    </row>
    <row r="6" spans="1:17" x14ac:dyDescent="0.25">
      <c r="A6" s="75" t="s">
        <v>90</v>
      </c>
      <c r="B6" s="8">
        <v>14000</v>
      </c>
      <c r="C6" s="8">
        <v>704500</v>
      </c>
      <c r="D6" s="8">
        <v>31500</v>
      </c>
      <c r="E6" s="8">
        <v>3150</v>
      </c>
      <c r="F6" s="8">
        <v>28350</v>
      </c>
      <c r="G6" s="8">
        <v>325000</v>
      </c>
      <c r="H6" s="8">
        <v>66000</v>
      </c>
      <c r="I6" s="8">
        <v>282000</v>
      </c>
      <c r="J6" s="8">
        <v>409800</v>
      </c>
      <c r="K6" s="8"/>
      <c r="L6" s="8"/>
      <c r="M6" s="8"/>
      <c r="N6" s="8"/>
      <c r="O6" s="71">
        <v>150000</v>
      </c>
      <c r="P6" s="71"/>
      <c r="Q6" s="8">
        <f t="shared" si="0"/>
        <v>130350</v>
      </c>
    </row>
    <row r="7" spans="1:17" x14ac:dyDescent="0.25">
      <c r="A7" s="75" t="s">
        <v>91</v>
      </c>
      <c r="B7" s="8"/>
      <c r="C7" s="8">
        <v>336000</v>
      </c>
      <c r="D7" s="8">
        <v>29500</v>
      </c>
      <c r="E7" s="8">
        <v>3500</v>
      </c>
      <c r="F7" s="8">
        <v>26000</v>
      </c>
      <c r="G7" s="8">
        <v>123000</v>
      </c>
      <c r="H7" s="8">
        <v>33500</v>
      </c>
      <c r="I7" s="8">
        <v>150000</v>
      </c>
      <c r="J7" s="8">
        <v>288500</v>
      </c>
      <c r="K7" s="8"/>
      <c r="L7" s="8"/>
      <c r="M7" s="8"/>
      <c r="N7" s="8"/>
      <c r="O7" s="71"/>
      <c r="P7" s="71">
        <v>84500</v>
      </c>
      <c r="Q7" s="8">
        <f t="shared" si="0"/>
        <v>-63000</v>
      </c>
    </row>
    <row r="8" spans="1:17" x14ac:dyDescent="0.25">
      <c r="A8" s="75" t="s">
        <v>92</v>
      </c>
      <c r="B8" s="8">
        <v>240000</v>
      </c>
      <c r="C8" s="8">
        <v>485500</v>
      </c>
      <c r="D8" s="8">
        <v>118500</v>
      </c>
      <c r="E8" s="8">
        <v>13300</v>
      </c>
      <c r="F8" s="8">
        <v>105200</v>
      </c>
      <c r="G8" s="8">
        <v>102000</v>
      </c>
      <c r="H8" s="8">
        <v>110000</v>
      </c>
      <c r="I8" s="8">
        <v>127000</v>
      </c>
      <c r="J8" s="8">
        <v>199350</v>
      </c>
      <c r="K8" s="8">
        <v>28000</v>
      </c>
      <c r="L8" s="8"/>
      <c r="M8" s="8"/>
      <c r="N8" s="8"/>
      <c r="O8" s="71"/>
      <c r="P8" s="71">
        <v>78000</v>
      </c>
      <c r="Q8" s="8">
        <f t="shared" si="0"/>
        <v>314950</v>
      </c>
    </row>
    <row r="9" spans="1:17" x14ac:dyDescent="0.25">
      <c r="A9" s="75" t="s">
        <v>93</v>
      </c>
      <c r="B9" s="8"/>
      <c r="C9" s="8">
        <v>748000</v>
      </c>
      <c r="D9" s="8">
        <v>110150</v>
      </c>
      <c r="E9" s="8">
        <v>7000</v>
      </c>
      <c r="F9" s="8">
        <v>103150</v>
      </c>
      <c r="G9" s="8">
        <v>441350</v>
      </c>
      <c r="H9" s="8">
        <v>165500</v>
      </c>
      <c r="I9" s="8">
        <v>31000</v>
      </c>
      <c r="J9" s="8">
        <v>334900</v>
      </c>
      <c r="K9" s="8"/>
      <c r="L9" s="8"/>
      <c r="M9" s="8">
        <v>87000</v>
      </c>
      <c r="N9" s="8"/>
      <c r="O9" s="71"/>
      <c r="P9" s="71">
        <v>231500</v>
      </c>
      <c r="Q9" s="8">
        <f t="shared" si="0"/>
        <v>-8550</v>
      </c>
    </row>
    <row r="10" spans="1:17" x14ac:dyDescent="0.25">
      <c r="A10" s="75" t="s">
        <v>94</v>
      </c>
      <c r="B10" s="8">
        <v>150000</v>
      </c>
      <c r="C10" s="8">
        <v>1384500</v>
      </c>
      <c r="D10" s="8">
        <v>136500</v>
      </c>
      <c r="E10" s="8">
        <v>12950</v>
      </c>
      <c r="F10" s="8">
        <v>123550</v>
      </c>
      <c r="G10" s="8">
        <v>596000</v>
      </c>
      <c r="H10" s="8">
        <v>152000</v>
      </c>
      <c r="I10" s="8">
        <v>500000</v>
      </c>
      <c r="J10" s="8">
        <v>441900</v>
      </c>
      <c r="K10" s="8">
        <v>11000</v>
      </c>
      <c r="L10" s="8">
        <v>328000</v>
      </c>
      <c r="M10" s="8"/>
      <c r="N10" s="8"/>
      <c r="O10" s="71"/>
      <c r="P10" s="71">
        <v>33500</v>
      </c>
      <c r="Q10" s="8">
        <f t="shared" si="0"/>
        <v>596550</v>
      </c>
    </row>
    <row r="11" spans="1:17" x14ac:dyDescent="0.25">
      <c r="A11" s="74" t="s">
        <v>95</v>
      </c>
      <c r="B11" s="8">
        <v>87000</v>
      </c>
      <c r="C11" s="8">
        <v>754000</v>
      </c>
      <c r="D11" s="8">
        <v>114500</v>
      </c>
      <c r="E11" s="8">
        <v>8100</v>
      </c>
      <c r="F11" s="8">
        <v>106400</v>
      </c>
      <c r="G11" s="8">
        <v>235000</v>
      </c>
      <c r="H11" s="8">
        <v>154500</v>
      </c>
      <c r="I11" s="8">
        <v>250000</v>
      </c>
      <c r="J11" s="8">
        <v>525900</v>
      </c>
      <c r="K11" s="8">
        <v>16000</v>
      </c>
      <c r="L11" s="8"/>
      <c r="M11" s="71"/>
      <c r="N11" s="71"/>
      <c r="O11" s="71"/>
      <c r="P11" s="71">
        <v>88000</v>
      </c>
      <c r="Q11" s="8">
        <f t="shared" si="0"/>
        <v>104700</v>
      </c>
    </row>
    <row r="12" spans="1:17" x14ac:dyDescent="0.25">
      <c r="A12" s="74" t="s">
        <v>96</v>
      </c>
      <c r="B12" s="8"/>
      <c r="C12" s="8">
        <v>293000</v>
      </c>
      <c r="D12" s="8">
        <v>119000</v>
      </c>
      <c r="E12" s="8">
        <v>10300</v>
      </c>
      <c r="F12" s="8">
        <v>108700</v>
      </c>
      <c r="G12" s="8">
        <v>46500</v>
      </c>
      <c r="H12" s="8">
        <v>77500</v>
      </c>
      <c r="I12" s="8">
        <v>50000</v>
      </c>
      <c r="J12" s="8">
        <v>269500</v>
      </c>
      <c r="K12" s="8">
        <v>18000</v>
      </c>
      <c r="L12" s="8"/>
      <c r="M12" s="71"/>
      <c r="N12" s="71"/>
      <c r="O12" s="71"/>
      <c r="P12" s="71">
        <v>44000</v>
      </c>
      <c r="Q12" s="8">
        <f t="shared" si="0"/>
        <v>-147200</v>
      </c>
    </row>
    <row r="13" spans="1:17" ht="14.25" customHeight="1" x14ac:dyDescent="0.25">
      <c r="A13" s="74" t="s">
        <v>97</v>
      </c>
      <c r="B13" s="8">
        <v>73000</v>
      </c>
      <c r="C13" s="8">
        <v>649500</v>
      </c>
      <c r="D13" s="8">
        <v>119000</v>
      </c>
      <c r="E13" s="8">
        <v>8950</v>
      </c>
      <c r="F13" s="8">
        <v>110050</v>
      </c>
      <c r="G13" s="8">
        <v>209500</v>
      </c>
      <c r="H13" s="99">
        <v>81000</v>
      </c>
      <c r="I13" s="8">
        <v>240000</v>
      </c>
      <c r="J13" s="8">
        <v>314600</v>
      </c>
      <c r="K13" s="8">
        <v>26000</v>
      </c>
      <c r="L13" s="8"/>
      <c r="M13" s="71"/>
      <c r="N13" s="71">
        <v>3500</v>
      </c>
      <c r="O13" s="71">
        <v>72000</v>
      </c>
      <c r="P13" s="71"/>
      <c r="Q13" s="8">
        <f t="shared" si="0"/>
        <v>196350</v>
      </c>
    </row>
    <row r="14" spans="1:17" ht="14.25" customHeight="1" x14ac:dyDescent="0.25">
      <c r="A14" s="74" t="s">
        <v>98</v>
      </c>
      <c r="B14" s="8"/>
      <c r="C14" s="8">
        <v>1465500</v>
      </c>
      <c r="D14" s="8">
        <v>122000</v>
      </c>
      <c r="E14" s="8">
        <v>11000</v>
      </c>
      <c r="F14" s="8">
        <v>111000</v>
      </c>
      <c r="G14" s="8">
        <v>346500</v>
      </c>
      <c r="H14" s="99">
        <v>297000</v>
      </c>
      <c r="I14" s="8">
        <v>700000</v>
      </c>
      <c r="J14" s="8">
        <v>345400</v>
      </c>
      <c r="K14" s="8">
        <v>19000</v>
      </c>
      <c r="L14" s="8">
        <v>90000</v>
      </c>
      <c r="M14" s="71">
        <v>210000</v>
      </c>
      <c r="N14" s="71"/>
      <c r="O14" s="71">
        <v>247000</v>
      </c>
      <c r="P14" s="71">
        <v>38000</v>
      </c>
      <c r="Q14" s="8">
        <f t="shared" si="0"/>
        <v>405100</v>
      </c>
    </row>
    <row r="15" spans="1:17" x14ac:dyDescent="0.25">
      <c r="A15" s="74" t="s">
        <v>99</v>
      </c>
      <c r="B15" s="8"/>
      <c r="C15" s="8">
        <v>323000</v>
      </c>
      <c r="D15" s="8">
        <v>184500</v>
      </c>
      <c r="E15" s="8">
        <v>38150</v>
      </c>
      <c r="F15" s="8">
        <v>146350</v>
      </c>
      <c r="G15" s="8">
        <v>80500</v>
      </c>
      <c r="H15" s="8">
        <v>58000</v>
      </c>
      <c r="I15" s="8"/>
      <c r="J15" s="8">
        <v>296700</v>
      </c>
      <c r="K15" s="8">
        <v>18000</v>
      </c>
      <c r="L15" s="8"/>
      <c r="M15" s="71"/>
      <c r="N15" s="71"/>
      <c r="O15" s="71">
        <v>6000</v>
      </c>
      <c r="P15" s="71">
        <v>59000</v>
      </c>
      <c r="Q15" s="8">
        <f t="shared" si="0"/>
        <v>-203050</v>
      </c>
    </row>
    <row r="16" spans="1:17" x14ac:dyDescent="0.25">
      <c r="A16" s="74">
        <v>15</v>
      </c>
      <c r="B16" s="8"/>
      <c r="C16" s="8">
        <v>964500</v>
      </c>
      <c r="D16" s="8">
        <v>243500</v>
      </c>
      <c r="E16" s="8">
        <v>14000</v>
      </c>
      <c r="F16" s="8">
        <v>229500</v>
      </c>
      <c r="G16" s="8">
        <v>434500</v>
      </c>
      <c r="H16" s="8">
        <v>166500</v>
      </c>
      <c r="I16" s="8">
        <v>120000</v>
      </c>
      <c r="J16" s="8">
        <v>653550</v>
      </c>
      <c r="K16" s="8">
        <v>29000</v>
      </c>
      <c r="L16" s="8"/>
      <c r="M16" s="71">
        <v>173000</v>
      </c>
      <c r="N16" s="71"/>
      <c r="O16" s="71"/>
      <c r="P16" s="71">
        <v>42000</v>
      </c>
      <c r="Q16" s="8">
        <f t="shared" si="0"/>
        <v>-162550</v>
      </c>
    </row>
    <row r="17" spans="1:17" x14ac:dyDescent="0.25">
      <c r="A17" s="74">
        <v>16</v>
      </c>
      <c r="B17" s="8">
        <v>42000</v>
      </c>
      <c r="C17" s="8">
        <v>683500</v>
      </c>
      <c r="D17" s="8">
        <v>190000</v>
      </c>
      <c r="E17" s="8">
        <v>3200</v>
      </c>
      <c r="F17" s="8">
        <v>186800</v>
      </c>
      <c r="G17" s="8">
        <v>233000</v>
      </c>
      <c r="H17" s="8">
        <v>110500</v>
      </c>
      <c r="I17" s="8">
        <v>150000</v>
      </c>
      <c r="J17" s="8">
        <v>375900</v>
      </c>
      <c r="K17" s="8">
        <v>49000</v>
      </c>
      <c r="L17" s="8"/>
      <c r="M17" s="71">
        <v>110000</v>
      </c>
      <c r="N17" s="71"/>
      <c r="O17" s="71">
        <v>150000</v>
      </c>
      <c r="P17" s="71"/>
      <c r="Q17" s="8">
        <f t="shared" si="0"/>
        <v>-146200</v>
      </c>
    </row>
    <row r="18" spans="1:17" x14ac:dyDescent="0.25">
      <c r="A18" s="74">
        <v>17</v>
      </c>
      <c r="B18" s="8">
        <v>160500</v>
      </c>
      <c r="C18" s="8">
        <v>531500</v>
      </c>
      <c r="D18" s="8">
        <v>118000</v>
      </c>
      <c r="E18" s="8">
        <v>4000</v>
      </c>
      <c r="F18" s="8">
        <v>114000</v>
      </c>
      <c r="G18" s="8">
        <v>211500</v>
      </c>
      <c r="H18" s="8">
        <v>95000</v>
      </c>
      <c r="I18" s="8">
        <v>107000</v>
      </c>
      <c r="J18" s="8">
        <v>347500</v>
      </c>
      <c r="K18" s="8">
        <v>13000</v>
      </c>
      <c r="L18" s="8"/>
      <c r="M18" s="71">
        <v>106000</v>
      </c>
      <c r="N18" s="71"/>
      <c r="O18" s="71"/>
      <c r="P18" s="71"/>
      <c r="Q18" s="8">
        <f t="shared" si="0"/>
        <v>111500</v>
      </c>
    </row>
    <row r="19" spans="1:17" x14ac:dyDescent="0.25">
      <c r="A19" s="74">
        <v>18</v>
      </c>
      <c r="B19" s="8">
        <v>493000</v>
      </c>
      <c r="C19" s="8">
        <v>810000</v>
      </c>
      <c r="D19" s="8">
        <v>157000</v>
      </c>
      <c r="E19" s="8">
        <v>27350</v>
      </c>
      <c r="F19" s="8">
        <v>129650</v>
      </c>
      <c r="G19" s="8">
        <v>510500</v>
      </c>
      <c r="H19" s="8">
        <v>142500</v>
      </c>
      <c r="I19" s="8"/>
      <c r="J19" s="8">
        <v>1076150</v>
      </c>
      <c r="K19" s="8">
        <v>28000</v>
      </c>
      <c r="L19" s="8"/>
      <c r="M19" s="71"/>
      <c r="N19" s="71"/>
      <c r="O19" s="71"/>
      <c r="P19" s="71"/>
      <c r="Q19" s="8">
        <f t="shared" si="0"/>
        <v>69200</v>
      </c>
    </row>
    <row r="20" spans="1:17" x14ac:dyDescent="0.25">
      <c r="A20" s="74">
        <v>19</v>
      </c>
      <c r="B20" s="8"/>
      <c r="C20" s="8">
        <v>597000</v>
      </c>
      <c r="D20" s="8">
        <v>132000</v>
      </c>
      <c r="E20" s="8">
        <v>13500</v>
      </c>
      <c r="F20" s="8">
        <v>118500</v>
      </c>
      <c r="G20" s="8">
        <v>208500</v>
      </c>
      <c r="H20" s="8">
        <v>133500</v>
      </c>
      <c r="I20" s="8">
        <v>123000</v>
      </c>
      <c r="J20" s="8">
        <v>188550</v>
      </c>
      <c r="K20" s="8">
        <v>55000</v>
      </c>
      <c r="L20" s="8"/>
      <c r="M20" s="71"/>
      <c r="N20" s="71"/>
      <c r="O20" s="71"/>
      <c r="P20" s="71">
        <v>205500</v>
      </c>
      <c r="Q20" s="8">
        <f t="shared" si="0"/>
        <v>29450</v>
      </c>
    </row>
    <row r="21" spans="1:17" x14ac:dyDescent="0.25">
      <c r="A21" s="74">
        <v>20</v>
      </c>
      <c r="B21" s="8"/>
      <c r="C21" s="8">
        <v>373500</v>
      </c>
      <c r="D21" s="8">
        <v>53000</v>
      </c>
      <c r="E21" s="8">
        <v>7150</v>
      </c>
      <c r="F21" s="8">
        <v>45850</v>
      </c>
      <c r="G21" s="8">
        <v>223000</v>
      </c>
      <c r="H21" s="8">
        <v>92500</v>
      </c>
      <c r="I21" s="8">
        <v>5000</v>
      </c>
      <c r="J21" s="8">
        <v>208800</v>
      </c>
      <c r="K21" s="8">
        <v>35000</v>
      </c>
      <c r="L21" s="8"/>
      <c r="M21" s="71"/>
      <c r="N21" s="71"/>
      <c r="O21" s="71"/>
      <c r="P21" s="71"/>
      <c r="Q21" s="8">
        <f t="shared" si="0"/>
        <v>83850</v>
      </c>
    </row>
    <row r="22" spans="1:17" x14ac:dyDescent="0.25">
      <c r="A22" s="74">
        <v>21</v>
      </c>
      <c r="B22" s="8">
        <v>205500</v>
      </c>
      <c r="C22" s="8">
        <v>273000</v>
      </c>
      <c r="D22" s="8">
        <v>118500</v>
      </c>
      <c r="E22" s="8">
        <v>10950</v>
      </c>
      <c r="F22" s="8">
        <v>107550</v>
      </c>
      <c r="G22" s="8">
        <v>18500</v>
      </c>
      <c r="H22" s="8">
        <v>56000</v>
      </c>
      <c r="I22" s="8">
        <v>80000</v>
      </c>
      <c r="J22" s="8">
        <v>614500</v>
      </c>
      <c r="K22" s="8">
        <v>8000</v>
      </c>
      <c r="L22" s="8"/>
      <c r="M22" s="71"/>
      <c r="N22" s="71"/>
      <c r="O22" s="71">
        <v>87000</v>
      </c>
      <c r="P22" s="71">
        <v>10000</v>
      </c>
      <c r="Q22" s="8">
        <f t="shared" si="0"/>
        <v>-348550</v>
      </c>
    </row>
    <row r="23" spans="1:17" x14ac:dyDescent="0.25">
      <c r="A23" s="74">
        <v>22</v>
      </c>
      <c r="B23" s="8"/>
      <c r="C23" s="8">
        <v>471000</v>
      </c>
      <c r="D23" s="8">
        <v>45000</v>
      </c>
      <c r="E23" s="8">
        <v>7600</v>
      </c>
      <c r="F23" s="8">
        <v>37400</v>
      </c>
      <c r="G23" s="8">
        <v>298500</v>
      </c>
      <c r="H23" s="8">
        <v>107500</v>
      </c>
      <c r="I23" s="8">
        <v>20000</v>
      </c>
      <c r="J23" s="8">
        <v>469000</v>
      </c>
      <c r="K23" s="8">
        <v>63000</v>
      </c>
      <c r="L23" s="8"/>
      <c r="M23" s="71"/>
      <c r="N23" s="71"/>
      <c r="O23" s="71"/>
      <c r="P23" s="71">
        <v>45000</v>
      </c>
      <c r="Q23" s="8">
        <f t="shared" si="0"/>
        <v>-143400</v>
      </c>
    </row>
    <row r="24" spans="1:17" x14ac:dyDescent="0.25">
      <c r="A24" s="74">
        <v>23</v>
      </c>
      <c r="B24" s="8"/>
      <c r="C24" s="8">
        <v>1252000</v>
      </c>
      <c r="D24" s="8">
        <v>109500</v>
      </c>
      <c r="E24" s="8">
        <v>9450</v>
      </c>
      <c r="F24" s="8">
        <v>100050</v>
      </c>
      <c r="G24" s="8">
        <v>827000</v>
      </c>
      <c r="H24" s="8">
        <v>272500</v>
      </c>
      <c r="I24" s="8">
        <v>43000</v>
      </c>
      <c r="J24" s="8">
        <v>427450</v>
      </c>
      <c r="K24" s="8"/>
      <c r="L24" s="8"/>
      <c r="M24" s="71">
        <v>503000</v>
      </c>
      <c r="N24" s="71"/>
      <c r="O24" s="71"/>
      <c r="P24" s="71">
        <v>14000</v>
      </c>
      <c r="Q24" s="8">
        <f t="shared" si="0"/>
        <v>207500</v>
      </c>
    </row>
    <row r="25" spans="1:17" x14ac:dyDescent="0.25">
      <c r="A25" s="74">
        <v>24</v>
      </c>
      <c r="B25" s="8">
        <v>634000</v>
      </c>
      <c r="C25" s="8">
        <v>719000</v>
      </c>
      <c r="D25" s="8">
        <v>73000</v>
      </c>
      <c r="E25" s="8">
        <v>9200</v>
      </c>
      <c r="F25" s="8">
        <v>63800</v>
      </c>
      <c r="G25" s="8">
        <v>267000</v>
      </c>
      <c r="H25" s="8">
        <v>77000</v>
      </c>
      <c r="I25" s="8">
        <v>302000</v>
      </c>
      <c r="J25" s="8">
        <v>404750</v>
      </c>
      <c r="K25" s="8">
        <v>40000</v>
      </c>
      <c r="L25" s="8"/>
      <c r="M25" s="71"/>
      <c r="N25" s="71"/>
      <c r="O25" s="71">
        <v>73500</v>
      </c>
      <c r="P25" s="71"/>
      <c r="Q25" s="8">
        <f t="shared" si="0"/>
        <v>770950</v>
      </c>
    </row>
    <row r="26" spans="1:17" x14ac:dyDescent="0.25">
      <c r="A26" s="74">
        <v>25</v>
      </c>
      <c r="B26" s="8"/>
      <c r="C26" s="8">
        <v>72500</v>
      </c>
      <c r="D26" s="8">
        <v>26000</v>
      </c>
      <c r="E26" s="8">
        <v>2400</v>
      </c>
      <c r="F26" s="8">
        <v>23600</v>
      </c>
      <c r="G26" s="8">
        <v>26000</v>
      </c>
      <c r="H26" s="8">
        <v>20500</v>
      </c>
      <c r="I26" s="8"/>
      <c r="J26" s="8">
        <v>946200</v>
      </c>
      <c r="K26" s="8">
        <v>18000</v>
      </c>
      <c r="L26" s="8"/>
      <c r="M26" s="71"/>
      <c r="N26" s="71"/>
      <c r="O26" s="71"/>
      <c r="P26" s="71"/>
      <c r="Q26" s="8">
        <f t="shared" si="0"/>
        <v>-915300</v>
      </c>
    </row>
    <row r="27" spans="1:17" x14ac:dyDescent="0.25">
      <c r="A27" s="74">
        <v>26</v>
      </c>
      <c r="B27" s="8"/>
      <c r="C27" s="8">
        <v>360500</v>
      </c>
      <c r="D27" s="8">
        <v>90500</v>
      </c>
      <c r="E27" s="8">
        <v>11850</v>
      </c>
      <c r="F27" s="8">
        <v>78650</v>
      </c>
      <c r="G27" s="8">
        <v>127000</v>
      </c>
      <c r="H27" s="8">
        <v>133000</v>
      </c>
      <c r="I27" s="8">
        <v>10000</v>
      </c>
      <c r="J27" s="8">
        <v>156700</v>
      </c>
      <c r="K27" s="8">
        <v>52000</v>
      </c>
      <c r="L27" s="8"/>
      <c r="M27" s="71"/>
      <c r="N27" s="71"/>
      <c r="O27" s="73"/>
      <c r="P27" s="73"/>
      <c r="Q27" s="8">
        <f t="shared" si="0"/>
        <v>73150</v>
      </c>
    </row>
    <row r="28" spans="1:17" x14ac:dyDescent="0.25">
      <c r="A28" s="74">
        <v>27</v>
      </c>
      <c r="B28" s="8"/>
      <c r="C28" s="8">
        <v>227500</v>
      </c>
      <c r="D28" s="8">
        <v>46500</v>
      </c>
      <c r="E28" s="8">
        <v>5500</v>
      </c>
      <c r="F28" s="8">
        <v>41000</v>
      </c>
      <c r="G28" s="8">
        <v>92500</v>
      </c>
      <c r="H28" s="8">
        <v>63500</v>
      </c>
      <c r="I28" s="8">
        <v>25000</v>
      </c>
      <c r="J28" s="8">
        <v>202900</v>
      </c>
      <c r="K28" s="8"/>
      <c r="L28" s="8"/>
      <c r="M28" s="8"/>
      <c r="N28" s="8"/>
      <c r="O28" s="8"/>
      <c r="P28" s="8"/>
      <c r="Q28" s="8">
        <f t="shared" si="0"/>
        <v>-16400</v>
      </c>
    </row>
    <row r="29" spans="1:17" x14ac:dyDescent="0.25">
      <c r="A29" s="74">
        <v>28</v>
      </c>
      <c r="B29" s="8">
        <v>380500</v>
      </c>
      <c r="C29" s="8">
        <v>184500</v>
      </c>
      <c r="D29" s="8"/>
      <c r="E29" s="8"/>
      <c r="F29" s="8"/>
      <c r="G29" s="8">
        <v>132500</v>
      </c>
      <c r="H29" s="8">
        <v>47000</v>
      </c>
      <c r="I29" s="8">
        <v>5000</v>
      </c>
      <c r="J29" s="8">
        <v>393100</v>
      </c>
      <c r="K29" s="8">
        <v>15000</v>
      </c>
      <c r="L29" s="8"/>
      <c r="M29" s="8"/>
      <c r="N29" s="8"/>
      <c r="O29" s="8"/>
      <c r="P29" s="8"/>
      <c r="Q29" s="8">
        <f t="shared" si="0"/>
        <v>156900</v>
      </c>
    </row>
    <row r="30" spans="1:17" x14ac:dyDescent="0.25">
      <c r="A30" s="74">
        <v>29</v>
      </c>
      <c r="B30" s="8"/>
      <c r="C30" s="8">
        <v>754500</v>
      </c>
      <c r="D30" s="8">
        <v>141500</v>
      </c>
      <c r="E30" s="8">
        <v>29700</v>
      </c>
      <c r="F30" s="8">
        <v>111800</v>
      </c>
      <c r="G30" s="8">
        <v>376500</v>
      </c>
      <c r="H30" s="8">
        <v>114500</v>
      </c>
      <c r="I30" s="8">
        <v>150000</v>
      </c>
      <c r="J30" s="8">
        <v>211500</v>
      </c>
      <c r="K30" s="8">
        <v>57500</v>
      </c>
      <c r="L30" s="8"/>
      <c r="M30" s="8">
        <v>150000</v>
      </c>
      <c r="N30" s="8">
        <v>68000</v>
      </c>
      <c r="O30" s="8"/>
      <c r="P30" s="8"/>
      <c r="Q30" s="8">
        <f t="shared" si="0"/>
        <v>155700</v>
      </c>
    </row>
    <row r="31" spans="1:17" x14ac:dyDescent="0.25">
      <c r="A31" s="74">
        <v>30</v>
      </c>
      <c r="B31" s="8"/>
      <c r="C31" s="8">
        <v>1610500</v>
      </c>
      <c r="D31" s="8">
        <v>97500</v>
      </c>
      <c r="E31" s="8">
        <v>19000</v>
      </c>
      <c r="F31" s="8">
        <v>78500</v>
      </c>
      <c r="G31" s="8">
        <v>643000</v>
      </c>
      <c r="H31" s="8">
        <v>240000</v>
      </c>
      <c r="I31" s="8">
        <v>630000</v>
      </c>
      <c r="J31" s="8">
        <v>627300</v>
      </c>
      <c r="K31" s="8">
        <v>16000</v>
      </c>
      <c r="L31" s="8"/>
      <c r="M31" s="8"/>
      <c r="N31" s="8"/>
      <c r="O31" s="8"/>
      <c r="P31" s="8">
        <v>942000</v>
      </c>
      <c r="Q31" s="8">
        <f t="shared" si="0"/>
        <v>-53300</v>
      </c>
    </row>
    <row r="32" spans="1:17" x14ac:dyDescent="0.25">
      <c r="A32" s="74">
        <v>31</v>
      </c>
      <c r="B32" s="8">
        <v>457000</v>
      </c>
      <c r="C32" s="8">
        <v>924000</v>
      </c>
      <c r="D32" s="8">
        <v>76000</v>
      </c>
      <c r="E32" s="8">
        <v>10100</v>
      </c>
      <c r="F32" s="8">
        <v>65900</v>
      </c>
      <c r="G32" s="8">
        <v>702000</v>
      </c>
      <c r="H32" s="8">
        <v>146000</v>
      </c>
      <c r="I32" s="8"/>
      <c r="J32" s="8">
        <v>384300</v>
      </c>
      <c r="K32" s="8"/>
      <c r="L32" s="8"/>
      <c r="M32" s="8">
        <v>40000</v>
      </c>
      <c r="N32" s="8">
        <v>3000</v>
      </c>
      <c r="O32" s="8"/>
      <c r="P32" s="8"/>
      <c r="Q32" s="8">
        <f t="shared" si="0"/>
        <v>887800</v>
      </c>
    </row>
    <row r="33" spans="1:18" x14ac:dyDescent="0.25">
      <c r="A33" s="3"/>
      <c r="B33" s="3"/>
      <c r="C33" s="3"/>
      <c r="D33" s="3"/>
      <c r="E33" s="6">
        <f>SUM(E2:E32)</f>
        <v>401000</v>
      </c>
      <c r="F33" s="3"/>
      <c r="G33" s="6">
        <f>SUM(G2:G32)</f>
        <v>8717450</v>
      </c>
      <c r="H33" s="6">
        <f>SUM(H2:H32)</f>
        <v>3783000</v>
      </c>
      <c r="I33" s="6">
        <f>SUM(I2:I32)</f>
        <v>4490000</v>
      </c>
      <c r="J33" s="6">
        <f>SUM(J2:J32)</f>
        <v>13647600</v>
      </c>
      <c r="K33" s="6">
        <f>SUM(K8:K32)</f>
        <v>614500</v>
      </c>
      <c r="L33" s="6"/>
      <c r="M33" s="6"/>
      <c r="N33" s="6"/>
      <c r="O33" s="6"/>
      <c r="P33" s="72"/>
      <c r="Q33" s="91">
        <f>SUM(Q2:Q32)</f>
        <v>3630350</v>
      </c>
    </row>
    <row r="35" spans="1:18" x14ac:dyDescent="0.25">
      <c r="P35" s="92"/>
      <c r="Q35" s="92"/>
      <c r="R35" s="92"/>
    </row>
    <row r="36" spans="1:18" x14ac:dyDescent="0.25">
      <c r="P36" s="92"/>
      <c r="Q36" s="92"/>
      <c r="R36" s="92"/>
    </row>
    <row r="37" spans="1:18" x14ac:dyDescent="0.25">
      <c r="P37" s="92"/>
      <c r="Q37" s="92"/>
      <c r="R37" s="92"/>
    </row>
    <row r="39" spans="1:18" x14ac:dyDescent="0.25">
      <c r="P39" s="92"/>
    </row>
    <row r="42" spans="1:18" x14ac:dyDescent="0.25">
      <c r="F42">
        <v>0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S42"/>
  <sheetViews>
    <sheetView tabSelected="1" workbookViewId="0">
      <pane ySplit="1" topLeftCell="A26" activePane="bottomLeft" state="frozen"/>
      <selection pane="bottomLeft" activeCell="S37" sqref="S37"/>
    </sheetView>
  </sheetViews>
  <sheetFormatPr defaultRowHeight="19.5" customHeight="1" x14ac:dyDescent="0.25"/>
  <cols>
    <col min="1" max="1" width="8" customWidth="1"/>
    <col min="2" max="2" width="10.7109375" customWidth="1"/>
    <col min="3" max="3" width="10.85546875" customWidth="1"/>
    <col min="4" max="4" width="10.42578125" customWidth="1"/>
    <col min="5" max="6" width="10.7109375" customWidth="1"/>
    <col min="7" max="7" width="10.42578125" customWidth="1"/>
    <col min="8" max="8" width="10.5703125" customWidth="1"/>
    <col min="9" max="9" width="9.85546875" customWidth="1"/>
    <col min="10" max="10" width="10.5703125" customWidth="1"/>
    <col min="11" max="11" width="9.5703125" customWidth="1"/>
    <col min="12" max="13" width="10.140625" customWidth="1"/>
    <col min="14" max="14" width="9.5703125" customWidth="1"/>
    <col min="15" max="16" width="9.7109375" customWidth="1"/>
    <col min="17" max="17" width="10.42578125" customWidth="1"/>
    <col min="18" max="18" width="13.85546875" customWidth="1"/>
  </cols>
  <sheetData>
    <row r="1" spans="1:18" ht="19.5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98" t="s">
        <v>108</v>
      </c>
      <c r="H1" s="13" t="s">
        <v>6</v>
      </c>
      <c r="I1" s="13" t="s">
        <v>7</v>
      </c>
      <c r="J1" s="13" t="s">
        <v>8</v>
      </c>
      <c r="K1" s="13" t="s">
        <v>85</v>
      </c>
      <c r="L1" s="13" t="s">
        <v>9</v>
      </c>
      <c r="M1" s="13" t="s">
        <v>23</v>
      </c>
      <c r="N1" s="13" t="s">
        <v>59</v>
      </c>
      <c r="O1" s="13" t="s">
        <v>48</v>
      </c>
      <c r="P1" s="13" t="s">
        <v>112</v>
      </c>
      <c r="Q1" s="13" t="s">
        <v>10</v>
      </c>
      <c r="R1" s="13" t="s">
        <v>11</v>
      </c>
    </row>
    <row r="2" spans="1:18" ht="19.5" customHeight="1" x14ac:dyDescent="0.25">
      <c r="A2" s="74" t="s">
        <v>109</v>
      </c>
      <c r="B2" s="8"/>
      <c r="C2" s="8">
        <v>395500</v>
      </c>
      <c r="D2" s="8">
        <v>85500</v>
      </c>
      <c r="E2" s="8">
        <v>12550</v>
      </c>
      <c r="F2" s="8">
        <v>72950</v>
      </c>
      <c r="G2" s="8">
        <v>245000</v>
      </c>
      <c r="H2" s="8">
        <v>65000</v>
      </c>
      <c r="I2" s="8"/>
      <c r="J2" s="8">
        <v>267500</v>
      </c>
      <c r="K2" s="8"/>
      <c r="L2" s="8"/>
      <c r="M2" s="8">
        <v>297000</v>
      </c>
      <c r="N2" s="8"/>
      <c r="O2" s="71">
        <v>42000</v>
      </c>
      <c r="P2" s="71"/>
      <c r="Q2" s="71"/>
      <c r="R2" s="8">
        <f>B2+C2-F2-J2-K2-L2-M2-N2-O2-P2-Q2</f>
        <v>-283950</v>
      </c>
    </row>
    <row r="3" spans="1:18" ht="19.5" customHeight="1" x14ac:dyDescent="0.25">
      <c r="A3" s="74" t="s">
        <v>110</v>
      </c>
      <c r="B3" s="8"/>
      <c r="C3" s="8">
        <v>678000</v>
      </c>
      <c r="D3" s="8">
        <v>139000</v>
      </c>
      <c r="E3" s="8">
        <v>21550</v>
      </c>
      <c r="F3" s="8">
        <v>117450</v>
      </c>
      <c r="G3" s="8">
        <v>425000</v>
      </c>
      <c r="H3" s="8">
        <v>95000</v>
      </c>
      <c r="I3" s="8">
        <v>19000</v>
      </c>
      <c r="J3" s="8">
        <v>170400</v>
      </c>
      <c r="K3" s="8"/>
      <c r="L3" s="8">
        <v>3000</v>
      </c>
      <c r="M3" s="8">
        <v>333500</v>
      </c>
      <c r="N3" s="8"/>
      <c r="O3" s="71">
        <v>4500</v>
      </c>
      <c r="P3" s="71">
        <v>15500</v>
      </c>
      <c r="Q3" s="71">
        <v>112500</v>
      </c>
      <c r="R3" s="8">
        <f t="shared" ref="R3:R32" si="0">B3+C3-F3-J3-K3-L3-M3-N3-O3-P3-Q3</f>
        <v>-78850</v>
      </c>
    </row>
    <row r="4" spans="1:18" ht="19.5" customHeight="1" x14ac:dyDescent="0.25">
      <c r="A4" s="74" t="s">
        <v>111</v>
      </c>
      <c r="B4" s="8">
        <v>1558000</v>
      </c>
      <c r="C4" s="8">
        <v>309000</v>
      </c>
      <c r="D4" s="8">
        <v>8000</v>
      </c>
      <c r="E4" s="8">
        <v>4000</v>
      </c>
      <c r="F4" s="8">
        <v>4000</v>
      </c>
      <c r="G4" s="8">
        <v>161000</v>
      </c>
      <c r="H4" s="8">
        <v>140000</v>
      </c>
      <c r="I4" s="8"/>
      <c r="J4" s="8">
        <v>163350</v>
      </c>
      <c r="K4" s="8">
        <v>28000</v>
      </c>
      <c r="L4" s="8"/>
      <c r="M4" s="8"/>
      <c r="N4" s="8"/>
      <c r="O4" s="71"/>
      <c r="P4" s="71">
        <v>202000</v>
      </c>
      <c r="Q4" s="71"/>
      <c r="R4" s="8">
        <f t="shared" si="0"/>
        <v>1469650</v>
      </c>
    </row>
    <row r="5" spans="1:18" ht="19.5" customHeight="1" x14ac:dyDescent="0.25">
      <c r="A5" s="103" t="s">
        <v>113</v>
      </c>
      <c r="B5" s="71"/>
      <c r="C5" s="71">
        <v>433000</v>
      </c>
      <c r="D5" s="71">
        <v>250000</v>
      </c>
      <c r="E5" s="71">
        <v>22750</v>
      </c>
      <c r="F5" s="71">
        <v>227250</v>
      </c>
      <c r="G5" s="71">
        <v>96000</v>
      </c>
      <c r="H5" s="71">
        <v>87000</v>
      </c>
      <c r="I5" s="71"/>
      <c r="J5" s="71">
        <v>171300</v>
      </c>
      <c r="K5" s="71">
        <v>30000</v>
      </c>
      <c r="L5" s="71"/>
      <c r="M5" s="71">
        <v>18000</v>
      </c>
      <c r="N5" s="71"/>
      <c r="O5" s="71"/>
      <c r="P5" s="71"/>
      <c r="Q5" s="71">
        <v>114500</v>
      </c>
      <c r="R5" s="8">
        <f t="shared" si="0"/>
        <v>-128050</v>
      </c>
    </row>
    <row r="6" spans="1:18" ht="19.5" customHeight="1" x14ac:dyDescent="0.25">
      <c r="A6" s="74" t="s">
        <v>114</v>
      </c>
      <c r="B6" s="8"/>
      <c r="C6" s="8">
        <v>367500</v>
      </c>
      <c r="D6" s="8">
        <v>44000</v>
      </c>
      <c r="E6" s="8">
        <v>4500</v>
      </c>
      <c r="F6" s="8">
        <v>39500</v>
      </c>
      <c r="G6" s="8">
        <v>260500</v>
      </c>
      <c r="H6" s="8">
        <v>53000</v>
      </c>
      <c r="I6" s="8">
        <v>10000</v>
      </c>
      <c r="J6" s="8">
        <v>216150</v>
      </c>
      <c r="K6" s="8">
        <v>15000</v>
      </c>
      <c r="L6" s="8"/>
      <c r="M6" s="8"/>
      <c r="N6" s="8"/>
      <c r="O6" s="71"/>
      <c r="P6" s="71"/>
      <c r="Q6" s="71">
        <v>250000</v>
      </c>
      <c r="R6" s="8">
        <f t="shared" si="0"/>
        <v>-153150</v>
      </c>
    </row>
    <row r="7" spans="1:18" ht="19.5" customHeight="1" x14ac:dyDescent="0.25">
      <c r="A7" s="74" t="s">
        <v>116</v>
      </c>
      <c r="B7" s="8">
        <v>689500</v>
      </c>
      <c r="C7" s="8">
        <v>340500</v>
      </c>
      <c r="D7" s="8">
        <v>57500</v>
      </c>
      <c r="E7" s="8">
        <v>14150</v>
      </c>
      <c r="F7" s="8">
        <v>43350</v>
      </c>
      <c r="G7" s="8">
        <v>143000</v>
      </c>
      <c r="H7" s="8">
        <v>70000</v>
      </c>
      <c r="I7" s="8">
        <v>70000</v>
      </c>
      <c r="J7" s="8">
        <v>853350</v>
      </c>
      <c r="K7" s="8"/>
      <c r="L7" s="8"/>
      <c r="M7" s="8">
        <v>93000</v>
      </c>
      <c r="N7" s="8"/>
      <c r="O7" s="71">
        <v>16000</v>
      </c>
      <c r="P7" s="71"/>
      <c r="Q7" s="71"/>
      <c r="R7" s="8">
        <f t="shared" si="0"/>
        <v>24300</v>
      </c>
    </row>
    <row r="8" spans="1:18" ht="19.5" customHeight="1" x14ac:dyDescent="0.25">
      <c r="A8" s="74" t="s">
        <v>117</v>
      </c>
      <c r="B8" s="8">
        <v>138000</v>
      </c>
      <c r="C8" s="8">
        <v>562000</v>
      </c>
      <c r="D8" s="8">
        <v>109500</v>
      </c>
      <c r="E8" s="8">
        <v>10050</v>
      </c>
      <c r="F8" s="8">
        <v>99450</v>
      </c>
      <c r="G8" s="8">
        <v>222500</v>
      </c>
      <c r="H8" s="8">
        <v>131000</v>
      </c>
      <c r="I8" s="8">
        <v>95000</v>
      </c>
      <c r="J8" s="8">
        <v>673900</v>
      </c>
      <c r="K8" s="8">
        <v>5000</v>
      </c>
      <c r="L8" s="8"/>
      <c r="M8" s="8"/>
      <c r="N8" s="8"/>
      <c r="O8" s="71"/>
      <c r="P8" s="71"/>
      <c r="Q8" s="71"/>
      <c r="R8" s="8">
        <f t="shared" si="0"/>
        <v>-78350</v>
      </c>
    </row>
    <row r="9" spans="1:18" ht="19.5" customHeight="1" x14ac:dyDescent="0.25">
      <c r="A9" s="74" t="s">
        <v>118</v>
      </c>
      <c r="B9" s="8"/>
      <c r="C9" s="8">
        <v>1129500</v>
      </c>
      <c r="D9" s="8">
        <v>224500</v>
      </c>
      <c r="E9" s="8">
        <v>73150</v>
      </c>
      <c r="F9" s="8">
        <v>151350</v>
      </c>
      <c r="G9" s="8">
        <v>724000</v>
      </c>
      <c r="H9" s="8">
        <v>171000</v>
      </c>
      <c r="I9" s="8">
        <v>10000</v>
      </c>
      <c r="J9" s="8">
        <v>107000</v>
      </c>
      <c r="K9" s="8">
        <v>150000</v>
      </c>
      <c r="L9" s="8"/>
      <c r="M9" s="8">
        <v>776500</v>
      </c>
      <c r="N9" s="8"/>
      <c r="O9" s="71"/>
      <c r="P9" s="71"/>
      <c r="Q9" s="71">
        <v>10000</v>
      </c>
      <c r="R9" s="8">
        <f t="shared" si="0"/>
        <v>-65350</v>
      </c>
    </row>
    <row r="10" spans="1:18" ht="19.5" customHeight="1" x14ac:dyDescent="0.25">
      <c r="A10" s="74" t="s">
        <v>119</v>
      </c>
      <c r="B10" s="8">
        <v>165000</v>
      </c>
      <c r="C10" s="8">
        <v>269000</v>
      </c>
      <c r="D10" s="8">
        <v>139500</v>
      </c>
      <c r="E10" s="8">
        <v>11200</v>
      </c>
      <c r="F10" s="8">
        <v>128300</v>
      </c>
      <c r="G10" s="8">
        <v>21000</v>
      </c>
      <c r="H10" s="8">
        <v>93500</v>
      </c>
      <c r="I10" s="8">
        <v>15000</v>
      </c>
      <c r="J10" s="8">
        <v>336900</v>
      </c>
      <c r="K10" s="8"/>
      <c r="L10" s="8"/>
      <c r="M10" s="8"/>
      <c r="N10" s="8"/>
      <c r="O10" s="71"/>
      <c r="P10" s="71">
        <v>8000</v>
      </c>
      <c r="Q10" s="71"/>
      <c r="R10" s="8">
        <f t="shared" si="0"/>
        <v>-39200</v>
      </c>
    </row>
    <row r="11" spans="1:18" ht="19.5" customHeight="1" x14ac:dyDescent="0.25">
      <c r="A11" s="74">
        <v>10</v>
      </c>
      <c r="B11" s="8">
        <v>150000</v>
      </c>
      <c r="C11" s="8">
        <v>1904800</v>
      </c>
      <c r="D11" s="8">
        <v>238500</v>
      </c>
      <c r="E11" s="8">
        <v>20250</v>
      </c>
      <c r="F11" s="8">
        <v>218250</v>
      </c>
      <c r="G11" s="8">
        <v>1220300</v>
      </c>
      <c r="H11" s="8">
        <v>221000</v>
      </c>
      <c r="I11" s="8">
        <v>225000</v>
      </c>
      <c r="J11" s="8">
        <v>338800</v>
      </c>
      <c r="K11" s="8">
        <v>12000</v>
      </c>
      <c r="L11" s="8"/>
      <c r="M11" s="71">
        <v>10000</v>
      </c>
      <c r="N11" s="71"/>
      <c r="O11" s="71"/>
      <c r="P11" s="71"/>
      <c r="Q11" s="71">
        <v>1160500</v>
      </c>
      <c r="R11" s="8">
        <f t="shared" si="0"/>
        <v>315250</v>
      </c>
    </row>
    <row r="12" spans="1:18" ht="19.5" customHeight="1" x14ac:dyDescent="0.25">
      <c r="A12" s="74">
        <v>11</v>
      </c>
      <c r="B12" s="8">
        <v>637000</v>
      </c>
      <c r="C12" s="8">
        <v>231500</v>
      </c>
      <c r="D12" s="8"/>
      <c r="E12" s="8"/>
      <c r="F12" s="8"/>
      <c r="G12" s="8">
        <v>189000</v>
      </c>
      <c r="H12" s="8">
        <v>42500</v>
      </c>
      <c r="I12" s="8"/>
      <c r="J12" s="8">
        <v>704300</v>
      </c>
      <c r="K12" s="8">
        <v>122000</v>
      </c>
      <c r="L12" s="8"/>
      <c r="M12" s="71"/>
      <c r="N12" s="71"/>
      <c r="O12" s="71"/>
      <c r="P12" s="71"/>
      <c r="Q12" s="71"/>
      <c r="R12" s="8">
        <f t="shared" si="0"/>
        <v>42200</v>
      </c>
    </row>
    <row r="13" spans="1:18" ht="19.5" customHeight="1" x14ac:dyDescent="0.25">
      <c r="A13" s="74">
        <v>12</v>
      </c>
      <c r="B13" s="8"/>
      <c r="C13" s="8">
        <v>276000</v>
      </c>
      <c r="D13" s="8">
        <v>54500</v>
      </c>
      <c r="E13" s="8">
        <v>10950</v>
      </c>
      <c r="F13" s="8">
        <v>43550</v>
      </c>
      <c r="G13" s="8">
        <v>139000</v>
      </c>
      <c r="H13" s="99">
        <v>82500</v>
      </c>
      <c r="I13" s="8"/>
      <c r="J13" s="8">
        <v>132900</v>
      </c>
      <c r="K13" s="8">
        <v>75000</v>
      </c>
      <c r="L13" s="8"/>
      <c r="M13" s="71"/>
      <c r="N13" s="71"/>
      <c r="O13" s="71"/>
      <c r="P13" s="71"/>
      <c r="Q13" s="71">
        <v>33000</v>
      </c>
      <c r="R13" s="8">
        <f t="shared" si="0"/>
        <v>-8450</v>
      </c>
    </row>
    <row r="14" spans="1:18" ht="19.5" customHeight="1" x14ac:dyDescent="0.25">
      <c r="A14" s="74">
        <v>13</v>
      </c>
      <c r="B14" s="8">
        <v>50000</v>
      </c>
      <c r="C14" s="8">
        <v>521000</v>
      </c>
      <c r="D14" s="8">
        <v>57000</v>
      </c>
      <c r="E14" s="8">
        <v>2650</v>
      </c>
      <c r="F14" s="8">
        <v>54350</v>
      </c>
      <c r="G14" s="8">
        <v>274000</v>
      </c>
      <c r="H14" s="99">
        <v>70000</v>
      </c>
      <c r="I14" s="8">
        <v>120000</v>
      </c>
      <c r="J14" s="8">
        <v>436800</v>
      </c>
      <c r="K14" s="8">
        <v>4000</v>
      </c>
      <c r="L14" s="8"/>
      <c r="M14" s="71">
        <v>43000</v>
      </c>
      <c r="N14" s="71"/>
      <c r="O14" s="71"/>
      <c r="P14" s="71"/>
      <c r="Q14" s="71"/>
      <c r="R14" s="8">
        <f t="shared" si="0"/>
        <v>32850</v>
      </c>
    </row>
    <row r="15" spans="1:18" ht="19.5" customHeight="1" x14ac:dyDescent="0.25">
      <c r="A15" s="74">
        <v>14</v>
      </c>
      <c r="B15" s="8"/>
      <c r="C15" s="8">
        <v>208000</v>
      </c>
      <c r="D15" s="8">
        <v>79000</v>
      </c>
      <c r="E15" s="8">
        <v>9250</v>
      </c>
      <c r="F15" s="8">
        <v>69750</v>
      </c>
      <c r="G15" s="8">
        <v>6000</v>
      </c>
      <c r="H15" s="8">
        <v>78000</v>
      </c>
      <c r="I15" s="8">
        <v>45000</v>
      </c>
      <c r="J15" s="8">
        <v>185100</v>
      </c>
      <c r="K15" s="8"/>
      <c r="L15" s="8"/>
      <c r="M15" s="71">
        <v>5000</v>
      </c>
      <c r="N15" s="71"/>
      <c r="O15" s="71"/>
      <c r="P15" s="71"/>
      <c r="Q15" s="71">
        <v>25000</v>
      </c>
      <c r="R15" s="8">
        <f t="shared" si="0"/>
        <v>-76850</v>
      </c>
    </row>
    <row r="16" spans="1:18" ht="19.5" customHeight="1" x14ac:dyDescent="0.25">
      <c r="A16" s="74">
        <v>15</v>
      </c>
      <c r="B16" s="8">
        <v>501500</v>
      </c>
      <c r="C16" s="8">
        <v>1469500</v>
      </c>
      <c r="D16" s="8">
        <v>212500</v>
      </c>
      <c r="E16" s="8">
        <v>29350</v>
      </c>
      <c r="F16" s="8">
        <v>183150</v>
      </c>
      <c r="G16" s="8">
        <v>669000</v>
      </c>
      <c r="H16" s="8">
        <v>385000</v>
      </c>
      <c r="I16" s="8">
        <v>203000</v>
      </c>
      <c r="J16" s="8">
        <v>198300</v>
      </c>
      <c r="K16" s="8">
        <v>130000</v>
      </c>
      <c r="L16" s="8"/>
      <c r="M16" s="71">
        <v>290000</v>
      </c>
      <c r="N16" s="71"/>
      <c r="O16" s="71"/>
      <c r="P16" s="71"/>
      <c r="Q16" s="71">
        <v>422000</v>
      </c>
      <c r="R16" s="8">
        <f t="shared" si="0"/>
        <v>747550</v>
      </c>
    </row>
    <row r="17" spans="1:18" ht="19.5" customHeight="1" x14ac:dyDescent="0.25">
      <c r="A17" s="74">
        <v>16</v>
      </c>
      <c r="B17" s="8">
        <v>413000</v>
      </c>
      <c r="C17" s="8">
        <v>175500</v>
      </c>
      <c r="D17" s="8">
        <v>53500</v>
      </c>
      <c r="E17" s="8">
        <v>8400</v>
      </c>
      <c r="F17" s="8">
        <v>45100</v>
      </c>
      <c r="G17" s="8">
        <v>29000</v>
      </c>
      <c r="H17" s="8">
        <v>63000</v>
      </c>
      <c r="I17" s="8">
        <v>30000</v>
      </c>
      <c r="J17" s="8">
        <v>223400</v>
      </c>
      <c r="K17" s="8"/>
      <c r="L17" s="8"/>
      <c r="M17" s="71"/>
      <c r="N17" s="71"/>
      <c r="O17" s="71"/>
      <c r="P17" s="71"/>
      <c r="Q17" s="71"/>
      <c r="R17" s="8">
        <f t="shared" si="0"/>
        <v>320000</v>
      </c>
    </row>
    <row r="18" spans="1:18" ht="19.5" customHeight="1" x14ac:dyDescent="0.25">
      <c r="A18" s="74">
        <v>17</v>
      </c>
      <c r="B18" s="8">
        <v>97000</v>
      </c>
      <c r="C18" s="8">
        <v>525000</v>
      </c>
      <c r="D18" s="8">
        <v>212500</v>
      </c>
      <c r="E18" s="8">
        <v>26350</v>
      </c>
      <c r="F18" s="8">
        <v>186150</v>
      </c>
      <c r="G18" s="8">
        <v>216000</v>
      </c>
      <c r="H18" s="8">
        <v>91500</v>
      </c>
      <c r="I18" s="8">
        <v>5000</v>
      </c>
      <c r="J18" s="8">
        <v>429050</v>
      </c>
      <c r="K18" s="8"/>
      <c r="L18" s="8"/>
      <c r="M18" s="71"/>
      <c r="N18" s="71">
        <v>184000</v>
      </c>
      <c r="O18" s="71">
        <v>3500</v>
      </c>
      <c r="P18" s="71"/>
      <c r="Q18" s="71"/>
      <c r="R18" s="8">
        <f t="shared" si="0"/>
        <v>-180700</v>
      </c>
    </row>
    <row r="19" spans="1:18" ht="19.5" customHeight="1" x14ac:dyDescent="0.25">
      <c r="A19" s="74">
        <v>18</v>
      </c>
      <c r="B19" s="8"/>
      <c r="C19" s="8">
        <v>614500</v>
      </c>
      <c r="D19" s="8">
        <v>142000</v>
      </c>
      <c r="E19" s="8">
        <v>9700</v>
      </c>
      <c r="F19" s="8">
        <v>132300</v>
      </c>
      <c r="G19" s="8">
        <v>278000</v>
      </c>
      <c r="H19" s="8">
        <v>164500</v>
      </c>
      <c r="I19" s="8">
        <v>30000</v>
      </c>
      <c r="J19" s="8">
        <v>254350</v>
      </c>
      <c r="K19" s="8">
        <v>5000</v>
      </c>
      <c r="L19" s="8"/>
      <c r="M19" s="71"/>
      <c r="N19" s="71"/>
      <c r="O19" s="71"/>
      <c r="P19" s="71"/>
      <c r="Q19" s="71">
        <v>14000</v>
      </c>
      <c r="R19" s="8">
        <f t="shared" si="0"/>
        <v>208850</v>
      </c>
    </row>
    <row r="20" spans="1:18" ht="19.5" customHeight="1" x14ac:dyDescent="0.25">
      <c r="A20" s="74">
        <v>19</v>
      </c>
      <c r="B20" s="8"/>
      <c r="C20" s="8">
        <v>420500</v>
      </c>
      <c r="D20" s="8">
        <v>139000</v>
      </c>
      <c r="E20" s="8">
        <v>21900</v>
      </c>
      <c r="F20" s="8">
        <v>117100</v>
      </c>
      <c r="G20" s="8">
        <v>73000</v>
      </c>
      <c r="H20" s="8">
        <v>58500</v>
      </c>
      <c r="I20" s="8">
        <v>150000</v>
      </c>
      <c r="J20" s="8">
        <v>366500</v>
      </c>
      <c r="K20" s="8"/>
      <c r="L20" s="8"/>
      <c r="M20" s="71"/>
      <c r="N20" s="71"/>
      <c r="O20" s="71">
        <v>16500</v>
      </c>
      <c r="P20" s="71"/>
      <c r="Q20" s="71">
        <v>125000</v>
      </c>
      <c r="R20" s="8">
        <f t="shared" si="0"/>
        <v>-204600</v>
      </c>
    </row>
    <row r="21" spans="1:18" ht="19.5" customHeight="1" x14ac:dyDescent="0.25">
      <c r="A21" s="74">
        <v>20</v>
      </c>
      <c r="B21" s="8">
        <v>147000</v>
      </c>
      <c r="C21" s="8">
        <v>856500</v>
      </c>
      <c r="D21" s="8">
        <v>270500</v>
      </c>
      <c r="E21" s="8">
        <v>23000</v>
      </c>
      <c r="F21" s="8">
        <v>247500</v>
      </c>
      <c r="G21" s="8">
        <v>172000</v>
      </c>
      <c r="H21" s="8">
        <v>129000</v>
      </c>
      <c r="I21" s="8">
        <v>285000</v>
      </c>
      <c r="J21" s="8">
        <v>436500</v>
      </c>
      <c r="K21" s="8">
        <v>68000</v>
      </c>
      <c r="L21" s="8"/>
      <c r="M21" s="71">
        <v>95000</v>
      </c>
      <c r="N21" s="71"/>
      <c r="O21" s="71">
        <v>310000</v>
      </c>
      <c r="P21" s="71"/>
      <c r="Q21" s="71">
        <v>81500</v>
      </c>
      <c r="R21" s="8">
        <f t="shared" si="0"/>
        <v>-235000</v>
      </c>
    </row>
    <row r="22" spans="1:18" ht="19.5" customHeight="1" x14ac:dyDescent="0.25">
      <c r="A22" s="74">
        <v>21</v>
      </c>
      <c r="B22" s="8">
        <v>125000</v>
      </c>
      <c r="C22" s="8">
        <v>1015500</v>
      </c>
      <c r="D22" s="8">
        <v>234500</v>
      </c>
      <c r="E22" s="8">
        <v>44950</v>
      </c>
      <c r="F22" s="8">
        <v>189550</v>
      </c>
      <c r="G22" s="8">
        <v>361000</v>
      </c>
      <c r="H22" s="8">
        <v>235000</v>
      </c>
      <c r="I22" s="8">
        <v>185000</v>
      </c>
      <c r="J22" s="8">
        <v>174200</v>
      </c>
      <c r="K22" s="8">
        <v>60000</v>
      </c>
      <c r="L22" s="8"/>
      <c r="M22" s="71"/>
      <c r="N22" s="71"/>
      <c r="O22" s="71"/>
      <c r="P22" s="71"/>
      <c r="Q22" s="71">
        <v>32500</v>
      </c>
      <c r="R22" s="8">
        <f t="shared" si="0"/>
        <v>684250</v>
      </c>
    </row>
    <row r="23" spans="1:18" ht="19.5" customHeight="1" x14ac:dyDescent="0.25">
      <c r="A23" s="74">
        <v>22</v>
      </c>
      <c r="B23" s="8"/>
      <c r="C23" s="8">
        <v>865500</v>
      </c>
      <c r="D23" s="8">
        <v>29000</v>
      </c>
      <c r="E23" s="8">
        <v>4800</v>
      </c>
      <c r="F23" s="8">
        <v>24200</v>
      </c>
      <c r="G23" s="8">
        <v>122000</v>
      </c>
      <c r="H23" s="8">
        <v>64500</v>
      </c>
      <c r="I23" s="8">
        <v>650000</v>
      </c>
      <c r="J23" s="8">
        <v>216800</v>
      </c>
      <c r="K23" s="8"/>
      <c r="L23" s="8"/>
      <c r="M23" s="71">
        <v>32000</v>
      </c>
      <c r="N23" s="71"/>
      <c r="O23" s="71">
        <v>579500</v>
      </c>
      <c r="P23" s="71"/>
      <c r="Q23" s="71"/>
      <c r="R23" s="8">
        <f t="shared" si="0"/>
        <v>13000</v>
      </c>
    </row>
    <row r="24" spans="1:18" ht="19.5" customHeight="1" x14ac:dyDescent="0.25">
      <c r="A24" s="74">
        <v>23</v>
      </c>
      <c r="B24" s="8">
        <v>270500</v>
      </c>
      <c r="C24" s="8">
        <v>367000</v>
      </c>
      <c r="D24" s="8">
        <v>142000</v>
      </c>
      <c r="E24" s="8">
        <v>24150</v>
      </c>
      <c r="F24" s="8">
        <v>117850</v>
      </c>
      <c r="G24" s="8">
        <v>132000</v>
      </c>
      <c r="H24" s="8">
        <v>93000</v>
      </c>
      <c r="I24" s="8"/>
      <c r="J24" s="8">
        <v>251100</v>
      </c>
      <c r="K24" s="8">
        <v>3000</v>
      </c>
      <c r="L24" s="8"/>
      <c r="M24" s="71"/>
      <c r="N24" s="71"/>
      <c r="O24" s="71">
        <v>88000</v>
      </c>
      <c r="P24" s="71"/>
      <c r="Q24" s="71">
        <v>50000</v>
      </c>
      <c r="R24" s="8">
        <f t="shared" si="0"/>
        <v>127550</v>
      </c>
    </row>
    <row r="25" spans="1:18" ht="19.5" customHeight="1" x14ac:dyDescent="0.25">
      <c r="A25" s="74">
        <v>24</v>
      </c>
      <c r="B25" s="8">
        <v>580000</v>
      </c>
      <c r="C25" s="8">
        <v>359500</v>
      </c>
      <c r="D25" s="8">
        <v>99000</v>
      </c>
      <c r="E25" s="8">
        <v>18500</v>
      </c>
      <c r="F25" s="8">
        <v>80500</v>
      </c>
      <c r="G25" s="8">
        <v>132000</v>
      </c>
      <c r="H25" s="8">
        <v>83500</v>
      </c>
      <c r="I25" s="8">
        <v>45000</v>
      </c>
      <c r="J25" s="8">
        <v>301400</v>
      </c>
      <c r="K25" s="8">
        <v>29000</v>
      </c>
      <c r="L25" s="8">
        <v>36000</v>
      </c>
      <c r="M25" s="71">
        <v>194000</v>
      </c>
      <c r="N25" s="71"/>
      <c r="O25" s="71">
        <v>60000</v>
      </c>
      <c r="P25" s="71"/>
      <c r="Q25" s="71"/>
      <c r="R25" s="8">
        <f t="shared" si="0"/>
        <v>238600</v>
      </c>
    </row>
    <row r="26" spans="1:18" ht="19.5" customHeight="1" x14ac:dyDescent="0.25">
      <c r="A26" s="74">
        <v>25</v>
      </c>
      <c r="B26" s="8">
        <v>0</v>
      </c>
      <c r="C26" s="8">
        <v>618500</v>
      </c>
      <c r="D26" s="8">
        <v>186000</v>
      </c>
      <c r="E26" s="8">
        <v>36850</v>
      </c>
      <c r="F26" s="8">
        <v>149150</v>
      </c>
      <c r="G26" s="8">
        <v>354000</v>
      </c>
      <c r="H26" s="8">
        <v>78500</v>
      </c>
      <c r="I26" s="8">
        <v>0</v>
      </c>
      <c r="J26" s="8">
        <v>536700</v>
      </c>
      <c r="K26" s="8">
        <v>50000</v>
      </c>
      <c r="L26" s="8">
        <v>0</v>
      </c>
      <c r="M26" s="71">
        <v>104000</v>
      </c>
      <c r="N26" s="71">
        <v>0</v>
      </c>
      <c r="O26" s="73">
        <v>0</v>
      </c>
      <c r="P26" s="73">
        <v>0</v>
      </c>
      <c r="Q26" s="105">
        <v>45500</v>
      </c>
      <c r="R26" s="8">
        <f t="shared" si="0"/>
        <v>-266850</v>
      </c>
    </row>
    <row r="27" spans="1:18" ht="19.5" customHeight="1" x14ac:dyDescent="0.25">
      <c r="A27" s="74">
        <v>26</v>
      </c>
      <c r="B27" s="8"/>
      <c r="C27" s="8">
        <v>426000</v>
      </c>
      <c r="D27" s="8">
        <v>128000</v>
      </c>
      <c r="E27" s="8">
        <v>29850</v>
      </c>
      <c r="F27" s="8">
        <v>98150</v>
      </c>
      <c r="G27" s="8">
        <v>151500</v>
      </c>
      <c r="H27" s="8">
        <v>146500</v>
      </c>
      <c r="I27" s="8"/>
      <c r="J27" s="8">
        <v>235100</v>
      </c>
      <c r="K27" s="8"/>
      <c r="L27" s="8"/>
      <c r="M27" s="8"/>
      <c r="N27" s="8"/>
      <c r="O27" s="8">
        <v>58000</v>
      </c>
      <c r="P27" s="8"/>
      <c r="Q27" s="8"/>
      <c r="R27" s="8">
        <f t="shared" si="0"/>
        <v>34750</v>
      </c>
    </row>
    <row r="28" spans="1:18" ht="19.5" customHeight="1" x14ac:dyDescent="0.25">
      <c r="A28" s="74">
        <v>27</v>
      </c>
      <c r="B28" s="8">
        <v>229000</v>
      </c>
      <c r="C28" s="8">
        <v>480500</v>
      </c>
      <c r="D28" s="8">
        <v>56000</v>
      </c>
      <c r="E28" s="8">
        <v>6500</v>
      </c>
      <c r="F28" s="8">
        <v>49500</v>
      </c>
      <c r="G28" s="8">
        <v>151500</v>
      </c>
      <c r="H28" s="8">
        <v>73000</v>
      </c>
      <c r="I28" s="8">
        <v>200000</v>
      </c>
      <c r="J28" s="8">
        <v>193050</v>
      </c>
      <c r="K28" s="8"/>
      <c r="L28" s="8"/>
      <c r="M28" s="8">
        <v>149000</v>
      </c>
      <c r="N28" s="8"/>
      <c r="O28" s="8">
        <v>52000</v>
      </c>
      <c r="P28" s="8"/>
      <c r="Q28" s="8"/>
      <c r="R28" s="8">
        <f t="shared" si="0"/>
        <v>265950</v>
      </c>
    </row>
    <row r="29" spans="1:18" ht="19.5" customHeight="1" x14ac:dyDescent="0.25">
      <c r="A29" s="74">
        <v>28</v>
      </c>
      <c r="B29" s="8">
        <v>547000</v>
      </c>
      <c r="C29" s="8">
        <v>559500</v>
      </c>
      <c r="D29" s="8">
        <v>177500</v>
      </c>
      <c r="E29" s="8">
        <v>24450</v>
      </c>
      <c r="F29" s="8">
        <v>153050</v>
      </c>
      <c r="G29" s="8">
        <v>210000</v>
      </c>
      <c r="H29" s="8">
        <v>102000</v>
      </c>
      <c r="I29" s="8">
        <v>70000</v>
      </c>
      <c r="J29" s="8">
        <v>532000</v>
      </c>
      <c r="K29" s="8">
        <v>10000</v>
      </c>
      <c r="L29" s="8"/>
      <c r="M29" s="8"/>
      <c r="N29" s="8"/>
      <c r="O29" s="8">
        <v>41000</v>
      </c>
      <c r="P29" s="8"/>
      <c r="Q29" s="8"/>
      <c r="R29" s="8">
        <f t="shared" si="0"/>
        <v>370450</v>
      </c>
    </row>
    <row r="30" spans="1:18" ht="19.5" customHeight="1" x14ac:dyDescent="0.25">
      <c r="A30" s="74">
        <v>29</v>
      </c>
      <c r="B30" s="8">
        <v>95500</v>
      </c>
      <c r="C30" s="8">
        <v>574500</v>
      </c>
      <c r="D30" s="8">
        <v>87000</v>
      </c>
      <c r="E30" s="8">
        <v>11500</v>
      </c>
      <c r="F30" s="8">
        <v>75500</v>
      </c>
      <c r="G30" s="8">
        <v>353500</v>
      </c>
      <c r="H30" s="8">
        <v>103500</v>
      </c>
      <c r="I30" s="8">
        <v>201000</v>
      </c>
      <c r="J30" s="8">
        <v>365500</v>
      </c>
      <c r="K30" s="8">
        <v>8000</v>
      </c>
      <c r="L30" s="8"/>
      <c r="M30" s="8"/>
      <c r="N30" s="8"/>
      <c r="O30" s="8"/>
      <c r="P30" s="8"/>
      <c r="Q30" s="8"/>
      <c r="R30" s="8">
        <f t="shared" si="0"/>
        <v>221000</v>
      </c>
    </row>
    <row r="31" spans="1:18" ht="19.5" customHeight="1" x14ac:dyDescent="0.25">
      <c r="A31" s="74">
        <v>30</v>
      </c>
      <c r="B31" s="8"/>
      <c r="C31" s="8">
        <v>795000</v>
      </c>
      <c r="D31" s="8">
        <v>112500</v>
      </c>
      <c r="E31" s="8">
        <v>12500</v>
      </c>
      <c r="F31" s="8">
        <v>100000</v>
      </c>
      <c r="G31" s="8">
        <v>463000</v>
      </c>
      <c r="H31" s="8">
        <v>213500</v>
      </c>
      <c r="I31" s="8">
        <v>6000</v>
      </c>
      <c r="J31" s="8">
        <v>183200</v>
      </c>
      <c r="K31" s="8">
        <v>1500</v>
      </c>
      <c r="L31" s="8"/>
      <c r="M31" s="8"/>
      <c r="N31" s="8"/>
      <c r="O31" s="8">
        <v>14000</v>
      </c>
      <c r="P31" s="8"/>
      <c r="Q31" s="8">
        <v>170500</v>
      </c>
      <c r="R31" s="8">
        <f t="shared" si="0"/>
        <v>325800</v>
      </c>
    </row>
    <row r="32" spans="1:18" ht="19.5" customHeight="1" x14ac:dyDescent="0.25">
      <c r="A32" s="7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>
        <f t="shared" si="0"/>
        <v>0</v>
      </c>
    </row>
    <row r="33" spans="1:19" ht="19.5" customHeight="1" x14ac:dyDescent="0.25">
      <c r="A33" s="3"/>
      <c r="B33" s="3"/>
      <c r="C33" s="3"/>
      <c r="D33" s="3"/>
      <c r="E33" s="3"/>
      <c r="F33" s="3"/>
      <c r="G33" s="3"/>
      <c r="H33" s="6"/>
      <c r="I33" s="6"/>
      <c r="J33" s="3"/>
      <c r="K33" s="6"/>
      <c r="L33" s="6"/>
      <c r="M33" s="6"/>
      <c r="N33" s="6"/>
      <c r="O33" s="6"/>
      <c r="P33" s="6"/>
      <c r="Q33" s="72"/>
      <c r="R33" s="100">
        <f>SUM(R2:R32)</f>
        <v>3642650</v>
      </c>
    </row>
    <row r="34" spans="1:19" ht="19.5" customHeight="1" x14ac:dyDescent="0.25">
      <c r="Q34" s="92" t="s">
        <v>126</v>
      </c>
      <c r="R34" s="92"/>
    </row>
    <row r="35" spans="1:19" ht="19.5" customHeight="1" x14ac:dyDescent="0.25">
      <c r="Q35" s="92" t="s">
        <v>124</v>
      </c>
      <c r="R35" s="92"/>
      <c r="S35" s="92"/>
    </row>
    <row r="36" spans="1:19" ht="19.5" customHeight="1" x14ac:dyDescent="0.25">
      <c r="Q36" s="92" t="s">
        <v>115</v>
      </c>
      <c r="R36" s="101"/>
      <c r="S36" s="92"/>
    </row>
    <row r="37" spans="1:19" ht="19.5" customHeight="1" x14ac:dyDescent="0.25">
      <c r="Q37" s="92" t="s">
        <v>120</v>
      </c>
      <c r="S37" s="92"/>
    </row>
    <row r="38" spans="1:19" ht="19.5" customHeight="1" x14ac:dyDescent="0.25">
      <c r="P38" t="s">
        <v>123</v>
      </c>
      <c r="Q38" s="92" t="s">
        <v>121</v>
      </c>
      <c r="R38" s="101"/>
    </row>
    <row r="39" spans="1:19" ht="19.5" customHeight="1" x14ac:dyDescent="0.25">
      <c r="P39" t="s">
        <v>123</v>
      </c>
      <c r="Q39" s="92" t="s">
        <v>122</v>
      </c>
      <c r="R39" s="102"/>
    </row>
    <row r="40" spans="1:19" ht="19.5" customHeight="1" x14ac:dyDescent="0.25">
      <c r="P40" t="s">
        <v>125</v>
      </c>
      <c r="Q40" s="92" t="s">
        <v>122</v>
      </c>
      <c r="R40" s="104">
        <v>500000</v>
      </c>
    </row>
    <row r="41" spans="1:19" ht="19.5" customHeight="1" x14ac:dyDescent="0.25">
      <c r="P41" t="s">
        <v>128</v>
      </c>
      <c r="Q41" s="92" t="s">
        <v>127</v>
      </c>
    </row>
    <row r="42" spans="1:19" ht="19.5" customHeight="1" x14ac:dyDescent="0.25">
      <c r="F42">
        <v>0</v>
      </c>
      <c r="P42" t="s">
        <v>129</v>
      </c>
      <c r="Q42" s="92" t="s">
        <v>130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Jan-2018</vt:lpstr>
      <vt:lpstr>Feb 2018</vt:lpstr>
      <vt:lpstr>Mar 2018</vt:lpstr>
      <vt:lpstr>APIRL</vt:lpstr>
      <vt:lpstr>MAY</vt:lpstr>
      <vt:lpstr>Jun-2018</vt:lpstr>
      <vt:lpstr>July.2018</vt:lpstr>
      <vt:lpstr>August-2018</vt:lpstr>
      <vt:lpstr>Sheet1</vt:lpstr>
      <vt:lpstr>'Jun-2018'!Print_Area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2018-07-06T07:12:43Z</cp:lastPrinted>
  <dcterms:created xsi:type="dcterms:W3CDTF">2018-01-05T02:17:02Z</dcterms:created>
  <dcterms:modified xsi:type="dcterms:W3CDTF">2018-08-30T13:12:46Z</dcterms:modified>
</cp:coreProperties>
</file>