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0" windowWidth="21015" windowHeight="8190"/>
  </bookViews>
  <sheets>
    <sheet name="Лист1" sheetId="1" r:id="rId1"/>
    <sheet name="Относительная освещённость" sheetId="2" r:id="rId2"/>
    <sheet name="Лист3" sheetId="3" r:id="rId3"/>
  </sheets>
  <calcPr calcId="124519"/>
</workbook>
</file>

<file path=xl/calcChain.xml><?xml version="1.0" encoding="utf-8"?>
<calcChain xmlns="http://schemas.openxmlformats.org/spreadsheetml/2006/main">
  <c r="D17" i="1"/>
  <c r="D16"/>
  <c r="H8" i="2"/>
  <c r="H5"/>
  <c r="H7"/>
  <c r="H6"/>
  <c r="H4"/>
  <c r="H3"/>
  <c r="F3"/>
  <c r="F4"/>
  <c r="F7"/>
  <c r="F6"/>
  <c r="E4"/>
  <c r="E6"/>
  <c r="E7"/>
  <c r="E3"/>
  <c r="D14" i="1"/>
  <c r="D11"/>
  <c r="D10"/>
</calcChain>
</file>

<file path=xl/comments1.xml><?xml version="1.0" encoding="utf-8"?>
<comments xmlns="http://schemas.openxmlformats.org/spreadsheetml/2006/main">
  <authors>
    <author>nwcfang</author>
  </authors>
  <commentList>
    <comment ref="A9" authorId="0">
      <text>
        <r>
          <rPr>
            <b/>
            <sz val="9"/>
            <color indexed="81"/>
            <rFont val="Tahoma"/>
            <charset val="1"/>
          </rPr>
          <t>для 18-ваттной люминесцентной лампы Osram типа T8</t>
        </r>
      </text>
    </comment>
    <comment ref="A12" authorId="0">
      <text>
        <r>
          <rPr>
            <b/>
            <sz val="9"/>
            <color indexed="81"/>
            <rFont val="Tahoma"/>
            <family val="2"/>
            <charset val="204"/>
          </rPr>
          <t>1,1 - 1,2</t>
        </r>
      </text>
    </comment>
    <comment ref="A13" authorId="0">
      <text>
        <r>
          <rPr>
            <b/>
            <sz val="9"/>
            <color indexed="81"/>
            <rFont val="Tahoma"/>
            <family val="2"/>
            <charset val="204"/>
          </rPr>
          <t>1,4 - 1,5</t>
        </r>
      </text>
    </comment>
  </commentList>
</comments>
</file>

<file path=xl/sharedStrings.xml><?xml version="1.0" encoding="utf-8"?>
<sst xmlns="http://schemas.openxmlformats.org/spreadsheetml/2006/main" count="54" uniqueCount="45">
  <si>
    <t>Длина светильника</t>
  </si>
  <si>
    <t>l_св</t>
  </si>
  <si>
    <t>м</t>
  </si>
  <si>
    <t>Количество светильников в одном ряду</t>
  </si>
  <si>
    <t>N</t>
  </si>
  <si>
    <t>шт</t>
  </si>
  <si>
    <t>Количество рядов</t>
  </si>
  <si>
    <t>n</t>
  </si>
  <si>
    <t>Количество люминесцентных ламп в одном светильнике</t>
  </si>
  <si>
    <t>m</t>
  </si>
  <si>
    <t>Световой поток одной лампы</t>
  </si>
  <si>
    <t>Ф_л</t>
  </si>
  <si>
    <t>Лм</t>
  </si>
  <si>
    <t>Суммарный световой поток всех источников</t>
  </si>
  <si>
    <t>Ф</t>
  </si>
  <si>
    <t>Общая длина светящих линий</t>
  </si>
  <si>
    <t>L</t>
  </si>
  <si>
    <t>Коэффициент, учитывающий отражённую составляющую света и действие удалённых светильников</t>
  </si>
  <si>
    <t>μ</t>
  </si>
  <si>
    <t>-</t>
  </si>
  <si>
    <t>Коэффициент запаса, учитывающий запыление сетильников и износ источников света в процессе эксплуатации</t>
  </si>
  <si>
    <t>kз</t>
  </si>
  <si>
    <t>Длина</t>
  </si>
  <si>
    <t xml:space="preserve">Ширина </t>
  </si>
  <si>
    <t>Высота</t>
  </si>
  <si>
    <t>Высота подвеса светильников над рабочей поверхностью</t>
  </si>
  <si>
    <t>h</t>
  </si>
  <si>
    <t>Точка</t>
  </si>
  <si>
    <t>а</t>
  </si>
  <si>
    <t>б</t>
  </si>
  <si>
    <t>Полуряд или ряд</t>
  </si>
  <si>
    <t>p, м</t>
  </si>
  <si>
    <t>L, м</t>
  </si>
  <si>
    <t>p'</t>
  </si>
  <si>
    <t>L'</t>
  </si>
  <si>
    <r>
      <t xml:space="preserve">Относительная освещённость </t>
    </r>
    <r>
      <rPr>
        <sz val="11"/>
        <color theme="1"/>
        <rFont val="Calibri"/>
        <family val="2"/>
        <charset val="204"/>
      </rPr>
      <t>ε, Лм</t>
    </r>
  </si>
  <si>
    <t>1,2,3,4</t>
  </si>
  <si>
    <t>3-4,5-6</t>
  </si>
  <si>
    <t>1-2</t>
  </si>
  <si>
    <t>для 1 ряда/полуряда</t>
  </si>
  <si>
    <t>Фактическая освещённость</t>
  </si>
  <si>
    <t>E</t>
  </si>
  <si>
    <t>лк</t>
  </si>
  <si>
    <t>- точка а</t>
  </si>
  <si>
    <t>- точка б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</si>
</sst>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b/>
      <sz val="9"/>
      <color indexed="81"/>
      <name val="Tahoma"/>
      <charset val="1"/>
    </font>
    <font>
      <sz val="11"/>
      <color theme="1"/>
      <name val="Calibri"/>
      <family val="2"/>
      <charset val="204"/>
    </font>
    <font>
      <b/>
      <sz val="9"/>
      <color indexed="81"/>
      <name val="Tahoma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1" fillId="2" borderId="2" applyNumberFormat="0" applyAlignment="0" applyProtection="0"/>
    <xf numFmtId="0" fontId="2" fillId="2" borderId="1" applyNumberFormat="0" applyAlignment="0" applyProtection="0"/>
  </cellStyleXfs>
  <cellXfs count="20">
    <xf numFmtId="0" fontId="0" fillId="0" borderId="0" xfId="0"/>
    <xf numFmtId="0" fontId="1" fillId="2" borderId="2" xfId="1"/>
    <xf numFmtId="0" fontId="2" fillId="2" borderId="1" xfId="2"/>
    <xf numFmtId="0" fontId="0" fillId="0" borderId="0" xfId="0" applyAlignment="1">
      <alignment vertical="center"/>
    </xf>
    <xf numFmtId="0" fontId="1" fillId="2" borderId="2" xfId="1" applyAlignment="1">
      <alignment vertical="center" wrapText="1"/>
    </xf>
    <xf numFmtId="0" fontId="1" fillId="2" borderId="2" xfId="1" applyAlignment="1">
      <alignment horizontal="center" vertical="center"/>
    </xf>
    <xf numFmtId="0" fontId="1" fillId="2" borderId="2" xfId="1" applyAlignment="1">
      <alignment vertical="center"/>
    </xf>
    <xf numFmtId="0" fontId="2" fillId="2" borderId="1" xfId="2" applyAlignment="1">
      <alignment vertical="center"/>
    </xf>
    <xf numFmtId="0" fontId="2" fillId="2" borderId="1" xfId="2" applyAlignment="1">
      <alignment horizontal="center" vertical="center"/>
    </xf>
    <xf numFmtId="0" fontId="0" fillId="0" borderId="0" xfId="0" applyAlignment="1">
      <alignment horizontal="center" vertical="center" wrapText="1"/>
    </xf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/>
    </xf>
    <xf numFmtId="0" fontId="1" fillId="3" borderId="2" xfId="1" applyFill="1"/>
    <xf numFmtId="0" fontId="0" fillId="3" borderId="0" xfId="0" applyFill="1" applyAlignment="1">
      <alignment vertical="center"/>
    </xf>
    <xf numFmtId="0" fontId="0" fillId="3" borderId="0" xfId="0" applyFill="1"/>
    <xf numFmtId="0" fontId="0" fillId="0" borderId="0" xfId="0" applyAlignment="1">
      <alignment horizontal="left" vertical="center"/>
    </xf>
    <xf numFmtId="0" fontId="1" fillId="2" borderId="0" xfId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3">
    <cellStyle name="Вывод" xfId="1" builtinId="21"/>
    <cellStyle name="Вычисление" xfId="2" builtinId="22"/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7"/>
  <sheetViews>
    <sheetView tabSelected="1" workbookViewId="0">
      <selection activeCell="E18" sqref="E18"/>
    </sheetView>
  </sheetViews>
  <sheetFormatPr defaultRowHeight="15"/>
  <cols>
    <col min="1" max="1" width="57.28515625" customWidth="1"/>
  </cols>
  <sheetData>
    <row r="1" spans="1:5">
      <c r="A1" s="1" t="s">
        <v>22</v>
      </c>
      <c r="B1" s="1"/>
      <c r="C1" s="1" t="s">
        <v>2</v>
      </c>
      <c r="D1" s="1"/>
    </row>
    <row r="2" spans="1:5">
      <c r="A2" s="1" t="s">
        <v>23</v>
      </c>
      <c r="B2" s="1"/>
      <c r="C2" s="1" t="s">
        <v>2</v>
      </c>
      <c r="D2" s="1"/>
    </row>
    <row r="3" spans="1:5">
      <c r="A3" s="1" t="s">
        <v>24</v>
      </c>
      <c r="B3" s="1"/>
      <c r="C3" s="1" t="s">
        <v>2</v>
      </c>
      <c r="D3" s="13">
        <v>3</v>
      </c>
    </row>
    <row r="5" spans="1:5">
      <c r="A5" s="6" t="s">
        <v>0</v>
      </c>
      <c r="B5" s="5" t="s">
        <v>1</v>
      </c>
      <c r="C5" s="5" t="s">
        <v>2</v>
      </c>
      <c r="D5" s="6">
        <v>0.59499999999999997</v>
      </c>
    </row>
    <row r="6" spans="1:5">
      <c r="A6" s="6" t="s">
        <v>8</v>
      </c>
      <c r="B6" s="5" t="s">
        <v>9</v>
      </c>
      <c r="C6" s="5" t="s">
        <v>5</v>
      </c>
      <c r="D6" s="6">
        <v>4</v>
      </c>
    </row>
    <row r="7" spans="1:5">
      <c r="A7" s="6" t="s">
        <v>3</v>
      </c>
      <c r="B7" s="5" t="s">
        <v>4</v>
      </c>
      <c r="C7" s="5" t="s">
        <v>5</v>
      </c>
      <c r="D7" s="6">
        <v>4</v>
      </c>
    </row>
    <row r="8" spans="1:5">
      <c r="A8" s="6" t="s">
        <v>6</v>
      </c>
      <c r="B8" s="5" t="s">
        <v>7</v>
      </c>
      <c r="C8" s="5" t="s">
        <v>5</v>
      </c>
      <c r="D8" s="6">
        <v>3</v>
      </c>
    </row>
    <row r="9" spans="1:5">
      <c r="A9" s="6" t="s">
        <v>10</v>
      </c>
      <c r="B9" s="5" t="s">
        <v>11</v>
      </c>
      <c r="C9" s="5" t="s">
        <v>12</v>
      </c>
      <c r="D9" s="6">
        <v>1350</v>
      </c>
    </row>
    <row r="10" spans="1:5">
      <c r="A10" s="7" t="s">
        <v>13</v>
      </c>
      <c r="B10" s="8" t="s">
        <v>14</v>
      </c>
      <c r="C10" s="8" t="s">
        <v>12</v>
      </c>
      <c r="D10" s="7">
        <f>$D$9*$D$6*$D$7*$D$8</f>
        <v>64800</v>
      </c>
    </row>
    <row r="11" spans="1:5">
      <c r="A11" s="7" t="s">
        <v>15</v>
      </c>
      <c r="B11" s="8" t="s">
        <v>16</v>
      </c>
      <c r="C11" s="8" t="s">
        <v>2</v>
      </c>
      <c r="D11" s="7">
        <f>$D$8*$D$5*$D$7</f>
        <v>7.14</v>
      </c>
    </row>
    <row r="12" spans="1:5" ht="30">
      <c r="A12" s="4" t="s">
        <v>17</v>
      </c>
      <c r="B12" s="5" t="s">
        <v>18</v>
      </c>
      <c r="C12" s="5" t="s">
        <v>19</v>
      </c>
      <c r="D12" s="6">
        <v>1.1000000000000001</v>
      </c>
    </row>
    <row r="13" spans="1:5" ht="30.75" customHeight="1">
      <c r="A13" s="4" t="s">
        <v>20</v>
      </c>
      <c r="B13" s="5" t="s">
        <v>21</v>
      </c>
      <c r="C13" s="5" t="s">
        <v>19</v>
      </c>
      <c r="D13" s="6">
        <v>1.5</v>
      </c>
    </row>
    <row r="14" spans="1:5">
      <c r="A14" s="6" t="s">
        <v>25</v>
      </c>
      <c r="B14" s="5" t="s">
        <v>26</v>
      </c>
      <c r="C14" s="5" t="s">
        <v>2</v>
      </c>
      <c r="D14" s="6">
        <f>$D$3-0.8</f>
        <v>2.2000000000000002</v>
      </c>
    </row>
    <row r="16" spans="1:5">
      <c r="A16" s="16" t="s">
        <v>40</v>
      </c>
      <c r="B16" s="17" t="s">
        <v>41</v>
      </c>
      <c r="C16" s="17" t="s">
        <v>42</v>
      </c>
      <c r="D16" s="2">
        <f>($D$10*$D$12*'Относительная освещённость'!$H$5)/(1000*$D$13*$D$14*$D$11)</f>
        <v>844.63865546218472</v>
      </c>
      <c r="E16" s="10" t="s">
        <v>43</v>
      </c>
    </row>
    <row r="17" spans="1:5">
      <c r="A17" s="16"/>
      <c r="B17" s="17"/>
      <c r="C17" s="17"/>
      <c r="D17" s="2">
        <f>($D$10*$D$12*'Относительная освещённость'!$H$8)/(1000*$D$13*$D$14*$D$11)</f>
        <v>422.31932773109236</v>
      </c>
      <c r="E17" s="10" t="s">
        <v>44</v>
      </c>
    </row>
  </sheetData>
  <mergeCells count="3">
    <mergeCell ref="A16:A17"/>
    <mergeCell ref="B16:B17"/>
    <mergeCell ref="C16:C17"/>
  </mergeCells>
  <pageMargins left="0.7" right="0.7" top="0.75" bottom="0.75" header="0.3" footer="0.3"/>
  <pageSetup paperSize="9" orientation="portrait" horizontalDpi="4294967293" verticalDpi="4294967293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H8"/>
  <sheetViews>
    <sheetView workbookViewId="0">
      <selection activeCell="G11" sqref="G11"/>
    </sheetView>
  </sheetViews>
  <sheetFormatPr defaultRowHeight="15"/>
  <cols>
    <col min="7" max="7" width="20.85546875" customWidth="1"/>
  </cols>
  <sheetData>
    <row r="1" spans="1:8" s="9" customFormat="1" ht="32.25" customHeight="1">
      <c r="A1" s="9" t="s">
        <v>27</v>
      </c>
      <c r="B1" s="9" t="s">
        <v>30</v>
      </c>
      <c r="C1" s="9" t="s">
        <v>31</v>
      </c>
      <c r="D1" s="9" t="s">
        <v>32</v>
      </c>
      <c r="E1" s="9" t="s">
        <v>33</v>
      </c>
      <c r="F1" s="9" t="s">
        <v>34</v>
      </c>
      <c r="G1" s="19" t="s">
        <v>35</v>
      </c>
      <c r="H1" s="19"/>
    </row>
    <row r="2" spans="1:8" s="9" customFormat="1" ht="15" customHeight="1">
      <c r="G2" s="9" t="s">
        <v>39</v>
      </c>
    </row>
    <row r="3" spans="1:8" s="3" customFormat="1">
      <c r="A3" s="18" t="s">
        <v>28</v>
      </c>
      <c r="B3" s="11" t="s">
        <v>36</v>
      </c>
      <c r="C3" s="14">
        <v>1.5</v>
      </c>
      <c r="D3" s="14">
        <v>9.5</v>
      </c>
      <c r="E3" s="3">
        <f>C3/Лист1!$D$14</f>
        <v>0.68181818181818177</v>
      </c>
      <c r="F3" s="3">
        <f>IF(D3/Лист1!$D$14 &lt; 4.4, D3/Лист1!$D$14, "∞")</f>
        <v>4.3181818181818175</v>
      </c>
      <c r="G3" s="3">
        <v>65</v>
      </c>
      <c r="H3" s="3">
        <f>$G$3*4</f>
        <v>260</v>
      </c>
    </row>
    <row r="4" spans="1:8" s="3" customFormat="1">
      <c r="A4" s="18"/>
      <c r="B4" s="11">
        <v>5.6</v>
      </c>
      <c r="C4" s="14">
        <v>4.5</v>
      </c>
      <c r="D4" s="14">
        <v>9.5</v>
      </c>
      <c r="E4" s="3">
        <f>C4/Лист1!$D$14</f>
        <v>2.0454545454545454</v>
      </c>
      <c r="F4" s="3">
        <f>IF(D4/Лист1!$D$14 &lt; 4.4, D4/Лист1!$D$14, "∞")</f>
        <v>4.3181818181818175</v>
      </c>
      <c r="G4" s="3">
        <v>9.6</v>
      </c>
      <c r="H4" s="3">
        <f>$G$4*2</f>
        <v>19.2</v>
      </c>
    </row>
    <row r="5" spans="1:8" s="3" customFormat="1">
      <c r="A5" s="18"/>
      <c r="B5" s="11"/>
      <c r="H5" s="7">
        <f>SUM(H3:H4)</f>
        <v>279.2</v>
      </c>
    </row>
    <row r="6" spans="1:8">
      <c r="A6" s="18" t="s">
        <v>29</v>
      </c>
      <c r="B6" s="12" t="s">
        <v>37</v>
      </c>
      <c r="C6" s="15">
        <v>1.5</v>
      </c>
      <c r="D6" s="15">
        <v>19</v>
      </c>
      <c r="E6" s="3">
        <f>C6/Лист1!$D$14</f>
        <v>0.68181818181818177</v>
      </c>
      <c r="F6" s="3" t="str">
        <f>IF(D6/Лист1!$D$14 &lt; 4.4, D6/Лист1!$D$14, "∞")</f>
        <v>∞</v>
      </c>
      <c r="G6" s="3">
        <v>65</v>
      </c>
      <c r="H6" s="3">
        <f>$G$3*2</f>
        <v>130</v>
      </c>
    </row>
    <row r="7" spans="1:8">
      <c r="A7" s="18"/>
      <c r="B7" s="12" t="s">
        <v>38</v>
      </c>
      <c r="C7" s="14">
        <v>4.5</v>
      </c>
      <c r="D7" s="15">
        <v>19</v>
      </c>
      <c r="E7" s="3">
        <f>C7/Лист1!$D$14</f>
        <v>2.0454545454545454</v>
      </c>
      <c r="F7" s="3" t="str">
        <f>IF(D7/Лист1!$D$14 &lt; 4.4, D7/Лист1!$D$14, "∞")</f>
        <v>∞</v>
      </c>
      <c r="G7" s="3">
        <v>9.6</v>
      </c>
      <c r="H7" s="3">
        <f>$G$4*1</f>
        <v>9.6</v>
      </c>
    </row>
    <row r="8" spans="1:8">
      <c r="A8" s="18"/>
      <c r="B8" s="12"/>
      <c r="H8" s="2">
        <f>SUM(H6:H7)</f>
        <v>139.6</v>
      </c>
    </row>
  </sheetData>
  <mergeCells count="3">
    <mergeCell ref="A3:A5"/>
    <mergeCell ref="A6:A8"/>
    <mergeCell ref="G1:H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Относительная освещённость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nwcfang</dc:creator>
  <cp:lastModifiedBy>nwcfang</cp:lastModifiedBy>
  <dcterms:created xsi:type="dcterms:W3CDTF">2012-11-06T17:38:00Z</dcterms:created>
  <dcterms:modified xsi:type="dcterms:W3CDTF">2012-11-07T19:07:22Z</dcterms:modified>
</cp:coreProperties>
</file>