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E18" i="1"/>
  <c r="W18" s="1"/>
  <c r="E21"/>
  <c r="P21" s="1"/>
  <c r="E24"/>
  <c r="P24" s="1"/>
  <c r="E30"/>
  <c r="X30" s="1"/>
  <c r="AB30" s="1"/>
  <c r="E27"/>
  <c r="P27" s="1"/>
  <c r="A27"/>
  <c r="A24"/>
  <c r="A21"/>
  <c r="A18"/>
  <c r="A30"/>
  <c r="F42"/>
  <c r="L42"/>
  <c r="X27"/>
  <c r="AB27" s="1"/>
  <c r="X24"/>
  <c r="AB24" s="1"/>
  <c r="X21"/>
  <c r="AB21" s="1"/>
  <c r="X18"/>
  <c r="AB18" s="1"/>
  <c r="AJ12"/>
  <c r="AJ14" s="1"/>
  <c r="V7"/>
  <c r="F41" s="1"/>
  <c r="X32" l="1"/>
  <c r="X33" s="1"/>
  <c r="X35" s="1"/>
  <c r="P30"/>
  <c r="W21"/>
  <c r="O18"/>
  <c r="W24"/>
  <c r="O21"/>
  <c r="W27"/>
  <c r="O24"/>
  <c r="W30"/>
  <c r="O27"/>
  <c r="O30"/>
  <c r="P18"/>
  <c r="AB32"/>
  <c r="AJ13"/>
  <c r="AJ15"/>
  <c r="U10" l="1"/>
</calcChain>
</file>

<file path=xl/sharedStrings.xml><?xml version="1.0" encoding="utf-8"?>
<sst xmlns="http://schemas.openxmlformats.org/spreadsheetml/2006/main" count="60" uniqueCount="25">
  <si>
    <t>Attention: Finance Dept.</t>
  </si>
  <si>
    <t>S$</t>
  </si>
  <si>
    <t>=</t>
  </si>
  <si>
    <t>Sub-Total…</t>
  </si>
  <si>
    <t>Add GST @ 7%</t>
  </si>
  <si>
    <t xml:space="preserve">Grand Total </t>
  </si>
  <si>
    <t>___________</t>
  </si>
  <si>
    <t xml:space="preserve"> Payment Terms: 30-day Credit</t>
  </si>
  <si>
    <t>ABC Company
BLK ABC Slumgol 100
$11-23
S11111</t>
  </si>
  <si>
    <t>123123</t>
  </si>
  <si>
    <t>2017-03-27</t>
  </si>
  <si>
    <t>100 EA</t>
  </si>
  <si>
    <t>CABINET, 2636, BASIC</t>
  </si>
  <si>
    <t>@</t>
  </si>
  <si>
    <t xml:space="preserve"> S$123,123.00/EA</t>
  </si>
  <si>
    <t>123,123.00</t>
  </si>
  <si>
    <t>DUST COLLECTOR, CDC HV, PRS</t>
  </si>
  <si>
    <t>ELECTRIC SPEC 220-240V/60HZ/3PH, 2HP F.I.</t>
  </si>
  <si>
    <t xml:space="preserve"> S$100,000.00/EA</t>
  </si>
  <si>
    <t>100,000.00</t>
  </si>
  <si>
    <t xml:space="preserve"> S$200,000.00/EA</t>
  </si>
  <si>
    <t>200,000.00</t>
  </si>
  <si>
    <t/>
  </si>
  <si>
    <t>Our Delivery Order No. 123123 Refers</t>
  </si>
  <si>
    <t>Your Purchase Order No.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</si>
</sst>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164" formatCode="[$-2009]dd\ mmmm\,\ yyyy;@"/>
    <numFmt numFmtId="165" formatCode="[$-2009]dddd\,\ dd\ mmmm\,\ 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4" fillId="0" borderId="0" xfId="0" applyFont="1"/>
    <xf numFmtId="165" fontId="4" fillId="0" borderId="0" xfId="0" applyNumberFormat="1" applyFont="1" applyAlignment="1"/>
    <xf numFmtId="0" fontId="0" fillId="0" borderId="0" xfId="0" applyAlignment="1">
      <alignment horizontal="right"/>
    </xf>
    <xf numFmtId="2" fontId="0" fillId="0" borderId="0" xfId="0" applyNumberFormat="1"/>
    <xf numFmtId="0" fontId="2" fillId="0" borderId="0" xfId="0" applyFont="1" applyAlignment="1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Print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2017-03-30</v>
          </cell>
          <cell r="E2" t="str">
            <v>C</v>
          </cell>
          <cell r="F2">
            <v>-10041</v>
          </cell>
          <cell r="H2" t="str">
            <v>100.00</v>
          </cell>
          <cell r="M2" t="str">
            <v>102220</v>
          </cell>
          <cell r="N2" t="str">
            <v>123132</v>
          </cell>
        </row>
        <row r="3">
          <cell r="E3" t="str">
            <v>C</v>
          </cell>
          <cell r="F3">
            <v>-100</v>
          </cell>
          <cell r="H3" t="str">
            <v>100.00</v>
          </cell>
        </row>
        <row r="4">
          <cell r="E4" t="str">
            <v>C</v>
          </cell>
          <cell r="F4">
            <v>-100</v>
          </cell>
          <cell r="H4" t="str">
            <v>100.00</v>
          </cell>
        </row>
        <row r="5">
          <cell r="E5" t="str">
            <v>C</v>
          </cell>
          <cell r="F5">
            <v>-100</v>
          </cell>
          <cell r="H5" t="str">
            <v>100.00</v>
          </cell>
        </row>
        <row r="6">
          <cell r="E6" t="str">
            <v>C</v>
          </cell>
          <cell r="F6">
            <v>-100</v>
          </cell>
          <cell r="H6" t="str">
            <v>100.00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J43"/>
  <sheetViews>
    <sheetView tabSelected="1" workbookViewId="0">
      <selection activeCell="AB15" sqref="AB15"/>
    </sheetView>
  </sheetViews>
  <sheetFormatPr defaultColWidth="3.7109375" defaultRowHeight="15"/>
  <cols>
    <col min="18" max="22" width="1.7109375" customWidth="1"/>
    <col min="24" max="24" width="4" bestFit="1" customWidth="1"/>
    <col min="27" max="27" width="7" bestFit="1" customWidth="1"/>
    <col min="28" max="28" width="9.5703125" style="7" bestFit="1" customWidth="1"/>
    <col min="33" max="33" width="8.5703125" bestFit="1" customWidth="1"/>
  </cols>
  <sheetData>
    <row r="2" spans="1:36" ht="23.25" customHeight="1"/>
    <row r="3" spans="1:36" ht="15" customHeight="1"/>
    <row r="4" spans="1:36" ht="15" customHeight="1"/>
    <row r="7" spans="1:36">
      <c r="A7" s="10"/>
      <c r="B7" s="10"/>
      <c r="C7" s="10"/>
      <c r="D7" s="10"/>
      <c r="E7" s="10"/>
      <c r="F7" s="10"/>
      <c r="G7" s="10"/>
      <c r="H7" s="10"/>
      <c r="I7" s="10"/>
      <c r="J7" s="10"/>
      <c r="V7" s="13" t="str">
        <f>[1]Sheet1!$M$2</f>
        <v>102220</v>
      </c>
      <c r="W7" s="13"/>
      <c r="X7" s="13"/>
      <c r="Y7" s="13"/>
      <c r="Z7" s="13"/>
      <c r="AA7" s="13"/>
    </row>
    <row r="8" spans="1:36">
      <c r="A8" s="10"/>
      <c r="B8" s="10"/>
      <c r="C8" s="10"/>
      <c r="D8" s="10"/>
      <c r="E8" s="10"/>
      <c r="F8" s="10"/>
      <c r="G8" s="10"/>
      <c r="H8" s="10"/>
      <c r="I8" s="10"/>
      <c r="J8" s="10"/>
      <c r="V8" s="13"/>
      <c r="W8" s="13"/>
      <c r="X8" s="13"/>
      <c r="Y8" s="13"/>
      <c r="Z8" s="13"/>
      <c r="AA8" s="13"/>
    </row>
    <row r="9" spans="1:36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36">
      <c r="A10" s="10"/>
      <c r="B10" s="10"/>
      <c r="C10" s="10"/>
      <c r="D10" s="10"/>
      <c r="E10" s="10"/>
      <c r="F10" s="10"/>
      <c r="G10" s="10"/>
      <c r="H10" s="10"/>
      <c r="I10" s="10"/>
      <c r="J10" s="10"/>
      <c r="U10" s="15">
        <f>DATE(AJ15,AJ14,AJ13)</f>
        <v>42824</v>
      </c>
      <c r="V10" s="15"/>
      <c r="W10" s="15"/>
      <c r="X10" s="15"/>
      <c r="Y10" s="15"/>
      <c r="Z10" s="15"/>
      <c r="AA10" s="15"/>
    </row>
    <row r="11" spans="1:36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36">
      <c r="A12" s="1"/>
      <c r="B12" s="1"/>
      <c r="AI12" s="4"/>
      <c r="AJ12" s="5" t="str">
        <f>[1]Sheet1!$C$2</f>
        <v>2017-03-30</v>
      </c>
    </row>
    <row r="13" spans="1:36">
      <c r="A13" t="s">
        <v>0</v>
      </c>
      <c r="AI13" s="4"/>
      <c r="AJ13" s="4">
        <f>DAY(AJ12)</f>
        <v>30</v>
      </c>
    </row>
    <row r="14" spans="1:36">
      <c r="AI14" s="4"/>
      <c r="AJ14" s="4">
        <f>MONTH(AJ12)</f>
        <v>3</v>
      </c>
    </row>
    <row r="15" spans="1:36">
      <c r="AI15" s="4"/>
      <c r="AJ15" s="4">
        <f>YEAR(AJ12)</f>
        <v>2017</v>
      </c>
    </row>
    <row r="16" spans="1:36">
      <c r="AI16" s="4"/>
      <c r="AJ16" s="4"/>
    </row>
    <row r="17" spans="1:36">
      <c r="AI17" s="4"/>
      <c r="AJ17" s="4" t="s">
        <v>2</v>
      </c>
    </row>
    <row r="18" spans="1:36">
      <c r="A18" s="11" t="str">
        <f>IF(ABS([1]Sheet1!$F$2)=0,"",ABS([1]Sheet1!$F$2)&amp;" EA")</f>
        <v>10041 EA</v>
      </c>
      <c r="B18" s="11"/>
      <c r="E18" s="12" t="str">
        <f>IF([1]Sheet1!$E$2="","",[1]Sheet1!$E$2)</f>
        <v>C</v>
      </c>
      <c r="F18" s="12"/>
      <c r="G18" s="12"/>
      <c r="H18" s="12"/>
      <c r="I18" s="12"/>
      <c r="J18" s="12"/>
      <c r="K18" s="12"/>
      <c r="L18" s="12"/>
      <c r="M18" s="12"/>
      <c r="N18" s="12"/>
      <c r="O18" s="6" t="str">
        <f>IF(E18 = "","","@")</f>
        <v>@</v>
      </c>
      <c r="P18" s="14" t="str">
        <f>IF(E18="",""," S$"&amp;[1]Sheet1!$H$2&amp;"/EA")</f>
        <v xml:space="preserve"> S$100.00/EA</v>
      </c>
      <c r="Q18" s="14"/>
      <c r="R18" s="14"/>
      <c r="S18" s="14"/>
      <c r="T18" s="14"/>
      <c r="U18" s="14"/>
      <c r="V18" s="14"/>
      <c r="W18" s="6" t="str">
        <f>IF(E18 = "","","S$")</f>
        <v>S$</v>
      </c>
      <c r="X18" t="str">
        <f>[1]Sheet1!$H$2</f>
        <v>100.00</v>
      </c>
      <c r="AB18" s="7">
        <f>IFERROR(X18+0,0)</f>
        <v>100</v>
      </c>
    </row>
    <row r="19" spans="1:36"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1" spans="1:36">
      <c r="A21" s="11" t="str">
        <f>IF(ABS([1]Sheet1!$F$3)=0,"",ABS([1]Sheet1!$F$3)&amp;" EA")</f>
        <v>100 EA</v>
      </c>
      <c r="B21" s="11"/>
      <c r="E21" s="12" t="str">
        <f>IF([1]Sheet1!$E$3="","",[1]Sheet1!$E$3)</f>
        <v>C</v>
      </c>
      <c r="F21" s="12"/>
      <c r="G21" s="12"/>
      <c r="H21" s="12"/>
      <c r="I21" s="12"/>
      <c r="J21" s="12"/>
      <c r="K21" s="12"/>
      <c r="L21" s="12"/>
      <c r="M21" s="12"/>
      <c r="N21" s="12"/>
      <c r="O21" s="6" t="str">
        <f>IF(E21 = "","","@")</f>
        <v>@</v>
      </c>
      <c r="P21" s="14" t="str">
        <f>IF(E21="",""," S$"&amp;[1]Sheet1!$H$3&amp;"/EA")</f>
        <v xml:space="preserve"> S$100.00/EA</v>
      </c>
      <c r="Q21" s="14"/>
      <c r="R21" s="14"/>
      <c r="S21" s="14"/>
      <c r="T21" s="14"/>
      <c r="U21" s="14"/>
      <c r="V21" s="14"/>
      <c r="W21" s="6" t="str">
        <f>IF(E21 = "","","S$")</f>
        <v>S$</v>
      </c>
      <c r="X21" t="str">
        <f>[1]Sheet1!$H$3</f>
        <v>100.00</v>
      </c>
      <c r="AB21" s="7">
        <f>IFERROR(X21+0,0)</f>
        <v>100</v>
      </c>
    </row>
    <row r="22" spans="1:36"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4" spans="1:36">
      <c r="A24" s="11" t="str">
        <f>IF(ABS([1]Sheet1!$F$4)=0,"",ABS([1]Sheet1!$F$4)&amp;" EA")</f>
        <v>100 EA</v>
      </c>
      <c r="B24" s="11"/>
      <c r="E24" s="12" t="str">
        <f>IF([1]Sheet1!$E$4="","",[1]Sheet1!$E$4)</f>
        <v>C</v>
      </c>
      <c r="F24" s="12"/>
      <c r="G24" s="12"/>
      <c r="H24" s="12"/>
      <c r="I24" s="12"/>
      <c r="J24" s="12"/>
      <c r="K24" s="12"/>
      <c r="L24" s="12"/>
      <c r="M24" s="12"/>
      <c r="N24" s="12"/>
      <c r="O24" s="6" t="str">
        <f>IF(E24 = "","","@")</f>
        <v>@</v>
      </c>
      <c r="P24" s="14" t="str">
        <f>IF(E24="",""," S$"&amp;[1]Sheet1!$H$4&amp;"/EA")</f>
        <v xml:space="preserve"> S$100.00/EA</v>
      </c>
      <c r="Q24" s="14"/>
      <c r="R24" s="14"/>
      <c r="S24" s="14"/>
      <c r="T24" s="14"/>
      <c r="U24" s="14"/>
      <c r="V24" s="14"/>
      <c r="W24" s="6" t="str">
        <f>IF(E24 = "","","S$")</f>
        <v>S$</v>
      </c>
      <c r="X24" t="str">
        <f>[1]Sheet1!$H$4</f>
        <v>100.00</v>
      </c>
      <c r="AB24" s="7">
        <f>IFERROR(X24+0,0)</f>
        <v>100</v>
      </c>
      <c r="AG24" s="7"/>
    </row>
    <row r="25" spans="1:36"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7" spans="1:36">
      <c r="A27" s="11" t="str">
        <f>IF(ABS([1]Sheet1!$F$5)=0,"",ABS([1]Sheet1!$F$5)&amp;" EA")</f>
        <v>100 EA</v>
      </c>
      <c r="B27" s="11"/>
      <c r="E27" s="12" t="str">
        <f>IF([1]Sheet1!$E$5="","",[1]Sheet1!$E$5)</f>
        <v>C</v>
      </c>
      <c r="F27" s="12"/>
      <c r="G27" s="12"/>
      <c r="H27" s="12"/>
      <c r="I27" s="12"/>
      <c r="J27" s="12"/>
      <c r="K27" s="12"/>
      <c r="L27" s="12"/>
      <c r="M27" s="12"/>
      <c r="N27" s="12"/>
      <c r="O27" s="6" t="str">
        <f>IF(E27 = "","","@")</f>
        <v>@</v>
      </c>
      <c r="P27" s="14" t="str">
        <f>IF(E27="",""," S$"&amp;[1]Sheet1!$H$5&amp;"/EA")</f>
        <v xml:space="preserve"> S$100.00/EA</v>
      </c>
      <c r="Q27" s="14"/>
      <c r="R27" s="14"/>
      <c r="S27" s="14"/>
      <c r="T27" s="14"/>
      <c r="U27" s="14"/>
      <c r="V27" s="14"/>
      <c r="W27" s="6" t="str">
        <f>IF(E27 = "","","S$")</f>
        <v>S$</v>
      </c>
      <c r="X27" s="7" t="str">
        <f>[1]Sheet1!$H$5</f>
        <v>100.00</v>
      </c>
      <c r="AB27" s="7">
        <f>IFERROR(X27+0,0)</f>
        <v>100</v>
      </c>
    </row>
    <row r="28" spans="1:36"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30" spans="1:36">
      <c r="A30" s="11" t="str">
        <f>IF(ABS([1]Sheet1!$F$6)=0,"",ABS([1]Sheet1!$F$6)&amp;" EA")</f>
        <v>100 EA</v>
      </c>
      <c r="B30" s="11"/>
      <c r="E30" s="12" t="str">
        <f>IF([1]Sheet1!$E$6="","",[1]Sheet1!$E$6)</f>
        <v>C</v>
      </c>
      <c r="F30" s="12"/>
      <c r="G30" s="12"/>
      <c r="H30" s="12"/>
      <c r="I30" s="12"/>
      <c r="J30" s="12"/>
      <c r="K30" s="12"/>
      <c r="L30" s="12"/>
      <c r="M30" s="12"/>
      <c r="N30" s="12"/>
      <c r="O30" s="2" t="str">
        <f>IF(E30 = "","","@")</f>
        <v>@</v>
      </c>
      <c r="P30" s="14" t="str">
        <f>IF(E30="",""," S$"&amp;[1]Sheet1!$H$6&amp;"/EA")</f>
        <v xml:space="preserve"> S$100.00/EA</v>
      </c>
      <c r="Q30" s="14"/>
      <c r="R30" s="14"/>
      <c r="S30" s="14"/>
      <c r="T30" s="14"/>
      <c r="U30" s="14"/>
      <c r="V30" s="14"/>
      <c r="W30" s="6" t="str">
        <f>IF(E30 = "","","S$")</f>
        <v>S$</v>
      </c>
      <c r="X30" t="str">
        <f>IF(E30 = "","",[1]Sheet1!$H$6)</f>
        <v>100.00</v>
      </c>
      <c r="AB30" s="7">
        <f>IFERROR(X30+0,0)</f>
        <v>100</v>
      </c>
    </row>
    <row r="31" spans="1:36">
      <c r="E31" s="12"/>
      <c r="F31" s="12"/>
      <c r="G31" s="12"/>
      <c r="H31" s="12"/>
      <c r="I31" s="12"/>
      <c r="J31" s="12"/>
      <c r="K31" s="12"/>
      <c r="L31" s="12"/>
      <c r="M31" s="12"/>
      <c r="N31" s="12"/>
      <c r="V31" s="17" t="s">
        <v>6</v>
      </c>
      <c r="W31" s="17"/>
      <c r="X31" s="17"/>
      <c r="Y31" s="17"/>
    </row>
    <row r="32" spans="1:36">
      <c r="P32" s="19" t="s">
        <v>3</v>
      </c>
      <c r="Q32" s="19"/>
      <c r="R32" s="19"/>
      <c r="S32" s="19"/>
      <c r="T32" s="19"/>
      <c r="U32" s="19"/>
      <c r="V32" s="19"/>
      <c r="W32" s="3" t="s">
        <v>1</v>
      </c>
      <c r="X32" s="20">
        <f>SUM(AB18:AB30)</f>
        <v>500</v>
      </c>
      <c r="Y32" s="20"/>
      <c r="Z32" s="20"/>
      <c r="AB32" s="7">
        <f>SUM(AB18:AB30)</f>
        <v>500</v>
      </c>
    </row>
    <row r="33" spans="6:26">
      <c r="P33" s="14" t="s">
        <v>4</v>
      </c>
      <c r="Q33" s="14"/>
      <c r="R33" s="14"/>
      <c r="S33" s="14"/>
      <c r="T33" s="14"/>
      <c r="U33" s="14"/>
      <c r="V33" s="14"/>
      <c r="W33" s="3" t="s">
        <v>1</v>
      </c>
      <c r="X33" s="20">
        <f>X32*0.07</f>
        <v>35</v>
      </c>
      <c r="Y33" s="20"/>
      <c r="Z33" s="20"/>
    </row>
    <row r="34" spans="6:26">
      <c r="V34" s="17" t="s">
        <v>6</v>
      </c>
      <c r="W34" s="17"/>
      <c r="X34" s="17"/>
      <c r="Y34" s="17"/>
    </row>
    <row r="35" spans="6:26">
      <c r="P35" t="s">
        <v>5</v>
      </c>
      <c r="W35" s="3" t="s">
        <v>1</v>
      </c>
      <c r="X35" s="20">
        <f>X33+X32</f>
        <v>535</v>
      </c>
      <c r="Y35" s="20"/>
      <c r="Z35" s="20"/>
    </row>
    <row r="36" spans="6:26" ht="7.5" customHeight="1">
      <c r="V36" s="17" t="s">
        <v>6</v>
      </c>
      <c r="W36" s="17"/>
      <c r="X36" s="17"/>
      <c r="Y36" s="17"/>
    </row>
    <row r="40" spans="6:26">
      <c r="F40" s="18" t="s">
        <v>7</v>
      </c>
      <c r="G40" s="18"/>
      <c r="H40" s="18"/>
      <c r="I40" s="18"/>
      <c r="J40" s="18"/>
      <c r="K40" s="18"/>
      <c r="L40" s="18"/>
      <c r="M40" s="18"/>
    </row>
    <row r="41" spans="6:26">
      <c r="F41" s="16" t="str">
        <f xml:space="preserve"> "Our Delivery Order No. "&amp;V7&amp; " Refers"</f>
        <v>Our Delivery Order No. 102220 Refers</v>
      </c>
      <c r="G41" s="16"/>
      <c r="H41" s="16"/>
      <c r="I41" s="16"/>
      <c r="J41" s="16"/>
      <c r="K41" s="16"/>
      <c r="L41" s="16"/>
      <c r="M41" s="16"/>
      <c r="N41" s="16"/>
    </row>
    <row r="42" spans="6:26" ht="15.75">
      <c r="F42" s="8" t="str">
        <f>"Your Purchase Order No."</f>
        <v>Your Purchase Order No.</v>
      </c>
      <c r="G42" s="8"/>
      <c r="H42" s="8"/>
      <c r="I42" s="8"/>
      <c r="J42" s="8"/>
      <c r="K42" s="8"/>
      <c r="L42" s="9" t="str">
        <f>[1]Sheet1!$N$2</f>
        <v>123132</v>
      </c>
      <c r="M42" s="8"/>
      <c r="N42" s="8"/>
      <c r="O42" s="8"/>
      <c r="P42" s="8"/>
    </row>
    <row r="43" spans="6:26"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</sheetData>
  <mergeCells count="28">
    <mergeCell ref="F41:N41"/>
    <mergeCell ref="V31:Y31"/>
    <mergeCell ref="V34:Y34"/>
    <mergeCell ref="V36:Y36"/>
    <mergeCell ref="F40:M40"/>
    <mergeCell ref="P33:V33"/>
    <mergeCell ref="P32:V32"/>
    <mergeCell ref="X32:Z32"/>
    <mergeCell ref="X33:Z33"/>
    <mergeCell ref="X35:Z35"/>
    <mergeCell ref="A21:B21"/>
    <mergeCell ref="E21:N22"/>
    <mergeCell ref="A24:B24"/>
    <mergeCell ref="A27:B27"/>
    <mergeCell ref="A30:B30"/>
    <mergeCell ref="E24:N25"/>
    <mergeCell ref="E27:N28"/>
    <mergeCell ref="E30:N31"/>
    <mergeCell ref="P21:V21"/>
    <mergeCell ref="P24:V24"/>
    <mergeCell ref="P27:V27"/>
    <mergeCell ref="P30:V30"/>
    <mergeCell ref="U10:AA10"/>
    <mergeCell ref="A7:J11"/>
    <mergeCell ref="A18:B18"/>
    <mergeCell ref="E18:N19"/>
    <mergeCell ref="V7:AA8"/>
    <mergeCell ref="P18:V1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7:AJ42"/>
  <sheetViews>
    <sheetView zoomScale="85" zoomScaleNormal="85" workbookViewId="0">
      <selection sqref="A1:P1048576"/>
    </sheetView>
  </sheetViews>
  <sheetFormatPr defaultRowHeight="15"/>
  <sheetData>
    <row r="7" spans="1:36">
      <c r="A7" t="s">
        <v>8</v>
      </c>
      <c r="V7" t="s">
        <v>9</v>
      </c>
    </row>
    <row r="10" spans="1:36">
      <c r="U10">
        <v>42821</v>
      </c>
    </row>
    <row r="12" spans="1:36">
      <c r="AJ12" t="s">
        <v>10</v>
      </c>
    </row>
    <row r="13" spans="1:36">
      <c r="A13" t="s">
        <v>0</v>
      </c>
      <c r="AJ13">
        <v>27</v>
      </c>
    </row>
    <row r="14" spans="1:36">
      <c r="AJ14">
        <v>3</v>
      </c>
    </row>
    <row r="15" spans="1:36">
      <c r="AJ15">
        <v>2017</v>
      </c>
    </row>
    <row r="17" spans="1:36">
      <c r="AJ17" t="s">
        <v>2</v>
      </c>
    </row>
    <row r="18" spans="1:36">
      <c r="A18" t="s">
        <v>11</v>
      </c>
      <c r="E18" t="s">
        <v>12</v>
      </c>
      <c r="O18" t="s">
        <v>13</v>
      </c>
      <c r="P18" t="s">
        <v>14</v>
      </c>
      <c r="W18" t="s">
        <v>1</v>
      </c>
      <c r="X18" t="s">
        <v>15</v>
      </c>
      <c r="AB18">
        <v>123123</v>
      </c>
    </row>
    <row r="21" spans="1:36">
      <c r="A21" t="s">
        <v>11</v>
      </c>
      <c r="E21" t="s">
        <v>16</v>
      </c>
      <c r="O21" t="s">
        <v>13</v>
      </c>
      <c r="P21" t="s">
        <v>14</v>
      </c>
      <c r="W21" t="s">
        <v>1</v>
      </c>
      <c r="X21" t="s">
        <v>15</v>
      </c>
      <c r="AB21">
        <v>123123</v>
      </c>
    </row>
    <row r="24" spans="1:36">
      <c r="A24" t="s">
        <v>11</v>
      </c>
      <c r="E24" t="s">
        <v>17</v>
      </c>
      <c r="O24" t="s">
        <v>13</v>
      </c>
      <c r="P24" t="s">
        <v>18</v>
      </c>
      <c r="W24" t="s">
        <v>1</v>
      </c>
      <c r="X24" t="s">
        <v>19</v>
      </c>
      <c r="AB24">
        <v>100000</v>
      </c>
    </row>
    <row r="27" spans="1:36">
      <c r="A27" t="s">
        <v>11</v>
      </c>
      <c r="E27" t="s">
        <v>17</v>
      </c>
      <c r="O27" t="s">
        <v>13</v>
      </c>
      <c r="P27" t="s">
        <v>20</v>
      </c>
      <c r="W27" t="s">
        <v>1</v>
      </c>
      <c r="X27" t="s">
        <v>21</v>
      </c>
      <c r="AB27">
        <v>200000</v>
      </c>
    </row>
    <row r="30" spans="1:36">
      <c r="A30" t="s">
        <v>22</v>
      </c>
      <c r="E30" t="s">
        <v>22</v>
      </c>
      <c r="O30" t="s">
        <v>22</v>
      </c>
      <c r="P30" t="s">
        <v>22</v>
      </c>
      <c r="W30" t="s">
        <v>22</v>
      </c>
      <c r="X30" t="s">
        <v>22</v>
      </c>
      <c r="AB30">
        <v>0</v>
      </c>
    </row>
    <row r="31" spans="1:36">
      <c r="V31" t="s">
        <v>6</v>
      </c>
    </row>
    <row r="32" spans="1:36">
      <c r="P32" t="s">
        <v>3</v>
      </c>
      <c r="W32" t="s">
        <v>1</v>
      </c>
      <c r="X32">
        <v>546246</v>
      </c>
      <c r="AB32">
        <v>546246</v>
      </c>
    </row>
    <row r="33" spans="6:24">
      <c r="P33" t="s">
        <v>4</v>
      </c>
      <c r="W33" t="s">
        <v>1</v>
      </c>
      <c r="X33">
        <v>38237.22</v>
      </c>
    </row>
    <row r="34" spans="6:24">
      <c r="V34" t="s">
        <v>6</v>
      </c>
    </row>
    <row r="35" spans="6:24">
      <c r="P35" t="s">
        <v>5</v>
      </c>
      <c r="W35" t="s">
        <v>1</v>
      </c>
      <c r="X35">
        <v>584483.22</v>
      </c>
    </row>
    <row r="36" spans="6:24">
      <c r="V36" t="s">
        <v>6</v>
      </c>
    </row>
    <row r="40" spans="6:24">
      <c r="F40" t="s">
        <v>7</v>
      </c>
    </row>
    <row r="41" spans="6:24">
      <c r="F41" t="s">
        <v>23</v>
      </c>
    </row>
    <row r="42" spans="6:24">
      <c r="F42" t="s">
        <v>24</v>
      </c>
      <c r="L4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cp:lastPrinted>2017-03-30T14:11:37Z</cp:lastPrinted>
  <dcterms:created xsi:type="dcterms:W3CDTF">2017-03-25T05:13:28Z</dcterms:created>
  <dcterms:modified xsi:type="dcterms:W3CDTF">2017-07-02T13:34:07Z</dcterms:modified>
</cp:coreProperties>
</file>