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wstephens/Presentations/excel/"/>
    </mc:Choice>
  </mc:AlternateContent>
  <xr:revisionPtr revIDLastSave="0" documentId="13_ncr:1_{62078309-FBB7-8741-BD2A-9BD5A4FBB9AD}" xr6:coauthVersionLast="33" xr6:coauthVersionMax="33" xr10:uidLastSave="{00000000-0000-0000-0000-000000000000}"/>
  <bookViews>
    <workbookView xWindow="120" yWindow="460" windowWidth="24260" windowHeight="15200" tabRatio="595" xr2:uid="{00000000-000D-0000-FFFF-FFFF00000000}"/>
  </bookViews>
  <sheets>
    <sheet name="SUMMARY" sheetId="4" r:id="rId1"/>
    <sheet name="TABLES" sheetId="3" r:id="rId2"/>
    <sheet name="PULL" sheetId="8" r:id="rId3"/>
    <sheet name="Curr" sheetId="9" r:id="rId4"/>
    <sheet name="Pre" sheetId="6" r:id="rId5"/>
  </sheets>
  <definedNames>
    <definedName name="agap">TABLES!#REF!</definedName>
    <definedName name="amag">TABLES!#REF!</definedName>
    <definedName name="amax">TABLES!#REF!</definedName>
    <definedName name="amin">TABLES!#REF!</definedName>
    <definedName name="arange">TABLES!#REF!</definedName>
    <definedName name="asof">TABLES!$O$53</definedName>
    <definedName name="atgap">TABLES!#REF!</definedName>
    <definedName name="atick">TABLES!#REF!</definedName>
    <definedName name="atitle">TABLES!#REF!</definedName>
    <definedName name="atmax">TABLES!#REF!</definedName>
    <definedName name="atmin">TABLES!#REF!</definedName>
    <definedName name="azero">TABLES!#REF!</definedName>
    <definedName name="bw">TABLES!#REF!</definedName>
    <definedName name="colCC">TABLES!$O$44</definedName>
    <definedName name="colDU">TABLES!$O$42</definedName>
    <definedName name="colTX">TABLES!$O$43</definedName>
    <definedName name="cum">TABLES!$O$33</definedName>
    <definedName name="eqin">TABLES!$O$25</definedName>
    <definedName name="eqls">OFFSET(TABLES!$D$25,1,0,COUNTIF(TABLES!$D$26:$D$30,"&lt;&gt;#n/a"),1)</definedName>
    <definedName name="eqold">TABLES!$N$25</definedName>
    <definedName name="freeze">TABLES!#REF!</definedName>
    <definedName name="kk">TABLES!#REF!</definedName>
    <definedName name="m">TABLES!$O$50</definedName>
    <definedName name="mm">TABLES!#REF!</definedName>
    <definedName name="n">TABLES!$O$51</definedName>
    <definedName name="NAMS">TABLES!#REF!</definedName>
    <definedName name="nseg">TABLES!$O$45</definedName>
    <definedName name="overide">TABLES!$O$54</definedName>
    <definedName name="pchange">OFFSET(#REF!,0,0,COUNT(#REF!),10)</definedName>
    <definedName name="_xlnm.Print_Area" localSheetId="0">SUMMARY!$A$1:$W$76</definedName>
    <definedName name="_xlnm.Print_Area" localSheetId="1">TABLES!$B$2:$P$64</definedName>
    <definedName name="prod">TABLES!$O$18</definedName>
    <definedName name="prodfmt">TABLES!$L$18</definedName>
    <definedName name="prodid">TABLES!$M$18</definedName>
    <definedName name="prodlab">TABLES!$K$18</definedName>
    <definedName name="prodls">TABLES!$D$19:$D$21</definedName>
    <definedName name="prodnam">TABLES!$J$18</definedName>
    <definedName name="prodspin">TABLES!$N$18</definedName>
    <definedName name="rowID04">TABLES!$O$41</definedName>
    <definedName name="rowID05">TABLES!$O$40</definedName>
    <definedName name="sdate">TABLES!$O$52</definedName>
    <definedName name="seg">TABLES!$O$4</definedName>
    <definedName name="segls">OFFSET(TABLES!$D$4,1,0,COUNTA(TABLES!$D$5:$D$14),1)</definedName>
    <definedName name="tickin">TABLES!#REF!</definedName>
    <definedName name="title">TABLES!$O$55</definedName>
    <definedName name="v1fmt">TABLES!#REF!</definedName>
    <definedName name="v1id">TABLES!#REF!</definedName>
    <definedName name="v1in">TABLES!#REF!</definedName>
    <definedName name="v1lab">TABLES!$O$26</definedName>
    <definedName name="v1ls">TABLES!#REF!</definedName>
    <definedName name="v1nam">TABLES!#REF!</definedName>
    <definedName name="v1spin">TABLES!#REF!</definedName>
    <definedName name="v2fmt">TABLES!#REF!</definedName>
    <definedName name="v2id">TABLES!#REF!</definedName>
    <definedName name="v2in">TABLES!#REF!</definedName>
    <definedName name="v2lab">TABLES!$O$27</definedName>
    <definedName name="v2ls">OFFSET(TABLES!#REF!,1,0,COUNTIF(TABLES!#REF!,"&lt;&gt;#n/a"),1)</definedName>
    <definedName name="v2nam">TABLES!#REF!</definedName>
    <definedName name="v2spin">TABLES!#REF!</definedName>
    <definedName name="v3fmt">TABLES!#REF!</definedName>
    <definedName name="v3id">TABLES!#REF!</definedName>
    <definedName name="v3in">TABLES!#REF!</definedName>
    <definedName name="v3lab">TABLES!$O$28</definedName>
    <definedName name="v3ls">OFFSET(TABLES!#REF!,1,0,COUNTIF(TABLES!#REF!,"&lt;&gt;#n/a"),1)</definedName>
    <definedName name="v3nam">TABLES!#REF!</definedName>
    <definedName name="v3spin">TABLES!#REF!</definedName>
    <definedName name="v4fmt">TABLES!#REF!</definedName>
    <definedName name="v4id">TABLES!#REF!</definedName>
    <definedName name="v4in">TABLES!#REF!</definedName>
    <definedName name="v4lab">TABLES!$O$29</definedName>
    <definedName name="v4ls">OFFSET(TABLES!#REF!,1,0,COUNTIF(TABLES!#REF!,"&lt;&gt;#n/a"),1)</definedName>
    <definedName name="v4nam">TABLES!#REF!</definedName>
    <definedName name="v4spin">TABLES!#REF!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1" i="3" l="1"/>
  <c r="C62" i="3" s="1"/>
  <c r="J5" i="3" l="1"/>
  <c r="O5" i="3"/>
  <c r="H6" i="3"/>
  <c r="M18" i="3"/>
  <c r="B2" i="8"/>
  <c r="B3" i="8" s="1"/>
  <c r="B4" i="8" s="1"/>
  <c r="B5" i="8" s="1"/>
  <c r="A3" i="8"/>
  <c r="A4" i="8"/>
  <c r="O40" i="3"/>
  <c r="O41" i="3"/>
  <c r="O45" i="3"/>
  <c r="C51" i="3"/>
  <c r="C52" i="3" s="1"/>
  <c r="C53" i="3" s="1"/>
  <c r="C41" i="3"/>
  <c r="C42" i="3" s="1"/>
  <c r="C43" i="3" s="1"/>
  <c r="C44" i="3" s="1"/>
  <c r="C45" i="3" s="1"/>
  <c r="D19" i="3"/>
  <c r="D21" i="3"/>
  <c r="D20" i="3"/>
  <c r="H8" i="3"/>
  <c r="D42" i="3"/>
  <c r="M14" i="3"/>
  <c r="M6" i="3"/>
  <c r="M7" i="3"/>
  <c r="M8" i="3"/>
  <c r="M10" i="3"/>
  <c r="M11" i="3"/>
  <c r="M13" i="3"/>
  <c r="M9" i="3"/>
  <c r="M12" i="3"/>
  <c r="M5" i="3"/>
  <c r="H14" i="3"/>
  <c r="H7" i="3"/>
  <c r="H10" i="3"/>
  <c r="H11" i="3"/>
  <c r="H13" i="3"/>
  <c r="H9" i="3"/>
  <c r="H12" i="3"/>
  <c r="H5" i="3"/>
  <c r="C6" i="3"/>
  <c r="C7" i="3" s="1"/>
  <c r="C8" i="3" s="1"/>
  <c r="C9" i="3" s="1"/>
  <c r="C10" i="3" s="1"/>
  <c r="C11" i="3" s="1"/>
  <c r="C12" i="3" s="1"/>
  <c r="C13" i="3" s="1"/>
  <c r="C14" i="3" s="1"/>
  <c r="C54" i="3" l="1"/>
  <c r="C55" i="3" s="1"/>
  <c r="K18" i="3"/>
  <c r="O44" i="3"/>
  <c r="G4" i="8" s="1"/>
  <c r="O43" i="3"/>
  <c r="H3" i="8" s="1"/>
  <c r="O42" i="3"/>
  <c r="D4" i="8" s="1"/>
  <c r="J18" i="3"/>
  <c r="B25" i="4"/>
  <c r="B6" i="8"/>
  <c r="B27" i="4"/>
  <c r="B26" i="4"/>
  <c r="L18" i="3"/>
  <c r="B24" i="4"/>
  <c r="O55" i="3"/>
  <c r="A5" i="8"/>
  <c r="M4" i="8" l="1"/>
  <c r="D26" i="4" s="1"/>
  <c r="I4" i="8"/>
  <c r="Z4" i="8" s="1"/>
  <c r="G3" i="8"/>
  <c r="H4" i="8"/>
  <c r="I3" i="8"/>
  <c r="H2" i="8"/>
  <c r="I2" i="8"/>
  <c r="F3" i="8"/>
  <c r="G2" i="8"/>
  <c r="F2" i="8"/>
  <c r="F4" i="8"/>
  <c r="E2" i="8"/>
  <c r="E4" i="8"/>
  <c r="D2" i="8"/>
  <c r="E3" i="8"/>
  <c r="D5" i="8"/>
  <c r="D3" i="8"/>
  <c r="B7" i="8"/>
  <c r="B28" i="4"/>
  <c r="A6" i="8"/>
  <c r="G5" i="8"/>
  <c r="E5" i="8"/>
  <c r="H5" i="8"/>
  <c r="F5" i="8"/>
  <c r="I5" i="8"/>
  <c r="AC2" i="8" l="1"/>
  <c r="T24" i="4" s="1"/>
  <c r="Y5" i="8"/>
  <c r="P27" i="4" s="1"/>
  <c r="Z3" i="8"/>
  <c r="AD5" i="8"/>
  <c r="N5" i="8"/>
  <c r="N3" i="8"/>
  <c r="AD3" i="8"/>
  <c r="AE3" i="8" s="1"/>
  <c r="AA3" i="8"/>
  <c r="M3" i="8"/>
  <c r="D25" i="4" s="1"/>
  <c r="AC3" i="8"/>
  <c r="T25" i="4" s="1"/>
  <c r="N4" i="8"/>
  <c r="O4" i="8" s="1"/>
  <c r="AD4" i="8"/>
  <c r="Y4" i="8"/>
  <c r="AC4" i="8"/>
  <c r="T26" i="4" s="1"/>
  <c r="Z5" i="8"/>
  <c r="AA5" i="8" s="1"/>
  <c r="AC5" i="8"/>
  <c r="T27" i="4" s="1"/>
  <c r="M5" i="8"/>
  <c r="D27" i="4" s="1"/>
  <c r="Y3" i="8"/>
  <c r="P25" i="4" s="1"/>
  <c r="N2" i="8"/>
  <c r="AD2" i="8"/>
  <c r="Y2" i="8"/>
  <c r="P24" i="4" s="1"/>
  <c r="Z2" i="8"/>
  <c r="M2" i="8"/>
  <c r="D24" i="4" s="1"/>
  <c r="C2" i="8"/>
  <c r="J2" i="8" s="1"/>
  <c r="U2" i="8" s="1"/>
  <c r="L24" i="4" s="1"/>
  <c r="C3" i="8"/>
  <c r="J3" i="8" s="1"/>
  <c r="Q3" i="8" s="1"/>
  <c r="H25" i="4" s="1"/>
  <c r="B8" i="8"/>
  <c r="B29" i="4"/>
  <c r="C4" i="8"/>
  <c r="A7" i="8"/>
  <c r="I6" i="8"/>
  <c r="D6" i="8"/>
  <c r="G6" i="8"/>
  <c r="E6" i="8"/>
  <c r="H6" i="8"/>
  <c r="F6" i="8"/>
  <c r="AA4" i="8" l="1"/>
  <c r="P26" i="4"/>
  <c r="O3" i="8"/>
  <c r="Y6" i="8"/>
  <c r="P28" i="4" s="1"/>
  <c r="AE4" i="8"/>
  <c r="U3" i="8"/>
  <c r="L25" i="4" s="1"/>
  <c r="AD6" i="8"/>
  <c r="N6" i="8"/>
  <c r="AC6" i="8"/>
  <c r="T28" i="4" s="1"/>
  <c r="M6" i="8"/>
  <c r="D28" i="4" s="1"/>
  <c r="O5" i="8"/>
  <c r="Z6" i="8"/>
  <c r="AE5" i="8"/>
  <c r="O2" i="8"/>
  <c r="Q2" i="8"/>
  <c r="H24" i="4" s="1"/>
  <c r="AA2" i="8"/>
  <c r="K2" i="8"/>
  <c r="AE2" i="8"/>
  <c r="K3" i="8"/>
  <c r="B30" i="4"/>
  <c r="B9" i="8"/>
  <c r="A8" i="8"/>
  <c r="G7" i="8"/>
  <c r="E7" i="8"/>
  <c r="H7" i="8"/>
  <c r="F7" i="8"/>
  <c r="D7" i="8"/>
  <c r="I7" i="8"/>
  <c r="K4" i="8"/>
  <c r="J4" i="8"/>
  <c r="C5" i="8"/>
  <c r="Z7" i="8" l="1"/>
  <c r="AA6" i="8"/>
  <c r="R4" i="8"/>
  <c r="V4" i="8"/>
  <c r="AC7" i="8"/>
  <c r="T29" i="4" s="1"/>
  <c r="M7" i="8"/>
  <c r="D29" i="4" s="1"/>
  <c r="AE6" i="8"/>
  <c r="O6" i="8"/>
  <c r="Y7" i="8"/>
  <c r="P29" i="4" s="1"/>
  <c r="AD7" i="8"/>
  <c r="N7" i="8"/>
  <c r="Q4" i="8"/>
  <c r="H26" i="4" s="1"/>
  <c r="U4" i="8"/>
  <c r="L26" i="4" s="1"/>
  <c r="R3" i="8"/>
  <c r="S3" i="8" s="1"/>
  <c r="V3" i="8"/>
  <c r="W3" i="8" s="1"/>
  <c r="R2" i="8"/>
  <c r="S2" i="8" s="1"/>
  <c r="V2" i="8"/>
  <c r="W2" i="8" s="1"/>
  <c r="B10" i="8"/>
  <c r="B31" i="4"/>
  <c r="K5" i="8"/>
  <c r="J5" i="8"/>
  <c r="C6" i="8"/>
  <c r="A9" i="8"/>
  <c r="I8" i="8"/>
  <c r="D8" i="8"/>
  <c r="G8" i="8"/>
  <c r="F8" i="8"/>
  <c r="E8" i="8"/>
  <c r="H8" i="8"/>
  <c r="Y8" i="8" s="1"/>
  <c r="P30" i="4" s="1"/>
  <c r="Z8" i="8" l="1"/>
  <c r="AA8" i="8" s="1"/>
  <c r="AC8" i="8"/>
  <c r="T30" i="4" s="1"/>
  <c r="M8" i="8"/>
  <c r="D30" i="4" s="1"/>
  <c r="R5" i="8"/>
  <c r="V5" i="8"/>
  <c r="Q5" i="8"/>
  <c r="H27" i="4" s="1"/>
  <c r="U5" i="8"/>
  <c r="L27" i="4" s="1"/>
  <c r="O7" i="8"/>
  <c r="AA7" i="8"/>
  <c r="AD8" i="8"/>
  <c r="N8" i="8"/>
  <c r="W4" i="8"/>
  <c r="AE7" i="8"/>
  <c r="S4" i="8"/>
  <c r="B11" i="8"/>
  <c r="B32" i="4"/>
  <c r="C7" i="8"/>
  <c r="A10" i="8"/>
  <c r="F9" i="8"/>
  <c r="G9" i="8"/>
  <c r="E9" i="8"/>
  <c r="H9" i="8"/>
  <c r="D9" i="8"/>
  <c r="I9" i="8"/>
  <c r="K6" i="8"/>
  <c r="J6" i="8"/>
  <c r="AE8" i="8" l="1"/>
  <c r="Z9" i="8"/>
  <c r="Y9" i="8"/>
  <c r="P31" i="4" s="1"/>
  <c r="AD9" i="8"/>
  <c r="N9" i="8"/>
  <c r="O9" i="8" s="1"/>
  <c r="S5" i="8"/>
  <c r="Q6" i="8"/>
  <c r="H28" i="4" s="1"/>
  <c r="U6" i="8"/>
  <c r="L28" i="4" s="1"/>
  <c r="R6" i="8"/>
  <c r="V6" i="8"/>
  <c r="M9" i="8"/>
  <c r="D31" i="4" s="1"/>
  <c r="AC9" i="8"/>
  <c r="T31" i="4" s="1"/>
  <c r="W5" i="8"/>
  <c r="O8" i="8"/>
  <c r="B12" i="8"/>
  <c r="B33" i="4"/>
  <c r="C8" i="8"/>
  <c r="F10" i="8"/>
  <c r="A11" i="8"/>
  <c r="D10" i="8"/>
  <c r="H10" i="8"/>
  <c r="I10" i="8"/>
  <c r="G10" i="8"/>
  <c r="E10" i="8"/>
  <c r="K7" i="8"/>
  <c r="J7" i="8"/>
  <c r="S6" i="8" l="1"/>
  <c r="AA9" i="8"/>
  <c r="Q7" i="8"/>
  <c r="H29" i="4" s="1"/>
  <c r="U7" i="8"/>
  <c r="L29" i="4" s="1"/>
  <c r="M10" i="8"/>
  <c r="D32" i="4" s="1"/>
  <c r="AC10" i="8"/>
  <c r="T32" i="4" s="1"/>
  <c r="W6" i="8"/>
  <c r="R7" i="8"/>
  <c r="S7" i="8" s="1"/>
  <c r="V7" i="8"/>
  <c r="N10" i="8"/>
  <c r="AD10" i="8"/>
  <c r="Z10" i="8"/>
  <c r="Y10" i="8"/>
  <c r="P32" i="4" s="1"/>
  <c r="AE9" i="8"/>
  <c r="B13" i="8"/>
  <c r="B34" i="4"/>
  <c r="G11" i="8"/>
  <c r="E11" i="8"/>
  <c r="A12" i="8"/>
  <c r="H11" i="8"/>
  <c r="D11" i="8"/>
  <c r="I11" i="8"/>
  <c r="F11" i="8"/>
  <c r="K8" i="8"/>
  <c r="J8" i="8"/>
  <c r="C9" i="8"/>
  <c r="W7" i="8" l="1"/>
  <c r="Z11" i="8"/>
  <c r="Y11" i="8"/>
  <c r="P33" i="4" s="1"/>
  <c r="AA10" i="8"/>
  <c r="Q8" i="8"/>
  <c r="H30" i="4" s="1"/>
  <c r="U8" i="8"/>
  <c r="L30" i="4" s="1"/>
  <c r="R8" i="8"/>
  <c r="S8" i="8" s="1"/>
  <c r="V8" i="8"/>
  <c r="N11" i="8"/>
  <c r="AD11" i="8"/>
  <c r="AE10" i="8"/>
  <c r="M11" i="8"/>
  <c r="D33" i="4" s="1"/>
  <c r="AC11" i="8"/>
  <c r="T33" i="4" s="1"/>
  <c r="O10" i="8"/>
  <c r="B14" i="8"/>
  <c r="B35" i="4"/>
  <c r="C10" i="8"/>
  <c r="A13" i="8"/>
  <c r="I12" i="8"/>
  <c r="G12" i="8"/>
  <c r="E12" i="8"/>
  <c r="H12" i="8"/>
  <c r="F12" i="8"/>
  <c r="D12" i="8"/>
  <c r="K9" i="8"/>
  <c r="J9" i="8"/>
  <c r="W8" i="8" l="1"/>
  <c r="AA11" i="8"/>
  <c r="AC12" i="8"/>
  <c r="T34" i="4" s="1"/>
  <c r="M12" i="8"/>
  <c r="D34" i="4" s="1"/>
  <c r="Q9" i="8"/>
  <c r="H31" i="4" s="1"/>
  <c r="U9" i="8"/>
  <c r="L31" i="4" s="1"/>
  <c r="R9" i="8"/>
  <c r="V9" i="8"/>
  <c r="Y12" i="8"/>
  <c r="P34" i="4" s="1"/>
  <c r="N12" i="8"/>
  <c r="AD12" i="8"/>
  <c r="AE11" i="8"/>
  <c r="Z12" i="8"/>
  <c r="O11" i="8"/>
  <c r="B36" i="4"/>
  <c r="B15" i="8"/>
  <c r="C11" i="8"/>
  <c r="A14" i="8"/>
  <c r="H13" i="8"/>
  <c r="D13" i="8"/>
  <c r="I13" i="8"/>
  <c r="G13" i="8"/>
  <c r="F13" i="8"/>
  <c r="E13" i="8"/>
  <c r="J10" i="8"/>
  <c r="K10" i="8"/>
  <c r="S9" i="8" l="1"/>
  <c r="W9" i="8"/>
  <c r="AE12" i="8"/>
  <c r="Z13" i="8"/>
  <c r="Q10" i="8"/>
  <c r="H32" i="4" s="1"/>
  <c r="U10" i="8"/>
  <c r="L32" i="4" s="1"/>
  <c r="AC13" i="8"/>
  <c r="T35" i="4" s="1"/>
  <c r="M13" i="8"/>
  <c r="D35" i="4" s="1"/>
  <c r="AA12" i="8"/>
  <c r="Y13" i="8"/>
  <c r="P35" i="4" s="1"/>
  <c r="R10" i="8"/>
  <c r="V10" i="8"/>
  <c r="N13" i="8"/>
  <c r="AD13" i="8"/>
  <c r="O12" i="8"/>
  <c r="B16" i="8"/>
  <c r="B37" i="4"/>
  <c r="A15" i="8"/>
  <c r="I14" i="8"/>
  <c r="G14" i="8"/>
  <c r="D14" i="8"/>
  <c r="E14" i="8"/>
  <c r="H14" i="8"/>
  <c r="F14" i="8"/>
  <c r="K11" i="8"/>
  <c r="J11" i="8"/>
  <c r="C12" i="8"/>
  <c r="Y14" i="8" l="1"/>
  <c r="P36" i="4" s="1"/>
  <c r="Z14" i="8"/>
  <c r="AA14" i="8" s="1"/>
  <c r="AA13" i="8"/>
  <c r="S10" i="8"/>
  <c r="AD14" i="8"/>
  <c r="N14" i="8"/>
  <c r="AC14" i="8"/>
  <c r="T36" i="4" s="1"/>
  <c r="M14" i="8"/>
  <c r="D36" i="4" s="1"/>
  <c r="Q11" i="8"/>
  <c r="H33" i="4" s="1"/>
  <c r="U11" i="8"/>
  <c r="L33" i="4" s="1"/>
  <c r="R11" i="8"/>
  <c r="V11" i="8"/>
  <c r="AE13" i="8"/>
  <c r="O13" i="8"/>
  <c r="W10" i="8"/>
  <c r="B17" i="8"/>
  <c r="B38" i="4"/>
  <c r="A16" i="8"/>
  <c r="H15" i="8"/>
  <c r="I15" i="8"/>
  <c r="G15" i="8"/>
  <c r="E15" i="8"/>
  <c r="D15" i="8"/>
  <c r="F15" i="8"/>
  <c r="K12" i="8"/>
  <c r="J12" i="8"/>
  <c r="C13" i="8"/>
  <c r="Y15" i="8" l="1"/>
  <c r="P37" i="4" s="1"/>
  <c r="S11" i="8"/>
  <c r="AD15" i="8"/>
  <c r="N15" i="8"/>
  <c r="Z15" i="8"/>
  <c r="AA15" i="8" s="1"/>
  <c r="Q12" i="8"/>
  <c r="H34" i="4" s="1"/>
  <c r="U12" i="8"/>
  <c r="L34" i="4" s="1"/>
  <c r="O14" i="8"/>
  <c r="R12" i="8"/>
  <c r="V12" i="8"/>
  <c r="W11" i="8"/>
  <c r="AE14" i="8"/>
  <c r="AC15" i="8"/>
  <c r="T37" i="4" s="1"/>
  <c r="M15" i="8"/>
  <c r="D37" i="4" s="1"/>
  <c r="B18" i="8"/>
  <c r="B39" i="4"/>
  <c r="K13" i="8"/>
  <c r="J13" i="8"/>
  <c r="C14" i="8"/>
  <c r="A17" i="8"/>
  <c r="H16" i="8"/>
  <c r="F16" i="8"/>
  <c r="D16" i="8"/>
  <c r="I16" i="8"/>
  <c r="E16" i="8"/>
  <c r="G16" i="8"/>
  <c r="Y16" i="8" l="1"/>
  <c r="P38" i="4" s="1"/>
  <c r="AD16" i="8"/>
  <c r="N16" i="8"/>
  <c r="Z16" i="8"/>
  <c r="AA16" i="8" s="1"/>
  <c r="M16" i="8"/>
  <c r="D38" i="4" s="1"/>
  <c r="AC16" i="8"/>
  <c r="T38" i="4" s="1"/>
  <c r="O15" i="8"/>
  <c r="AE15" i="8"/>
  <c r="Q13" i="8"/>
  <c r="H35" i="4" s="1"/>
  <c r="U13" i="8"/>
  <c r="L35" i="4" s="1"/>
  <c r="W12" i="8"/>
  <c r="R13" i="8"/>
  <c r="S13" i="8" s="1"/>
  <c r="V13" i="8"/>
  <c r="W13" i="8" s="1"/>
  <c r="S12" i="8"/>
  <c r="B19" i="8"/>
  <c r="B40" i="4"/>
  <c r="C15" i="8"/>
  <c r="J14" i="8"/>
  <c r="K14" i="8"/>
  <c r="I17" i="8"/>
  <c r="G17" i="8"/>
  <c r="E17" i="8"/>
  <c r="A18" i="8"/>
  <c r="H17" i="8"/>
  <c r="D17" i="8"/>
  <c r="F17" i="8"/>
  <c r="Y17" i="8" l="1"/>
  <c r="P39" i="4" s="1"/>
  <c r="M17" i="8"/>
  <c r="D39" i="4" s="1"/>
  <c r="AC17" i="8"/>
  <c r="T39" i="4" s="1"/>
  <c r="Q14" i="8"/>
  <c r="H36" i="4" s="1"/>
  <c r="U14" i="8"/>
  <c r="L36" i="4" s="1"/>
  <c r="AE16" i="8"/>
  <c r="R14" i="8"/>
  <c r="S14" i="8" s="1"/>
  <c r="V14" i="8"/>
  <c r="N17" i="8"/>
  <c r="AD17" i="8"/>
  <c r="O16" i="8"/>
  <c r="Z17" i="8"/>
  <c r="AA17" i="8" s="1"/>
  <c r="B20" i="8"/>
  <c r="B41" i="4"/>
  <c r="K15" i="8"/>
  <c r="J15" i="8"/>
  <c r="A19" i="8"/>
  <c r="G18" i="8"/>
  <c r="E18" i="8"/>
  <c r="I18" i="8"/>
  <c r="Z18" i="8" s="1"/>
  <c r="H18" i="8"/>
  <c r="D18" i="8"/>
  <c r="F18" i="8"/>
  <c r="C16" i="8"/>
  <c r="Q15" i="8" l="1"/>
  <c r="H37" i="4" s="1"/>
  <c r="U15" i="8"/>
  <c r="L37" i="4" s="1"/>
  <c r="Y18" i="8"/>
  <c r="P40" i="4" s="1"/>
  <c r="R15" i="8"/>
  <c r="S15" i="8" s="1"/>
  <c r="V15" i="8"/>
  <c r="W15" i="8" s="1"/>
  <c r="AA18" i="8"/>
  <c r="AE17" i="8"/>
  <c r="M18" i="8"/>
  <c r="D40" i="4" s="1"/>
  <c r="AC18" i="8"/>
  <c r="T40" i="4" s="1"/>
  <c r="N18" i="8"/>
  <c r="AD18" i="8"/>
  <c r="AE18" i="8" s="1"/>
  <c r="O17" i="8"/>
  <c r="W14" i="8"/>
  <c r="B21" i="8"/>
  <c r="B42" i="4"/>
  <c r="K16" i="8"/>
  <c r="J16" i="8"/>
  <c r="H19" i="8"/>
  <c r="A20" i="8"/>
  <c r="G19" i="8"/>
  <c r="E19" i="8"/>
  <c r="D19" i="8"/>
  <c r="I19" i="8"/>
  <c r="F19" i="8"/>
  <c r="C17" i="8"/>
  <c r="Y19" i="8" l="1"/>
  <c r="P41" i="4" s="1"/>
  <c r="O18" i="8"/>
  <c r="Q16" i="8"/>
  <c r="H38" i="4" s="1"/>
  <c r="U16" i="8"/>
  <c r="L38" i="4" s="1"/>
  <c r="R16" i="8"/>
  <c r="S16" i="8" s="1"/>
  <c r="V16" i="8"/>
  <c r="Z19" i="8"/>
  <c r="AA19" i="8" s="1"/>
  <c r="M19" i="8"/>
  <c r="D41" i="4" s="1"/>
  <c r="AC19" i="8"/>
  <c r="T41" i="4" s="1"/>
  <c r="N19" i="8"/>
  <c r="AD19" i="8"/>
  <c r="B43" i="4"/>
  <c r="B22" i="8"/>
  <c r="C18" i="8"/>
  <c r="K17" i="8"/>
  <c r="J17" i="8"/>
  <c r="A21" i="8"/>
  <c r="F20" i="8"/>
  <c r="I20" i="8"/>
  <c r="G20" i="8"/>
  <c r="E20" i="8"/>
  <c r="D20" i="8"/>
  <c r="H20" i="8"/>
  <c r="W16" i="8" l="1"/>
  <c r="AE19" i="8"/>
  <c r="Q17" i="8"/>
  <c r="H39" i="4" s="1"/>
  <c r="U17" i="8"/>
  <c r="L39" i="4" s="1"/>
  <c r="O19" i="8"/>
  <c r="Z20" i="8"/>
  <c r="Y20" i="8"/>
  <c r="P42" i="4" s="1"/>
  <c r="AC20" i="8"/>
  <c r="T42" i="4" s="1"/>
  <c r="M20" i="8"/>
  <c r="D42" i="4" s="1"/>
  <c r="N20" i="8"/>
  <c r="AD20" i="8"/>
  <c r="R17" i="8"/>
  <c r="S17" i="8" s="1"/>
  <c r="V17" i="8"/>
  <c r="W17" i="8" s="1"/>
  <c r="B44" i="4"/>
  <c r="B23" i="8"/>
  <c r="A22" i="8"/>
  <c r="E21" i="8"/>
  <c r="D21" i="8"/>
  <c r="I21" i="8"/>
  <c r="H21" i="8"/>
  <c r="F21" i="8"/>
  <c r="G21" i="8"/>
  <c r="C19" i="8"/>
  <c r="K18" i="8"/>
  <c r="J18" i="8"/>
  <c r="O20" i="8" l="1"/>
  <c r="Q18" i="8"/>
  <c r="H40" i="4" s="1"/>
  <c r="U18" i="8"/>
  <c r="L40" i="4" s="1"/>
  <c r="Z21" i="8"/>
  <c r="AA20" i="8"/>
  <c r="R18" i="8"/>
  <c r="S18" i="8" s="1"/>
  <c r="V18" i="8"/>
  <c r="W18" i="8" s="1"/>
  <c r="Y21" i="8"/>
  <c r="P43" i="4" s="1"/>
  <c r="AC21" i="8"/>
  <c r="T43" i="4" s="1"/>
  <c r="M21" i="8"/>
  <c r="D43" i="4" s="1"/>
  <c r="AE20" i="8"/>
  <c r="N21" i="8"/>
  <c r="O21" i="8" s="1"/>
  <c r="AD21" i="8"/>
  <c r="AE21" i="8" s="1"/>
  <c r="B45" i="4"/>
  <c r="B24" i="8"/>
  <c r="C20" i="8"/>
  <c r="A23" i="8"/>
  <c r="F22" i="8"/>
  <c r="I22" i="8"/>
  <c r="E22" i="8"/>
  <c r="H22" i="8"/>
  <c r="D22" i="8"/>
  <c r="G22" i="8"/>
  <c r="J19" i="8"/>
  <c r="K19" i="8"/>
  <c r="AA21" i="8" l="1"/>
  <c r="AD22" i="8"/>
  <c r="N22" i="8"/>
  <c r="Q19" i="8"/>
  <c r="H41" i="4" s="1"/>
  <c r="U19" i="8"/>
  <c r="L41" i="4" s="1"/>
  <c r="AC22" i="8"/>
  <c r="T44" i="4" s="1"/>
  <c r="M22" i="8"/>
  <c r="D44" i="4" s="1"/>
  <c r="Y22" i="8"/>
  <c r="P44" i="4" s="1"/>
  <c r="R19" i="8"/>
  <c r="V19" i="8"/>
  <c r="Z22" i="8"/>
  <c r="B46" i="4"/>
  <c r="B25" i="8"/>
  <c r="K20" i="8"/>
  <c r="J20" i="8"/>
  <c r="A24" i="8"/>
  <c r="G23" i="8"/>
  <c r="E23" i="8"/>
  <c r="H23" i="8"/>
  <c r="F23" i="8"/>
  <c r="D23" i="8"/>
  <c r="I23" i="8"/>
  <c r="C21" i="8"/>
  <c r="AA22" i="8" l="1"/>
  <c r="W19" i="8"/>
  <c r="S19" i="8"/>
  <c r="Y23" i="8"/>
  <c r="P45" i="4" s="1"/>
  <c r="Q20" i="8"/>
  <c r="H42" i="4" s="1"/>
  <c r="U20" i="8"/>
  <c r="L42" i="4" s="1"/>
  <c r="AD23" i="8"/>
  <c r="AE23" i="8" s="1"/>
  <c r="N23" i="8"/>
  <c r="O23" i="8" s="1"/>
  <c r="Z23" i="8"/>
  <c r="R20" i="8"/>
  <c r="V20" i="8"/>
  <c r="O22" i="8"/>
  <c r="AC23" i="8"/>
  <c r="T45" i="4" s="1"/>
  <c r="M23" i="8"/>
  <c r="D45" i="4" s="1"/>
  <c r="AE22" i="8"/>
  <c r="B26" i="8"/>
  <c r="B47" i="4"/>
  <c r="C22" i="8"/>
  <c r="J21" i="8"/>
  <c r="K21" i="8"/>
  <c r="A25" i="8"/>
  <c r="I24" i="8"/>
  <c r="G24" i="8"/>
  <c r="E24" i="8"/>
  <c r="H24" i="8"/>
  <c r="F24" i="8"/>
  <c r="D24" i="8"/>
  <c r="Z24" i="8" l="1"/>
  <c r="AA23" i="8"/>
  <c r="M24" i="8"/>
  <c r="D46" i="4" s="1"/>
  <c r="AC24" i="8"/>
  <c r="T46" i="4" s="1"/>
  <c r="R21" i="8"/>
  <c r="V21" i="8"/>
  <c r="Q21" i="8"/>
  <c r="H43" i="4" s="1"/>
  <c r="U21" i="8"/>
  <c r="L43" i="4" s="1"/>
  <c r="Y24" i="8"/>
  <c r="AD24" i="8"/>
  <c r="N24" i="8"/>
  <c r="W20" i="8"/>
  <c r="S20" i="8"/>
  <c r="B27" i="8"/>
  <c r="B48" i="4"/>
  <c r="C23" i="8"/>
  <c r="K22" i="8"/>
  <c r="J22" i="8"/>
  <c r="G25" i="8"/>
  <c r="E25" i="8"/>
  <c r="A26" i="8"/>
  <c r="H25" i="8"/>
  <c r="F25" i="8"/>
  <c r="I25" i="8"/>
  <c r="Z25" i="8" s="1"/>
  <c r="D25" i="8"/>
  <c r="AA24" i="8" l="1"/>
  <c r="P46" i="4"/>
  <c r="O24" i="8"/>
  <c r="M25" i="8"/>
  <c r="D47" i="4" s="1"/>
  <c r="AC25" i="8"/>
  <c r="T47" i="4" s="1"/>
  <c r="W21" i="8"/>
  <c r="Q22" i="8"/>
  <c r="H44" i="4" s="1"/>
  <c r="U22" i="8"/>
  <c r="L44" i="4" s="1"/>
  <c r="R22" i="8"/>
  <c r="V22" i="8"/>
  <c r="S21" i="8"/>
  <c r="Y25" i="8"/>
  <c r="AD25" i="8"/>
  <c r="N25" i="8"/>
  <c r="O25" i="8" s="1"/>
  <c r="AE24" i="8"/>
  <c r="B28" i="8"/>
  <c r="B49" i="4"/>
  <c r="C24" i="8"/>
  <c r="G26" i="8"/>
  <c r="E26" i="8"/>
  <c r="H26" i="8"/>
  <c r="D26" i="8"/>
  <c r="A27" i="8"/>
  <c r="I26" i="8"/>
  <c r="Z26" i="8" s="1"/>
  <c r="F26" i="8"/>
  <c r="J23" i="8"/>
  <c r="K23" i="8"/>
  <c r="AA25" i="8" l="1"/>
  <c r="P47" i="4"/>
  <c r="S22" i="8"/>
  <c r="W22" i="8"/>
  <c r="AE25" i="8"/>
  <c r="Y26" i="8"/>
  <c r="M26" i="8"/>
  <c r="D48" i="4" s="1"/>
  <c r="AC26" i="8"/>
  <c r="T48" i="4" s="1"/>
  <c r="Q23" i="8"/>
  <c r="H45" i="4" s="1"/>
  <c r="U23" i="8"/>
  <c r="L45" i="4" s="1"/>
  <c r="R23" i="8"/>
  <c r="S23" i="8" s="1"/>
  <c r="V23" i="8"/>
  <c r="N26" i="8"/>
  <c r="AD26" i="8"/>
  <c r="B50" i="4"/>
  <c r="B29" i="8"/>
  <c r="A28" i="8"/>
  <c r="G27" i="8"/>
  <c r="E27" i="8"/>
  <c r="H27" i="8"/>
  <c r="D27" i="8"/>
  <c r="I27" i="8"/>
  <c r="F27" i="8"/>
  <c r="C25" i="8"/>
  <c r="K24" i="8"/>
  <c r="J24" i="8"/>
  <c r="AA26" i="8" l="1"/>
  <c r="P48" i="4"/>
  <c r="W23" i="8"/>
  <c r="AE26" i="8"/>
  <c r="O26" i="8"/>
  <c r="N27" i="8"/>
  <c r="AD27" i="8"/>
  <c r="AE27" i="8" s="1"/>
  <c r="Q24" i="8"/>
  <c r="H46" i="4" s="1"/>
  <c r="U24" i="8"/>
  <c r="L46" i="4" s="1"/>
  <c r="Z27" i="8"/>
  <c r="M27" i="8"/>
  <c r="D49" i="4" s="1"/>
  <c r="AC27" i="8"/>
  <c r="T49" i="4" s="1"/>
  <c r="R24" i="8"/>
  <c r="V24" i="8"/>
  <c r="Y27" i="8"/>
  <c r="P49" i="4" s="1"/>
  <c r="B30" i="8"/>
  <c r="B51" i="4"/>
  <c r="C26" i="8"/>
  <c r="K25" i="8"/>
  <c r="J25" i="8"/>
  <c r="A29" i="8"/>
  <c r="F28" i="8"/>
  <c r="D28" i="8"/>
  <c r="I28" i="8"/>
  <c r="G28" i="8"/>
  <c r="E28" i="8"/>
  <c r="H28" i="8"/>
  <c r="R25" i="8" l="1"/>
  <c r="V25" i="8"/>
  <c r="AA27" i="8"/>
  <c r="Y28" i="8"/>
  <c r="P50" i="4" s="1"/>
  <c r="N28" i="8"/>
  <c r="O28" i="8" s="1"/>
  <c r="AD28" i="8"/>
  <c r="AE28" i="8" s="1"/>
  <c r="W24" i="8"/>
  <c r="Z28" i="8"/>
  <c r="S24" i="8"/>
  <c r="AC28" i="8"/>
  <c r="T50" i="4" s="1"/>
  <c r="M28" i="8"/>
  <c r="D50" i="4" s="1"/>
  <c r="Q25" i="8"/>
  <c r="H47" i="4" s="1"/>
  <c r="U25" i="8"/>
  <c r="L47" i="4" s="1"/>
  <c r="O27" i="8"/>
  <c r="B31" i="8"/>
  <c r="B52" i="4"/>
  <c r="A30" i="8"/>
  <c r="E29" i="8"/>
  <c r="H29" i="8"/>
  <c r="I29" i="8"/>
  <c r="F29" i="8"/>
  <c r="D29" i="8"/>
  <c r="G29" i="8"/>
  <c r="C27" i="8"/>
  <c r="K26" i="8"/>
  <c r="J26" i="8"/>
  <c r="Z29" i="8" l="1"/>
  <c r="AC29" i="8"/>
  <c r="T51" i="4" s="1"/>
  <c r="M29" i="8"/>
  <c r="D51" i="4" s="1"/>
  <c r="Q26" i="8"/>
  <c r="H48" i="4" s="1"/>
  <c r="U26" i="8"/>
  <c r="L48" i="4" s="1"/>
  <c r="AA29" i="8"/>
  <c r="W25" i="8"/>
  <c r="R26" i="8"/>
  <c r="S26" i="8" s="1"/>
  <c r="V26" i="8"/>
  <c r="Y29" i="8"/>
  <c r="P51" i="4" s="1"/>
  <c r="AD29" i="8"/>
  <c r="AE29" i="8" s="1"/>
  <c r="N29" i="8"/>
  <c r="O29" i="8" s="1"/>
  <c r="AA28" i="8"/>
  <c r="S25" i="8"/>
  <c r="B32" i="8"/>
  <c r="B53" i="4"/>
  <c r="C28" i="8"/>
  <c r="A31" i="8"/>
  <c r="F30" i="8"/>
  <c r="I30" i="8"/>
  <c r="E30" i="8"/>
  <c r="H30" i="8"/>
  <c r="D30" i="8"/>
  <c r="G30" i="8"/>
  <c r="J27" i="8"/>
  <c r="K27" i="8"/>
  <c r="Z30" i="8" l="1"/>
  <c r="R27" i="8"/>
  <c r="V27" i="8"/>
  <c r="Q27" i="8"/>
  <c r="H49" i="4" s="1"/>
  <c r="U27" i="8"/>
  <c r="L49" i="4" s="1"/>
  <c r="AD30" i="8"/>
  <c r="N30" i="8"/>
  <c r="O30" i="8" s="1"/>
  <c r="AA30" i="8"/>
  <c r="AC30" i="8"/>
  <c r="T52" i="4" s="1"/>
  <c r="M30" i="8"/>
  <c r="D52" i="4" s="1"/>
  <c r="Y30" i="8"/>
  <c r="P52" i="4" s="1"/>
  <c r="W26" i="8"/>
  <c r="B33" i="8"/>
  <c r="B54" i="4"/>
  <c r="K28" i="8"/>
  <c r="J28" i="8"/>
  <c r="C29" i="8"/>
  <c r="A32" i="8"/>
  <c r="G31" i="8"/>
  <c r="E31" i="8"/>
  <c r="H31" i="8"/>
  <c r="D31" i="8"/>
  <c r="I31" i="8"/>
  <c r="F31" i="8"/>
  <c r="Z31" i="8" l="1"/>
  <c r="AC31" i="8"/>
  <c r="T53" i="4" s="1"/>
  <c r="M31" i="8"/>
  <c r="D53" i="4" s="1"/>
  <c r="Y31" i="8"/>
  <c r="P53" i="4" s="1"/>
  <c r="AD31" i="8"/>
  <c r="AE31" i="8" s="1"/>
  <c r="N31" i="8"/>
  <c r="O31" i="8" s="1"/>
  <c r="W27" i="8"/>
  <c r="AA31" i="8"/>
  <c r="AE30" i="8"/>
  <c r="Q28" i="8"/>
  <c r="H50" i="4" s="1"/>
  <c r="U28" i="8"/>
  <c r="L50" i="4" s="1"/>
  <c r="R28" i="8"/>
  <c r="S28" i="8" s="1"/>
  <c r="V28" i="8"/>
  <c r="W28" i="8" s="1"/>
  <c r="S27" i="8"/>
  <c r="B34" i="8"/>
  <c r="B55" i="4"/>
  <c r="J29" i="8"/>
  <c r="K29" i="8"/>
  <c r="C30" i="8"/>
  <c r="A33" i="8"/>
  <c r="I32" i="8"/>
  <c r="G32" i="8"/>
  <c r="E32" i="8"/>
  <c r="H32" i="8"/>
  <c r="F32" i="8"/>
  <c r="D32" i="8"/>
  <c r="M32" i="8" l="1"/>
  <c r="D54" i="4" s="1"/>
  <c r="AC32" i="8"/>
  <c r="T54" i="4" s="1"/>
  <c r="Y32" i="8"/>
  <c r="P54" i="4" s="1"/>
  <c r="AD32" i="8"/>
  <c r="AE32" i="8" s="1"/>
  <c r="N32" i="8"/>
  <c r="O32" i="8" s="1"/>
  <c r="R29" i="8"/>
  <c r="V29" i="8"/>
  <c r="Q29" i="8"/>
  <c r="H51" i="4" s="1"/>
  <c r="U29" i="8"/>
  <c r="L51" i="4" s="1"/>
  <c r="Z32" i="8"/>
  <c r="B35" i="8"/>
  <c r="B56" i="4"/>
  <c r="G33" i="8"/>
  <c r="A34" i="8"/>
  <c r="E33" i="8"/>
  <c r="H33" i="8"/>
  <c r="D33" i="8"/>
  <c r="I33" i="8"/>
  <c r="F33" i="8"/>
  <c r="K30" i="8"/>
  <c r="J30" i="8"/>
  <c r="C31" i="8"/>
  <c r="S29" i="8" l="1"/>
  <c r="Z33" i="8"/>
  <c r="Y33" i="8"/>
  <c r="P55" i="4" s="1"/>
  <c r="AA32" i="8"/>
  <c r="N33" i="8"/>
  <c r="O33" i="8" s="1"/>
  <c r="AD33" i="8"/>
  <c r="AE33" i="8" s="1"/>
  <c r="R30" i="8"/>
  <c r="S30" i="8" s="1"/>
  <c r="V30" i="8"/>
  <c r="W30" i="8" s="1"/>
  <c r="M33" i="8"/>
  <c r="D55" i="4" s="1"/>
  <c r="AC33" i="8"/>
  <c r="T55" i="4" s="1"/>
  <c r="Q30" i="8"/>
  <c r="H52" i="4" s="1"/>
  <c r="U30" i="8"/>
  <c r="L52" i="4" s="1"/>
  <c r="W29" i="8"/>
  <c r="B36" i="8"/>
  <c r="B57" i="4"/>
  <c r="C32" i="8"/>
  <c r="G34" i="8"/>
  <c r="E34" i="8"/>
  <c r="A35" i="8"/>
  <c r="I34" i="8"/>
  <c r="Z34" i="8" s="1"/>
  <c r="H34" i="8"/>
  <c r="D34" i="8"/>
  <c r="F34" i="8"/>
  <c r="J31" i="8"/>
  <c r="K31" i="8"/>
  <c r="AA33" i="8" l="1"/>
  <c r="R31" i="8"/>
  <c r="V31" i="8"/>
  <c r="M34" i="8"/>
  <c r="D56" i="4" s="1"/>
  <c r="AC34" i="8"/>
  <c r="T56" i="4" s="1"/>
  <c r="Y34" i="8"/>
  <c r="P56" i="4" s="1"/>
  <c r="Q31" i="8"/>
  <c r="H53" i="4" s="1"/>
  <c r="U31" i="8"/>
  <c r="L53" i="4" s="1"/>
  <c r="N34" i="8"/>
  <c r="AD34" i="8"/>
  <c r="B58" i="4"/>
  <c r="B37" i="8"/>
  <c r="H35" i="8"/>
  <c r="G35" i="8"/>
  <c r="A36" i="8"/>
  <c r="E35" i="8"/>
  <c r="I35" i="8"/>
  <c r="D35" i="8"/>
  <c r="F35" i="8"/>
  <c r="C33" i="8"/>
  <c r="K32" i="8"/>
  <c r="J32" i="8"/>
  <c r="AA34" i="8" l="1"/>
  <c r="Y35" i="8"/>
  <c r="P57" i="4" s="1"/>
  <c r="W31" i="8"/>
  <c r="Z35" i="8"/>
  <c r="AA35" i="8" s="1"/>
  <c r="S31" i="8"/>
  <c r="R32" i="8"/>
  <c r="V32" i="8"/>
  <c r="Q32" i="8"/>
  <c r="H54" i="4" s="1"/>
  <c r="U32" i="8"/>
  <c r="L54" i="4" s="1"/>
  <c r="M35" i="8"/>
  <c r="D57" i="4" s="1"/>
  <c r="AC35" i="8"/>
  <c r="T57" i="4" s="1"/>
  <c r="AE34" i="8"/>
  <c r="N35" i="8"/>
  <c r="AD35" i="8"/>
  <c r="O34" i="8"/>
  <c r="B38" i="8"/>
  <c r="B59" i="4"/>
  <c r="C34" i="8"/>
  <c r="A37" i="8"/>
  <c r="E36" i="8"/>
  <c r="H36" i="8"/>
  <c r="I36" i="8"/>
  <c r="G36" i="8"/>
  <c r="D36" i="8"/>
  <c r="F36" i="8"/>
  <c r="K33" i="8"/>
  <c r="J33" i="8"/>
  <c r="Y36" i="8" l="1"/>
  <c r="P58" i="4" s="1"/>
  <c r="Q33" i="8"/>
  <c r="H55" i="4" s="1"/>
  <c r="U33" i="8"/>
  <c r="L55" i="4" s="1"/>
  <c r="Z36" i="8"/>
  <c r="AA36" i="8" s="1"/>
  <c r="N36" i="8"/>
  <c r="AD36" i="8"/>
  <c r="AE35" i="8"/>
  <c r="W32" i="8"/>
  <c r="R33" i="8"/>
  <c r="V33" i="8"/>
  <c r="O35" i="8"/>
  <c r="M36" i="8"/>
  <c r="D58" i="4" s="1"/>
  <c r="AC36" i="8"/>
  <c r="T58" i="4" s="1"/>
  <c r="S32" i="8"/>
  <c r="B39" i="8"/>
  <c r="B60" i="4"/>
  <c r="K34" i="8"/>
  <c r="J34" i="8"/>
  <c r="C35" i="8"/>
  <c r="A38" i="8"/>
  <c r="E37" i="8"/>
  <c r="H37" i="8"/>
  <c r="Y37" i="8" s="1"/>
  <c r="P59" i="4" s="1"/>
  <c r="G37" i="8"/>
  <c r="D37" i="8"/>
  <c r="I37" i="8"/>
  <c r="F37" i="8"/>
  <c r="S33" i="8" l="1"/>
  <c r="Z37" i="8"/>
  <c r="AE36" i="8"/>
  <c r="AC37" i="8"/>
  <c r="T59" i="4" s="1"/>
  <c r="M37" i="8"/>
  <c r="D59" i="4" s="1"/>
  <c r="N37" i="8"/>
  <c r="AD37" i="8"/>
  <c r="AE37" i="8" s="1"/>
  <c r="O36" i="8"/>
  <c r="Q34" i="8"/>
  <c r="H56" i="4" s="1"/>
  <c r="U34" i="8"/>
  <c r="L56" i="4" s="1"/>
  <c r="AA37" i="8"/>
  <c r="R34" i="8"/>
  <c r="V34" i="8"/>
  <c r="W34" i="8" s="1"/>
  <c r="W33" i="8"/>
  <c r="B61" i="4"/>
  <c r="B40" i="8"/>
  <c r="A39" i="8"/>
  <c r="G38" i="8"/>
  <c r="E38" i="8"/>
  <c r="I38" i="8"/>
  <c r="Z38" i="8" s="1"/>
  <c r="H38" i="8"/>
  <c r="D38" i="8"/>
  <c r="F38" i="8"/>
  <c r="J35" i="8"/>
  <c r="K35" i="8"/>
  <c r="C36" i="8"/>
  <c r="O37" i="8" l="1"/>
  <c r="Q35" i="8"/>
  <c r="H57" i="4" s="1"/>
  <c r="U35" i="8"/>
  <c r="L57" i="4" s="1"/>
  <c r="AC38" i="8"/>
  <c r="T60" i="4" s="1"/>
  <c r="M38" i="8"/>
  <c r="D60" i="4" s="1"/>
  <c r="Y38" i="8"/>
  <c r="P60" i="4" s="1"/>
  <c r="AD38" i="8"/>
  <c r="AE38" i="8" s="1"/>
  <c r="N38" i="8"/>
  <c r="S34" i="8"/>
  <c r="R35" i="8"/>
  <c r="S35" i="8" s="1"/>
  <c r="V35" i="8"/>
  <c r="B41" i="8"/>
  <c r="B62" i="4"/>
  <c r="K36" i="8"/>
  <c r="J36" i="8"/>
  <c r="C37" i="8"/>
  <c r="A40" i="8"/>
  <c r="G39" i="8"/>
  <c r="E39" i="8"/>
  <c r="H39" i="8"/>
  <c r="D39" i="8"/>
  <c r="I39" i="8"/>
  <c r="Z39" i="8" s="1"/>
  <c r="F39" i="8"/>
  <c r="AA38" i="8" l="1"/>
  <c r="W35" i="8"/>
  <c r="Q36" i="8"/>
  <c r="H58" i="4" s="1"/>
  <c r="U36" i="8"/>
  <c r="L58" i="4" s="1"/>
  <c r="AC39" i="8"/>
  <c r="T61" i="4" s="1"/>
  <c r="M39" i="8"/>
  <c r="D61" i="4" s="1"/>
  <c r="R36" i="8"/>
  <c r="S36" i="8" s="1"/>
  <c r="V36" i="8"/>
  <c r="W36" i="8" s="1"/>
  <c r="Y39" i="8"/>
  <c r="P61" i="4" s="1"/>
  <c r="AD39" i="8"/>
  <c r="N39" i="8"/>
  <c r="O38" i="8"/>
  <c r="B63" i="4"/>
  <c r="B42" i="8"/>
  <c r="C38" i="8"/>
  <c r="J37" i="8"/>
  <c r="K37" i="8"/>
  <c r="A41" i="8"/>
  <c r="I40" i="8"/>
  <c r="G40" i="8"/>
  <c r="E40" i="8"/>
  <c r="D40" i="8"/>
  <c r="F40" i="8"/>
  <c r="H40" i="8"/>
  <c r="AA39" i="8" l="1"/>
  <c r="Y40" i="8"/>
  <c r="P62" i="4" s="1"/>
  <c r="Z40" i="8"/>
  <c r="AA40" i="8" s="1"/>
  <c r="R37" i="8"/>
  <c r="V37" i="8"/>
  <c r="Q37" i="8"/>
  <c r="H59" i="4" s="1"/>
  <c r="U37" i="8"/>
  <c r="L59" i="4" s="1"/>
  <c r="O39" i="8"/>
  <c r="M40" i="8"/>
  <c r="D62" i="4" s="1"/>
  <c r="AC40" i="8"/>
  <c r="T62" i="4" s="1"/>
  <c r="AE39" i="8"/>
  <c r="AD40" i="8"/>
  <c r="N40" i="8"/>
  <c r="O40" i="8" s="1"/>
  <c r="B64" i="4"/>
  <c r="B43" i="8"/>
  <c r="K38" i="8"/>
  <c r="J38" i="8"/>
  <c r="C39" i="8"/>
  <c r="A42" i="8"/>
  <c r="G41" i="8"/>
  <c r="E41" i="8"/>
  <c r="H41" i="8"/>
  <c r="F41" i="8"/>
  <c r="D41" i="8"/>
  <c r="I41" i="8"/>
  <c r="AE40" i="8" l="1"/>
  <c r="Z41" i="8"/>
  <c r="W37" i="8"/>
  <c r="R38" i="8"/>
  <c r="V38" i="8"/>
  <c r="W38" i="8" s="1"/>
  <c r="S37" i="8"/>
  <c r="M41" i="8"/>
  <c r="D63" i="4" s="1"/>
  <c r="AC41" i="8"/>
  <c r="T63" i="4" s="1"/>
  <c r="Q38" i="8"/>
  <c r="H60" i="4" s="1"/>
  <c r="U38" i="8"/>
  <c r="L60" i="4" s="1"/>
  <c r="Y41" i="8"/>
  <c r="AD41" i="8"/>
  <c r="N41" i="8"/>
  <c r="B44" i="8"/>
  <c r="B65" i="4"/>
  <c r="K39" i="8"/>
  <c r="J39" i="8"/>
  <c r="C40" i="8"/>
  <c r="I42" i="8"/>
  <c r="G42" i="8"/>
  <c r="A43" i="8"/>
  <c r="E42" i="8"/>
  <c r="H42" i="8"/>
  <c r="D42" i="8"/>
  <c r="F42" i="8"/>
  <c r="AA41" i="8" l="1"/>
  <c r="P63" i="4"/>
  <c r="S38" i="8"/>
  <c r="M42" i="8"/>
  <c r="D64" i="4" s="1"/>
  <c r="AC42" i="8"/>
  <c r="T64" i="4" s="1"/>
  <c r="O41" i="8"/>
  <c r="Q39" i="8"/>
  <c r="H61" i="4" s="1"/>
  <c r="U39" i="8"/>
  <c r="L61" i="4" s="1"/>
  <c r="Y42" i="8"/>
  <c r="P64" i="4" s="1"/>
  <c r="N42" i="8"/>
  <c r="AD42" i="8"/>
  <c r="AE41" i="8"/>
  <c r="Z42" i="8"/>
  <c r="R39" i="8"/>
  <c r="V39" i="8"/>
  <c r="B45" i="8"/>
  <c r="B66" i="4"/>
  <c r="K40" i="8"/>
  <c r="J40" i="8"/>
  <c r="C41" i="8"/>
  <c r="G43" i="8"/>
  <c r="E43" i="8"/>
  <c r="A44" i="8"/>
  <c r="H43" i="8"/>
  <c r="I43" i="8"/>
  <c r="F43" i="8"/>
  <c r="D43" i="8"/>
  <c r="O42" i="8" l="1"/>
  <c r="W39" i="8"/>
  <c r="Z43" i="8"/>
  <c r="S39" i="8"/>
  <c r="Y43" i="8"/>
  <c r="AA42" i="8"/>
  <c r="M43" i="8"/>
  <c r="D65" i="4" s="1"/>
  <c r="AC43" i="8"/>
  <c r="T65" i="4" s="1"/>
  <c r="N43" i="8"/>
  <c r="AD43" i="8"/>
  <c r="Q40" i="8"/>
  <c r="H62" i="4" s="1"/>
  <c r="U40" i="8"/>
  <c r="L62" i="4" s="1"/>
  <c r="R40" i="8"/>
  <c r="S40" i="8" s="1"/>
  <c r="V40" i="8"/>
  <c r="W40" i="8" s="1"/>
  <c r="AE42" i="8"/>
  <c r="B67" i="4"/>
  <c r="B46" i="8"/>
  <c r="K41" i="8"/>
  <c r="J41" i="8"/>
  <c r="A45" i="8"/>
  <c r="I44" i="8"/>
  <c r="G44" i="8"/>
  <c r="H44" i="8"/>
  <c r="D44" i="8"/>
  <c r="E44" i="8"/>
  <c r="F44" i="8"/>
  <c r="C42" i="8"/>
  <c r="AA43" i="8" l="1"/>
  <c r="P65" i="4"/>
  <c r="O43" i="8"/>
  <c r="AE43" i="8"/>
  <c r="R41" i="8"/>
  <c r="V41" i="8"/>
  <c r="Q41" i="8"/>
  <c r="H63" i="4" s="1"/>
  <c r="U41" i="8"/>
  <c r="L63" i="4" s="1"/>
  <c r="N44" i="8"/>
  <c r="AD44" i="8"/>
  <c r="M44" i="8"/>
  <c r="D66" i="4" s="1"/>
  <c r="AC44" i="8"/>
  <c r="T66" i="4" s="1"/>
  <c r="Y44" i="8"/>
  <c r="P66" i="4" s="1"/>
  <c r="Z44" i="8"/>
  <c r="AA44" i="8" s="1"/>
  <c r="B47" i="8"/>
  <c r="B68" i="4"/>
  <c r="A46" i="8"/>
  <c r="G45" i="8"/>
  <c r="H45" i="8"/>
  <c r="D45" i="8"/>
  <c r="I45" i="8"/>
  <c r="F45" i="8"/>
  <c r="E45" i="8"/>
  <c r="C43" i="8"/>
  <c r="K42" i="8"/>
  <c r="J42" i="8"/>
  <c r="AE44" i="8" l="1"/>
  <c r="Z45" i="8"/>
  <c r="AC45" i="8"/>
  <c r="T67" i="4" s="1"/>
  <c r="M45" i="8"/>
  <c r="D67" i="4" s="1"/>
  <c r="Q42" i="8"/>
  <c r="H64" i="4" s="1"/>
  <c r="U42" i="8"/>
  <c r="L64" i="4" s="1"/>
  <c r="R42" i="8"/>
  <c r="S42" i="8" s="1"/>
  <c r="V42" i="8"/>
  <c r="AD45" i="8"/>
  <c r="N45" i="8"/>
  <c r="O44" i="8"/>
  <c r="Y45" i="8"/>
  <c r="W41" i="8"/>
  <c r="S41" i="8"/>
  <c r="B48" i="8"/>
  <c r="B69" i="4"/>
  <c r="A47" i="8"/>
  <c r="I46" i="8"/>
  <c r="E46" i="8"/>
  <c r="H46" i="8"/>
  <c r="D46" i="8"/>
  <c r="F46" i="8"/>
  <c r="G46" i="8"/>
  <c r="C44" i="8"/>
  <c r="K43" i="8"/>
  <c r="J43" i="8"/>
  <c r="AA45" i="8" l="1"/>
  <c r="P67" i="4"/>
  <c r="AE45" i="8"/>
  <c r="W42" i="8"/>
  <c r="O45" i="8"/>
  <c r="AC46" i="8"/>
  <c r="T68" i="4" s="1"/>
  <c r="M46" i="8"/>
  <c r="D68" i="4" s="1"/>
  <c r="Q43" i="8"/>
  <c r="H65" i="4" s="1"/>
  <c r="U43" i="8"/>
  <c r="L65" i="4" s="1"/>
  <c r="Y46" i="8"/>
  <c r="P68" i="4" s="1"/>
  <c r="AD46" i="8"/>
  <c r="N46" i="8"/>
  <c r="Z46" i="8"/>
  <c r="R43" i="8"/>
  <c r="V43" i="8"/>
  <c r="B49" i="8"/>
  <c r="B70" i="4"/>
  <c r="A48" i="8"/>
  <c r="E47" i="8"/>
  <c r="D47" i="8"/>
  <c r="I47" i="8"/>
  <c r="H47" i="8"/>
  <c r="F47" i="8"/>
  <c r="G47" i="8"/>
  <c r="K44" i="8"/>
  <c r="J44" i="8"/>
  <c r="C45" i="8"/>
  <c r="AE46" i="8" l="1"/>
  <c r="Q44" i="8"/>
  <c r="H66" i="4" s="1"/>
  <c r="U44" i="8"/>
  <c r="L66" i="4" s="1"/>
  <c r="Y47" i="8"/>
  <c r="P69" i="4" s="1"/>
  <c r="S43" i="8"/>
  <c r="Z47" i="8"/>
  <c r="AA47" i="8" s="1"/>
  <c r="AD47" i="8"/>
  <c r="N47" i="8"/>
  <c r="O47" i="8" s="1"/>
  <c r="R44" i="8"/>
  <c r="V44" i="8"/>
  <c r="W43" i="8"/>
  <c r="AA46" i="8"/>
  <c r="M47" i="8"/>
  <c r="D69" i="4" s="1"/>
  <c r="AC47" i="8"/>
  <c r="T69" i="4" s="1"/>
  <c r="O46" i="8"/>
  <c r="B71" i="4"/>
  <c r="B50" i="8"/>
  <c r="C46" i="8"/>
  <c r="A49" i="8"/>
  <c r="G48" i="8"/>
  <c r="E48" i="8"/>
  <c r="I48" i="8"/>
  <c r="F48" i="8"/>
  <c r="D48" i="8"/>
  <c r="H48" i="8"/>
  <c r="J45" i="8"/>
  <c r="K45" i="8"/>
  <c r="Z48" i="8" l="1"/>
  <c r="AE47" i="8"/>
  <c r="W44" i="8"/>
  <c r="AD48" i="8"/>
  <c r="N48" i="8"/>
  <c r="R45" i="8"/>
  <c r="V45" i="8"/>
  <c r="Q45" i="8"/>
  <c r="H67" i="4" s="1"/>
  <c r="U45" i="8"/>
  <c r="L67" i="4" s="1"/>
  <c r="Y48" i="8"/>
  <c r="AC48" i="8"/>
  <c r="T70" i="4" s="1"/>
  <c r="M48" i="8"/>
  <c r="D70" i="4" s="1"/>
  <c r="S44" i="8"/>
  <c r="B51" i="8"/>
  <c r="B72" i="4"/>
  <c r="G49" i="8"/>
  <c r="A50" i="8"/>
  <c r="E49" i="8"/>
  <c r="I49" i="8"/>
  <c r="F49" i="8"/>
  <c r="D49" i="8"/>
  <c r="H49" i="8"/>
  <c r="C47" i="8"/>
  <c r="K46" i="8"/>
  <c r="J46" i="8"/>
  <c r="Y49" i="8" l="1"/>
  <c r="P71" i="4" s="1"/>
  <c r="AA48" i="8"/>
  <c r="P70" i="4"/>
  <c r="Z49" i="8"/>
  <c r="AA49" i="8"/>
  <c r="W45" i="8"/>
  <c r="AD49" i="8"/>
  <c r="N49" i="8"/>
  <c r="R46" i="8"/>
  <c r="V46" i="8"/>
  <c r="O48" i="8"/>
  <c r="AC49" i="8"/>
  <c r="T71" i="4" s="1"/>
  <c r="M49" i="8"/>
  <c r="D71" i="4" s="1"/>
  <c r="Q46" i="8"/>
  <c r="H68" i="4" s="1"/>
  <c r="U46" i="8"/>
  <c r="L68" i="4" s="1"/>
  <c r="S45" i="8"/>
  <c r="AE48" i="8"/>
  <c r="B52" i="8"/>
  <c r="B73" i="4"/>
  <c r="J47" i="8"/>
  <c r="K47" i="8"/>
  <c r="A51" i="8"/>
  <c r="D50" i="8"/>
  <c r="I50" i="8"/>
  <c r="G50" i="8"/>
  <c r="E50" i="8"/>
  <c r="F50" i="8"/>
  <c r="H50" i="8"/>
  <c r="C48" i="8"/>
  <c r="W46" i="8" l="1"/>
  <c r="Y50" i="8"/>
  <c r="P72" i="4" s="1"/>
  <c r="AC50" i="8"/>
  <c r="T72" i="4" s="1"/>
  <c r="M50" i="8"/>
  <c r="D72" i="4" s="1"/>
  <c r="S46" i="8"/>
  <c r="O49" i="8"/>
  <c r="AD50" i="8"/>
  <c r="AE50" i="8" s="1"/>
  <c r="N50" i="8"/>
  <c r="O50" i="8" s="1"/>
  <c r="R47" i="8"/>
  <c r="V47" i="8"/>
  <c r="Z50" i="8"/>
  <c r="AA50" i="8" s="1"/>
  <c r="Q47" i="8"/>
  <c r="H69" i="4" s="1"/>
  <c r="U47" i="8"/>
  <c r="L69" i="4" s="1"/>
  <c r="AE49" i="8"/>
  <c r="B53" i="8"/>
  <c r="B75" i="4" s="1"/>
  <c r="B74" i="4"/>
  <c r="A52" i="8"/>
  <c r="H51" i="8"/>
  <c r="G51" i="8"/>
  <c r="E51" i="8"/>
  <c r="D51" i="8"/>
  <c r="I51" i="8"/>
  <c r="Z51" i="8" s="1"/>
  <c r="F51" i="8"/>
  <c r="C49" i="8"/>
  <c r="K48" i="8"/>
  <c r="J48" i="8"/>
  <c r="M51" i="8" l="1"/>
  <c r="D73" i="4" s="1"/>
  <c r="AC51" i="8"/>
  <c r="T73" i="4" s="1"/>
  <c r="R48" i="8"/>
  <c r="V48" i="8"/>
  <c r="Q48" i="8"/>
  <c r="H70" i="4" s="1"/>
  <c r="U48" i="8"/>
  <c r="L70" i="4" s="1"/>
  <c r="AD51" i="8"/>
  <c r="N51" i="8"/>
  <c r="O51" i="8" s="1"/>
  <c r="Y51" i="8"/>
  <c r="W47" i="8"/>
  <c r="S47" i="8"/>
  <c r="J49" i="8"/>
  <c r="K49" i="8"/>
  <c r="C50" i="8"/>
  <c r="A53" i="8"/>
  <c r="E52" i="8"/>
  <c r="H52" i="8"/>
  <c r="D52" i="8"/>
  <c r="I52" i="8"/>
  <c r="G52" i="8"/>
  <c r="F52" i="8"/>
  <c r="AA51" i="8" l="1"/>
  <c r="P73" i="4"/>
  <c r="AD52" i="8"/>
  <c r="N52" i="8"/>
  <c r="R49" i="8"/>
  <c r="V49" i="8"/>
  <c r="W48" i="8"/>
  <c r="S48" i="8"/>
  <c r="Z52" i="8"/>
  <c r="M52" i="8"/>
  <c r="D74" i="4" s="1"/>
  <c r="AC52" i="8"/>
  <c r="T74" i="4" s="1"/>
  <c r="Y52" i="8"/>
  <c r="P74" i="4" s="1"/>
  <c r="Q49" i="8"/>
  <c r="H71" i="4" s="1"/>
  <c r="U49" i="8"/>
  <c r="L71" i="4" s="1"/>
  <c r="AE51" i="8"/>
  <c r="K50" i="8"/>
  <c r="J50" i="8"/>
  <c r="C51" i="8"/>
  <c r="E53" i="8"/>
  <c r="G53" i="8"/>
  <c r="H53" i="8"/>
  <c r="D53" i="8"/>
  <c r="I53" i="8"/>
  <c r="F53" i="8"/>
  <c r="Z53" i="8" l="1"/>
  <c r="W49" i="8"/>
  <c r="S49" i="8"/>
  <c r="Q50" i="8"/>
  <c r="H72" i="4" s="1"/>
  <c r="U50" i="8"/>
  <c r="L72" i="4" s="1"/>
  <c r="O52" i="8"/>
  <c r="AA53" i="8"/>
  <c r="M53" i="8"/>
  <c r="D75" i="4" s="1"/>
  <c r="AC53" i="8"/>
  <c r="T75" i="4" s="1"/>
  <c r="Y53" i="8"/>
  <c r="P75" i="4" s="1"/>
  <c r="N53" i="8"/>
  <c r="AD53" i="8"/>
  <c r="AE53" i="8" s="1"/>
  <c r="R50" i="8"/>
  <c r="S50" i="8" s="1"/>
  <c r="V50" i="8"/>
  <c r="AA52" i="8"/>
  <c r="AE52" i="8"/>
  <c r="K51" i="8"/>
  <c r="J51" i="8"/>
  <c r="C52" i="8"/>
  <c r="C53" i="8"/>
  <c r="W50" i="8" l="1"/>
  <c r="O53" i="8"/>
  <c r="R51" i="8"/>
  <c r="V51" i="8"/>
  <c r="Q51" i="8"/>
  <c r="H73" i="4" s="1"/>
  <c r="U51" i="8"/>
  <c r="L73" i="4" s="1"/>
  <c r="J53" i="8"/>
  <c r="K53" i="8"/>
  <c r="O53" i="3"/>
  <c r="K52" i="8"/>
  <c r="J52" i="8"/>
  <c r="U75" i="4" l="1"/>
  <c r="U71" i="4"/>
  <c r="U67" i="4"/>
  <c r="U63" i="4"/>
  <c r="U59" i="4"/>
  <c r="U55" i="4"/>
  <c r="U51" i="4"/>
  <c r="U47" i="4"/>
  <c r="U43" i="4"/>
  <c r="U39" i="4"/>
  <c r="U35" i="4"/>
  <c r="U31" i="4"/>
  <c r="U27" i="4"/>
  <c r="U74" i="4"/>
  <c r="U70" i="4"/>
  <c r="U66" i="4"/>
  <c r="U62" i="4"/>
  <c r="U58" i="4"/>
  <c r="U54" i="4"/>
  <c r="U50" i="4"/>
  <c r="U46" i="4"/>
  <c r="U38" i="4"/>
  <c r="U34" i="4"/>
  <c r="U30" i="4"/>
  <c r="U73" i="4"/>
  <c r="U65" i="4"/>
  <c r="U57" i="4"/>
  <c r="U49" i="4"/>
  <c r="U37" i="4"/>
  <c r="U33" i="4"/>
  <c r="U25" i="4"/>
  <c r="U72" i="4"/>
  <c r="U68" i="4"/>
  <c r="U64" i="4"/>
  <c r="U56" i="4"/>
  <c r="U52" i="4"/>
  <c r="U48" i="4"/>
  <c r="U44" i="4"/>
  <c r="U40" i="4"/>
  <c r="U36" i="4"/>
  <c r="U28" i="4"/>
  <c r="U42" i="4"/>
  <c r="U26" i="4"/>
  <c r="U69" i="4"/>
  <c r="U61" i="4"/>
  <c r="U53" i="4"/>
  <c r="U45" i="4"/>
  <c r="U41" i="4"/>
  <c r="U29" i="4"/>
  <c r="U60" i="4"/>
  <c r="U32" i="4"/>
  <c r="U24" i="4"/>
  <c r="Q24" i="4"/>
  <c r="Q75" i="4"/>
  <c r="Q71" i="4"/>
  <c r="Q67" i="4"/>
  <c r="Q63" i="4"/>
  <c r="Q59" i="4"/>
  <c r="Q55" i="4"/>
  <c r="Q51" i="4"/>
  <c r="Q47" i="4"/>
  <c r="Q43" i="4"/>
  <c r="Q39" i="4"/>
  <c r="Q35" i="4"/>
  <c r="Q31" i="4"/>
  <c r="Q27" i="4"/>
  <c r="Q74" i="4"/>
  <c r="Q66" i="4"/>
  <c r="Q62" i="4"/>
  <c r="Q58" i="4"/>
  <c r="Q50" i="4"/>
  <c r="Q46" i="4"/>
  <c r="Q38" i="4"/>
  <c r="Q26" i="4"/>
  <c r="Q73" i="4"/>
  <c r="Q65" i="4"/>
  <c r="Q57" i="4"/>
  <c r="Q53" i="4"/>
  <c r="Q45" i="4"/>
  <c r="Q37" i="4"/>
  <c r="Q29" i="4"/>
  <c r="Q70" i="4"/>
  <c r="Q54" i="4"/>
  <c r="Q42" i="4"/>
  <c r="Q34" i="4"/>
  <c r="Q30" i="4"/>
  <c r="Q69" i="4"/>
  <c r="Q61" i="4"/>
  <c r="Q49" i="4"/>
  <c r="Q41" i="4"/>
  <c r="Q33" i="4"/>
  <c r="Q25" i="4"/>
  <c r="Q72" i="4"/>
  <c r="Q64" i="4"/>
  <c r="Q60" i="4"/>
  <c r="Q56" i="4"/>
  <c r="Q48" i="4"/>
  <c r="Q40" i="4"/>
  <c r="Q32" i="4"/>
  <c r="Q28" i="4"/>
  <c r="Q68" i="4"/>
  <c r="Q52" i="4"/>
  <c r="Q44" i="4"/>
  <c r="Q36" i="4"/>
  <c r="M71" i="4"/>
  <c r="M67" i="4"/>
  <c r="M63" i="4"/>
  <c r="M59" i="4"/>
  <c r="M55" i="4"/>
  <c r="M51" i="4"/>
  <c r="M47" i="4"/>
  <c r="M43" i="4"/>
  <c r="M39" i="4"/>
  <c r="M35" i="4"/>
  <c r="M31" i="4"/>
  <c r="M27" i="4"/>
  <c r="M70" i="4"/>
  <c r="M66" i="4"/>
  <c r="M62" i="4"/>
  <c r="M54" i="4"/>
  <c r="M50" i="4"/>
  <c r="M42" i="4"/>
  <c r="M34" i="4"/>
  <c r="M26" i="4"/>
  <c r="M69" i="4"/>
  <c r="M65" i="4"/>
  <c r="M57" i="4"/>
  <c r="M45" i="4"/>
  <c r="M37" i="4"/>
  <c r="M29" i="4"/>
  <c r="M60" i="4"/>
  <c r="M44" i="4"/>
  <c r="M36" i="4"/>
  <c r="M28" i="4"/>
  <c r="M58" i="4"/>
  <c r="M46" i="4"/>
  <c r="M38" i="4"/>
  <c r="M30" i="4"/>
  <c r="M73" i="4"/>
  <c r="M61" i="4"/>
  <c r="M53" i="4"/>
  <c r="M49" i="4"/>
  <c r="M41" i="4"/>
  <c r="M33" i="4"/>
  <c r="M25" i="4"/>
  <c r="M72" i="4"/>
  <c r="M68" i="4"/>
  <c r="M64" i="4"/>
  <c r="M56" i="4"/>
  <c r="M52" i="4"/>
  <c r="M48" i="4"/>
  <c r="M40" i="4"/>
  <c r="M32" i="4"/>
  <c r="M24" i="4"/>
  <c r="E24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74" i="4"/>
  <c r="E70" i="4"/>
  <c r="E66" i="4"/>
  <c r="E62" i="4"/>
  <c r="E58" i="4"/>
  <c r="E50" i="4"/>
  <c r="E46" i="4"/>
  <c r="E42" i="4"/>
  <c r="E34" i="4"/>
  <c r="E26" i="4"/>
  <c r="E73" i="4"/>
  <c r="E65" i="4"/>
  <c r="E57" i="4"/>
  <c r="E49" i="4"/>
  <c r="E45" i="4"/>
  <c r="E37" i="4"/>
  <c r="E29" i="4"/>
  <c r="E72" i="4"/>
  <c r="E64" i="4"/>
  <c r="E56" i="4"/>
  <c r="E48" i="4"/>
  <c r="E40" i="4"/>
  <c r="E32" i="4"/>
  <c r="E54" i="4"/>
  <c r="E38" i="4"/>
  <c r="E30" i="4"/>
  <c r="E69" i="4"/>
  <c r="E61" i="4"/>
  <c r="E53" i="4"/>
  <c r="E41" i="4"/>
  <c r="E33" i="4"/>
  <c r="E25" i="4"/>
  <c r="E68" i="4"/>
  <c r="E60" i="4"/>
  <c r="E52" i="4"/>
  <c r="E44" i="4"/>
  <c r="E36" i="4"/>
  <c r="E28" i="4"/>
  <c r="I24" i="4"/>
  <c r="I71" i="4"/>
  <c r="I67" i="4"/>
  <c r="I63" i="4"/>
  <c r="I59" i="4"/>
  <c r="I55" i="4"/>
  <c r="I51" i="4"/>
  <c r="I47" i="4"/>
  <c r="I43" i="4"/>
  <c r="I39" i="4"/>
  <c r="I35" i="4"/>
  <c r="I31" i="4"/>
  <c r="I27" i="4"/>
  <c r="I70" i="4"/>
  <c r="I66" i="4"/>
  <c r="I62" i="4"/>
  <c r="I58" i="4"/>
  <c r="I50" i="4"/>
  <c r="I42" i="4"/>
  <c r="I38" i="4"/>
  <c r="I30" i="4"/>
  <c r="I53" i="4"/>
  <c r="I37" i="4"/>
  <c r="I25" i="4"/>
  <c r="I48" i="4"/>
  <c r="I40" i="4"/>
  <c r="I32" i="4"/>
  <c r="I54" i="4"/>
  <c r="I46" i="4"/>
  <c r="I34" i="4"/>
  <c r="I26" i="4"/>
  <c r="I73" i="4"/>
  <c r="I69" i="4"/>
  <c r="I65" i="4"/>
  <c r="I61" i="4"/>
  <c r="I57" i="4"/>
  <c r="I45" i="4"/>
  <c r="I41" i="4"/>
  <c r="I33" i="4"/>
  <c r="I72" i="4"/>
  <c r="I68" i="4"/>
  <c r="I64" i="4"/>
  <c r="I60" i="4"/>
  <c r="I56" i="4"/>
  <c r="I52" i="4"/>
  <c r="I44" i="4"/>
  <c r="I36" i="4"/>
  <c r="I28" i="4"/>
  <c r="I49" i="4"/>
  <c r="I29" i="4"/>
  <c r="Q53" i="8"/>
  <c r="H75" i="4" s="1"/>
  <c r="U53" i="8"/>
  <c r="L75" i="4" s="1"/>
  <c r="R53" i="8"/>
  <c r="V53" i="8"/>
  <c r="M75" i="4" s="1"/>
  <c r="Q52" i="8"/>
  <c r="H74" i="4" s="1"/>
  <c r="U52" i="8"/>
  <c r="L74" i="4" s="1"/>
  <c r="R52" i="8"/>
  <c r="I74" i="4" s="1"/>
  <c r="V52" i="8"/>
  <c r="M74" i="4" s="1"/>
  <c r="W51" i="8"/>
  <c r="N73" i="4" s="1"/>
  <c r="S51" i="8"/>
  <c r="J73" i="4" s="1"/>
  <c r="G24" i="4"/>
  <c r="J30" i="4"/>
  <c r="V24" i="4"/>
  <c r="V29" i="4"/>
  <c r="V25" i="4"/>
  <c r="F30" i="4"/>
  <c r="F26" i="4"/>
  <c r="J26" i="4"/>
  <c r="V30" i="4"/>
  <c r="R29" i="4"/>
  <c r="V26" i="4"/>
  <c r="R25" i="4"/>
  <c r="J25" i="4"/>
  <c r="F29" i="4"/>
  <c r="F25" i="4"/>
  <c r="R30" i="4"/>
  <c r="N29" i="4"/>
  <c r="V27" i="4"/>
  <c r="R26" i="4"/>
  <c r="N25" i="4"/>
  <c r="F24" i="4"/>
  <c r="J24" i="4"/>
  <c r="R24" i="4"/>
  <c r="G26" i="4"/>
  <c r="V28" i="4"/>
  <c r="G25" i="4"/>
  <c r="N26" i="4"/>
  <c r="F27" i="4"/>
  <c r="R27" i="4"/>
  <c r="F28" i="4"/>
  <c r="N30" i="4"/>
  <c r="N24" i="4"/>
  <c r="N27" i="4"/>
  <c r="G29" i="4"/>
  <c r="J28" i="4"/>
  <c r="N28" i="4"/>
  <c r="G27" i="4"/>
  <c r="J27" i="4"/>
  <c r="J29" i="4"/>
  <c r="G30" i="4"/>
  <c r="G28" i="4"/>
  <c r="R28" i="4"/>
  <c r="N31" i="4"/>
  <c r="R31" i="4"/>
  <c r="G31" i="4"/>
  <c r="V31" i="4"/>
  <c r="J31" i="4"/>
  <c r="F31" i="4"/>
  <c r="R32" i="4"/>
  <c r="J32" i="4"/>
  <c r="F32" i="4"/>
  <c r="G32" i="4"/>
  <c r="V32" i="4"/>
  <c r="N32" i="4"/>
  <c r="N33" i="4"/>
  <c r="F33" i="4"/>
  <c r="G33" i="4"/>
  <c r="V33" i="4"/>
  <c r="J33" i="4"/>
  <c r="R33" i="4"/>
  <c r="V34" i="4"/>
  <c r="J34" i="4"/>
  <c r="R34" i="4"/>
  <c r="N34" i="4"/>
  <c r="G34" i="4"/>
  <c r="F34" i="4"/>
  <c r="F35" i="4"/>
  <c r="V35" i="4"/>
  <c r="N35" i="4"/>
  <c r="J35" i="4"/>
  <c r="R35" i="4"/>
  <c r="G35" i="4"/>
  <c r="F36" i="4"/>
  <c r="G36" i="4"/>
  <c r="J36" i="4"/>
  <c r="N36" i="4"/>
  <c r="V36" i="4"/>
  <c r="R36" i="4"/>
  <c r="R37" i="4"/>
  <c r="N37" i="4"/>
  <c r="J37" i="4"/>
  <c r="G37" i="4"/>
  <c r="V37" i="4"/>
  <c r="F37" i="4"/>
  <c r="R38" i="4"/>
  <c r="G38" i="4"/>
  <c r="N38" i="4"/>
  <c r="F38" i="4"/>
  <c r="J38" i="4"/>
  <c r="V38" i="4"/>
  <c r="N39" i="4"/>
  <c r="J39" i="4"/>
  <c r="F39" i="4"/>
  <c r="R39" i="4"/>
  <c r="G39" i="4"/>
  <c r="V39" i="4"/>
  <c r="V40" i="4"/>
  <c r="N40" i="4"/>
  <c r="G40" i="4"/>
  <c r="J40" i="4"/>
  <c r="F40" i="4"/>
  <c r="R40" i="4"/>
  <c r="G41" i="4"/>
  <c r="R41" i="4"/>
  <c r="V41" i="4"/>
  <c r="J41" i="4"/>
  <c r="F41" i="4"/>
  <c r="N41" i="4"/>
  <c r="J42" i="4"/>
  <c r="G42" i="4"/>
  <c r="N42" i="4"/>
  <c r="F42" i="4"/>
  <c r="V42" i="4"/>
  <c r="R42" i="4"/>
  <c r="G43" i="4"/>
  <c r="R43" i="4"/>
  <c r="N43" i="4"/>
  <c r="V43" i="4"/>
  <c r="F43" i="4"/>
  <c r="J43" i="4"/>
  <c r="J44" i="4"/>
  <c r="F44" i="4"/>
  <c r="R44" i="4"/>
  <c r="V44" i="4"/>
  <c r="N44" i="4"/>
  <c r="G44" i="4"/>
  <c r="F45" i="4"/>
  <c r="G45" i="4"/>
  <c r="N45" i="4"/>
  <c r="V45" i="4"/>
  <c r="J45" i="4"/>
  <c r="R45" i="4"/>
  <c r="N46" i="4"/>
  <c r="G46" i="4"/>
  <c r="J46" i="4"/>
  <c r="V46" i="4"/>
  <c r="R46" i="4"/>
  <c r="F46" i="4"/>
  <c r="N47" i="4"/>
  <c r="G47" i="4"/>
  <c r="F47" i="4"/>
  <c r="V47" i="4"/>
  <c r="R47" i="4"/>
  <c r="J47" i="4"/>
  <c r="F48" i="4"/>
  <c r="R48" i="4"/>
  <c r="G48" i="4"/>
  <c r="N48" i="4"/>
  <c r="J48" i="4"/>
  <c r="V48" i="4"/>
  <c r="F49" i="4"/>
  <c r="N49" i="4"/>
  <c r="V49" i="4"/>
  <c r="G49" i="4"/>
  <c r="J49" i="4"/>
  <c r="R49" i="4"/>
  <c r="R50" i="4"/>
  <c r="J50" i="4"/>
  <c r="V50" i="4"/>
  <c r="F50" i="4"/>
  <c r="N50" i="4"/>
  <c r="G50" i="4"/>
  <c r="G51" i="4"/>
  <c r="J51" i="4"/>
  <c r="R51" i="4"/>
  <c r="V51" i="4"/>
  <c r="N51" i="4"/>
  <c r="F51" i="4"/>
  <c r="R52" i="4"/>
  <c r="F52" i="4"/>
  <c r="J52" i="4"/>
  <c r="G52" i="4"/>
  <c r="N52" i="4"/>
  <c r="V52" i="4"/>
  <c r="F53" i="4"/>
  <c r="V53" i="4"/>
  <c r="G53" i="4"/>
  <c r="N53" i="4"/>
  <c r="J53" i="4"/>
  <c r="R53" i="4"/>
  <c r="V54" i="4"/>
  <c r="R54" i="4"/>
  <c r="F54" i="4"/>
  <c r="J54" i="4"/>
  <c r="N54" i="4"/>
  <c r="G54" i="4"/>
  <c r="J55" i="4"/>
  <c r="G55" i="4"/>
  <c r="R55" i="4"/>
  <c r="N55" i="4"/>
  <c r="V55" i="4"/>
  <c r="F55" i="4"/>
  <c r="G56" i="4"/>
  <c r="V56" i="4"/>
  <c r="N56" i="4"/>
  <c r="J56" i="4"/>
  <c r="R56" i="4"/>
  <c r="F56" i="4"/>
  <c r="J57" i="4"/>
  <c r="V57" i="4"/>
  <c r="G57" i="4"/>
  <c r="F57" i="4"/>
  <c r="R57" i="4"/>
  <c r="N57" i="4"/>
  <c r="R58" i="4"/>
  <c r="V58" i="4"/>
  <c r="G58" i="4"/>
  <c r="J58" i="4"/>
  <c r="F58" i="4"/>
  <c r="N58" i="4"/>
  <c r="N59" i="4"/>
  <c r="R59" i="4"/>
  <c r="F59" i="4"/>
  <c r="G59" i="4"/>
  <c r="V59" i="4"/>
  <c r="J59" i="4"/>
  <c r="G60" i="4"/>
  <c r="J60" i="4"/>
  <c r="R60" i="4"/>
  <c r="F60" i="4"/>
  <c r="V60" i="4"/>
  <c r="N60" i="4"/>
  <c r="J61" i="4"/>
  <c r="F61" i="4"/>
  <c r="R61" i="4"/>
  <c r="N61" i="4"/>
  <c r="G61" i="4"/>
  <c r="V61" i="4"/>
  <c r="J62" i="4"/>
  <c r="V62" i="4"/>
  <c r="R62" i="4"/>
  <c r="N62" i="4"/>
  <c r="F62" i="4"/>
  <c r="G62" i="4"/>
  <c r="V63" i="4"/>
  <c r="R63" i="4"/>
  <c r="F63" i="4"/>
  <c r="J63" i="4"/>
  <c r="N63" i="4"/>
  <c r="G63" i="4"/>
  <c r="G64" i="4"/>
  <c r="V64" i="4"/>
  <c r="N64" i="4"/>
  <c r="F64" i="4"/>
  <c r="J64" i="4"/>
  <c r="R64" i="4"/>
  <c r="V65" i="4"/>
  <c r="R65" i="4"/>
  <c r="N65" i="4"/>
  <c r="F65" i="4"/>
  <c r="J65" i="4"/>
  <c r="G65" i="4"/>
  <c r="R66" i="4"/>
  <c r="G66" i="4"/>
  <c r="F66" i="4"/>
  <c r="N66" i="4"/>
  <c r="J66" i="4"/>
  <c r="V66" i="4"/>
  <c r="J67" i="4"/>
  <c r="F67" i="4"/>
  <c r="V67" i="4"/>
  <c r="R67" i="4"/>
  <c r="N67" i="4"/>
  <c r="G67" i="4"/>
  <c r="G68" i="4"/>
  <c r="N68" i="4"/>
  <c r="J68" i="4"/>
  <c r="V68" i="4"/>
  <c r="F68" i="4"/>
  <c r="R68" i="4"/>
  <c r="G69" i="4"/>
  <c r="N69" i="4"/>
  <c r="F69" i="4"/>
  <c r="J69" i="4"/>
  <c r="V69" i="4"/>
  <c r="R69" i="4"/>
  <c r="R70" i="4"/>
  <c r="G70" i="4"/>
  <c r="N70" i="4"/>
  <c r="F70" i="4"/>
  <c r="J70" i="4"/>
  <c r="V70" i="4"/>
  <c r="V71" i="4"/>
  <c r="N71" i="4"/>
  <c r="F71" i="4"/>
  <c r="G71" i="4"/>
  <c r="R71" i="4"/>
  <c r="J71" i="4"/>
  <c r="N72" i="4"/>
  <c r="G72" i="4"/>
  <c r="R72" i="4"/>
  <c r="V72" i="4"/>
  <c r="J72" i="4"/>
  <c r="F72" i="4"/>
  <c r="F73" i="4"/>
  <c r="G73" i="4"/>
  <c r="R73" i="4"/>
  <c r="V73" i="4"/>
  <c r="G74" i="4"/>
  <c r="V74" i="4"/>
  <c r="F74" i="4"/>
  <c r="R74" i="4"/>
  <c r="R75" i="4"/>
  <c r="V75" i="4"/>
  <c r="G75" i="4"/>
  <c r="F75" i="4"/>
  <c r="W53" i="8" l="1"/>
  <c r="S53" i="8"/>
  <c r="J75" i="4" s="1"/>
  <c r="I75" i="4"/>
  <c r="W52" i="8"/>
  <c r="N74" i="4" s="1"/>
  <c r="S52" i="8"/>
  <c r="J74" i="4" s="1"/>
  <c r="N75" i="4"/>
</calcChain>
</file>

<file path=xl/sharedStrings.xml><?xml version="1.0" encoding="utf-8"?>
<sst xmlns="http://schemas.openxmlformats.org/spreadsheetml/2006/main" count="1225" uniqueCount="127">
  <si>
    <t>segment</t>
  </si>
  <si>
    <t>week</t>
  </si>
  <si>
    <t>Week</t>
  </si>
  <si>
    <t>SEGMENTS</t>
  </si>
  <si>
    <t>PctChg</t>
  </si>
  <si>
    <t>REFERENCES</t>
  </si>
  <si>
    <t>Day</t>
  </si>
  <si>
    <t>=</t>
  </si>
  <si>
    <t>Name</t>
  </si>
  <si>
    <t>ID</t>
  </si>
  <si>
    <t>Variable</t>
  </si>
  <si>
    <t>Value</t>
  </si>
  <si>
    <t>Keep</t>
  </si>
  <si>
    <t>Missing Character</t>
  </si>
  <si>
    <t>As Of Date</t>
  </si>
  <si>
    <t>As Of Date Override</t>
  </si>
  <si>
    <t>&lt; Input &gt;</t>
  </si>
  <si>
    <t>Column 2 ID (Transactions)</t>
  </si>
  <si>
    <t>Column 3 ID (Consumers)</t>
  </si>
  <si>
    <t>Total</t>
  </si>
  <si>
    <t>Row ID 2005</t>
  </si>
  <si>
    <t>Row ID 2004</t>
  </si>
  <si>
    <t>Weekly</t>
  </si>
  <si>
    <t>Year to Date</t>
  </si>
  <si>
    <t xml:space="preserve">.   </t>
  </si>
  <si>
    <t>&lt;none&gt;</t>
  </si>
  <si>
    <t>n</t>
  </si>
  <si>
    <t>m</t>
  </si>
  <si>
    <t>None Character</t>
  </si>
  <si>
    <t>Label</t>
  </si>
  <si>
    <t>cum</t>
  </si>
  <si>
    <t>rowID05</t>
  </si>
  <si>
    <t>rowID04</t>
  </si>
  <si>
    <t>colDU</t>
  </si>
  <si>
    <t>colTX</t>
  </si>
  <si>
    <t>colCC</t>
  </si>
  <si>
    <t>asof</t>
  </si>
  <si>
    <t>overide</t>
  </si>
  <si>
    <t>prod</t>
  </si>
  <si>
    <t>prodid</t>
  </si>
  <si>
    <t>prodspin</t>
  </si>
  <si>
    <t>prodlab</t>
  </si>
  <si>
    <t>title</t>
  </si>
  <si>
    <t>seg</t>
  </si>
  <si>
    <t>VARIABLE LABELS</t>
  </si>
  <si>
    <t>Format</t>
  </si>
  <si>
    <t>prodfmt</t>
  </si>
  <si>
    <t>prodls</t>
  </si>
  <si>
    <t>Beg</t>
  </si>
  <si>
    <t>X</t>
  </si>
  <si>
    <t>PRODUCT GROUP</t>
  </si>
  <si>
    <t>SHOW DATA AS</t>
  </si>
  <si>
    <t>Title</t>
  </si>
  <si>
    <t>PRODUCT GROUP LABELS</t>
  </si>
  <si>
    <t>Start Date</t>
  </si>
  <si>
    <t>sdate</t>
  </si>
  <si>
    <t>prodnam</t>
  </si>
  <si>
    <t>Number of Segments</t>
  </si>
  <si>
    <t>nseg</t>
  </si>
  <si>
    <t>INPUTS</t>
  </si>
  <si>
    <t>Heavy</t>
  </si>
  <si>
    <t>New</t>
  </si>
  <si>
    <t>Specialty</t>
  </si>
  <si>
    <t>Mainstream</t>
  </si>
  <si>
    <t>Pre</t>
  </si>
  <si>
    <t>Curr</t>
  </si>
  <si>
    <t>Users</t>
  </si>
  <si>
    <t>UsersCurr</t>
  </si>
  <si>
    <t>UsersPre</t>
  </si>
  <si>
    <t>ItemsCurr</t>
  </si>
  <si>
    <t>DallarsPre</t>
  </si>
  <si>
    <t>DollarsCurr</t>
  </si>
  <si>
    <t>ItemsPre</t>
  </si>
  <si>
    <t>Focus2</t>
  </si>
  <si>
    <t>Diverse2</t>
  </si>
  <si>
    <t>Focus1</t>
  </si>
  <si>
    <t>Diverse1</t>
  </si>
  <si>
    <t>Other</t>
  </si>
  <si>
    <t>PurchasesPre</t>
  </si>
  <si>
    <t>PurchasesCurr</t>
  </si>
  <si>
    <t>Total($)</t>
  </si>
  <si>
    <t>Core($)</t>
  </si>
  <si>
    <t>Extra($)</t>
  </si>
  <si>
    <t>purchasesTotalWeek</t>
  </si>
  <si>
    <t>itemsTotalWeek</t>
  </si>
  <si>
    <t>dollarsCoreWeek</t>
  </si>
  <si>
    <t>dollarsTotalWeek</t>
  </si>
  <si>
    <t>dollarsExtraWeek</t>
  </si>
  <si>
    <t>purchasesCoreWeek</t>
  </si>
  <si>
    <t>itemsCoreWeek</t>
  </si>
  <si>
    <t>purchasesExtraWeek</t>
  </si>
  <si>
    <t>itemsExtraWeek</t>
  </si>
  <si>
    <t>purchasesTotalYTD</t>
  </si>
  <si>
    <t>itemsTotalYTD</t>
  </si>
  <si>
    <t>dollarsCoreYTD</t>
  </si>
  <si>
    <t>dollarsTotalYTD</t>
  </si>
  <si>
    <t>dollarsExtraYTD</t>
  </si>
  <si>
    <t>purchasesCoreYTD</t>
  </si>
  <si>
    <t>itemsCoreYTD</t>
  </si>
  <si>
    <t>purchasesExtraYTD</t>
  </si>
  <si>
    <t>itemsExtraYTD</t>
  </si>
  <si>
    <t>Core ($)</t>
  </si>
  <si>
    <t>Purchases/User</t>
  </si>
  <si>
    <t>Items/Purchase</t>
  </si>
  <si>
    <t>Core($)/Item</t>
  </si>
  <si>
    <t>Core</t>
  </si>
  <si>
    <t>Extra</t>
  </si>
  <si>
    <t>Total($)_Pre</t>
  </si>
  <si>
    <t>Total($)_Curr</t>
  </si>
  <si>
    <t>Total($)_PctChg</t>
  </si>
  <si>
    <t>Users_Pre</t>
  </si>
  <si>
    <t>Users_Curr</t>
  </si>
  <si>
    <t>Users_PctChg</t>
  </si>
  <si>
    <t>Purchases/Users_Pre</t>
  </si>
  <si>
    <t>Purchases/Users_Curr</t>
  </si>
  <si>
    <t>Purchases/Users_PctChg</t>
  </si>
  <si>
    <t>Items/Purchases_Pre</t>
  </si>
  <si>
    <t>Items/Purchases_Curr</t>
  </si>
  <si>
    <t>Items/Purchases_PctChg</t>
  </si>
  <si>
    <t>Total($)/Items_Pre</t>
  </si>
  <si>
    <t>Total($)/Items_Curr</t>
  </si>
  <si>
    <t>Total($)/Items_PctChg</t>
  </si>
  <si>
    <t>Purchases/Users</t>
  </si>
  <si>
    <t>Items/Purchases</t>
  </si>
  <si>
    <t>Total($)/Items</t>
  </si>
  <si>
    <t>Variable  Labs</t>
  </si>
  <si>
    <t>Customer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</si>
</sst>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m/dd"/>
    <numFmt numFmtId="165" formatCode="&quot;$&quot;#,##0.00"/>
    <numFmt numFmtId="166" formatCode="0.0%"/>
    <numFmt numFmtId="167" formatCode="0."/>
    <numFmt numFmtId="168" formatCode="#."/>
  </numFmts>
  <fonts count="1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 Black"/>
      <family val="2"/>
    </font>
    <font>
      <sz val="18"/>
      <name val="Arial Black"/>
      <family val="2"/>
    </font>
    <font>
      <i/>
      <sz val="8"/>
      <name val="Arial"/>
      <family val="2"/>
    </font>
    <font>
      <b/>
      <sz val="8"/>
      <color indexed="22"/>
      <name val="Arial"/>
      <family val="2"/>
    </font>
    <font>
      <sz val="12"/>
      <name val="Arial Black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sz val="8"/>
      <color rgb="FF000000"/>
      <name val="Tahoma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Protection="1">
      <protection locked="0"/>
    </xf>
    <xf numFmtId="0" fontId="0" fillId="0" borderId="0" xfId="0" quotePrefix="1" applyNumberFormat="1" applyProtection="1">
      <protection locked="0"/>
    </xf>
    <xf numFmtId="0" fontId="0" fillId="0" borderId="0" xfId="0" applyProtection="1"/>
    <xf numFmtId="0" fontId="0" fillId="0" borderId="0" xfId="0" quotePrefix="1" applyNumberFormat="1" applyProtection="1"/>
    <xf numFmtId="0" fontId="0" fillId="0" borderId="0" xfId="0" applyNumberFormat="1" applyProtection="1"/>
    <xf numFmtId="1" fontId="0" fillId="0" borderId="0" xfId="0" applyNumberFormat="1" applyProtection="1">
      <protection locked="0"/>
    </xf>
    <xf numFmtId="0" fontId="2" fillId="2" borderId="0" xfId="0" applyNumberFormat="1" applyFont="1" applyFill="1" applyBorder="1" applyAlignment="1" applyProtection="1">
      <alignment horizontal="right"/>
    </xf>
    <xf numFmtId="0" fontId="9" fillId="3" borderId="0" xfId="0" applyNumberFormat="1" applyFont="1" applyFill="1" applyBorder="1" applyAlignment="1" applyProtection="1">
      <alignment horizontal="right"/>
      <protection locked="0"/>
    </xf>
    <xf numFmtId="0" fontId="2" fillId="2" borderId="0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3" borderId="1" xfId="0" applyFill="1" applyBorder="1" applyProtection="1"/>
    <xf numFmtId="0" fontId="0" fillId="3" borderId="2" xfId="0" applyFill="1" applyBorder="1" applyAlignment="1" applyProtection="1">
      <alignment horizontal="left"/>
    </xf>
    <xf numFmtId="0" fontId="0" fillId="3" borderId="2" xfId="0" applyFill="1" applyBorder="1" applyProtection="1"/>
    <xf numFmtId="0" fontId="0" fillId="3" borderId="2" xfId="0" applyFill="1" applyBorder="1" applyAlignment="1" applyProtection="1">
      <alignment horizontal="right"/>
    </xf>
    <xf numFmtId="0" fontId="0" fillId="3" borderId="3" xfId="0" applyFill="1" applyBorder="1" applyProtection="1"/>
    <xf numFmtId="0" fontId="0" fillId="3" borderId="0" xfId="0" applyFill="1" applyProtection="1"/>
    <xf numFmtId="0" fontId="0" fillId="3" borderId="4" xfId="0" applyFill="1" applyBorder="1" applyProtection="1"/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7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right"/>
    </xf>
    <xf numFmtId="0" fontId="0" fillId="3" borderId="5" xfId="0" applyFill="1" applyBorder="1" applyProtection="1"/>
    <xf numFmtId="0" fontId="2" fillId="2" borderId="0" xfId="0" applyFont="1" applyFill="1" applyBorder="1" applyAlignment="1" applyProtection="1">
      <alignment horizontal="center"/>
    </xf>
    <xf numFmtId="167" fontId="0" fillId="3" borderId="0" xfId="0" applyNumberFormat="1" applyFill="1" applyBorder="1" applyAlignment="1" applyProtection="1">
      <alignment horizontal="center"/>
    </xf>
    <xf numFmtId="0" fontId="0" fillId="3" borderId="0" xfId="0" applyFill="1" applyBorder="1" applyProtection="1"/>
    <xf numFmtId="0" fontId="0" fillId="3" borderId="0" xfId="0" applyFill="1" applyBorder="1" applyAlignment="1" applyProtection="1">
      <alignment horizontal="left"/>
    </xf>
    <xf numFmtId="3" fontId="0" fillId="3" borderId="0" xfId="0" applyNumberFormat="1" applyFill="1" applyBorder="1" applyAlignment="1" applyProtection="1">
      <alignment horizontal="right"/>
    </xf>
    <xf numFmtId="0" fontId="6" fillId="3" borderId="0" xfId="0" applyFont="1" applyFill="1" applyBorder="1" applyAlignment="1" applyProtection="1">
      <alignment horizontal="left"/>
    </xf>
    <xf numFmtId="0" fontId="0" fillId="3" borderId="0" xfId="0" applyFill="1" applyBorder="1" applyAlignment="1" applyProtection="1"/>
    <xf numFmtId="0" fontId="0" fillId="3" borderId="0" xfId="0" applyFill="1" applyBorder="1" applyAlignment="1" applyProtection="1">
      <alignment horizontal="right"/>
    </xf>
    <xf numFmtId="0" fontId="3" fillId="2" borderId="0" xfId="0" applyFont="1" applyFill="1" applyBorder="1" applyProtection="1"/>
    <xf numFmtId="0" fontId="3" fillId="3" borderId="0" xfId="0" applyFont="1" applyFill="1" applyBorder="1" applyAlignment="1" applyProtection="1">
      <alignment horizontal="right"/>
    </xf>
    <xf numFmtId="0" fontId="2" fillId="3" borderId="0" xfId="0" applyFont="1" applyFill="1" applyBorder="1" applyAlignment="1" applyProtection="1">
      <alignment horizontal="right"/>
    </xf>
    <xf numFmtId="0" fontId="3" fillId="3" borderId="0" xfId="0" applyNumberFormat="1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9" fillId="3" borderId="0" xfId="0" applyFont="1" applyFill="1" applyBorder="1" applyAlignment="1" applyProtection="1">
      <alignment horizontal="right"/>
    </xf>
    <xf numFmtId="0" fontId="0" fillId="3" borderId="6" xfId="0" applyFill="1" applyBorder="1" applyProtection="1"/>
    <xf numFmtId="0" fontId="0" fillId="3" borderId="7" xfId="0" applyFill="1" applyBorder="1" applyAlignment="1" applyProtection="1">
      <alignment horizontal="left"/>
    </xf>
    <xf numFmtId="0" fontId="0" fillId="3" borderId="7" xfId="0" applyFill="1" applyBorder="1" applyProtection="1"/>
    <xf numFmtId="0" fontId="0" fillId="3" borderId="7" xfId="0" applyFill="1" applyBorder="1" applyAlignment="1" applyProtection="1">
      <alignment horizontal="right"/>
    </xf>
    <xf numFmtId="0" fontId="0" fillId="3" borderId="8" xfId="0" applyFill="1" applyBorder="1" applyProtection="1"/>
    <xf numFmtId="0" fontId="0" fillId="3" borderId="0" xfId="0" applyFill="1" applyAlignment="1" applyProtection="1">
      <alignment horizontal="left"/>
    </xf>
    <xf numFmtId="0" fontId="0" fillId="3" borderId="0" xfId="0" applyFill="1" applyAlignment="1" applyProtection="1">
      <alignment horizontal="right"/>
    </xf>
    <xf numFmtId="0" fontId="2" fillId="2" borderId="0" xfId="0" applyFont="1" applyFill="1" applyProtection="1"/>
    <xf numFmtId="0" fontId="0" fillId="2" borderId="0" xfId="0" applyFill="1" applyAlignment="1" applyProtection="1">
      <alignment horizontal="right"/>
    </xf>
    <xf numFmtId="0" fontId="2" fillId="2" borderId="0" xfId="0" applyFont="1" applyFill="1" applyAlignment="1" applyProtection="1">
      <alignment horizontal="right"/>
    </xf>
    <xf numFmtId="0" fontId="3" fillId="3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right"/>
      <protection locked="0"/>
    </xf>
    <xf numFmtId="0" fontId="9" fillId="3" borderId="0" xfId="0" applyFont="1" applyFill="1" applyBorder="1" applyAlignment="1" applyProtection="1">
      <alignment horizontal="right"/>
      <protection locked="0"/>
    </xf>
    <xf numFmtId="0" fontId="0" fillId="3" borderId="0" xfId="0" applyFill="1" applyBorder="1" applyProtection="1">
      <protection locked="0"/>
    </xf>
    <xf numFmtId="0" fontId="0" fillId="3" borderId="0" xfId="0" applyNumberFormat="1" applyFill="1" applyBorder="1" applyProtection="1">
      <protection locked="0"/>
    </xf>
    <xf numFmtId="165" fontId="0" fillId="3" borderId="0" xfId="0" applyNumberFormat="1" applyFill="1" applyBorder="1" applyProtection="1">
      <protection locked="0"/>
    </xf>
    <xf numFmtId="0" fontId="0" fillId="3" borderId="0" xfId="0" applyFill="1" applyBorder="1" applyAlignment="1" applyProtection="1">
      <alignment horizontal="left"/>
      <protection locked="0"/>
    </xf>
    <xf numFmtId="3" fontId="0" fillId="3" borderId="0" xfId="0" applyNumberForma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0" fillId="2" borderId="1" xfId="0" applyFill="1" applyBorder="1" applyProtection="1"/>
    <xf numFmtId="0" fontId="0" fillId="2" borderId="2" xfId="0" applyFill="1" applyBorder="1" applyAlignment="1" applyProtection="1">
      <alignment horizontal="left"/>
    </xf>
    <xf numFmtId="3" fontId="0" fillId="2" borderId="2" xfId="0" applyNumberFormat="1" applyFill="1" applyBorder="1" applyProtection="1"/>
    <xf numFmtId="0" fontId="0" fillId="2" borderId="2" xfId="0" applyFill="1" applyBorder="1" applyProtection="1"/>
    <xf numFmtId="0" fontId="1" fillId="2" borderId="2" xfId="0" applyFont="1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3" fontId="0" fillId="2" borderId="0" xfId="0" applyNumberFormat="1" applyFill="1" applyBorder="1" applyProtection="1"/>
    <xf numFmtId="0" fontId="0" fillId="2" borderId="0" xfId="0" applyFill="1" applyBorder="1" applyProtection="1"/>
    <xf numFmtId="0" fontId="11" fillId="2" borderId="0" xfId="0" applyFont="1" applyFill="1" applyBorder="1" applyProtection="1"/>
    <xf numFmtId="0" fontId="6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4" xfId="0" applyNumberFormat="1" applyFill="1" applyBorder="1" applyProtection="1"/>
    <xf numFmtId="0" fontId="2" fillId="2" borderId="0" xfId="0" applyNumberFormat="1" applyFont="1" applyFill="1" applyBorder="1" applyAlignment="1" applyProtection="1">
      <alignment horizontal="center"/>
    </xf>
    <xf numFmtId="0" fontId="0" fillId="2" borderId="5" xfId="0" applyNumberFormat="1" applyFill="1" applyBorder="1" applyProtection="1"/>
    <xf numFmtId="164" fontId="0" fillId="2" borderId="9" xfId="1" applyNumberFormat="1" applyFont="1" applyFill="1" applyBorder="1" applyAlignment="1" applyProtection="1">
      <alignment horizontal="center"/>
    </xf>
    <xf numFmtId="166" fontId="0" fillId="2" borderId="1" xfId="1" applyNumberFormat="1" applyFont="1" applyFill="1" applyBorder="1" applyAlignment="1" applyProtection="1">
      <alignment horizontal="right"/>
    </xf>
    <xf numFmtId="166" fontId="0" fillId="2" borderId="2" xfId="1" applyNumberFormat="1" applyFont="1" applyFill="1" applyBorder="1" applyAlignment="1" applyProtection="1">
      <alignment horizontal="right"/>
    </xf>
    <xf numFmtId="166" fontId="0" fillId="2" borderId="3" xfId="1" applyNumberFormat="1" applyFont="1" applyFill="1" applyBorder="1" applyAlignment="1" applyProtection="1">
      <alignment horizontal="right"/>
    </xf>
    <xf numFmtId="0" fontId="0" fillId="2" borderId="0" xfId="0" applyNumberFormat="1" applyFill="1" applyBorder="1" applyProtection="1"/>
    <xf numFmtId="164" fontId="0" fillId="2" borderId="10" xfId="1" applyNumberFormat="1" applyFont="1" applyFill="1" applyBorder="1" applyAlignment="1" applyProtection="1">
      <alignment horizontal="center"/>
    </xf>
    <xf numFmtId="166" fontId="0" fillId="2" borderId="4" xfId="1" applyNumberFormat="1" applyFont="1" applyFill="1" applyBorder="1" applyAlignment="1" applyProtection="1">
      <alignment horizontal="right"/>
    </xf>
    <xf numFmtId="166" fontId="0" fillId="2" borderId="0" xfId="1" applyNumberFormat="1" applyFont="1" applyFill="1" applyBorder="1" applyAlignment="1" applyProtection="1">
      <alignment horizontal="right"/>
    </xf>
    <xf numFmtId="166" fontId="0" fillId="2" borderId="5" xfId="1" applyNumberFormat="1" applyFont="1" applyFill="1" applyBorder="1" applyAlignment="1" applyProtection="1">
      <alignment horizontal="right"/>
    </xf>
    <xf numFmtId="165" fontId="0" fillId="2" borderId="5" xfId="0" applyNumberFormat="1" applyFill="1" applyBorder="1" applyProtection="1"/>
    <xf numFmtId="164" fontId="0" fillId="2" borderId="11" xfId="1" applyNumberFormat="1" applyFont="1" applyFill="1" applyBorder="1" applyAlignment="1" applyProtection="1">
      <alignment horizontal="center"/>
    </xf>
    <xf numFmtId="166" fontId="0" fillId="2" borderId="6" xfId="1" applyNumberFormat="1" applyFont="1" applyFill="1" applyBorder="1" applyAlignment="1" applyProtection="1">
      <alignment horizontal="right"/>
    </xf>
    <xf numFmtId="166" fontId="0" fillId="2" borderId="7" xfId="1" applyNumberFormat="1" applyFont="1" applyFill="1" applyBorder="1" applyAlignment="1" applyProtection="1">
      <alignment horizontal="right"/>
    </xf>
    <xf numFmtId="166" fontId="0" fillId="2" borderId="8" xfId="1" applyNumberFormat="1" applyFont="1" applyFill="1" applyBorder="1" applyAlignment="1" applyProtection="1">
      <alignment horizontal="right"/>
    </xf>
    <xf numFmtId="0" fontId="0" fillId="2" borderId="7" xfId="0" applyFill="1" applyBorder="1" applyAlignment="1" applyProtection="1">
      <alignment horizontal="left"/>
    </xf>
    <xf numFmtId="3" fontId="0" fillId="2" borderId="7" xfId="0" applyNumberFormat="1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3" fontId="5" fillId="4" borderId="12" xfId="0" applyNumberFormat="1" applyFont="1" applyFill="1" applyBorder="1" applyAlignment="1" applyProtection="1">
      <alignment horizontal="left" vertical="center"/>
    </xf>
    <xf numFmtId="3" fontId="5" fillId="4" borderId="13" xfId="0" applyNumberFormat="1" applyFont="1" applyFill="1" applyBorder="1" applyAlignment="1" applyProtection="1">
      <alignment horizontal="left" vertical="center"/>
    </xf>
    <xf numFmtId="3" fontId="4" fillId="4" borderId="13" xfId="0" applyNumberFormat="1" applyFont="1" applyFill="1" applyBorder="1" applyAlignment="1" applyProtection="1">
      <alignment horizontal="left"/>
    </xf>
    <xf numFmtId="0" fontId="4" fillId="4" borderId="13" xfId="0" applyFont="1" applyFill="1" applyBorder="1" applyAlignment="1" applyProtection="1">
      <alignment horizontal="left"/>
    </xf>
    <xf numFmtId="2" fontId="8" fillId="4" borderId="13" xfId="0" applyNumberFormat="1" applyFont="1" applyFill="1" applyBorder="1" applyAlignment="1" applyProtection="1">
      <alignment horizontal="left"/>
    </xf>
    <xf numFmtId="0" fontId="8" fillId="4" borderId="13" xfId="0" applyFont="1" applyFill="1" applyBorder="1" applyAlignment="1" applyProtection="1">
      <alignment horizontal="left"/>
    </xf>
    <xf numFmtId="0" fontId="4" fillId="4" borderId="14" xfId="0" applyFont="1" applyFill="1" applyBorder="1" applyAlignment="1" applyProtection="1">
      <alignment horizontal="left"/>
    </xf>
    <xf numFmtId="0" fontId="2" fillId="4" borderId="9" xfId="0" applyFont="1" applyFill="1" applyBorder="1" applyAlignment="1" applyProtection="1">
      <alignment horizontal="center" wrapText="1"/>
    </xf>
    <xf numFmtId="0" fontId="2" fillId="4" borderId="11" xfId="0" applyNumberFormat="1" applyFont="1" applyFill="1" applyBorder="1" applyAlignment="1" applyProtection="1">
      <alignment horizontal="center"/>
    </xf>
    <xf numFmtId="0" fontId="2" fillId="4" borderId="6" xfId="0" applyNumberFormat="1" applyFont="1" applyFill="1" applyBorder="1" applyAlignment="1" applyProtection="1">
      <alignment horizontal="right"/>
    </xf>
    <xf numFmtId="0" fontId="2" fillId="4" borderId="7" xfId="0" applyNumberFormat="1" applyFont="1" applyFill="1" applyBorder="1" applyAlignment="1" applyProtection="1">
      <alignment horizontal="right"/>
    </xf>
    <xf numFmtId="0" fontId="2" fillId="4" borderId="8" xfId="0" applyNumberFormat="1" applyFont="1" applyFill="1" applyBorder="1" applyAlignment="1" applyProtection="1">
      <alignment horizontal="right"/>
    </xf>
    <xf numFmtId="0" fontId="2" fillId="5" borderId="6" xfId="0" applyNumberFormat="1" applyFont="1" applyFill="1" applyBorder="1" applyAlignment="1" applyProtection="1">
      <alignment horizontal="right"/>
    </xf>
    <xf numFmtId="0" fontId="2" fillId="5" borderId="7" xfId="0" applyNumberFormat="1" applyFont="1" applyFill="1" applyBorder="1" applyAlignment="1" applyProtection="1">
      <alignment horizontal="right"/>
    </xf>
    <xf numFmtId="0" fontId="2" fillId="5" borderId="8" xfId="0" applyNumberFormat="1" applyFont="1" applyFill="1" applyBorder="1" applyAlignment="1" applyProtection="1">
      <alignment horizontal="right"/>
    </xf>
    <xf numFmtId="0" fontId="2" fillId="6" borderId="6" xfId="0" applyNumberFormat="1" applyFont="1" applyFill="1" applyBorder="1" applyAlignment="1" applyProtection="1">
      <alignment horizontal="right"/>
    </xf>
    <xf numFmtId="0" fontId="2" fillId="6" borderId="7" xfId="0" applyNumberFormat="1" applyFont="1" applyFill="1" applyBorder="1" applyAlignment="1" applyProtection="1">
      <alignment horizontal="right"/>
    </xf>
    <xf numFmtId="0" fontId="2" fillId="6" borderId="8" xfId="0" applyNumberFormat="1" applyFont="1" applyFill="1" applyBorder="1" applyAlignment="1" applyProtection="1">
      <alignment horizontal="right"/>
    </xf>
    <xf numFmtId="0" fontId="2" fillId="7" borderId="6" xfId="0" applyNumberFormat="1" applyFont="1" applyFill="1" applyBorder="1" applyAlignment="1" applyProtection="1">
      <alignment horizontal="right"/>
    </xf>
    <xf numFmtId="0" fontId="2" fillId="7" borderId="7" xfId="0" applyNumberFormat="1" applyFont="1" applyFill="1" applyBorder="1" applyAlignment="1" applyProtection="1">
      <alignment horizontal="right"/>
    </xf>
    <xf numFmtId="0" fontId="2" fillId="7" borderId="8" xfId="0" applyNumberFormat="1" applyFont="1" applyFill="1" applyBorder="1" applyAlignment="1" applyProtection="1">
      <alignment horizontal="right"/>
    </xf>
    <xf numFmtId="0" fontId="2" fillId="8" borderId="6" xfId="0" applyNumberFormat="1" applyFont="1" applyFill="1" applyBorder="1" applyAlignment="1" applyProtection="1">
      <alignment horizontal="right"/>
    </xf>
    <xf numFmtId="0" fontId="2" fillId="8" borderId="7" xfId="0" applyNumberFormat="1" applyFont="1" applyFill="1" applyBorder="1" applyAlignment="1" applyProtection="1">
      <alignment horizontal="right"/>
    </xf>
    <xf numFmtId="0" fontId="2" fillId="8" borderId="8" xfId="0" applyNumberFormat="1" applyFont="1" applyFill="1" applyBorder="1" applyAlignment="1" applyProtection="1">
      <alignment horizontal="right"/>
    </xf>
    <xf numFmtId="14" fontId="9" fillId="3" borderId="0" xfId="0" applyNumberFormat="1" applyFont="1" applyFill="1" applyBorder="1" applyAlignment="1" applyProtection="1">
      <alignment horizontal="right"/>
      <protection locked="0"/>
    </xf>
    <xf numFmtId="0" fontId="8" fillId="4" borderId="1" xfId="0" applyNumberFormat="1" applyFont="1" applyFill="1" applyBorder="1" applyAlignment="1" applyProtection="1">
      <alignment horizontal="centerContinuous" vertical="center"/>
    </xf>
    <xf numFmtId="0" fontId="8" fillId="4" borderId="2" xfId="0" applyNumberFormat="1" applyFont="1" applyFill="1" applyBorder="1" applyAlignment="1" applyProtection="1">
      <alignment horizontal="centerContinuous" vertical="center"/>
    </xf>
    <xf numFmtId="0" fontId="8" fillId="4" borderId="3" xfId="0" applyNumberFormat="1" applyFont="1" applyFill="1" applyBorder="1" applyAlignment="1" applyProtection="1">
      <alignment horizontal="centerContinuous" vertical="center"/>
    </xf>
    <xf numFmtId="0" fontId="8" fillId="2" borderId="0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horizontal="centerContinuous" vertical="center"/>
    </xf>
    <xf numFmtId="0" fontId="8" fillId="5" borderId="2" xfId="0" applyNumberFormat="1" applyFont="1" applyFill="1" applyBorder="1" applyAlignment="1" applyProtection="1">
      <alignment horizontal="centerContinuous" vertical="center"/>
    </xf>
    <xf numFmtId="0" fontId="8" fillId="5" borderId="3" xfId="0" applyNumberFormat="1" applyFont="1" applyFill="1" applyBorder="1" applyAlignment="1" applyProtection="1">
      <alignment horizontal="centerContinuous" vertical="center"/>
    </xf>
    <xf numFmtId="0" fontId="8" fillId="6" borderId="1" xfId="0" applyNumberFormat="1" applyFont="1" applyFill="1" applyBorder="1" applyAlignment="1" applyProtection="1">
      <alignment horizontal="centerContinuous" vertical="center"/>
    </xf>
    <xf numFmtId="0" fontId="8" fillId="6" borderId="2" xfId="0" applyNumberFormat="1" applyFont="1" applyFill="1" applyBorder="1" applyAlignment="1" applyProtection="1">
      <alignment horizontal="centerContinuous" vertical="center"/>
    </xf>
    <xf numFmtId="0" fontId="8" fillId="6" borderId="3" xfId="0" applyNumberFormat="1" applyFont="1" applyFill="1" applyBorder="1" applyAlignment="1" applyProtection="1">
      <alignment horizontal="centerContinuous" vertical="center"/>
    </xf>
    <xf numFmtId="0" fontId="8" fillId="7" borderId="1" xfId="0" applyNumberFormat="1" applyFont="1" applyFill="1" applyBorder="1" applyAlignment="1" applyProtection="1">
      <alignment horizontal="centerContinuous" vertical="center"/>
    </xf>
    <xf numFmtId="0" fontId="8" fillId="7" borderId="2" xfId="0" applyNumberFormat="1" applyFont="1" applyFill="1" applyBorder="1" applyAlignment="1" applyProtection="1">
      <alignment horizontal="centerContinuous" vertical="center"/>
    </xf>
    <xf numFmtId="0" fontId="8" fillId="7" borderId="3" xfId="0" applyNumberFormat="1" applyFont="1" applyFill="1" applyBorder="1" applyAlignment="1" applyProtection="1">
      <alignment horizontal="centerContinuous" vertical="center"/>
    </xf>
    <xf numFmtId="0" fontId="8" fillId="8" borderId="1" xfId="0" applyNumberFormat="1" applyFont="1" applyFill="1" applyBorder="1" applyAlignment="1" applyProtection="1">
      <alignment horizontal="centerContinuous" vertical="center"/>
    </xf>
    <xf numFmtId="0" fontId="8" fillId="8" borderId="2" xfId="0" applyNumberFormat="1" applyFont="1" applyFill="1" applyBorder="1" applyAlignment="1" applyProtection="1">
      <alignment horizontal="centerContinuous" vertical="center"/>
    </xf>
    <xf numFmtId="0" fontId="8" fillId="8" borderId="3" xfId="0" applyNumberFormat="1" applyFont="1" applyFill="1" applyBorder="1" applyAlignment="1" applyProtection="1">
      <alignment horizontal="centerContinuous" vertical="center"/>
    </xf>
    <xf numFmtId="0" fontId="12" fillId="2" borderId="4" xfId="0" applyFont="1" applyFill="1" applyBorder="1" applyProtection="1"/>
    <xf numFmtId="0" fontId="12" fillId="2" borderId="0" xfId="0" applyFont="1" applyFill="1" applyBorder="1" applyProtection="1"/>
    <xf numFmtId="0" fontId="12" fillId="2" borderId="0" xfId="0" applyNumberFormat="1" applyFont="1" applyFill="1" applyBorder="1" applyProtection="1"/>
    <xf numFmtId="168" fontId="3" fillId="3" borderId="0" xfId="0" applyNumberFormat="1" applyFont="1" applyFill="1" applyBorder="1" applyAlignment="1" applyProtection="1">
      <alignment horizontal="center"/>
    </xf>
    <xf numFmtId="164" fontId="9" fillId="3" borderId="0" xfId="0" applyNumberFormat="1" applyFont="1" applyFill="1" applyBorder="1" applyAlignment="1" applyProtection="1">
      <alignment horizontal="right"/>
    </xf>
    <xf numFmtId="0" fontId="12" fillId="2" borderId="6" xfId="0" applyFont="1" applyFill="1" applyBorder="1" applyProtection="1"/>
    <xf numFmtId="164" fontId="12" fillId="2" borderId="7" xfId="0" applyNumberFormat="1" applyFont="1" applyFill="1" applyBorder="1" applyAlignment="1" applyProtection="1">
      <alignment horizontal="center"/>
    </xf>
    <xf numFmtId="0" fontId="12" fillId="2" borderId="7" xfId="0" applyFont="1" applyFill="1" applyBorder="1" applyProtection="1"/>
    <xf numFmtId="0" fontId="12" fillId="3" borderId="0" xfId="0" applyFont="1" applyFill="1" applyBorder="1" applyProtection="1">
      <protection locked="0"/>
    </xf>
    <xf numFmtId="164" fontId="12" fillId="3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" fillId="0" borderId="0" xfId="0" quotePrefix="1" applyFont="1" applyProtection="1">
      <protection locked="0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Protection="1"/>
    <xf numFmtId="0" fontId="1" fillId="0" borderId="0" xfId="0" applyFont="1" applyProtection="1"/>
    <xf numFmtId="9" fontId="0" fillId="2" borderId="1" xfId="1" applyFont="1" applyFill="1" applyBorder="1" applyAlignment="1" applyProtection="1">
      <alignment horizontal="right"/>
    </xf>
    <xf numFmtId="43" fontId="0" fillId="3" borderId="0" xfId="2" applyFont="1" applyFill="1" applyBorder="1" applyProtection="1">
      <protection locked="0"/>
    </xf>
    <xf numFmtId="0" fontId="1" fillId="9" borderId="0" xfId="0" applyFont="1" applyFill="1" applyBorder="1" applyAlignment="1" applyProtection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  <fill>
        <patternFill>
          <bgColor indexed="9"/>
        </patternFill>
      </fill>
    </dxf>
    <dxf>
      <font>
        <b/>
        <i val="0"/>
        <condense val="0"/>
        <extend val="0"/>
        <color indexed="12"/>
      </font>
      <fill>
        <patternFill>
          <bgColor indexed="9"/>
        </patternFill>
      </fill>
    </dxf>
    <dxf>
      <font>
        <b/>
        <i val="0"/>
        <condense val="0"/>
        <extend val="0"/>
        <color indexed="12"/>
      </font>
      <fill>
        <patternFill>
          <bgColor indexed="9"/>
        </patternFill>
      </fill>
    </dxf>
    <dxf>
      <font>
        <b/>
        <i val="0"/>
        <condense val="0"/>
        <extend val="0"/>
        <color indexed="12"/>
      </font>
      <fill>
        <patternFill>
          <bgColor indexed="9"/>
        </patternFill>
      </fill>
    </dxf>
    <dxf>
      <font>
        <b/>
        <i val="0"/>
        <condense val="0"/>
        <extend val="0"/>
        <color indexed="12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b val="0"/>
        <i val="0"/>
        <condense val="0"/>
        <extend val="0"/>
        <color auto="1"/>
      </font>
      <fill>
        <patternFill>
          <bgColor indexed="9"/>
        </patternFill>
      </fill>
      <border>
        <top style="hair">
          <color indexed="64"/>
        </top>
      </border>
    </dxf>
    <dxf>
      <fill>
        <patternFill patternType="solid">
          <bgColor indexed="9"/>
        </patternFill>
      </fill>
      <border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TABLES!$O$55</c:f>
          <c:strCache>
            <c:ptCount val="1"/>
            <c:pt idx="0">
              <c:v>Weekly Total($) Pct Chg (Total)</c:v>
            </c:pt>
          </c:strCache>
        </c:strRef>
      </c:tx>
      <c:layout>
        <c:manualLayout>
          <c:xMode val="edge"/>
          <c:yMode val="edge"/>
          <c:x val="0.31260969279058265"/>
          <c:y val="2.531725521256212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898948243937006E-2"/>
          <c:y val="6.3293138031405322E-2"/>
          <c:w val="0.84372718105213373"/>
          <c:h val="0.8101521668019880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TABLES!$O$26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numRef>
              <c:f>SUMMARY!$B$24:$B$75</c:f>
              <c:numCache>
                <c:formatCode>mm/dd</c:formatCode>
                <c:ptCount val="52"/>
                <c:pt idx="0">
                  <c:v>38354</c:v>
                </c:pt>
                <c:pt idx="1">
                  <c:v>38361</c:v>
                </c:pt>
                <c:pt idx="2">
                  <c:v>38368</c:v>
                </c:pt>
                <c:pt idx="3">
                  <c:v>38375</c:v>
                </c:pt>
                <c:pt idx="4">
                  <c:v>38382</c:v>
                </c:pt>
                <c:pt idx="5">
                  <c:v>38389</c:v>
                </c:pt>
                <c:pt idx="6">
                  <c:v>38396</c:v>
                </c:pt>
                <c:pt idx="7">
                  <c:v>38403</c:v>
                </c:pt>
                <c:pt idx="8">
                  <c:v>38410</c:v>
                </c:pt>
                <c:pt idx="9">
                  <c:v>38417</c:v>
                </c:pt>
                <c:pt idx="10">
                  <c:v>38424</c:v>
                </c:pt>
                <c:pt idx="11">
                  <c:v>38431</c:v>
                </c:pt>
                <c:pt idx="12">
                  <c:v>38438</c:v>
                </c:pt>
                <c:pt idx="13">
                  <c:v>38445</c:v>
                </c:pt>
                <c:pt idx="14">
                  <c:v>38452</c:v>
                </c:pt>
                <c:pt idx="15">
                  <c:v>38459</c:v>
                </c:pt>
                <c:pt idx="16">
                  <c:v>38466</c:v>
                </c:pt>
                <c:pt idx="17">
                  <c:v>38473</c:v>
                </c:pt>
                <c:pt idx="18">
                  <c:v>38480</c:v>
                </c:pt>
                <c:pt idx="19">
                  <c:v>38487</c:v>
                </c:pt>
                <c:pt idx="20">
                  <c:v>38494</c:v>
                </c:pt>
                <c:pt idx="21">
                  <c:v>38501</c:v>
                </c:pt>
                <c:pt idx="22">
                  <c:v>38508</c:v>
                </c:pt>
                <c:pt idx="23">
                  <c:v>38515</c:v>
                </c:pt>
                <c:pt idx="24">
                  <c:v>38522</c:v>
                </c:pt>
                <c:pt idx="25">
                  <c:v>38529</c:v>
                </c:pt>
                <c:pt idx="26">
                  <c:v>38536</c:v>
                </c:pt>
                <c:pt idx="27">
                  <c:v>38543</c:v>
                </c:pt>
                <c:pt idx="28">
                  <c:v>38550</c:v>
                </c:pt>
                <c:pt idx="29">
                  <c:v>38557</c:v>
                </c:pt>
                <c:pt idx="30">
                  <c:v>38564</c:v>
                </c:pt>
                <c:pt idx="31">
                  <c:v>38571</c:v>
                </c:pt>
                <c:pt idx="32">
                  <c:v>38578</c:v>
                </c:pt>
                <c:pt idx="33">
                  <c:v>38585</c:v>
                </c:pt>
                <c:pt idx="34">
                  <c:v>38592</c:v>
                </c:pt>
                <c:pt idx="35">
                  <c:v>38599</c:v>
                </c:pt>
                <c:pt idx="36">
                  <c:v>38606</c:v>
                </c:pt>
                <c:pt idx="37">
                  <c:v>38613</c:v>
                </c:pt>
                <c:pt idx="38">
                  <c:v>38620</c:v>
                </c:pt>
                <c:pt idx="39">
                  <c:v>38627</c:v>
                </c:pt>
                <c:pt idx="40">
                  <c:v>38634</c:v>
                </c:pt>
                <c:pt idx="41">
                  <c:v>38641</c:v>
                </c:pt>
                <c:pt idx="42">
                  <c:v>38648</c:v>
                </c:pt>
                <c:pt idx="43">
                  <c:v>38655</c:v>
                </c:pt>
                <c:pt idx="44">
                  <c:v>38662</c:v>
                </c:pt>
                <c:pt idx="45">
                  <c:v>38669</c:v>
                </c:pt>
                <c:pt idx="46">
                  <c:v>38676</c:v>
                </c:pt>
                <c:pt idx="47">
                  <c:v>38683</c:v>
                </c:pt>
                <c:pt idx="48">
                  <c:v>38690</c:v>
                </c:pt>
                <c:pt idx="49">
                  <c:v>38697</c:v>
                </c:pt>
                <c:pt idx="50">
                  <c:v>38704</c:v>
                </c:pt>
                <c:pt idx="51">
                  <c:v>38711</c:v>
                </c:pt>
              </c:numCache>
            </c:numRef>
          </c:cat>
          <c:val>
            <c:numRef>
              <c:f>SUMMARY!$J$24:$J$75</c:f>
              <c:numCache>
                <c:formatCode>0.0%</c:formatCode>
                <c:ptCount val="52"/>
                <c:pt idx="0">
                  <c:v>2.3786608303551171E-2</c:v>
                </c:pt>
                <c:pt idx="1">
                  <c:v>2.3786608303551171E-2</c:v>
                </c:pt>
                <c:pt idx="2">
                  <c:v>2.3786608303551171E-2</c:v>
                </c:pt>
                <c:pt idx="3">
                  <c:v>2.3786608303551171E-2</c:v>
                </c:pt>
                <c:pt idx="4">
                  <c:v>2.3786608303551171E-2</c:v>
                </c:pt>
                <c:pt idx="5">
                  <c:v>2.3786608303551171E-2</c:v>
                </c:pt>
                <c:pt idx="6">
                  <c:v>2.3786608303551171E-2</c:v>
                </c:pt>
                <c:pt idx="7">
                  <c:v>2.3786608303551171E-2</c:v>
                </c:pt>
                <c:pt idx="8">
                  <c:v>2.3786608303551171E-2</c:v>
                </c:pt>
                <c:pt idx="9">
                  <c:v>2.3786608303551171E-2</c:v>
                </c:pt>
                <c:pt idx="10">
                  <c:v>2.3786608303551171E-2</c:v>
                </c:pt>
                <c:pt idx="11">
                  <c:v>2.3786608303551171E-2</c:v>
                </c:pt>
                <c:pt idx="12">
                  <c:v>2.3786608303551171E-2</c:v>
                </c:pt>
                <c:pt idx="13">
                  <c:v>2.3786608303551171E-2</c:v>
                </c:pt>
                <c:pt idx="14">
                  <c:v>2.3786608303551171E-2</c:v>
                </c:pt>
                <c:pt idx="15">
                  <c:v>2.3786608303551171E-2</c:v>
                </c:pt>
                <c:pt idx="16">
                  <c:v>2.3786608303551171E-2</c:v>
                </c:pt>
                <c:pt idx="17">
                  <c:v>2.3786608303551171E-2</c:v>
                </c:pt>
                <c:pt idx="18">
                  <c:v>2.3786608303551171E-2</c:v>
                </c:pt>
                <c:pt idx="19">
                  <c:v>2.3786608303551171E-2</c:v>
                </c:pt>
                <c:pt idx="20">
                  <c:v>2.3786608303551171E-2</c:v>
                </c:pt>
                <c:pt idx="21">
                  <c:v>2.3786608303551171E-2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3-F146-9823-3D0827C44B3B}"/>
            </c:ext>
          </c:extLst>
        </c:ser>
        <c:ser>
          <c:idx val="5"/>
          <c:order val="2"/>
          <c:tx>
            <c:strRef>
              <c:f>TABLES!$O$27</c:f>
              <c:strCache>
                <c:ptCount val="1"/>
                <c:pt idx="0">
                  <c:v>Purchases/Users</c:v>
                </c:pt>
              </c:strCache>
            </c:strRef>
          </c:tx>
          <c:spPr>
            <a:solidFill>
              <a:srgbClr val="99CCFF"/>
            </a:solidFill>
            <a:ln w="25400">
              <a:noFill/>
            </a:ln>
          </c:spPr>
          <c:invertIfNegative val="0"/>
          <c:cat>
            <c:numRef>
              <c:f>SUMMARY!$B$24:$B$75</c:f>
              <c:numCache>
                <c:formatCode>mm/dd</c:formatCode>
                <c:ptCount val="52"/>
                <c:pt idx="0">
                  <c:v>38354</c:v>
                </c:pt>
                <c:pt idx="1">
                  <c:v>38361</c:v>
                </c:pt>
                <c:pt idx="2">
                  <c:v>38368</c:v>
                </c:pt>
                <c:pt idx="3">
                  <c:v>38375</c:v>
                </c:pt>
                <c:pt idx="4">
                  <c:v>38382</c:v>
                </c:pt>
                <c:pt idx="5">
                  <c:v>38389</c:v>
                </c:pt>
                <c:pt idx="6">
                  <c:v>38396</c:v>
                </c:pt>
                <c:pt idx="7">
                  <c:v>38403</c:v>
                </c:pt>
                <c:pt idx="8">
                  <c:v>38410</c:v>
                </c:pt>
                <c:pt idx="9">
                  <c:v>38417</c:v>
                </c:pt>
                <c:pt idx="10">
                  <c:v>38424</c:v>
                </c:pt>
                <c:pt idx="11">
                  <c:v>38431</c:v>
                </c:pt>
                <c:pt idx="12">
                  <c:v>38438</c:v>
                </c:pt>
                <c:pt idx="13">
                  <c:v>38445</c:v>
                </c:pt>
                <c:pt idx="14">
                  <c:v>38452</c:v>
                </c:pt>
                <c:pt idx="15">
                  <c:v>38459</c:v>
                </c:pt>
                <c:pt idx="16">
                  <c:v>38466</c:v>
                </c:pt>
                <c:pt idx="17">
                  <c:v>38473</c:v>
                </c:pt>
                <c:pt idx="18">
                  <c:v>38480</c:v>
                </c:pt>
                <c:pt idx="19">
                  <c:v>38487</c:v>
                </c:pt>
                <c:pt idx="20">
                  <c:v>38494</c:v>
                </c:pt>
                <c:pt idx="21">
                  <c:v>38501</c:v>
                </c:pt>
                <c:pt idx="22">
                  <c:v>38508</c:v>
                </c:pt>
                <c:pt idx="23">
                  <c:v>38515</c:v>
                </c:pt>
                <c:pt idx="24">
                  <c:v>38522</c:v>
                </c:pt>
                <c:pt idx="25">
                  <c:v>38529</c:v>
                </c:pt>
                <c:pt idx="26">
                  <c:v>38536</c:v>
                </c:pt>
                <c:pt idx="27">
                  <c:v>38543</c:v>
                </c:pt>
                <c:pt idx="28">
                  <c:v>38550</c:v>
                </c:pt>
                <c:pt idx="29">
                  <c:v>38557</c:v>
                </c:pt>
                <c:pt idx="30">
                  <c:v>38564</c:v>
                </c:pt>
                <c:pt idx="31">
                  <c:v>38571</c:v>
                </c:pt>
                <c:pt idx="32">
                  <c:v>38578</c:v>
                </c:pt>
                <c:pt idx="33">
                  <c:v>38585</c:v>
                </c:pt>
                <c:pt idx="34">
                  <c:v>38592</c:v>
                </c:pt>
                <c:pt idx="35">
                  <c:v>38599</c:v>
                </c:pt>
                <c:pt idx="36">
                  <c:v>38606</c:v>
                </c:pt>
                <c:pt idx="37">
                  <c:v>38613</c:v>
                </c:pt>
                <c:pt idx="38">
                  <c:v>38620</c:v>
                </c:pt>
                <c:pt idx="39">
                  <c:v>38627</c:v>
                </c:pt>
                <c:pt idx="40">
                  <c:v>38634</c:v>
                </c:pt>
                <c:pt idx="41">
                  <c:v>38641</c:v>
                </c:pt>
                <c:pt idx="42">
                  <c:v>38648</c:v>
                </c:pt>
                <c:pt idx="43">
                  <c:v>38655</c:v>
                </c:pt>
                <c:pt idx="44">
                  <c:v>38662</c:v>
                </c:pt>
                <c:pt idx="45">
                  <c:v>38669</c:v>
                </c:pt>
                <c:pt idx="46">
                  <c:v>38676</c:v>
                </c:pt>
                <c:pt idx="47">
                  <c:v>38683</c:v>
                </c:pt>
                <c:pt idx="48">
                  <c:v>38690</c:v>
                </c:pt>
                <c:pt idx="49">
                  <c:v>38697</c:v>
                </c:pt>
                <c:pt idx="50">
                  <c:v>38704</c:v>
                </c:pt>
                <c:pt idx="51">
                  <c:v>38711</c:v>
                </c:pt>
              </c:numCache>
            </c:numRef>
          </c:cat>
          <c:val>
            <c:numRef>
              <c:f>SUMMARY!$N$24:$N$75</c:f>
              <c:numCache>
                <c:formatCode>0.0%</c:formatCode>
                <c:ptCount val="52"/>
                <c:pt idx="0">
                  <c:v>0.12061167488982361</c:v>
                </c:pt>
                <c:pt idx="1">
                  <c:v>7.0713799429711788E-2</c:v>
                </c:pt>
                <c:pt idx="2">
                  <c:v>-0.12384549216025709</c:v>
                </c:pt>
                <c:pt idx="3">
                  <c:v>0.16025323356112686</c:v>
                </c:pt>
                <c:pt idx="4">
                  <c:v>9.9877495047803411E-2</c:v>
                </c:pt>
                <c:pt idx="5">
                  <c:v>2.3759918996911544E-2</c:v>
                </c:pt>
                <c:pt idx="6">
                  <c:v>0.54482093568790635</c:v>
                </c:pt>
                <c:pt idx="7">
                  <c:v>7.5938038895369209E-2</c:v>
                </c:pt>
                <c:pt idx="8">
                  <c:v>0.12890274000210789</c:v>
                </c:pt>
                <c:pt idx="9">
                  <c:v>0.14611437363095781</c:v>
                </c:pt>
                <c:pt idx="10">
                  <c:v>0.2995561945687315</c:v>
                </c:pt>
                <c:pt idx="11">
                  <c:v>0.43224186659157393</c:v>
                </c:pt>
                <c:pt idx="12">
                  <c:v>-0.26923868947722762</c:v>
                </c:pt>
                <c:pt idx="13">
                  <c:v>-0.29730892551776678</c:v>
                </c:pt>
                <c:pt idx="14">
                  <c:v>0.20148101330529156</c:v>
                </c:pt>
                <c:pt idx="15">
                  <c:v>1.970622718506565E-2</c:v>
                </c:pt>
                <c:pt idx="16">
                  <c:v>9.7958965240911855E-2</c:v>
                </c:pt>
                <c:pt idx="17">
                  <c:v>7.8110451902192013E-2</c:v>
                </c:pt>
                <c:pt idx="18">
                  <c:v>8.8253763306729738E-2</c:v>
                </c:pt>
                <c:pt idx="19">
                  <c:v>5.671155002761652E-2</c:v>
                </c:pt>
                <c:pt idx="20">
                  <c:v>2.9792633330829155E-2</c:v>
                </c:pt>
                <c:pt idx="21">
                  <c:v>4.3282350378562651E-2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3-F146-9823-3D0827C44B3B}"/>
            </c:ext>
          </c:extLst>
        </c:ser>
        <c:ser>
          <c:idx val="3"/>
          <c:order val="3"/>
          <c:tx>
            <c:strRef>
              <c:f>TABLES!$O$28</c:f>
              <c:strCache>
                <c:ptCount val="1"/>
                <c:pt idx="0">
                  <c:v>Items/Purchases</c:v>
                </c:pt>
              </c:strCache>
            </c:strRef>
          </c:tx>
          <c:spPr>
            <a:solidFill>
              <a:srgbClr val="FF99CC"/>
            </a:solidFill>
            <a:ln w="25400">
              <a:noFill/>
            </a:ln>
          </c:spPr>
          <c:invertIfNegative val="0"/>
          <c:cat>
            <c:numRef>
              <c:f>SUMMARY!$B$24:$B$75</c:f>
              <c:numCache>
                <c:formatCode>mm/dd</c:formatCode>
                <c:ptCount val="52"/>
                <c:pt idx="0">
                  <c:v>38354</c:v>
                </c:pt>
                <c:pt idx="1">
                  <c:v>38361</c:v>
                </c:pt>
                <c:pt idx="2">
                  <c:v>38368</c:v>
                </c:pt>
                <c:pt idx="3">
                  <c:v>38375</c:v>
                </c:pt>
                <c:pt idx="4">
                  <c:v>38382</c:v>
                </c:pt>
                <c:pt idx="5">
                  <c:v>38389</c:v>
                </c:pt>
                <c:pt idx="6">
                  <c:v>38396</c:v>
                </c:pt>
                <c:pt idx="7">
                  <c:v>38403</c:v>
                </c:pt>
                <c:pt idx="8">
                  <c:v>38410</c:v>
                </c:pt>
                <c:pt idx="9">
                  <c:v>38417</c:v>
                </c:pt>
                <c:pt idx="10">
                  <c:v>38424</c:v>
                </c:pt>
                <c:pt idx="11">
                  <c:v>38431</c:v>
                </c:pt>
                <c:pt idx="12">
                  <c:v>38438</c:v>
                </c:pt>
                <c:pt idx="13">
                  <c:v>38445</c:v>
                </c:pt>
                <c:pt idx="14">
                  <c:v>38452</c:v>
                </c:pt>
                <c:pt idx="15">
                  <c:v>38459</c:v>
                </c:pt>
                <c:pt idx="16">
                  <c:v>38466</c:v>
                </c:pt>
                <c:pt idx="17">
                  <c:v>38473</c:v>
                </c:pt>
                <c:pt idx="18">
                  <c:v>38480</c:v>
                </c:pt>
                <c:pt idx="19">
                  <c:v>38487</c:v>
                </c:pt>
                <c:pt idx="20">
                  <c:v>38494</c:v>
                </c:pt>
                <c:pt idx="21">
                  <c:v>38501</c:v>
                </c:pt>
                <c:pt idx="22">
                  <c:v>38508</c:v>
                </c:pt>
                <c:pt idx="23">
                  <c:v>38515</c:v>
                </c:pt>
                <c:pt idx="24">
                  <c:v>38522</c:v>
                </c:pt>
                <c:pt idx="25">
                  <c:v>38529</c:v>
                </c:pt>
                <c:pt idx="26">
                  <c:v>38536</c:v>
                </c:pt>
                <c:pt idx="27">
                  <c:v>38543</c:v>
                </c:pt>
                <c:pt idx="28">
                  <c:v>38550</c:v>
                </c:pt>
                <c:pt idx="29">
                  <c:v>38557</c:v>
                </c:pt>
                <c:pt idx="30">
                  <c:v>38564</c:v>
                </c:pt>
                <c:pt idx="31">
                  <c:v>38571</c:v>
                </c:pt>
                <c:pt idx="32">
                  <c:v>38578</c:v>
                </c:pt>
                <c:pt idx="33">
                  <c:v>38585</c:v>
                </c:pt>
                <c:pt idx="34">
                  <c:v>38592</c:v>
                </c:pt>
                <c:pt idx="35">
                  <c:v>38599</c:v>
                </c:pt>
                <c:pt idx="36">
                  <c:v>38606</c:v>
                </c:pt>
                <c:pt idx="37">
                  <c:v>38613</c:v>
                </c:pt>
                <c:pt idx="38">
                  <c:v>38620</c:v>
                </c:pt>
                <c:pt idx="39">
                  <c:v>38627</c:v>
                </c:pt>
                <c:pt idx="40">
                  <c:v>38634</c:v>
                </c:pt>
                <c:pt idx="41">
                  <c:v>38641</c:v>
                </c:pt>
                <c:pt idx="42">
                  <c:v>38648</c:v>
                </c:pt>
                <c:pt idx="43">
                  <c:v>38655</c:v>
                </c:pt>
                <c:pt idx="44">
                  <c:v>38662</c:v>
                </c:pt>
                <c:pt idx="45">
                  <c:v>38669</c:v>
                </c:pt>
                <c:pt idx="46">
                  <c:v>38676</c:v>
                </c:pt>
                <c:pt idx="47">
                  <c:v>38683</c:v>
                </c:pt>
                <c:pt idx="48">
                  <c:v>38690</c:v>
                </c:pt>
                <c:pt idx="49">
                  <c:v>38697</c:v>
                </c:pt>
                <c:pt idx="50">
                  <c:v>38704</c:v>
                </c:pt>
                <c:pt idx="51">
                  <c:v>38711</c:v>
                </c:pt>
              </c:numCache>
            </c:numRef>
          </c:cat>
          <c:val>
            <c:numRef>
              <c:f>SUMMARY!$R$24:$R$75</c:f>
              <c:numCache>
                <c:formatCode>0.0%</c:formatCode>
                <c:ptCount val="52"/>
                <c:pt idx="0">
                  <c:v>7.7646016055961109E-3</c:v>
                </c:pt>
                <c:pt idx="1">
                  <c:v>4.972777182918664E-3</c:v>
                </c:pt>
                <c:pt idx="2">
                  <c:v>-7.1238138542473184E-3</c:v>
                </c:pt>
                <c:pt idx="3">
                  <c:v>4.2564096055481837E-3</c:v>
                </c:pt>
                <c:pt idx="4">
                  <c:v>-2.9523337953397677E-3</c:v>
                </c:pt>
                <c:pt idx="5">
                  <c:v>-1.1289018630237679E-2</c:v>
                </c:pt>
                <c:pt idx="6">
                  <c:v>1.4167084272201258E-2</c:v>
                </c:pt>
                <c:pt idx="7">
                  <c:v>-1.8812489218930084E-3</c:v>
                </c:pt>
                <c:pt idx="8">
                  <c:v>-1.2253184007139373E-3</c:v>
                </c:pt>
                <c:pt idx="9">
                  <c:v>-2.2053538624466906E-4</c:v>
                </c:pt>
                <c:pt idx="10">
                  <c:v>1.0105904556659828E-2</c:v>
                </c:pt>
                <c:pt idx="11">
                  <c:v>3.2506059920406782E-2</c:v>
                </c:pt>
                <c:pt idx="12">
                  <c:v>-2.3899802983394447E-2</c:v>
                </c:pt>
                <c:pt idx="13">
                  <c:v>-4.3952790669686492E-2</c:v>
                </c:pt>
                <c:pt idx="14">
                  <c:v>3.5661939497133588E-4</c:v>
                </c:pt>
                <c:pt idx="15">
                  <c:v>-7.1099033993190508E-3</c:v>
                </c:pt>
                <c:pt idx="16">
                  <c:v>-6.8378611274289014E-6</c:v>
                </c:pt>
                <c:pt idx="17">
                  <c:v>-3.7230105173723382E-3</c:v>
                </c:pt>
                <c:pt idx="18">
                  <c:v>-2.7805484927937441E-3</c:v>
                </c:pt>
                <c:pt idx="19">
                  <c:v>-3.8574061624527811E-3</c:v>
                </c:pt>
                <c:pt idx="20">
                  <c:v>-3.8281820482591877E-3</c:v>
                </c:pt>
                <c:pt idx="21">
                  <c:v>-6.2841065876055868E-3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3-F146-9823-3D0827C44B3B}"/>
            </c:ext>
          </c:extLst>
        </c:ser>
        <c:ser>
          <c:idx val="7"/>
          <c:order val="4"/>
          <c:tx>
            <c:strRef>
              <c:f>TABLES!$O$29</c:f>
              <c:strCache>
                <c:ptCount val="1"/>
                <c:pt idx="0">
                  <c:v>Total($)/Items</c:v>
                </c:pt>
              </c:strCache>
            </c:strRef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numRef>
              <c:f>SUMMARY!$B$24:$B$75</c:f>
              <c:numCache>
                <c:formatCode>mm/dd</c:formatCode>
                <c:ptCount val="52"/>
                <c:pt idx="0">
                  <c:v>38354</c:v>
                </c:pt>
                <c:pt idx="1">
                  <c:v>38361</c:v>
                </c:pt>
                <c:pt idx="2">
                  <c:v>38368</c:v>
                </c:pt>
                <c:pt idx="3">
                  <c:v>38375</c:v>
                </c:pt>
                <c:pt idx="4">
                  <c:v>38382</c:v>
                </c:pt>
                <c:pt idx="5">
                  <c:v>38389</c:v>
                </c:pt>
                <c:pt idx="6">
                  <c:v>38396</c:v>
                </c:pt>
                <c:pt idx="7">
                  <c:v>38403</c:v>
                </c:pt>
                <c:pt idx="8">
                  <c:v>38410</c:v>
                </c:pt>
                <c:pt idx="9">
                  <c:v>38417</c:v>
                </c:pt>
                <c:pt idx="10">
                  <c:v>38424</c:v>
                </c:pt>
                <c:pt idx="11">
                  <c:v>38431</c:v>
                </c:pt>
                <c:pt idx="12">
                  <c:v>38438</c:v>
                </c:pt>
                <c:pt idx="13">
                  <c:v>38445</c:v>
                </c:pt>
                <c:pt idx="14">
                  <c:v>38452</c:v>
                </c:pt>
                <c:pt idx="15">
                  <c:v>38459</c:v>
                </c:pt>
                <c:pt idx="16">
                  <c:v>38466</c:v>
                </c:pt>
                <c:pt idx="17">
                  <c:v>38473</c:v>
                </c:pt>
                <c:pt idx="18">
                  <c:v>38480</c:v>
                </c:pt>
                <c:pt idx="19">
                  <c:v>38487</c:v>
                </c:pt>
                <c:pt idx="20">
                  <c:v>38494</c:v>
                </c:pt>
                <c:pt idx="21">
                  <c:v>38501</c:v>
                </c:pt>
                <c:pt idx="22">
                  <c:v>38508</c:v>
                </c:pt>
                <c:pt idx="23">
                  <c:v>38515</c:v>
                </c:pt>
                <c:pt idx="24">
                  <c:v>38522</c:v>
                </c:pt>
                <c:pt idx="25">
                  <c:v>38529</c:v>
                </c:pt>
                <c:pt idx="26">
                  <c:v>38536</c:v>
                </c:pt>
                <c:pt idx="27">
                  <c:v>38543</c:v>
                </c:pt>
                <c:pt idx="28">
                  <c:v>38550</c:v>
                </c:pt>
                <c:pt idx="29">
                  <c:v>38557</c:v>
                </c:pt>
                <c:pt idx="30">
                  <c:v>38564</c:v>
                </c:pt>
                <c:pt idx="31">
                  <c:v>38571</c:v>
                </c:pt>
                <c:pt idx="32">
                  <c:v>38578</c:v>
                </c:pt>
                <c:pt idx="33">
                  <c:v>38585</c:v>
                </c:pt>
                <c:pt idx="34">
                  <c:v>38592</c:v>
                </c:pt>
                <c:pt idx="35">
                  <c:v>38599</c:v>
                </c:pt>
                <c:pt idx="36">
                  <c:v>38606</c:v>
                </c:pt>
                <c:pt idx="37">
                  <c:v>38613</c:v>
                </c:pt>
                <c:pt idx="38">
                  <c:v>38620</c:v>
                </c:pt>
                <c:pt idx="39">
                  <c:v>38627</c:v>
                </c:pt>
                <c:pt idx="40">
                  <c:v>38634</c:v>
                </c:pt>
                <c:pt idx="41">
                  <c:v>38641</c:v>
                </c:pt>
                <c:pt idx="42">
                  <c:v>38648</c:v>
                </c:pt>
                <c:pt idx="43">
                  <c:v>38655</c:v>
                </c:pt>
                <c:pt idx="44">
                  <c:v>38662</c:v>
                </c:pt>
                <c:pt idx="45">
                  <c:v>38669</c:v>
                </c:pt>
                <c:pt idx="46">
                  <c:v>38676</c:v>
                </c:pt>
                <c:pt idx="47">
                  <c:v>38683</c:v>
                </c:pt>
                <c:pt idx="48">
                  <c:v>38690</c:v>
                </c:pt>
                <c:pt idx="49">
                  <c:v>38697</c:v>
                </c:pt>
                <c:pt idx="50">
                  <c:v>38704</c:v>
                </c:pt>
                <c:pt idx="51">
                  <c:v>38711</c:v>
                </c:pt>
              </c:numCache>
            </c:numRef>
          </c:cat>
          <c:val>
            <c:numRef>
              <c:f>SUMMARY!$V$24:$V$75</c:f>
              <c:numCache>
                <c:formatCode>0.0%</c:formatCode>
                <c:ptCount val="52"/>
                <c:pt idx="0">
                  <c:v>6.3273074047949018E-2</c:v>
                </c:pt>
                <c:pt idx="1">
                  <c:v>-4.365870931296445E-2</c:v>
                </c:pt>
                <c:pt idx="2">
                  <c:v>1.6584325413132373E-2</c:v>
                </c:pt>
                <c:pt idx="3">
                  <c:v>1.2165864186370001E-2</c:v>
                </c:pt>
                <c:pt idx="4">
                  <c:v>1.9029419327126984E-2</c:v>
                </c:pt>
                <c:pt idx="5">
                  <c:v>3.9096044644251871E-2</c:v>
                </c:pt>
                <c:pt idx="6">
                  <c:v>9.0600187903839835E-2</c:v>
                </c:pt>
                <c:pt idx="7">
                  <c:v>3.2920805212259596E-2</c:v>
                </c:pt>
                <c:pt idx="8">
                  <c:v>6.9088735784672561E-2</c:v>
                </c:pt>
                <c:pt idx="9">
                  <c:v>7.2489876414226329E-2</c:v>
                </c:pt>
                <c:pt idx="10">
                  <c:v>5.2833176458525921E-2</c:v>
                </c:pt>
                <c:pt idx="11">
                  <c:v>2.6806645750395264E-2</c:v>
                </c:pt>
                <c:pt idx="12">
                  <c:v>-0.1077171323003363</c:v>
                </c:pt>
                <c:pt idx="13">
                  <c:v>-8.5655364881155771E-2</c:v>
                </c:pt>
                <c:pt idx="14">
                  <c:v>3.6564327985769252E-2</c:v>
                </c:pt>
                <c:pt idx="15">
                  <c:v>9.657257390772056E-3</c:v>
                </c:pt>
                <c:pt idx="16">
                  <c:v>2.7271014805333671E-2</c:v>
                </c:pt>
                <c:pt idx="17">
                  <c:v>-4.5866521269632976E-4</c:v>
                </c:pt>
                <c:pt idx="18">
                  <c:v>1.0349794781076671E-2</c:v>
                </c:pt>
                <c:pt idx="19">
                  <c:v>-2.1937237936655585E-3</c:v>
                </c:pt>
                <c:pt idx="20">
                  <c:v>-1.9803230506544311E-2</c:v>
                </c:pt>
                <c:pt idx="21">
                  <c:v>-1.4573880121178107E-3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3-F146-9823-3D0827C4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95909215"/>
        <c:axId val="1"/>
      </c:barChart>
      <c:lineChart>
        <c:grouping val="standard"/>
        <c:varyColors val="0"/>
        <c:ser>
          <c:idx val="2"/>
          <c:order val="0"/>
          <c:tx>
            <c:strRef>
              <c:f>TABLES!$K$18</c:f>
              <c:strCache>
                <c:ptCount val="1"/>
                <c:pt idx="0">
                  <c:v>Total($)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SUMMARY!$B$24:$B$75</c:f>
              <c:numCache>
                <c:formatCode>mm/dd</c:formatCode>
                <c:ptCount val="52"/>
                <c:pt idx="0">
                  <c:v>38354</c:v>
                </c:pt>
                <c:pt idx="1">
                  <c:v>38361</c:v>
                </c:pt>
                <c:pt idx="2">
                  <c:v>38368</c:v>
                </c:pt>
                <c:pt idx="3">
                  <c:v>38375</c:v>
                </c:pt>
                <c:pt idx="4">
                  <c:v>38382</c:v>
                </c:pt>
                <c:pt idx="5">
                  <c:v>38389</c:v>
                </c:pt>
                <c:pt idx="6">
                  <c:v>38396</c:v>
                </c:pt>
                <c:pt idx="7">
                  <c:v>38403</c:v>
                </c:pt>
                <c:pt idx="8">
                  <c:v>38410</c:v>
                </c:pt>
                <c:pt idx="9">
                  <c:v>38417</c:v>
                </c:pt>
                <c:pt idx="10">
                  <c:v>38424</c:v>
                </c:pt>
                <c:pt idx="11">
                  <c:v>38431</c:v>
                </c:pt>
                <c:pt idx="12">
                  <c:v>38438</c:v>
                </c:pt>
                <c:pt idx="13">
                  <c:v>38445</c:v>
                </c:pt>
                <c:pt idx="14">
                  <c:v>38452</c:v>
                </c:pt>
                <c:pt idx="15">
                  <c:v>38459</c:v>
                </c:pt>
                <c:pt idx="16">
                  <c:v>38466</c:v>
                </c:pt>
                <c:pt idx="17">
                  <c:v>38473</c:v>
                </c:pt>
                <c:pt idx="18">
                  <c:v>38480</c:v>
                </c:pt>
                <c:pt idx="19">
                  <c:v>38487</c:v>
                </c:pt>
                <c:pt idx="20">
                  <c:v>38494</c:v>
                </c:pt>
                <c:pt idx="21">
                  <c:v>38501</c:v>
                </c:pt>
                <c:pt idx="22">
                  <c:v>38508</c:v>
                </c:pt>
                <c:pt idx="23">
                  <c:v>38515</c:v>
                </c:pt>
                <c:pt idx="24">
                  <c:v>38522</c:v>
                </c:pt>
                <c:pt idx="25">
                  <c:v>38529</c:v>
                </c:pt>
                <c:pt idx="26">
                  <c:v>38536</c:v>
                </c:pt>
                <c:pt idx="27">
                  <c:v>38543</c:v>
                </c:pt>
                <c:pt idx="28">
                  <c:v>38550</c:v>
                </c:pt>
                <c:pt idx="29">
                  <c:v>38557</c:v>
                </c:pt>
                <c:pt idx="30">
                  <c:v>38564</c:v>
                </c:pt>
                <c:pt idx="31">
                  <c:v>38571</c:v>
                </c:pt>
                <c:pt idx="32">
                  <c:v>38578</c:v>
                </c:pt>
                <c:pt idx="33">
                  <c:v>38585</c:v>
                </c:pt>
                <c:pt idx="34">
                  <c:v>38592</c:v>
                </c:pt>
                <c:pt idx="35">
                  <c:v>38599</c:v>
                </c:pt>
                <c:pt idx="36">
                  <c:v>38606</c:v>
                </c:pt>
                <c:pt idx="37">
                  <c:v>38613</c:v>
                </c:pt>
                <c:pt idx="38">
                  <c:v>38620</c:v>
                </c:pt>
                <c:pt idx="39">
                  <c:v>38627</c:v>
                </c:pt>
                <c:pt idx="40">
                  <c:v>38634</c:v>
                </c:pt>
                <c:pt idx="41">
                  <c:v>38641</c:v>
                </c:pt>
                <c:pt idx="42">
                  <c:v>38648</c:v>
                </c:pt>
                <c:pt idx="43">
                  <c:v>38655</c:v>
                </c:pt>
                <c:pt idx="44">
                  <c:v>38662</c:v>
                </c:pt>
                <c:pt idx="45">
                  <c:v>38669</c:v>
                </c:pt>
                <c:pt idx="46">
                  <c:v>38676</c:v>
                </c:pt>
                <c:pt idx="47">
                  <c:v>38683</c:v>
                </c:pt>
                <c:pt idx="48">
                  <c:v>38690</c:v>
                </c:pt>
                <c:pt idx="49">
                  <c:v>38697</c:v>
                </c:pt>
                <c:pt idx="50">
                  <c:v>38704</c:v>
                </c:pt>
                <c:pt idx="51">
                  <c:v>38711</c:v>
                </c:pt>
              </c:numCache>
            </c:numRef>
          </c:cat>
          <c:val>
            <c:numRef>
              <c:f>SUMMARY!$G$24:$G$75</c:f>
              <c:numCache>
                <c:formatCode>General</c:formatCode>
                <c:ptCount val="52"/>
                <c:pt idx="0">
                  <c:v>0.22933006409846501</c:v>
                </c:pt>
                <c:pt idx="1">
                  <c:v>5.3537622623393233E-2</c:v>
                </c:pt>
                <c:pt idx="2">
                  <c:v>-9.462468841025462E-2</c:v>
                </c:pt>
                <c:pt idx="3">
                  <c:v>0.20742045938453257</c:v>
                </c:pt>
                <c:pt idx="4">
                  <c:v>0.14408002692079536</c:v>
                </c:pt>
                <c:pt idx="5">
                  <c:v>7.6793974000061827E-2</c:v>
                </c:pt>
                <c:pt idx="6">
                  <c:v>0.74929345036610639</c:v>
                </c:pt>
                <c:pt idx="7">
                  <c:v>0.13565376741920332</c:v>
                </c:pt>
                <c:pt idx="8">
                  <c:v>0.23409118438584575</c:v>
                </c:pt>
                <c:pt idx="9">
                  <c:v>0.25815693887775559</c:v>
                </c:pt>
                <c:pt idx="10">
                  <c:v>0.41491704933549922</c:v>
                </c:pt>
                <c:pt idx="11">
                  <c:v>0.55455856981040053</c:v>
                </c:pt>
                <c:pt idx="12">
                  <c:v>-0.34839869529827194</c:v>
                </c:pt>
                <c:pt idx="13">
                  <c:v>-0.37112672247304335</c:v>
                </c:pt>
                <c:pt idx="14">
                  <c:v>0.27549119785128307</c:v>
                </c:pt>
                <c:pt idx="15">
                  <c:v>4.6549238828534234E-2</c:v>
                </c:pt>
                <c:pt idx="16">
                  <c:v>0.15472247384470705</c:v>
                </c:pt>
                <c:pt idx="17">
                  <c:v>9.9141382043715698E-2</c:v>
                </c:pt>
                <c:pt idx="18">
                  <c:v>0.1225407637344893</c:v>
                </c:pt>
                <c:pt idx="19">
                  <c:v>7.5309890839913685E-2</c:v>
                </c:pt>
                <c:pt idx="20">
                  <c:v>2.9453520801954403E-2</c:v>
                </c:pt>
                <c:pt idx="21">
                  <c:v>5.9839602288715987E-2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3-F146-9823-3D0827C4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09215"/>
        <c:axId val="1"/>
      </c:lineChart>
      <c:catAx>
        <c:axId val="295909215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8"/>
        <c:noMultiLvlLbl val="0"/>
      </c:cat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0921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8200591894485814"/>
          <c:y val="2.5317255212562128E-2"/>
          <c:w val="0.11324126626597637"/>
          <c:h val="0.98737295328992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1" dropStyle="combo" dx="15" fmlaLink="seg" fmlaRange="segls" sel="1" val="0"/>
</file>

<file path=xl/ctrlProps/ctrlProp2.xml><?xml version="1.0" encoding="utf-8"?>
<formControlPr xmlns="http://schemas.microsoft.com/office/spreadsheetml/2009/9/main" objectType="Radio" checked="Checked" firstButton="1" fmlaLink="TABLES!$O$33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Drop" dropStyle="combo" dx="15" fmlaLink="prod" fmlaRange="prodls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76200</xdr:rowOff>
    </xdr:from>
    <xdr:to>
      <xdr:col>4</xdr:col>
      <xdr:colOff>152400</xdr:colOff>
      <xdr:row>4</xdr:row>
      <xdr:rowOff>76200</xdr:rowOff>
    </xdr:to>
    <xdr:sp macro="" textlink="">
      <xdr:nvSpPr>
        <xdr:cNvPr id="1063" name="Text Box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>
          <a:spLocks noChangeArrowheads="1"/>
        </xdr:cNvSpPr>
      </xdr:nvSpPr>
      <xdr:spPr bwMode="auto">
        <a:xfrm>
          <a:off x="88900" y="736600"/>
          <a:ext cx="1384300" cy="13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 SEGMENT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76200</xdr:rowOff>
        </xdr:from>
        <xdr:to>
          <xdr:col>4</xdr:col>
          <xdr:colOff>152400</xdr:colOff>
          <xdr:row>5</xdr:row>
          <xdr:rowOff>127000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127000</xdr:colOff>
          <xdr:row>4</xdr:row>
          <xdr:rowOff>63500</xdr:rowOff>
        </xdr:from>
        <xdr:to>
          <xdr:col>16</xdr:col>
          <xdr:colOff>38100</xdr:colOff>
          <xdr:row>6</xdr:row>
          <xdr:rowOff>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31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4</xdr:row>
          <xdr:rowOff>63500</xdr:rowOff>
        </xdr:from>
        <xdr:to>
          <xdr:col>17</xdr:col>
          <xdr:colOff>330200</xdr:colOff>
          <xdr:row>6</xdr:row>
          <xdr:rowOff>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31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Year to Date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228600</xdr:colOff>
      <xdr:row>3</xdr:row>
      <xdr:rowOff>76200</xdr:rowOff>
    </xdr:from>
    <xdr:to>
      <xdr:col>17</xdr:col>
      <xdr:colOff>139700</xdr:colOff>
      <xdr:row>4</xdr:row>
      <xdr:rowOff>76200</xdr:rowOff>
    </xdr:to>
    <xdr:sp macro="" textlink="">
      <xdr:nvSpPr>
        <xdr:cNvPr id="1108" name="Text Box 84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ChangeArrowheads="1"/>
        </xdr:cNvSpPr>
      </xdr:nvSpPr>
      <xdr:spPr bwMode="auto">
        <a:xfrm>
          <a:off x="5778500" y="736600"/>
          <a:ext cx="800100" cy="13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SHOW DATA AS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4</xdr:row>
          <xdr:rowOff>76200</xdr:rowOff>
        </xdr:from>
        <xdr:to>
          <xdr:col>7</xdr:col>
          <xdr:colOff>342900</xdr:colOff>
          <xdr:row>5</xdr:row>
          <xdr:rowOff>127000</xdr:rowOff>
        </xdr:to>
        <xdr:sp macro="" textlink="">
          <xdr:nvSpPr>
            <xdr:cNvPr id="1129" name="Drop Dow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190500</xdr:colOff>
      <xdr:row>3</xdr:row>
      <xdr:rowOff>76200</xdr:rowOff>
    </xdr:from>
    <xdr:to>
      <xdr:col>7</xdr:col>
      <xdr:colOff>342900</xdr:colOff>
      <xdr:row>4</xdr:row>
      <xdr:rowOff>76200</xdr:rowOff>
    </xdr:to>
    <xdr:sp macro="" textlink="">
      <xdr:nvSpPr>
        <xdr:cNvPr id="1133" name="Text Box 109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>
          <a:spLocks noChangeArrowheads="1"/>
        </xdr:cNvSpPr>
      </xdr:nvSpPr>
      <xdr:spPr bwMode="auto">
        <a:xfrm>
          <a:off x="1511300" y="736600"/>
          <a:ext cx="1384300" cy="13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PRODUCT GROUP</a:t>
          </a:r>
        </a:p>
      </xdr:txBody>
    </xdr:sp>
    <xdr:clientData/>
  </xdr:twoCellAnchor>
  <xdr:twoCellAnchor>
    <xdr:from>
      <xdr:col>1</xdr:col>
      <xdr:colOff>0</xdr:colOff>
      <xdr:row>6</xdr:row>
      <xdr:rowOff>38100</xdr:rowOff>
    </xdr:from>
    <xdr:to>
      <xdr:col>22</xdr:col>
      <xdr:colOff>0</xdr:colOff>
      <xdr:row>20</xdr:row>
      <xdr:rowOff>88900</xdr:rowOff>
    </xdr:to>
    <xdr:graphicFrame macro="">
      <xdr:nvGraphicFramePr>
        <xdr:cNvPr id="1135" name="colchart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AA90"/>
  <sheetViews>
    <sheetView tabSelected="1" workbookViewId="0">
      <selection activeCell="B3" sqref="B3"/>
    </sheetView>
  </sheetViews>
  <sheetFormatPr baseColWidth="10" defaultColWidth="8.75" defaultRowHeight="11" x14ac:dyDescent="0.15"/>
  <cols>
    <col min="1" max="1" width="1.75" style="57" customWidth="1"/>
    <col min="2" max="2" width="7.75" style="60" customWidth="1"/>
    <col min="3" max="3" width="2.75" style="60" customWidth="1"/>
    <col min="4" max="4" width="13.75" style="61" bestFit="1" customWidth="1"/>
    <col min="5" max="5" width="13.75" style="61" customWidth="1"/>
    <col min="6" max="6" width="7.75" style="57" bestFit="1" customWidth="1"/>
    <col min="7" max="7" width="2.75" style="62" customWidth="1"/>
    <col min="8" max="9" width="10.25" style="57" bestFit="1" customWidth="1"/>
    <col min="10" max="10" width="7.75" style="57" bestFit="1" customWidth="1"/>
    <col min="11" max="11" width="2.75" style="57" customWidth="1"/>
    <col min="12" max="13" width="8.75" style="61" customWidth="1"/>
    <col min="14" max="14" width="7.75" style="57" customWidth="1"/>
    <col min="15" max="15" width="2.75" style="57" customWidth="1"/>
    <col min="16" max="17" width="8.75" style="57" customWidth="1"/>
    <col min="18" max="18" width="7.75" style="57" customWidth="1"/>
    <col min="19" max="19" width="2.75" style="57" customWidth="1"/>
    <col min="20" max="21" width="6.75" style="57" customWidth="1"/>
    <col min="22" max="22" width="7.75" style="57" customWidth="1"/>
    <col min="23" max="23" width="1.75" style="57" customWidth="1"/>
    <col min="24" max="16384" width="8.75" style="57"/>
  </cols>
  <sheetData>
    <row r="1" spans="1:23" x14ac:dyDescent="0.15">
      <c r="A1" s="63"/>
      <c r="B1" s="64"/>
      <c r="C1" s="64"/>
      <c r="D1" s="65"/>
      <c r="E1" s="65"/>
      <c r="F1" s="66"/>
      <c r="G1" s="67"/>
      <c r="H1" s="66"/>
      <c r="I1" s="66"/>
      <c r="J1" s="66"/>
      <c r="K1" s="66"/>
      <c r="L1" s="65"/>
      <c r="M1" s="65"/>
      <c r="N1" s="66"/>
      <c r="O1" s="66"/>
      <c r="P1" s="66"/>
      <c r="Q1" s="66"/>
      <c r="R1" s="66"/>
      <c r="S1" s="66"/>
      <c r="T1" s="66"/>
      <c r="U1" s="66"/>
      <c r="V1" s="66"/>
      <c r="W1" s="68"/>
    </row>
    <row r="2" spans="1:23" ht="30" customHeight="1" x14ac:dyDescent="0.3">
      <c r="A2" s="69"/>
      <c r="B2" s="97" t="s">
        <v>126</v>
      </c>
      <c r="C2" s="98"/>
      <c r="D2" s="99"/>
      <c r="E2" s="99"/>
      <c r="F2" s="100"/>
      <c r="G2" s="100"/>
      <c r="H2" s="100"/>
      <c r="I2" s="100"/>
      <c r="J2" s="100"/>
      <c r="K2" s="100"/>
      <c r="L2" s="99"/>
      <c r="M2" s="99"/>
      <c r="N2" s="101"/>
      <c r="O2" s="100"/>
      <c r="P2" s="102"/>
      <c r="Q2" s="102"/>
      <c r="R2" s="100"/>
      <c r="S2" s="100"/>
      <c r="T2" s="100"/>
      <c r="U2" s="100"/>
      <c r="V2" s="103"/>
      <c r="W2" s="70"/>
    </row>
    <row r="3" spans="1:23" x14ac:dyDescent="0.15">
      <c r="A3" s="69"/>
      <c r="B3" s="71"/>
      <c r="C3" s="71"/>
      <c r="D3" s="71"/>
      <c r="E3" s="71"/>
      <c r="F3" s="72"/>
      <c r="G3" s="73"/>
      <c r="H3" s="72"/>
      <c r="I3" s="72"/>
      <c r="J3" s="72"/>
      <c r="K3" s="72"/>
      <c r="L3" s="71"/>
      <c r="M3" s="71"/>
      <c r="N3" s="72"/>
      <c r="O3" s="72"/>
      <c r="P3" s="72"/>
      <c r="Q3" s="72"/>
      <c r="R3" s="72"/>
      <c r="S3" s="72"/>
      <c r="T3" s="72"/>
      <c r="U3" s="72"/>
      <c r="V3" s="72"/>
      <c r="W3" s="70"/>
    </row>
    <row r="4" spans="1:23" x14ac:dyDescent="0.15">
      <c r="A4" s="69"/>
      <c r="B4" s="74"/>
      <c r="C4" s="74"/>
      <c r="D4" s="71"/>
      <c r="E4" s="71"/>
      <c r="F4" s="72"/>
      <c r="G4" s="73"/>
      <c r="H4" s="72"/>
      <c r="I4" s="72"/>
      <c r="J4" s="72"/>
      <c r="K4" s="72"/>
      <c r="L4" s="71"/>
      <c r="M4" s="71"/>
      <c r="N4" s="72"/>
      <c r="O4" s="72"/>
      <c r="P4" s="72"/>
      <c r="Q4" s="72"/>
      <c r="R4" s="72"/>
      <c r="S4" s="72"/>
      <c r="T4" s="72"/>
      <c r="U4" s="72"/>
      <c r="V4" s="72"/>
      <c r="W4" s="70"/>
    </row>
    <row r="5" spans="1:23" x14ac:dyDescent="0.15">
      <c r="A5" s="69"/>
      <c r="B5" s="75"/>
      <c r="C5" s="75"/>
      <c r="D5" s="71"/>
      <c r="E5" s="71"/>
      <c r="F5" s="72"/>
      <c r="G5" s="73"/>
      <c r="H5" s="72"/>
      <c r="I5" s="72"/>
      <c r="J5" s="72"/>
      <c r="K5" s="72"/>
      <c r="L5" s="71"/>
      <c r="M5" s="71"/>
      <c r="N5" s="72"/>
      <c r="O5" s="72"/>
      <c r="P5" s="72"/>
      <c r="Q5" s="72"/>
      <c r="R5" s="72"/>
      <c r="S5" s="72"/>
      <c r="T5" s="72"/>
      <c r="U5" s="72"/>
      <c r="V5" s="72"/>
      <c r="W5" s="70"/>
    </row>
    <row r="6" spans="1:23" x14ac:dyDescent="0.15">
      <c r="A6" s="69"/>
      <c r="B6" s="75"/>
      <c r="C6" s="75"/>
      <c r="D6" s="71"/>
      <c r="E6" s="71"/>
      <c r="F6" s="72"/>
      <c r="G6" s="73"/>
      <c r="H6" s="72"/>
      <c r="I6" s="72"/>
      <c r="J6" s="72"/>
      <c r="K6" s="72"/>
      <c r="L6" s="71"/>
      <c r="M6" s="71"/>
      <c r="N6" s="72"/>
      <c r="O6" s="72"/>
      <c r="P6" s="72"/>
      <c r="Q6" s="72"/>
      <c r="R6" s="72"/>
      <c r="S6" s="72"/>
      <c r="T6" s="72"/>
      <c r="U6" s="72"/>
      <c r="V6" s="72"/>
      <c r="W6" s="70"/>
    </row>
    <row r="7" spans="1:23" x14ac:dyDescent="0.15">
      <c r="A7" s="69"/>
      <c r="B7" s="75"/>
      <c r="C7" s="75"/>
      <c r="D7" s="71"/>
      <c r="E7" s="71"/>
      <c r="F7" s="72"/>
      <c r="G7" s="73"/>
      <c r="H7" s="72"/>
      <c r="I7" s="72"/>
      <c r="J7" s="72"/>
      <c r="K7" s="72"/>
      <c r="L7" s="71"/>
      <c r="M7" s="71"/>
      <c r="N7" s="72"/>
      <c r="O7" s="72"/>
      <c r="P7" s="72"/>
      <c r="Q7" s="72"/>
      <c r="R7" s="72"/>
      <c r="S7" s="72"/>
      <c r="T7" s="72"/>
      <c r="U7" s="72"/>
      <c r="V7" s="72"/>
      <c r="W7" s="70"/>
    </row>
    <row r="8" spans="1:23" x14ac:dyDescent="0.15">
      <c r="A8" s="69"/>
      <c r="B8" s="75"/>
      <c r="C8" s="75"/>
      <c r="D8" s="71"/>
      <c r="E8" s="71"/>
      <c r="F8" s="72"/>
      <c r="G8" s="73"/>
      <c r="H8" s="72"/>
      <c r="I8" s="72"/>
      <c r="J8" s="72"/>
      <c r="K8" s="72"/>
      <c r="L8" s="71"/>
      <c r="M8" s="71"/>
      <c r="N8" s="72"/>
      <c r="O8" s="72"/>
      <c r="P8" s="72"/>
      <c r="Q8" s="72"/>
      <c r="R8" s="72"/>
      <c r="S8" s="72"/>
      <c r="T8" s="72"/>
      <c r="U8" s="72"/>
      <c r="V8" s="72"/>
      <c r="W8" s="70"/>
    </row>
    <row r="9" spans="1:23" x14ac:dyDescent="0.15">
      <c r="A9" s="69"/>
      <c r="B9" s="75"/>
      <c r="C9" s="75"/>
      <c r="D9" s="71"/>
      <c r="E9" s="71"/>
      <c r="F9" s="72"/>
      <c r="G9" s="73"/>
      <c r="H9" s="72"/>
      <c r="I9" s="72"/>
      <c r="J9" s="72"/>
      <c r="K9" s="72"/>
      <c r="L9" s="71"/>
      <c r="M9" s="71"/>
      <c r="N9" s="72"/>
      <c r="O9" s="72"/>
      <c r="P9" s="72"/>
      <c r="Q9" s="72"/>
      <c r="R9" s="72"/>
      <c r="S9" s="72"/>
      <c r="T9" s="72"/>
      <c r="U9" s="72"/>
      <c r="V9" s="72"/>
      <c r="W9" s="70"/>
    </row>
    <row r="10" spans="1:23" x14ac:dyDescent="0.15">
      <c r="A10" s="69"/>
      <c r="B10" s="75"/>
      <c r="C10" s="75"/>
      <c r="D10" s="71"/>
      <c r="E10" s="71"/>
      <c r="F10" s="72"/>
      <c r="G10" s="73"/>
      <c r="H10" s="72"/>
      <c r="I10" s="72"/>
      <c r="J10" s="72"/>
      <c r="K10" s="72"/>
      <c r="L10" s="71"/>
      <c r="M10" s="71"/>
      <c r="N10" s="72"/>
      <c r="O10" s="72"/>
      <c r="P10" s="72"/>
      <c r="Q10" s="72"/>
      <c r="R10" s="72"/>
      <c r="S10" s="72"/>
      <c r="T10" s="72"/>
      <c r="U10" s="72"/>
      <c r="V10" s="72"/>
      <c r="W10" s="70"/>
    </row>
    <row r="11" spans="1:23" x14ac:dyDescent="0.15">
      <c r="A11" s="69"/>
      <c r="B11" s="75"/>
      <c r="C11" s="75"/>
      <c r="D11" s="71"/>
      <c r="E11" s="71"/>
      <c r="F11" s="72"/>
      <c r="G11" s="73"/>
      <c r="H11" s="72"/>
      <c r="I11" s="72"/>
      <c r="J11" s="72"/>
      <c r="K11" s="72"/>
      <c r="L11" s="71"/>
      <c r="M11" s="71"/>
      <c r="N11" s="72"/>
      <c r="O11" s="72"/>
      <c r="P11" s="72"/>
      <c r="Q11" s="72"/>
      <c r="R11" s="72"/>
      <c r="S11" s="72"/>
      <c r="T11" s="72"/>
      <c r="U11" s="72"/>
      <c r="V11" s="72"/>
      <c r="W11" s="70"/>
    </row>
    <row r="12" spans="1:23" x14ac:dyDescent="0.15">
      <c r="A12" s="69"/>
      <c r="B12" s="75"/>
      <c r="C12" s="75"/>
      <c r="D12" s="71"/>
      <c r="E12" s="71"/>
      <c r="F12" s="72"/>
      <c r="G12" s="73"/>
      <c r="H12" s="72"/>
      <c r="I12" s="72"/>
      <c r="J12" s="72"/>
      <c r="K12" s="72"/>
      <c r="L12" s="71"/>
      <c r="M12" s="71"/>
      <c r="N12" s="72"/>
      <c r="O12" s="72"/>
      <c r="P12" s="72"/>
      <c r="Q12" s="72"/>
      <c r="R12" s="72"/>
      <c r="S12" s="72"/>
      <c r="T12" s="72"/>
      <c r="U12" s="72"/>
      <c r="V12" s="72"/>
      <c r="W12" s="70"/>
    </row>
    <row r="13" spans="1:23" x14ac:dyDescent="0.15">
      <c r="A13" s="69"/>
      <c r="B13" s="75"/>
      <c r="C13" s="75"/>
      <c r="D13" s="71"/>
      <c r="E13" s="71"/>
      <c r="F13" s="72"/>
      <c r="G13" s="73"/>
      <c r="H13" s="72"/>
      <c r="I13" s="72"/>
      <c r="J13" s="72"/>
      <c r="K13" s="72"/>
      <c r="L13" s="71"/>
      <c r="M13" s="71"/>
      <c r="N13" s="72"/>
      <c r="O13" s="72"/>
      <c r="P13" s="72"/>
      <c r="Q13" s="72"/>
      <c r="R13" s="72"/>
      <c r="S13" s="72"/>
      <c r="T13" s="72"/>
      <c r="U13" s="72"/>
      <c r="V13" s="72"/>
      <c r="W13" s="70"/>
    </row>
    <row r="14" spans="1:23" x14ac:dyDescent="0.15">
      <c r="A14" s="69"/>
      <c r="B14" s="75"/>
      <c r="C14" s="75"/>
      <c r="D14" s="71"/>
      <c r="E14" s="71"/>
      <c r="F14" s="72"/>
      <c r="G14" s="73"/>
      <c r="H14" s="72"/>
      <c r="I14" s="72"/>
      <c r="J14" s="72"/>
      <c r="K14" s="72"/>
      <c r="L14" s="71"/>
      <c r="M14" s="71"/>
      <c r="N14" s="72"/>
      <c r="O14" s="72"/>
      <c r="P14" s="72"/>
      <c r="Q14" s="72"/>
      <c r="R14" s="72"/>
      <c r="S14" s="72"/>
      <c r="T14" s="72"/>
      <c r="U14" s="72"/>
      <c r="V14" s="72"/>
      <c r="W14" s="70"/>
    </row>
    <row r="15" spans="1:23" x14ac:dyDescent="0.15">
      <c r="A15" s="69"/>
      <c r="B15" s="75"/>
      <c r="C15" s="75"/>
      <c r="D15" s="71"/>
      <c r="E15" s="71"/>
      <c r="F15" s="72"/>
      <c r="G15" s="73"/>
      <c r="H15" s="72"/>
      <c r="I15" s="72"/>
      <c r="J15" s="72"/>
      <c r="K15" s="72"/>
      <c r="L15" s="71"/>
      <c r="M15" s="71"/>
      <c r="N15" s="72"/>
      <c r="O15" s="72"/>
      <c r="P15" s="72"/>
      <c r="Q15" s="72"/>
      <c r="R15" s="72"/>
      <c r="S15" s="72"/>
      <c r="T15" s="72"/>
      <c r="U15" s="72"/>
      <c r="V15" s="72"/>
      <c r="W15" s="70"/>
    </row>
    <row r="16" spans="1:23" x14ac:dyDescent="0.15">
      <c r="A16" s="69"/>
      <c r="B16" s="75"/>
      <c r="C16" s="75"/>
      <c r="D16" s="71"/>
      <c r="E16" s="71"/>
      <c r="F16" s="72"/>
      <c r="G16" s="73"/>
      <c r="H16" s="72"/>
      <c r="I16" s="72"/>
      <c r="J16" s="72"/>
      <c r="K16" s="72"/>
      <c r="L16" s="71"/>
      <c r="M16" s="71"/>
      <c r="N16" s="72"/>
      <c r="O16" s="72"/>
      <c r="P16" s="72"/>
      <c r="Q16" s="72"/>
      <c r="R16" s="72"/>
      <c r="S16" s="72"/>
      <c r="T16" s="72"/>
      <c r="U16" s="72"/>
      <c r="V16" s="72"/>
      <c r="W16" s="70"/>
    </row>
    <row r="17" spans="1:27" x14ac:dyDescent="0.15">
      <c r="A17" s="69"/>
      <c r="B17" s="75"/>
      <c r="C17" s="75"/>
      <c r="D17" s="71"/>
      <c r="E17" s="71"/>
      <c r="F17" s="72"/>
      <c r="G17" s="73"/>
      <c r="H17" s="72"/>
      <c r="I17" s="72"/>
      <c r="J17" s="72"/>
      <c r="K17" s="72"/>
      <c r="L17" s="71"/>
      <c r="M17" s="71"/>
      <c r="N17" s="72"/>
      <c r="O17" s="72"/>
      <c r="P17" s="72"/>
      <c r="Q17" s="72"/>
      <c r="R17" s="72"/>
      <c r="S17" s="72"/>
      <c r="T17" s="72"/>
      <c r="U17" s="72"/>
      <c r="V17" s="72"/>
      <c r="W17" s="70"/>
    </row>
    <row r="18" spans="1:27" x14ac:dyDescent="0.15">
      <c r="A18" s="69"/>
      <c r="B18" s="75"/>
      <c r="C18" s="75"/>
      <c r="D18" s="71"/>
      <c r="E18" s="71"/>
      <c r="F18" s="72"/>
      <c r="G18" s="73"/>
      <c r="H18" s="72"/>
      <c r="I18" s="72"/>
      <c r="J18" s="72"/>
      <c r="K18" s="72"/>
      <c r="L18" s="71"/>
      <c r="M18" s="71"/>
      <c r="N18" s="72"/>
      <c r="O18" s="72"/>
      <c r="P18" s="72"/>
      <c r="Q18" s="72"/>
      <c r="R18" s="72"/>
      <c r="S18" s="72"/>
      <c r="T18" s="72"/>
      <c r="U18" s="72"/>
      <c r="V18" s="72"/>
      <c r="W18" s="70"/>
    </row>
    <row r="19" spans="1:27" x14ac:dyDescent="0.15">
      <c r="A19" s="69"/>
      <c r="B19" s="75"/>
      <c r="C19" s="75"/>
      <c r="D19" s="71"/>
      <c r="E19" s="71"/>
      <c r="F19" s="72"/>
      <c r="G19" s="73"/>
      <c r="H19" s="72"/>
      <c r="I19" s="72"/>
      <c r="J19" s="72"/>
      <c r="K19" s="72"/>
      <c r="L19" s="71"/>
      <c r="M19" s="71"/>
      <c r="N19" s="72"/>
      <c r="O19" s="72"/>
      <c r="P19" s="72"/>
      <c r="Q19" s="72"/>
      <c r="R19" s="72"/>
      <c r="S19" s="72"/>
      <c r="T19" s="72"/>
      <c r="U19" s="72"/>
      <c r="V19" s="72"/>
      <c r="W19" s="70"/>
    </row>
    <row r="20" spans="1:27" x14ac:dyDescent="0.15">
      <c r="A20" s="69"/>
      <c r="B20" s="75"/>
      <c r="C20" s="75"/>
      <c r="D20" s="71"/>
      <c r="E20" s="71"/>
      <c r="F20" s="72"/>
      <c r="G20" s="73"/>
      <c r="H20" s="72"/>
      <c r="I20" s="72"/>
      <c r="J20" s="72"/>
      <c r="K20" s="72"/>
      <c r="L20" s="71"/>
      <c r="M20" s="71"/>
      <c r="N20" s="72"/>
      <c r="O20" s="72"/>
      <c r="P20" s="72"/>
      <c r="Q20" s="72"/>
      <c r="R20" s="72"/>
      <c r="S20" s="72"/>
      <c r="T20" s="72"/>
      <c r="U20" s="72"/>
      <c r="V20" s="72"/>
      <c r="W20" s="70"/>
    </row>
    <row r="21" spans="1:27" x14ac:dyDescent="0.15">
      <c r="A21" s="69"/>
      <c r="B21" s="75"/>
      <c r="C21" s="75"/>
      <c r="D21" s="71"/>
      <c r="E21" s="71"/>
      <c r="F21" s="72"/>
      <c r="G21" s="73"/>
      <c r="H21" s="72"/>
      <c r="I21" s="72"/>
      <c r="J21" s="72"/>
      <c r="K21" s="72"/>
      <c r="L21" s="71"/>
      <c r="M21" s="71"/>
      <c r="N21" s="72"/>
      <c r="O21" s="72"/>
      <c r="P21" s="72"/>
      <c r="Q21" s="72"/>
      <c r="R21" s="72"/>
      <c r="S21" s="72"/>
      <c r="T21" s="72"/>
      <c r="U21" s="72"/>
      <c r="V21" s="72"/>
      <c r="W21" s="70"/>
      <c r="AA21" s="154"/>
    </row>
    <row r="22" spans="1:27" ht="26.25" customHeight="1" x14ac:dyDescent="0.15">
      <c r="A22" s="69"/>
      <c r="B22" s="104" t="s">
        <v>2</v>
      </c>
      <c r="C22" s="75"/>
      <c r="D22" s="122" t="s">
        <v>101</v>
      </c>
      <c r="E22" s="123"/>
      <c r="F22" s="124"/>
      <c r="G22" s="125" t="s">
        <v>7</v>
      </c>
      <c r="H22" s="126" t="s">
        <v>66</v>
      </c>
      <c r="I22" s="127"/>
      <c r="J22" s="128"/>
      <c r="K22" s="125" t="s">
        <v>49</v>
      </c>
      <c r="L22" s="129" t="s">
        <v>102</v>
      </c>
      <c r="M22" s="130"/>
      <c r="N22" s="131"/>
      <c r="O22" s="125" t="s">
        <v>49</v>
      </c>
      <c r="P22" s="132" t="s">
        <v>103</v>
      </c>
      <c r="Q22" s="133"/>
      <c r="R22" s="134"/>
      <c r="S22" s="125" t="s">
        <v>49</v>
      </c>
      <c r="T22" s="135" t="s">
        <v>104</v>
      </c>
      <c r="U22" s="136"/>
      <c r="V22" s="137"/>
      <c r="W22" s="70"/>
    </row>
    <row r="23" spans="1:27" s="58" customFormat="1" x14ac:dyDescent="0.15">
      <c r="A23" s="76"/>
      <c r="B23" s="105" t="s">
        <v>48</v>
      </c>
      <c r="C23" s="77"/>
      <c r="D23" s="106" t="s">
        <v>64</v>
      </c>
      <c r="E23" s="107" t="s">
        <v>65</v>
      </c>
      <c r="F23" s="108" t="s">
        <v>4</v>
      </c>
      <c r="G23" s="7"/>
      <c r="H23" s="109" t="s">
        <v>64</v>
      </c>
      <c r="I23" s="110" t="s">
        <v>65</v>
      </c>
      <c r="J23" s="111" t="s">
        <v>4</v>
      </c>
      <c r="K23" s="7"/>
      <c r="L23" s="112" t="s">
        <v>64</v>
      </c>
      <c r="M23" s="113" t="s">
        <v>65</v>
      </c>
      <c r="N23" s="114" t="s">
        <v>4</v>
      </c>
      <c r="O23" s="7"/>
      <c r="P23" s="115" t="s">
        <v>64</v>
      </c>
      <c r="Q23" s="116" t="s">
        <v>65</v>
      </c>
      <c r="R23" s="117" t="s">
        <v>4</v>
      </c>
      <c r="S23" s="7"/>
      <c r="T23" s="118" t="s">
        <v>64</v>
      </c>
      <c r="U23" s="119" t="s">
        <v>65</v>
      </c>
      <c r="V23" s="120" t="s">
        <v>4</v>
      </c>
      <c r="W23" s="78"/>
    </row>
    <row r="24" spans="1:27" x14ac:dyDescent="0.15">
      <c r="A24" s="138"/>
      <c r="B24" s="79">
        <f>PULL!B2</f>
        <v>38354</v>
      </c>
      <c r="C24" s="139"/>
      <c r="D24" s="153" t="str">
        <f ca="1">IF(ISNA(PULL!M2),m,DOLLAR(PULL!M2,0))</f>
        <v>$453,521</v>
      </c>
      <c r="E24" s="81" t="str">
        <f ca="1">IF($B24&gt;asof,m,DOLLAR(PULL!N2,0))</f>
        <v>$557,527</v>
      </c>
      <c r="F24" s="82">
        <f ca="1">IF($B24&gt;asof,m,PULL!O2)</f>
        <v>0.22933006409846501</v>
      </c>
      <c r="G24" s="140">
        <f ca="1">IF($B24&gt;asof,#N/A,PULL!O2)</f>
        <v>0.22933006409846501</v>
      </c>
      <c r="H24" s="80" t="str">
        <f ca="1">IF(ISNA(PULL!Q2),m,FIXED(PULL!Q2,0))</f>
        <v>14,144,093</v>
      </c>
      <c r="I24" s="86" t="str">
        <f ca="1">IF(OR($B24&gt;asof,ISNA(PULL!R2)),m,FIXED(PULL!R2,0))</f>
        <v>14,480,533</v>
      </c>
      <c r="J24" s="82">
        <f ca="1">IF(OR($B24&gt;asof,ISNA(PULL!S2)),m,PULL!S2)</f>
        <v>2.3786608303551171E-2</v>
      </c>
      <c r="K24" s="83"/>
      <c r="L24" s="153" t="str">
        <f ca="1">IF(ISNA(PULL!U2),m,TEXT(PULL!U2,"#0.0%"))</f>
        <v>0.2%</v>
      </c>
      <c r="M24" s="81" t="str">
        <f ca="1">IF(OR($B24&gt;asof,ISNA(PULL!V2)),m,TEXT(PULL!V2,"#0.0%"))</f>
        <v>0.2%</v>
      </c>
      <c r="N24" s="82">
        <f ca="1">IF(OR($B24&gt;asof,ISNA(PULL!W2)),m,PULL!W2)</f>
        <v>0.12061167488982361</v>
      </c>
      <c r="O24" s="83"/>
      <c r="P24" s="80" t="str">
        <f ca="1">IF(ISNA(PULL!Y2),m,FIXED(PULL!Y2,1))</f>
        <v>1.1</v>
      </c>
      <c r="Q24" s="81" t="str">
        <f ca="1">IF(OR($B24&gt;asof,ISNA(PULL!Z2)),m,FIXED(PULL!Z2,1))</f>
        <v>1.1</v>
      </c>
      <c r="R24" s="82">
        <f ca="1">IF(OR($B24&gt;asof,ISNA(PULL!AA2)),m,PULL!AA2)</f>
        <v>7.7646016055961109E-3</v>
      </c>
      <c r="S24" s="83"/>
      <c r="T24" s="80" t="str">
        <f ca="1">IF(ISNA(PULL!AC2),m,DOLLAR(PULL!AC2))</f>
        <v>$15.71</v>
      </c>
      <c r="U24" s="81" t="str">
        <f ca="1">IF(OR($B24&gt;asof,ISNA(PULL!AD2)),m,DOLLAR(PULL!AD2))</f>
        <v>$16.71</v>
      </c>
      <c r="V24" s="82">
        <f ca="1">IF(OR($B24&gt;asof,ISNA(PULL!AE2)),m,PULL!AE2)</f>
        <v>6.3273074047949018E-2</v>
      </c>
      <c r="W24" s="70"/>
      <c r="Y24" s="58"/>
    </row>
    <row r="25" spans="1:27" x14ac:dyDescent="0.15">
      <c r="A25" s="138"/>
      <c r="B25" s="84">
        <f>PULL!B3</f>
        <v>38361</v>
      </c>
      <c r="C25" s="139"/>
      <c r="D25" s="85" t="str">
        <f ca="1">IF(ISNA(PULL!M3),m,DOLLAR(PULL!M3,0))</f>
        <v>$441,596</v>
      </c>
      <c r="E25" s="86" t="str">
        <f ca="1">IF($B25&gt;asof,m,DOLLAR(PULL!N3,0))</f>
        <v>$465,238</v>
      </c>
      <c r="F25" s="87">
        <f ca="1">IF($B25&gt;asof,m,PULL!O3)</f>
        <v>5.3537622623393233E-2</v>
      </c>
      <c r="G25" s="140">
        <f ca="1">IF($B25&gt;asof,#N/A,PULL!O3)</f>
        <v>5.3537622623393233E-2</v>
      </c>
      <c r="H25" s="85" t="str">
        <f ca="1">IF(ISNA(PULL!Q3),m,FIXED(PULL!Q3,0))</f>
        <v>14,144,093</v>
      </c>
      <c r="I25" s="86" t="str">
        <f ca="1">IF(OR($B25&gt;asof,ISNA(PULL!R3)),m,FIXED(PULL!R3,0))</f>
        <v>14,480,533</v>
      </c>
      <c r="J25" s="87">
        <f ca="1">IF(OR($B25&gt;asof,ISNA(PULL!S3)),m,PULL!S3)</f>
        <v>2.3786608303551171E-2</v>
      </c>
      <c r="K25" s="83"/>
      <c r="L25" s="85" t="str">
        <f ca="1">IF(ISNA(PULL!U3),m,TEXT(PULL!U3,"#0.0%"))</f>
        <v>0.2%</v>
      </c>
      <c r="M25" s="86" t="str">
        <f ca="1">IF(OR($B25&gt;asof,ISNA(PULL!V3)),m,TEXT(PULL!V3,"#0.0%"))</f>
        <v>0.2%</v>
      </c>
      <c r="N25" s="87">
        <f ca="1">IF(OR($B25&gt;asof,ISNA(PULL!W3)),m,PULL!W3)</f>
        <v>7.0713799429711788E-2</v>
      </c>
      <c r="O25" s="83"/>
      <c r="P25" s="85" t="str">
        <f ca="1">IF(ISNA(PULL!Y3),m,FIXED(PULL!Y3,1))</f>
        <v>1.1</v>
      </c>
      <c r="Q25" s="86" t="str">
        <f ca="1">IF(OR($B25&gt;asof,ISNA(PULL!Z3)),m,FIXED(PULL!Z3,1))</f>
        <v>1.1</v>
      </c>
      <c r="R25" s="87">
        <f ca="1">IF(OR($B25&gt;asof,ISNA(PULL!AA3)),m,PULL!AA3)</f>
        <v>4.972777182918664E-3</v>
      </c>
      <c r="S25" s="83"/>
      <c r="T25" s="85" t="str">
        <f ca="1">IF(ISNA(PULL!AC3),m,DOLLAR(PULL!AC3))</f>
        <v>$15.38</v>
      </c>
      <c r="U25" s="86" t="str">
        <f ca="1">IF(OR($B25&gt;asof,ISNA(PULL!AD3)),m,DOLLAR(PULL!AD3))</f>
        <v>$14.71</v>
      </c>
      <c r="V25" s="87">
        <f ca="1">IF(OR($B25&gt;asof,ISNA(PULL!AE3)),m,PULL!AE3)</f>
        <v>-4.365870931296445E-2</v>
      </c>
      <c r="W25" s="88"/>
      <c r="X25" s="59"/>
      <c r="Y25" s="59"/>
      <c r="Z25" s="59"/>
    </row>
    <row r="26" spans="1:27" x14ac:dyDescent="0.15">
      <c r="A26" s="138"/>
      <c r="B26" s="84">
        <f>PULL!B4</f>
        <v>38368</v>
      </c>
      <c r="C26" s="139"/>
      <c r="D26" s="85" t="str">
        <f ca="1">IF(ISNA(PULL!M4),m,DOLLAR(PULL!M4,0))</f>
        <v>$466,559</v>
      </c>
      <c r="E26" s="86" t="str">
        <f ca="1">IF($B26&gt;asof,m,DOLLAR(PULL!N4,0))</f>
        <v>$422,411</v>
      </c>
      <c r="F26" s="87">
        <f ca="1">IF($B26&gt;asof,m,PULL!O4)</f>
        <v>-9.462468841025462E-2</v>
      </c>
      <c r="G26" s="140">
        <f ca="1">IF($B26&gt;asof,#N/A,PULL!O4)</f>
        <v>-9.462468841025462E-2</v>
      </c>
      <c r="H26" s="85" t="str">
        <f ca="1">IF(ISNA(PULL!Q4),m,FIXED(PULL!Q4,0))</f>
        <v>14,144,093</v>
      </c>
      <c r="I26" s="86" t="str">
        <f ca="1">IF(OR($B26&gt;asof,ISNA(PULL!R4)),m,FIXED(PULL!R4,0))</f>
        <v>14,480,533</v>
      </c>
      <c r="J26" s="87">
        <f ca="1">IF(OR($B26&gt;asof,ISNA(PULL!S4)),m,PULL!S4)</f>
        <v>2.3786608303551171E-2</v>
      </c>
      <c r="K26" s="83"/>
      <c r="L26" s="85" t="str">
        <f ca="1">IF(ISNA(PULL!U4),m,TEXT(PULL!U4,"#0.0%"))</f>
        <v>0.2%</v>
      </c>
      <c r="M26" s="86" t="str">
        <f ca="1">IF(OR($B26&gt;asof,ISNA(PULL!V4)),m,TEXT(PULL!V4,"#0.0%"))</f>
        <v>0.2%</v>
      </c>
      <c r="N26" s="87">
        <f ca="1">IF(OR($B26&gt;asof,ISNA(PULL!W4)),m,PULL!W4)</f>
        <v>-0.12384549216025709</v>
      </c>
      <c r="O26" s="83"/>
      <c r="P26" s="85" t="str">
        <f ca="1">IF(ISNA(PULL!Y4),m,FIXED(PULL!Y4,1))</f>
        <v>1.1</v>
      </c>
      <c r="Q26" s="86" t="str">
        <f ca="1">IF(OR($B26&gt;asof,ISNA(PULL!Z4)),m,FIXED(PULL!Z4,1))</f>
        <v>1.1</v>
      </c>
      <c r="R26" s="87">
        <f ca="1">IF(OR($B26&gt;asof,ISNA(PULL!AA4)),m,PULL!AA4)</f>
        <v>-7.1238138542473184E-3</v>
      </c>
      <c r="S26" s="83"/>
      <c r="T26" s="85" t="str">
        <f ca="1">IF(ISNA(PULL!AC4),m,DOLLAR(PULL!AC4))</f>
        <v>$15.14</v>
      </c>
      <c r="U26" s="86" t="str">
        <f ca="1">IF(OR($B26&gt;asof,ISNA(PULL!AD4)),m,DOLLAR(PULL!AD4))</f>
        <v>$15.39</v>
      </c>
      <c r="V26" s="87">
        <f ca="1">IF(OR($B26&gt;asof,ISNA(PULL!AE4)),m,PULL!AE4)</f>
        <v>1.6584325413132373E-2</v>
      </c>
      <c r="W26" s="88"/>
      <c r="X26" s="59"/>
      <c r="Y26" s="59"/>
      <c r="Z26" s="59"/>
    </row>
    <row r="27" spans="1:27" x14ac:dyDescent="0.15">
      <c r="A27" s="138"/>
      <c r="B27" s="84">
        <f>PULL!B5</f>
        <v>38375</v>
      </c>
      <c r="C27" s="139"/>
      <c r="D27" s="85" t="str">
        <f ca="1">IF(ISNA(PULL!M5),m,DOLLAR(PULL!M5,0))</f>
        <v>$460,268</v>
      </c>
      <c r="E27" s="86" t="str">
        <f ca="1">IF($B27&gt;asof,m,DOLLAR(PULL!N5,0))</f>
        <v>$555,737</v>
      </c>
      <c r="F27" s="87">
        <f ca="1">IF($B27&gt;asof,m,PULL!O5)</f>
        <v>0.20742045938453257</v>
      </c>
      <c r="G27" s="140">
        <f ca="1">IF($B27&gt;asof,#N/A,PULL!O5)</f>
        <v>0.20742045938453257</v>
      </c>
      <c r="H27" s="85" t="str">
        <f ca="1">IF(ISNA(PULL!Q5),m,FIXED(PULL!Q5,0))</f>
        <v>14,144,093</v>
      </c>
      <c r="I27" s="86" t="str">
        <f ca="1">IF(OR($B27&gt;asof,ISNA(PULL!R5)),m,FIXED(PULL!R5,0))</f>
        <v>14,480,533</v>
      </c>
      <c r="J27" s="87">
        <f ca="1">IF(OR($B27&gt;asof,ISNA(PULL!S5)),m,PULL!S5)</f>
        <v>2.3786608303551171E-2</v>
      </c>
      <c r="K27" s="83"/>
      <c r="L27" s="85" t="str">
        <f ca="1">IF(ISNA(PULL!U5),m,TEXT(PULL!U5,"#0.0%"))</f>
        <v>0.2%</v>
      </c>
      <c r="M27" s="86" t="str">
        <f ca="1">IF(OR($B27&gt;asof,ISNA(PULL!V5)),m,TEXT(PULL!V5,"#0.0%"))</f>
        <v>0.2%</v>
      </c>
      <c r="N27" s="87">
        <f ca="1">IF(OR($B27&gt;asof,ISNA(PULL!W5)),m,PULL!W5)</f>
        <v>0.16025323356112686</v>
      </c>
      <c r="O27" s="83"/>
      <c r="P27" s="85" t="str">
        <f ca="1">IF(ISNA(PULL!Y5),m,FIXED(PULL!Y5,1))</f>
        <v>1.1</v>
      </c>
      <c r="Q27" s="86" t="str">
        <f ca="1">IF(OR($B27&gt;asof,ISNA(PULL!Z5)),m,FIXED(PULL!Z5,1))</f>
        <v>1.1</v>
      </c>
      <c r="R27" s="87">
        <f ca="1">IF(OR($B27&gt;asof,ISNA(PULL!AA5)),m,PULL!AA5)</f>
        <v>4.2564096055481837E-3</v>
      </c>
      <c r="S27" s="83"/>
      <c r="T27" s="85" t="str">
        <f ca="1">IF(ISNA(PULL!AC5),m,DOLLAR(PULL!AC5))</f>
        <v>$15.44</v>
      </c>
      <c r="U27" s="86" t="str">
        <f ca="1">IF(OR($B27&gt;asof,ISNA(PULL!AD5)),m,DOLLAR(PULL!AD5))</f>
        <v>$15.63</v>
      </c>
      <c r="V27" s="87">
        <f ca="1">IF(OR($B27&gt;asof,ISNA(PULL!AE5)),m,PULL!AE5)</f>
        <v>1.2165864186370001E-2</v>
      </c>
      <c r="W27" s="88"/>
      <c r="X27" s="59"/>
      <c r="Y27" s="59"/>
      <c r="Z27" s="59"/>
    </row>
    <row r="28" spans="1:27" x14ac:dyDescent="0.15">
      <c r="A28" s="138"/>
      <c r="B28" s="84">
        <f>PULL!B6</f>
        <v>38382</v>
      </c>
      <c r="C28" s="139"/>
      <c r="D28" s="85" t="str">
        <f ca="1">IF(ISNA(PULL!M6),m,DOLLAR(PULL!M6,0))</f>
        <v>$576,506</v>
      </c>
      <c r="E28" s="86" t="str">
        <f ca="1">IF($B28&gt;asof,m,DOLLAR(PULL!N6,0))</f>
        <v>$659,569</v>
      </c>
      <c r="F28" s="87">
        <f ca="1">IF($B28&gt;asof,m,PULL!O6)</f>
        <v>0.14408002692079536</v>
      </c>
      <c r="G28" s="140">
        <f ca="1">IF($B28&gt;asof,#N/A,PULL!O6)</f>
        <v>0.14408002692079536</v>
      </c>
      <c r="H28" s="85" t="str">
        <f ca="1">IF(ISNA(PULL!Q6),m,FIXED(PULL!Q6,0))</f>
        <v>14,144,093</v>
      </c>
      <c r="I28" s="86" t="str">
        <f ca="1">IF(OR($B28&gt;asof,ISNA(PULL!R6)),m,FIXED(PULL!R6,0))</f>
        <v>14,480,533</v>
      </c>
      <c r="J28" s="87">
        <f ca="1">IF(OR($B28&gt;asof,ISNA(PULL!S6)),m,PULL!S6)</f>
        <v>2.3786608303551171E-2</v>
      </c>
      <c r="K28" s="83"/>
      <c r="L28" s="85" t="str">
        <f ca="1">IF(ISNA(PULL!U6),m,TEXT(PULL!U6,"#0.0%"))</f>
        <v>0.2%</v>
      </c>
      <c r="M28" s="86" t="str">
        <f ca="1">IF(OR($B28&gt;asof,ISNA(PULL!V6)),m,TEXT(PULL!V6,"#0.0%"))</f>
        <v>0.3%</v>
      </c>
      <c r="N28" s="87">
        <f ca="1">IF(OR($B28&gt;asof,ISNA(PULL!W6)),m,PULL!W6)</f>
        <v>9.9877495047803411E-2</v>
      </c>
      <c r="O28" s="83"/>
      <c r="P28" s="85" t="str">
        <f ca="1">IF(ISNA(PULL!Y6),m,FIXED(PULL!Y6,1))</f>
        <v>1.1</v>
      </c>
      <c r="Q28" s="86" t="str">
        <f ca="1">IF(OR($B28&gt;asof,ISNA(PULL!Z6)),m,FIXED(PULL!Z6,1))</f>
        <v>1.1</v>
      </c>
      <c r="R28" s="87">
        <f ca="1">IF(OR($B28&gt;asof,ISNA(PULL!AA6)),m,PULL!AA6)</f>
        <v>-2.9523337953397677E-3</v>
      </c>
      <c r="S28" s="83"/>
      <c r="T28" s="85" t="str">
        <f ca="1">IF(ISNA(PULL!AC6),m,DOLLAR(PULL!AC6))</f>
        <v>$15.05</v>
      </c>
      <c r="U28" s="86" t="str">
        <f ca="1">IF(OR($B28&gt;asof,ISNA(PULL!AD6)),m,DOLLAR(PULL!AD6))</f>
        <v>$15.34</v>
      </c>
      <c r="V28" s="87">
        <f ca="1">IF(OR($B28&gt;asof,ISNA(PULL!AE6)),m,PULL!AE6)</f>
        <v>1.9029419327126984E-2</v>
      </c>
      <c r="W28" s="88"/>
    </row>
    <row r="29" spans="1:27" x14ac:dyDescent="0.15">
      <c r="A29" s="138"/>
      <c r="B29" s="84">
        <f>PULL!B7</f>
        <v>38389</v>
      </c>
      <c r="C29" s="139"/>
      <c r="D29" s="85" t="str">
        <f ca="1">IF(ISNA(PULL!M7),m,DOLLAR(PULL!M7,0))</f>
        <v>$874,079</v>
      </c>
      <c r="E29" s="86" t="str">
        <f ca="1">IF($B29&gt;asof,m,DOLLAR(PULL!N7,0))</f>
        <v>$941,203</v>
      </c>
      <c r="F29" s="87">
        <f ca="1">IF($B29&gt;asof,m,PULL!O7)</f>
        <v>7.6793974000061827E-2</v>
      </c>
      <c r="G29" s="140">
        <f ca="1">IF($B29&gt;asof,#N/A,PULL!O7)</f>
        <v>7.6793974000061827E-2</v>
      </c>
      <c r="H29" s="85" t="str">
        <f ca="1">IF(ISNA(PULL!Q7),m,FIXED(PULL!Q7,0))</f>
        <v>14,144,093</v>
      </c>
      <c r="I29" s="86" t="str">
        <f ca="1">IF(OR($B29&gt;asof,ISNA(PULL!R7)),m,FIXED(PULL!R7,0))</f>
        <v>14,480,533</v>
      </c>
      <c r="J29" s="87">
        <f ca="1">IF(OR($B29&gt;asof,ISNA(PULL!S7)),m,PULL!S7)</f>
        <v>2.3786608303551171E-2</v>
      </c>
      <c r="K29" s="83"/>
      <c r="L29" s="85" t="str">
        <f ca="1">IF(ISNA(PULL!U7),m,TEXT(PULL!U7,"#0.0%"))</f>
        <v>0.4%</v>
      </c>
      <c r="M29" s="86" t="str">
        <f ca="1">IF(OR($B29&gt;asof,ISNA(PULL!V7)),m,TEXT(PULL!V7,"#0.0%"))</f>
        <v>0.4%</v>
      </c>
      <c r="N29" s="87">
        <f ca="1">IF(OR($B29&gt;asof,ISNA(PULL!W7)),m,PULL!W7)</f>
        <v>2.3759918996911544E-2</v>
      </c>
      <c r="O29" s="83"/>
      <c r="P29" s="85" t="str">
        <f ca="1">IF(ISNA(PULL!Y7),m,FIXED(PULL!Y7,1))</f>
        <v>1.1</v>
      </c>
      <c r="Q29" s="86" t="str">
        <f ca="1">IF(OR($B29&gt;asof,ISNA(PULL!Z7)),m,FIXED(PULL!Z7,1))</f>
        <v>1.1</v>
      </c>
      <c r="R29" s="87">
        <f ca="1">IF(OR($B29&gt;asof,ISNA(PULL!AA7)),m,PULL!AA7)</f>
        <v>-1.1289018630237679E-2</v>
      </c>
      <c r="S29" s="83"/>
      <c r="T29" s="85" t="str">
        <f ca="1">IF(ISNA(PULL!AC7),m,DOLLAR(PULL!AC7))</f>
        <v>$14.34</v>
      </c>
      <c r="U29" s="86" t="str">
        <f ca="1">IF(OR($B29&gt;asof,ISNA(PULL!AD7)),m,DOLLAR(PULL!AD7))</f>
        <v>$14.90</v>
      </c>
      <c r="V29" s="87">
        <f ca="1">IF(OR($B29&gt;asof,ISNA(PULL!AE7)),m,PULL!AE7)</f>
        <v>3.9096044644251871E-2</v>
      </c>
      <c r="W29" s="88"/>
    </row>
    <row r="30" spans="1:27" x14ac:dyDescent="0.15">
      <c r="A30" s="138"/>
      <c r="B30" s="84">
        <f>PULL!B8</f>
        <v>38396</v>
      </c>
      <c r="C30" s="139"/>
      <c r="D30" s="85" t="str">
        <f ca="1">IF(ISNA(PULL!M8),m,DOLLAR(PULL!M8,0))</f>
        <v>$307,834</v>
      </c>
      <c r="E30" s="86" t="str">
        <f ca="1">IF($B30&gt;asof,m,DOLLAR(PULL!N8,0))</f>
        <v>$538,492</v>
      </c>
      <c r="F30" s="87">
        <f ca="1">IF($B30&gt;asof,m,PULL!O8)</f>
        <v>0.74929345036610639</v>
      </c>
      <c r="G30" s="140">
        <f ca="1">IF($B30&gt;asof,#N/A,PULL!O8)</f>
        <v>0.74929345036610639</v>
      </c>
      <c r="H30" s="85" t="str">
        <f ca="1">IF(ISNA(PULL!Q8),m,FIXED(PULL!Q8,0))</f>
        <v>14,144,093</v>
      </c>
      <c r="I30" s="86" t="str">
        <f ca="1">IF(OR($B30&gt;asof,ISNA(PULL!R8)),m,FIXED(PULL!R8,0))</f>
        <v>14,480,533</v>
      </c>
      <c r="J30" s="87">
        <f ca="1">IF(OR($B30&gt;asof,ISNA(PULL!S8)),m,PULL!S8)</f>
        <v>2.3786608303551171E-2</v>
      </c>
      <c r="K30" s="83"/>
      <c r="L30" s="85" t="str">
        <f ca="1">IF(ISNA(PULL!U8),m,TEXT(PULL!U8,"#0.0%"))</f>
        <v>0.2%</v>
      </c>
      <c r="M30" s="86" t="str">
        <f ca="1">IF(OR($B30&gt;asof,ISNA(PULL!V8)),m,TEXT(PULL!V8,"#0.0%"))</f>
        <v>0.2%</v>
      </c>
      <c r="N30" s="87">
        <f ca="1">IF(OR($B30&gt;asof,ISNA(PULL!W8)),m,PULL!W8)</f>
        <v>0.54482093568790635</v>
      </c>
      <c r="O30" s="83"/>
      <c r="P30" s="85" t="str">
        <f ca="1">IF(ISNA(PULL!Y8),m,FIXED(PULL!Y8,1))</f>
        <v>1.1</v>
      </c>
      <c r="Q30" s="86" t="str">
        <f ca="1">IF(OR($B30&gt;asof,ISNA(PULL!Z8)),m,FIXED(PULL!Z8,1))</f>
        <v>1.1</v>
      </c>
      <c r="R30" s="87">
        <f ca="1">IF(OR($B30&gt;asof,ISNA(PULL!AA8)),m,PULL!AA8)</f>
        <v>1.4167084272201258E-2</v>
      </c>
      <c r="S30" s="83"/>
      <c r="T30" s="85" t="str">
        <f ca="1">IF(ISNA(PULL!AC8),m,DOLLAR(PULL!AC8))</f>
        <v>$12.82</v>
      </c>
      <c r="U30" s="86" t="str">
        <f ca="1">IF(OR($B30&gt;asof,ISNA(PULL!AD8)),m,DOLLAR(PULL!AD8))</f>
        <v>$13.98</v>
      </c>
      <c r="V30" s="87">
        <f ca="1">IF(OR($B30&gt;asof,ISNA(PULL!AE8)),m,PULL!AE8)</f>
        <v>9.0600187903839835E-2</v>
      </c>
      <c r="W30" s="88"/>
    </row>
    <row r="31" spans="1:27" x14ac:dyDescent="0.15">
      <c r="A31" s="138"/>
      <c r="B31" s="84">
        <f>PULL!B9</f>
        <v>38403</v>
      </c>
      <c r="C31" s="139"/>
      <c r="D31" s="85" t="str">
        <f ca="1">IF(ISNA(PULL!M9),m,DOLLAR(PULL!M9,0))</f>
        <v>$344,878</v>
      </c>
      <c r="E31" s="86" t="str">
        <f ca="1">IF($B31&gt;asof,m,DOLLAR(PULL!N9,0))</f>
        <v>$391,662</v>
      </c>
      <c r="F31" s="87">
        <f ca="1">IF($B31&gt;asof,m,PULL!O9)</f>
        <v>0.13565376741920332</v>
      </c>
      <c r="G31" s="140">
        <f ca="1">IF($B31&gt;asof,#N/A,PULL!O9)</f>
        <v>0.13565376741920332</v>
      </c>
      <c r="H31" s="85" t="str">
        <f ca="1">IF(ISNA(PULL!Q9),m,FIXED(PULL!Q9,0))</f>
        <v>14,144,093</v>
      </c>
      <c r="I31" s="86" t="str">
        <f ca="1">IF(OR($B31&gt;asof,ISNA(PULL!R9)),m,FIXED(PULL!R9,0))</f>
        <v>14,480,533</v>
      </c>
      <c r="J31" s="87">
        <f ca="1">IF(OR($B31&gt;asof,ISNA(PULL!S9)),m,PULL!S9)</f>
        <v>2.3786608303551171E-2</v>
      </c>
      <c r="K31" s="83"/>
      <c r="L31" s="85" t="str">
        <f ca="1">IF(ISNA(PULL!U9),m,TEXT(PULL!U9,"#0.0%"))</f>
        <v>0.2%</v>
      </c>
      <c r="M31" s="86" t="str">
        <f ca="1">IF(OR($B31&gt;asof,ISNA(PULL!V9)),m,TEXT(PULL!V9,"#0.0%"))</f>
        <v>0.2%</v>
      </c>
      <c r="N31" s="87">
        <f ca="1">IF(OR($B31&gt;asof,ISNA(PULL!W9)),m,PULL!W9)</f>
        <v>7.5938038895369209E-2</v>
      </c>
      <c r="O31" s="83"/>
      <c r="P31" s="85" t="str">
        <f ca="1">IF(ISNA(PULL!Y9),m,FIXED(PULL!Y9,1))</f>
        <v>1.1</v>
      </c>
      <c r="Q31" s="86" t="str">
        <f ca="1">IF(OR($B31&gt;asof,ISNA(PULL!Z9)),m,FIXED(PULL!Z9,1))</f>
        <v>1.1</v>
      </c>
      <c r="R31" s="87">
        <f ca="1">IF(OR($B31&gt;asof,ISNA(PULL!AA9)),m,PULL!AA9)</f>
        <v>-1.8812489218930084E-3</v>
      </c>
      <c r="S31" s="83"/>
      <c r="T31" s="85" t="str">
        <f ca="1">IF(ISNA(PULL!AC9),m,DOLLAR(PULL!AC9))</f>
        <v>$13.43</v>
      </c>
      <c r="U31" s="86" t="str">
        <f ca="1">IF(OR($B31&gt;asof,ISNA(PULL!AD9)),m,DOLLAR(PULL!AD9))</f>
        <v>$13.87</v>
      </c>
      <c r="V31" s="87">
        <f ca="1">IF(OR($B31&gt;asof,ISNA(PULL!AE9)),m,PULL!AE9)</f>
        <v>3.2920805212259596E-2</v>
      </c>
      <c r="W31" s="88"/>
    </row>
    <row r="32" spans="1:27" x14ac:dyDescent="0.15">
      <c r="A32" s="138"/>
      <c r="B32" s="84">
        <f>PULL!B10</f>
        <v>38410</v>
      </c>
      <c r="C32" s="139"/>
      <c r="D32" s="85" t="str">
        <f ca="1">IF(ISNA(PULL!M10),m,DOLLAR(PULL!M10,0))</f>
        <v>$379,758</v>
      </c>
      <c r="E32" s="86" t="str">
        <f ca="1">IF($B32&gt;asof,m,DOLLAR(PULL!N10,0))</f>
        <v>$468,656</v>
      </c>
      <c r="F32" s="87">
        <f ca="1">IF($B32&gt;asof,m,PULL!O10)</f>
        <v>0.23409118438584575</v>
      </c>
      <c r="G32" s="140">
        <f ca="1">IF($B32&gt;asof,#N/A,PULL!O10)</f>
        <v>0.23409118438584575</v>
      </c>
      <c r="H32" s="85" t="str">
        <f ca="1">IF(ISNA(PULL!Q10),m,FIXED(PULL!Q10,0))</f>
        <v>14,144,093</v>
      </c>
      <c r="I32" s="86" t="str">
        <f ca="1">IF(OR($B32&gt;asof,ISNA(PULL!R10)),m,FIXED(PULL!R10,0))</f>
        <v>14,480,533</v>
      </c>
      <c r="J32" s="87">
        <f ca="1">IF(OR($B32&gt;asof,ISNA(PULL!S10)),m,PULL!S10)</f>
        <v>2.3786608303551171E-2</v>
      </c>
      <c r="K32" s="83"/>
      <c r="L32" s="85" t="str">
        <f ca="1">IF(ISNA(PULL!U10),m,TEXT(PULL!U10,"#0.0%"))</f>
        <v>0.2%</v>
      </c>
      <c r="M32" s="86" t="str">
        <f ca="1">IF(OR($B32&gt;asof,ISNA(PULL!V10)),m,TEXT(PULL!V10,"#0.0%"))</f>
        <v>0.2%</v>
      </c>
      <c r="N32" s="87">
        <f ca="1">IF(OR($B32&gt;asof,ISNA(PULL!W10)),m,PULL!W10)</f>
        <v>0.12890274000210789</v>
      </c>
      <c r="O32" s="83"/>
      <c r="P32" s="85" t="str">
        <f ca="1">IF(ISNA(PULL!Y10),m,FIXED(PULL!Y10,1))</f>
        <v>1.1</v>
      </c>
      <c r="Q32" s="86" t="str">
        <f ca="1">IF(OR($B32&gt;asof,ISNA(PULL!Z10)),m,FIXED(PULL!Z10,1))</f>
        <v>1.1</v>
      </c>
      <c r="R32" s="87">
        <f ca="1">IF(OR($B32&gt;asof,ISNA(PULL!AA10)),m,PULL!AA10)</f>
        <v>-1.2253184007139373E-3</v>
      </c>
      <c r="S32" s="83"/>
      <c r="T32" s="85" t="str">
        <f ca="1">IF(ISNA(PULL!AC10),m,DOLLAR(PULL!AC10))</f>
        <v>$13.60</v>
      </c>
      <c r="U32" s="86" t="str">
        <f ca="1">IF(OR($B32&gt;asof,ISNA(PULL!AD10)),m,DOLLAR(PULL!AD10))</f>
        <v>$14.54</v>
      </c>
      <c r="V32" s="87">
        <f ca="1">IF(OR($B32&gt;asof,ISNA(PULL!AE10)),m,PULL!AE10)</f>
        <v>6.9088735784672561E-2</v>
      </c>
      <c r="W32" s="70"/>
    </row>
    <row r="33" spans="1:23" x14ac:dyDescent="0.15">
      <c r="A33" s="138"/>
      <c r="B33" s="84">
        <f>PULL!B11</f>
        <v>38417</v>
      </c>
      <c r="C33" s="139"/>
      <c r="D33" s="85" t="str">
        <f ca="1">IF(ISNA(PULL!M11),m,DOLLAR(PULL!M11,0))</f>
        <v>$383,232</v>
      </c>
      <c r="E33" s="86" t="str">
        <f ca="1">IF($B33&gt;asof,m,DOLLAR(PULL!N11,0))</f>
        <v>$482,166</v>
      </c>
      <c r="F33" s="87">
        <f ca="1">IF($B33&gt;asof,m,PULL!O11)</f>
        <v>0.25815693887775559</v>
      </c>
      <c r="G33" s="140">
        <f ca="1">IF($B33&gt;asof,#N/A,PULL!O11)</f>
        <v>0.25815693887775559</v>
      </c>
      <c r="H33" s="85" t="str">
        <f ca="1">IF(ISNA(PULL!Q11),m,FIXED(PULL!Q11,0))</f>
        <v>14,144,093</v>
      </c>
      <c r="I33" s="86" t="str">
        <f ca="1">IF(OR($B33&gt;asof,ISNA(PULL!R11)),m,FIXED(PULL!R11,0))</f>
        <v>14,480,533</v>
      </c>
      <c r="J33" s="87">
        <f ca="1">IF(OR($B33&gt;asof,ISNA(PULL!S11)),m,PULL!S11)</f>
        <v>2.3786608303551171E-2</v>
      </c>
      <c r="K33" s="83"/>
      <c r="L33" s="85" t="str">
        <f ca="1">IF(ISNA(PULL!U11),m,TEXT(PULL!U11,"#0.0%"))</f>
        <v>0.2%</v>
      </c>
      <c r="M33" s="86" t="str">
        <f ca="1">IF(OR($B33&gt;asof,ISNA(PULL!V11)),m,TEXT(PULL!V11,"#0.0%"))</f>
        <v>0.2%</v>
      </c>
      <c r="N33" s="87">
        <f ca="1">IF(OR($B33&gt;asof,ISNA(PULL!W11)),m,PULL!W11)</f>
        <v>0.14611437363095781</v>
      </c>
      <c r="O33" s="83"/>
      <c r="P33" s="85" t="str">
        <f ca="1">IF(ISNA(PULL!Y11),m,FIXED(PULL!Y11,1))</f>
        <v>1.1</v>
      </c>
      <c r="Q33" s="86" t="str">
        <f ca="1">IF(OR($B33&gt;asof,ISNA(PULL!Z11)),m,FIXED(PULL!Z11,1))</f>
        <v>1.1</v>
      </c>
      <c r="R33" s="87">
        <f ca="1">IF(OR($B33&gt;asof,ISNA(PULL!AA11)),m,PULL!AA11)</f>
        <v>-2.2053538624466906E-4</v>
      </c>
      <c r="S33" s="83"/>
      <c r="T33" s="85" t="str">
        <f ca="1">IF(ISNA(PULL!AC11),m,DOLLAR(PULL!AC11))</f>
        <v>$13.80</v>
      </c>
      <c r="U33" s="86" t="str">
        <f ca="1">IF(OR($B33&gt;asof,ISNA(PULL!AD11)),m,DOLLAR(PULL!AD11))</f>
        <v>$14.80</v>
      </c>
      <c r="V33" s="87">
        <f ca="1">IF(OR($B33&gt;asof,ISNA(PULL!AE11)),m,PULL!AE11)</f>
        <v>7.2489876414226329E-2</v>
      </c>
      <c r="W33" s="70"/>
    </row>
    <row r="34" spans="1:23" x14ac:dyDescent="0.15">
      <c r="A34" s="138"/>
      <c r="B34" s="84">
        <f>PULL!B12</f>
        <v>38424</v>
      </c>
      <c r="C34" s="139"/>
      <c r="D34" s="85" t="str">
        <f ca="1">IF(ISNA(PULL!M12),m,DOLLAR(PULL!M12,0))</f>
        <v>$390,895</v>
      </c>
      <c r="E34" s="86" t="str">
        <f ca="1">IF($B34&gt;asof,m,DOLLAR(PULL!N12,0))</f>
        <v>$553,084</v>
      </c>
      <c r="F34" s="87">
        <f ca="1">IF($B34&gt;asof,m,PULL!O12)</f>
        <v>0.41491704933549922</v>
      </c>
      <c r="G34" s="140">
        <f ca="1">IF($B34&gt;asof,#N/A,PULL!O12)</f>
        <v>0.41491704933549922</v>
      </c>
      <c r="H34" s="85" t="str">
        <f ca="1">IF(ISNA(PULL!Q12),m,FIXED(PULL!Q12,0))</f>
        <v>14,144,093</v>
      </c>
      <c r="I34" s="86" t="str">
        <f ca="1">IF(OR($B34&gt;asof,ISNA(PULL!R12)),m,FIXED(PULL!R12,0))</f>
        <v>14,480,533</v>
      </c>
      <c r="J34" s="87">
        <f ca="1">IF(OR($B34&gt;asof,ISNA(PULL!S12)),m,PULL!S12)</f>
        <v>2.3786608303551171E-2</v>
      </c>
      <c r="K34" s="83"/>
      <c r="L34" s="85" t="str">
        <f ca="1">IF(ISNA(PULL!U12),m,TEXT(PULL!U12,"#0.0%"))</f>
        <v>0.2%</v>
      </c>
      <c r="M34" s="86" t="str">
        <f ca="1">IF(OR($B34&gt;asof,ISNA(PULL!V12)),m,TEXT(PULL!V12,"#0.0%"))</f>
        <v>0.2%</v>
      </c>
      <c r="N34" s="87">
        <f ca="1">IF(OR($B34&gt;asof,ISNA(PULL!W12)),m,PULL!W12)</f>
        <v>0.2995561945687315</v>
      </c>
      <c r="O34" s="83"/>
      <c r="P34" s="85" t="str">
        <f ca="1">IF(ISNA(PULL!Y12),m,FIXED(PULL!Y12,1))</f>
        <v>1.1</v>
      </c>
      <c r="Q34" s="86" t="str">
        <f ca="1">IF(OR($B34&gt;asof,ISNA(PULL!Z12)),m,FIXED(PULL!Z12,1))</f>
        <v>1.1</v>
      </c>
      <c r="R34" s="87">
        <f ca="1">IF(OR($B34&gt;asof,ISNA(PULL!AA12)),m,PULL!AA12)</f>
        <v>1.0105904556659828E-2</v>
      </c>
      <c r="S34" s="83"/>
      <c r="T34" s="85" t="str">
        <f ca="1">IF(ISNA(PULL!AC12),m,DOLLAR(PULL!AC12))</f>
        <v>$14.13</v>
      </c>
      <c r="U34" s="86" t="str">
        <f ca="1">IF(OR($B34&gt;asof,ISNA(PULL!AD12)),m,DOLLAR(PULL!AD12))</f>
        <v>$14.88</v>
      </c>
      <c r="V34" s="87">
        <f ca="1">IF(OR($B34&gt;asof,ISNA(PULL!AE12)),m,PULL!AE12)</f>
        <v>5.2833176458525921E-2</v>
      </c>
      <c r="W34" s="70"/>
    </row>
    <row r="35" spans="1:23" x14ac:dyDescent="0.15">
      <c r="A35" s="138"/>
      <c r="B35" s="84">
        <f>PULL!B13</f>
        <v>38431</v>
      </c>
      <c r="C35" s="139"/>
      <c r="D35" s="85" t="str">
        <f ca="1">IF(ISNA(PULL!M13),m,DOLLAR(PULL!M13,0))</f>
        <v>$438,767</v>
      </c>
      <c r="E35" s="86" t="str">
        <f ca="1">IF($B35&gt;asof,m,DOLLAR(PULL!N13,0))</f>
        <v>$682,089</v>
      </c>
      <c r="F35" s="87">
        <f ca="1">IF($B35&gt;asof,m,PULL!O13)</f>
        <v>0.55455856981040053</v>
      </c>
      <c r="G35" s="140">
        <f ca="1">IF($B35&gt;asof,#N/A,PULL!O13)</f>
        <v>0.55455856981040053</v>
      </c>
      <c r="H35" s="85" t="str">
        <f ca="1">IF(ISNA(PULL!Q13),m,FIXED(PULL!Q13,0))</f>
        <v>14,144,093</v>
      </c>
      <c r="I35" s="86" t="str">
        <f ca="1">IF(OR($B35&gt;asof,ISNA(PULL!R13)),m,FIXED(PULL!R13,0))</f>
        <v>14,480,533</v>
      </c>
      <c r="J35" s="87">
        <f ca="1">IF(OR($B35&gt;asof,ISNA(PULL!S13)),m,PULL!S13)</f>
        <v>2.3786608303551171E-2</v>
      </c>
      <c r="K35" s="83"/>
      <c r="L35" s="85" t="str">
        <f ca="1">IF(ISNA(PULL!U13),m,TEXT(PULL!U13,"#0.0%"))</f>
        <v>0.2%</v>
      </c>
      <c r="M35" s="86" t="str">
        <f ca="1">IF(OR($B35&gt;asof,ISNA(PULL!V13)),m,TEXT(PULL!V13,"#0.0%"))</f>
        <v>0.3%</v>
      </c>
      <c r="N35" s="87">
        <f ca="1">IF(OR($B35&gt;asof,ISNA(PULL!W13)),m,PULL!W13)</f>
        <v>0.43224186659157393</v>
      </c>
      <c r="O35" s="83"/>
      <c r="P35" s="85" t="str">
        <f ca="1">IF(ISNA(PULL!Y13),m,FIXED(PULL!Y13,1))</f>
        <v>1.1</v>
      </c>
      <c r="Q35" s="86" t="str">
        <f ca="1">IF(OR($B35&gt;asof,ISNA(PULL!Z13)),m,FIXED(PULL!Z13,1))</f>
        <v>1.1</v>
      </c>
      <c r="R35" s="87">
        <f ca="1">IF(OR($B35&gt;asof,ISNA(PULL!AA13)),m,PULL!AA13)</f>
        <v>3.2506059920406782E-2</v>
      </c>
      <c r="S35" s="83"/>
      <c r="T35" s="85" t="str">
        <f ca="1">IF(ISNA(PULL!AC13),m,DOLLAR(PULL!AC13))</f>
        <v>$14.77</v>
      </c>
      <c r="U35" s="86" t="str">
        <f ca="1">IF(OR($B35&gt;asof,ISNA(PULL!AD13)),m,DOLLAR(PULL!AD13))</f>
        <v>$15.17</v>
      </c>
      <c r="V35" s="87">
        <f ca="1">IF(OR($B35&gt;asof,ISNA(PULL!AE13)),m,PULL!AE13)</f>
        <v>2.6806645750395264E-2</v>
      </c>
      <c r="W35" s="70"/>
    </row>
    <row r="36" spans="1:23" x14ac:dyDescent="0.15">
      <c r="A36" s="138"/>
      <c r="B36" s="84">
        <f>PULL!B14</f>
        <v>38438</v>
      </c>
      <c r="C36" s="139"/>
      <c r="D36" s="85" t="str">
        <f ca="1">IF(ISNA(PULL!M14),m,DOLLAR(PULL!M14,0))</f>
        <v>$512,301</v>
      </c>
      <c r="E36" s="86" t="str">
        <f ca="1">IF($B36&gt;asof,m,DOLLAR(PULL!N14,0))</f>
        <v>$333,816</v>
      </c>
      <c r="F36" s="87">
        <f ca="1">IF($B36&gt;asof,m,PULL!O14)</f>
        <v>-0.34839869529827194</v>
      </c>
      <c r="G36" s="140">
        <f ca="1">IF($B36&gt;asof,#N/A,PULL!O14)</f>
        <v>-0.34839869529827194</v>
      </c>
      <c r="H36" s="85" t="str">
        <f ca="1">IF(ISNA(PULL!Q14),m,FIXED(PULL!Q14,0))</f>
        <v>14,144,093</v>
      </c>
      <c r="I36" s="86" t="str">
        <f ca="1">IF(OR($B36&gt;asof,ISNA(PULL!R14)),m,FIXED(PULL!R14,0))</f>
        <v>14,480,533</v>
      </c>
      <c r="J36" s="87">
        <f ca="1">IF(OR($B36&gt;asof,ISNA(PULL!S14)),m,PULL!S14)</f>
        <v>2.3786608303551171E-2</v>
      </c>
      <c r="K36" s="83"/>
      <c r="L36" s="85" t="str">
        <f ca="1">IF(ISNA(PULL!U14),m,TEXT(PULL!U14,"#0.0%"))</f>
        <v>0.2%</v>
      </c>
      <c r="M36" s="86" t="str">
        <f ca="1">IF(OR($B36&gt;asof,ISNA(PULL!V14)),m,TEXT(PULL!V14,"#0.0%"))</f>
        <v>0.2%</v>
      </c>
      <c r="N36" s="87">
        <f ca="1">IF(OR($B36&gt;asof,ISNA(PULL!W14)),m,PULL!W14)</f>
        <v>-0.26923868947722762</v>
      </c>
      <c r="O36" s="83"/>
      <c r="P36" s="85" t="str">
        <f ca="1">IF(ISNA(PULL!Y14),m,FIXED(PULL!Y14,1))</f>
        <v>1.1</v>
      </c>
      <c r="Q36" s="86" t="str">
        <f ca="1">IF(OR($B36&gt;asof,ISNA(PULL!Z14)),m,FIXED(PULL!Z14,1))</f>
        <v>1.1</v>
      </c>
      <c r="R36" s="87">
        <f ca="1">IF(OR($B36&gt;asof,ISNA(PULL!AA14)),m,PULL!AA14)</f>
        <v>-2.3899802983394447E-2</v>
      </c>
      <c r="S36" s="83"/>
      <c r="T36" s="85" t="str">
        <f ca="1">IF(ISNA(PULL!AC14),m,DOLLAR(PULL!AC14))</f>
        <v>$14.91</v>
      </c>
      <c r="U36" s="86" t="str">
        <f ca="1">IF(OR($B36&gt;asof,ISNA(PULL!AD14)),m,DOLLAR(PULL!AD14))</f>
        <v>$13.31</v>
      </c>
      <c r="V36" s="87">
        <f ca="1">IF(OR($B36&gt;asof,ISNA(PULL!AE14)),m,PULL!AE14)</f>
        <v>-0.1077171323003363</v>
      </c>
      <c r="W36" s="70"/>
    </row>
    <row r="37" spans="1:23" x14ac:dyDescent="0.15">
      <c r="A37" s="138"/>
      <c r="B37" s="84">
        <f>PULL!B15</f>
        <v>38445</v>
      </c>
      <c r="C37" s="139"/>
      <c r="D37" s="85" t="str">
        <f ca="1">IF(ISNA(PULL!M15),m,DOLLAR(PULL!M15,0))</f>
        <v>$628,602</v>
      </c>
      <c r="E37" s="86" t="str">
        <f ca="1">IF($B37&gt;asof,m,DOLLAR(PULL!N15,0))</f>
        <v>$395,311</v>
      </c>
      <c r="F37" s="87">
        <f ca="1">IF($B37&gt;asof,m,PULL!O15)</f>
        <v>-0.37112672247304335</v>
      </c>
      <c r="G37" s="140">
        <f ca="1">IF($B37&gt;asof,#N/A,PULL!O15)</f>
        <v>-0.37112672247304335</v>
      </c>
      <c r="H37" s="85" t="str">
        <f ca="1">IF(ISNA(PULL!Q15),m,FIXED(PULL!Q15,0))</f>
        <v>14,144,093</v>
      </c>
      <c r="I37" s="86" t="str">
        <f ca="1">IF(OR($B37&gt;asof,ISNA(PULL!R15)),m,FIXED(PULL!R15,0))</f>
        <v>14,480,533</v>
      </c>
      <c r="J37" s="87">
        <f ca="1">IF(OR($B37&gt;asof,ISNA(PULL!S15)),m,PULL!S15)</f>
        <v>2.3786608303551171E-2</v>
      </c>
      <c r="K37" s="83"/>
      <c r="L37" s="85" t="str">
        <f ca="1">IF(ISNA(PULL!U15),m,TEXT(PULL!U15,"#0.0%"))</f>
        <v>0.3%</v>
      </c>
      <c r="M37" s="86" t="str">
        <f ca="1">IF(OR($B37&gt;asof,ISNA(PULL!V15)),m,TEXT(PULL!V15,"#0.0%"))</f>
        <v>0.2%</v>
      </c>
      <c r="N37" s="87">
        <f ca="1">IF(OR($B37&gt;asof,ISNA(PULL!W15)),m,PULL!W15)</f>
        <v>-0.29730892551776678</v>
      </c>
      <c r="O37" s="83"/>
      <c r="P37" s="85" t="str">
        <f ca="1">IF(ISNA(PULL!Y15),m,FIXED(PULL!Y15,1))</f>
        <v>1.1</v>
      </c>
      <c r="Q37" s="86" t="str">
        <f ca="1">IF(OR($B37&gt;asof,ISNA(PULL!Z15)),m,FIXED(PULL!Z15,1))</f>
        <v>1.1</v>
      </c>
      <c r="R37" s="87">
        <f ca="1">IF(OR($B37&gt;asof,ISNA(PULL!AA15)),m,PULL!AA15)</f>
        <v>-4.3952790669686492E-2</v>
      </c>
      <c r="S37" s="83"/>
      <c r="T37" s="85" t="str">
        <f ca="1">IF(ISNA(PULL!AC15),m,DOLLAR(PULL!AC15))</f>
        <v>$14.97</v>
      </c>
      <c r="U37" s="86" t="str">
        <f ca="1">IF(OR($B37&gt;asof,ISNA(PULL!AD15)),m,DOLLAR(PULL!AD15))</f>
        <v>$13.69</v>
      </c>
      <c r="V37" s="87">
        <f ca="1">IF(OR($B37&gt;asof,ISNA(PULL!AE15)),m,PULL!AE15)</f>
        <v>-8.5655364881155771E-2</v>
      </c>
      <c r="W37" s="70"/>
    </row>
    <row r="38" spans="1:23" x14ac:dyDescent="0.15">
      <c r="A38" s="138"/>
      <c r="B38" s="84">
        <f>PULL!B16</f>
        <v>38452</v>
      </c>
      <c r="C38" s="139"/>
      <c r="D38" s="85" t="str">
        <f ca="1">IF(ISNA(PULL!M16),m,DOLLAR(PULL!M16,0))</f>
        <v>$342,530</v>
      </c>
      <c r="E38" s="86" t="str">
        <f ca="1">IF($B38&gt;asof,m,DOLLAR(PULL!N16,0))</f>
        <v>$436,894</v>
      </c>
      <c r="F38" s="87">
        <f ca="1">IF($B38&gt;asof,m,PULL!O16)</f>
        <v>0.27549119785128307</v>
      </c>
      <c r="G38" s="140">
        <f ca="1">IF($B38&gt;asof,#N/A,PULL!O16)</f>
        <v>0.27549119785128307</v>
      </c>
      <c r="H38" s="85" t="str">
        <f ca="1">IF(ISNA(PULL!Q16),m,FIXED(PULL!Q16,0))</f>
        <v>14,144,093</v>
      </c>
      <c r="I38" s="86" t="str">
        <f ca="1">IF(OR($B38&gt;asof,ISNA(PULL!R16)),m,FIXED(PULL!R16,0))</f>
        <v>14,480,533</v>
      </c>
      <c r="J38" s="87">
        <f ca="1">IF(OR($B38&gt;asof,ISNA(PULL!S16)),m,PULL!S16)</f>
        <v>2.3786608303551171E-2</v>
      </c>
      <c r="K38" s="83"/>
      <c r="L38" s="85" t="str">
        <f ca="1">IF(ISNA(PULL!U16),m,TEXT(PULL!U16,"#0.0%"))</f>
        <v>0.2%</v>
      </c>
      <c r="M38" s="86" t="str">
        <f ca="1">IF(OR($B38&gt;asof,ISNA(PULL!V16)),m,TEXT(PULL!V16,"#0.0%"))</f>
        <v>0.2%</v>
      </c>
      <c r="N38" s="87">
        <f ca="1">IF(OR($B38&gt;asof,ISNA(PULL!W16)),m,PULL!W16)</f>
        <v>0.20148101330529156</v>
      </c>
      <c r="O38" s="83"/>
      <c r="P38" s="85" t="str">
        <f ca="1">IF(ISNA(PULL!Y16),m,FIXED(PULL!Y16,1))</f>
        <v>1.1</v>
      </c>
      <c r="Q38" s="86" t="str">
        <f ca="1">IF(OR($B38&gt;asof,ISNA(PULL!Z16)),m,FIXED(PULL!Z16,1))</f>
        <v>1.1</v>
      </c>
      <c r="R38" s="87">
        <f ca="1">IF(OR($B38&gt;asof,ISNA(PULL!AA16)),m,PULL!AA16)</f>
        <v>3.5661939497133588E-4</v>
      </c>
      <c r="S38" s="83"/>
      <c r="T38" s="85" t="str">
        <f ca="1">IF(ISNA(PULL!AC16),m,DOLLAR(PULL!AC16))</f>
        <v>$13.53</v>
      </c>
      <c r="U38" s="86" t="str">
        <f ca="1">IF(OR($B38&gt;asof,ISNA(PULL!AD16)),m,DOLLAR(PULL!AD16))</f>
        <v>$14.02</v>
      </c>
      <c r="V38" s="87">
        <f ca="1">IF(OR($B38&gt;asof,ISNA(PULL!AE16)),m,PULL!AE16)</f>
        <v>3.6564327985769252E-2</v>
      </c>
      <c r="W38" s="70"/>
    </row>
    <row r="39" spans="1:23" x14ac:dyDescent="0.15">
      <c r="A39" s="138"/>
      <c r="B39" s="84">
        <f>PULL!B17</f>
        <v>38459</v>
      </c>
      <c r="C39" s="139"/>
      <c r="D39" s="85" t="str">
        <f ca="1">IF(ISNA(PULL!M17),m,DOLLAR(PULL!M17,0))</f>
        <v>$455,088</v>
      </c>
      <c r="E39" s="86" t="str">
        <f ca="1">IF($B39&gt;asof,m,DOLLAR(PULL!N17,0))</f>
        <v>$476,272</v>
      </c>
      <c r="F39" s="87">
        <f ca="1">IF($B39&gt;asof,m,PULL!O17)</f>
        <v>4.6549238828534234E-2</v>
      </c>
      <c r="G39" s="140">
        <f ca="1">IF($B39&gt;asof,#N/A,PULL!O17)</f>
        <v>4.6549238828534234E-2</v>
      </c>
      <c r="H39" s="85" t="str">
        <f ca="1">IF(ISNA(PULL!Q17),m,FIXED(PULL!Q17,0))</f>
        <v>14,144,093</v>
      </c>
      <c r="I39" s="86" t="str">
        <f ca="1">IF(OR($B39&gt;asof,ISNA(PULL!R17)),m,FIXED(PULL!R17,0))</f>
        <v>14,480,533</v>
      </c>
      <c r="J39" s="87">
        <f ca="1">IF(OR($B39&gt;asof,ISNA(PULL!S17)),m,PULL!S17)</f>
        <v>2.3786608303551171E-2</v>
      </c>
      <c r="K39" s="83"/>
      <c r="L39" s="85" t="str">
        <f ca="1">IF(ISNA(PULL!U17),m,TEXT(PULL!U17,"#0.0%"))</f>
        <v>0.2%</v>
      </c>
      <c r="M39" s="86" t="str">
        <f ca="1">IF(OR($B39&gt;asof,ISNA(PULL!V17)),m,TEXT(PULL!V17,"#0.0%"))</f>
        <v>0.2%</v>
      </c>
      <c r="N39" s="87">
        <f ca="1">IF(OR($B39&gt;asof,ISNA(PULL!W17)),m,PULL!W17)</f>
        <v>1.970622718506565E-2</v>
      </c>
      <c r="O39" s="83"/>
      <c r="P39" s="85" t="str">
        <f ca="1">IF(ISNA(PULL!Y17),m,FIXED(PULL!Y17,1))</f>
        <v>1.1</v>
      </c>
      <c r="Q39" s="86" t="str">
        <f ca="1">IF(OR($B39&gt;asof,ISNA(PULL!Z17)),m,FIXED(PULL!Z17,1))</f>
        <v>1.1</v>
      </c>
      <c r="R39" s="87">
        <f ca="1">IF(OR($B39&gt;asof,ISNA(PULL!AA17)),m,PULL!AA17)</f>
        <v>-7.1099033993190508E-3</v>
      </c>
      <c r="S39" s="83"/>
      <c r="T39" s="85" t="str">
        <f ca="1">IF(ISNA(PULL!AC17),m,DOLLAR(PULL!AC17))</f>
        <v>$14.03</v>
      </c>
      <c r="U39" s="86" t="str">
        <f ca="1">IF(OR($B39&gt;asof,ISNA(PULL!AD17)),m,DOLLAR(PULL!AD17))</f>
        <v>$14.17</v>
      </c>
      <c r="V39" s="87">
        <f ca="1">IF(OR($B39&gt;asof,ISNA(PULL!AE17)),m,PULL!AE17)</f>
        <v>9.657257390772056E-3</v>
      </c>
      <c r="W39" s="70"/>
    </row>
    <row r="40" spans="1:23" x14ac:dyDescent="0.15">
      <c r="A40" s="138"/>
      <c r="B40" s="84">
        <f>PULL!B18</f>
        <v>38466</v>
      </c>
      <c r="C40" s="139"/>
      <c r="D40" s="85" t="str">
        <f ca="1">IF(ISNA(PULL!M18),m,DOLLAR(PULL!M18,0))</f>
        <v>$578,468</v>
      </c>
      <c r="E40" s="86" t="str">
        <f ca="1">IF($B40&gt;asof,m,DOLLAR(PULL!N18,0))</f>
        <v>$667,970</v>
      </c>
      <c r="F40" s="87">
        <f ca="1">IF($B40&gt;asof,m,PULL!O18)</f>
        <v>0.15472247384470705</v>
      </c>
      <c r="G40" s="140">
        <f ca="1">IF($B40&gt;asof,#N/A,PULL!O18)</f>
        <v>0.15472247384470705</v>
      </c>
      <c r="H40" s="85" t="str">
        <f ca="1">IF(ISNA(PULL!Q18),m,FIXED(PULL!Q18,0))</f>
        <v>14,144,093</v>
      </c>
      <c r="I40" s="86" t="str">
        <f ca="1">IF(OR($B40&gt;asof,ISNA(PULL!R18)),m,FIXED(PULL!R18,0))</f>
        <v>14,480,533</v>
      </c>
      <c r="J40" s="87">
        <f ca="1">IF(OR($B40&gt;asof,ISNA(PULL!S18)),m,PULL!S18)</f>
        <v>2.3786608303551171E-2</v>
      </c>
      <c r="K40" s="83"/>
      <c r="L40" s="85" t="str">
        <f ca="1">IF(ISNA(PULL!U18),m,TEXT(PULL!U18,"#0.0%"))</f>
        <v>0.3%</v>
      </c>
      <c r="M40" s="86" t="str">
        <f ca="1">IF(OR($B40&gt;asof,ISNA(PULL!V18)),m,TEXT(PULL!V18,"#0.0%"))</f>
        <v>0.3%</v>
      </c>
      <c r="N40" s="87">
        <f ca="1">IF(OR($B40&gt;asof,ISNA(PULL!W18)),m,PULL!W18)</f>
        <v>9.7958965240911855E-2</v>
      </c>
      <c r="O40" s="83"/>
      <c r="P40" s="85" t="str">
        <f ca="1">IF(ISNA(PULL!Y18),m,FIXED(PULL!Y18,1))</f>
        <v>1.1</v>
      </c>
      <c r="Q40" s="86" t="str">
        <f ca="1">IF(OR($B40&gt;asof,ISNA(PULL!Z18)),m,FIXED(PULL!Z18,1))</f>
        <v>1.1</v>
      </c>
      <c r="R40" s="87">
        <f ca="1">IF(OR($B40&gt;asof,ISNA(PULL!AA18)),m,PULL!AA18)</f>
        <v>-6.8378611274289014E-6</v>
      </c>
      <c r="S40" s="83"/>
      <c r="T40" s="85" t="str">
        <f ca="1">IF(ISNA(PULL!AC18),m,DOLLAR(PULL!AC18))</f>
        <v>$14.38</v>
      </c>
      <c r="U40" s="86" t="str">
        <f ca="1">IF(OR($B40&gt;asof,ISNA(PULL!AD18)),m,DOLLAR(PULL!AD18))</f>
        <v>$14.77</v>
      </c>
      <c r="V40" s="87">
        <f ca="1">IF(OR($B40&gt;asof,ISNA(PULL!AE18)),m,PULL!AE18)</f>
        <v>2.7271014805333671E-2</v>
      </c>
      <c r="W40" s="70"/>
    </row>
    <row r="41" spans="1:23" x14ac:dyDescent="0.15">
      <c r="A41" s="138"/>
      <c r="B41" s="84">
        <f>PULL!B19</f>
        <v>38473</v>
      </c>
      <c r="C41" s="139"/>
      <c r="D41" s="85" t="str">
        <f ca="1">IF(ISNA(PULL!M19),m,DOLLAR(PULL!M19,0))</f>
        <v>$1,005,453</v>
      </c>
      <c r="E41" s="86" t="str">
        <f ca="1">IF($B41&gt;asof,m,DOLLAR(PULL!N19,0))</f>
        <v>$1,105,135</v>
      </c>
      <c r="F41" s="87">
        <f ca="1">IF($B41&gt;asof,m,PULL!O19)</f>
        <v>9.9141382043715698E-2</v>
      </c>
      <c r="G41" s="140">
        <f ca="1">IF($B41&gt;asof,#N/A,PULL!O19)</f>
        <v>9.9141382043715698E-2</v>
      </c>
      <c r="H41" s="85" t="str">
        <f ca="1">IF(ISNA(PULL!Q19),m,FIXED(PULL!Q19,0))</f>
        <v>14,144,093</v>
      </c>
      <c r="I41" s="86" t="str">
        <f ca="1">IF(OR($B41&gt;asof,ISNA(PULL!R19)),m,FIXED(PULL!R19,0))</f>
        <v>14,480,533</v>
      </c>
      <c r="J41" s="87">
        <f ca="1">IF(OR($B41&gt;asof,ISNA(PULL!S19)),m,PULL!S19)</f>
        <v>2.3786608303551171E-2</v>
      </c>
      <c r="K41" s="83"/>
      <c r="L41" s="85" t="str">
        <f ca="1">IF(ISNA(PULL!U19),m,TEXT(PULL!U19,"#0.0%"))</f>
        <v>0.4%</v>
      </c>
      <c r="M41" s="86" t="str">
        <f ca="1">IF(OR($B41&gt;asof,ISNA(PULL!V19)),m,TEXT(PULL!V19,"#0.0%"))</f>
        <v>0.4%</v>
      </c>
      <c r="N41" s="87">
        <f ca="1">IF(OR($B41&gt;asof,ISNA(PULL!W19)),m,PULL!W19)</f>
        <v>7.8110451902192013E-2</v>
      </c>
      <c r="O41" s="83"/>
      <c r="P41" s="85" t="str">
        <f ca="1">IF(ISNA(PULL!Y19),m,FIXED(PULL!Y19,1))</f>
        <v>1.1</v>
      </c>
      <c r="Q41" s="86" t="str">
        <f ca="1">IF(OR($B41&gt;asof,ISNA(PULL!Z19)),m,FIXED(PULL!Z19,1))</f>
        <v>1.1</v>
      </c>
      <c r="R41" s="87">
        <f ca="1">IF(OR($B41&gt;asof,ISNA(PULL!AA19)),m,PULL!AA19)</f>
        <v>-3.7230105173723382E-3</v>
      </c>
      <c r="S41" s="83"/>
      <c r="T41" s="85" t="str">
        <f ca="1">IF(ISNA(PULL!AC19),m,DOLLAR(PULL!AC19))</f>
        <v>$15.29</v>
      </c>
      <c r="U41" s="86" t="str">
        <f ca="1">IF(OR($B41&gt;asof,ISNA(PULL!AD19)),m,DOLLAR(PULL!AD19))</f>
        <v>$15.28</v>
      </c>
      <c r="V41" s="87">
        <f ca="1">IF(OR($B41&gt;asof,ISNA(PULL!AE19)),m,PULL!AE19)</f>
        <v>-4.5866521269632976E-4</v>
      </c>
      <c r="W41" s="70"/>
    </row>
    <row r="42" spans="1:23" x14ac:dyDescent="0.15">
      <c r="A42" s="138"/>
      <c r="B42" s="84">
        <f>PULL!B20</f>
        <v>38480</v>
      </c>
      <c r="C42" s="139"/>
      <c r="D42" s="85" t="str">
        <f ca="1">IF(ISNA(PULL!M20),m,DOLLAR(PULL!M20,0))</f>
        <v>$374,659</v>
      </c>
      <c r="E42" s="86" t="str">
        <f ca="1">IF($B42&gt;asof,m,DOLLAR(PULL!N20,0))</f>
        <v>$420,570</v>
      </c>
      <c r="F42" s="87">
        <f ca="1">IF($B42&gt;asof,m,PULL!O20)</f>
        <v>0.1225407637344893</v>
      </c>
      <c r="G42" s="140">
        <f ca="1">IF($B42&gt;asof,#N/A,PULL!O20)</f>
        <v>0.1225407637344893</v>
      </c>
      <c r="H42" s="85" t="str">
        <f ca="1">IF(ISNA(PULL!Q20),m,FIXED(PULL!Q20,0))</f>
        <v>14,144,093</v>
      </c>
      <c r="I42" s="86" t="str">
        <f ca="1">IF(OR($B42&gt;asof,ISNA(PULL!R20)),m,FIXED(PULL!R20,0))</f>
        <v>14,480,533</v>
      </c>
      <c r="J42" s="87">
        <f ca="1">IF(OR($B42&gt;asof,ISNA(PULL!S20)),m,PULL!S20)</f>
        <v>2.3786608303551171E-2</v>
      </c>
      <c r="K42" s="83"/>
      <c r="L42" s="85" t="str">
        <f ca="1">IF(ISNA(PULL!U20),m,TEXT(PULL!U20,"#0.0%"))</f>
        <v>0.2%</v>
      </c>
      <c r="M42" s="86" t="str">
        <f ca="1">IF(OR($B42&gt;asof,ISNA(PULL!V20)),m,TEXT(PULL!V20,"#0.0%"))</f>
        <v>0.2%</v>
      </c>
      <c r="N42" s="87">
        <f ca="1">IF(OR($B42&gt;asof,ISNA(PULL!W20)),m,PULL!W20)</f>
        <v>8.8253763306729738E-2</v>
      </c>
      <c r="O42" s="83"/>
      <c r="P42" s="85" t="str">
        <f ca="1">IF(ISNA(PULL!Y20),m,FIXED(PULL!Y20,1))</f>
        <v>1.1</v>
      </c>
      <c r="Q42" s="86" t="str">
        <f ca="1">IF(OR($B42&gt;asof,ISNA(PULL!Z20)),m,FIXED(PULL!Z20,1))</f>
        <v>1.1</v>
      </c>
      <c r="R42" s="87">
        <f ca="1">IF(OR($B42&gt;asof,ISNA(PULL!AA20)),m,PULL!AA20)</f>
        <v>-2.7805484927937441E-3</v>
      </c>
      <c r="S42" s="83"/>
      <c r="T42" s="85" t="str">
        <f ca="1">IF(ISNA(PULL!AC20),m,DOLLAR(PULL!AC20))</f>
        <v>$13.00</v>
      </c>
      <c r="U42" s="86" t="str">
        <f ca="1">IF(OR($B42&gt;asof,ISNA(PULL!AD20)),m,DOLLAR(PULL!AD20))</f>
        <v>$13.14</v>
      </c>
      <c r="V42" s="87">
        <f ca="1">IF(OR($B42&gt;asof,ISNA(PULL!AE20)),m,PULL!AE20)</f>
        <v>1.0349794781076671E-2</v>
      </c>
      <c r="W42" s="70"/>
    </row>
    <row r="43" spans="1:23" x14ac:dyDescent="0.15">
      <c r="A43" s="138"/>
      <c r="B43" s="84">
        <f>PULL!B21</f>
        <v>38487</v>
      </c>
      <c r="C43" s="139"/>
      <c r="D43" s="85" t="str">
        <f ca="1">IF(ISNA(PULL!M21),m,DOLLAR(PULL!M21,0))</f>
        <v>$397,398</v>
      </c>
      <c r="E43" s="86" t="str">
        <f ca="1">IF($B43&gt;asof,m,DOLLAR(PULL!N21,0))</f>
        <v>$427,326</v>
      </c>
      <c r="F43" s="87">
        <f ca="1">IF($B43&gt;asof,m,PULL!O21)</f>
        <v>7.5309890839913685E-2</v>
      </c>
      <c r="G43" s="140">
        <f ca="1">IF($B43&gt;asof,#N/A,PULL!O21)</f>
        <v>7.5309890839913685E-2</v>
      </c>
      <c r="H43" s="85" t="str">
        <f ca="1">IF(ISNA(PULL!Q21),m,FIXED(PULL!Q21,0))</f>
        <v>14,144,093</v>
      </c>
      <c r="I43" s="86" t="str">
        <f ca="1">IF(OR($B43&gt;asof,ISNA(PULL!R21)),m,FIXED(PULL!R21,0))</f>
        <v>14,480,533</v>
      </c>
      <c r="J43" s="87">
        <f ca="1">IF(OR($B43&gt;asof,ISNA(PULL!S21)),m,PULL!S21)</f>
        <v>2.3786608303551171E-2</v>
      </c>
      <c r="K43" s="83"/>
      <c r="L43" s="85" t="str">
        <f ca="1">IF(ISNA(PULL!U21),m,TEXT(PULL!U21,"#0.0%"))</f>
        <v>0.2%</v>
      </c>
      <c r="M43" s="86" t="str">
        <f ca="1">IF(OR($B43&gt;asof,ISNA(PULL!V21)),m,TEXT(PULL!V21,"#0.0%"))</f>
        <v>0.2%</v>
      </c>
      <c r="N43" s="87">
        <f ca="1">IF(OR($B43&gt;asof,ISNA(PULL!W21)),m,PULL!W21)</f>
        <v>5.671155002761652E-2</v>
      </c>
      <c r="O43" s="83"/>
      <c r="P43" s="85" t="str">
        <f ca="1">IF(ISNA(PULL!Y21),m,FIXED(PULL!Y21,1))</f>
        <v>1.1</v>
      </c>
      <c r="Q43" s="86" t="str">
        <f ca="1">IF(OR($B43&gt;asof,ISNA(PULL!Z21)),m,FIXED(PULL!Z21,1))</f>
        <v>1.1</v>
      </c>
      <c r="R43" s="87">
        <f ca="1">IF(OR($B43&gt;asof,ISNA(PULL!AA21)),m,PULL!AA21)</f>
        <v>-3.8574061624527811E-3</v>
      </c>
      <c r="S43" s="83"/>
      <c r="T43" s="85" t="str">
        <f ca="1">IF(ISNA(PULL!AC21),m,DOLLAR(PULL!AC21))</f>
        <v>$12.93</v>
      </c>
      <c r="U43" s="86" t="str">
        <f ca="1">IF(OR($B43&gt;asof,ISNA(PULL!AD21)),m,DOLLAR(PULL!AD21))</f>
        <v>$12.90</v>
      </c>
      <c r="V43" s="87">
        <f ca="1">IF(OR($B43&gt;asof,ISNA(PULL!AE21)),m,PULL!AE21)</f>
        <v>-2.1937237936655585E-3</v>
      </c>
      <c r="W43" s="70"/>
    </row>
    <row r="44" spans="1:23" x14ac:dyDescent="0.15">
      <c r="A44" s="138"/>
      <c r="B44" s="84">
        <f>PULL!B22</f>
        <v>38494</v>
      </c>
      <c r="C44" s="139"/>
      <c r="D44" s="85" t="str">
        <f ca="1">IF(ISNA(PULL!M22),m,DOLLAR(PULL!M22,0))</f>
        <v>$416,283</v>
      </c>
      <c r="E44" s="86" t="str">
        <f ca="1">IF($B44&gt;asof,m,DOLLAR(PULL!N22,0))</f>
        <v>$428,544</v>
      </c>
      <c r="F44" s="87">
        <f ca="1">IF($B44&gt;asof,m,PULL!O22)</f>
        <v>2.9453520801954403E-2</v>
      </c>
      <c r="G44" s="140">
        <f ca="1">IF($B44&gt;asof,#N/A,PULL!O22)</f>
        <v>2.9453520801954403E-2</v>
      </c>
      <c r="H44" s="85" t="str">
        <f ca="1">IF(ISNA(PULL!Q22),m,FIXED(PULL!Q22,0))</f>
        <v>14,144,093</v>
      </c>
      <c r="I44" s="86" t="str">
        <f ca="1">IF(OR($B44&gt;asof,ISNA(PULL!R22)),m,FIXED(PULL!R22,0))</f>
        <v>14,480,533</v>
      </c>
      <c r="J44" s="87">
        <f ca="1">IF(OR($B44&gt;asof,ISNA(PULL!S22)),m,PULL!S22)</f>
        <v>2.3786608303551171E-2</v>
      </c>
      <c r="K44" s="83"/>
      <c r="L44" s="85" t="str">
        <f ca="1">IF(ISNA(PULL!U22),m,TEXT(PULL!U22,"#0.0%"))</f>
        <v>0.2%</v>
      </c>
      <c r="M44" s="86" t="str">
        <f ca="1">IF(OR($B44&gt;asof,ISNA(PULL!V22)),m,TEXT(PULL!V22,"#0.0%"))</f>
        <v>0.2%</v>
      </c>
      <c r="N44" s="87">
        <f ca="1">IF(OR($B44&gt;asof,ISNA(PULL!W22)),m,PULL!W22)</f>
        <v>2.9792633330829155E-2</v>
      </c>
      <c r="O44" s="83"/>
      <c r="P44" s="85" t="str">
        <f ca="1">IF(ISNA(PULL!Y22),m,FIXED(PULL!Y22,1))</f>
        <v>1.1</v>
      </c>
      <c r="Q44" s="86" t="str">
        <f ca="1">IF(OR($B44&gt;asof,ISNA(PULL!Z22)),m,FIXED(PULL!Z22,1))</f>
        <v>1.1</v>
      </c>
      <c r="R44" s="87">
        <f ca="1">IF(OR($B44&gt;asof,ISNA(PULL!AA22)),m,PULL!AA22)</f>
        <v>-3.8281820482591877E-3</v>
      </c>
      <c r="S44" s="83"/>
      <c r="T44" s="85" t="str">
        <f ca="1">IF(ISNA(PULL!AC22),m,DOLLAR(PULL!AC22))</f>
        <v>$13.36</v>
      </c>
      <c r="U44" s="86" t="str">
        <f ca="1">IF(OR($B44&gt;asof,ISNA(PULL!AD22)),m,DOLLAR(PULL!AD22))</f>
        <v>$13.09</v>
      </c>
      <c r="V44" s="87">
        <f ca="1">IF(OR($B44&gt;asof,ISNA(PULL!AE22)),m,PULL!AE22)</f>
        <v>-1.9803230506544311E-2</v>
      </c>
      <c r="W44" s="70"/>
    </row>
    <row r="45" spans="1:23" x14ac:dyDescent="0.15">
      <c r="A45" s="138"/>
      <c r="B45" s="84">
        <f>PULL!B23</f>
        <v>38501</v>
      </c>
      <c r="C45" s="139"/>
      <c r="D45" s="85" t="str">
        <f ca="1">IF(ISNA(PULL!M23),m,DOLLAR(PULL!M23,0))</f>
        <v>$426,440</v>
      </c>
      <c r="E45" s="86" t="str">
        <f ca="1">IF($B45&gt;asof,m,DOLLAR(PULL!N23,0))</f>
        <v>$451,958</v>
      </c>
      <c r="F45" s="87">
        <f ca="1">IF($B45&gt;asof,m,PULL!O23)</f>
        <v>5.9839602288715987E-2</v>
      </c>
      <c r="G45" s="140">
        <f ca="1">IF($B45&gt;asof,#N/A,PULL!O23)</f>
        <v>5.9839602288715987E-2</v>
      </c>
      <c r="H45" s="85" t="str">
        <f ca="1">IF(ISNA(PULL!Q23),m,FIXED(PULL!Q23,0))</f>
        <v>14,144,093</v>
      </c>
      <c r="I45" s="86" t="str">
        <f ca="1">IF(OR($B45&gt;asof,ISNA(PULL!R23)),m,FIXED(PULL!R23,0))</f>
        <v>14,480,533</v>
      </c>
      <c r="J45" s="87">
        <f ca="1">IF(OR($B45&gt;asof,ISNA(PULL!S23)),m,PULL!S23)</f>
        <v>2.3786608303551171E-2</v>
      </c>
      <c r="K45" s="83"/>
      <c r="L45" s="85" t="str">
        <f ca="1">IF(ISNA(PULL!U23),m,TEXT(PULL!U23,"#0.0%"))</f>
        <v>0.2%</v>
      </c>
      <c r="M45" s="86" t="str">
        <f ca="1">IF(OR($B45&gt;asof,ISNA(PULL!V23)),m,TEXT(PULL!V23,"#0.0%"))</f>
        <v>0.2%</v>
      </c>
      <c r="N45" s="87">
        <f ca="1">IF(OR($B45&gt;asof,ISNA(PULL!W23)),m,PULL!W23)</f>
        <v>4.3282350378562651E-2</v>
      </c>
      <c r="O45" s="83"/>
      <c r="P45" s="85" t="str">
        <f ca="1">IF(ISNA(PULL!Y23),m,FIXED(PULL!Y23,1))</f>
        <v>1.1</v>
      </c>
      <c r="Q45" s="86" t="str">
        <f ca="1">IF(OR($B45&gt;asof,ISNA(PULL!Z23)),m,FIXED(PULL!Z23,1))</f>
        <v>1.1</v>
      </c>
      <c r="R45" s="87">
        <f ca="1">IF(OR($B45&gt;asof,ISNA(PULL!AA23)),m,PULL!AA23)</f>
        <v>-6.2841065876055868E-3</v>
      </c>
      <c r="S45" s="83"/>
      <c r="T45" s="85" t="str">
        <f ca="1">IF(ISNA(PULL!AC23),m,DOLLAR(PULL!AC23))</f>
        <v>$13.59</v>
      </c>
      <c r="U45" s="86" t="str">
        <f ca="1">IF(OR($B45&gt;asof,ISNA(PULL!AD23)),m,DOLLAR(PULL!AD23))</f>
        <v>$13.57</v>
      </c>
      <c r="V45" s="87">
        <f ca="1">IF(OR($B45&gt;asof,ISNA(PULL!AE23)),m,PULL!AE23)</f>
        <v>-1.4573880121178107E-3</v>
      </c>
      <c r="W45" s="70"/>
    </row>
    <row r="46" spans="1:23" x14ac:dyDescent="0.15">
      <c r="A46" s="138"/>
      <c r="B46" s="84">
        <f>PULL!B24</f>
        <v>38508</v>
      </c>
      <c r="C46" s="139"/>
      <c r="D46" s="85" t="str">
        <f ca="1">IF(ISNA(PULL!M24),m,DOLLAR(PULL!M24,0))</f>
        <v>$467,031</v>
      </c>
      <c r="E46" s="86" t="str">
        <f ca="1">IF($B46&gt;asof,m,DOLLAR(PULL!N24,0))</f>
        <v xml:space="preserve">.   </v>
      </c>
      <c r="F46" s="87" t="str">
        <f ca="1">IF($B46&gt;asof,m,PULL!O24)</f>
        <v xml:space="preserve">.   </v>
      </c>
      <c r="G46" s="140" t="e">
        <f ca="1">IF($B46&gt;asof,#N/A,PULL!O24)</f>
        <v>#N/A</v>
      </c>
      <c r="H46" s="85" t="str">
        <f ca="1">IF(ISNA(PULL!Q24),m,FIXED(PULL!Q24,0))</f>
        <v>14,144,093</v>
      </c>
      <c r="I46" s="86" t="str">
        <f ca="1">IF(OR($B46&gt;asof,ISNA(PULL!R24)),m,FIXED(PULL!R24,0))</f>
        <v xml:space="preserve">.   </v>
      </c>
      <c r="J46" s="87" t="str">
        <f ca="1">IF(OR($B46&gt;asof,ISNA(PULL!S24)),m,PULL!S24)</f>
        <v xml:space="preserve">.   </v>
      </c>
      <c r="K46" s="83"/>
      <c r="L46" s="85" t="str">
        <f ca="1">IF(ISNA(PULL!U24),m,TEXT(PULL!U24,"#0.0%"))</f>
        <v>0.2%</v>
      </c>
      <c r="M46" s="86" t="str">
        <f ca="1">IF(OR($B46&gt;asof,ISNA(PULL!V24)),m,TEXT(PULL!V24,"#0.0%"))</f>
        <v xml:space="preserve">.   </v>
      </c>
      <c r="N46" s="87" t="str">
        <f ca="1">IF(OR($B46&gt;asof,ISNA(PULL!W24)),m,PULL!W24)</f>
        <v xml:space="preserve">.   </v>
      </c>
      <c r="O46" s="83"/>
      <c r="P46" s="85" t="str">
        <f ca="1">IF(ISNA(PULL!Y24),m,FIXED(PULL!Y24,1))</f>
        <v>1.1</v>
      </c>
      <c r="Q46" s="86" t="str">
        <f ca="1">IF(OR($B46&gt;asof,ISNA(PULL!Z24)),m,FIXED(PULL!Z24,1))</f>
        <v xml:space="preserve">.   </v>
      </c>
      <c r="R46" s="87" t="str">
        <f ca="1">IF(OR($B46&gt;asof,ISNA(PULL!AA24)),m,PULL!AA24)</f>
        <v xml:space="preserve">.   </v>
      </c>
      <c r="S46" s="83"/>
      <c r="T46" s="85" t="str">
        <f ca="1">IF(ISNA(PULL!AC24),m,DOLLAR(PULL!AC24))</f>
        <v>$13.59</v>
      </c>
      <c r="U46" s="86" t="str">
        <f ca="1">IF(OR($B46&gt;asof,ISNA(PULL!AD24)),m,DOLLAR(PULL!AD24))</f>
        <v xml:space="preserve">.   </v>
      </c>
      <c r="V46" s="87" t="str">
        <f ca="1">IF(OR($B46&gt;asof,ISNA(PULL!AE24)),m,PULL!AE24)</f>
        <v xml:space="preserve">.   </v>
      </c>
      <c r="W46" s="70"/>
    </row>
    <row r="47" spans="1:23" x14ac:dyDescent="0.15">
      <c r="A47" s="138"/>
      <c r="B47" s="84">
        <f>PULL!B25</f>
        <v>38515</v>
      </c>
      <c r="C47" s="139"/>
      <c r="D47" s="85" t="str">
        <f ca="1">IF(ISNA(PULL!M25),m,DOLLAR(PULL!M25,0))</f>
        <v>$630,356</v>
      </c>
      <c r="E47" s="86" t="str">
        <f ca="1">IF($B47&gt;asof,m,DOLLAR(PULL!N25,0))</f>
        <v xml:space="preserve">.   </v>
      </c>
      <c r="F47" s="87" t="str">
        <f ca="1">IF($B47&gt;asof,m,PULL!O25)</f>
        <v xml:space="preserve">.   </v>
      </c>
      <c r="G47" s="140" t="e">
        <f ca="1">IF($B47&gt;asof,#N/A,PULL!O25)</f>
        <v>#N/A</v>
      </c>
      <c r="H47" s="85" t="str">
        <f ca="1">IF(ISNA(PULL!Q25),m,FIXED(PULL!Q25,0))</f>
        <v>14,144,093</v>
      </c>
      <c r="I47" s="86" t="str">
        <f ca="1">IF(OR($B47&gt;asof,ISNA(PULL!R25)),m,FIXED(PULL!R25,0))</f>
        <v xml:space="preserve">.   </v>
      </c>
      <c r="J47" s="87" t="str">
        <f ca="1">IF(OR($B47&gt;asof,ISNA(PULL!S25)),m,PULL!S25)</f>
        <v xml:space="preserve">.   </v>
      </c>
      <c r="K47" s="83"/>
      <c r="L47" s="85" t="str">
        <f ca="1">IF(ISNA(PULL!U25),m,TEXT(PULL!U25,"#0.0%"))</f>
        <v>0.3%</v>
      </c>
      <c r="M47" s="86" t="str">
        <f ca="1">IF(OR($B47&gt;asof,ISNA(PULL!V25)),m,TEXT(PULL!V25,"#0.0%"))</f>
        <v xml:space="preserve">.   </v>
      </c>
      <c r="N47" s="87" t="str">
        <f ca="1">IF(OR($B47&gt;asof,ISNA(PULL!W25)),m,PULL!W25)</f>
        <v xml:space="preserve">.   </v>
      </c>
      <c r="O47" s="83"/>
      <c r="P47" s="85" t="str">
        <f ca="1">IF(ISNA(PULL!Y25),m,FIXED(PULL!Y25,1))</f>
        <v>1.1</v>
      </c>
      <c r="Q47" s="86" t="str">
        <f ca="1">IF(OR($B47&gt;asof,ISNA(PULL!Z25)),m,FIXED(PULL!Z25,1))</f>
        <v xml:space="preserve">.   </v>
      </c>
      <c r="R47" s="87" t="str">
        <f ca="1">IF(OR($B47&gt;asof,ISNA(PULL!AA25)),m,PULL!AA25)</f>
        <v xml:space="preserve">.   </v>
      </c>
      <c r="S47" s="83"/>
      <c r="T47" s="85" t="str">
        <f ca="1">IF(ISNA(PULL!AC25),m,DOLLAR(PULL!AC25))</f>
        <v>$12.85</v>
      </c>
      <c r="U47" s="86" t="str">
        <f ca="1">IF(OR($B47&gt;asof,ISNA(PULL!AD25)),m,DOLLAR(PULL!AD25))</f>
        <v xml:space="preserve">.   </v>
      </c>
      <c r="V47" s="87" t="str">
        <f ca="1">IF(OR($B47&gt;asof,ISNA(PULL!AE25)),m,PULL!AE25)</f>
        <v xml:space="preserve">.   </v>
      </c>
      <c r="W47" s="70"/>
    </row>
    <row r="48" spans="1:23" x14ac:dyDescent="0.15">
      <c r="A48" s="138"/>
      <c r="B48" s="84">
        <f>PULL!B26</f>
        <v>38522</v>
      </c>
      <c r="C48" s="139"/>
      <c r="D48" s="85" t="str">
        <f ca="1">IF(ISNA(PULL!M26),m,DOLLAR(PULL!M26,0))</f>
        <v>$330,905</v>
      </c>
      <c r="E48" s="86" t="str">
        <f ca="1">IF($B48&gt;asof,m,DOLLAR(PULL!N26,0))</f>
        <v xml:space="preserve">.   </v>
      </c>
      <c r="F48" s="87" t="str">
        <f ca="1">IF($B48&gt;asof,m,PULL!O26)</f>
        <v xml:space="preserve">.   </v>
      </c>
      <c r="G48" s="140" t="e">
        <f ca="1">IF($B48&gt;asof,#N/A,PULL!O26)</f>
        <v>#N/A</v>
      </c>
      <c r="H48" s="85" t="str">
        <f ca="1">IF(ISNA(PULL!Q26),m,FIXED(PULL!Q26,0))</f>
        <v>14,144,093</v>
      </c>
      <c r="I48" s="86" t="str">
        <f ca="1">IF(OR($B48&gt;asof,ISNA(PULL!R26)),m,FIXED(PULL!R26,0))</f>
        <v xml:space="preserve">.   </v>
      </c>
      <c r="J48" s="87" t="str">
        <f ca="1">IF(OR($B48&gt;asof,ISNA(PULL!S26)),m,PULL!S26)</f>
        <v xml:space="preserve">.   </v>
      </c>
      <c r="K48" s="83"/>
      <c r="L48" s="85" t="str">
        <f ca="1">IF(ISNA(PULL!U26),m,TEXT(PULL!U26,"#0.0%"))</f>
        <v>0.2%</v>
      </c>
      <c r="M48" s="86" t="str">
        <f ca="1">IF(OR($B48&gt;asof,ISNA(PULL!V26)),m,TEXT(PULL!V26,"#0.0%"))</f>
        <v xml:space="preserve">.   </v>
      </c>
      <c r="N48" s="87" t="str">
        <f ca="1">IF(OR($B48&gt;asof,ISNA(PULL!W26)),m,PULL!W26)</f>
        <v xml:space="preserve">.   </v>
      </c>
      <c r="O48" s="83"/>
      <c r="P48" s="85" t="str">
        <f ca="1">IF(ISNA(PULL!Y26),m,FIXED(PULL!Y26,1))</f>
        <v>1.1</v>
      </c>
      <c r="Q48" s="86" t="str">
        <f ca="1">IF(OR($B48&gt;asof,ISNA(PULL!Z26)),m,FIXED(PULL!Z26,1))</f>
        <v xml:space="preserve">.   </v>
      </c>
      <c r="R48" s="87" t="str">
        <f ca="1">IF(OR($B48&gt;asof,ISNA(PULL!AA26)),m,PULL!AA26)</f>
        <v xml:space="preserve">.   </v>
      </c>
      <c r="S48" s="83"/>
      <c r="T48" s="85" t="str">
        <f ca="1">IF(ISNA(PULL!AC26),m,DOLLAR(PULL!AC26))</f>
        <v>$12.52</v>
      </c>
      <c r="U48" s="86" t="str">
        <f ca="1">IF(OR($B48&gt;asof,ISNA(PULL!AD26)),m,DOLLAR(PULL!AD26))</f>
        <v xml:space="preserve">.   </v>
      </c>
      <c r="V48" s="87" t="str">
        <f ca="1">IF(OR($B48&gt;asof,ISNA(PULL!AE26)),m,PULL!AE26)</f>
        <v xml:space="preserve">.   </v>
      </c>
      <c r="W48" s="70"/>
    </row>
    <row r="49" spans="1:23" x14ac:dyDescent="0.15">
      <c r="A49" s="138"/>
      <c r="B49" s="84">
        <f>PULL!B27</f>
        <v>38529</v>
      </c>
      <c r="C49" s="139"/>
      <c r="D49" s="85" t="str">
        <f ca="1">IF(ISNA(PULL!M27),m,DOLLAR(PULL!M27,0))</f>
        <v>$333,818</v>
      </c>
      <c r="E49" s="86" t="str">
        <f ca="1">IF($B49&gt;asof,m,DOLLAR(PULL!N27,0))</f>
        <v xml:space="preserve">.   </v>
      </c>
      <c r="F49" s="87" t="str">
        <f ca="1">IF($B49&gt;asof,m,PULL!O27)</f>
        <v xml:space="preserve">.   </v>
      </c>
      <c r="G49" s="140" t="e">
        <f ca="1">IF($B49&gt;asof,#N/A,PULL!O27)</f>
        <v>#N/A</v>
      </c>
      <c r="H49" s="85" t="str">
        <f ca="1">IF(ISNA(PULL!Q27),m,FIXED(PULL!Q27,0))</f>
        <v>14,144,093</v>
      </c>
      <c r="I49" s="86" t="str">
        <f ca="1">IF(OR($B49&gt;asof,ISNA(PULL!R27)),m,FIXED(PULL!R27,0))</f>
        <v xml:space="preserve">.   </v>
      </c>
      <c r="J49" s="87" t="str">
        <f ca="1">IF(OR($B49&gt;asof,ISNA(PULL!S27)),m,PULL!S27)</f>
        <v xml:space="preserve">.   </v>
      </c>
      <c r="K49" s="83"/>
      <c r="L49" s="85" t="str">
        <f ca="1">IF(ISNA(PULL!U27),m,TEXT(PULL!U27,"#0.0%"))</f>
        <v>0.2%</v>
      </c>
      <c r="M49" s="86" t="str">
        <f ca="1">IF(OR($B49&gt;asof,ISNA(PULL!V27)),m,TEXT(PULL!V27,"#0.0%"))</f>
        <v xml:space="preserve">.   </v>
      </c>
      <c r="N49" s="87" t="str">
        <f ca="1">IF(OR($B49&gt;asof,ISNA(PULL!W27)),m,PULL!W27)</f>
        <v xml:space="preserve">.   </v>
      </c>
      <c r="O49" s="83"/>
      <c r="P49" s="85" t="str">
        <f ca="1">IF(ISNA(PULL!Y27),m,FIXED(PULL!Y27,1))</f>
        <v>1.1</v>
      </c>
      <c r="Q49" s="86" t="str">
        <f ca="1">IF(OR($B49&gt;asof,ISNA(PULL!Z27)),m,FIXED(PULL!Z27,1))</f>
        <v xml:space="preserve">.   </v>
      </c>
      <c r="R49" s="87" t="str">
        <f ca="1">IF(OR($B49&gt;asof,ISNA(PULL!AA27)),m,PULL!AA27)</f>
        <v xml:space="preserve">.   </v>
      </c>
      <c r="S49" s="83"/>
      <c r="T49" s="85" t="str">
        <f ca="1">IF(ISNA(PULL!AC27),m,DOLLAR(PULL!AC27))</f>
        <v>$12.80</v>
      </c>
      <c r="U49" s="86" t="str">
        <f ca="1">IF(OR($B49&gt;asof,ISNA(PULL!AD27)),m,DOLLAR(PULL!AD27))</f>
        <v xml:space="preserve">.   </v>
      </c>
      <c r="V49" s="87" t="str">
        <f ca="1">IF(OR($B49&gt;asof,ISNA(PULL!AE27)),m,PULL!AE27)</f>
        <v xml:space="preserve">.   </v>
      </c>
      <c r="W49" s="70"/>
    </row>
    <row r="50" spans="1:23" x14ac:dyDescent="0.15">
      <c r="A50" s="138"/>
      <c r="B50" s="84">
        <f>PULL!B28</f>
        <v>38536</v>
      </c>
      <c r="C50" s="139"/>
      <c r="D50" s="85" t="str">
        <f ca="1">IF(ISNA(PULL!M28),m,DOLLAR(PULL!M28,0))</f>
        <v>$837,379</v>
      </c>
      <c r="E50" s="86" t="str">
        <f ca="1">IF($B50&gt;asof,m,DOLLAR(PULL!N28,0))</f>
        <v xml:space="preserve">.   </v>
      </c>
      <c r="F50" s="87" t="str">
        <f ca="1">IF($B50&gt;asof,m,PULL!O28)</f>
        <v xml:space="preserve">.   </v>
      </c>
      <c r="G50" s="140" t="e">
        <f ca="1">IF($B50&gt;asof,#N/A,PULL!O28)</f>
        <v>#N/A</v>
      </c>
      <c r="H50" s="85" t="str">
        <f ca="1">IF(ISNA(PULL!Q28),m,FIXED(PULL!Q28,0))</f>
        <v>14,144,093</v>
      </c>
      <c r="I50" s="86" t="str">
        <f ca="1">IF(OR($B50&gt;asof,ISNA(PULL!R28)),m,FIXED(PULL!R28,0))</f>
        <v xml:space="preserve">.   </v>
      </c>
      <c r="J50" s="87" t="str">
        <f ca="1">IF(OR($B50&gt;asof,ISNA(PULL!S28)),m,PULL!S28)</f>
        <v xml:space="preserve">.   </v>
      </c>
      <c r="K50" s="83"/>
      <c r="L50" s="85" t="str">
        <f ca="1">IF(ISNA(PULL!U28),m,TEXT(PULL!U28,"#0.0%"))</f>
        <v>0.2%</v>
      </c>
      <c r="M50" s="86" t="str">
        <f ca="1">IF(OR($B50&gt;asof,ISNA(PULL!V28)),m,TEXT(PULL!V28,"#0.0%"))</f>
        <v xml:space="preserve">.   </v>
      </c>
      <c r="N50" s="87" t="str">
        <f ca="1">IF(OR($B50&gt;asof,ISNA(PULL!W28)),m,PULL!W28)</f>
        <v xml:space="preserve">.   </v>
      </c>
      <c r="O50" s="83"/>
      <c r="P50" s="85" t="str">
        <f ca="1">IF(ISNA(PULL!Y28),m,FIXED(PULL!Y28,1))</f>
        <v>1.1</v>
      </c>
      <c r="Q50" s="86" t="str">
        <f ca="1">IF(OR($B50&gt;asof,ISNA(PULL!Z28)),m,FIXED(PULL!Z28,1))</f>
        <v xml:space="preserve">.   </v>
      </c>
      <c r="R50" s="87" t="str">
        <f ca="1">IF(OR($B50&gt;asof,ISNA(PULL!AA28)),m,PULL!AA28)</f>
        <v xml:space="preserve">.   </v>
      </c>
      <c r="S50" s="83"/>
      <c r="T50" s="85" t="str">
        <f ca="1">IF(ISNA(PULL!AC28),m,DOLLAR(PULL!AC28))</f>
        <v>$29.96</v>
      </c>
      <c r="U50" s="86" t="str">
        <f ca="1">IF(OR($B50&gt;asof,ISNA(PULL!AD28)),m,DOLLAR(PULL!AD28))</f>
        <v xml:space="preserve">.   </v>
      </c>
      <c r="V50" s="87" t="str">
        <f ca="1">IF(OR($B50&gt;asof,ISNA(PULL!AE28)),m,PULL!AE28)</f>
        <v xml:space="preserve">.   </v>
      </c>
      <c r="W50" s="70"/>
    </row>
    <row r="51" spans="1:23" x14ac:dyDescent="0.15">
      <c r="A51" s="138"/>
      <c r="B51" s="84">
        <f>PULL!B29</f>
        <v>38543</v>
      </c>
      <c r="C51" s="139"/>
      <c r="D51" s="85" t="str">
        <f ca="1">IF(ISNA(PULL!M29),m,DOLLAR(PULL!M29,0))</f>
        <v>$538,343</v>
      </c>
      <c r="E51" s="86" t="str">
        <f ca="1">IF($B51&gt;asof,m,DOLLAR(PULL!N29,0))</f>
        <v xml:space="preserve">.   </v>
      </c>
      <c r="F51" s="87" t="str">
        <f ca="1">IF($B51&gt;asof,m,PULL!O29)</f>
        <v xml:space="preserve">.   </v>
      </c>
      <c r="G51" s="140" t="e">
        <f ca="1">IF($B51&gt;asof,#N/A,PULL!O29)</f>
        <v>#N/A</v>
      </c>
      <c r="H51" s="85" t="str">
        <f ca="1">IF(ISNA(PULL!Q29),m,FIXED(PULL!Q29,0))</f>
        <v>14,144,093</v>
      </c>
      <c r="I51" s="86" t="str">
        <f ca="1">IF(OR($B51&gt;asof,ISNA(PULL!R29)),m,FIXED(PULL!R29,0))</f>
        <v xml:space="preserve">.   </v>
      </c>
      <c r="J51" s="87" t="str">
        <f ca="1">IF(OR($B51&gt;asof,ISNA(PULL!S29)),m,PULL!S29)</f>
        <v xml:space="preserve">.   </v>
      </c>
      <c r="K51" s="83"/>
      <c r="L51" s="85" t="str">
        <f ca="1">IF(ISNA(PULL!U29),m,TEXT(PULL!U29,"#0.0%"))</f>
        <v>0.2%</v>
      </c>
      <c r="M51" s="86" t="str">
        <f ca="1">IF(OR($B51&gt;asof,ISNA(PULL!V29)),m,TEXT(PULL!V29,"#0.0%"))</f>
        <v xml:space="preserve">.   </v>
      </c>
      <c r="N51" s="87" t="str">
        <f ca="1">IF(OR($B51&gt;asof,ISNA(PULL!W29)),m,PULL!W29)</f>
        <v xml:space="preserve">.   </v>
      </c>
      <c r="O51" s="83"/>
      <c r="P51" s="85" t="str">
        <f ca="1">IF(ISNA(PULL!Y29),m,FIXED(PULL!Y29,1))</f>
        <v>1.1</v>
      </c>
      <c r="Q51" s="86" t="str">
        <f ca="1">IF(OR($B51&gt;asof,ISNA(PULL!Z29)),m,FIXED(PULL!Z29,1))</f>
        <v xml:space="preserve">.   </v>
      </c>
      <c r="R51" s="87" t="str">
        <f ca="1">IF(OR($B51&gt;asof,ISNA(PULL!AA29)),m,PULL!AA29)</f>
        <v xml:space="preserve">.   </v>
      </c>
      <c r="S51" s="83"/>
      <c r="T51" s="85" t="str">
        <f ca="1">IF(ISNA(PULL!AC29),m,DOLLAR(PULL!AC29))</f>
        <v>$19.45</v>
      </c>
      <c r="U51" s="86" t="str">
        <f ca="1">IF(OR($B51&gt;asof,ISNA(PULL!AD29)),m,DOLLAR(PULL!AD29))</f>
        <v xml:space="preserve">.   </v>
      </c>
      <c r="V51" s="87" t="str">
        <f ca="1">IF(OR($B51&gt;asof,ISNA(PULL!AE29)),m,PULL!AE29)</f>
        <v xml:space="preserve">.   </v>
      </c>
      <c r="W51" s="70"/>
    </row>
    <row r="52" spans="1:23" x14ac:dyDescent="0.15">
      <c r="A52" s="138"/>
      <c r="B52" s="84">
        <f>PULL!B30</f>
        <v>38550</v>
      </c>
      <c r="C52" s="139"/>
      <c r="D52" s="85" t="str">
        <f ca="1">IF(ISNA(PULL!M30),m,DOLLAR(PULL!M30,0))</f>
        <v>$370,796</v>
      </c>
      <c r="E52" s="86" t="str">
        <f ca="1">IF($B52&gt;asof,m,DOLLAR(PULL!N30,0))</f>
        <v xml:space="preserve">.   </v>
      </c>
      <c r="F52" s="87" t="str">
        <f ca="1">IF($B52&gt;asof,m,PULL!O30)</f>
        <v xml:space="preserve">.   </v>
      </c>
      <c r="G52" s="140" t="e">
        <f ca="1">IF($B52&gt;asof,#N/A,PULL!O30)</f>
        <v>#N/A</v>
      </c>
      <c r="H52" s="85" t="str">
        <f ca="1">IF(ISNA(PULL!Q30),m,FIXED(PULL!Q30,0))</f>
        <v>14,144,093</v>
      </c>
      <c r="I52" s="86" t="str">
        <f ca="1">IF(OR($B52&gt;asof,ISNA(PULL!R30)),m,FIXED(PULL!R30,0))</f>
        <v xml:space="preserve">.   </v>
      </c>
      <c r="J52" s="87" t="str">
        <f ca="1">IF(OR($B52&gt;asof,ISNA(PULL!S30)),m,PULL!S30)</f>
        <v xml:space="preserve">.   </v>
      </c>
      <c r="K52" s="83"/>
      <c r="L52" s="85" t="str">
        <f ca="1">IF(ISNA(PULL!U30),m,TEXT(PULL!U30,"#0.0%"))</f>
        <v>0.2%</v>
      </c>
      <c r="M52" s="86" t="str">
        <f ca="1">IF(OR($B52&gt;asof,ISNA(PULL!V30)),m,TEXT(PULL!V30,"#0.0%"))</f>
        <v xml:space="preserve">.   </v>
      </c>
      <c r="N52" s="87" t="str">
        <f ca="1">IF(OR($B52&gt;asof,ISNA(PULL!W30)),m,PULL!W30)</f>
        <v xml:space="preserve">.   </v>
      </c>
      <c r="O52" s="83"/>
      <c r="P52" s="85" t="str">
        <f ca="1">IF(ISNA(PULL!Y30),m,FIXED(PULL!Y30,1))</f>
        <v>1.1</v>
      </c>
      <c r="Q52" s="86" t="str">
        <f ca="1">IF(OR($B52&gt;asof,ISNA(PULL!Z30)),m,FIXED(PULL!Z30,1))</f>
        <v xml:space="preserve">.   </v>
      </c>
      <c r="R52" s="87" t="str">
        <f ca="1">IF(OR($B52&gt;asof,ISNA(PULL!AA30)),m,PULL!AA30)</f>
        <v xml:space="preserve">.   </v>
      </c>
      <c r="S52" s="83"/>
      <c r="T52" s="85" t="str">
        <f ca="1">IF(ISNA(PULL!AC30),m,DOLLAR(PULL!AC30))</f>
        <v>$14.65</v>
      </c>
      <c r="U52" s="86" t="str">
        <f ca="1">IF(OR($B52&gt;asof,ISNA(PULL!AD30)),m,DOLLAR(PULL!AD30))</f>
        <v xml:space="preserve">.   </v>
      </c>
      <c r="V52" s="87" t="str">
        <f ca="1">IF(OR($B52&gt;asof,ISNA(PULL!AE30)),m,PULL!AE30)</f>
        <v xml:space="preserve">.   </v>
      </c>
      <c r="W52" s="70"/>
    </row>
    <row r="53" spans="1:23" x14ac:dyDescent="0.15">
      <c r="A53" s="138"/>
      <c r="B53" s="84">
        <f>PULL!B31</f>
        <v>38557</v>
      </c>
      <c r="C53" s="139"/>
      <c r="D53" s="85" t="str">
        <f ca="1">IF(ISNA(PULL!M31),m,DOLLAR(PULL!M31,0))</f>
        <v>$387,689</v>
      </c>
      <c r="E53" s="86" t="str">
        <f ca="1">IF($B53&gt;asof,m,DOLLAR(PULL!N31,0))</f>
        <v xml:space="preserve">.   </v>
      </c>
      <c r="F53" s="87" t="str">
        <f ca="1">IF($B53&gt;asof,m,PULL!O31)</f>
        <v xml:space="preserve">.   </v>
      </c>
      <c r="G53" s="140" t="e">
        <f ca="1">IF($B53&gt;asof,#N/A,PULL!O31)</f>
        <v>#N/A</v>
      </c>
      <c r="H53" s="85" t="str">
        <f ca="1">IF(ISNA(PULL!Q31),m,FIXED(PULL!Q31,0))</f>
        <v>14,144,093</v>
      </c>
      <c r="I53" s="86" t="str">
        <f ca="1">IF(OR($B53&gt;asof,ISNA(PULL!R31)),m,FIXED(PULL!R31,0))</f>
        <v xml:space="preserve">.   </v>
      </c>
      <c r="J53" s="87" t="str">
        <f ca="1">IF(OR($B53&gt;asof,ISNA(PULL!S31)),m,PULL!S31)</f>
        <v xml:space="preserve">.   </v>
      </c>
      <c r="K53" s="83"/>
      <c r="L53" s="85" t="str">
        <f ca="1">IF(ISNA(PULL!U31),m,TEXT(PULL!U31,"#0.0%"))</f>
        <v>0.2%</v>
      </c>
      <c r="M53" s="86" t="str">
        <f ca="1">IF(OR($B53&gt;asof,ISNA(PULL!V31)),m,TEXT(PULL!V31,"#0.0%"))</f>
        <v xml:space="preserve">.   </v>
      </c>
      <c r="N53" s="87" t="str">
        <f ca="1">IF(OR($B53&gt;asof,ISNA(PULL!W31)),m,PULL!W31)</f>
        <v xml:space="preserve">.   </v>
      </c>
      <c r="O53" s="83"/>
      <c r="P53" s="85" t="str">
        <f ca="1">IF(ISNA(PULL!Y31),m,FIXED(PULL!Y31,1))</f>
        <v>1.1</v>
      </c>
      <c r="Q53" s="86" t="str">
        <f ca="1">IF(OR($B53&gt;asof,ISNA(PULL!Z31)),m,FIXED(PULL!Z31,1))</f>
        <v xml:space="preserve">.   </v>
      </c>
      <c r="R53" s="87" t="str">
        <f ca="1">IF(OR($B53&gt;asof,ISNA(PULL!AA31)),m,PULL!AA31)</f>
        <v xml:space="preserve">.   </v>
      </c>
      <c r="S53" s="83"/>
      <c r="T53" s="85" t="str">
        <f ca="1">IF(ISNA(PULL!AC31),m,DOLLAR(PULL!AC31))</f>
        <v>$14.20</v>
      </c>
      <c r="U53" s="86" t="str">
        <f ca="1">IF(OR($B53&gt;asof,ISNA(PULL!AD31)),m,DOLLAR(PULL!AD31))</f>
        <v xml:space="preserve">.   </v>
      </c>
      <c r="V53" s="87" t="str">
        <f ca="1">IF(OR($B53&gt;asof,ISNA(PULL!AE31)),m,PULL!AE31)</f>
        <v xml:space="preserve">.   </v>
      </c>
      <c r="W53" s="70"/>
    </row>
    <row r="54" spans="1:23" x14ac:dyDescent="0.15">
      <c r="A54" s="138"/>
      <c r="B54" s="84">
        <f>PULL!B32</f>
        <v>38564</v>
      </c>
      <c r="C54" s="139"/>
      <c r="D54" s="85" t="str">
        <f ca="1">IF(ISNA(PULL!M32),m,DOLLAR(PULL!M32,0))</f>
        <v>$410,987</v>
      </c>
      <c r="E54" s="86" t="str">
        <f ca="1">IF($B54&gt;asof,m,DOLLAR(PULL!N32,0))</f>
        <v xml:space="preserve">.   </v>
      </c>
      <c r="F54" s="87" t="str">
        <f ca="1">IF($B54&gt;asof,m,PULL!O32)</f>
        <v xml:space="preserve">.   </v>
      </c>
      <c r="G54" s="140" t="e">
        <f ca="1">IF($B54&gt;asof,#N/A,PULL!O32)</f>
        <v>#N/A</v>
      </c>
      <c r="H54" s="85" t="str">
        <f ca="1">IF(ISNA(PULL!Q32),m,FIXED(PULL!Q32,0))</f>
        <v>14,144,093</v>
      </c>
      <c r="I54" s="86" t="str">
        <f ca="1">IF(OR($B54&gt;asof,ISNA(PULL!R32)),m,FIXED(PULL!R32,0))</f>
        <v xml:space="preserve">.   </v>
      </c>
      <c r="J54" s="87" t="str">
        <f ca="1">IF(OR($B54&gt;asof,ISNA(PULL!S32)),m,PULL!S32)</f>
        <v xml:space="preserve">.   </v>
      </c>
      <c r="K54" s="83"/>
      <c r="L54" s="85" t="str">
        <f ca="1">IF(ISNA(PULL!U32),m,TEXT(PULL!U32,"#0.0%"))</f>
        <v>0.2%</v>
      </c>
      <c r="M54" s="86" t="str">
        <f ca="1">IF(OR($B54&gt;asof,ISNA(PULL!V32)),m,TEXT(PULL!V32,"#0.0%"))</f>
        <v xml:space="preserve">.   </v>
      </c>
      <c r="N54" s="87" t="str">
        <f ca="1">IF(OR($B54&gt;asof,ISNA(PULL!W32)),m,PULL!W32)</f>
        <v xml:space="preserve">.   </v>
      </c>
      <c r="O54" s="83"/>
      <c r="P54" s="85" t="str">
        <f ca="1">IF(ISNA(PULL!Y32),m,FIXED(PULL!Y32,1))</f>
        <v>1.1</v>
      </c>
      <c r="Q54" s="86" t="str">
        <f ca="1">IF(OR($B54&gt;asof,ISNA(PULL!Z32)),m,FIXED(PULL!Z32,1))</f>
        <v xml:space="preserve">.   </v>
      </c>
      <c r="R54" s="87" t="str">
        <f ca="1">IF(OR($B54&gt;asof,ISNA(PULL!AA32)),m,PULL!AA32)</f>
        <v xml:space="preserve">.   </v>
      </c>
      <c r="S54" s="83"/>
      <c r="T54" s="85" t="str">
        <f ca="1">IF(ISNA(PULL!AC32),m,DOLLAR(PULL!AC32))</f>
        <v>$14.02</v>
      </c>
      <c r="U54" s="86" t="str">
        <f ca="1">IF(OR($B54&gt;asof,ISNA(PULL!AD32)),m,DOLLAR(PULL!AD32))</f>
        <v xml:space="preserve">.   </v>
      </c>
      <c r="V54" s="87" t="str">
        <f ca="1">IF(OR($B54&gt;asof,ISNA(PULL!AE32)),m,PULL!AE32)</f>
        <v xml:space="preserve">.   </v>
      </c>
      <c r="W54" s="70"/>
    </row>
    <row r="55" spans="1:23" x14ac:dyDescent="0.15">
      <c r="A55" s="138"/>
      <c r="B55" s="84">
        <f>PULL!B33</f>
        <v>38571</v>
      </c>
      <c r="C55" s="139"/>
      <c r="D55" s="85" t="str">
        <f ca="1">IF(ISNA(PULL!M33),m,DOLLAR(PULL!M33,0))</f>
        <v>$334,370</v>
      </c>
      <c r="E55" s="86" t="str">
        <f ca="1">IF($B55&gt;asof,m,DOLLAR(PULL!N33,0))</f>
        <v xml:space="preserve">.   </v>
      </c>
      <c r="F55" s="87" t="str">
        <f ca="1">IF($B55&gt;asof,m,PULL!O33)</f>
        <v xml:space="preserve">.   </v>
      </c>
      <c r="G55" s="140" t="e">
        <f ca="1">IF($B55&gt;asof,#N/A,PULL!O33)</f>
        <v>#N/A</v>
      </c>
      <c r="H55" s="85" t="str">
        <f ca="1">IF(ISNA(PULL!Q33),m,FIXED(PULL!Q33,0))</f>
        <v>14,144,093</v>
      </c>
      <c r="I55" s="86" t="str">
        <f ca="1">IF(OR($B55&gt;asof,ISNA(PULL!R33)),m,FIXED(PULL!R33,0))</f>
        <v xml:space="preserve">.   </v>
      </c>
      <c r="J55" s="87" t="str">
        <f ca="1">IF(OR($B55&gt;asof,ISNA(PULL!S33)),m,PULL!S33)</f>
        <v xml:space="preserve">.   </v>
      </c>
      <c r="K55" s="83"/>
      <c r="L55" s="85" t="str">
        <f ca="1">IF(ISNA(PULL!U33),m,TEXT(PULL!U33,"#0.0%"))</f>
        <v>0.2%</v>
      </c>
      <c r="M55" s="86" t="str">
        <f ca="1">IF(OR($B55&gt;asof,ISNA(PULL!V33)),m,TEXT(PULL!V33,"#0.0%"))</f>
        <v xml:space="preserve">.   </v>
      </c>
      <c r="N55" s="87" t="str">
        <f ca="1">IF(OR($B55&gt;asof,ISNA(PULL!W33)),m,PULL!W33)</f>
        <v xml:space="preserve">.   </v>
      </c>
      <c r="O55" s="83"/>
      <c r="P55" s="85" t="str">
        <f ca="1">IF(ISNA(PULL!Y33),m,FIXED(PULL!Y33,1))</f>
        <v>1.1</v>
      </c>
      <c r="Q55" s="86" t="str">
        <f ca="1">IF(OR($B55&gt;asof,ISNA(PULL!Z33)),m,FIXED(PULL!Z33,1))</f>
        <v xml:space="preserve">.   </v>
      </c>
      <c r="R55" s="87" t="str">
        <f ca="1">IF(OR($B55&gt;asof,ISNA(PULL!AA33)),m,PULL!AA33)</f>
        <v xml:space="preserve">.   </v>
      </c>
      <c r="S55" s="83"/>
      <c r="T55" s="85" t="str">
        <f ca="1">IF(ISNA(PULL!AC33),m,DOLLAR(PULL!AC33))</f>
        <v>$12.27</v>
      </c>
      <c r="U55" s="86" t="str">
        <f ca="1">IF(OR($B55&gt;asof,ISNA(PULL!AD33)),m,DOLLAR(PULL!AD33))</f>
        <v xml:space="preserve">.   </v>
      </c>
      <c r="V55" s="87" t="str">
        <f ca="1">IF(OR($B55&gt;asof,ISNA(PULL!AE33)),m,PULL!AE33)</f>
        <v xml:space="preserve">.   </v>
      </c>
      <c r="W55" s="70"/>
    </row>
    <row r="56" spans="1:23" x14ac:dyDescent="0.15">
      <c r="A56" s="138"/>
      <c r="B56" s="84">
        <f>PULL!B34</f>
        <v>38578</v>
      </c>
      <c r="C56" s="139"/>
      <c r="D56" s="85" t="str">
        <f ca="1">IF(ISNA(PULL!M34),m,DOLLAR(PULL!M34,0))</f>
        <v>$384,465</v>
      </c>
      <c r="E56" s="86" t="str">
        <f ca="1">IF($B56&gt;asof,m,DOLLAR(PULL!N34,0))</f>
        <v xml:space="preserve">.   </v>
      </c>
      <c r="F56" s="87" t="str">
        <f ca="1">IF($B56&gt;asof,m,PULL!O34)</f>
        <v xml:space="preserve">.   </v>
      </c>
      <c r="G56" s="140" t="e">
        <f ca="1">IF($B56&gt;asof,#N/A,PULL!O34)</f>
        <v>#N/A</v>
      </c>
      <c r="H56" s="85" t="str">
        <f ca="1">IF(ISNA(PULL!Q34),m,FIXED(PULL!Q34,0))</f>
        <v>14,144,093</v>
      </c>
      <c r="I56" s="86" t="str">
        <f ca="1">IF(OR($B56&gt;asof,ISNA(PULL!R34)),m,FIXED(PULL!R34,0))</f>
        <v xml:space="preserve">.   </v>
      </c>
      <c r="J56" s="87" t="str">
        <f ca="1">IF(OR($B56&gt;asof,ISNA(PULL!S34)),m,PULL!S34)</f>
        <v xml:space="preserve">.   </v>
      </c>
      <c r="K56" s="83"/>
      <c r="L56" s="85" t="str">
        <f ca="1">IF(ISNA(PULL!U34),m,TEXT(PULL!U34,"#0.0%"))</f>
        <v>0.2%</v>
      </c>
      <c r="M56" s="86" t="str">
        <f ca="1">IF(OR($B56&gt;asof,ISNA(PULL!V34)),m,TEXT(PULL!V34,"#0.0%"))</f>
        <v xml:space="preserve">.   </v>
      </c>
      <c r="N56" s="87" t="str">
        <f ca="1">IF(OR($B56&gt;asof,ISNA(PULL!W34)),m,PULL!W34)</f>
        <v xml:space="preserve">.   </v>
      </c>
      <c r="O56" s="83"/>
      <c r="P56" s="85" t="str">
        <f ca="1">IF(ISNA(PULL!Y34),m,FIXED(PULL!Y34,1))</f>
        <v>1.1</v>
      </c>
      <c r="Q56" s="86" t="str">
        <f ca="1">IF(OR($B56&gt;asof,ISNA(PULL!Z34)),m,FIXED(PULL!Z34,1))</f>
        <v xml:space="preserve">.   </v>
      </c>
      <c r="R56" s="87" t="str">
        <f ca="1">IF(OR($B56&gt;asof,ISNA(PULL!AA34)),m,PULL!AA34)</f>
        <v xml:space="preserve">.   </v>
      </c>
      <c r="S56" s="83"/>
      <c r="T56" s="85" t="str">
        <f ca="1">IF(ISNA(PULL!AC34),m,DOLLAR(PULL!AC34))</f>
        <v>$13.85</v>
      </c>
      <c r="U56" s="86" t="str">
        <f ca="1">IF(OR($B56&gt;asof,ISNA(PULL!AD34)),m,DOLLAR(PULL!AD34))</f>
        <v xml:space="preserve">.   </v>
      </c>
      <c r="V56" s="87" t="str">
        <f ca="1">IF(OR($B56&gt;asof,ISNA(PULL!AE34)),m,PULL!AE34)</f>
        <v xml:space="preserve">.   </v>
      </c>
      <c r="W56" s="70"/>
    </row>
    <row r="57" spans="1:23" x14ac:dyDescent="0.15">
      <c r="A57" s="138"/>
      <c r="B57" s="84">
        <f>PULL!B35</f>
        <v>38585</v>
      </c>
      <c r="C57" s="139"/>
      <c r="D57" s="85" t="str">
        <f ca="1">IF(ISNA(PULL!M35),m,DOLLAR(PULL!M35,0))</f>
        <v>$384,121</v>
      </c>
      <c r="E57" s="86" t="str">
        <f ca="1">IF($B57&gt;asof,m,DOLLAR(PULL!N35,0))</f>
        <v xml:space="preserve">.   </v>
      </c>
      <c r="F57" s="87" t="str">
        <f ca="1">IF($B57&gt;asof,m,PULL!O35)</f>
        <v xml:space="preserve">.   </v>
      </c>
      <c r="G57" s="140" t="e">
        <f ca="1">IF($B57&gt;asof,#N/A,PULL!O35)</f>
        <v>#N/A</v>
      </c>
      <c r="H57" s="85" t="str">
        <f ca="1">IF(ISNA(PULL!Q35),m,FIXED(PULL!Q35,0))</f>
        <v>14,144,093</v>
      </c>
      <c r="I57" s="86" t="str">
        <f ca="1">IF(OR($B57&gt;asof,ISNA(PULL!R35)),m,FIXED(PULL!R35,0))</f>
        <v xml:space="preserve">.   </v>
      </c>
      <c r="J57" s="87" t="str">
        <f ca="1">IF(OR($B57&gt;asof,ISNA(PULL!S35)),m,PULL!S35)</f>
        <v xml:space="preserve">.   </v>
      </c>
      <c r="K57" s="83"/>
      <c r="L57" s="85" t="str">
        <f ca="1">IF(ISNA(PULL!U35),m,TEXT(PULL!U35,"#0.0%"))</f>
        <v>0.2%</v>
      </c>
      <c r="M57" s="86" t="str">
        <f ca="1">IF(OR($B57&gt;asof,ISNA(PULL!V35)),m,TEXT(PULL!V35,"#0.0%"))</f>
        <v xml:space="preserve">.   </v>
      </c>
      <c r="N57" s="87" t="str">
        <f ca="1">IF(OR($B57&gt;asof,ISNA(PULL!W35)),m,PULL!W35)</f>
        <v xml:space="preserve">.   </v>
      </c>
      <c r="O57" s="83"/>
      <c r="P57" s="85" t="str">
        <f ca="1">IF(ISNA(PULL!Y35),m,FIXED(PULL!Y35,1))</f>
        <v>1.1</v>
      </c>
      <c r="Q57" s="86" t="str">
        <f ca="1">IF(OR($B57&gt;asof,ISNA(PULL!Z35)),m,FIXED(PULL!Z35,1))</f>
        <v xml:space="preserve">.   </v>
      </c>
      <c r="R57" s="87" t="str">
        <f ca="1">IF(OR($B57&gt;asof,ISNA(PULL!AA35)),m,PULL!AA35)</f>
        <v xml:space="preserve">.   </v>
      </c>
      <c r="S57" s="83"/>
      <c r="T57" s="85" t="str">
        <f ca="1">IF(ISNA(PULL!AC35),m,DOLLAR(PULL!AC35))</f>
        <v>$14.19</v>
      </c>
      <c r="U57" s="86" t="str">
        <f ca="1">IF(OR($B57&gt;asof,ISNA(PULL!AD35)),m,DOLLAR(PULL!AD35))</f>
        <v xml:space="preserve">.   </v>
      </c>
      <c r="V57" s="87" t="str">
        <f ca="1">IF(OR($B57&gt;asof,ISNA(PULL!AE35)),m,PULL!AE35)</f>
        <v xml:space="preserve">.   </v>
      </c>
      <c r="W57" s="70"/>
    </row>
    <row r="58" spans="1:23" x14ac:dyDescent="0.15">
      <c r="A58" s="138"/>
      <c r="B58" s="84">
        <f>PULL!B36</f>
        <v>38592</v>
      </c>
      <c r="C58" s="139"/>
      <c r="D58" s="85" t="str">
        <f ca="1">IF(ISNA(PULL!M36),m,DOLLAR(PULL!M36,0))</f>
        <v>$387,869</v>
      </c>
      <c r="E58" s="86" t="str">
        <f ca="1">IF($B58&gt;asof,m,DOLLAR(PULL!N36,0))</f>
        <v xml:space="preserve">.   </v>
      </c>
      <c r="F58" s="87" t="str">
        <f ca="1">IF($B58&gt;asof,m,PULL!O36)</f>
        <v xml:space="preserve">.   </v>
      </c>
      <c r="G58" s="140" t="e">
        <f ca="1">IF($B58&gt;asof,#N/A,PULL!O36)</f>
        <v>#N/A</v>
      </c>
      <c r="H58" s="85" t="str">
        <f ca="1">IF(ISNA(PULL!Q36),m,FIXED(PULL!Q36,0))</f>
        <v>14,144,093</v>
      </c>
      <c r="I58" s="86" t="str">
        <f ca="1">IF(OR($B58&gt;asof,ISNA(PULL!R36)),m,FIXED(PULL!R36,0))</f>
        <v xml:space="preserve">.   </v>
      </c>
      <c r="J58" s="87" t="str">
        <f ca="1">IF(OR($B58&gt;asof,ISNA(PULL!S36)),m,PULL!S36)</f>
        <v xml:space="preserve">.   </v>
      </c>
      <c r="K58" s="83"/>
      <c r="L58" s="85" t="str">
        <f ca="1">IF(ISNA(PULL!U36),m,TEXT(PULL!U36,"#0.0%"))</f>
        <v>0.2%</v>
      </c>
      <c r="M58" s="86" t="str">
        <f ca="1">IF(OR($B58&gt;asof,ISNA(PULL!V36)),m,TEXT(PULL!V36,"#0.0%"))</f>
        <v xml:space="preserve">.   </v>
      </c>
      <c r="N58" s="87" t="str">
        <f ca="1">IF(OR($B58&gt;asof,ISNA(PULL!W36)),m,PULL!W36)</f>
        <v xml:space="preserve">.   </v>
      </c>
      <c r="O58" s="83"/>
      <c r="P58" s="85" t="str">
        <f ca="1">IF(ISNA(PULL!Y36),m,FIXED(PULL!Y36,1))</f>
        <v>1.1</v>
      </c>
      <c r="Q58" s="86" t="str">
        <f ca="1">IF(OR($B58&gt;asof,ISNA(PULL!Z36)),m,FIXED(PULL!Z36,1))</f>
        <v xml:space="preserve">.   </v>
      </c>
      <c r="R58" s="87" t="str">
        <f ca="1">IF(OR($B58&gt;asof,ISNA(PULL!AA36)),m,PULL!AA36)</f>
        <v xml:space="preserve">.   </v>
      </c>
      <c r="S58" s="83"/>
      <c r="T58" s="85" t="str">
        <f ca="1">IF(ISNA(PULL!AC36),m,DOLLAR(PULL!AC36))</f>
        <v>$14.19</v>
      </c>
      <c r="U58" s="86" t="str">
        <f ca="1">IF(OR($B58&gt;asof,ISNA(PULL!AD36)),m,DOLLAR(PULL!AD36))</f>
        <v xml:space="preserve">.   </v>
      </c>
      <c r="V58" s="87" t="str">
        <f ca="1">IF(OR($B58&gt;asof,ISNA(PULL!AE36)),m,PULL!AE36)</f>
        <v xml:space="preserve">.   </v>
      </c>
      <c r="W58" s="70"/>
    </row>
    <row r="59" spans="1:23" x14ac:dyDescent="0.15">
      <c r="A59" s="138"/>
      <c r="B59" s="84">
        <f>PULL!B37</f>
        <v>38599</v>
      </c>
      <c r="C59" s="139"/>
      <c r="D59" s="85" t="str">
        <f ca="1">IF(ISNA(PULL!M37),m,DOLLAR(PULL!M37,0))</f>
        <v>$388,455</v>
      </c>
      <c r="E59" s="86" t="str">
        <f ca="1">IF($B59&gt;asof,m,DOLLAR(PULL!N37,0))</f>
        <v xml:space="preserve">.   </v>
      </c>
      <c r="F59" s="87" t="str">
        <f ca="1">IF($B59&gt;asof,m,PULL!O37)</f>
        <v xml:space="preserve">.   </v>
      </c>
      <c r="G59" s="140" t="e">
        <f ca="1">IF($B59&gt;asof,#N/A,PULL!O37)</f>
        <v>#N/A</v>
      </c>
      <c r="H59" s="85" t="str">
        <f ca="1">IF(ISNA(PULL!Q37),m,FIXED(PULL!Q37,0))</f>
        <v>14,144,093</v>
      </c>
      <c r="I59" s="86" t="str">
        <f ca="1">IF(OR($B59&gt;asof,ISNA(PULL!R37)),m,FIXED(PULL!R37,0))</f>
        <v xml:space="preserve">.   </v>
      </c>
      <c r="J59" s="87" t="str">
        <f ca="1">IF(OR($B59&gt;asof,ISNA(PULL!S37)),m,PULL!S37)</f>
        <v xml:space="preserve">.   </v>
      </c>
      <c r="K59" s="83"/>
      <c r="L59" s="85" t="str">
        <f ca="1">IF(ISNA(PULL!U37),m,TEXT(PULL!U37,"#0.0%"))</f>
        <v>0.2%</v>
      </c>
      <c r="M59" s="86" t="str">
        <f ca="1">IF(OR($B59&gt;asof,ISNA(PULL!V37)),m,TEXT(PULL!V37,"#0.0%"))</f>
        <v xml:space="preserve">.   </v>
      </c>
      <c r="N59" s="87" t="str">
        <f ca="1">IF(OR($B59&gt;asof,ISNA(PULL!W37)),m,PULL!W37)</f>
        <v xml:space="preserve">.   </v>
      </c>
      <c r="O59" s="83"/>
      <c r="P59" s="85" t="str">
        <f ca="1">IF(ISNA(PULL!Y37),m,FIXED(PULL!Y37,1))</f>
        <v>1.1</v>
      </c>
      <c r="Q59" s="86" t="str">
        <f ca="1">IF(OR($B59&gt;asof,ISNA(PULL!Z37)),m,FIXED(PULL!Z37,1))</f>
        <v xml:space="preserve">.   </v>
      </c>
      <c r="R59" s="87" t="str">
        <f ca="1">IF(OR($B59&gt;asof,ISNA(PULL!AA37)),m,PULL!AA37)</f>
        <v xml:space="preserve">.   </v>
      </c>
      <c r="S59" s="83"/>
      <c r="T59" s="85" t="str">
        <f ca="1">IF(ISNA(PULL!AC37),m,DOLLAR(PULL!AC37))</f>
        <v>$14.78</v>
      </c>
      <c r="U59" s="86" t="str">
        <f ca="1">IF(OR($B59&gt;asof,ISNA(PULL!AD37)),m,DOLLAR(PULL!AD37))</f>
        <v xml:space="preserve">.   </v>
      </c>
      <c r="V59" s="87" t="str">
        <f ca="1">IF(OR($B59&gt;asof,ISNA(PULL!AE37)),m,PULL!AE37)</f>
        <v xml:space="preserve">.   </v>
      </c>
      <c r="W59" s="70"/>
    </row>
    <row r="60" spans="1:23" x14ac:dyDescent="0.15">
      <c r="A60" s="138"/>
      <c r="B60" s="84">
        <f>PULL!B38</f>
        <v>38606</v>
      </c>
      <c r="C60" s="139"/>
      <c r="D60" s="85" t="str">
        <f ca="1">IF(ISNA(PULL!M38),m,DOLLAR(PULL!M38,0))</f>
        <v>$419,372</v>
      </c>
      <c r="E60" s="86" t="str">
        <f ca="1">IF($B60&gt;asof,m,DOLLAR(PULL!N38,0))</f>
        <v xml:space="preserve">.   </v>
      </c>
      <c r="F60" s="87" t="str">
        <f ca="1">IF($B60&gt;asof,m,PULL!O38)</f>
        <v xml:space="preserve">.   </v>
      </c>
      <c r="G60" s="140" t="e">
        <f ca="1">IF($B60&gt;asof,#N/A,PULL!O38)</f>
        <v>#N/A</v>
      </c>
      <c r="H60" s="85" t="str">
        <f ca="1">IF(ISNA(PULL!Q38),m,FIXED(PULL!Q38,0))</f>
        <v>14,144,093</v>
      </c>
      <c r="I60" s="86" t="str">
        <f ca="1">IF(OR($B60&gt;asof,ISNA(PULL!R38)),m,FIXED(PULL!R38,0))</f>
        <v xml:space="preserve">.   </v>
      </c>
      <c r="J60" s="87" t="str">
        <f ca="1">IF(OR($B60&gt;asof,ISNA(PULL!S38)),m,PULL!S38)</f>
        <v xml:space="preserve">.   </v>
      </c>
      <c r="K60" s="83"/>
      <c r="L60" s="85" t="str">
        <f ca="1">IF(ISNA(PULL!U38),m,TEXT(PULL!U38,"#0.0%"))</f>
        <v>0.2%</v>
      </c>
      <c r="M60" s="86" t="str">
        <f ca="1">IF(OR($B60&gt;asof,ISNA(PULL!V38)),m,TEXT(PULL!V38,"#0.0%"))</f>
        <v xml:space="preserve">.   </v>
      </c>
      <c r="N60" s="87" t="str">
        <f ca="1">IF(OR($B60&gt;asof,ISNA(PULL!W38)),m,PULL!W38)</f>
        <v xml:space="preserve">.   </v>
      </c>
      <c r="O60" s="83"/>
      <c r="P60" s="85" t="str">
        <f ca="1">IF(ISNA(PULL!Y38),m,FIXED(PULL!Y38,1))</f>
        <v>1.1</v>
      </c>
      <c r="Q60" s="86" t="str">
        <f ca="1">IF(OR($B60&gt;asof,ISNA(PULL!Z38)),m,FIXED(PULL!Z38,1))</f>
        <v xml:space="preserve">.   </v>
      </c>
      <c r="R60" s="87" t="str">
        <f ca="1">IF(OR($B60&gt;asof,ISNA(PULL!AA38)),m,PULL!AA38)</f>
        <v xml:space="preserve">.   </v>
      </c>
      <c r="S60" s="83"/>
      <c r="T60" s="85" t="str">
        <f ca="1">IF(ISNA(PULL!AC38),m,DOLLAR(PULL!AC38))</f>
        <v>$15.08</v>
      </c>
      <c r="U60" s="86" t="str">
        <f ca="1">IF(OR($B60&gt;asof,ISNA(PULL!AD38)),m,DOLLAR(PULL!AD38))</f>
        <v xml:space="preserve">.   </v>
      </c>
      <c r="V60" s="87" t="str">
        <f ca="1">IF(OR($B60&gt;asof,ISNA(PULL!AE38)),m,PULL!AE38)</f>
        <v xml:space="preserve">.   </v>
      </c>
      <c r="W60" s="70"/>
    </row>
    <row r="61" spans="1:23" x14ac:dyDescent="0.15">
      <c r="A61" s="138"/>
      <c r="B61" s="84">
        <f>PULL!B39</f>
        <v>38613</v>
      </c>
      <c r="C61" s="139"/>
      <c r="D61" s="85" t="str">
        <f ca="1">IF(ISNA(PULL!M39),m,DOLLAR(PULL!M39,0))</f>
        <v>$426,007</v>
      </c>
      <c r="E61" s="86" t="str">
        <f ca="1">IF($B61&gt;asof,m,DOLLAR(PULL!N39,0))</f>
        <v xml:space="preserve">.   </v>
      </c>
      <c r="F61" s="87" t="str">
        <f ca="1">IF($B61&gt;asof,m,PULL!O39)</f>
        <v xml:space="preserve">.   </v>
      </c>
      <c r="G61" s="140" t="e">
        <f ca="1">IF($B61&gt;asof,#N/A,PULL!O39)</f>
        <v>#N/A</v>
      </c>
      <c r="H61" s="85" t="str">
        <f ca="1">IF(ISNA(PULL!Q39),m,FIXED(PULL!Q39,0))</f>
        <v>14,144,093</v>
      </c>
      <c r="I61" s="86" t="str">
        <f ca="1">IF(OR($B61&gt;asof,ISNA(PULL!R39)),m,FIXED(PULL!R39,0))</f>
        <v xml:space="preserve">.   </v>
      </c>
      <c r="J61" s="87" t="str">
        <f ca="1">IF(OR($B61&gt;asof,ISNA(PULL!S39)),m,PULL!S39)</f>
        <v xml:space="preserve">.   </v>
      </c>
      <c r="K61" s="83"/>
      <c r="L61" s="85" t="str">
        <f ca="1">IF(ISNA(PULL!U39),m,TEXT(PULL!U39,"#0.0%"))</f>
        <v>0.2%</v>
      </c>
      <c r="M61" s="86" t="str">
        <f ca="1">IF(OR($B61&gt;asof,ISNA(PULL!V39)),m,TEXT(PULL!V39,"#0.0%"))</f>
        <v xml:space="preserve">.   </v>
      </c>
      <c r="N61" s="87" t="str">
        <f ca="1">IF(OR($B61&gt;asof,ISNA(PULL!W39)),m,PULL!W39)</f>
        <v xml:space="preserve">.   </v>
      </c>
      <c r="O61" s="83"/>
      <c r="P61" s="85" t="str">
        <f ca="1">IF(ISNA(PULL!Y39),m,FIXED(PULL!Y39,1))</f>
        <v>1.1</v>
      </c>
      <c r="Q61" s="86" t="str">
        <f ca="1">IF(OR($B61&gt;asof,ISNA(PULL!Z39)),m,FIXED(PULL!Z39,1))</f>
        <v xml:space="preserve">.   </v>
      </c>
      <c r="R61" s="87" t="str">
        <f ca="1">IF(OR($B61&gt;asof,ISNA(PULL!AA39)),m,PULL!AA39)</f>
        <v xml:space="preserve">.   </v>
      </c>
      <c r="S61" s="83"/>
      <c r="T61" s="85" t="str">
        <f ca="1">IF(ISNA(PULL!AC39),m,DOLLAR(PULL!AC39))</f>
        <v>$15.34</v>
      </c>
      <c r="U61" s="86" t="str">
        <f ca="1">IF(OR($B61&gt;asof,ISNA(PULL!AD39)),m,DOLLAR(PULL!AD39))</f>
        <v xml:space="preserve">.   </v>
      </c>
      <c r="V61" s="87" t="str">
        <f ca="1">IF(OR($B61&gt;asof,ISNA(PULL!AE39)),m,PULL!AE39)</f>
        <v xml:space="preserve">.   </v>
      </c>
      <c r="W61" s="70"/>
    </row>
    <row r="62" spans="1:23" x14ac:dyDescent="0.15">
      <c r="A62" s="138"/>
      <c r="B62" s="84">
        <f>PULL!B40</f>
        <v>38620</v>
      </c>
      <c r="C62" s="139"/>
      <c r="D62" s="85" t="str">
        <f ca="1">IF(ISNA(PULL!M40),m,DOLLAR(PULL!M40,0))</f>
        <v>$654,041</v>
      </c>
      <c r="E62" s="86" t="str">
        <f ca="1">IF($B62&gt;asof,m,DOLLAR(PULL!N40,0))</f>
        <v xml:space="preserve">.   </v>
      </c>
      <c r="F62" s="87" t="str">
        <f ca="1">IF($B62&gt;asof,m,PULL!O40)</f>
        <v xml:space="preserve">.   </v>
      </c>
      <c r="G62" s="140" t="e">
        <f ca="1">IF($B62&gt;asof,#N/A,PULL!O40)</f>
        <v>#N/A</v>
      </c>
      <c r="H62" s="85" t="str">
        <f ca="1">IF(ISNA(PULL!Q40),m,FIXED(PULL!Q40,0))</f>
        <v>14,144,093</v>
      </c>
      <c r="I62" s="86" t="str">
        <f ca="1">IF(OR($B62&gt;asof,ISNA(PULL!R40)),m,FIXED(PULL!R40,0))</f>
        <v xml:space="preserve">.   </v>
      </c>
      <c r="J62" s="87" t="str">
        <f ca="1">IF(OR($B62&gt;asof,ISNA(PULL!S40)),m,PULL!S40)</f>
        <v xml:space="preserve">.   </v>
      </c>
      <c r="K62" s="83"/>
      <c r="L62" s="85" t="str">
        <f ca="1">IF(ISNA(PULL!U40),m,TEXT(PULL!U40,"#0.0%"))</f>
        <v>0.2%</v>
      </c>
      <c r="M62" s="86" t="str">
        <f ca="1">IF(OR($B62&gt;asof,ISNA(PULL!V40)),m,TEXT(PULL!V40,"#0.0%"))</f>
        <v xml:space="preserve">.   </v>
      </c>
      <c r="N62" s="87" t="str">
        <f ca="1">IF(OR($B62&gt;asof,ISNA(PULL!W40)),m,PULL!W40)</f>
        <v xml:space="preserve">.   </v>
      </c>
      <c r="O62" s="83"/>
      <c r="P62" s="85" t="str">
        <f ca="1">IF(ISNA(PULL!Y40),m,FIXED(PULL!Y40,1))</f>
        <v>1.1</v>
      </c>
      <c r="Q62" s="86" t="str">
        <f ca="1">IF(OR($B62&gt;asof,ISNA(PULL!Z40)),m,FIXED(PULL!Z40,1))</f>
        <v xml:space="preserve">.   </v>
      </c>
      <c r="R62" s="87" t="str">
        <f ca="1">IF(OR($B62&gt;asof,ISNA(PULL!AA40)),m,PULL!AA40)</f>
        <v xml:space="preserve">.   </v>
      </c>
      <c r="S62" s="83"/>
      <c r="T62" s="85" t="str">
        <f ca="1">IF(ISNA(PULL!AC40),m,DOLLAR(PULL!AC40))</f>
        <v>$20.78</v>
      </c>
      <c r="U62" s="86" t="str">
        <f ca="1">IF(OR($B62&gt;asof,ISNA(PULL!AD40)),m,DOLLAR(PULL!AD40))</f>
        <v xml:space="preserve">.   </v>
      </c>
      <c r="V62" s="87" t="str">
        <f ca="1">IF(OR($B62&gt;asof,ISNA(PULL!AE40)),m,PULL!AE40)</f>
        <v xml:space="preserve">.   </v>
      </c>
      <c r="W62" s="70"/>
    </row>
    <row r="63" spans="1:23" x14ac:dyDescent="0.15">
      <c r="A63" s="138"/>
      <c r="B63" s="84">
        <f>PULL!B41</f>
        <v>38627</v>
      </c>
      <c r="C63" s="139"/>
      <c r="D63" s="85" t="str">
        <f ca="1">IF(ISNA(PULL!M41),m,DOLLAR(PULL!M41,0))</f>
        <v>$556,241</v>
      </c>
      <c r="E63" s="86" t="str">
        <f ca="1">IF($B63&gt;asof,m,DOLLAR(PULL!N41,0))</f>
        <v xml:space="preserve">.   </v>
      </c>
      <c r="F63" s="87" t="str">
        <f ca="1">IF($B63&gt;asof,m,PULL!O41)</f>
        <v xml:space="preserve">.   </v>
      </c>
      <c r="G63" s="140" t="e">
        <f ca="1">IF($B63&gt;asof,#N/A,PULL!O41)</f>
        <v>#N/A</v>
      </c>
      <c r="H63" s="85" t="str">
        <f ca="1">IF(ISNA(PULL!Q41),m,FIXED(PULL!Q41,0))</f>
        <v>14,144,093</v>
      </c>
      <c r="I63" s="86" t="str">
        <f ca="1">IF(OR($B63&gt;asof,ISNA(PULL!R41)),m,FIXED(PULL!R41,0))</f>
        <v xml:space="preserve">.   </v>
      </c>
      <c r="J63" s="87" t="str">
        <f ca="1">IF(OR($B63&gt;asof,ISNA(PULL!S41)),m,PULL!S41)</f>
        <v xml:space="preserve">.   </v>
      </c>
      <c r="K63" s="83"/>
      <c r="L63" s="85" t="str">
        <f ca="1">IF(ISNA(PULL!U41),m,TEXT(PULL!U41,"#0.0%"))</f>
        <v>0.2%</v>
      </c>
      <c r="M63" s="86" t="str">
        <f ca="1">IF(OR($B63&gt;asof,ISNA(PULL!V41)),m,TEXT(PULL!V41,"#0.0%"))</f>
        <v xml:space="preserve">.   </v>
      </c>
      <c r="N63" s="87" t="str">
        <f ca="1">IF(OR($B63&gt;asof,ISNA(PULL!W41)),m,PULL!W41)</f>
        <v xml:space="preserve">.   </v>
      </c>
      <c r="O63" s="83"/>
      <c r="P63" s="85" t="str">
        <f ca="1">IF(ISNA(PULL!Y41),m,FIXED(PULL!Y41,1))</f>
        <v>1.1</v>
      </c>
      <c r="Q63" s="86" t="str">
        <f ca="1">IF(OR($B63&gt;asof,ISNA(PULL!Z41)),m,FIXED(PULL!Z41,1))</f>
        <v xml:space="preserve">.   </v>
      </c>
      <c r="R63" s="87" t="str">
        <f ca="1">IF(OR($B63&gt;asof,ISNA(PULL!AA41)),m,PULL!AA41)</f>
        <v xml:space="preserve">.   </v>
      </c>
      <c r="S63" s="83"/>
      <c r="T63" s="85" t="str">
        <f ca="1">IF(ISNA(PULL!AC41),m,DOLLAR(PULL!AC41))</f>
        <v>$18.54</v>
      </c>
      <c r="U63" s="86" t="str">
        <f ca="1">IF(OR($B63&gt;asof,ISNA(PULL!AD41)),m,DOLLAR(PULL!AD41))</f>
        <v xml:space="preserve">.   </v>
      </c>
      <c r="V63" s="87" t="str">
        <f ca="1">IF(OR($B63&gt;asof,ISNA(PULL!AE41)),m,PULL!AE41)</f>
        <v xml:space="preserve">.   </v>
      </c>
      <c r="W63" s="70"/>
    </row>
    <row r="64" spans="1:23" x14ac:dyDescent="0.15">
      <c r="A64" s="138"/>
      <c r="B64" s="84">
        <f>PULL!B42</f>
        <v>38634</v>
      </c>
      <c r="C64" s="139"/>
      <c r="D64" s="85" t="str">
        <f ca="1">IF(ISNA(PULL!M42),m,DOLLAR(PULL!M42,0))</f>
        <v>$497,397</v>
      </c>
      <c r="E64" s="86" t="str">
        <f ca="1">IF($B64&gt;asof,m,DOLLAR(PULL!N42,0))</f>
        <v xml:space="preserve">.   </v>
      </c>
      <c r="F64" s="87" t="str">
        <f ca="1">IF($B64&gt;asof,m,PULL!O42)</f>
        <v xml:space="preserve">.   </v>
      </c>
      <c r="G64" s="140" t="e">
        <f ca="1">IF($B64&gt;asof,#N/A,PULL!O42)</f>
        <v>#N/A</v>
      </c>
      <c r="H64" s="85" t="str">
        <f ca="1">IF(ISNA(PULL!Q42),m,FIXED(PULL!Q42,0))</f>
        <v>14,144,093</v>
      </c>
      <c r="I64" s="86" t="str">
        <f ca="1">IF(OR($B64&gt;asof,ISNA(PULL!R42)),m,FIXED(PULL!R42,0))</f>
        <v xml:space="preserve">.   </v>
      </c>
      <c r="J64" s="87" t="str">
        <f ca="1">IF(OR($B64&gt;asof,ISNA(PULL!S42)),m,PULL!S42)</f>
        <v xml:space="preserve">.   </v>
      </c>
      <c r="K64" s="83"/>
      <c r="L64" s="85" t="str">
        <f ca="1">IF(ISNA(PULL!U42),m,TEXT(PULL!U42,"#0.0%"))</f>
        <v>0.2%</v>
      </c>
      <c r="M64" s="86" t="str">
        <f ca="1">IF(OR($B64&gt;asof,ISNA(PULL!V42)),m,TEXT(PULL!V42,"#0.0%"))</f>
        <v xml:space="preserve">.   </v>
      </c>
      <c r="N64" s="87" t="str">
        <f ca="1">IF(OR($B64&gt;asof,ISNA(PULL!W42)),m,PULL!W42)</f>
        <v xml:space="preserve">.   </v>
      </c>
      <c r="O64" s="83"/>
      <c r="P64" s="85" t="str">
        <f ca="1">IF(ISNA(PULL!Y42),m,FIXED(PULL!Y42,1))</f>
        <v>1.1</v>
      </c>
      <c r="Q64" s="86" t="str">
        <f ca="1">IF(OR($B64&gt;asof,ISNA(PULL!Z42)),m,FIXED(PULL!Z42,1))</f>
        <v xml:space="preserve">.   </v>
      </c>
      <c r="R64" s="87" t="str">
        <f ca="1">IF(OR($B64&gt;asof,ISNA(PULL!AA42)),m,PULL!AA42)</f>
        <v xml:space="preserve">.   </v>
      </c>
      <c r="S64" s="83"/>
      <c r="T64" s="85" t="str">
        <f ca="1">IF(ISNA(PULL!AC42),m,DOLLAR(PULL!AC42))</f>
        <v>$16.54</v>
      </c>
      <c r="U64" s="86" t="str">
        <f ca="1">IF(OR($B64&gt;asof,ISNA(PULL!AD42)),m,DOLLAR(PULL!AD42))</f>
        <v xml:space="preserve">.   </v>
      </c>
      <c r="V64" s="87" t="str">
        <f ca="1">IF(OR($B64&gt;asof,ISNA(PULL!AE42)),m,PULL!AE42)</f>
        <v xml:space="preserve">.   </v>
      </c>
      <c r="W64" s="70"/>
    </row>
    <row r="65" spans="1:23" x14ac:dyDescent="0.15">
      <c r="A65" s="138"/>
      <c r="B65" s="84">
        <f>PULL!B43</f>
        <v>38641</v>
      </c>
      <c r="C65" s="139"/>
      <c r="D65" s="85" t="str">
        <f ca="1">IF(ISNA(PULL!M43),m,DOLLAR(PULL!M43,0))</f>
        <v>$462,078</v>
      </c>
      <c r="E65" s="86" t="str">
        <f ca="1">IF($B65&gt;asof,m,DOLLAR(PULL!N43,0))</f>
        <v xml:space="preserve">.   </v>
      </c>
      <c r="F65" s="87" t="str">
        <f ca="1">IF($B65&gt;asof,m,PULL!O43)</f>
        <v xml:space="preserve">.   </v>
      </c>
      <c r="G65" s="140" t="e">
        <f ca="1">IF($B65&gt;asof,#N/A,PULL!O43)</f>
        <v>#N/A</v>
      </c>
      <c r="H65" s="85" t="str">
        <f ca="1">IF(ISNA(PULL!Q43),m,FIXED(PULL!Q43,0))</f>
        <v>14,144,093</v>
      </c>
      <c r="I65" s="86" t="str">
        <f ca="1">IF(OR($B65&gt;asof,ISNA(PULL!R43)),m,FIXED(PULL!R43,0))</f>
        <v xml:space="preserve">.   </v>
      </c>
      <c r="J65" s="87" t="str">
        <f ca="1">IF(OR($B65&gt;asof,ISNA(PULL!S43)),m,PULL!S43)</f>
        <v xml:space="preserve">.   </v>
      </c>
      <c r="K65" s="83"/>
      <c r="L65" s="85" t="str">
        <f ca="1">IF(ISNA(PULL!U43),m,TEXT(PULL!U43,"#0.0%"))</f>
        <v>0.2%</v>
      </c>
      <c r="M65" s="86" t="str">
        <f ca="1">IF(OR($B65&gt;asof,ISNA(PULL!V43)),m,TEXT(PULL!V43,"#0.0%"))</f>
        <v xml:space="preserve">.   </v>
      </c>
      <c r="N65" s="87" t="str">
        <f ca="1">IF(OR($B65&gt;asof,ISNA(PULL!W43)),m,PULL!W43)</f>
        <v xml:space="preserve">.   </v>
      </c>
      <c r="O65" s="83"/>
      <c r="P65" s="85" t="str">
        <f ca="1">IF(ISNA(PULL!Y43),m,FIXED(PULL!Y43,1))</f>
        <v>1.1</v>
      </c>
      <c r="Q65" s="86" t="str">
        <f ca="1">IF(OR($B65&gt;asof,ISNA(PULL!Z43)),m,FIXED(PULL!Z43,1))</f>
        <v xml:space="preserve">.   </v>
      </c>
      <c r="R65" s="87" t="str">
        <f ca="1">IF(OR($B65&gt;asof,ISNA(PULL!AA43)),m,PULL!AA43)</f>
        <v xml:space="preserve">.   </v>
      </c>
      <c r="S65" s="83"/>
      <c r="T65" s="85" t="str">
        <f ca="1">IF(ISNA(PULL!AC43),m,DOLLAR(PULL!AC43))</f>
        <v>$16.52</v>
      </c>
      <c r="U65" s="86" t="str">
        <f ca="1">IF(OR($B65&gt;asof,ISNA(PULL!AD43)),m,DOLLAR(PULL!AD43))</f>
        <v xml:space="preserve">.   </v>
      </c>
      <c r="V65" s="87" t="str">
        <f ca="1">IF(OR($B65&gt;asof,ISNA(PULL!AE43)),m,PULL!AE43)</f>
        <v xml:space="preserve">.   </v>
      </c>
      <c r="W65" s="70"/>
    </row>
    <row r="66" spans="1:23" x14ac:dyDescent="0.15">
      <c r="A66" s="138"/>
      <c r="B66" s="84">
        <f>PULL!B44</f>
        <v>38648</v>
      </c>
      <c r="C66" s="139"/>
      <c r="D66" s="85" t="str">
        <f ca="1">IF(ISNA(PULL!M44),m,DOLLAR(PULL!M44,0))</f>
        <v>$474,837</v>
      </c>
      <c r="E66" s="86" t="str">
        <f ca="1">IF($B66&gt;asof,m,DOLLAR(PULL!N44,0))</f>
        <v xml:space="preserve">.   </v>
      </c>
      <c r="F66" s="87" t="str">
        <f ca="1">IF($B66&gt;asof,m,PULL!O44)</f>
        <v xml:space="preserve">.   </v>
      </c>
      <c r="G66" s="140" t="e">
        <f ca="1">IF($B66&gt;asof,#N/A,PULL!O44)</f>
        <v>#N/A</v>
      </c>
      <c r="H66" s="85" t="str">
        <f ca="1">IF(ISNA(PULL!Q44),m,FIXED(PULL!Q44,0))</f>
        <v>14,144,093</v>
      </c>
      <c r="I66" s="86" t="str">
        <f ca="1">IF(OR($B66&gt;asof,ISNA(PULL!R44)),m,FIXED(PULL!R44,0))</f>
        <v xml:space="preserve">.   </v>
      </c>
      <c r="J66" s="87" t="str">
        <f ca="1">IF(OR($B66&gt;asof,ISNA(PULL!S44)),m,PULL!S44)</f>
        <v xml:space="preserve">.   </v>
      </c>
      <c r="K66" s="83"/>
      <c r="L66" s="85" t="str">
        <f ca="1">IF(ISNA(PULL!U44),m,TEXT(PULL!U44,"#0.0%"))</f>
        <v>0.2%</v>
      </c>
      <c r="M66" s="86" t="str">
        <f ca="1">IF(OR($B66&gt;asof,ISNA(PULL!V44)),m,TEXT(PULL!V44,"#0.0%"))</f>
        <v xml:space="preserve">.   </v>
      </c>
      <c r="N66" s="87" t="str">
        <f ca="1">IF(OR($B66&gt;asof,ISNA(PULL!W44)),m,PULL!W44)</f>
        <v xml:space="preserve">.   </v>
      </c>
      <c r="O66" s="83"/>
      <c r="P66" s="85" t="str">
        <f ca="1">IF(ISNA(PULL!Y44),m,FIXED(PULL!Y44,1))</f>
        <v>1.1</v>
      </c>
      <c r="Q66" s="86" t="str">
        <f ca="1">IF(OR($B66&gt;asof,ISNA(PULL!Z44)),m,FIXED(PULL!Z44,1))</f>
        <v xml:space="preserve">.   </v>
      </c>
      <c r="R66" s="87" t="str">
        <f ca="1">IF(OR($B66&gt;asof,ISNA(PULL!AA44)),m,PULL!AA44)</f>
        <v xml:space="preserve">.   </v>
      </c>
      <c r="S66" s="83"/>
      <c r="T66" s="85" t="str">
        <f ca="1">IF(ISNA(PULL!AC44),m,DOLLAR(PULL!AC44))</f>
        <v>$16.47</v>
      </c>
      <c r="U66" s="86" t="str">
        <f ca="1">IF(OR($B66&gt;asof,ISNA(PULL!AD44)),m,DOLLAR(PULL!AD44))</f>
        <v xml:space="preserve">.   </v>
      </c>
      <c r="V66" s="87" t="str">
        <f ca="1">IF(OR($B66&gt;asof,ISNA(PULL!AE44)),m,PULL!AE44)</f>
        <v xml:space="preserve">.   </v>
      </c>
      <c r="W66" s="70"/>
    </row>
    <row r="67" spans="1:23" x14ac:dyDescent="0.15">
      <c r="A67" s="138"/>
      <c r="B67" s="84">
        <f>PULL!B45</f>
        <v>38655</v>
      </c>
      <c r="C67" s="139"/>
      <c r="D67" s="85" t="str">
        <f ca="1">IF(ISNA(PULL!M45),m,DOLLAR(PULL!M45,0))</f>
        <v>$958,067</v>
      </c>
      <c r="E67" s="86" t="str">
        <f ca="1">IF($B67&gt;asof,m,DOLLAR(PULL!N45,0))</f>
        <v xml:space="preserve">.   </v>
      </c>
      <c r="F67" s="87" t="str">
        <f ca="1">IF($B67&gt;asof,m,PULL!O45)</f>
        <v xml:space="preserve">.   </v>
      </c>
      <c r="G67" s="140" t="e">
        <f ca="1">IF($B67&gt;asof,#N/A,PULL!O45)</f>
        <v>#N/A</v>
      </c>
      <c r="H67" s="85" t="str">
        <f ca="1">IF(ISNA(PULL!Q45),m,FIXED(PULL!Q45,0))</f>
        <v>14,144,093</v>
      </c>
      <c r="I67" s="86" t="str">
        <f ca="1">IF(OR($B67&gt;asof,ISNA(PULL!R45)),m,FIXED(PULL!R45,0))</f>
        <v xml:space="preserve">.   </v>
      </c>
      <c r="J67" s="87" t="str">
        <f ca="1">IF(OR($B67&gt;asof,ISNA(PULL!S45)),m,PULL!S45)</f>
        <v xml:space="preserve">.   </v>
      </c>
      <c r="K67" s="83"/>
      <c r="L67" s="85" t="str">
        <f ca="1">IF(ISNA(PULL!U45),m,TEXT(PULL!U45,"#0.0%"))</f>
        <v>0.2%</v>
      </c>
      <c r="M67" s="86" t="str">
        <f ca="1">IF(OR($B67&gt;asof,ISNA(PULL!V45)),m,TEXT(PULL!V45,"#0.0%"))</f>
        <v xml:space="preserve">.   </v>
      </c>
      <c r="N67" s="87" t="str">
        <f ca="1">IF(OR($B67&gt;asof,ISNA(PULL!W45)),m,PULL!W45)</f>
        <v xml:space="preserve">.   </v>
      </c>
      <c r="O67" s="83"/>
      <c r="P67" s="85" t="str">
        <f ca="1">IF(ISNA(PULL!Y45),m,FIXED(PULL!Y45,1))</f>
        <v>1.1</v>
      </c>
      <c r="Q67" s="86" t="str">
        <f ca="1">IF(OR($B67&gt;asof,ISNA(PULL!Z45)),m,FIXED(PULL!Z45,1))</f>
        <v xml:space="preserve">.   </v>
      </c>
      <c r="R67" s="87" t="str">
        <f ca="1">IF(OR($B67&gt;asof,ISNA(PULL!AA45)),m,PULL!AA45)</f>
        <v xml:space="preserve">.   </v>
      </c>
      <c r="S67" s="83"/>
      <c r="T67" s="85" t="str">
        <f ca="1">IF(ISNA(PULL!AC45),m,DOLLAR(PULL!AC45))</f>
        <v>$26.31</v>
      </c>
      <c r="U67" s="86" t="str">
        <f ca="1">IF(OR($B67&gt;asof,ISNA(PULL!AD45)),m,DOLLAR(PULL!AD45))</f>
        <v xml:space="preserve">.   </v>
      </c>
      <c r="V67" s="87" t="str">
        <f ca="1">IF(OR($B67&gt;asof,ISNA(PULL!AE45)),m,PULL!AE45)</f>
        <v xml:space="preserve">.   </v>
      </c>
      <c r="W67" s="70"/>
    </row>
    <row r="68" spans="1:23" x14ac:dyDescent="0.15">
      <c r="A68" s="138"/>
      <c r="B68" s="84">
        <f>PULL!B46</f>
        <v>38662</v>
      </c>
      <c r="C68" s="139"/>
      <c r="D68" s="85" t="str">
        <f ca="1">IF(ISNA(PULL!M46),m,DOLLAR(PULL!M46,0))</f>
        <v>$805,827</v>
      </c>
      <c r="E68" s="86" t="str">
        <f ca="1">IF($B68&gt;asof,m,DOLLAR(PULL!N46,0))</f>
        <v xml:space="preserve">.   </v>
      </c>
      <c r="F68" s="87" t="str">
        <f ca="1">IF($B68&gt;asof,m,PULL!O46)</f>
        <v xml:space="preserve">.   </v>
      </c>
      <c r="G68" s="140" t="e">
        <f ca="1">IF($B68&gt;asof,#N/A,PULL!O46)</f>
        <v>#N/A</v>
      </c>
      <c r="H68" s="85" t="str">
        <f ca="1">IF(ISNA(PULL!Q46),m,FIXED(PULL!Q46,0))</f>
        <v>14,144,093</v>
      </c>
      <c r="I68" s="86" t="str">
        <f ca="1">IF(OR($B68&gt;asof,ISNA(PULL!R46)),m,FIXED(PULL!R46,0))</f>
        <v xml:space="preserve">.   </v>
      </c>
      <c r="J68" s="87" t="str">
        <f ca="1">IF(OR($B68&gt;asof,ISNA(PULL!S46)),m,PULL!S46)</f>
        <v xml:space="preserve">.   </v>
      </c>
      <c r="K68" s="83"/>
      <c r="L68" s="85" t="str">
        <f ca="1">IF(ISNA(PULL!U46),m,TEXT(PULL!U46,"#0.0%"))</f>
        <v>0.2%</v>
      </c>
      <c r="M68" s="86" t="str">
        <f ca="1">IF(OR($B68&gt;asof,ISNA(PULL!V46)),m,TEXT(PULL!V46,"#0.0%"))</f>
        <v xml:space="preserve">.   </v>
      </c>
      <c r="N68" s="87" t="str">
        <f ca="1">IF(OR($B68&gt;asof,ISNA(PULL!W46)),m,PULL!W46)</f>
        <v xml:space="preserve">.   </v>
      </c>
      <c r="O68" s="83"/>
      <c r="P68" s="85" t="str">
        <f ca="1">IF(ISNA(PULL!Y46),m,FIXED(PULL!Y46,1))</f>
        <v>1.1</v>
      </c>
      <c r="Q68" s="86" t="str">
        <f ca="1">IF(OR($B68&gt;asof,ISNA(PULL!Z46)),m,FIXED(PULL!Z46,1))</f>
        <v xml:space="preserve">.   </v>
      </c>
      <c r="R68" s="87" t="str">
        <f ca="1">IF(OR($B68&gt;asof,ISNA(PULL!AA46)),m,PULL!AA46)</f>
        <v xml:space="preserve">.   </v>
      </c>
      <c r="S68" s="83"/>
      <c r="T68" s="85" t="str">
        <f ca="1">IF(ISNA(PULL!AC46),m,DOLLAR(PULL!AC46))</f>
        <v>$22.76</v>
      </c>
      <c r="U68" s="86" t="str">
        <f ca="1">IF(OR($B68&gt;asof,ISNA(PULL!AD46)),m,DOLLAR(PULL!AD46))</f>
        <v xml:space="preserve">.   </v>
      </c>
      <c r="V68" s="87" t="str">
        <f ca="1">IF(OR($B68&gt;asof,ISNA(PULL!AE46)),m,PULL!AE46)</f>
        <v xml:space="preserve">.   </v>
      </c>
      <c r="W68" s="70"/>
    </row>
    <row r="69" spans="1:23" x14ac:dyDescent="0.15">
      <c r="A69" s="138"/>
      <c r="B69" s="84">
        <f>PULL!B47</f>
        <v>38669</v>
      </c>
      <c r="C69" s="139"/>
      <c r="D69" s="85" t="str">
        <f ca="1">IF(ISNA(PULL!M47),m,DOLLAR(PULL!M47,0))</f>
        <v>$788,281</v>
      </c>
      <c r="E69" s="86" t="str">
        <f ca="1">IF($B69&gt;asof,m,DOLLAR(PULL!N47,0))</f>
        <v xml:space="preserve">.   </v>
      </c>
      <c r="F69" s="87" t="str">
        <f ca="1">IF($B69&gt;asof,m,PULL!O47)</f>
        <v xml:space="preserve">.   </v>
      </c>
      <c r="G69" s="140" t="e">
        <f ca="1">IF($B69&gt;asof,#N/A,PULL!O47)</f>
        <v>#N/A</v>
      </c>
      <c r="H69" s="85" t="str">
        <f ca="1">IF(ISNA(PULL!Q47),m,FIXED(PULL!Q47,0))</f>
        <v>14,144,093</v>
      </c>
      <c r="I69" s="86" t="str">
        <f ca="1">IF(OR($B69&gt;asof,ISNA(PULL!R47)),m,FIXED(PULL!R47,0))</f>
        <v xml:space="preserve">.   </v>
      </c>
      <c r="J69" s="87" t="str">
        <f ca="1">IF(OR($B69&gt;asof,ISNA(PULL!S47)),m,PULL!S47)</f>
        <v xml:space="preserve">.   </v>
      </c>
      <c r="K69" s="83"/>
      <c r="L69" s="85" t="str">
        <f ca="1">IF(ISNA(PULL!U47),m,TEXT(PULL!U47,"#0.0%"))</f>
        <v>0.2%</v>
      </c>
      <c r="M69" s="86" t="str">
        <f ca="1">IF(OR($B69&gt;asof,ISNA(PULL!V47)),m,TEXT(PULL!V47,"#0.0%"))</f>
        <v xml:space="preserve">.   </v>
      </c>
      <c r="N69" s="87" t="str">
        <f ca="1">IF(OR($B69&gt;asof,ISNA(PULL!W47)),m,PULL!W47)</f>
        <v xml:space="preserve">.   </v>
      </c>
      <c r="O69" s="83"/>
      <c r="P69" s="85" t="str">
        <f ca="1">IF(ISNA(PULL!Y47),m,FIXED(PULL!Y47,1))</f>
        <v>1.1</v>
      </c>
      <c r="Q69" s="86" t="str">
        <f ca="1">IF(OR($B69&gt;asof,ISNA(PULL!Z47)),m,FIXED(PULL!Z47,1))</f>
        <v xml:space="preserve">.   </v>
      </c>
      <c r="R69" s="87" t="str">
        <f ca="1">IF(OR($B69&gt;asof,ISNA(PULL!AA47)),m,PULL!AA47)</f>
        <v xml:space="preserve">.   </v>
      </c>
      <c r="S69" s="83"/>
      <c r="T69" s="85" t="str">
        <f ca="1">IF(ISNA(PULL!AC47),m,DOLLAR(PULL!AC47))</f>
        <v>$21.46</v>
      </c>
      <c r="U69" s="86" t="str">
        <f ca="1">IF(OR($B69&gt;asof,ISNA(PULL!AD47)),m,DOLLAR(PULL!AD47))</f>
        <v xml:space="preserve">.   </v>
      </c>
      <c r="V69" s="87" t="str">
        <f ca="1">IF(OR($B69&gt;asof,ISNA(PULL!AE47)),m,PULL!AE47)</f>
        <v xml:space="preserve">.   </v>
      </c>
      <c r="W69" s="70"/>
    </row>
    <row r="70" spans="1:23" x14ac:dyDescent="0.15">
      <c r="A70" s="138"/>
      <c r="B70" s="84">
        <f>PULL!B48</f>
        <v>38676</v>
      </c>
      <c r="C70" s="139"/>
      <c r="D70" s="85" t="str">
        <f ca="1">IF(ISNA(PULL!M48),m,DOLLAR(PULL!M48,0))</f>
        <v>$918,381</v>
      </c>
      <c r="E70" s="86" t="str">
        <f ca="1">IF($B70&gt;asof,m,DOLLAR(PULL!N48,0))</f>
        <v xml:space="preserve">.   </v>
      </c>
      <c r="F70" s="87" t="str">
        <f ca="1">IF($B70&gt;asof,m,PULL!O48)</f>
        <v xml:space="preserve">.   </v>
      </c>
      <c r="G70" s="140" t="e">
        <f ca="1">IF($B70&gt;asof,#N/A,PULL!O48)</f>
        <v>#N/A</v>
      </c>
      <c r="H70" s="85" t="str">
        <f ca="1">IF(ISNA(PULL!Q48),m,FIXED(PULL!Q48,0))</f>
        <v>14,144,093</v>
      </c>
      <c r="I70" s="86" t="str">
        <f ca="1">IF(OR($B70&gt;asof,ISNA(PULL!R48)),m,FIXED(PULL!R48,0))</f>
        <v xml:space="preserve">.   </v>
      </c>
      <c r="J70" s="87" t="str">
        <f ca="1">IF(OR($B70&gt;asof,ISNA(PULL!S48)),m,PULL!S48)</f>
        <v xml:space="preserve">.   </v>
      </c>
      <c r="K70" s="83"/>
      <c r="L70" s="85" t="str">
        <f ca="1">IF(ISNA(PULL!U48),m,TEXT(PULL!U48,"#0.0%"))</f>
        <v>0.2%</v>
      </c>
      <c r="M70" s="86" t="str">
        <f ca="1">IF(OR($B70&gt;asof,ISNA(PULL!V48)),m,TEXT(PULL!V48,"#0.0%"))</f>
        <v xml:space="preserve">.   </v>
      </c>
      <c r="N70" s="87" t="str">
        <f ca="1">IF(OR($B70&gt;asof,ISNA(PULL!W48)),m,PULL!W48)</f>
        <v xml:space="preserve">.   </v>
      </c>
      <c r="O70" s="83"/>
      <c r="P70" s="85" t="str">
        <f ca="1">IF(ISNA(PULL!Y48),m,FIXED(PULL!Y48,1))</f>
        <v>1.1</v>
      </c>
      <c r="Q70" s="86" t="str">
        <f ca="1">IF(OR($B70&gt;asof,ISNA(PULL!Z48)),m,FIXED(PULL!Z48,1))</f>
        <v xml:space="preserve">.   </v>
      </c>
      <c r="R70" s="87" t="str">
        <f ca="1">IF(OR($B70&gt;asof,ISNA(PULL!AA48)),m,PULL!AA48)</f>
        <v xml:space="preserve">.   </v>
      </c>
      <c r="S70" s="83"/>
      <c r="T70" s="85" t="str">
        <f ca="1">IF(ISNA(PULL!AC48),m,DOLLAR(PULL!AC48))</f>
        <v>$24.95</v>
      </c>
      <c r="U70" s="86" t="str">
        <f ca="1">IF(OR($B70&gt;asof,ISNA(PULL!AD48)),m,DOLLAR(PULL!AD48))</f>
        <v xml:space="preserve">.   </v>
      </c>
      <c r="V70" s="87" t="str">
        <f ca="1">IF(OR($B70&gt;asof,ISNA(PULL!AE48)),m,PULL!AE48)</f>
        <v xml:space="preserve">.   </v>
      </c>
      <c r="W70" s="70"/>
    </row>
    <row r="71" spans="1:23" x14ac:dyDescent="0.15">
      <c r="A71" s="138"/>
      <c r="B71" s="84">
        <f>PULL!B49</f>
        <v>38683</v>
      </c>
      <c r="C71" s="139"/>
      <c r="D71" s="85" t="str">
        <f ca="1">IF(ISNA(PULL!M49),m,DOLLAR(PULL!M49,0))</f>
        <v>$1,258,241</v>
      </c>
      <c r="E71" s="86" t="str">
        <f ca="1">IF($B71&gt;asof,m,DOLLAR(PULL!N49,0))</f>
        <v xml:space="preserve">.   </v>
      </c>
      <c r="F71" s="87" t="str">
        <f ca="1">IF($B71&gt;asof,m,PULL!O49)</f>
        <v xml:space="preserve">.   </v>
      </c>
      <c r="G71" s="140" t="e">
        <f ca="1">IF($B71&gt;asof,#N/A,PULL!O49)</f>
        <v>#N/A</v>
      </c>
      <c r="H71" s="85" t="str">
        <f ca="1">IF(ISNA(PULL!Q49),m,FIXED(PULL!Q49,0))</f>
        <v>14,144,093</v>
      </c>
      <c r="I71" s="86" t="str">
        <f ca="1">IF(OR($B71&gt;asof,ISNA(PULL!R49)),m,FIXED(PULL!R49,0))</f>
        <v xml:space="preserve">.   </v>
      </c>
      <c r="J71" s="87" t="str">
        <f ca="1">IF(OR($B71&gt;asof,ISNA(PULL!S49)),m,PULL!S49)</f>
        <v xml:space="preserve">.   </v>
      </c>
      <c r="K71" s="83"/>
      <c r="L71" s="85" t="str">
        <f ca="1">IF(ISNA(PULL!U49),m,TEXT(PULL!U49,"#0.0%"))</f>
        <v>0.3%</v>
      </c>
      <c r="M71" s="86" t="str">
        <f ca="1">IF(OR($B71&gt;asof,ISNA(PULL!V49)),m,TEXT(PULL!V49,"#0.0%"))</f>
        <v xml:space="preserve">.   </v>
      </c>
      <c r="N71" s="87" t="str">
        <f ca="1">IF(OR($B71&gt;asof,ISNA(PULL!W49)),m,PULL!W49)</f>
        <v xml:space="preserve">.   </v>
      </c>
      <c r="O71" s="83"/>
      <c r="P71" s="85" t="str">
        <f ca="1">IF(ISNA(PULL!Y49),m,FIXED(PULL!Y49,1))</f>
        <v>1.1</v>
      </c>
      <c r="Q71" s="86" t="str">
        <f ca="1">IF(OR($B71&gt;asof,ISNA(PULL!Z49)),m,FIXED(PULL!Z49,1))</f>
        <v xml:space="preserve">.   </v>
      </c>
      <c r="R71" s="87" t="str">
        <f ca="1">IF(OR($B71&gt;asof,ISNA(PULL!AA49)),m,PULL!AA49)</f>
        <v xml:space="preserve">.   </v>
      </c>
      <c r="S71" s="83"/>
      <c r="T71" s="85" t="str">
        <f ca="1">IF(ISNA(PULL!AC49),m,DOLLAR(PULL!AC49))</f>
        <v>$24.96</v>
      </c>
      <c r="U71" s="86" t="str">
        <f ca="1">IF(OR($B71&gt;asof,ISNA(PULL!AD49)),m,DOLLAR(PULL!AD49))</f>
        <v xml:space="preserve">.   </v>
      </c>
      <c r="V71" s="87" t="str">
        <f ca="1">IF(OR($B71&gt;asof,ISNA(PULL!AE49)),m,PULL!AE49)</f>
        <v xml:space="preserve">.   </v>
      </c>
      <c r="W71" s="70"/>
    </row>
    <row r="72" spans="1:23" x14ac:dyDescent="0.15">
      <c r="A72" s="138"/>
      <c r="B72" s="84">
        <f>PULL!B50</f>
        <v>38690</v>
      </c>
      <c r="C72" s="139"/>
      <c r="D72" s="85" t="str">
        <f ca="1">IF(ISNA(PULL!M50),m,DOLLAR(PULL!M50,0))</f>
        <v>$1,364,418</v>
      </c>
      <c r="E72" s="86" t="str">
        <f ca="1">IF($B72&gt;asof,m,DOLLAR(PULL!N50,0))</f>
        <v xml:space="preserve">.   </v>
      </c>
      <c r="F72" s="87" t="str">
        <f ca="1">IF($B72&gt;asof,m,PULL!O50)</f>
        <v xml:space="preserve">.   </v>
      </c>
      <c r="G72" s="140" t="e">
        <f ca="1">IF($B72&gt;asof,#N/A,PULL!O50)</f>
        <v>#N/A</v>
      </c>
      <c r="H72" s="85" t="str">
        <f ca="1">IF(ISNA(PULL!Q50),m,FIXED(PULL!Q50,0))</f>
        <v>14,144,093</v>
      </c>
      <c r="I72" s="86" t="str">
        <f ca="1">IF(OR($B72&gt;asof,ISNA(PULL!R50)),m,FIXED(PULL!R50,0))</f>
        <v xml:space="preserve">.   </v>
      </c>
      <c r="J72" s="87" t="str">
        <f ca="1">IF(OR($B72&gt;asof,ISNA(PULL!S50)),m,PULL!S50)</f>
        <v xml:space="preserve">.   </v>
      </c>
      <c r="K72" s="83"/>
      <c r="L72" s="85" t="str">
        <f ca="1">IF(ISNA(PULL!U50),m,TEXT(PULL!U50,"#0.0%"))</f>
        <v>0.4%</v>
      </c>
      <c r="M72" s="86" t="str">
        <f ca="1">IF(OR($B72&gt;asof,ISNA(PULL!V50)),m,TEXT(PULL!V50,"#0.0%"))</f>
        <v xml:space="preserve">.   </v>
      </c>
      <c r="N72" s="87" t="str">
        <f ca="1">IF(OR($B72&gt;asof,ISNA(PULL!W50)),m,PULL!W50)</f>
        <v xml:space="preserve">.   </v>
      </c>
      <c r="O72" s="83"/>
      <c r="P72" s="85" t="str">
        <f ca="1">IF(ISNA(PULL!Y50),m,FIXED(PULL!Y50,1))</f>
        <v>1.2</v>
      </c>
      <c r="Q72" s="86" t="str">
        <f ca="1">IF(OR($B72&gt;asof,ISNA(PULL!Z50)),m,FIXED(PULL!Z50,1))</f>
        <v xml:space="preserve">.   </v>
      </c>
      <c r="R72" s="87" t="str">
        <f ca="1">IF(OR($B72&gt;asof,ISNA(PULL!AA50)),m,PULL!AA50)</f>
        <v xml:space="preserve">.   </v>
      </c>
      <c r="S72" s="83"/>
      <c r="T72" s="85" t="str">
        <f ca="1">IF(ISNA(PULL!AC50),m,DOLLAR(PULL!AC50))</f>
        <v>$23.87</v>
      </c>
      <c r="U72" s="86" t="str">
        <f ca="1">IF(OR($B72&gt;asof,ISNA(PULL!AD50)),m,DOLLAR(PULL!AD50))</f>
        <v xml:space="preserve">.   </v>
      </c>
      <c r="V72" s="87" t="str">
        <f ca="1">IF(OR($B72&gt;asof,ISNA(PULL!AE50)),m,PULL!AE50)</f>
        <v xml:space="preserve">.   </v>
      </c>
      <c r="W72" s="70"/>
    </row>
    <row r="73" spans="1:23" x14ac:dyDescent="0.15">
      <c r="A73" s="138"/>
      <c r="B73" s="84">
        <f>PULL!B51</f>
        <v>38697</v>
      </c>
      <c r="C73" s="139"/>
      <c r="D73" s="85" t="str">
        <f ca="1">IF(ISNA(PULL!M51),m,DOLLAR(PULL!M51,0))</f>
        <v>$1,446,582</v>
      </c>
      <c r="E73" s="86" t="str">
        <f ca="1">IF($B73&gt;asof,m,DOLLAR(PULL!N51,0))</f>
        <v xml:space="preserve">.   </v>
      </c>
      <c r="F73" s="87" t="str">
        <f ca="1">IF($B73&gt;asof,m,PULL!O51)</f>
        <v xml:space="preserve">.   </v>
      </c>
      <c r="G73" s="140" t="e">
        <f ca="1">IF($B73&gt;asof,#N/A,PULL!O51)</f>
        <v>#N/A</v>
      </c>
      <c r="H73" s="85" t="str">
        <f ca="1">IF(ISNA(PULL!Q51),m,FIXED(PULL!Q51,0))</f>
        <v>14,144,093</v>
      </c>
      <c r="I73" s="86" t="str">
        <f ca="1">IF(OR($B73&gt;asof,ISNA(PULL!R51)),m,FIXED(PULL!R51,0))</f>
        <v xml:space="preserve">.   </v>
      </c>
      <c r="J73" s="87" t="str">
        <f ca="1">IF(OR($B73&gt;asof,ISNA(PULL!S51)),m,PULL!S51)</f>
        <v xml:space="preserve">.   </v>
      </c>
      <c r="K73" s="83"/>
      <c r="L73" s="85" t="str">
        <f ca="1">IF(ISNA(PULL!U51),m,TEXT(PULL!U51,"#0.0%"))</f>
        <v>0.4%</v>
      </c>
      <c r="M73" s="86" t="str">
        <f ca="1">IF(OR($B73&gt;asof,ISNA(PULL!V51)),m,TEXT(PULL!V51,"#0.0%"))</f>
        <v xml:space="preserve">.   </v>
      </c>
      <c r="N73" s="87" t="str">
        <f ca="1">IF(OR($B73&gt;asof,ISNA(PULL!W51)),m,PULL!W51)</f>
        <v xml:space="preserve">.   </v>
      </c>
      <c r="O73" s="83"/>
      <c r="P73" s="85" t="str">
        <f ca="1">IF(ISNA(PULL!Y51),m,FIXED(PULL!Y51,1))</f>
        <v>1.2</v>
      </c>
      <c r="Q73" s="86" t="str">
        <f ca="1">IF(OR($B73&gt;asof,ISNA(PULL!Z51)),m,FIXED(PULL!Z51,1))</f>
        <v xml:space="preserve">.   </v>
      </c>
      <c r="R73" s="87" t="str">
        <f ca="1">IF(OR($B73&gt;asof,ISNA(PULL!AA51)),m,PULL!AA51)</f>
        <v xml:space="preserve">.   </v>
      </c>
      <c r="S73" s="83"/>
      <c r="T73" s="85" t="str">
        <f ca="1">IF(ISNA(PULL!AC51),m,DOLLAR(PULL!AC51))</f>
        <v>$22.34</v>
      </c>
      <c r="U73" s="86" t="str">
        <f ca="1">IF(OR($B73&gt;asof,ISNA(PULL!AD51)),m,DOLLAR(PULL!AD51))</f>
        <v xml:space="preserve">.   </v>
      </c>
      <c r="V73" s="87" t="str">
        <f ca="1">IF(OR($B73&gt;asof,ISNA(PULL!AE51)),m,PULL!AE51)</f>
        <v xml:space="preserve">.   </v>
      </c>
      <c r="W73" s="70"/>
    </row>
    <row r="74" spans="1:23" x14ac:dyDescent="0.15">
      <c r="A74" s="138"/>
      <c r="B74" s="84">
        <f>PULL!B52</f>
        <v>38704</v>
      </c>
      <c r="C74" s="139"/>
      <c r="D74" s="85" t="str">
        <f ca="1">IF(ISNA(PULL!M52),m,DOLLAR(PULL!M52,0))</f>
        <v>$1,036,302</v>
      </c>
      <c r="E74" s="86" t="str">
        <f ca="1">IF($B74&gt;asof,m,DOLLAR(PULL!N52,0))</f>
        <v xml:space="preserve">.   </v>
      </c>
      <c r="F74" s="87" t="str">
        <f ca="1">IF($B74&gt;asof,m,PULL!O52)</f>
        <v xml:space="preserve">.   </v>
      </c>
      <c r="G74" s="140" t="e">
        <f ca="1">IF($B74&gt;asof,#N/A,PULL!O52)</f>
        <v>#N/A</v>
      </c>
      <c r="H74" s="85" t="str">
        <f ca="1">IF(ISNA(PULL!Q52),m,FIXED(PULL!Q52,0))</f>
        <v>14,144,093</v>
      </c>
      <c r="I74" s="86" t="str">
        <f ca="1">IF(OR($B74&gt;asof,ISNA(PULL!R52)),m,FIXED(PULL!R52,0))</f>
        <v xml:space="preserve">.   </v>
      </c>
      <c r="J74" s="87" t="str">
        <f ca="1">IF(OR($B74&gt;asof,ISNA(PULL!S52)),m,PULL!S52)</f>
        <v xml:space="preserve">.   </v>
      </c>
      <c r="K74" s="83"/>
      <c r="L74" s="85" t="str">
        <f ca="1">IF(ISNA(PULL!U52),m,TEXT(PULL!U52,"#0.0%"))</f>
        <v>0.3%</v>
      </c>
      <c r="M74" s="86" t="str">
        <f ca="1">IF(OR($B74&gt;asof,ISNA(PULL!V52)),m,TEXT(PULL!V52,"#0.0%"))</f>
        <v xml:space="preserve">.   </v>
      </c>
      <c r="N74" s="87" t="str">
        <f ca="1">IF(OR($B74&gt;asof,ISNA(PULL!W52)),m,PULL!W52)</f>
        <v xml:space="preserve">.   </v>
      </c>
      <c r="O74" s="83"/>
      <c r="P74" s="85" t="str">
        <f ca="1">IF(ISNA(PULL!Y52),m,FIXED(PULL!Y52,1))</f>
        <v>1.2</v>
      </c>
      <c r="Q74" s="86" t="str">
        <f ca="1">IF(OR($B74&gt;asof,ISNA(PULL!Z52)),m,FIXED(PULL!Z52,1))</f>
        <v xml:space="preserve">.   </v>
      </c>
      <c r="R74" s="87" t="str">
        <f ca="1">IF(OR($B74&gt;asof,ISNA(PULL!AA52)),m,PULL!AA52)</f>
        <v xml:space="preserve">.   </v>
      </c>
      <c r="S74" s="83"/>
      <c r="T74" s="85" t="str">
        <f ca="1">IF(ISNA(PULL!AC52),m,DOLLAR(PULL!AC52))</f>
        <v>$21.30</v>
      </c>
      <c r="U74" s="86" t="str">
        <f ca="1">IF(OR($B74&gt;asof,ISNA(PULL!AD52)),m,DOLLAR(PULL!AD52))</f>
        <v xml:space="preserve">.   </v>
      </c>
      <c r="V74" s="87" t="str">
        <f ca="1">IF(OR($B74&gt;asof,ISNA(PULL!AE52)),m,PULL!AE52)</f>
        <v xml:space="preserve">.   </v>
      </c>
      <c r="W74" s="70"/>
    </row>
    <row r="75" spans="1:23" x14ac:dyDescent="0.15">
      <c r="A75" s="138"/>
      <c r="B75" s="89">
        <f>PULL!B53</f>
        <v>38711</v>
      </c>
      <c r="C75" s="139"/>
      <c r="D75" s="90" t="str">
        <f ca="1">IF(ISNA(PULL!M53),m,DOLLAR(PULL!M53,0))</f>
        <v>$1,015,072</v>
      </c>
      <c r="E75" s="91" t="str">
        <f ca="1">IF($B75&gt;asof,m,DOLLAR(PULL!N53,0))</f>
        <v xml:space="preserve">.   </v>
      </c>
      <c r="F75" s="92" t="str">
        <f ca="1">IF($B75&gt;asof,m,PULL!O53)</f>
        <v xml:space="preserve">.   </v>
      </c>
      <c r="G75" s="140" t="e">
        <f ca="1">IF($B75&gt;asof,#N/A,PULL!O53)</f>
        <v>#N/A</v>
      </c>
      <c r="H75" s="90" t="str">
        <f ca="1">IF(ISNA(PULL!Q53),m,FIXED(PULL!Q53,0))</f>
        <v>14,144,093</v>
      </c>
      <c r="I75" s="91" t="str">
        <f ca="1">IF(OR($B75&gt;asof,ISNA(PULL!R53)),m,FIXED(PULL!R53,0))</f>
        <v xml:space="preserve">.   </v>
      </c>
      <c r="J75" s="92" t="str">
        <f ca="1">IF(OR($B75&gt;asof,ISNA(PULL!S53)),m,PULL!S53)</f>
        <v xml:space="preserve">.   </v>
      </c>
      <c r="K75" s="83"/>
      <c r="L75" s="90" t="str">
        <f ca="1">IF(ISNA(PULL!U53),m,TEXT(PULL!U53,"#0.0%"))</f>
        <v>0.2%</v>
      </c>
      <c r="M75" s="91" t="str">
        <f ca="1">IF(OR($B75&gt;asof,ISNA(PULL!V53)),m,TEXT(PULL!V53,"#0.0%"))</f>
        <v xml:space="preserve">.   </v>
      </c>
      <c r="N75" s="92" t="str">
        <f ca="1">IF(OR($B75&gt;asof,ISNA(PULL!W53)),m,PULL!W53)</f>
        <v xml:space="preserve">.   </v>
      </c>
      <c r="O75" s="83"/>
      <c r="P75" s="90" t="str">
        <f ca="1">IF(ISNA(PULL!Y53),m,FIXED(PULL!Y53,1))</f>
        <v>1.2</v>
      </c>
      <c r="Q75" s="91" t="str">
        <f ca="1">IF(OR($B75&gt;asof,ISNA(PULL!Z53)),m,FIXED(PULL!Z53,1))</f>
        <v xml:space="preserve">.   </v>
      </c>
      <c r="R75" s="92" t="str">
        <f ca="1">IF(OR($B75&gt;asof,ISNA(PULL!AA53)),m,PULL!AA53)</f>
        <v xml:space="preserve">.   </v>
      </c>
      <c r="S75" s="83"/>
      <c r="T75" s="90" t="str">
        <f ca="1">IF(ISNA(PULL!AC53),m,DOLLAR(PULL!AC53))</f>
        <v>$25.44</v>
      </c>
      <c r="U75" s="91" t="str">
        <f ca="1">IF(OR($B75&gt;asof,ISNA(PULL!AD53)),m,DOLLAR(PULL!AD53))</f>
        <v xml:space="preserve">.   </v>
      </c>
      <c r="V75" s="92" t="str">
        <f ca="1">IF(OR($B75&gt;asof,ISNA(PULL!AE53)),m,PULL!AE53)</f>
        <v xml:space="preserve">.   </v>
      </c>
      <c r="W75" s="70"/>
    </row>
    <row r="76" spans="1:23" x14ac:dyDescent="0.15">
      <c r="A76" s="143"/>
      <c r="B76" s="93"/>
      <c r="C76" s="144"/>
      <c r="D76" s="94"/>
      <c r="E76" s="94"/>
      <c r="F76" s="95"/>
      <c r="G76" s="145"/>
      <c r="H76" s="95"/>
      <c r="I76" s="95"/>
      <c r="J76" s="95"/>
      <c r="K76" s="95"/>
      <c r="L76" s="94"/>
      <c r="M76" s="94"/>
      <c r="N76" s="95"/>
      <c r="O76" s="95"/>
      <c r="P76" s="95"/>
      <c r="Q76" s="95"/>
      <c r="R76" s="95"/>
      <c r="S76" s="95"/>
      <c r="T76" s="95"/>
      <c r="U76" s="95"/>
      <c r="V76" s="95"/>
      <c r="W76" s="96"/>
    </row>
    <row r="77" spans="1:23" x14ac:dyDescent="0.15">
      <c r="A77" s="146"/>
      <c r="C77" s="147"/>
      <c r="G77" s="146"/>
    </row>
    <row r="78" spans="1:23" x14ac:dyDescent="0.15">
      <c r="A78" s="146"/>
      <c r="C78" s="148"/>
      <c r="G78" s="146"/>
    </row>
    <row r="79" spans="1:23" x14ac:dyDescent="0.15">
      <c r="A79" s="146"/>
      <c r="C79" s="148"/>
      <c r="G79" s="146"/>
    </row>
    <row r="80" spans="1:23" x14ac:dyDescent="0.15">
      <c r="A80" s="146"/>
      <c r="C80" s="148"/>
      <c r="G80" s="146"/>
    </row>
    <row r="81" spans="1:7" x14ac:dyDescent="0.15">
      <c r="A81" s="146"/>
      <c r="C81" s="148"/>
      <c r="G81" s="146"/>
    </row>
    <row r="82" spans="1:7" x14ac:dyDescent="0.15">
      <c r="A82" s="146"/>
      <c r="C82" s="148"/>
      <c r="G82" s="146"/>
    </row>
    <row r="83" spans="1:7" x14ac:dyDescent="0.15">
      <c r="A83" s="146"/>
      <c r="C83" s="148"/>
      <c r="G83" s="146"/>
    </row>
    <row r="84" spans="1:7" x14ac:dyDescent="0.15">
      <c r="A84" s="146"/>
      <c r="C84" s="148"/>
      <c r="G84" s="146"/>
    </row>
    <row r="85" spans="1:7" x14ac:dyDescent="0.15">
      <c r="A85" s="146"/>
      <c r="C85" s="148"/>
      <c r="G85" s="146"/>
    </row>
    <row r="86" spans="1:7" x14ac:dyDescent="0.15">
      <c r="A86" s="146"/>
      <c r="C86" s="148"/>
      <c r="G86" s="146"/>
    </row>
    <row r="87" spans="1:7" x14ac:dyDescent="0.15">
      <c r="A87" s="146"/>
      <c r="C87" s="148"/>
      <c r="G87" s="146"/>
    </row>
    <row r="88" spans="1:7" x14ac:dyDescent="0.15">
      <c r="A88" s="146"/>
      <c r="C88" s="148"/>
      <c r="G88" s="146"/>
    </row>
    <row r="89" spans="1:7" x14ac:dyDescent="0.15">
      <c r="A89" s="146"/>
      <c r="C89" s="148"/>
      <c r="G89" s="146"/>
    </row>
    <row r="90" spans="1:7" x14ac:dyDescent="0.15">
      <c r="A90" s="146"/>
      <c r="C90" s="148"/>
      <c r="G90" s="146"/>
    </row>
  </sheetData>
  <phoneticPr fontId="0" type="noConversion"/>
  <conditionalFormatting sqref="D22:V22">
    <cfRule type="expression" dxfId="8" priority="1" stopIfTrue="1">
      <formula>MONTH($B22)&lt;&gt;MONTH(#REF!)</formula>
    </cfRule>
  </conditionalFormatting>
  <conditionalFormatting sqref="D24:F75 B24:B75 L24:N75 P24:R75 T24:V75 H24:J75">
    <cfRule type="expression" dxfId="7" priority="2" stopIfTrue="1">
      <formula>MONTH($B24)-MONTH($B23)=1</formula>
    </cfRule>
    <cfRule type="expression" dxfId="6" priority="3" stopIfTrue="1">
      <formula>TRUE</formula>
    </cfRule>
  </conditionalFormatting>
  <printOptions horizontalCentered="1" verticalCentered="1"/>
  <pageMargins left="0.75" right="0.75" top="1" bottom="1" header="0.5" footer="0.5"/>
  <pageSetup scale="70" orientation="portrait"/>
  <headerFooter alignWithMargins="0">
    <oddFooter>&amp;L&amp;D&amp;R&amp;F/&amp;A</oddFooter>
  </headerFooter>
  <ignoredErrors>
    <ignoredError sqref="G46 G47:G75" evalErro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Drop Down 6">
              <controlPr defaultSize="0" autoLine="0" autoPict="0">
                <anchor moveWithCells="1">
                  <from>
                    <xdr:col>1</xdr:col>
                    <xdr:colOff>0</xdr:colOff>
                    <xdr:row>4</xdr:row>
                    <xdr:rowOff>76200</xdr:rowOff>
                  </from>
                  <to>
                    <xdr:col>4</xdr:col>
                    <xdr:colOff>152400</xdr:colOff>
                    <xdr:row>5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" name="Option Button 82">
              <controlPr defaultSize="0" autoFill="0" autoLine="0" autoPict="0">
                <anchor moveWithCells="1">
                  <from>
                    <xdr:col>14</xdr:col>
                    <xdr:colOff>127000</xdr:colOff>
                    <xdr:row>4</xdr:row>
                    <xdr:rowOff>63500</xdr:rowOff>
                  </from>
                  <to>
                    <xdr:col>16</xdr:col>
                    <xdr:colOff>38100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" name="Option Button 83">
              <controlPr defaultSize="0" autoFill="0" autoLine="0" autoPict="0">
                <anchor moveWithCells="1">
                  <from>
                    <xdr:col>16</xdr:col>
                    <xdr:colOff>38100</xdr:colOff>
                    <xdr:row>4</xdr:row>
                    <xdr:rowOff>63500</xdr:rowOff>
                  </from>
                  <to>
                    <xdr:col>17</xdr:col>
                    <xdr:colOff>330200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" name="Drop Down 105">
              <controlPr defaultSize="0" autoLine="0" autoPict="0">
                <anchor moveWithCells="1">
                  <from>
                    <xdr:col>4</xdr:col>
                    <xdr:colOff>190500</xdr:colOff>
                    <xdr:row>4</xdr:row>
                    <xdr:rowOff>76200</xdr:rowOff>
                  </from>
                  <to>
                    <xdr:col>7</xdr:col>
                    <xdr:colOff>342900</xdr:colOff>
                    <xdr:row>5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T64"/>
  <sheetViews>
    <sheetView zoomScale="150" workbookViewId="0">
      <selection activeCell="D59" sqref="D59"/>
    </sheetView>
  </sheetViews>
  <sheetFormatPr baseColWidth="10" defaultColWidth="9.25" defaultRowHeight="11" x14ac:dyDescent="0.15"/>
  <cols>
    <col min="1" max="2" width="3" style="22" customWidth="1"/>
    <col min="3" max="3" width="9.25" style="49"/>
    <col min="4" max="6" width="9.25" style="22"/>
    <col min="7" max="7" width="9.25" style="50"/>
    <col min="8" max="9" width="9.25" style="22"/>
    <col min="10" max="10" width="11.5" style="22" customWidth="1"/>
    <col min="11" max="11" width="9.25" style="22"/>
    <col min="12" max="14" width="9.25" style="50"/>
    <col min="15" max="15" width="12.5" style="50" customWidth="1"/>
    <col min="16" max="16" width="3" style="22" customWidth="1"/>
    <col min="17" max="16384" width="9.25" style="22"/>
  </cols>
  <sheetData>
    <row r="2" spans="2:20" x14ac:dyDescent="0.15">
      <c r="B2" s="17"/>
      <c r="C2" s="18"/>
      <c r="D2" s="19"/>
      <c r="E2" s="19"/>
      <c r="F2" s="19"/>
      <c r="G2" s="20"/>
      <c r="H2" s="19"/>
      <c r="I2" s="19"/>
      <c r="J2" s="19"/>
      <c r="K2" s="19"/>
      <c r="L2" s="20"/>
      <c r="M2" s="20"/>
      <c r="N2" s="20"/>
      <c r="O2" s="20"/>
      <c r="P2" s="21"/>
    </row>
    <row r="3" spans="2:20" x14ac:dyDescent="0.15">
      <c r="B3" s="23"/>
      <c r="C3" s="24" t="s">
        <v>3</v>
      </c>
      <c r="D3" s="25"/>
      <c r="E3" s="25"/>
      <c r="F3" s="25"/>
      <c r="G3" s="26"/>
      <c r="H3" s="25"/>
      <c r="I3" s="25"/>
      <c r="J3" s="25"/>
      <c r="K3" s="25"/>
      <c r="L3" s="27"/>
      <c r="M3" s="28"/>
      <c r="N3" s="52"/>
      <c r="O3" s="26" t="s">
        <v>43</v>
      </c>
      <c r="P3" s="29"/>
    </row>
    <row r="4" spans="2:20" x14ac:dyDescent="0.15">
      <c r="B4" s="23"/>
      <c r="C4" s="30" t="s">
        <v>9</v>
      </c>
      <c r="D4" s="25" t="s">
        <v>8</v>
      </c>
      <c r="E4" s="25"/>
      <c r="F4" s="25"/>
      <c r="G4" s="24" t="s">
        <v>64</v>
      </c>
      <c r="H4" s="24"/>
      <c r="I4" s="24"/>
      <c r="J4" s="24"/>
      <c r="K4" s="24"/>
      <c r="L4" s="24" t="s">
        <v>65</v>
      </c>
      <c r="M4" s="24"/>
      <c r="N4" s="24"/>
      <c r="O4" s="9">
        <v>1</v>
      </c>
      <c r="P4" s="29"/>
    </row>
    <row r="5" spans="2:20" x14ac:dyDescent="0.15">
      <c r="B5" s="23"/>
      <c r="C5" s="31">
        <v>1</v>
      </c>
      <c r="D5" s="32" t="s">
        <v>19</v>
      </c>
      <c r="E5" s="32"/>
      <c r="F5" s="32"/>
      <c r="G5" s="33">
        <v>1</v>
      </c>
      <c r="H5" s="33" t="str">
        <f ca="1">OFFSET(Pre!$A$1,52*($G5-1)+1,0)</f>
        <v>Total</v>
      </c>
      <c r="I5" s="33"/>
      <c r="J5" s="34">
        <f>SUM($J$6:$J$14)</f>
        <v>14144093</v>
      </c>
      <c r="K5" s="34"/>
      <c r="L5" s="33">
        <v>1</v>
      </c>
      <c r="M5" s="33" t="str">
        <f ca="1">OFFSET(Curr!$A$1,52*($L5-1)+1,0)</f>
        <v>Total</v>
      </c>
      <c r="N5" s="33"/>
      <c r="O5" s="34">
        <f>SUM($O$6:$O$14)</f>
        <v>14480533</v>
      </c>
      <c r="P5" s="29"/>
      <c r="R5" s="150"/>
      <c r="S5" s="150"/>
      <c r="T5" s="32"/>
    </row>
    <row r="6" spans="2:20" x14ac:dyDescent="0.15">
      <c r="B6" s="23"/>
      <c r="C6" s="31">
        <f t="shared" ref="C6:C14" si="0">C5+1</f>
        <v>2</v>
      </c>
      <c r="D6" s="32" t="s">
        <v>60</v>
      </c>
      <c r="E6" s="32"/>
      <c r="F6" s="32"/>
      <c r="G6" s="33">
        <v>4</v>
      </c>
      <c r="H6" s="33" t="str">
        <f ca="1">OFFSET(Pre!$A$1,52*($G6-1)+1,0)</f>
        <v>Heavy</v>
      </c>
      <c r="I6" s="33"/>
      <c r="J6" s="34">
        <v>249721</v>
      </c>
      <c r="K6" s="34"/>
      <c r="L6" s="33">
        <v>3</v>
      </c>
      <c r="M6" s="33" t="str">
        <f ca="1">OFFSET(Curr!$A$1,52*($L6-1)+1,0)</f>
        <v>Heavy</v>
      </c>
      <c r="N6" s="33"/>
      <c r="O6" s="34">
        <v>237496</v>
      </c>
      <c r="P6" s="29"/>
      <c r="R6" s="33"/>
      <c r="S6" s="33"/>
      <c r="T6" s="32"/>
    </row>
    <row r="7" spans="2:20" x14ac:dyDescent="0.15">
      <c r="B7" s="23"/>
      <c r="C7" s="31">
        <f t="shared" si="0"/>
        <v>3</v>
      </c>
      <c r="D7" s="32" t="s">
        <v>63</v>
      </c>
      <c r="E7" s="32"/>
      <c r="F7" s="32"/>
      <c r="G7" s="33">
        <v>5</v>
      </c>
      <c r="H7" s="33" t="str">
        <f ca="1">OFFSET(Pre!$A$1,52*($G7-1)+1,0)</f>
        <v>Mainstream</v>
      </c>
      <c r="I7" s="33"/>
      <c r="J7" s="34">
        <v>2064278</v>
      </c>
      <c r="K7" s="34"/>
      <c r="L7" s="33">
        <v>4</v>
      </c>
      <c r="M7" s="33" t="str">
        <f ca="1">OFFSET(Curr!$A$1,52*($L7-1)+1,0)</f>
        <v>Mainstream</v>
      </c>
      <c r="N7" s="33"/>
      <c r="O7" s="34">
        <v>2041572</v>
      </c>
      <c r="P7" s="29"/>
      <c r="R7" s="33"/>
      <c r="S7" s="33"/>
      <c r="T7" s="32"/>
    </row>
    <row r="8" spans="2:20" x14ac:dyDescent="0.15">
      <c r="B8" s="23"/>
      <c r="C8" s="31">
        <f t="shared" si="0"/>
        <v>4</v>
      </c>
      <c r="D8" s="151" t="s">
        <v>75</v>
      </c>
      <c r="E8" s="32"/>
      <c r="F8" s="32"/>
      <c r="G8" s="33">
        <v>6</v>
      </c>
      <c r="H8" s="33" t="str">
        <f ca="1">OFFSET(Pre!$A$1,52*($G8-1)+1,0)</f>
        <v>Focus1</v>
      </c>
      <c r="I8" s="33"/>
      <c r="J8" s="34">
        <v>289559</v>
      </c>
      <c r="K8" s="34"/>
      <c r="L8" s="33">
        <v>5</v>
      </c>
      <c r="M8" s="33" t="str">
        <f ca="1">OFFSET(Curr!$A$1,52*($L8-1)+1,0)</f>
        <v>Focus1</v>
      </c>
      <c r="N8" s="33"/>
      <c r="O8" s="34">
        <v>314207</v>
      </c>
      <c r="P8" s="29"/>
      <c r="R8" s="33"/>
      <c r="S8" s="33"/>
      <c r="T8" s="32"/>
    </row>
    <row r="9" spans="2:20" x14ac:dyDescent="0.15">
      <c r="B9" s="23"/>
      <c r="C9" s="31">
        <f t="shared" si="0"/>
        <v>5</v>
      </c>
      <c r="D9" s="151" t="s">
        <v>73</v>
      </c>
      <c r="E9" s="32"/>
      <c r="F9" s="32"/>
      <c r="G9" s="33">
        <v>2</v>
      </c>
      <c r="H9" s="33" t="str">
        <f ca="1">OFFSET(Pre!$A$1,52*($G9-1)+1,0)</f>
        <v>Focus2</v>
      </c>
      <c r="I9" s="33"/>
      <c r="J9" s="34">
        <v>1017308</v>
      </c>
      <c r="K9" s="34"/>
      <c r="L9" s="33">
        <v>9</v>
      </c>
      <c r="M9" s="33" t="str">
        <f ca="1">OFFSET(Curr!$A$1,52*($L9-1)+1,0)</f>
        <v>Focus2</v>
      </c>
      <c r="N9" s="33"/>
      <c r="O9" s="34">
        <v>1140632</v>
      </c>
      <c r="P9" s="29"/>
      <c r="R9" s="33"/>
      <c r="S9" s="33"/>
      <c r="T9" s="151"/>
    </row>
    <row r="10" spans="2:20" x14ac:dyDescent="0.15">
      <c r="B10" s="23"/>
      <c r="C10" s="31">
        <f t="shared" si="0"/>
        <v>6</v>
      </c>
      <c r="D10" s="32" t="s">
        <v>62</v>
      </c>
      <c r="E10" s="32"/>
      <c r="F10" s="32"/>
      <c r="G10" s="33">
        <v>7</v>
      </c>
      <c r="H10" s="33" t="str">
        <f ca="1">OFFSET(Pre!$A$1,52*($G10-1)+1,0)</f>
        <v>Specialty</v>
      </c>
      <c r="I10" s="33"/>
      <c r="J10" s="34">
        <v>228429</v>
      </c>
      <c r="K10" s="34"/>
      <c r="L10" s="33">
        <v>6</v>
      </c>
      <c r="M10" s="33" t="str">
        <f ca="1">OFFSET(Curr!$A$1,52*($L10-1)+1,0)</f>
        <v>Specialty</v>
      </c>
      <c r="N10" s="33"/>
      <c r="O10" s="34">
        <v>245672</v>
      </c>
      <c r="P10" s="29"/>
      <c r="R10" s="33"/>
      <c r="S10" s="33"/>
      <c r="T10" s="32"/>
    </row>
    <row r="11" spans="2:20" x14ac:dyDescent="0.15">
      <c r="B11" s="23"/>
      <c r="C11" s="31">
        <f t="shared" si="0"/>
        <v>7</v>
      </c>
      <c r="D11" s="151" t="s">
        <v>76</v>
      </c>
      <c r="E11" s="32"/>
      <c r="F11" s="32"/>
      <c r="G11" s="33">
        <v>8</v>
      </c>
      <c r="H11" s="33" t="str">
        <f ca="1">OFFSET(Pre!$A$1,52*($G11-1)+1,0)</f>
        <v>Diverse1</v>
      </c>
      <c r="I11" s="33"/>
      <c r="J11" s="34">
        <v>722377</v>
      </c>
      <c r="K11" s="34"/>
      <c r="L11" s="33">
        <v>7</v>
      </c>
      <c r="M11" s="33" t="str">
        <f ca="1">OFFSET(Curr!$A$1,52*($L11-1)+1,0)</f>
        <v>Diverse1</v>
      </c>
      <c r="N11" s="33"/>
      <c r="O11" s="34">
        <v>676370</v>
      </c>
      <c r="P11" s="29"/>
      <c r="R11" s="33"/>
      <c r="S11" s="33"/>
      <c r="T11" s="151"/>
    </row>
    <row r="12" spans="2:20" x14ac:dyDescent="0.15">
      <c r="B12" s="23"/>
      <c r="C12" s="31">
        <f t="shared" si="0"/>
        <v>8</v>
      </c>
      <c r="D12" s="151" t="s">
        <v>74</v>
      </c>
      <c r="E12" s="32"/>
      <c r="F12" s="32"/>
      <c r="G12" s="33">
        <v>3</v>
      </c>
      <c r="H12" s="33" t="str">
        <f ca="1">OFFSET(Pre!$A$1,52*($G12-1)+1,0)</f>
        <v>Diverse2</v>
      </c>
      <c r="I12" s="33"/>
      <c r="J12" s="34">
        <v>4558052</v>
      </c>
      <c r="K12" s="34"/>
      <c r="L12" s="33">
        <v>10</v>
      </c>
      <c r="M12" s="33" t="str">
        <f ca="1">OFFSET(Curr!$A$1,52*($L12-1)+1,0)</f>
        <v>Diverse2</v>
      </c>
      <c r="N12" s="33"/>
      <c r="O12" s="34">
        <v>4755400</v>
      </c>
      <c r="P12" s="29"/>
      <c r="R12" s="33"/>
      <c r="S12" s="33"/>
      <c r="T12" s="32"/>
    </row>
    <row r="13" spans="2:20" x14ac:dyDescent="0.15">
      <c r="B13" s="23"/>
      <c r="C13" s="31">
        <f t="shared" si="0"/>
        <v>9</v>
      </c>
      <c r="D13" s="32" t="s">
        <v>77</v>
      </c>
      <c r="E13" s="32"/>
      <c r="F13" s="32"/>
      <c r="G13" s="33">
        <v>9</v>
      </c>
      <c r="H13" s="33" t="str">
        <f ca="1">OFFSET(Pre!$A$1,52*($G13-1)+1,0)</f>
        <v>Other</v>
      </c>
      <c r="I13" s="33"/>
      <c r="J13" s="34">
        <v>2141600</v>
      </c>
      <c r="K13" s="34"/>
      <c r="L13" s="33">
        <v>8</v>
      </c>
      <c r="M13" s="33" t="str">
        <f ca="1">OFFSET(Curr!$A$1,52*($L13-1)+1,0)</f>
        <v>Other</v>
      </c>
      <c r="N13" s="33"/>
      <c r="O13" s="34">
        <v>2314417</v>
      </c>
      <c r="P13" s="29"/>
      <c r="R13" s="33"/>
      <c r="S13" s="33"/>
      <c r="T13" s="151"/>
    </row>
    <row r="14" spans="2:20" x14ac:dyDescent="0.15">
      <c r="B14" s="23"/>
      <c r="C14" s="31">
        <f t="shared" si="0"/>
        <v>10</v>
      </c>
      <c r="D14" s="32" t="s">
        <v>61</v>
      </c>
      <c r="E14" s="32"/>
      <c r="F14" s="32"/>
      <c r="G14" s="33">
        <v>10</v>
      </c>
      <c r="H14" s="33" t="str">
        <f ca="1">OFFSET(Pre!$A$1,52*($G14-1)+1,0)</f>
        <v>New</v>
      </c>
      <c r="I14" s="33"/>
      <c r="J14" s="34">
        <v>2872769</v>
      </c>
      <c r="K14" s="34"/>
      <c r="L14" s="33">
        <v>2</v>
      </c>
      <c r="M14" s="33" t="str">
        <f ca="1">OFFSET(Curr!$A$1,52*($L14-1)+1,0)</f>
        <v>New</v>
      </c>
      <c r="N14" s="33"/>
      <c r="O14" s="34">
        <v>2754767</v>
      </c>
      <c r="P14" s="29"/>
      <c r="R14" s="33"/>
      <c r="S14" s="33"/>
      <c r="T14" s="151"/>
    </row>
    <row r="15" spans="2:20" x14ac:dyDescent="0.15">
      <c r="B15" s="23"/>
      <c r="C15" s="35"/>
      <c r="D15" s="36"/>
      <c r="E15" s="36"/>
      <c r="F15" s="36"/>
      <c r="G15" s="33"/>
      <c r="H15" s="33"/>
      <c r="I15" s="33"/>
      <c r="J15" s="36"/>
      <c r="K15" s="36"/>
      <c r="L15" s="33"/>
      <c r="M15" s="33"/>
      <c r="N15" s="33"/>
      <c r="O15" s="37"/>
      <c r="P15" s="29"/>
    </row>
    <row r="16" spans="2:20" x14ac:dyDescent="0.15">
      <c r="B16" s="23"/>
      <c r="C16" s="35"/>
      <c r="D16" s="36"/>
      <c r="E16" s="36"/>
      <c r="F16" s="36"/>
      <c r="G16" s="33"/>
      <c r="H16" s="33"/>
      <c r="I16" s="33"/>
      <c r="J16" s="36"/>
      <c r="K16" s="36"/>
      <c r="L16" s="33"/>
      <c r="M16" s="33"/>
      <c r="N16" s="33"/>
      <c r="O16" s="37"/>
      <c r="P16" s="29"/>
    </row>
    <row r="17" spans="2:16" x14ac:dyDescent="0.15">
      <c r="B17" s="23"/>
      <c r="C17" s="24" t="s">
        <v>50</v>
      </c>
      <c r="D17" s="25"/>
      <c r="E17" s="25"/>
      <c r="F17" s="25"/>
      <c r="G17" s="26"/>
      <c r="H17" s="25"/>
      <c r="I17" s="51" t="s">
        <v>47</v>
      </c>
      <c r="J17" s="51" t="s">
        <v>56</v>
      </c>
      <c r="K17" s="53" t="s">
        <v>41</v>
      </c>
      <c r="L17" s="53" t="s">
        <v>46</v>
      </c>
      <c r="M17" s="26" t="s">
        <v>39</v>
      </c>
      <c r="N17" s="53" t="s">
        <v>40</v>
      </c>
      <c r="O17" s="26" t="s">
        <v>38</v>
      </c>
      <c r="P17" s="29"/>
    </row>
    <row r="18" spans="2:16" x14ac:dyDescent="0.15">
      <c r="B18" s="23"/>
      <c r="C18" s="30" t="s">
        <v>9</v>
      </c>
      <c r="D18" s="25" t="s">
        <v>10</v>
      </c>
      <c r="E18" s="25"/>
      <c r="F18" s="25"/>
      <c r="G18" s="25" t="s">
        <v>9</v>
      </c>
      <c r="H18" s="25"/>
      <c r="I18" s="25"/>
      <c r="J18" s="53" t="str">
        <f ca="1">OFFSET(D18,prod,0)</f>
        <v>Total($)</v>
      </c>
      <c r="K18" s="7" t="str">
        <f ca="1">OFFSET(O59,prodid,0)</f>
        <v>Total($)</v>
      </c>
      <c r="L18" s="26">
        <f ca="1">OFFSET($G$59,prodid,0)</f>
        <v>1</v>
      </c>
      <c r="M18" s="7">
        <f>prod</f>
        <v>1</v>
      </c>
      <c r="N18" s="55">
        <v>0</v>
      </c>
      <c r="O18" s="9">
        <v>1</v>
      </c>
      <c r="P18" s="29"/>
    </row>
    <row r="19" spans="2:16" x14ac:dyDescent="0.15">
      <c r="B19" s="23"/>
      <c r="C19" s="31">
        <v>1</v>
      </c>
      <c r="D19" s="33" t="str">
        <f>O60&amp;CHOOSE(1+prodspin/3,L$15:L$15,kk,mm)</f>
        <v>Total($)</v>
      </c>
      <c r="E19" s="33"/>
      <c r="F19" s="33"/>
      <c r="G19" s="33">
        <v>1</v>
      </c>
      <c r="H19" s="33"/>
      <c r="I19" s="33"/>
      <c r="K19" s="33"/>
      <c r="L19" s="37"/>
      <c r="M19" s="37"/>
      <c r="N19" s="37"/>
      <c r="O19" s="37"/>
      <c r="P19" s="29"/>
    </row>
    <row r="20" spans="2:16" x14ac:dyDescent="0.15">
      <c r="B20" s="23"/>
      <c r="C20" s="31">
        <v>2</v>
      </c>
      <c r="D20" s="33" t="str">
        <f>O61&amp;CHOOSE(1+prodspin/3,L$15:L$15,kk,mm)</f>
        <v>Core($)</v>
      </c>
      <c r="E20" s="33"/>
      <c r="F20" s="33"/>
      <c r="G20" s="33">
        <v>2</v>
      </c>
      <c r="H20" s="33"/>
      <c r="I20" s="33"/>
      <c r="K20" s="33"/>
      <c r="L20" s="37"/>
      <c r="M20" s="37"/>
      <c r="N20" s="37"/>
      <c r="O20" s="37"/>
      <c r="P20" s="29"/>
    </row>
    <row r="21" spans="2:16" x14ac:dyDescent="0.15">
      <c r="B21" s="23"/>
      <c r="C21" s="31">
        <v>3</v>
      </c>
      <c r="D21" s="33" t="str">
        <f>O62&amp;CHOOSE(1+prodspin/3,L$15:L$15,kk,mm)</f>
        <v>Extra($)</v>
      </c>
      <c r="E21" s="33"/>
      <c r="F21" s="33"/>
      <c r="G21" s="33">
        <v>3</v>
      </c>
      <c r="H21" s="33"/>
      <c r="I21" s="33"/>
      <c r="K21" s="33"/>
      <c r="L21" s="37"/>
      <c r="M21" s="37"/>
      <c r="N21" s="37"/>
      <c r="O21" s="37"/>
      <c r="P21" s="29"/>
    </row>
    <row r="22" spans="2:16" x14ac:dyDescent="0.15">
      <c r="B22" s="23"/>
      <c r="C22" s="31"/>
      <c r="D22" s="33"/>
      <c r="E22" s="33"/>
      <c r="F22" s="33"/>
      <c r="G22" s="33"/>
      <c r="H22" s="33"/>
      <c r="I22" s="33"/>
      <c r="K22" s="33"/>
      <c r="L22" s="37"/>
      <c r="M22" s="37"/>
      <c r="N22" s="37"/>
      <c r="O22" s="37"/>
      <c r="P22" s="29"/>
    </row>
    <row r="23" spans="2:16" x14ac:dyDescent="0.15">
      <c r="B23" s="23"/>
      <c r="C23" s="31"/>
      <c r="D23" s="33"/>
      <c r="E23" s="33"/>
      <c r="F23" s="33"/>
      <c r="G23" s="33"/>
      <c r="H23" s="33"/>
      <c r="I23" s="33"/>
      <c r="K23" s="33"/>
      <c r="L23" s="37"/>
      <c r="M23" s="37"/>
      <c r="N23" s="37"/>
      <c r="O23" s="37"/>
      <c r="P23" s="29"/>
    </row>
    <row r="24" spans="2:16" x14ac:dyDescent="0.15">
      <c r="B24" s="23"/>
      <c r="C24" s="24" t="s">
        <v>44</v>
      </c>
      <c r="D24" s="38"/>
      <c r="E24" s="38"/>
      <c r="F24" s="38"/>
      <c r="G24" s="28"/>
      <c r="H24" s="38"/>
      <c r="I24" s="38"/>
      <c r="J24" s="25"/>
      <c r="K24" s="38"/>
      <c r="L24" s="28"/>
      <c r="M24" s="28"/>
      <c r="N24" s="26"/>
      <c r="O24" s="26"/>
      <c r="P24" s="29"/>
    </row>
    <row r="25" spans="2:16" x14ac:dyDescent="0.15">
      <c r="B25" s="23"/>
      <c r="C25" s="30" t="s">
        <v>9</v>
      </c>
      <c r="D25" s="25" t="s">
        <v>10</v>
      </c>
      <c r="E25" s="25"/>
      <c r="F25" s="25"/>
      <c r="G25" s="24"/>
      <c r="H25" s="25"/>
      <c r="I25" s="25"/>
      <c r="J25" s="25"/>
      <c r="K25" s="25"/>
      <c r="L25" s="26"/>
      <c r="M25" s="26"/>
      <c r="N25" s="55"/>
      <c r="O25" s="55" t="s">
        <v>125</v>
      </c>
      <c r="P25" s="29"/>
    </row>
    <row r="26" spans="2:16" x14ac:dyDescent="0.15">
      <c r="B26" s="23"/>
      <c r="C26" s="41">
        <v>1</v>
      </c>
      <c r="D26" s="151" t="s">
        <v>66</v>
      </c>
      <c r="E26" s="42"/>
      <c r="F26" s="42"/>
      <c r="G26" s="54"/>
      <c r="H26" s="40"/>
      <c r="I26" s="40"/>
      <c r="J26" s="40"/>
      <c r="K26" s="40"/>
      <c r="L26" s="40"/>
      <c r="M26" s="40"/>
      <c r="N26" s="40"/>
      <c r="O26" s="155" t="s">
        <v>66</v>
      </c>
      <c r="P26" s="29"/>
    </row>
    <row r="27" spans="2:16" x14ac:dyDescent="0.15">
      <c r="B27" s="23"/>
      <c r="C27" s="41">
        <v>2</v>
      </c>
      <c r="D27" s="151" t="s">
        <v>122</v>
      </c>
      <c r="E27" s="42"/>
      <c r="F27" s="42"/>
      <c r="G27" s="54"/>
      <c r="H27" s="40"/>
      <c r="I27" s="40"/>
      <c r="J27" s="40"/>
      <c r="K27" s="40"/>
      <c r="L27" s="40"/>
      <c r="M27" s="40"/>
      <c r="N27" s="40"/>
      <c r="O27" s="155" t="s">
        <v>122</v>
      </c>
      <c r="P27" s="29"/>
    </row>
    <row r="28" spans="2:16" x14ac:dyDescent="0.15">
      <c r="B28" s="23"/>
      <c r="C28" s="41">
        <v>3</v>
      </c>
      <c r="D28" s="151" t="s">
        <v>123</v>
      </c>
      <c r="E28" s="42"/>
      <c r="F28" s="42"/>
      <c r="G28" s="54"/>
      <c r="H28" s="40"/>
      <c r="I28" s="40"/>
      <c r="J28" s="40"/>
      <c r="K28" s="40"/>
      <c r="L28" s="40"/>
      <c r="M28" s="40"/>
      <c r="N28" s="40"/>
      <c r="O28" s="155" t="s">
        <v>123</v>
      </c>
      <c r="P28" s="29"/>
    </row>
    <row r="29" spans="2:16" x14ac:dyDescent="0.15">
      <c r="B29" s="23"/>
      <c r="C29" s="41">
        <v>4</v>
      </c>
      <c r="D29" s="151" t="s">
        <v>124</v>
      </c>
      <c r="E29" s="42"/>
      <c r="F29" s="42"/>
      <c r="G29" s="54"/>
      <c r="H29" s="40"/>
      <c r="I29" s="40"/>
      <c r="J29" s="40"/>
      <c r="K29" s="40"/>
      <c r="L29" s="40"/>
      <c r="M29" s="40"/>
      <c r="N29" s="40"/>
      <c r="O29" s="155" t="s">
        <v>124</v>
      </c>
      <c r="P29" s="29"/>
    </row>
    <row r="30" spans="2:16" x14ac:dyDescent="0.15">
      <c r="B30" s="23"/>
      <c r="C30" s="41"/>
      <c r="D30" s="42"/>
      <c r="E30" s="42"/>
      <c r="F30" s="42"/>
      <c r="G30" s="54"/>
      <c r="H30" s="40"/>
      <c r="I30" s="40"/>
      <c r="J30" s="40"/>
      <c r="K30" s="40"/>
      <c r="L30" s="40"/>
      <c r="M30" s="40"/>
      <c r="N30" s="40"/>
      <c r="O30" s="43"/>
      <c r="P30" s="29"/>
    </row>
    <row r="31" spans="2:16" x14ac:dyDescent="0.15">
      <c r="B31" s="23"/>
      <c r="C31" s="33"/>
      <c r="D31" s="32"/>
      <c r="E31" s="32"/>
      <c r="F31" s="32"/>
      <c r="G31" s="37"/>
      <c r="H31" s="32"/>
      <c r="I31" s="32"/>
      <c r="J31" s="32"/>
      <c r="K31" s="32"/>
      <c r="L31" s="37"/>
      <c r="M31" s="40"/>
      <c r="N31" s="37"/>
      <c r="O31" s="37"/>
      <c r="P31" s="29"/>
    </row>
    <row r="32" spans="2:16" x14ac:dyDescent="0.15">
      <c r="B32" s="23"/>
      <c r="C32" s="24" t="s">
        <v>51</v>
      </c>
      <c r="D32" s="25"/>
      <c r="E32" s="25"/>
      <c r="F32" s="25"/>
      <c r="G32" s="26"/>
      <c r="H32" s="25"/>
      <c r="I32" s="25"/>
      <c r="J32" s="25"/>
      <c r="K32" s="25"/>
      <c r="L32" s="26"/>
      <c r="M32" s="26"/>
      <c r="N32" s="52"/>
      <c r="O32" s="26" t="s">
        <v>30</v>
      </c>
      <c r="P32" s="29"/>
    </row>
    <row r="33" spans="2:16" x14ac:dyDescent="0.15">
      <c r="B33" s="23"/>
      <c r="C33" s="30" t="s">
        <v>9</v>
      </c>
      <c r="D33" s="25" t="s">
        <v>10</v>
      </c>
      <c r="E33" s="25"/>
      <c r="F33" s="25"/>
      <c r="G33" s="26"/>
      <c r="H33" s="25"/>
      <c r="I33" s="25"/>
      <c r="J33" s="25"/>
      <c r="K33" s="25"/>
      <c r="L33" s="26"/>
      <c r="M33" s="26"/>
      <c r="N33" s="26"/>
      <c r="O33" s="9">
        <v>1</v>
      </c>
      <c r="P33" s="29"/>
    </row>
    <row r="34" spans="2:16" x14ac:dyDescent="0.15">
      <c r="B34" s="23"/>
      <c r="C34" s="31">
        <v>1</v>
      </c>
      <c r="D34" s="33" t="s">
        <v>22</v>
      </c>
      <c r="E34" s="33"/>
      <c r="F34" s="33"/>
      <c r="G34" s="37"/>
      <c r="H34" s="33"/>
      <c r="I34" s="33"/>
      <c r="J34" s="33"/>
      <c r="K34" s="33"/>
      <c r="L34" s="37"/>
      <c r="M34" s="37"/>
      <c r="N34" s="37"/>
      <c r="O34" s="37"/>
      <c r="P34" s="29"/>
    </row>
    <row r="35" spans="2:16" x14ac:dyDescent="0.15">
      <c r="B35" s="23"/>
      <c r="C35" s="31">
        <v>2</v>
      </c>
      <c r="D35" s="33" t="s">
        <v>23</v>
      </c>
      <c r="E35" s="33"/>
      <c r="F35" s="33"/>
      <c r="G35" s="37"/>
      <c r="H35" s="33"/>
      <c r="I35" s="33"/>
      <c r="J35" s="33"/>
      <c r="K35" s="33"/>
      <c r="L35" s="37"/>
      <c r="M35" s="37"/>
      <c r="N35" s="37"/>
      <c r="O35" s="37"/>
      <c r="P35" s="29"/>
    </row>
    <row r="36" spans="2:16" x14ac:dyDescent="0.15">
      <c r="B36" s="23"/>
      <c r="C36" s="31"/>
      <c r="D36" s="33"/>
      <c r="E36" s="33"/>
      <c r="F36" s="33"/>
      <c r="G36" s="37"/>
      <c r="H36" s="33"/>
      <c r="I36" s="33"/>
      <c r="J36" s="33"/>
      <c r="K36" s="33"/>
      <c r="L36" s="37"/>
      <c r="M36" s="37"/>
      <c r="N36" s="37"/>
      <c r="O36" s="37"/>
      <c r="P36" s="29"/>
    </row>
    <row r="37" spans="2:16" x14ac:dyDescent="0.15">
      <c r="B37" s="23"/>
      <c r="C37" s="31"/>
      <c r="D37" s="33"/>
      <c r="E37" s="33"/>
      <c r="F37" s="33"/>
      <c r="G37" s="37"/>
      <c r="H37" s="33"/>
      <c r="I37" s="33"/>
      <c r="J37" s="33"/>
      <c r="K37" s="33"/>
      <c r="L37" s="37"/>
      <c r="M37" s="37"/>
      <c r="N37" s="37"/>
      <c r="O37" s="37"/>
      <c r="P37" s="29"/>
    </row>
    <row r="38" spans="2:16" x14ac:dyDescent="0.15">
      <c r="B38" s="23"/>
      <c r="C38" s="24" t="s">
        <v>5</v>
      </c>
      <c r="D38" s="38"/>
      <c r="E38" s="38"/>
      <c r="F38" s="38"/>
      <c r="G38" s="28"/>
      <c r="H38" s="38"/>
      <c r="I38" s="38"/>
      <c r="J38" s="38"/>
      <c r="K38" s="38"/>
      <c r="L38" s="28"/>
      <c r="M38" s="28"/>
      <c r="N38" s="28"/>
      <c r="O38" s="28"/>
      <c r="P38" s="29"/>
    </row>
    <row r="39" spans="2:16" x14ac:dyDescent="0.15">
      <c r="B39" s="23"/>
      <c r="C39" s="30" t="s">
        <v>9</v>
      </c>
      <c r="D39" s="25" t="s">
        <v>10</v>
      </c>
      <c r="E39" s="25"/>
      <c r="F39" s="25"/>
      <c r="G39" s="24" t="s">
        <v>8</v>
      </c>
      <c r="H39" s="25"/>
      <c r="I39" s="25"/>
      <c r="J39" s="25"/>
      <c r="K39" s="25"/>
      <c r="L39" s="26"/>
      <c r="M39" s="26"/>
      <c r="N39" s="26"/>
      <c r="O39" s="26" t="s">
        <v>11</v>
      </c>
      <c r="P39" s="29"/>
    </row>
    <row r="40" spans="2:16" x14ac:dyDescent="0.15">
      <c r="B40" s="23"/>
      <c r="C40" s="141">
        <v>1</v>
      </c>
      <c r="D40" s="42" t="s">
        <v>20</v>
      </c>
      <c r="E40" s="42"/>
      <c r="F40" s="42"/>
      <c r="G40" s="54" t="s">
        <v>31</v>
      </c>
      <c r="H40" s="42"/>
      <c r="I40" s="42"/>
      <c r="J40" s="42"/>
      <c r="K40" s="42"/>
      <c r="L40" s="39"/>
      <c r="M40" s="39"/>
      <c r="N40" s="39"/>
      <c r="O40" s="43">
        <f ca="1">52*(OFFSET($L$4,seg,0)-1)+2</f>
        <v>2</v>
      </c>
      <c r="P40" s="29"/>
    </row>
    <row r="41" spans="2:16" x14ac:dyDescent="0.15">
      <c r="B41" s="23"/>
      <c r="C41" s="141">
        <f>C40+1</f>
        <v>2</v>
      </c>
      <c r="D41" s="42" t="s">
        <v>21</v>
      </c>
      <c r="E41" s="42"/>
      <c r="F41" s="42"/>
      <c r="G41" s="54" t="s">
        <v>32</v>
      </c>
      <c r="H41" s="42"/>
      <c r="I41" s="42"/>
      <c r="J41" s="42"/>
      <c r="K41" s="42"/>
      <c r="L41" s="39"/>
      <c r="M41" s="39"/>
      <c r="N41" s="39"/>
      <c r="O41" s="43">
        <f ca="1">52*(OFFSET($G$4,seg,0)-1)+2</f>
        <v>2</v>
      </c>
      <c r="P41" s="29"/>
    </row>
    <row r="42" spans="2:16" x14ac:dyDescent="0.15">
      <c r="B42" s="23"/>
      <c r="C42" s="141">
        <f>C41+1</f>
        <v>3</v>
      </c>
      <c r="D42" s="42" t="str">
        <f>"Column1ID "&amp;IF(prod=1,"(Dollars)","(Units)")</f>
        <v>Column1ID (Dollars)</v>
      </c>
      <c r="E42" s="42"/>
      <c r="F42" s="42"/>
      <c r="G42" s="54" t="s">
        <v>33</v>
      </c>
      <c r="H42" s="42"/>
      <c r="I42" s="42"/>
      <c r="J42" s="42"/>
      <c r="K42" s="42"/>
      <c r="L42" s="39"/>
      <c r="M42" s="39"/>
      <c r="N42" s="39"/>
      <c r="O42" s="43">
        <f>CHOOSE(prodid,4,7,10)+CHOOSE(cum,9,0)</f>
        <v>13</v>
      </c>
      <c r="P42" s="29"/>
    </row>
    <row r="43" spans="2:16" x14ac:dyDescent="0.15">
      <c r="B43" s="23"/>
      <c r="C43" s="141">
        <f>C42+1</f>
        <v>4</v>
      </c>
      <c r="D43" s="42" t="s">
        <v>17</v>
      </c>
      <c r="E43" s="42"/>
      <c r="F43" s="42"/>
      <c r="G43" s="54" t="s">
        <v>34</v>
      </c>
      <c r="H43" s="42"/>
      <c r="I43" s="42"/>
      <c r="J43" s="42"/>
      <c r="K43" s="42"/>
      <c r="L43" s="39"/>
      <c r="M43" s="39"/>
      <c r="N43" s="39"/>
      <c r="O43" s="43">
        <f>CHOOSE(prodid,3,6,9)+CHOOSE(cum,9,0)</f>
        <v>12</v>
      </c>
      <c r="P43" s="29"/>
    </row>
    <row r="44" spans="2:16" x14ac:dyDescent="0.15">
      <c r="B44" s="23"/>
      <c r="C44" s="141">
        <f>C43+1</f>
        <v>5</v>
      </c>
      <c r="D44" s="42" t="s">
        <v>18</v>
      </c>
      <c r="E44" s="42"/>
      <c r="F44" s="42"/>
      <c r="G44" s="54" t="s">
        <v>35</v>
      </c>
      <c r="H44" s="42"/>
      <c r="I44" s="42"/>
      <c r="J44" s="42"/>
      <c r="K44" s="42"/>
      <c r="L44" s="39"/>
      <c r="M44" s="39"/>
      <c r="N44" s="39"/>
      <c r="O44" s="43">
        <f>CHOOSE(prodid,2,5,8)+CHOOSE(cum,9,0)</f>
        <v>11</v>
      </c>
      <c r="P44" s="29"/>
    </row>
    <row r="45" spans="2:16" x14ac:dyDescent="0.15">
      <c r="B45" s="23"/>
      <c r="C45" s="141">
        <f>C44+1</f>
        <v>6</v>
      </c>
      <c r="D45" s="42" t="s">
        <v>57</v>
      </c>
      <c r="E45" s="42"/>
      <c r="F45" s="42"/>
      <c r="G45" s="54" t="s">
        <v>58</v>
      </c>
      <c r="H45" s="42"/>
      <c r="I45" s="42"/>
      <c r="J45" s="42"/>
      <c r="K45" s="42"/>
      <c r="L45" s="39"/>
      <c r="M45" s="39"/>
      <c r="N45" s="39"/>
      <c r="O45" s="43">
        <f>COUNTA(D5:D14)</f>
        <v>10</v>
      </c>
      <c r="P45" s="29"/>
    </row>
    <row r="46" spans="2:16" x14ac:dyDescent="0.15">
      <c r="B46" s="23"/>
      <c r="C46" s="141"/>
      <c r="D46" s="42"/>
      <c r="E46" s="42"/>
      <c r="F46" s="42"/>
      <c r="G46" s="54"/>
      <c r="H46" s="42"/>
      <c r="I46" s="42"/>
      <c r="J46" s="42"/>
      <c r="K46" s="42"/>
      <c r="L46" s="39"/>
      <c r="M46" s="39"/>
      <c r="N46" s="39"/>
      <c r="O46" s="43"/>
      <c r="P46" s="29"/>
    </row>
    <row r="47" spans="2:16" x14ac:dyDescent="0.15">
      <c r="B47" s="23"/>
      <c r="C47" s="41"/>
      <c r="D47" s="42"/>
      <c r="E47" s="42"/>
      <c r="F47" s="42"/>
      <c r="G47" s="54"/>
      <c r="H47" s="42"/>
      <c r="I47" s="42"/>
      <c r="J47" s="42"/>
      <c r="K47" s="42"/>
      <c r="L47" s="39"/>
      <c r="M47" s="39"/>
      <c r="N47" s="39"/>
      <c r="O47" s="56"/>
      <c r="P47" s="29"/>
    </row>
    <row r="48" spans="2:16" x14ac:dyDescent="0.15">
      <c r="B48" s="23"/>
      <c r="C48" s="24" t="s">
        <v>59</v>
      </c>
      <c r="D48" s="38"/>
      <c r="E48" s="38"/>
      <c r="F48" s="38"/>
      <c r="G48" s="28"/>
      <c r="H48" s="38"/>
      <c r="I48" s="38"/>
      <c r="J48" s="38"/>
      <c r="K48" s="38"/>
      <c r="L48" s="28"/>
      <c r="M48" s="28"/>
      <c r="N48" s="28"/>
      <c r="O48" s="28"/>
      <c r="P48" s="29"/>
    </row>
    <row r="49" spans="2:16" x14ac:dyDescent="0.15">
      <c r="B49" s="23"/>
      <c r="C49" s="30" t="s">
        <v>9</v>
      </c>
      <c r="D49" s="25" t="s">
        <v>10</v>
      </c>
      <c r="E49" s="25"/>
      <c r="F49" s="25"/>
      <c r="G49" s="24" t="s">
        <v>8</v>
      </c>
      <c r="H49" s="25"/>
      <c r="I49" s="25"/>
      <c r="J49" s="25"/>
      <c r="K49" s="25"/>
      <c r="L49" s="26"/>
      <c r="M49" s="26"/>
      <c r="N49" s="26"/>
      <c r="O49" s="26" t="s">
        <v>11</v>
      </c>
      <c r="P49" s="29"/>
    </row>
    <row r="50" spans="2:16" x14ac:dyDescent="0.15">
      <c r="B50" s="23"/>
      <c r="C50" s="141">
        <v>1</v>
      </c>
      <c r="D50" s="42" t="s">
        <v>13</v>
      </c>
      <c r="E50" s="42"/>
      <c r="F50" s="42"/>
      <c r="G50" s="54" t="s">
        <v>27</v>
      </c>
      <c r="H50" s="42"/>
      <c r="I50" s="42"/>
      <c r="J50" s="42"/>
      <c r="K50" s="42"/>
      <c r="L50" s="39"/>
      <c r="M50" s="39"/>
      <c r="N50" s="39"/>
      <c r="O50" s="8" t="s">
        <v>24</v>
      </c>
      <c r="P50" s="29"/>
    </row>
    <row r="51" spans="2:16" x14ac:dyDescent="0.15">
      <c r="B51" s="23"/>
      <c r="C51" s="141">
        <f>C50+1</f>
        <v>2</v>
      </c>
      <c r="D51" s="42" t="s">
        <v>28</v>
      </c>
      <c r="E51" s="42"/>
      <c r="F51" s="42"/>
      <c r="G51" s="54" t="s">
        <v>26</v>
      </c>
      <c r="H51" s="42"/>
      <c r="I51" s="42"/>
      <c r="J51" s="42"/>
      <c r="K51" s="42"/>
      <c r="L51" s="39"/>
      <c r="M51" s="39"/>
      <c r="N51" s="39"/>
      <c r="O51" s="8" t="s">
        <v>25</v>
      </c>
      <c r="P51" s="29"/>
    </row>
    <row r="52" spans="2:16" x14ac:dyDescent="0.15">
      <c r="B52" s="23"/>
      <c r="C52" s="141">
        <f t="shared" ref="C52:C54" si="1">C51+1</f>
        <v>3</v>
      </c>
      <c r="D52" s="42" t="s">
        <v>54</v>
      </c>
      <c r="E52" s="42"/>
      <c r="F52" s="42"/>
      <c r="G52" s="54" t="s">
        <v>55</v>
      </c>
      <c r="H52" s="42"/>
      <c r="I52" s="42"/>
      <c r="J52" s="42"/>
      <c r="K52" s="42"/>
      <c r="L52" s="39"/>
      <c r="M52" s="39"/>
      <c r="N52" s="39"/>
      <c r="O52" s="121">
        <v>38354</v>
      </c>
      <c r="P52" s="29"/>
    </row>
    <row r="53" spans="2:16" x14ac:dyDescent="0.15">
      <c r="B53" s="23"/>
      <c r="C53" s="141">
        <f t="shared" si="1"/>
        <v>4</v>
      </c>
      <c r="D53" s="42" t="s">
        <v>14</v>
      </c>
      <c r="E53" s="42"/>
      <c r="F53" s="42"/>
      <c r="G53" s="54" t="s">
        <v>36</v>
      </c>
      <c r="H53" s="42"/>
      <c r="I53" s="42"/>
      <c r="J53" s="42"/>
      <c r="K53" s="42"/>
      <c r="L53" s="39"/>
      <c r="M53" s="39"/>
      <c r="N53" s="39"/>
      <c r="O53" s="142">
        <f ca="1">IF(ISNUMBER(O54),O54,MAX(PULL!C2:C53))</f>
        <v>38501</v>
      </c>
      <c r="P53" s="29"/>
    </row>
    <row r="54" spans="2:16" x14ac:dyDescent="0.15">
      <c r="B54" s="23"/>
      <c r="C54" s="141">
        <f t="shared" si="1"/>
        <v>5</v>
      </c>
      <c r="D54" s="42" t="s">
        <v>15</v>
      </c>
      <c r="E54" s="42"/>
      <c r="F54" s="42"/>
      <c r="G54" s="54" t="s">
        <v>37</v>
      </c>
      <c r="H54" s="40"/>
      <c r="I54" s="40"/>
      <c r="J54" s="40"/>
      <c r="K54" s="40"/>
      <c r="L54" s="40"/>
      <c r="M54" s="40"/>
      <c r="N54" s="40"/>
      <c r="O54" s="8" t="s">
        <v>16</v>
      </c>
      <c r="P54" s="29"/>
    </row>
    <row r="55" spans="2:16" x14ac:dyDescent="0.15">
      <c r="B55" s="23"/>
      <c r="C55" s="141">
        <f>C54+1</f>
        <v>6</v>
      </c>
      <c r="D55" s="42" t="s">
        <v>52</v>
      </c>
      <c r="E55" s="42"/>
      <c r="F55" s="42"/>
      <c r="G55" s="54" t="s">
        <v>42</v>
      </c>
      <c r="H55" s="40"/>
      <c r="I55" s="40"/>
      <c r="J55" s="40"/>
      <c r="K55" s="40"/>
      <c r="L55" s="40"/>
      <c r="M55" s="40"/>
      <c r="N55" s="40"/>
      <c r="O55" s="43" t="str">
        <f ca="1">CHOOSE(cum,"Weekly ","Year to Date ")&amp;prodlab&amp;" Pct Chg ("&amp;OFFSET($D$4,seg,0)&amp;")"</f>
        <v>Weekly Total($) Pct Chg (Total)</v>
      </c>
      <c r="P55" s="29"/>
    </row>
    <row r="56" spans="2:16" x14ac:dyDescent="0.15">
      <c r="B56" s="23"/>
      <c r="C56" s="41"/>
      <c r="D56" s="42"/>
      <c r="E56" s="42"/>
      <c r="F56" s="42"/>
      <c r="G56" s="54"/>
      <c r="H56" s="40"/>
      <c r="I56" s="40"/>
      <c r="J56" s="40"/>
      <c r="K56" s="40"/>
      <c r="L56" s="40"/>
      <c r="M56" s="40"/>
      <c r="N56" s="40"/>
      <c r="O56" s="56"/>
      <c r="P56" s="29"/>
    </row>
    <row r="57" spans="2:16" x14ac:dyDescent="0.15">
      <c r="B57" s="23"/>
      <c r="C57" s="41"/>
      <c r="D57" s="42"/>
      <c r="E57" s="42"/>
      <c r="F57" s="42"/>
      <c r="G57" s="54"/>
      <c r="H57" s="40"/>
      <c r="I57" s="40"/>
      <c r="J57" s="40"/>
      <c r="K57" s="40"/>
      <c r="L57" s="40"/>
      <c r="M57" s="40"/>
      <c r="N57" s="40"/>
      <c r="O57" s="56"/>
      <c r="P57" s="29"/>
    </row>
    <row r="58" spans="2:16" x14ac:dyDescent="0.15">
      <c r="B58" s="23"/>
      <c r="C58" s="24" t="s">
        <v>53</v>
      </c>
      <c r="D58" s="38"/>
      <c r="E58" s="38"/>
      <c r="F58" s="38"/>
      <c r="G58" s="28"/>
      <c r="H58" s="38"/>
      <c r="I58" s="38"/>
      <c r="J58" s="38"/>
      <c r="K58" s="38"/>
      <c r="L58" s="28"/>
      <c r="M58" s="28"/>
      <c r="N58" s="28"/>
      <c r="O58" s="26"/>
      <c r="P58" s="29"/>
    </row>
    <row r="59" spans="2:16" x14ac:dyDescent="0.15">
      <c r="B59" s="23"/>
      <c r="C59" s="30" t="s">
        <v>9</v>
      </c>
      <c r="D59" s="25" t="s">
        <v>10</v>
      </c>
      <c r="E59" s="25"/>
      <c r="F59" s="25"/>
      <c r="G59" s="24" t="s">
        <v>45</v>
      </c>
      <c r="H59" s="25"/>
      <c r="I59" s="25"/>
      <c r="J59" s="25"/>
      <c r="K59" s="25"/>
      <c r="L59" s="26"/>
      <c r="M59" s="26"/>
      <c r="N59" s="26"/>
      <c r="O59" s="26" t="s">
        <v>29</v>
      </c>
      <c r="P59" s="29"/>
    </row>
    <row r="60" spans="2:16" x14ac:dyDescent="0.15">
      <c r="B60" s="23"/>
      <c r="C60" s="31">
        <v>1</v>
      </c>
      <c r="D60" s="151" t="s">
        <v>19</v>
      </c>
      <c r="E60" s="32"/>
      <c r="F60" s="32"/>
      <c r="G60" s="33">
        <v>1</v>
      </c>
      <c r="H60" s="32"/>
      <c r="I60" s="32"/>
      <c r="J60" s="32"/>
      <c r="K60" s="32"/>
      <c r="L60" s="37"/>
      <c r="M60" s="37"/>
      <c r="N60" s="37"/>
      <c r="O60" s="56" t="s">
        <v>80</v>
      </c>
      <c r="P60" s="29"/>
    </row>
    <row r="61" spans="2:16" x14ac:dyDescent="0.15">
      <c r="B61" s="23"/>
      <c r="C61" s="31">
        <f>C60+1</f>
        <v>2</v>
      </c>
      <c r="D61" s="151" t="s">
        <v>105</v>
      </c>
      <c r="E61" s="32"/>
      <c r="F61" s="32"/>
      <c r="G61" s="33">
        <v>2</v>
      </c>
      <c r="H61" s="32"/>
      <c r="I61" s="32"/>
      <c r="J61" s="32"/>
      <c r="K61" s="32"/>
      <c r="L61" s="37"/>
      <c r="M61" s="37"/>
      <c r="N61" s="37"/>
      <c r="O61" s="56" t="s">
        <v>81</v>
      </c>
      <c r="P61" s="29"/>
    </row>
    <row r="62" spans="2:16" x14ac:dyDescent="0.15">
      <c r="B62" s="23"/>
      <c r="C62" s="31">
        <f t="shared" ref="C62" si="2">C61+1</f>
        <v>3</v>
      </c>
      <c r="D62" s="151" t="s">
        <v>106</v>
      </c>
      <c r="E62" s="32"/>
      <c r="F62" s="32"/>
      <c r="G62" s="33">
        <v>2</v>
      </c>
      <c r="H62" s="32"/>
      <c r="I62" s="32"/>
      <c r="J62" s="32"/>
      <c r="K62" s="32"/>
      <c r="L62" s="37"/>
      <c r="M62" s="37"/>
      <c r="N62" s="37"/>
      <c r="O62" s="56" t="s">
        <v>82</v>
      </c>
      <c r="P62" s="29"/>
    </row>
    <row r="63" spans="2:16" x14ac:dyDescent="0.15">
      <c r="B63" s="23"/>
      <c r="C63" s="31"/>
      <c r="D63" s="32"/>
      <c r="E63" s="32"/>
      <c r="F63" s="32"/>
      <c r="G63" s="33"/>
      <c r="H63" s="32"/>
      <c r="I63" s="32"/>
      <c r="J63" s="32"/>
      <c r="K63" s="32"/>
      <c r="L63" s="37"/>
      <c r="M63" s="37"/>
      <c r="N63" s="37"/>
      <c r="O63" s="43"/>
      <c r="P63" s="29"/>
    </row>
    <row r="64" spans="2:16" x14ac:dyDescent="0.15">
      <c r="B64" s="44"/>
      <c r="C64" s="45"/>
      <c r="D64" s="46"/>
      <c r="E64" s="46"/>
      <c r="F64" s="46"/>
      <c r="G64" s="47"/>
      <c r="H64" s="46"/>
      <c r="I64" s="46"/>
      <c r="J64" s="46"/>
      <c r="K64" s="46"/>
      <c r="L64" s="47"/>
      <c r="M64" s="47"/>
      <c r="N64" s="47"/>
      <c r="O64" s="47"/>
      <c r="P64" s="48"/>
    </row>
  </sheetData>
  <sortState ref="R6:T14">
    <sortCondition ref="S6:S14"/>
  </sortState>
  <phoneticPr fontId="0" type="noConversion"/>
  <conditionalFormatting sqref="C15:O16">
    <cfRule type="expression" dxfId="5" priority="2" stopIfTrue="1">
      <formula>$C15=segment</formula>
    </cfRule>
  </conditionalFormatting>
  <conditionalFormatting sqref="C34:O37">
    <cfRule type="expression" dxfId="4" priority="4" stopIfTrue="1">
      <formula>$C34=cum</formula>
    </cfRule>
  </conditionalFormatting>
  <conditionalFormatting sqref="R5:T14 C5:O14">
    <cfRule type="expression" dxfId="3" priority="5" stopIfTrue="1">
      <formula>$C5=seg</formula>
    </cfRule>
  </conditionalFormatting>
  <conditionalFormatting sqref="C22:I23 K22:O23">
    <cfRule type="expression" dxfId="2" priority="10" stopIfTrue="1">
      <formula>$C22=group</formula>
    </cfRule>
  </conditionalFormatting>
  <conditionalFormatting sqref="K19:O21 C19:I21">
    <cfRule type="expression" dxfId="1" priority="11" stopIfTrue="1">
      <formula>$C19=prod</formula>
    </cfRule>
  </conditionalFormatting>
  <conditionalFormatting sqref="M31 C26:O30">
    <cfRule type="expression" dxfId="0" priority="12" stopIfTrue="1">
      <formula>eqin=$C26</formula>
    </cfRule>
  </conditionalFormatting>
  <printOptions horizontalCentered="1"/>
  <pageMargins left="0.75" right="0.75" top="1" bottom="1" header="0.5" footer="0.5"/>
  <pageSetup scale="82" fitToHeight="3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AE53"/>
  <sheetViews>
    <sheetView workbookViewId="0">
      <selection activeCell="M12" sqref="M12"/>
    </sheetView>
  </sheetViews>
  <sheetFormatPr baseColWidth="10" defaultRowHeight="11" x14ac:dyDescent="0.15"/>
  <cols>
    <col min="1" max="1" width="6.25" style="10" bestFit="1" customWidth="1"/>
    <col min="2" max="2" width="5.75" style="10" bestFit="1" customWidth="1"/>
    <col min="3" max="3" width="8" style="10" bestFit="1" customWidth="1"/>
    <col min="4" max="16384" width="10.75" style="10"/>
  </cols>
  <sheetData>
    <row r="1" spans="1:31" s="16" customFormat="1" x14ac:dyDescent="0.15">
      <c r="A1" s="11" t="s">
        <v>2</v>
      </c>
      <c r="B1" s="11" t="s">
        <v>6</v>
      </c>
      <c r="C1" s="11" t="s">
        <v>12</v>
      </c>
      <c r="D1" s="11" t="s">
        <v>70</v>
      </c>
      <c r="E1" s="11" t="s">
        <v>71</v>
      </c>
      <c r="F1" s="11" t="s">
        <v>78</v>
      </c>
      <c r="G1" s="11" t="s">
        <v>79</v>
      </c>
      <c r="H1" s="11" t="s">
        <v>72</v>
      </c>
      <c r="I1" s="11" t="s">
        <v>69</v>
      </c>
      <c r="J1" s="11" t="s">
        <v>68</v>
      </c>
      <c r="K1" s="11" t="s">
        <v>67</v>
      </c>
      <c r="M1" s="16" t="s">
        <v>107</v>
      </c>
      <c r="N1" s="16" t="s">
        <v>108</v>
      </c>
      <c r="O1" s="16" t="s">
        <v>109</v>
      </c>
      <c r="Q1" s="16" t="s">
        <v>110</v>
      </c>
      <c r="R1" s="16" t="s">
        <v>111</v>
      </c>
      <c r="S1" s="16" t="s">
        <v>112</v>
      </c>
      <c r="U1" s="16" t="s">
        <v>113</v>
      </c>
      <c r="V1" s="16" t="s">
        <v>114</v>
      </c>
      <c r="W1" s="16" t="s">
        <v>115</v>
      </c>
      <c r="Y1" s="16" t="s">
        <v>116</v>
      </c>
      <c r="Z1" s="16" t="s">
        <v>117</v>
      </c>
      <c r="AA1" s="16" t="s">
        <v>118</v>
      </c>
      <c r="AC1" s="16" t="s">
        <v>119</v>
      </c>
      <c r="AD1" s="16" t="s">
        <v>120</v>
      </c>
      <c r="AE1" s="16" t="s">
        <v>121</v>
      </c>
    </row>
    <row r="2" spans="1:31" x14ac:dyDescent="0.15">
      <c r="A2" s="12">
        <v>1</v>
      </c>
      <c r="B2" s="13">
        <f>sdate</f>
        <v>38354</v>
      </c>
      <c r="C2" s="13">
        <f ca="1">IF(OR(E3=E2,E3=0,ISTEXT(E3)),FALSE,$B2)</f>
        <v>38354</v>
      </c>
      <c r="D2" s="14">
        <f ca="1">OFFSET(Pre!$A$1,rowID04+$A2-2,colDU)</f>
        <v>453521</v>
      </c>
      <c r="E2" s="14">
        <f ca="1">OFFSET(Curr!$A$1,rowID05+$A2-2,colDU)</f>
        <v>557527</v>
      </c>
      <c r="F2" s="14">
        <f ca="1">OFFSET(Pre!$A$1,rowID04+$A2-2,colCC)</f>
        <v>26109</v>
      </c>
      <c r="G2" s="14">
        <f ca="1">OFFSET(Curr!$A$1,rowID05+$A2-2,colCC)</f>
        <v>29954</v>
      </c>
      <c r="H2" s="14">
        <f ca="1">OFFSET(Pre!$A$1,rowID04+$A2-2,colTX)</f>
        <v>28865</v>
      </c>
      <c r="I2" s="14">
        <f ca="1">OFFSET(Curr!$A$1,rowID05+$A2-2,colTX)</f>
        <v>33373</v>
      </c>
      <c r="J2" s="14">
        <f ca="1">IF(ISNA($C2),#N/A,OFFSET(TABLES!$J$4,seg,0))</f>
        <v>14144093</v>
      </c>
      <c r="K2" s="14">
        <f ca="1">IF(ISNA($C2),#N/A,OFFSET(TABLES!$O$4,seg,0))</f>
        <v>14480533</v>
      </c>
      <c r="M2" s="15">
        <f ca="1">D2</f>
        <v>453521</v>
      </c>
      <c r="N2" s="15">
        <f ca="1">E2</f>
        <v>557527</v>
      </c>
      <c r="O2" s="10">
        <f ca="1">N2/M2-1</f>
        <v>0.22933006409846501</v>
      </c>
      <c r="Q2" s="15">
        <f ca="1">J2</f>
        <v>14144093</v>
      </c>
      <c r="R2" s="15">
        <f ca="1">K2</f>
        <v>14480533</v>
      </c>
      <c r="S2" s="10">
        <f ca="1">R2/Q2-1</f>
        <v>2.3786608303551171E-2</v>
      </c>
      <c r="U2" s="10">
        <f ca="1">F2/J2</f>
        <v>1.845929604676666E-3</v>
      </c>
      <c r="V2" s="10">
        <f ca="1">G2/K2</f>
        <v>2.0685702660254287E-3</v>
      </c>
      <c r="W2" s="10">
        <f ca="1">V2/U2-1</f>
        <v>0.12061167488982361</v>
      </c>
      <c r="Y2" s="10">
        <f ca="1">H2/F2</f>
        <v>1.1055574706040063</v>
      </c>
      <c r="Z2" s="10">
        <f ca="1">I2/G2</f>
        <v>1.1141416839153369</v>
      </c>
      <c r="AA2" s="10">
        <f ca="1">Z2/Y2-1</f>
        <v>7.7646016055961109E-3</v>
      </c>
      <c r="AC2" s="10">
        <f ca="1">D2/H2</f>
        <v>15.711796293088515</v>
      </c>
      <c r="AD2" s="10">
        <f ca="1">E2/I2</f>
        <v>16.705929943367394</v>
      </c>
      <c r="AE2" s="10">
        <f ca="1">AD2/AC2-1</f>
        <v>6.3273074047949018E-2</v>
      </c>
    </row>
    <row r="3" spans="1:31" x14ac:dyDescent="0.15">
      <c r="A3" s="12">
        <f>A2+1</f>
        <v>2</v>
      </c>
      <c r="B3" s="13">
        <f t="shared" ref="B3:B53" si="0">B2+7</f>
        <v>38361</v>
      </c>
      <c r="C3" s="13">
        <f t="shared" ref="C3:C53" ca="1" si="1">IF(OR(E4=E3,E4=0,ISTEXT(E4)),FALSE,$B3)</f>
        <v>38361</v>
      </c>
      <c r="D3" s="14">
        <f ca="1">OFFSET(Pre!$A$1,rowID04+$A3-2,colDU)</f>
        <v>441596</v>
      </c>
      <c r="E3" s="14">
        <f ca="1">OFFSET(Curr!$A$1,rowID05+$A3-2,colDU)</f>
        <v>465238</v>
      </c>
      <c r="F3" s="14">
        <f ca="1">OFFSET(Pre!$A$1,rowID04+$A3-2,colCC)</f>
        <v>26221</v>
      </c>
      <c r="G3" s="14">
        <f ca="1">OFFSET(Curr!$A$1,rowID05+$A3-2,colCC)</f>
        <v>28743</v>
      </c>
      <c r="H3" s="14">
        <f ca="1">OFFSET(Pre!$A$1,rowID04+$A3-2,colTX)</f>
        <v>28711</v>
      </c>
      <c r="I3" s="14">
        <f ca="1">OFFSET(Curr!$A$1,rowID05+$A3-2,colTX)</f>
        <v>31629</v>
      </c>
      <c r="J3" s="14">
        <f ca="1">IF(ISNA($C3),#N/A,OFFSET(TABLES!$J$4,seg,0))</f>
        <v>14144093</v>
      </c>
      <c r="K3" s="14">
        <f ca="1">IF(ISNA($C3),#N/A,OFFSET(TABLES!$O$4,seg,0))</f>
        <v>14480533</v>
      </c>
      <c r="M3" s="15">
        <f t="shared" ref="M3:M53" ca="1" si="2">D3</f>
        <v>441596</v>
      </c>
      <c r="N3" s="15">
        <f t="shared" ref="N3:N53" ca="1" si="3">E3</f>
        <v>465238</v>
      </c>
      <c r="O3" s="10">
        <f t="shared" ref="O3:O53" ca="1" si="4">N3/M3-1</f>
        <v>5.3537622623393233E-2</v>
      </c>
      <c r="Q3" s="15">
        <f t="shared" ref="Q3:Q53" ca="1" si="5">J3</f>
        <v>14144093</v>
      </c>
      <c r="R3" s="15">
        <f t="shared" ref="R3:R53" ca="1" si="6">K3</f>
        <v>14480533</v>
      </c>
      <c r="S3" s="10">
        <f t="shared" ref="S3:S53" ca="1" si="7">R3/Q3-1</f>
        <v>2.3786608303551171E-2</v>
      </c>
      <c r="U3" s="10">
        <f t="shared" ref="U3:U53" ca="1" si="8">F3/J3</f>
        <v>1.8538481046469363E-3</v>
      </c>
      <c r="V3" s="10">
        <f t="shared" ref="V3:V53" ca="1" si="9">G3/K3</f>
        <v>1.9849407476920911E-3</v>
      </c>
      <c r="W3" s="10">
        <f t="shared" ref="W3:W53" ca="1" si="10">V3/U3-1</f>
        <v>7.0713799429711788E-2</v>
      </c>
      <c r="Y3" s="10">
        <f t="shared" ref="Y3:Y53" ca="1" si="11">H3/F3</f>
        <v>1.0949620533160445</v>
      </c>
      <c r="Z3" s="10">
        <f t="shared" ref="Z3:Z53" ca="1" si="12">I3/G3</f>
        <v>1.1004070556309362</v>
      </c>
      <c r="AA3" s="10">
        <f t="shared" ref="AA3:AA53" ca="1" si="13">Z3/Y3-1</f>
        <v>4.972777182918664E-3</v>
      </c>
      <c r="AC3" s="10">
        <f t="shared" ref="AC3:AC53" ca="1" si="14">D3/H3</f>
        <v>15.380725157605099</v>
      </c>
      <c r="AD3" s="10">
        <f t="shared" ref="AD3:AD53" ca="1" si="15">E3/I3</f>
        <v>14.709222548926618</v>
      </c>
      <c r="AE3" s="10">
        <f t="shared" ref="AE3:AE53" ca="1" si="16">AD3/AC3-1</f>
        <v>-4.365870931296445E-2</v>
      </c>
    </row>
    <row r="4" spans="1:31" x14ac:dyDescent="0.15">
      <c r="A4" s="12">
        <f t="shared" ref="A4:A53" si="17">A3+1</f>
        <v>3</v>
      </c>
      <c r="B4" s="13">
        <f t="shared" si="0"/>
        <v>38368</v>
      </c>
      <c r="C4" s="13">
        <f t="shared" ca="1" si="1"/>
        <v>38368</v>
      </c>
      <c r="D4" s="14">
        <f ca="1">OFFSET(Pre!$A$1,rowID04+$A4-2,colDU)</f>
        <v>466559</v>
      </c>
      <c r="E4" s="14">
        <f ca="1">OFFSET(Curr!$A$1,rowID05+$A4-2,colDU)</f>
        <v>422411</v>
      </c>
      <c r="F4" s="14">
        <f ca="1">OFFSET(Pre!$A$1,rowID04+$A4-2,colCC)</f>
        <v>28222</v>
      </c>
      <c r="G4" s="14">
        <f ca="1">OFFSET(Curr!$A$1,rowID05+$A4-2,colCC)</f>
        <v>25315</v>
      </c>
      <c r="H4" s="14">
        <f ca="1">OFFSET(Pre!$A$1,rowID04+$A4-2,colTX)</f>
        <v>30815</v>
      </c>
      <c r="I4" s="14">
        <f ca="1">OFFSET(Curr!$A$1,rowID05+$A4-2,colTX)</f>
        <v>27444</v>
      </c>
      <c r="J4" s="14">
        <f ca="1">IF(ISNA($C4),#N/A,OFFSET(TABLES!$J$4,seg,0))</f>
        <v>14144093</v>
      </c>
      <c r="K4" s="14">
        <f ca="1">IF(ISNA($C4),#N/A,OFFSET(TABLES!$O$4,seg,0))</f>
        <v>14480533</v>
      </c>
      <c r="M4" s="15">
        <f t="shared" ca="1" si="2"/>
        <v>466559</v>
      </c>
      <c r="N4" s="15">
        <f t="shared" ca="1" si="3"/>
        <v>422411</v>
      </c>
      <c r="O4" s="10">
        <f t="shared" ca="1" si="4"/>
        <v>-9.462468841025462E-2</v>
      </c>
      <c r="Q4" s="15">
        <f t="shared" ca="1" si="5"/>
        <v>14144093</v>
      </c>
      <c r="R4" s="15">
        <f t="shared" ca="1" si="6"/>
        <v>14480533</v>
      </c>
      <c r="S4" s="10">
        <f t="shared" ca="1" si="7"/>
        <v>2.3786608303551171E-2</v>
      </c>
      <c r="U4" s="10">
        <f t="shared" ca="1" si="8"/>
        <v>1.9953205907229259E-3</v>
      </c>
      <c r="V4" s="10">
        <f t="shared" ca="1" si="9"/>
        <v>1.7482091301473503E-3</v>
      </c>
      <c r="W4" s="10">
        <f t="shared" ca="1" si="10"/>
        <v>-0.12384549216025709</v>
      </c>
      <c r="Y4" s="10">
        <f t="shared" ca="1" si="11"/>
        <v>1.091878676210049</v>
      </c>
      <c r="Z4" s="10">
        <f t="shared" ca="1" si="12"/>
        <v>1.0841003357693066</v>
      </c>
      <c r="AA4" s="10">
        <f t="shared" ca="1" si="13"/>
        <v>-7.1238138542473184E-3</v>
      </c>
      <c r="AC4" s="10">
        <f t="shared" ca="1" si="14"/>
        <v>15.140645789388286</v>
      </c>
      <c r="AD4" s="10">
        <f t="shared" ca="1" si="15"/>
        <v>15.391743186124472</v>
      </c>
      <c r="AE4" s="10">
        <f t="shared" ca="1" si="16"/>
        <v>1.6584325413132373E-2</v>
      </c>
    </row>
    <row r="5" spans="1:31" x14ac:dyDescent="0.15">
      <c r="A5" s="12">
        <f t="shared" si="17"/>
        <v>4</v>
      </c>
      <c r="B5" s="13">
        <f t="shared" si="0"/>
        <v>38375</v>
      </c>
      <c r="C5" s="13">
        <f t="shared" ca="1" si="1"/>
        <v>38375</v>
      </c>
      <c r="D5" s="14">
        <f ca="1">OFFSET(Pre!$A$1,rowID04+$A5-2,colDU)</f>
        <v>460268</v>
      </c>
      <c r="E5" s="14">
        <f ca="1">OFFSET(Curr!$A$1,rowID05+$A5-2,colDU)</f>
        <v>555737</v>
      </c>
      <c r="F5" s="14">
        <f ca="1">OFFSET(Pre!$A$1,rowID04+$A5-2,colCC)</f>
        <v>27543</v>
      </c>
      <c r="G5" s="14">
        <f ca="1">OFFSET(Curr!$A$1,rowID05+$A5-2,colCC)</f>
        <v>32717</v>
      </c>
      <c r="H5" s="14">
        <f ca="1">OFFSET(Pre!$A$1,rowID04+$A5-2,colTX)</f>
        <v>29807</v>
      </c>
      <c r="I5" s="14">
        <f ca="1">OFFSET(Curr!$A$1,rowID05+$A5-2,colTX)</f>
        <v>35557</v>
      </c>
      <c r="J5" s="14">
        <f ca="1">IF(ISNA($C5),#N/A,OFFSET(TABLES!$J$4,seg,0))</f>
        <v>14144093</v>
      </c>
      <c r="K5" s="14">
        <f ca="1">IF(ISNA($C5),#N/A,OFFSET(TABLES!$O$4,seg,0))</f>
        <v>14480533</v>
      </c>
      <c r="M5" s="15">
        <f t="shared" ca="1" si="2"/>
        <v>460268</v>
      </c>
      <c r="N5" s="15">
        <f t="shared" ca="1" si="3"/>
        <v>555737</v>
      </c>
      <c r="O5" s="10">
        <f t="shared" ca="1" si="4"/>
        <v>0.20742045938453257</v>
      </c>
      <c r="Q5" s="15">
        <f t="shared" ca="1" si="5"/>
        <v>14144093</v>
      </c>
      <c r="R5" s="15">
        <f t="shared" ca="1" si="6"/>
        <v>14480533</v>
      </c>
      <c r="S5" s="10">
        <f t="shared" ca="1" si="7"/>
        <v>2.3786608303551171E-2</v>
      </c>
      <c r="U5" s="10">
        <f t="shared" ca="1" si="8"/>
        <v>1.9473146846531622E-3</v>
      </c>
      <c r="V5" s="10">
        <f t="shared" ca="1" si="9"/>
        <v>2.2593781596298977E-3</v>
      </c>
      <c r="W5" s="10">
        <f t="shared" ca="1" si="10"/>
        <v>0.16025323356112686</v>
      </c>
      <c r="Y5" s="10">
        <f t="shared" ca="1" si="11"/>
        <v>1.0821987437824492</v>
      </c>
      <c r="Z5" s="10">
        <f t="shared" ca="1" si="12"/>
        <v>1.0868050249105969</v>
      </c>
      <c r="AA5" s="10">
        <f t="shared" ca="1" si="13"/>
        <v>4.2564096055481837E-3</v>
      </c>
      <c r="AC5" s="10">
        <f t="shared" ca="1" si="14"/>
        <v>15.44160767604925</v>
      </c>
      <c r="AD5" s="10">
        <f t="shared" ca="1" si="15"/>
        <v>15.629468177855275</v>
      </c>
      <c r="AE5" s="10">
        <f t="shared" ca="1" si="16"/>
        <v>1.2165864186370001E-2</v>
      </c>
    </row>
    <row r="6" spans="1:31" x14ac:dyDescent="0.15">
      <c r="A6" s="12">
        <f t="shared" si="17"/>
        <v>5</v>
      </c>
      <c r="B6" s="13">
        <f t="shared" si="0"/>
        <v>38382</v>
      </c>
      <c r="C6" s="13">
        <f t="shared" ca="1" si="1"/>
        <v>38382</v>
      </c>
      <c r="D6" s="14">
        <f ca="1">OFFSET(Pre!$A$1,rowID04+$A6-2,colDU)</f>
        <v>576506</v>
      </c>
      <c r="E6" s="14">
        <f ca="1">OFFSET(Curr!$A$1,rowID05+$A6-2,colDU)</f>
        <v>659569</v>
      </c>
      <c r="F6" s="14">
        <f ca="1">OFFSET(Pre!$A$1,rowID04+$A6-2,colCC)</f>
        <v>34981</v>
      </c>
      <c r="G6" s="14">
        <f ca="1">OFFSET(Curr!$A$1,rowID05+$A6-2,colCC)</f>
        <v>39390</v>
      </c>
      <c r="H6" s="14">
        <f ca="1">OFFSET(Pre!$A$1,rowID04+$A6-2,colTX)</f>
        <v>38300</v>
      </c>
      <c r="I6" s="14">
        <f ca="1">OFFSET(Curr!$A$1,rowID05+$A6-2,colTX)</f>
        <v>43000</v>
      </c>
      <c r="J6" s="14">
        <f ca="1">IF(ISNA($C6),#N/A,OFFSET(TABLES!$J$4,seg,0))</f>
        <v>14144093</v>
      </c>
      <c r="K6" s="14">
        <f ca="1">IF(ISNA($C6),#N/A,OFFSET(TABLES!$O$4,seg,0))</f>
        <v>14480533</v>
      </c>
      <c r="M6" s="15">
        <f t="shared" ca="1" si="2"/>
        <v>576506</v>
      </c>
      <c r="N6" s="15">
        <f t="shared" ca="1" si="3"/>
        <v>659569</v>
      </c>
      <c r="O6" s="10">
        <f t="shared" ca="1" si="4"/>
        <v>0.14408002692079536</v>
      </c>
      <c r="Q6" s="15">
        <f t="shared" ca="1" si="5"/>
        <v>14144093</v>
      </c>
      <c r="R6" s="15">
        <f t="shared" ca="1" si="6"/>
        <v>14480533</v>
      </c>
      <c r="S6" s="10">
        <f t="shared" ca="1" si="7"/>
        <v>2.3786608303551171E-2</v>
      </c>
      <c r="U6" s="10">
        <f t="shared" ca="1" si="8"/>
        <v>2.4731879237502186E-3</v>
      </c>
      <c r="V6" s="10">
        <f t="shared" ca="1" si="9"/>
        <v>2.7202037383568683E-3</v>
      </c>
      <c r="W6" s="10">
        <f t="shared" ca="1" si="10"/>
        <v>9.9877495047803411E-2</v>
      </c>
      <c r="Y6" s="10">
        <f t="shared" ca="1" si="11"/>
        <v>1.0948800777564964</v>
      </c>
      <c r="Z6" s="10">
        <f t="shared" ca="1" si="12"/>
        <v>1.0916476263010917</v>
      </c>
      <c r="AA6" s="10">
        <f t="shared" ca="1" si="13"/>
        <v>-2.9523337953397677E-3</v>
      </c>
      <c r="AC6" s="10">
        <f t="shared" ca="1" si="14"/>
        <v>15.052375979112272</v>
      </c>
      <c r="AD6" s="10">
        <f t="shared" ca="1" si="15"/>
        <v>15.338813953488373</v>
      </c>
      <c r="AE6" s="10">
        <f t="shared" ca="1" si="16"/>
        <v>1.9029419327126984E-2</v>
      </c>
    </row>
    <row r="7" spans="1:31" x14ac:dyDescent="0.15">
      <c r="A7" s="12">
        <f t="shared" si="17"/>
        <v>6</v>
      </c>
      <c r="B7" s="13">
        <f t="shared" si="0"/>
        <v>38389</v>
      </c>
      <c r="C7" s="13">
        <f t="shared" ca="1" si="1"/>
        <v>38389</v>
      </c>
      <c r="D7" s="14">
        <f ca="1">OFFSET(Pre!$A$1,rowID04+$A7-2,colDU)</f>
        <v>874079</v>
      </c>
      <c r="E7" s="14">
        <f ca="1">OFFSET(Curr!$A$1,rowID05+$A7-2,colDU)</f>
        <v>941203</v>
      </c>
      <c r="F7" s="14">
        <f ca="1">OFFSET(Pre!$A$1,rowID04+$A7-2,colCC)</f>
        <v>53646</v>
      </c>
      <c r="G7" s="14">
        <f ca="1">OFFSET(Curr!$A$1,rowID05+$A7-2,colCC)</f>
        <v>56227</v>
      </c>
      <c r="H7" s="14">
        <f ca="1">OFFSET(Pre!$A$1,rowID04+$A7-2,colTX)</f>
        <v>60971</v>
      </c>
      <c r="I7" s="14">
        <f ca="1">OFFSET(Curr!$A$1,rowID05+$A7-2,colTX)</f>
        <v>63183</v>
      </c>
      <c r="J7" s="14">
        <f ca="1">IF(ISNA($C7),#N/A,OFFSET(TABLES!$J$4,seg,0))</f>
        <v>14144093</v>
      </c>
      <c r="K7" s="14">
        <f ca="1">IF(ISNA($C7),#N/A,OFFSET(TABLES!$O$4,seg,0))</f>
        <v>14480533</v>
      </c>
      <c r="M7" s="15">
        <f t="shared" ca="1" si="2"/>
        <v>874079</v>
      </c>
      <c r="N7" s="15">
        <f t="shared" ca="1" si="3"/>
        <v>941203</v>
      </c>
      <c r="O7" s="10">
        <f t="shared" ca="1" si="4"/>
        <v>7.6793974000061827E-2</v>
      </c>
      <c r="Q7" s="15">
        <f t="shared" ca="1" si="5"/>
        <v>14144093</v>
      </c>
      <c r="R7" s="15">
        <f t="shared" ca="1" si="6"/>
        <v>14480533</v>
      </c>
      <c r="S7" s="10">
        <f t="shared" ca="1" si="7"/>
        <v>2.3786608303551171E-2</v>
      </c>
      <c r="U7" s="10">
        <f t="shared" ca="1" si="8"/>
        <v>3.7928200839742782E-3</v>
      </c>
      <c r="V7" s="10">
        <f t="shared" ca="1" si="9"/>
        <v>3.8829371819393663E-3</v>
      </c>
      <c r="W7" s="10">
        <f t="shared" ca="1" si="10"/>
        <v>2.3759918996911544E-2</v>
      </c>
      <c r="Y7" s="10">
        <f t="shared" ca="1" si="11"/>
        <v>1.1365432651083025</v>
      </c>
      <c r="Z7" s="10">
        <f t="shared" ca="1" si="12"/>
        <v>1.1237128070144238</v>
      </c>
      <c r="AA7" s="10">
        <f t="shared" ca="1" si="13"/>
        <v>-1.1289018630237679E-2</v>
      </c>
      <c r="AC7" s="10">
        <f t="shared" ca="1" si="14"/>
        <v>14.335979400042643</v>
      </c>
      <c r="AD7" s="10">
        <f t="shared" ca="1" si="15"/>
        <v>14.896459490685785</v>
      </c>
      <c r="AE7" s="10">
        <f t="shared" ca="1" si="16"/>
        <v>3.9096044644251871E-2</v>
      </c>
    </row>
    <row r="8" spans="1:31" x14ac:dyDescent="0.15">
      <c r="A8" s="12">
        <f t="shared" si="17"/>
        <v>7</v>
      </c>
      <c r="B8" s="13">
        <f t="shared" si="0"/>
        <v>38396</v>
      </c>
      <c r="C8" s="13">
        <f t="shared" ca="1" si="1"/>
        <v>38396</v>
      </c>
      <c r="D8" s="14">
        <f ca="1">OFFSET(Pre!$A$1,rowID04+$A8-2,colDU)</f>
        <v>307834</v>
      </c>
      <c r="E8" s="14">
        <f ca="1">OFFSET(Curr!$A$1,rowID05+$A8-2,colDU)</f>
        <v>538492</v>
      </c>
      <c r="F8" s="14">
        <f ca="1">OFFSET(Pre!$A$1,rowID04+$A8-2,colCC)</f>
        <v>22221</v>
      </c>
      <c r="G8" s="14">
        <f ca="1">OFFSET(Curr!$A$1,rowID05+$A8-2,colCC)</f>
        <v>35144</v>
      </c>
      <c r="H8" s="14">
        <f ca="1">OFFSET(Pre!$A$1,rowID04+$A8-2,colTX)</f>
        <v>24011</v>
      </c>
      <c r="I8" s="14">
        <f ca="1">OFFSET(Curr!$A$1,rowID05+$A8-2,colTX)</f>
        <v>38513</v>
      </c>
      <c r="J8" s="14">
        <f ca="1">IF(ISNA($C8),#N/A,OFFSET(TABLES!$J$4,seg,0))</f>
        <v>14144093</v>
      </c>
      <c r="K8" s="14">
        <f ca="1">IF(ISNA($C8),#N/A,OFFSET(TABLES!$O$4,seg,0))</f>
        <v>14480533</v>
      </c>
      <c r="M8" s="15">
        <f t="shared" ca="1" si="2"/>
        <v>307834</v>
      </c>
      <c r="N8" s="15">
        <f t="shared" ca="1" si="3"/>
        <v>538492</v>
      </c>
      <c r="O8" s="10">
        <f t="shared" ca="1" si="4"/>
        <v>0.74929345036610639</v>
      </c>
      <c r="Q8" s="15">
        <f t="shared" ca="1" si="5"/>
        <v>14144093</v>
      </c>
      <c r="R8" s="15">
        <f t="shared" ca="1" si="6"/>
        <v>14480533</v>
      </c>
      <c r="S8" s="10">
        <f t="shared" ca="1" si="7"/>
        <v>2.3786608303551171E-2</v>
      </c>
      <c r="U8" s="10">
        <f t="shared" ca="1" si="8"/>
        <v>1.5710445342801409E-3</v>
      </c>
      <c r="V8" s="10">
        <f t="shared" ca="1" si="9"/>
        <v>2.4269824874540184E-3</v>
      </c>
      <c r="W8" s="10">
        <f t="shared" ca="1" si="10"/>
        <v>0.54482093568790635</v>
      </c>
      <c r="Y8" s="10">
        <f t="shared" ca="1" si="11"/>
        <v>1.0805544304936772</v>
      </c>
      <c r="Z8" s="10">
        <f t="shared" ca="1" si="12"/>
        <v>1.0958627361711815</v>
      </c>
      <c r="AA8" s="10">
        <f t="shared" ca="1" si="13"/>
        <v>1.4167084272201258E-2</v>
      </c>
      <c r="AC8" s="10">
        <f t="shared" ca="1" si="14"/>
        <v>12.820540585564949</v>
      </c>
      <c r="AD8" s="10">
        <f t="shared" ca="1" si="15"/>
        <v>13.982083971645938</v>
      </c>
      <c r="AE8" s="10">
        <f t="shared" ca="1" si="16"/>
        <v>9.0600187903839835E-2</v>
      </c>
    </row>
    <row r="9" spans="1:31" x14ac:dyDescent="0.15">
      <c r="A9" s="12">
        <f t="shared" si="17"/>
        <v>8</v>
      </c>
      <c r="B9" s="13">
        <f t="shared" si="0"/>
        <v>38403</v>
      </c>
      <c r="C9" s="13">
        <f t="shared" ca="1" si="1"/>
        <v>38403</v>
      </c>
      <c r="D9" s="14">
        <f ca="1">OFFSET(Pre!$A$1,rowID04+$A9-2,colDU)</f>
        <v>344878</v>
      </c>
      <c r="E9" s="14">
        <f ca="1">OFFSET(Curr!$A$1,rowID05+$A9-2,colDU)</f>
        <v>391662</v>
      </c>
      <c r="F9" s="14">
        <f ca="1">OFFSET(Pre!$A$1,rowID04+$A9-2,colCC)</f>
        <v>23776</v>
      </c>
      <c r="G9" s="14">
        <f ca="1">OFFSET(Curr!$A$1,rowID05+$A9-2,colCC)</f>
        <v>26190</v>
      </c>
      <c r="H9" s="14">
        <f ca="1">OFFSET(Pre!$A$1,rowID04+$A9-2,colTX)</f>
        <v>25679</v>
      </c>
      <c r="I9" s="14">
        <f ca="1">OFFSET(Curr!$A$1,rowID05+$A9-2,colTX)</f>
        <v>28233</v>
      </c>
      <c r="J9" s="14">
        <f ca="1">IF(ISNA($C9),#N/A,OFFSET(TABLES!$J$4,seg,0))</f>
        <v>14144093</v>
      </c>
      <c r="K9" s="14">
        <f ca="1">IF(ISNA($C9),#N/A,OFFSET(TABLES!$O$4,seg,0))</f>
        <v>14480533</v>
      </c>
      <c r="M9" s="15">
        <f t="shared" ca="1" si="2"/>
        <v>344878</v>
      </c>
      <c r="N9" s="15">
        <f t="shared" ca="1" si="3"/>
        <v>391662</v>
      </c>
      <c r="O9" s="10">
        <f t="shared" ca="1" si="4"/>
        <v>0.13565376741920332</v>
      </c>
      <c r="Q9" s="15">
        <f t="shared" ca="1" si="5"/>
        <v>14144093</v>
      </c>
      <c r="R9" s="15">
        <f t="shared" ca="1" si="6"/>
        <v>14480533</v>
      </c>
      <c r="S9" s="10">
        <f t="shared" ca="1" si="7"/>
        <v>2.3786608303551171E-2</v>
      </c>
      <c r="U9" s="10">
        <f t="shared" ca="1" si="8"/>
        <v>1.6809844222602326E-3</v>
      </c>
      <c r="V9" s="10">
        <f t="shared" ca="1" si="9"/>
        <v>1.8086350827003399E-3</v>
      </c>
      <c r="W9" s="10">
        <f t="shared" ca="1" si="10"/>
        <v>7.5938038895369209E-2</v>
      </c>
      <c r="Y9" s="10">
        <f t="shared" ca="1" si="11"/>
        <v>1.0800386944818303</v>
      </c>
      <c r="Z9" s="10">
        <f t="shared" ca="1" si="12"/>
        <v>1.0780068728522336</v>
      </c>
      <c r="AA9" s="10">
        <f t="shared" ca="1" si="13"/>
        <v>-1.8812489218930084E-3</v>
      </c>
      <c r="AC9" s="10">
        <f t="shared" ca="1" si="14"/>
        <v>13.430351649207523</v>
      </c>
      <c r="AD9" s="10">
        <f t="shared" ca="1" si="15"/>
        <v>13.872489639783232</v>
      </c>
      <c r="AE9" s="10">
        <f t="shared" ca="1" si="16"/>
        <v>3.2920805212259596E-2</v>
      </c>
    </row>
    <row r="10" spans="1:31" x14ac:dyDescent="0.15">
      <c r="A10" s="12">
        <f t="shared" si="17"/>
        <v>9</v>
      </c>
      <c r="B10" s="13">
        <f t="shared" si="0"/>
        <v>38410</v>
      </c>
      <c r="C10" s="13">
        <f t="shared" ca="1" si="1"/>
        <v>38410</v>
      </c>
      <c r="D10" s="14">
        <f ca="1">OFFSET(Pre!$A$1,rowID04+$A10-2,colDU)</f>
        <v>379758</v>
      </c>
      <c r="E10" s="14">
        <f ca="1">OFFSET(Curr!$A$1,rowID05+$A10-2,colDU)</f>
        <v>468656</v>
      </c>
      <c r="F10" s="14">
        <f ca="1">OFFSET(Pre!$A$1,rowID04+$A10-2,colCC)</f>
        <v>25784</v>
      </c>
      <c r="G10" s="14">
        <f ca="1">OFFSET(Curr!$A$1,rowID05+$A10-2,colCC)</f>
        <v>29800</v>
      </c>
      <c r="H10" s="14">
        <f ca="1">OFFSET(Pre!$A$1,rowID04+$A10-2,colTX)</f>
        <v>27919</v>
      </c>
      <c r="I10" s="14">
        <f ca="1">OFFSET(Curr!$A$1,rowID05+$A10-2,colTX)</f>
        <v>32228</v>
      </c>
      <c r="J10" s="14">
        <f ca="1">IF(ISNA($C10),#N/A,OFFSET(TABLES!$J$4,seg,0))</f>
        <v>14144093</v>
      </c>
      <c r="K10" s="14">
        <f ca="1">IF(ISNA($C10),#N/A,OFFSET(TABLES!$O$4,seg,0))</f>
        <v>14480533</v>
      </c>
      <c r="M10" s="15">
        <f t="shared" ca="1" si="2"/>
        <v>379758</v>
      </c>
      <c r="N10" s="15">
        <f t="shared" ca="1" si="3"/>
        <v>468656</v>
      </c>
      <c r="O10" s="10">
        <f t="shared" ca="1" si="4"/>
        <v>0.23409118438584575</v>
      </c>
      <c r="Q10" s="15">
        <f t="shared" ca="1" si="5"/>
        <v>14144093</v>
      </c>
      <c r="R10" s="15">
        <f t="shared" ca="1" si="6"/>
        <v>14480533</v>
      </c>
      <c r="S10" s="10">
        <f t="shared" ca="1" si="7"/>
        <v>2.3786608303551171E-2</v>
      </c>
      <c r="U10" s="10">
        <f t="shared" ca="1" si="8"/>
        <v>1.8229518145843639E-3</v>
      </c>
      <c r="V10" s="10">
        <f t="shared" ca="1" si="9"/>
        <v>2.0579352983761028E-3</v>
      </c>
      <c r="W10" s="10">
        <f t="shared" ca="1" si="10"/>
        <v>0.12890274000210789</v>
      </c>
      <c r="Y10" s="10">
        <f t="shared" ca="1" si="11"/>
        <v>1.0828032888613093</v>
      </c>
      <c r="Z10" s="10">
        <f t="shared" ca="1" si="12"/>
        <v>1.081476510067114</v>
      </c>
      <c r="AA10" s="10">
        <f t="shared" ca="1" si="13"/>
        <v>-1.2253184007139373E-3</v>
      </c>
      <c r="AC10" s="10">
        <f t="shared" ca="1" si="14"/>
        <v>13.602134746946524</v>
      </c>
      <c r="AD10" s="10">
        <f t="shared" ca="1" si="15"/>
        <v>14.541889040585826</v>
      </c>
      <c r="AE10" s="10">
        <f t="shared" ca="1" si="16"/>
        <v>6.9088735784672561E-2</v>
      </c>
    </row>
    <row r="11" spans="1:31" x14ac:dyDescent="0.15">
      <c r="A11" s="12">
        <f t="shared" si="17"/>
        <v>10</v>
      </c>
      <c r="B11" s="13">
        <f t="shared" si="0"/>
        <v>38417</v>
      </c>
      <c r="C11" s="13">
        <f t="shared" ca="1" si="1"/>
        <v>38417</v>
      </c>
      <c r="D11" s="14">
        <f ca="1">OFFSET(Pre!$A$1,rowID04+$A11-2,colDU)</f>
        <v>383232</v>
      </c>
      <c r="E11" s="14">
        <f ca="1">OFFSET(Curr!$A$1,rowID05+$A11-2,colDU)</f>
        <v>482166</v>
      </c>
      <c r="F11" s="14">
        <f ca="1">OFFSET(Pre!$A$1,rowID04+$A11-2,colCC)</f>
        <v>25609</v>
      </c>
      <c r="G11" s="14">
        <f ca="1">OFFSET(Curr!$A$1,rowID05+$A11-2,colCC)</f>
        <v>30049</v>
      </c>
      <c r="H11" s="14">
        <f ca="1">OFFSET(Pre!$A$1,rowID04+$A11-2,colTX)</f>
        <v>27773</v>
      </c>
      <c r="I11" s="14">
        <f ca="1">OFFSET(Curr!$A$1,rowID05+$A11-2,colTX)</f>
        <v>32581</v>
      </c>
      <c r="J11" s="14">
        <f ca="1">IF(ISNA($C11),#N/A,OFFSET(TABLES!$J$4,seg,0))</f>
        <v>14144093</v>
      </c>
      <c r="K11" s="14">
        <f ca="1">IF(ISNA($C11),#N/A,OFFSET(TABLES!$O$4,seg,0))</f>
        <v>14480533</v>
      </c>
      <c r="M11" s="15">
        <f t="shared" ca="1" si="2"/>
        <v>383232</v>
      </c>
      <c r="N11" s="15">
        <f t="shared" ca="1" si="3"/>
        <v>482166</v>
      </c>
      <c r="O11" s="10">
        <f t="shared" ca="1" si="4"/>
        <v>0.25815693887775559</v>
      </c>
      <c r="Q11" s="15">
        <f t="shared" ca="1" si="5"/>
        <v>14144093</v>
      </c>
      <c r="R11" s="15">
        <f t="shared" ca="1" si="6"/>
        <v>14480533</v>
      </c>
      <c r="S11" s="10">
        <f t="shared" ca="1" si="7"/>
        <v>2.3786608303551171E-2</v>
      </c>
      <c r="U11" s="10">
        <f t="shared" ca="1" si="8"/>
        <v>1.8105791583808166E-3</v>
      </c>
      <c r="V11" s="10">
        <f t="shared" ca="1" si="9"/>
        <v>2.0751307980168962E-3</v>
      </c>
      <c r="W11" s="10">
        <f t="shared" ca="1" si="10"/>
        <v>0.14611437363095781</v>
      </c>
      <c r="Y11" s="10">
        <f t="shared" ca="1" si="11"/>
        <v>1.0845015424264908</v>
      </c>
      <c r="Z11" s="10">
        <f t="shared" ca="1" si="12"/>
        <v>1.0842623714599489</v>
      </c>
      <c r="AA11" s="10">
        <f t="shared" ca="1" si="13"/>
        <v>-2.2053538624466906E-4</v>
      </c>
      <c r="AC11" s="10">
        <f t="shared" ca="1" si="14"/>
        <v>13.798725380765491</v>
      </c>
      <c r="AD11" s="10">
        <f t="shared" ca="1" si="15"/>
        <v>14.798993278291029</v>
      </c>
      <c r="AE11" s="10">
        <f t="shared" ca="1" si="16"/>
        <v>7.2489876414226329E-2</v>
      </c>
    </row>
    <row r="12" spans="1:31" x14ac:dyDescent="0.15">
      <c r="A12" s="12">
        <f t="shared" si="17"/>
        <v>11</v>
      </c>
      <c r="B12" s="13">
        <f t="shared" si="0"/>
        <v>38424</v>
      </c>
      <c r="C12" s="13">
        <f t="shared" ca="1" si="1"/>
        <v>38424</v>
      </c>
      <c r="D12" s="14">
        <f ca="1">OFFSET(Pre!$A$1,rowID04+$A12-2,colDU)</f>
        <v>390895</v>
      </c>
      <c r="E12" s="14">
        <f ca="1">OFFSET(Curr!$A$1,rowID05+$A12-2,colDU)</f>
        <v>553084</v>
      </c>
      <c r="F12" s="14">
        <f ca="1">OFFSET(Pre!$A$1,rowID04+$A12-2,colCC)</f>
        <v>25479</v>
      </c>
      <c r="G12" s="14">
        <f ca="1">OFFSET(Curr!$A$1,rowID05+$A12-2,colCC)</f>
        <v>33899</v>
      </c>
      <c r="H12" s="14">
        <f ca="1">OFFSET(Pre!$A$1,rowID04+$A12-2,colTX)</f>
        <v>27661</v>
      </c>
      <c r="I12" s="14">
        <f ca="1">OFFSET(Curr!$A$1,rowID05+$A12-2,colTX)</f>
        <v>37174</v>
      </c>
      <c r="J12" s="14">
        <f ca="1">IF(ISNA($C12),#N/A,OFFSET(TABLES!$J$4,seg,0))</f>
        <v>14144093</v>
      </c>
      <c r="K12" s="14">
        <f ca="1">IF(ISNA($C12),#N/A,OFFSET(TABLES!$O$4,seg,0))</f>
        <v>14480533</v>
      </c>
      <c r="M12" s="15">
        <f t="shared" ca="1" si="2"/>
        <v>390895</v>
      </c>
      <c r="N12" s="15">
        <f t="shared" ca="1" si="3"/>
        <v>553084</v>
      </c>
      <c r="O12" s="10">
        <f t="shared" ca="1" si="4"/>
        <v>0.41491704933549922</v>
      </c>
      <c r="Q12" s="15">
        <f t="shared" ca="1" si="5"/>
        <v>14144093</v>
      </c>
      <c r="R12" s="15">
        <f t="shared" ca="1" si="6"/>
        <v>14480533</v>
      </c>
      <c r="S12" s="10">
        <f t="shared" ca="1" si="7"/>
        <v>2.3786608303551171E-2</v>
      </c>
      <c r="U12" s="10">
        <f t="shared" ca="1" si="8"/>
        <v>1.8013880423438959E-3</v>
      </c>
      <c r="V12" s="10">
        <f t="shared" ca="1" si="9"/>
        <v>2.3410049892500502E-3</v>
      </c>
      <c r="W12" s="10">
        <f t="shared" ca="1" si="10"/>
        <v>0.2995561945687315</v>
      </c>
      <c r="Y12" s="10">
        <f t="shared" ca="1" si="11"/>
        <v>1.085639153812944</v>
      </c>
      <c r="Z12" s="10">
        <f t="shared" ca="1" si="12"/>
        <v>1.0966105194843505</v>
      </c>
      <c r="AA12" s="10">
        <f t="shared" ca="1" si="13"/>
        <v>1.0105904556659828E-2</v>
      </c>
      <c r="AC12" s="10">
        <f t="shared" ca="1" si="14"/>
        <v>14.131629369870938</v>
      </c>
      <c r="AD12" s="10">
        <f t="shared" ca="1" si="15"/>
        <v>14.878248238015818</v>
      </c>
      <c r="AE12" s="10">
        <f t="shared" ca="1" si="16"/>
        <v>5.2833176458525921E-2</v>
      </c>
    </row>
    <row r="13" spans="1:31" x14ac:dyDescent="0.15">
      <c r="A13" s="12">
        <f t="shared" si="17"/>
        <v>12</v>
      </c>
      <c r="B13" s="13">
        <f t="shared" si="0"/>
        <v>38431</v>
      </c>
      <c r="C13" s="13">
        <f t="shared" ca="1" si="1"/>
        <v>38431</v>
      </c>
      <c r="D13" s="14">
        <f ca="1">OFFSET(Pre!$A$1,rowID04+$A13-2,colDU)</f>
        <v>438767</v>
      </c>
      <c r="E13" s="14">
        <f ca="1">OFFSET(Curr!$A$1,rowID05+$A13-2,colDU)</f>
        <v>682089</v>
      </c>
      <c r="F13" s="14">
        <f ca="1">OFFSET(Pre!$A$1,rowID04+$A13-2,colCC)</f>
        <v>27293</v>
      </c>
      <c r="G13" s="14">
        <f ca="1">OFFSET(Curr!$A$1,rowID05+$A13-2,colCC)</f>
        <v>40020</v>
      </c>
      <c r="H13" s="14">
        <f ca="1">OFFSET(Pre!$A$1,rowID04+$A13-2,colTX)</f>
        <v>29698</v>
      </c>
      <c r="I13" s="14">
        <f ca="1">OFFSET(Curr!$A$1,rowID05+$A13-2,colTX)</f>
        <v>44962</v>
      </c>
      <c r="J13" s="14">
        <f ca="1">IF(ISNA($C13),#N/A,OFFSET(TABLES!$J$4,seg,0))</f>
        <v>14144093</v>
      </c>
      <c r="K13" s="14">
        <f ca="1">IF(ISNA($C13),#N/A,OFFSET(TABLES!$O$4,seg,0))</f>
        <v>14480533</v>
      </c>
      <c r="M13" s="15">
        <f t="shared" ca="1" si="2"/>
        <v>438767</v>
      </c>
      <c r="N13" s="15">
        <f t="shared" ca="1" si="3"/>
        <v>682089</v>
      </c>
      <c r="O13" s="10">
        <f t="shared" ca="1" si="4"/>
        <v>0.55455856981040053</v>
      </c>
      <c r="Q13" s="15">
        <f t="shared" ca="1" si="5"/>
        <v>14144093</v>
      </c>
      <c r="R13" s="15">
        <f t="shared" ca="1" si="6"/>
        <v>14480533</v>
      </c>
      <c r="S13" s="10">
        <f t="shared" ca="1" si="7"/>
        <v>2.3786608303551171E-2</v>
      </c>
      <c r="U13" s="10">
        <f t="shared" ca="1" si="8"/>
        <v>1.9296394615052376E-3</v>
      </c>
      <c r="V13" s="10">
        <f t="shared" ca="1" si="9"/>
        <v>2.7637104241950211E-3</v>
      </c>
      <c r="W13" s="10">
        <f t="shared" ca="1" si="10"/>
        <v>0.43224186659157393</v>
      </c>
      <c r="Y13" s="10">
        <f t="shared" ca="1" si="11"/>
        <v>1.088117832411241</v>
      </c>
      <c r="Z13" s="10">
        <f t="shared" ca="1" si="12"/>
        <v>1.123488255872064</v>
      </c>
      <c r="AA13" s="10">
        <f t="shared" ca="1" si="13"/>
        <v>3.2506059920406782E-2</v>
      </c>
      <c r="AC13" s="10">
        <f t="shared" ca="1" si="14"/>
        <v>14.774294565290592</v>
      </c>
      <c r="AD13" s="10">
        <f t="shared" ca="1" si="15"/>
        <v>15.170343845914328</v>
      </c>
      <c r="AE13" s="10">
        <f t="shared" ca="1" si="16"/>
        <v>2.6806645750395264E-2</v>
      </c>
    </row>
    <row r="14" spans="1:31" x14ac:dyDescent="0.15">
      <c r="A14" s="12">
        <f t="shared" si="17"/>
        <v>13</v>
      </c>
      <c r="B14" s="13">
        <f t="shared" si="0"/>
        <v>38438</v>
      </c>
      <c r="C14" s="13">
        <f t="shared" ca="1" si="1"/>
        <v>38438</v>
      </c>
      <c r="D14" s="14">
        <f ca="1">OFFSET(Pre!$A$1,rowID04+$A14-2,colDU)</f>
        <v>512301</v>
      </c>
      <c r="E14" s="14">
        <f ca="1">OFFSET(Curr!$A$1,rowID05+$A14-2,colDU)</f>
        <v>333816</v>
      </c>
      <c r="F14" s="14">
        <f ca="1">OFFSET(Pre!$A$1,rowID04+$A14-2,colCC)</f>
        <v>31244</v>
      </c>
      <c r="G14" s="14">
        <f ca="1">OFFSET(Curr!$A$1,rowID05+$A14-2,colCC)</f>
        <v>23375</v>
      </c>
      <c r="H14" s="14">
        <f ca="1">OFFSET(Pre!$A$1,rowID04+$A14-2,colTX)</f>
        <v>34352</v>
      </c>
      <c r="I14" s="14">
        <f ca="1">OFFSET(Curr!$A$1,rowID05+$A14-2,colTX)</f>
        <v>25086</v>
      </c>
      <c r="J14" s="14">
        <f ca="1">IF(ISNA($C14),#N/A,OFFSET(TABLES!$J$4,seg,0))</f>
        <v>14144093</v>
      </c>
      <c r="K14" s="14">
        <f ca="1">IF(ISNA($C14),#N/A,OFFSET(TABLES!$O$4,seg,0))</f>
        <v>14480533</v>
      </c>
      <c r="M14" s="15">
        <f t="shared" ca="1" si="2"/>
        <v>512301</v>
      </c>
      <c r="N14" s="15">
        <f t="shared" ca="1" si="3"/>
        <v>333816</v>
      </c>
      <c r="O14" s="10">
        <f t="shared" ca="1" si="4"/>
        <v>-0.34839869529827194</v>
      </c>
      <c r="Q14" s="15">
        <f t="shared" ca="1" si="5"/>
        <v>14144093</v>
      </c>
      <c r="R14" s="15">
        <f t="shared" ca="1" si="6"/>
        <v>14480533</v>
      </c>
      <c r="S14" s="10">
        <f t="shared" ca="1" si="7"/>
        <v>2.3786608303551171E-2</v>
      </c>
      <c r="U14" s="10">
        <f t="shared" ca="1" si="8"/>
        <v>2.2089786881350397E-3</v>
      </c>
      <c r="V14" s="10">
        <f t="shared" ca="1" si="9"/>
        <v>1.6142361610584361E-3</v>
      </c>
      <c r="W14" s="10">
        <f t="shared" ca="1" si="10"/>
        <v>-0.26923868947722762</v>
      </c>
      <c r="Y14" s="10">
        <f t="shared" ca="1" si="11"/>
        <v>1.0994750992190501</v>
      </c>
      <c r="Z14" s="10">
        <f t="shared" ca="1" si="12"/>
        <v>1.0731978609625668</v>
      </c>
      <c r="AA14" s="10">
        <f t="shared" ca="1" si="13"/>
        <v>-2.3899802983394447E-2</v>
      </c>
      <c r="AC14" s="10">
        <f t="shared" ca="1" si="14"/>
        <v>14.913280158360504</v>
      </c>
      <c r="AD14" s="10">
        <f t="shared" ca="1" si="15"/>
        <v>13.306864386510405</v>
      </c>
      <c r="AE14" s="10">
        <f t="shared" ca="1" si="16"/>
        <v>-0.1077171323003363</v>
      </c>
    </row>
    <row r="15" spans="1:31" x14ac:dyDescent="0.15">
      <c r="A15" s="12">
        <f t="shared" si="17"/>
        <v>14</v>
      </c>
      <c r="B15" s="13">
        <f t="shared" si="0"/>
        <v>38445</v>
      </c>
      <c r="C15" s="13">
        <f t="shared" ca="1" si="1"/>
        <v>38445</v>
      </c>
      <c r="D15" s="14">
        <f ca="1">OFFSET(Pre!$A$1,rowID04+$A15-2,colDU)</f>
        <v>628602</v>
      </c>
      <c r="E15" s="14">
        <f ca="1">OFFSET(Curr!$A$1,rowID05+$A15-2,colDU)</f>
        <v>395311</v>
      </c>
      <c r="F15" s="14">
        <f ca="1">OFFSET(Pre!$A$1,rowID04+$A15-2,colCC)</f>
        <v>37221</v>
      </c>
      <c r="G15" s="14">
        <f ca="1">OFFSET(Curr!$A$1,rowID05+$A15-2,colCC)</f>
        <v>26777</v>
      </c>
      <c r="H15" s="14">
        <f ca="1">OFFSET(Pre!$A$1,rowID04+$A15-2,colTX)</f>
        <v>41984</v>
      </c>
      <c r="I15" s="14">
        <f ca="1">OFFSET(Curr!$A$1,rowID05+$A15-2,colTX)</f>
        <v>28876</v>
      </c>
      <c r="J15" s="14">
        <f ca="1">IF(ISNA($C15),#N/A,OFFSET(TABLES!$J$4,seg,0))</f>
        <v>14144093</v>
      </c>
      <c r="K15" s="14">
        <f ca="1">IF(ISNA($C15),#N/A,OFFSET(TABLES!$O$4,seg,0))</f>
        <v>14480533</v>
      </c>
      <c r="M15" s="15">
        <f t="shared" ca="1" si="2"/>
        <v>628602</v>
      </c>
      <c r="N15" s="15">
        <f t="shared" ca="1" si="3"/>
        <v>395311</v>
      </c>
      <c r="O15" s="10">
        <f t="shared" ca="1" si="4"/>
        <v>-0.37112672247304335</v>
      </c>
      <c r="Q15" s="15">
        <f t="shared" ca="1" si="5"/>
        <v>14144093</v>
      </c>
      <c r="R15" s="15">
        <f t="shared" ca="1" si="6"/>
        <v>14480533</v>
      </c>
      <c r="S15" s="10">
        <f t="shared" ca="1" si="7"/>
        <v>2.3786608303551171E-2</v>
      </c>
      <c r="U15" s="10">
        <f t="shared" ca="1" si="8"/>
        <v>2.6315579231556241E-3</v>
      </c>
      <c r="V15" s="10">
        <f t="shared" ca="1" si="9"/>
        <v>1.8491722645844596E-3</v>
      </c>
      <c r="W15" s="10">
        <f t="shared" ca="1" si="10"/>
        <v>-0.29730892551776678</v>
      </c>
      <c r="Y15" s="10">
        <f t="shared" ca="1" si="11"/>
        <v>1.1279653958786706</v>
      </c>
      <c r="Z15" s="10">
        <f t="shared" ca="1" si="12"/>
        <v>1.0783881689509653</v>
      </c>
      <c r="AA15" s="10">
        <f t="shared" ca="1" si="13"/>
        <v>-4.3952790669686492E-2</v>
      </c>
      <c r="AC15" s="10">
        <f t="shared" ca="1" si="14"/>
        <v>14.97241806402439</v>
      </c>
      <c r="AD15" s="10">
        <f t="shared" ca="1" si="15"/>
        <v>13.689950131597174</v>
      </c>
      <c r="AE15" s="10">
        <f t="shared" ca="1" si="16"/>
        <v>-8.5655364881155771E-2</v>
      </c>
    </row>
    <row r="16" spans="1:31" x14ac:dyDescent="0.15">
      <c r="A16" s="12">
        <f t="shared" si="17"/>
        <v>15</v>
      </c>
      <c r="B16" s="13">
        <f t="shared" si="0"/>
        <v>38452</v>
      </c>
      <c r="C16" s="13">
        <f t="shared" ca="1" si="1"/>
        <v>38452</v>
      </c>
      <c r="D16" s="14">
        <f ca="1">OFFSET(Pre!$A$1,rowID04+$A16-2,colDU)</f>
        <v>342530</v>
      </c>
      <c r="E16" s="14">
        <f ca="1">OFFSET(Curr!$A$1,rowID05+$A16-2,colDU)</f>
        <v>436894</v>
      </c>
      <c r="F16" s="14">
        <f ca="1">OFFSET(Pre!$A$1,rowID04+$A16-2,colCC)</f>
        <v>23433</v>
      </c>
      <c r="G16" s="14">
        <f ca="1">OFFSET(Curr!$A$1,rowID05+$A16-2,colCC)</f>
        <v>28824</v>
      </c>
      <c r="H16" s="14">
        <f ca="1">OFFSET(Pre!$A$1,rowID04+$A16-2,colTX)</f>
        <v>25319</v>
      </c>
      <c r="I16" s="14">
        <f ca="1">OFFSET(Curr!$A$1,rowID05+$A16-2,colTX)</f>
        <v>31155</v>
      </c>
      <c r="J16" s="14">
        <f ca="1">IF(ISNA($C16),#N/A,OFFSET(TABLES!$J$4,seg,0))</f>
        <v>14144093</v>
      </c>
      <c r="K16" s="14">
        <f ca="1">IF(ISNA($C16),#N/A,OFFSET(TABLES!$O$4,seg,0))</f>
        <v>14480533</v>
      </c>
      <c r="M16" s="15">
        <f t="shared" ca="1" si="2"/>
        <v>342530</v>
      </c>
      <c r="N16" s="15">
        <f t="shared" ca="1" si="3"/>
        <v>436894</v>
      </c>
      <c r="O16" s="10">
        <f t="shared" ca="1" si="4"/>
        <v>0.27549119785128307</v>
      </c>
      <c r="Q16" s="15">
        <f t="shared" ca="1" si="5"/>
        <v>14144093</v>
      </c>
      <c r="R16" s="15">
        <f t="shared" ca="1" si="6"/>
        <v>14480533</v>
      </c>
      <c r="S16" s="10">
        <f t="shared" ca="1" si="7"/>
        <v>2.3786608303551171E-2</v>
      </c>
      <c r="U16" s="10">
        <f t="shared" ca="1" si="8"/>
        <v>1.6567340161012798E-3</v>
      </c>
      <c r="V16" s="10">
        <f t="shared" ca="1" si="9"/>
        <v>1.9905344644427108E-3</v>
      </c>
      <c r="W16" s="10">
        <f t="shared" ca="1" si="10"/>
        <v>0.20148101330529156</v>
      </c>
      <c r="Y16" s="10">
        <f t="shared" ca="1" si="11"/>
        <v>1.0804847864123246</v>
      </c>
      <c r="Z16" s="10">
        <f t="shared" ca="1" si="12"/>
        <v>1.0808701082431307</v>
      </c>
      <c r="AA16" s="10">
        <f t="shared" ca="1" si="13"/>
        <v>3.5661939497133588E-4</v>
      </c>
      <c r="AC16" s="10">
        <f t="shared" ca="1" si="14"/>
        <v>13.528575378174493</v>
      </c>
      <c r="AD16" s="10">
        <f t="shared" ca="1" si="15"/>
        <v>14.023238645482266</v>
      </c>
      <c r="AE16" s="10">
        <f t="shared" ca="1" si="16"/>
        <v>3.6564327985769252E-2</v>
      </c>
    </row>
    <row r="17" spans="1:31" x14ac:dyDescent="0.15">
      <c r="A17" s="12">
        <f t="shared" si="17"/>
        <v>16</v>
      </c>
      <c r="B17" s="13">
        <f t="shared" si="0"/>
        <v>38459</v>
      </c>
      <c r="C17" s="13">
        <f t="shared" ca="1" si="1"/>
        <v>38459</v>
      </c>
      <c r="D17" s="14">
        <f ca="1">OFFSET(Pre!$A$1,rowID04+$A17-2,colDU)</f>
        <v>455088</v>
      </c>
      <c r="E17" s="14">
        <f ca="1">OFFSET(Curr!$A$1,rowID05+$A17-2,colDU)</f>
        <v>476272</v>
      </c>
      <c r="F17" s="14">
        <f ca="1">OFFSET(Pre!$A$1,rowID04+$A17-2,colCC)</f>
        <v>29776</v>
      </c>
      <c r="G17" s="14">
        <f ca="1">OFFSET(Curr!$A$1,rowID05+$A17-2,colCC)</f>
        <v>31085</v>
      </c>
      <c r="H17" s="14">
        <f ca="1">OFFSET(Pre!$A$1,rowID04+$A17-2,colTX)</f>
        <v>32431</v>
      </c>
      <c r="I17" s="14">
        <f ca="1">OFFSET(Curr!$A$1,rowID05+$A17-2,colTX)</f>
        <v>33616</v>
      </c>
      <c r="J17" s="14">
        <f ca="1">IF(ISNA($C17),#N/A,OFFSET(TABLES!$J$4,seg,0))</f>
        <v>14144093</v>
      </c>
      <c r="K17" s="14">
        <f ca="1">IF(ISNA($C17),#N/A,OFFSET(TABLES!$O$4,seg,0))</f>
        <v>14480533</v>
      </c>
      <c r="M17" s="15">
        <f t="shared" ca="1" si="2"/>
        <v>455088</v>
      </c>
      <c r="N17" s="15">
        <f t="shared" ca="1" si="3"/>
        <v>476272</v>
      </c>
      <c r="O17" s="10">
        <f t="shared" ca="1" si="4"/>
        <v>4.6549238828534234E-2</v>
      </c>
      <c r="Q17" s="15">
        <f t="shared" ca="1" si="5"/>
        <v>14144093</v>
      </c>
      <c r="R17" s="15">
        <f t="shared" ca="1" si="6"/>
        <v>14480533</v>
      </c>
      <c r="S17" s="10">
        <f t="shared" ca="1" si="7"/>
        <v>2.3786608303551171E-2</v>
      </c>
      <c r="U17" s="10">
        <f t="shared" ca="1" si="8"/>
        <v>2.1051897778104258E-3</v>
      </c>
      <c r="V17" s="10">
        <f t="shared" ca="1" si="9"/>
        <v>2.1466751258396358E-3</v>
      </c>
      <c r="W17" s="10">
        <f t="shared" ca="1" si="10"/>
        <v>1.970622718506565E-2</v>
      </c>
      <c r="Y17" s="10">
        <f t="shared" ca="1" si="11"/>
        <v>1.0891657710908114</v>
      </c>
      <c r="Z17" s="10">
        <f t="shared" ca="1" si="12"/>
        <v>1.0814219076725109</v>
      </c>
      <c r="AA17" s="10">
        <f t="shared" ca="1" si="13"/>
        <v>-7.1099033993190508E-3</v>
      </c>
      <c r="AC17" s="10">
        <f t="shared" ca="1" si="14"/>
        <v>14.032499768739786</v>
      </c>
      <c r="AD17" s="10">
        <f t="shared" ca="1" si="15"/>
        <v>14.168015230842457</v>
      </c>
      <c r="AE17" s="10">
        <f t="shared" ca="1" si="16"/>
        <v>9.657257390772056E-3</v>
      </c>
    </row>
    <row r="18" spans="1:31" x14ac:dyDescent="0.15">
      <c r="A18" s="12">
        <f t="shared" si="17"/>
        <v>17</v>
      </c>
      <c r="B18" s="13">
        <f t="shared" si="0"/>
        <v>38466</v>
      </c>
      <c r="C18" s="13">
        <f t="shared" ca="1" si="1"/>
        <v>38466</v>
      </c>
      <c r="D18" s="14">
        <f ca="1">OFFSET(Pre!$A$1,rowID04+$A18-2,colDU)</f>
        <v>578468</v>
      </c>
      <c r="E18" s="14">
        <f ca="1">OFFSET(Curr!$A$1,rowID05+$A18-2,colDU)</f>
        <v>667970</v>
      </c>
      <c r="F18" s="14">
        <f ca="1">OFFSET(Pre!$A$1,rowID04+$A18-2,colCC)</f>
        <v>36784</v>
      </c>
      <c r="G18" s="14">
        <f ca="1">OFFSET(Curr!$A$1,rowID05+$A18-2,colCC)</f>
        <v>41348</v>
      </c>
      <c r="H18" s="14">
        <f ca="1">OFFSET(Pre!$A$1,rowID04+$A18-2,colTX)</f>
        <v>40236</v>
      </c>
      <c r="I18" s="14">
        <f ca="1">OFFSET(Curr!$A$1,rowID05+$A18-2,colTX)</f>
        <v>45228</v>
      </c>
      <c r="J18" s="14">
        <f ca="1">IF(ISNA($C18),#N/A,OFFSET(TABLES!$J$4,seg,0))</f>
        <v>14144093</v>
      </c>
      <c r="K18" s="14">
        <f ca="1">IF(ISNA($C18),#N/A,OFFSET(TABLES!$O$4,seg,0))</f>
        <v>14480533</v>
      </c>
      <c r="M18" s="15">
        <f t="shared" ca="1" si="2"/>
        <v>578468</v>
      </c>
      <c r="N18" s="15">
        <f t="shared" ca="1" si="3"/>
        <v>667970</v>
      </c>
      <c r="O18" s="10">
        <f t="shared" ca="1" si="4"/>
        <v>0.15472247384470705</v>
      </c>
      <c r="Q18" s="15">
        <f t="shared" ca="1" si="5"/>
        <v>14144093</v>
      </c>
      <c r="R18" s="15">
        <f t="shared" ca="1" si="6"/>
        <v>14480533</v>
      </c>
      <c r="S18" s="10">
        <f t="shared" ca="1" si="7"/>
        <v>2.3786608303551171E-2</v>
      </c>
      <c r="U18" s="10">
        <f t="shared" ca="1" si="8"/>
        <v>2.6006616330930517E-3</v>
      </c>
      <c r="V18" s="10">
        <f t="shared" ca="1" si="9"/>
        <v>2.8554197556125869E-3</v>
      </c>
      <c r="W18" s="10">
        <f t="shared" ca="1" si="10"/>
        <v>9.7958965240911855E-2</v>
      </c>
      <c r="Y18" s="10">
        <f t="shared" ca="1" si="11"/>
        <v>1.0938451500652457</v>
      </c>
      <c r="Z18" s="10">
        <f t="shared" ca="1" si="12"/>
        <v>1.0938376705040147</v>
      </c>
      <c r="AA18" s="10">
        <f t="shared" ca="1" si="13"/>
        <v>-6.8378611274289014E-6</v>
      </c>
      <c r="AC18" s="10">
        <f t="shared" ca="1" si="14"/>
        <v>14.376876429068496</v>
      </c>
      <c r="AD18" s="10">
        <f t="shared" ca="1" si="15"/>
        <v>14.768948439020075</v>
      </c>
      <c r="AE18" s="10">
        <f t="shared" ca="1" si="16"/>
        <v>2.7271014805333671E-2</v>
      </c>
    </row>
    <row r="19" spans="1:31" x14ac:dyDescent="0.15">
      <c r="A19" s="12">
        <f t="shared" si="17"/>
        <v>18</v>
      </c>
      <c r="B19" s="13">
        <f t="shared" si="0"/>
        <v>38473</v>
      </c>
      <c r="C19" s="13">
        <f t="shared" ca="1" si="1"/>
        <v>38473</v>
      </c>
      <c r="D19" s="14">
        <f ca="1">OFFSET(Pre!$A$1,rowID04+$A19-2,colDU)</f>
        <v>1005453</v>
      </c>
      <c r="E19" s="14">
        <f ca="1">OFFSET(Curr!$A$1,rowID05+$A19-2,colDU)</f>
        <v>1105135</v>
      </c>
      <c r="F19" s="14">
        <f ca="1">OFFSET(Pre!$A$1,rowID04+$A19-2,colCC)</f>
        <v>58002</v>
      </c>
      <c r="G19" s="14">
        <f ca="1">OFFSET(Curr!$A$1,rowID05+$A19-2,colCC)</f>
        <v>64020</v>
      </c>
      <c r="H19" s="14">
        <f ca="1">OFFSET(Pre!$A$1,rowID04+$A19-2,colTX)</f>
        <v>65773</v>
      </c>
      <c r="I19" s="14">
        <f ca="1">OFFSET(Curr!$A$1,rowID05+$A19-2,colTX)</f>
        <v>72327</v>
      </c>
      <c r="J19" s="14">
        <f ca="1">IF(ISNA($C19),#N/A,OFFSET(TABLES!$J$4,seg,0))</f>
        <v>14144093</v>
      </c>
      <c r="K19" s="14">
        <f ca="1">IF(ISNA($C19),#N/A,OFFSET(TABLES!$O$4,seg,0))</f>
        <v>14480533</v>
      </c>
      <c r="M19" s="15">
        <f t="shared" ca="1" si="2"/>
        <v>1005453</v>
      </c>
      <c r="N19" s="15">
        <f t="shared" ca="1" si="3"/>
        <v>1105135</v>
      </c>
      <c r="O19" s="10">
        <f t="shared" ca="1" si="4"/>
        <v>9.9141382043715698E-2</v>
      </c>
      <c r="Q19" s="15">
        <f t="shared" ca="1" si="5"/>
        <v>14144093</v>
      </c>
      <c r="R19" s="15">
        <f t="shared" ca="1" si="6"/>
        <v>14480533</v>
      </c>
      <c r="S19" s="10">
        <f t="shared" ca="1" si="7"/>
        <v>2.3786608303551171E-2</v>
      </c>
      <c r="U19" s="10">
        <f t="shared" ca="1" si="8"/>
        <v>4.1007931721037186E-3</v>
      </c>
      <c r="V19" s="10">
        <f t="shared" ca="1" si="9"/>
        <v>4.4211079799341638E-3</v>
      </c>
      <c r="W19" s="10">
        <f t="shared" ca="1" si="10"/>
        <v>7.8110451902192013E-2</v>
      </c>
      <c r="Y19" s="10">
        <f t="shared" ca="1" si="11"/>
        <v>1.1339781386848728</v>
      </c>
      <c r="Z19" s="10">
        <f t="shared" ca="1" si="12"/>
        <v>1.1297563261480787</v>
      </c>
      <c r="AA19" s="10">
        <f t="shared" ca="1" si="13"/>
        <v>-3.7230105173723382E-3</v>
      </c>
      <c r="AC19" s="10">
        <f t="shared" ca="1" si="14"/>
        <v>15.286713393033615</v>
      </c>
      <c r="AD19" s="10">
        <f t="shared" ca="1" si="15"/>
        <v>15.279701909383771</v>
      </c>
      <c r="AE19" s="10">
        <f t="shared" ca="1" si="16"/>
        <v>-4.5866521269632976E-4</v>
      </c>
    </row>
    <row r="20" spans="1:31" x14ac:dyDescent="0.15">
      <c r="A20" s="12">
        <f t="shared" si="17"/>
        <v>19</v>
      </c>
      <c r="B20" s="13">
        <f t="shared" si="0"/>
        <v>38480</v>
      </c>
      <c r="C20" s="13">
        <f t="shared" ca="1" si="1"/>
        <v>38480</v>
      </c>
      <c r="D20" s="14">
        <f ca="1">OFFSET(Pre!$A$1,rowID04+$A20-2,colDU)</f>
        <v>374659</v>
      </c>
      <c r="E20" s="14">
        <f ca="1">OFFSET(Curr!$A$1,rowID05+$A20-2,colDU)</f>
        <v>420570</v>
      </c>
      <c r="F20" s="14">
        <f ca="1">OFFSET(Pre!$A$1,rowID04+$A20-2,colCC)</f>
        <v>26599</v>
      </c>
      <c r="G20" s="14">
        <f ca="1">OFFSET(Curr!$A$1,rowID05+$A20-2,colCC)</f>
        <v>29635</v>
      </c>
      <c r="H20" s="14">
        <f ca="1">OFFSET(Pre!$A$1,rowID04+$A20-2,colTX)</f>
        <v>28818</v>
      </c>
      <c r="I20" s="14">
        <f ca="1">OFFSET(Curr!$A$1,rowID05+$A20-2,colTX)</f>
        <v>32018</v>
      </c>
      <c r="J20" s="14">
        <f ca="1">IF(ISNA($C20),#N/A,OFFSET(TABLES!$J$4,seg,0))</f>
        <v>14144093</v>
      </c>
      <c r="K20" s="14">
        <f ca="1">IF(ISNA($C20),#N/A,OFFSET(TABLES!$O$4,seg,0))</f>
        <v>14480533</v>
      </c>
      <c r="M20" s="15">
        <f t="shared" ca="1" si="2"/>
        <v>374659</v>
      </c>
      <c r="N20" s="15">
        <f t="shared" ca="1" si="3"/>
        <v>420570</v>
      </c>
      <c r="O20" s="10">
        <f t="shared" ca="1" si="4"/>
        <v>0.1225407637344893</v>
      </c>
      <c r="Q20" s="15">
        <f t="shared" ca="1" si="5"/>
        <v>14144093</v>
      </c>
      <c r="R20" s="15">
        <f t="shared" ca="1" si="6"/>
        <v>14480533</v>
      </c>
      <c r="S20" s="10">
        <f t="shared" ca="1" si="7"/>
        <v>2.3786608303551171E-2</v>
      </c>
      <c r="U20" s="10">
        <f t="shared" ca="1" si="8"/>
        <v>1.8805730420465986E-3</v>
      </c>
      <c r="V20" s="10">
        <f t="shared" ca="1" si="9"/>
        <v>2.0465406901803958E-3</v>
      </c>
      <c r="W20" s="10">
        <f t="shared" ca="1" si="10"/>
        <v>8.8253763306729738E-2</v>
      </c>
      <c r="Y20" s="10">
        <f t="shared" ca="1" si="11"/>
        <v>1.0834241888792813</v>
      </c>
      <c r="Z20" s="10">
        <f t="shared" ca="1" si="12"/>
        <v>1.0804116753838366</v>
      </c>
      <c r="AA20" s="10">
        <f t="shared" ca="1" si="13"/>
        <v>-2.7805484927937441E-3</v>
      </c>
      <c r="AC20" s="10">
        <f t="shared" ca="1" si="14"/>
        <v>13.000867513359706</v>
      </c>
      <c r="AD20" s="10">
        <f t="shared" ca="1" si="15"/>
        <v>13.135423824098945</v>
      </c>
      <c r="AE20" s="10">
        <f t="shared" ca="1" si="16"/>
        <v>1.0349794781076671E-2</v>
      </c>
    </row>
    <row r="21" spans="1:31" x14ac:dyDescent="0.15">
      <c r="A21" s="12">
        <f t="shared" si="17"/>
        <v>20</v>
      </c>
      <c r="B21" s="13">
        <f t="shared" si="0"/>
        <v>38487</v>
      </c>
      <c r="C21" s="13">
        <f t="shared" ca="1" si="1"/>
        <v>38487</v>
      </c>
      <c r="D21" s="14">
        <f ca="1">OFFSET(Pre!$A$1,rowID04+$A21-2,colDU)</f>
        <v>397398</v>
      </c>
      <c r="E21" s="14">
        <f ca="1">OFFSET(Curr!$A$1,rowID05+$A21-2,colDU)</f>
        <v>427326</v>
      </c>
      <c r="F21" s="14">
        <f ca="1">OFFSET(Pre!$A$1,rowID04+$A21-2,colCC)</f>
        <v>28260</v>
      </c>
      <c r="G21" s="14">
        <f ca="1">OFFSET(Curr!$A$1,rowID05+$A21-2,colCC)</f>
        <v>30573</v>
      </c>
      <c r="H21" s="14">
        <f ca="1">OFFSET(Pre!$A$1,rowID04+$A21-2,colTX)</f>
        <v>30731</v>
      </c>
      <c r="I21" s="14">
        <f ca="1">OFFSET(Curr!$A$1,rowID05+$A21-2,colTX)</f>
        <v>33118</v>
      </c>
      <c r="J21" s="14">
        <f ca="1">IF(ISNA($C21),#N/A,OFFSET(TABLES!$J$4,seg,0))</f>
        <v>14144093</v>
      </c>
      <c r="K21" s="14">
        <f ca="1">IF(ISNA($C21),#N/A,OFFSET(TABLES!$O$4,seg,0))</f>
        <v>14480533</v>
      </c>
      <c r="M21" s="15">
        <f t="shared" ca="1" si="2"/>
        <v>397398</v>
      </c>
      <c r="N21" s="15">
        <f t="shared" ca="1" si="3"/>
        <v>427326</v>
      </c>
      <c r="O21" s="10">
        <f t="shared" ca="1" si="4"/>
        <v>7.5309890839913685E-2</v>
      </c>
      <c r="Q21" s="15">
        <f t="shared" ca="1" si="5"/>
        <v>14144093</v>
      </c>
      <c r="R21" s="15">
        <f t="shared" ca="1" si="6"/>
        <v>14480533</v>
      </c>
      <c r="S21" s="10">
        <f t="shared" ca="1" si="7"/>
        <v>2.3786608303551171E-2</v>
      </c>
      <c r="U21" s="10">
        <f t="shared" ca="1" si="8"/>
        <v>1.9980072246414105E-3</v>
      </c>
      <c r="V21" s="10">
        <f t="shared" ca="1" si="9"/>
        <v>2.1113173113172009E-3</v>
      </c>
      <c r="W21" s="10">
        <f t="shared" ca="1" si="10"/>
        <v>5.671155002761652E-2</v>
      </c>
      <c r="Y21" s="10">
        <f t="shared" ca="1" si="11"/>
        <v>1.0874380750176929</v>
      </c>
      <c r="Z21" s="10">
        <f t="shared" ca="1" si="12"/>
        <v>1.0832433846858338</v>
      </c>
      <c r="AA21" s="10">
        <f t="shared" ca="1" si="13"/>
        <v>-3.8574061624527811E-3</v>
      </c>
      <c r="AC21" s="10">
        <f t="shared" ca="1" si="14"/>
        <v>12.931502391721715</v>
      </c>
      <c r="AD21" s="10">
        <f t="shared" ca="1" si="15"/>
        <v>12.903134247237151</v>
      </c>
      <c r="AE21" s="10">
        <f t="shared" ca="1" si="16"/>
        <v>-2.1937237936655585E-3</v>
      </c>
    </row>
    <row r="22" spans="1:31" x14ac:dyDescent="0.15">
      <c r="A22" s="12">
        <f t="shared" si="17"/>
        <v>21</v>
      </c>
      <c r="B22" s="13">
        <f t="shared" si="0"/>
        <v>38494</v>
      </c>
      <c r="C22" s="13">
        <f t="shared" ca="1" si="1"/>
        <v>38494</v>
      </c>
      <c r="D22" s="14">
        <f ca="1">OFFSET(Pre!$A$1,rowID04+$A22-2,colDU)</f>
        <v>416283</v>
      </c>
      <c r="E22" s="14">
        <f ca="1">OFFSET(Curr!$A$1,rowID05+$A22-2,colDU)</f>
        <v>428544</v>
      </c>
      <c r="F22" s="14">
        <f ca="1">OFFSET(Pre!$A$1,rowID04+$A22-2,colCC)</f>
        <v>28662</v>
      </c>
      <c r="G22" s="14">
        <f ca="1">OFFSET(Curr!$A$1,rowID05+$A22-2,colCC)</f>
        <v>30218</v>
      </c>
      <c r="H22" s="14">
        <f ca="1">OFFSET(Pre!$A$1,rowID04+$A22-2,colTX)</f>
        <v>31163</v>
      </c>
      <c r="I22" s="14">
        <f ca="1">OFFSET(Curr!$A$1,rowID05+$A22-2,colTX)</f>
        <v>32729</v>
      </c>
      <c r="J22" s="14">
        <f ca="1">IF(ISNA($C22),#N/A,OFFSET(TABLES!$J$4,seg,0))</f>
        <v>14144093</v>
      </c>
      <c r="K22" s="14">
        <f ca="1">IF(ISNA($C22),#N/A,OFFSET(TABLES!$O$4,seg,0))</f>
        <v>14480533</v>
      </c>
      <c r="M22" s="15">
        <f t="shared" ca="1" si="2"/>
        <v>416283</v>
      </c>
      <c r="N22" s="15">
        <f t="shared" ca="1" si="3"/>
        <v>428544</v>
      </c>
      <c r="O22" s="10">
        <f t="shared" ca="1" si="4"/>
        <v>2.9453520801954403E-2</v>
      </c>
      <c r="Q22" s="15">
        <f t="shared" ca="1" si="5"/>
        <v>14144093</v>
      </c>
      <c r="R22" s="15">
        <f t="shared" ca="1" si="6"/>
        <v>14480533</v>
      </c>
      <c r="S22" s="10">
        <f t="shared" ca="1" si="7"/>
        <v>2.3786608303551171E-2</v>
      </c>
      <c r="U22" s="10">
        <f t="shared" ca="1" si="8"/>
        <v>2.0264289834632733E-3</v>
      </c>
      <c r="V22" s="10">
        <f t="shared" ca="1" si="9"/>
        <v>2.0868016391385595E-3</v>
      </c>
      <c r="W22" s="10">
        <f t="shared" ca="1" si="10"/>
        <v>2.9792633330829155E-2</v>
      </c>
      <c r="Y22" s="10">
        <f t="shared" ca="1" si="11"/>
        <v>1.0872583909008444</v>
      </c>
      <c r="Z22" s="10">
        <f t="shared" ca="1" si="12"/>
        <v>1.0830961678469786</v>
      </c>
      <c r="AA22" s="10">
        <f t="shared" ca="1" si="13"/>
        <v>-3.8281820482591877E-3</v>
      </c>
      <c r="AC22" s="10">
        <f t="shared" ca="1" si="14"/>
        <v>13.35824535506851</v>
      </c>
      <c r="AD22" s="10">
        <f t="shared" ca="1" si="15"/>
        <v>13.093708943139113</v>
      </c>
      <c r="AE22" s="10">
        <f t="shared" ca="1" si="16"/>
        <v>-1.9803230506544311E-2</v>
      </c>
    </row>
    <row r="23" spans="1:31" x14ac:dyDescent="0.15">
      <c r="A23" s="12">
        <f t="shared" si="17"/>
        <v>22</v>
      </c>
      <c r="B23" s="13">
        <f t="shared" si="0"/>
        <v>38501</v>
      </c>
      <c r="C23" s="13">
        <f t="shared" ca="1" si="1"/>
        <v>38501</v>
      </c>
      <c r="D23" s="14">
        <f ca="1">OFFSET(Pre!$A$1,rowID04+$A23-2,colDU)</f>
        <v>426440</v>
      </c>
      <c r="E23" s="14">
        <f ca="1">OFFSET(Curr!$A$1,rowID05+$A23-2,colDU)</f>
        <v>451958</v>
      </c>
      <c r="F23" s="14">
        <f ca="1">OFFSET(Pre!$A$1,rowID04+$A23-2,colCC)</f>
        <v>28914</v>
      </c>
      <c r="G23" s="14">
        <f ca="1">OFFSET(Curr!$A$1,rowID05+$A23-2,colCC)</f>
        <v>30883</v>
      </c>
      <c r="H23" s="14">
        <f ca="1">OFFSET(Pre!$A$1,rowID04+$A23-2,colTX)</f>
        <v>31375</v>
      </c>
      <c r="I23" s="14">
        <f ca="1">OFFSET(Curr!$A$1,rowID05+$A23-2,colTX)</f>
        <v>33301</v>
      </c>
      <c r="J23" s="14">
        <f ca="1">IF(ISNA($C23),#N/A,OFFSET(TABLES!$J$4,seg,0))</f>
        <v>14144093</v>
      </c>
      <c r="K23" s="14">
        <f ca="1">IF(ISNA($C23),#N/A,OFFSET(TABLES!$O$4,seg,0))</f>
        <v>14480533</v>
      </c>
      <c r="M23" s="15">
        <f t="shared" ca="1" si="2"/>
        <v>426440</v>
      </c>
      <c r="N23" s="15">
        <f t="shared" ca="1" si="3"/>
        <v>451958</v>
      </c>
      <c r="O23" s="10">
        <f t="shared" ca="1" si="4"/>
        <v>5.9839602288715987E-2</v>
      </c>
      <c r="Q23" s="15">
        <f t="shared" ca="1" si="5"/>
        <v>14144093</v>
      </c>
      <c r="R23" s="15">
        <f t="shared" ca="1" si="6"/>
        <v>14480533</v>
      </c>
      <c r="S23" s="10">
        <f t="shared" ca="1" si="7"/>
        <v>2.3786608303551171E-2</v>
      </c>
      <c r="U23" s="10">
        <f t="shared" ca="1" si="8"/>
        <v>2.0442456083963815E-3</v>
      </c>
      <c r="V23" s="10">
        <f t="shared" ca="1" si="9"/>
        <v>2.1327253630788316E-3</v>
      </c>
      <c r="W23" s="10">
        <f t="shared" ca="1" si="10"/>
        <v>4.3282350378562651E-2</v>
      </c>
      <c r="Y23" s="10">
        <f t="shared" ca="1" si="11"/>
        <v>1.0851144774157848</v>
      </c>
      <c r="Z23" s="10">
        <f t="shared" ca="1" si="12"/>
        <v>1.0782955023799501</v>
      </c>
      <c r="AA23" s="10">
        <f t="shared" ca="1" si="13"/>
        <v>-6.2841065876055868E-3</v>
      </c>
      <c r="AC23" s="10">
        <f t="shared" ca="1" si="14"/>
        <v>13.591713147410358</v>
      </c>
      <c r="AD23" s="10">
        <f t="shared" ca="1" si="15"/>
        <v>13.571904747605178</v>
      </c>
      <c r="AE23" s="10">
        <f t="shared" ca="1" si="16"/>
        <v>-1.4573880121178107E-3</v>
      </c>
    </row>
    <row r="24" spans="1:31" x14ac:dyDescent="0.15">
      <c r="A24" s="12">
        <f t="shared" si="17"/>
        <v>23</v>
      </c>
      <c r="B24" s="13">
        <f t="shared" si="0"/>
        <v>38508</v>
      </c>
      <c r="C24" s="13" t="b">
        <f t="shared" ca="1" si="1"/>
        <v>0</v>
      </c>
      <c r="D24" s="14">
        <f ca="1">OFFSET(Pre!$A$1,rowID04+$A24-2,colDU)</f>
        <v>467031</v>
      </c>
      <c r="E24" s="14">
        <f ca="1">OFFSET(Curr!$A$1,rowID05+$A24-2,colDU)</f>
        <v>37804</v>
      </c>
      <c r="F24" s="14">
        <f ca="1">OFFSET(Pre!$A$1,rowID04+$A24-2,colCC)</f>
        <v>31391</v>
      </c>
      <c r="G24" s="14">
        <f ca="1">OFFSET(Curr!$A$1,rowID05+$A24-2,colCC)</f>
        <v>2645</v>
      </c>
      <c r="H24" s="14">
        <f ca="1">OFFSET(Pre!$A$1,rowID04+$A24-2,colTX)</f>
        <v>34355</v>
      </c>
      <c r="I24" s="14">
        <f ca="1">OFFSET(Curr!$A$1,rowID05+$A24-2,colTX)</f>
        <v>2660</v>
      </c>
      <c r="J24" s="14">
        <f ca="1">IF(ISNA($C24),#N/A,OFFSET(TABLES!$J$4,seg,0))</f>
        <v>14144093</v>
      </c>
      <c r="K24" s="14">
        <f ca="1">IF(ISNA($C24),#N/A,OFFSET(TABLES!$O$4,seg,0))</f>
        <v>14480533</v>
      </c>
      <c r="M24" s="15">
        <f t="shared" ca="1" si="2"/>
        <v>467031</v>
      </c>
      <c r="N24" s="15">
        <f t="shared" ca="1" si="3"/>
        <v>37804</v>
      </c>
      <c r="O24" s="10">
        <f t="shared" ca="1" si="4"/>
        <v>-0.91905462378300373</v>
      </c>
      <c r="Q24" s="15">
        <f t="shared" ca="1" si="5"/>
        <v>14144093</v>
      </c>
      <c r="R24" s="15">
        <f t="shared" ca="1" si="6"/>
        <v>14480533</v>
      </c>
      <c r="S24" s="10">
        <f t="shared" ca="1" si="7"/>
        <v>2.3786608303551171E-2</v>
      </c>
      <c r="U24" s="10">
        <f t="shared" ca="1" si="8"/>
        <v>2.2193717193460197E-3</v>
      </c>
      <c r="V24" s="10">
        <f t="shared" ca="1" si="9"/>
        <v>1.8265902228875138E-4</v>
      </c>
      <c r="W24" s="10">
        <f t="shared" ca="1" si="10"/>
        <v>-0.91769786886237548</v>
      </c>
      <c r="Y24" s="10">
        <f t="shared" ca="1" si="11"/>
        <v>1.0944219680800229</v>
      </c>
      <c r="Z24" s="10">
        <f t="shared" ca="1" si="12"/>
        <v>1.005671077504726</v>
      </c>
      <c r="AA24" s="10">
        <f t="shared" ca="1" si="13"/>
        <v>-8.109384968852118E-2</v>
      </c>
      <c r="AC24" s="10">
        <f t="shared" ca="1" si="14"/>
        <v>13.594265754620871</v>
      </c>
      <c r="AD24" s="10">
        <f t="shared" ca="1" si="15"/>
        <v>14.21203007518797</v>
      </c>
      <c r="AE24" s="10">
        <f t="shared" ca="1" si="16"/>
        <v>4.5443007494326171E-2</v>
      </c>
    </row>
    <row r="25" spans="1:31" x14ac:dyDescent="0.15">
      <c r="A25" s="12">
        <f t="shared" si="17"/>
        <v>24</v>
      </c>
      <c r="B25" s="13">
        <f t="shared" si="0"/>
        <v>38515</v>
      </c>
      <c r="C25" s="13" t="b">
        <f t="shared" ca="1" si="1"/>
        <v>0</v>
      </c>
      <c r="D25" s="14">
        <f ca="1">OFFSET(Pre!$A$1,rowID04+$A25-2,colDU)</f>
        <v>630356</v>
      </c>
      <c r="E25" s="14">
        <f ca="1">OFFSET(Curr!$A$1,rowID05+$A25-2,colDU)</f>
        <v>0</v>
      </c>
      <c r="F25" s="14">
        <f ca="1">OFFSET(Pre!$A$1,rowID04+$A25-2,colCC)</f>
        <v>44240</v>
      </c>
      <c r="G25" s="14">
        <f ca="1">OFFSET(Curr!$A$1,rowID05+$A25-2,colCC)</f>
        <v>0</v>
      </c>
      <c r="H25" s="14">
        <f ca="1">OFFSET(Pre!$A$1,rowID04+$A25-2,colTX)</f>
        <v>49054</v>
      </c>
      <c r="I25" s="14">
        <f ca="1">OFFSET(Curr!$A$1,rowID05+$A25-2,colTX)</f>
        <v>0</v>
      </c>
      <c r="J25" s="14">
        <f ca="1">IF(ISNA($C25),#N/A,OFFSET(TABLES!$J$4,seg,0))</f>
        <v>14144093</v>
      </c>
      <c r="K25" s="14">
        <f ca="1">IF(ISNA($C25),#N/A,OFFSET(TABLES!$O$4,seg,0))</f>
        <v>14480533</v>
      </c>
      <c r="M25" s="15">
        <f t="shared" ca="1" si="2"/>
        <v>630356</v>
      </c>
      <c r="N25" s="15">
        <f t="shared" ca="1" si="3"/>
        <v>0</v>
      </c>
      <c r="O25" s="10">
        <f t="shared" ca="1" si="4"/>
        <v>-1</v>
      </c>
      <c r="Q25" s="15">
        <f t="shared" ca="1" si="5"/>
        <v>14144093</v>
      </c>
      <c r="R25" s="15">
        <f t="shared" ca="1" si="6"/>
        <v>14480533</v>
      </c>
      <c r="S25" s="10">
        <f t="shared" ca="1" si="7"/>
        <v>2.3786608303551171E-2</v>
      </c>
      <c r="U25" s="10">
        <f t="shared" ca="1" si="8"/>
        <v>3.1278074882567586E-3</v>
      </c>
      <c r="V25" s="10">
        <f t="shared" ca="1" si="9"/>
        <v>0</v>
      </c>
      <c r="W25" s="10">
        <f t="shared" ca="1" si="10"/>
        <v>-1</v>
      </c>
      <c r="Y25" s="10">
        <f t="shared" ca="1" si="11"/>
        <v>1.1088155515370706</v>
      </c>
      <c r="Z25" s="10" t="e">
        <f t="shared" ca="1" si="12"/>
        <v>#DIV/0!</v>
      </c>
      <c r="AA25" s="10" t="e">
        <f t="shared" ca="1" si="13"/>
        <v>#DIV/0!</v>
      </c>
      <c r="AC25" s="10">
        <f t="shared" ca="1" si="14"/>
        <v>12.850246666938476</v>
      </c>
      <c r="AD25" s="10" t="e">
        <f t="shared" ca="1" si="15"/>
        <v>#DIV/0!</v>
      </c>
      <c r="AE25" s="10" t="e">
        <f t="shared" ca="1" si="16"/>
        <v>#DIV/0!</v>
      </c>
    </row>
    <row r="26" spans="1:31" x14ac:dyDescent="0.15">
      <c r="A26" s="12">
        <f t="shared" si="17"/>
        <v>25</v>
      </c>
      <c r="B26" s="13">
        <f t="shared" si="0"/>
        <v>38522</v>
      </c>
      <c r="C26" s="13" t="b">
        <f t="shared" ca="1" si="1"/>
        <v>0</v>
      </c>
      <c r="D26" s="14">
        <f ca="1">OFFSET(Pre!$A$1,rowID04+$A26-2,colDU)</f>
        <v>330905</v>
      </c>
      <c r="E26" s="14">
        <f ca="1">OFFSET(Curr!$A$1,rowID05+$A26-2,colDU)</f>
        <v>0</v>
      </c>
      <c r="F26" s="14">
        <f ca="1">OFFSET(Pre!$A$1,rowID04+$A26-2,colCC)</f>
        <v>24346</v>
      </c>
      <c r="G26" s="14">
        <f ca="1">OFFSET(Curr!$A$1,rowID05+$A26-2,colCC)</f>
        <v>0</v>
      </c>
      <c r="H26" s="14">
        <f ca="1">OFFSET(Pre!$A$1,rowID04+$A26-2,colTX)</f>
        <v>26438</v>
      </c>
      <c r="I26" s="14">
        <f ca="1">OFFSET(Curr!$A$1,rowID05+$A26-2,colTX)</f>
        <v>0</v>
      </c>
      <c r="J26" s="14">
        <f ca="1">IF(ISNA($C26),#N/A,OFFSET(TABLES!$J$4,seg,0))</f>
        <v>14144093</v>
      </c>
      <c r="K26" s="14">
        <f ca="1">IF(ISNA($C26),#N/A,OFFSET(TABLES!$O$4,seg,0))</f>
        <v>14480533</v>
      </c>
      <c r="M26" s="15">
        <f t="shared" ca="1" si="2"/>
        <v>330905</v>
      </c>
      <c r="N26" s="15">
        <f t="shared" ca="1" si="3"/>
        <v>0</v>
      </c>
      <c r="O26" s="10">
        <f t="shared" ca="1" si="4"/>
        <v>-1</v>
      </c>
      <c r="Q26" s="15">
        <f t="shared" ca="1" si="5"/>
        <v>14144093</v>
      </c>
      <c r="R26" s="15">
        <f t="shared" ca="1" si="6"/>
        <v>14480533</v>
      </c>
      <c r="S26" s="10">
        <f t="shared" ca="1" si="7"/>
        <v>2.3786608303551171E-2</v>
      </c>
      <c r="U26" s="10">
        <f t="shared" ca="1" si="8"/>
        <v>1.7212839310375009E-3</v>
      </c>
      <c r="V26" s="10">
        <f t="shared" ca="1" si="9"/>
        <v>0</v>
      </c>
      <c r="W26" s="10">
        <f t="shared" ca="1" si="10"/>
        <v>-1</v>
      </c>
      <c r="Y26" s="10">
        <f t="shared" ca="1" si="11"/>
        <v>1.0859278731619157</v>
      </c>
      <c r="Z26" s="10" t="e">
        <f t="shared" ca="1" si="12"/>
        <v>#DIV/0!</v>
      </c>
      <c r="AA26" s="10" t="e">
        <f t="shared" ca="1" si="13"/>
        <v>#DIV/0!</v>
      </c>
      <c r="AC26" s="10">
        <f t="shared" ca="1" si="14"/>
        <v>12.516264467811483</v>
      </c>
      <c r="AD26" s="10" t="e">
        <f t="shared" ca="1" si="15"/>
        <v>#DIV/0!</v>
      </c>
      <c r="AE26" s="10" t="e">
        <f t="shared" ca="1" si="16"/>
        <v>#DIV/0!</v>
      </c>
    </row>
    <row r="27" spans="1:31" x14ac:dyDescent="0.15">
      <c r="A27" s="12">
        <f t="shared" si="17"/>
        <v>26</v>
      </c>
      <c r="B27" s="13">
        <f t="shared" si="0"/>
        <v>38529</v>
      </c>
      <c r="C27" s="13" t="b">
        <f t="shared" ca="1" si="1"/>
        <v>0</v>
      </c>
      <c r="D27" s="14">
        <f ca="1">OFFSET(Pre!$A$1,rowID04+$A27-2,colDU)</f>
        <v>333818</v>
      </c>
      <c r="E27" s="14">
        <f ca="1">OFFSET(Curr!$A$1,rowID05+$A27-2,colDU)</f>
        <v>0</v>
      </c>
      <c r="F27" s="14">
        <f ca="1">OFFSET(Pre!$A$1,rowID04+$A27-2,colCC)</f>
        <v>24075</v>
      </c>
      <c r="G27" s="14">
        <f ca="1">OFFSET(Curr!$A$1,rowID05+$A27-2,colCC)</f>
        <v>0</v>
      </c>
      <c r="H27" s="14">
        <f ca="1">OFFSET(Pre!$A$1,rowID04+$A27-2,colTX)</f>
        <v>26071</v>
      </c>
      <c r="I27" s="14">
        <f ca="1">OFFSET(Curr!$A$1,rowID05+$A27-2,colTX)</f>
        <v>0</v>
      </c>
      <c r="J27" s="14">
        <f ca="1">IF(ISNA($C27),#N/A,OFFSET(TABLES!$J$4,seg,0))</f>
        <v>14144093</v>
      </c>
      <c r="K27" s="14">
        <f ca="1">IF(ISNA($C27),#N/A,OFFSET(TABLES!$O$4,seg,0))</f>
        <v>14480533</v>
      </c>
      <c r="M27" s="15">
        <f t="shared" ca="1" si="2"/>
        <v>333818</v>
      </c>
      <c r="N27" s="15">
        <f t="shared" ca="1" si="3"/>
        <v>0</v>
      </c>
      <c r="O27" s="10">
        <f t="shared" ca="1" si="4"/>
        <v>-1</v>
      </c>
      <c r="Q27" s="15">
        <f t="shared" ca="1" si="5"/>
        <v>14144093</v>
      </c>
      <c r="R27" s="15">
        <f t="shared" ca="1" si="6"/>
        <v>14480533</v>
      </c>
      <c r="S27" s="10">
        <f t="shared" ca="1" si="7"/>
        <v>2.3786608303551171E-2</v>
      </c>
      <c r="U27" s="10">
        <f t="shared" ca="1" si="8"/>
        <v>1.7021239891451506E-3</v>
      </c>
      <c r="V27" s="10">
        <f t="shared" ca="1" si="9"/>
        <v>0</v>
      </c>
      <c r="W27" s="10">
        <f t="shared" ca="1" si="10"/>
        <v>-1</v>
      </c>
      <c r="Y27" s="10">
        <f t="shared" ca="1" si="11"/>
        <v>1.082907580477674</v>
      </c>
      <c r="Z27" s="10" t="e">
        <f t="shared" ca="1" si="12"/>
        <v>#DIV/0!</v>
      </c>
      <c r="AA27" s="10" t="e">
        <f t="shared" ca="1" si="13"/>
        <v>#DIV/0!</v>
      </c>
      <c r="AC27" s="10">
        <f t="shared" ca="1" si="14"/>
        <v>12.804188562003759</v>
      </c>
      <c r="AD27" s="10" t="e">
        <f t="shared" ca="1" si="15"/>
        <v>#DIV/0!</v>
      </c>
      <c r="AE27" s="10" t="e">
        <f t="shared" ca="1" si="16"/>
        <v>#DIV/0!</v>
      </c>
    </row>
    <row r="28" spans="1:31" x14ac:dyDescent="0.15">
      <c r="A28" s="12">
        <f t="shared" si="17"/>
        <v>27</v>
      </c>
      <c r="B28" s="13">
        <f t="shared" si="0"/>
        <v>38536</v>
      </c>
      <c r="C28" s="13" t="b">
        <f t="shared" ca="1" si="1"/>
        <v>0</v>
      </c>
      <c r="D28" s="14">
        <f ca="1">OFFSET(Pre!$A$1,rowID04+$A28-2,colDU)</f>
        <v>837379</v>
      </c>
      <c r="E28" s="14">
        <f ca="1">OFFSET(Curr!$A$1,rowID05+$A28-2,colDU)</f>
        <v>0</v>
      </c>
      <c r="F28" s="14">
        <f ca="1">OFFSET(Pre!$A$1,rowID04+$A28-2,colCC)</f>
        <v>25347</v>
      </c>
      <c r="G28" s="14">
        <f ca="1">OFFSET(Curr!$A$1,rowID05+$A28-2,colCC)</f>
        <v>0</v>
      </c>
      <c r="H28" s="14">
        <f ca="1">OFFSET(Pre!$A$1,rowID04+$A28-2,colTX)</f>
        <v>27946</v>
      </c>
      <c r="I28" s="14">
        <f ca="1">OFFSET(Curr!$A$1,rowID05+$A28-2,colTX)</f>
        <v>0</v>
      </c>
      <c r="J28" s="14">
        <f ca="1">IF(ISNA($C28),#N/A,OFFSET(TABLES!$J$4,seg,0))</f>
        <v>14144093</v>
      </c>
      <c r="K28" s="14">
        <f ca="1">IF(ISNA($C28),#N/A,OFFSET(TABLES!$O$4,seg,0))</f>
        <v>14480533</v>
      </c>
      <c r="M28" s="15">
        <f t="shared" ca="1" si="2"/>
        <v>837379</v>
      </c>
      <c r="N28" s="15">
        <f t="shared" ca="1" si="3"/>
        <v>0</v>
      </c>
      <c r="O28" s="10">
        <f t="shared" ca="1" si="4"/>
        <v>-1</v>
      </c>
      <c r="Q28" s="15">
        <f t="shared" ca="1" si="5"/>
        <v>14144093</v>
      </c>
      <c r="R28" s="15">
        <f t="shared" ca="1" si="6"/>
        <v>14480533</v>
      </c>
      <c r="S28" s="10">
        <f t="shared" ca="1" si="7"/>
        <v>2.3786608303551171E-2</v>
      </c>
      <c r="U28" s="10">
        <f t="shared" ca="1" si="8"/>
        <v>1.7920555245217915E-3</v>
      </c>
      <c r="V28" s="10">
        <f t="shared" ca="1" si="9"/>
        <v>0</v>
      </c>
      <c r="W28" s="10">
        <f t="shared" ca="1" si="10"/>
        <v>-1</v>
      </c>
      <c r="Y28" s="10">
        <f t="shared" ca="1" si="11"/>
        <v>1.1025367893636329</v>
      </c>
      <c r="Z28" s="10" t="e">
        <f t="shared" ca="1" si="12"/>
        <v>#DIV/0!</v>
      </c>
      <c r="AA28" s="10" t="e">
        <f t="shared" ca="1" si="13"/>
        <v>#DIV/0!</v>
      </c>
      <c r="AC28" s="10">
        <f t="shared" ca="1" si="14"/>
        <v>29.964180920346383</v>
      </c>
      <c r="AD28" s="10" t="e">
        <f t="shared" ca="1" si="15"/>
        <v>#DIV/0!</v>
      </c>
      <c r="AE28" s="10" t="e">
        <f t="shared" ca="1" si="16"/>
        <v>#DIV/0!</v>
      </c>
    </row>
    <row r="29" spans="1:31" x14ac:dyDescent="0.15">
      <c r="A29" s="12">
        <f t="shared" si="17"/>
        <v>28</v>
      </c>
      <c r="B29" s="13">
        <f t="shared" si="0"/>
        <v>38543</v>
      </c>
      <c r="C29" s="13" t="b">
        <f t="shared" ca="1" si="1"/>
        <v>0</v>
      </c>
      <c r="D29" s="14">
        <f ca="1">OFFSET(Pre!$A$1,rowID04+$A29-2,colDU)</f>
        <v>538343</v>
      </c>
      <c r="E29" s="14">
        <f ca="1">OFFSET(Curr!$A$1,rowID05+$A29-2,colDU)</f>
        <v>0</v>
      </c>
      <c r="F29" s="14">
        <f ca="1">OFFSET(Pre!$A$1,rowID04+$A29-2,colCC)</f>
        <v>25205</v>
      </c>
      <c r="G29" s="14">
        <f ca="1">OFFSET(Curr!$A$1,rowID05+$A29-2,colCC)</f>
        <v>0</v>
      </c>
      <c r="H29" s="14">
        <f ca="1">OFFSET(Pre!$A$1,rowID04+$A29-2,colTX)</f>
        <v>27678</v>
      </c>
      <c r="I29" s="14">
        <f ca="1">OFFSET(Curr!$A$1,rowID05+$A29-2,colTX)</f>
        <v>0</v>
      </c>
      <c r="J29" s="14">
        <f ca="1">IF(ISNA($C29),#N/A,OFFSET(TABLES!$J$4,seg,0))</f>
        <v>14144093</v>
      </c>
      <c r="K29" s="14">
        <f ca="1">IF(ISNA($C29),#N/A,OFFSET(TABLES!$O$4,seg,0))</f>
        <v>14480533</v>
      </c>
      <c r="M29" s="15">
        <f t="shared" ca="1" si="2"/>
        <v>538343</v>
      </c>
      <c r="N29" s="15">
        <f t="shared" ca="1" si="3"/>
        <v>0</v>
      </c>
      <c r="O29" s="10">
        <f t="shared" ca="1" si="4"/>
        <v>-1</v>
      </c>
      <c r="Q29" s="15">
        <f t="shared" ca="1" si="5"/>
        <v>14144093</v>
      </c>
      <c r="R29" s="15">
        <f t="shared" ca="1" si="6"/>
        <v>14480533</v>
      </c>
      <c r="S29" s="10">
        <f t="shared" ca="1" si="7"/>
        <v>2.3786608303551171E-2</v>
      </c>
      <c r="U29" s="10">
        <f t="shared" ca="1" si="8"/>
        <v>1.7820159977737704E-3</v>
      </c>
      <c r="V29" s="10">
        <f t="shared" ca="1" si="9"/>
        <v>0</v>
      </c>
      <c r="W29" s="10">
        <f t="shared" ca="1" si="10"/>
        <v>-1</v>
      </c>
      <c r="Y29" s="10">
        <f t="shared" ca="1" si="11"/>
        <v>1.0981154532830788</v>
      </c>
      <c r="Z29" s="10" t="e">
        <f t="shared" ca="1" si="12"/>
        <v>#DIV/0!</v>
      </c>
      <c r="AA29" s="10" t="e">
        <f t="shared" ca="1" si="13"/>
        <v>#DIV/0!</v>
      </c>
      <c r="AC29" s="10">
        <f t="shared" ca="1" si="14"/>
        <v>19.450213165691164</v>
      </c>
      <c r="AD29" s="10" t="e">
        <f t="shared" ca="1" si="15"/>
        <v>#DIV/0!</v>
      </c>
      <c r="AE29" s="10" t="e">
        <f t="shared" ca="1" si="16"/>
        <v>#DIV/0!</v>
      </c>
    </row>
    <row r="30" spans="1:31" x14ac:dyDescent="0.15">
      <c r="A30" s="12">
        <f t="shared" si="17"/>
        <v>29</v>
      </c>
      <c r="B30" s="13">
        <f t="shared" si="0"/>
        <v>38550</v>
      </c>
      <c r="C30" s="13" t="b">
        <f t="shared" ca="1" si="1"/>
        <v>0</v>
      </c>
      <c r="D30" s="14">
        <f ca="1">OFFSET(Pre!$A$1,rowID04+$A30-2,colDU)</f>
        <v>370796</v>
      </c>
      <c r="E30" s="14">
        <f ca="1">OFFSET(Curr!$A$1,rowID05+$A30-2,colDU)</f>
        <v>0</v>
      </c>
      <c r="F30" s="14">
        <f ca="1">OFFSET(Pre!$A$1,rowID04+$A30-2,colCC)</f>
        <v>23304</v>
      </c>
      <c r="G30" s="14">
        <f ca="1">OFFSET(Curr!$A$1,rowID05+$A30-2,colCC)</f>
        <v>0</v>
      </c>
      <c r="H30" s="14">
        <f ca="1">OFFSET(Pre!$A$1,rowID04+$A30-2,colTX)</f>
        <v>25318</v>
      </c>
      <c r="I30" s="14">
        <f ca="1">OFFSET(Curr!$A$1,rowID05+$A30-2,colTX)</f>
        <v>0</v>
      </c>
      <c r="J30" s="14">
        <f ca="1">IF(ISNA($C30),#N/A,OFFSET(TABLES!$J$4,seg,0))</f>
        <v>14144093</v>
      </c>
      <c r="K30" s="14">
        <f ca="1">IF(ISNA($C30),#N/A,OFFSET(TABLES!$O$4,seg,0))</f>
        <v>14480533</v>
      </c>
      <c r="M30" s="15">
        <f t="shared" ca="1" si="2"/>
        <v>370796</v>
      </c>
      <c r="N30" s="15">
        <f t="shared" ca="1" si="3"/>
        <v>0</v>
      </c>
      <c r="O30" s="10">
        <f t="shared" ca="1" si="4"/>
        <v>-1</v>
      </c>
      <c r="Q30" s="15">
        <f t="shared" ca="1" si="5"/>
        <v>14144093</v>
      </c>
      <c r="R30" s="15">
        <f t="shared" ca="1" si="6"/>
        <v>14480533</v>
      </c>
      <c r="S30" s="10">
        <f t="shared" ca="1" si="7"/>
        <v>2.3786608303551171E-2</v>
      </c>
      <c r="U30" s="10">
        <f t="shared" ca="1" si="8"/>
        <v>1.6476136009569507E-3</v>
      </c>
      <c r="V30" s="10">
        <f t="shared" ca="1" si="9"/>
        <v>0</v>
      </c>
      <c r="W30" s="10">
        <f t="shared" ca="1" si="10"/>
        <v>-1</v>
      </c>
      <c r="Y30" s="10">
        <f t="shared" ca="1" si="11"/>
        <v>1.0864229316855476</v>
      </c>
      <c r="Z30" s="10" t="e">
        <f t="shared" ca="1" si="12"/>
        <v>#DIV/0!</v>
      </c>
      <c r="AA30" s="10" t="e">
        <f t="shared" ca="1" si="13"/>
        <v>#DIV/0!</v>
      </c>
      <c r="AC30" s="10">
        <f t="shared" ca="1" si="14"/>
        <v>14.645548621534086</v>
      </c>
      <c r="AD30" s="10" t="e">
        <f t="shared" ca="1" si="15"/>
        <v>#DIV/0!</v>
      </c>
      <c r="AE30" s="10" t="e">
        <f t="shared" ca="1" si="16"/>
        <v>#DIV/0!</v>
      </c>
    </row>
    <row r="31" spans="1:31" x14ac:dyDescent="0.15">
      <c r="A31" s="12">
        <f t="shared" si="17"/>
        <v>30</v>
      </c>
      <c r="B31" s="13">
        <f t="shared" si="0"/>
        <v>38557</v>
      </c>
      <c r="C31" s="13" t="b">
        <f t="shared" ca="1" si="1"/>
        <v>0</v>
      </c>
      <c r="D31" s="14">
        <f ca="1">OFFSET(Pre!$A$1,rowID04+$A31-2,colDU)</f>
        <v>387689</v>
      </c>
      <c r="E31" s="14">
        <f ca="1">OFFSET(Curr!$A$1,rowID05+$A31-2,colDU)</f>
        <v>0</v>
      </c>
      <c r="F31" s="14">
        <f ca="1">OFFSET(Pre!$A$1,rowID04+$A31-2,colCC)</f>
        <v>25144</v>
      </c>
      <c r="G31" s="14">
        <f ca="1">OFFSET(Curr!$A$1,rowID05+$A31-2,colCC)</f>
        <v>0</v>
      </c>
      <c r="H31" s="14">
        <f ca="1">OFFSET(Pre!$A$1,rowID04+$A31-2,colTX)</f>
        <v>27298</v>
      </c>
      <c r="I31" s="14">
        <f ca="1">OFFSET(Curr!$A$1,rowID05+$A31-2,colTX)</f>
        <v>0</v>
      </c>
      <c r="J31" s="14">
        <f ca="1">IF(ISNA($C31),#N/A,OFFSET(TABLES!$J$4,seg,0))</f>
        <v>14144093</v>
      </c>
      <c r="K31" s="14">
        <f ca="1">IF(ISNA($C31),#N/A,OFFSET(TABLES!$O$4,seg,0))</f>
        <v>14480533</v>
      </c>
      <c r="M31" s="15">
        <f t="shared" ca="1" si="2"/>
        <v>387689</v>
      </c>
      <c r="N31" s="15">
        <f t="shared" ca="1" si="3"/>
        <v>0</v>
      </c>
      <c r="O31" s="10">
        <f t="shared" ca="1" si="4"/>
        <v>-1</v>
      </c>
      <c r="Q31" s="15">
        <f t="shared" ca="1" si="5"/>
        <v>14144093</v>
      </c>
      <c r="R31" s="15">
        <f t="shared" ca="1" si="6"/>
        <v>14480533</v>
      </c>
      <c r="S31" s="10">
        <f t="shared" ca="1" si="7"/>
        <v>2.3786608303551171E-2</v>
      </c>
      <c r="U31" s="10">
        <f t="shared" ca="1" si="8"/>
        <v>1.7777032433256767E-3</v>
      </c>
      <c r="V31" s="10">
        <f t="shared" ca="1" si="9"/>
        <v>0</v>
      </c>
      <c r="W31" s="10">
        <f t="shared" ca="1" si="10"/>
        <v>-1</v>
      </c>
      <c r="Y31" s="10">
        <f t="shared" ca="1" si="11"/>
        <v>1.0856665606108813</v>
      </c>
      <c r="Z31" s="10" t="e">
        <f t="shared" ca="1" si="12"/>
        <v>#DIV/0!</v>
      </c>
      <c r="AA31" s="10" t="e">
        <f t="shared" ca="1" si="13"/>
        <v>#DIV/0!</v>
      </c>
      <c r="AC31" s="10">
        <f t="shared" ca="1" si="14"/>
        <v>14.202102718147851</v>
      </c>
      <c r="AD31" s="10" t="e">
        <f t="shared" ca="1" si="15"/>
        <v>#DIV/0!</v>
      </c>
      <c r="AE31" s="10" t="e">
        <f t="shared" ca="1" si="16"/>
        <v>#DIV/0!</v>
      </c>
    </row>
    <row r="32" spans="1:31" x14ac:dyDescent="0.15">
      <c r="A32" s="12">
        <f t="shared" si="17"/>
        <v>31</v>
      </c>
      <c r="B32" s="13">
        <f t="shared" si="0"/>
        <v>38564</v>
      </c>
      <c r="C32" s="13" t="b">
        <f t="shared" ca="1" si="1"/>
        <v>0</v>
      </c>
      <c r="D32" s="14">
        <f ca="1">OFFSET(Pre!$A$1,rowID04+$A32-2,colDU)</f>
        <v>410987</v>
      </c>
      <c r="E32" s="14">
        <f ca="1">OFFSET(Curr!$A$1,rowID05+$A32-2,colDU)</f>
        <v>0</v>
      </c>
      <c r="F32" s="14">
        <f ca="1">OFFSET(Pre!$A$1,rowID04+$A32-2,colCC)</f>
        <v>26945</v>
      </c>
      <c r="G32" s="14">
        <f ca="1">OFFSET(Curr!$A$1,rowID05+$A32-2,colCC)</f>
        <v>0</v>
      </c>
      <c r="H32" s="14">
        <f ca="1">OFFSET(Pre!$A$1,rowID04+$A32-2,colTX)</f>
        <v>29318</v>
      </c>
      <c r="I32" s="14">
        <f ca="1">OFFSET(Curr!$A$1,rowID05+$A32-2,colTX)</f>
        <v>0</v>
      </c>
      <c r="J32" s="14">
        <f ca="1">IF(ISNA($C32),#N/A,OFFSET(TABLES!$J$4,seg,0))</f>
        <v>14144093</v>
      </c>
      <c r="K32" s="14">
        <f ca="1">IF(ISNA($C32),#N/A,OFFSET(TABLES!$O$4,seg,0))</f>
        <v>14480533</v>
      </c>
      <c r="M32" s="15">
        <f t="shared" ca="1" si="2"/>
        <v>410987</v>
      </c>
      <c r="N32" s="15">
        <f t="shared" ca="1" si="3"/>
        <v>0</v>
      </c>
      <c r="O32" s="10">
        <f t="shared" ca="1" si="4"/>
        <v>-1</v>
      </c>
      <c r="Q32" s="15">
        <f t="shared" ca="1" si="5"/>
        <v>14144093</v>
      </c>
      <c r="R32" s="15">
        <f t="shared" ca="1" si="6"/>
        <v>14480533</v>
      </c>
      <c r="S32" s="10">
        <f t="shared" ca="1" si="7"/>
        <v>2.3786608303551171E-2</v>
      </c>
      <c r="U32" s="10">
        <f t="shared" ca="1" si="8"/>
        <v>1.9050355508833264E-3</v>
      </c>
      <c r="V32" s="10">
        <f t="shared" ca="1" si="9"/>
        <v>0</v>
      </c>
      <c r="W32" s="10">
        <f t="shared" ca="1" si="10"/>
        <v>-1</v>
      </c>
      <c r="Y32" s="10">
        <f t="shared" ca="1" si="11"/>
        <v>1.0880682872518093</v>
      </c>
      <c r="Z32" s="10" t="e">
        <f t="shared" ca="1" si="12"/>
        <v>#DIV/0!</v>
      </c>
      <c r="AA32" s="10" t="e">
        <f t="shared" ca="1" si="13"/>
        <v>#DIV/0!</v>
      </c>
      <c r="AC32" s="10">
        <f t="shared" ca="1" si="14"/>
        <v>14.018248175182482</v>
      </c>
      <c r="AD32" s="10" t="e">
        <f t="shared" ca="1" si="15"/>
        <v>#DIV/0!</v>
      </c>
      <c r="AE32" s="10" t="e">
        <f t="shared" ca="1" si="16"/>
        <v>#DIV/0!</v>
      </c>
    </row>
    <row r="33" spans="1:31" x14ac:dyDescent="0.15">
      <c r="A33" s="12">
        <f t="shared" si="17"/>
        <v>32</v>
      </c>
      <c r="B33" s="13">
        <f t="shared" si="0"/>
        <v>38571</v>
      </c>
      <c r="C33" s="13" t="b">
        <f t="shared" ca="1" si="1"/>
        <v>0</v>
      </c>
      <c r="D33" s="14">
        <f ca="1">OFFSET(Pre!$A$1,rowID04+$A33-2,colDU)</f>
        <v>334370</v>
      </c>
      <c r="E33" s="14">
        <f ca="1">OFFSET(Curr!$A$1,rowID05+$A33-2,colDU)</f>
        <v>0</v>
      </c>
      <c r="F33" s="14">
        <f ca="1">OFFSET(Pre!$A$1,rowID04+$A33-2,colCC)</f>
        <v>25123</v>
      </c>
      <c r="G33" s="14">
        <f ca="1">OFFSET(Curr!$A$1,rowID05+$A33-2,colCC)</f>
        <v>0</v>
      </c>
      <c r="H33" s="14">
        <f ca="1">OFFSET(Pre!$A$1,rowID04+$A33-2,colTX)</f>
        <v>27259</v>
      </c>
      <c r="I33" s="14">
        <f ca="1">OFFSET(Curr!$A$1,rowID05+$A33-2,colTX)</f>
        <v>0</v>
      </c>
      <c r="J33" s="14">
        <f ca="1">IF(ISNA($C33),#N/A,OFFSET(TABLES!$J$4,seg,0))</f>
        <v>14144093</v>
      </c>
      <c r="K33" s="14">
        <f ca="1">IF(ISNA($C33),#N/A,OFFSET(TABLES!$O$4,seg,0))</f>
        <v>14480533</v>
      </c>
      <c r="M33" s="15">
        <f t="shared" ca="1" si="2"/>
        <v>334370</v>
      </c>
      <c r="N33" s="15">
        <f t="shared" ca="1" si="3"/>
        <v>0</v>
      </c>
      <c r="O33" s="10">
        <f t="shared" ca="1" si="4"/>
        <v>-1</v>
      </c>
      <c r="Q33" s="15">
        <f t="shared" ca="1" si="5"/>
        <v>14144093</v>
      </c>
      <c r="R33" s="15">
        <f t="shared" ca="1" si="6"/>
        <v>14480533</v>
      </c>
      <c r="S33" s="10">
        <f t="shared" ca="1" si="7"/>
        <v>2.3786608303551171E-2</v>
      </c>
      <c r="U33" s="10">
        <f t="shared" ca="1" si="8"/>
        <v>1.776218524581251E-3</v>
      </c>
      <c r="V33" s="10">
        <f t="shared" ca="1" si="9"/>
        <v>0</v>
      </c>
      <c r="W33" s="10">
        <f t="shared" ca="1" si="10"/>
        <v>-1</v>
      </c>
      <c r="Y33" s="10">
        <f t="shared" ca="1" si="11"/>
        <v>1.0850216932691159</v>
      </c>
      <c r="Z33" s="10" t="e">
        <f t="shared" ca="1" si="12"/>
        <v>#DIV/0!</v>
      </c>
      <c r="AA33" s="10" t="e">
        <f t="shared" ca="1" si="13"/>
        <v>#DIV/0!</v>
      </c>
      <c r="AC33" s="10">
        <f t="shared" ca="1" si="14"/>
        <v>12.26640742507062</v>
      </c>
      <c r="AD33" s="10" t="e">
        <f t="shared" ca="1" si="15"/>
        <v>#DIV/0!</v>
      </c>
      <c r="AE33" s="10" t="e">
        <f t="shared" ca="1" si="16"/>
        <v>#DIV/0!</v>
      </c>
    </row>
    <row r="34" spans="1:31" x14ac:dyDescent="0.15">
      <c r="A34" s="12">
        <f t="shared" si="17"/>
        <v>33</v>
      </c>
      <c r="B34" s="13">
        <f t="shared" si="0"/>
        <v>38578</v>
      </c>
      <c r="C34" s="13" t="b">
        <f t="shared" ca="1" si="1"/>
        <v>0</v>
      </c>
      <c r="D34" s="14">
        <f ca="1">OFFSET(Pre!$A$1,rowID04+$A34-2,colDU)</f>
        <v>384465</v>
      </c>
      <c r="E34" s="14">
        <f ca="1">OFFSET(Curr!$A$1,rowID05+$A34-2,colDU)</f>
        <v>0</v>
      </c>
      <c r="F34" s="14">
        <f ca="1">OFFSET(Pre!$A$1,rowID04+$A34-2,colCC)</f>
        <v>25461</v>
      </c>
      <c r="G34" s="14">
        <f ca="1">OFFSET(Curr!$A$1,rowID05+$A34-2,colCC)</f>
        <v>0</v>
      </c>
      <c r="H34" s="14">
        <f ca="1">OFFSET(Pre!$A$1,rowID04+$A34-2,colTX)</f>
        <v>27759</v>
      </c>
      <c r="I34" s="14">
        <f ca="1">OFFSET(Curr!$A$1,rowID05+$A34-2,colTX)</f>
        <v>0</v>
      </c>
      <c r="J34" s="14">
        <f ca="1">IF(ISNA($C34),#N/A,OFFSET(TABLES!$J$4,seg,0))</f>
        <v>14144093</v>
      </c>
      <c r="K34" s="14">
        <f ca="1">IF(ISNA($C34),#N/A,OFFSET(TABLES!$O$4,seg,0))</f>
        <v>14480533</v>
      </c>
      <c r="M34" s="15">
        <f t="shared" ca="1" si="2"/>
        <v>384465</v>
      </c>
      <c r="N34" s="15">
        <f t="shared" ca="1" si="3"/>
        <v>0</v>
      </c>
      <c r="O34" s="10">
        <f t="shared" ca="1" si="4"/>
        <v>-1</v>
      </c>
      <c r="Q34" s="15">
        <f t="shared" ca="1" si="5"/>
        <v>14144093</v>
      </c>
      <c r="R34" s="15">
        <f t="shared" ca="1" si="6"/>
        <v>14480533</v>
      </c>
      <c r="S34" s="10">
        <f t="shared" ca="1" si="7"/>
        <v>2.3786608303551171E-2</v>
      </c>
      <c r="U34" s="10">
        <f t="shared" ca="1" si="8"/>
        <v>1.8001154262772452E-3</v>
      </c>
      <c r="V34" s="10">
        <f t="shared" ca="1" si="9"/>
        <v>0</v>
      </c>
      <c r="W34" s="10">
        <f t="shared" ca="1" si="10"/>
        <v>-1</v>
      </c>
      <c r="Y34" s="10">
        <f t="shared" ca="1" si="11"/>
        <v>1.0902556851655474</v>
      </c>
      <c r="Z34" s="10" t="e">
        <f t="shared" ca="1" si="12"/>
        <v>#DIV/0!</v>
      </c>
      <c r="AA34" s="10" t="e">
        <f t="shared" ca="1" si="13"/>
        <v>#DIV/0!</v>
      </c>
      <c r="AC34" s="10">
        <f t="shared" ca="1" si="14"/>
        <v>13.850102669404517</v>
      </c>
      <c r="AD34" s="10" t="e">
        <f t="shared" ca="1" si="15"/>
        <v>#DIV/0!</v>
      </c>
      <c r="AE34" s="10" t="e">
        <f t="shared" ca="1" si="16"/>
        <v>#DIV/0!</v>
      </c>
    </row>
    <row r="35" spans="1:31" x14ac:dyDescent="0.15">
      <c r="A35" s="12">
        <f t="shared" si="17"/>
        <v>34</v>
      </c>
      <c r="B35" s="13">
        <f t="shared" si="0"/>
        <v>38585</v>
      </c>
      <c r="C35" s="13" t="b">
        <f t="shared" ca="1" si="1"/>
        <v>0</v>
      </c>
      <c r="D35" s="14">
        <f ca="1">OFFSET(Pre!$A$1,rowID04+$A35-2,colDU)</f>
        <v>384121</v>
      </c>
      <c r="E35" s="14">
        <f ca="1">OFFSET(Curr!$A$1,rowID05+$A35-2,colDU)</f>
        <v>0</v>
      </c>
      <c r="F35" s="14">
        <f ca="1">OFFSET(Pre!$A$1,rowID04+$A35-2,colCC)</f>
        <v>24946</v>
      </c>
      <c r="G35" s="14">
        <f ca="1">OFFSET(Curr!$A$1,rowID05+$A35-2,colCC)</f>
        <v>0</v>
      </c>
      <c r="H35" s="14">
        <f ca="1">OFFSET(Pre!$A$1,rowID04+$A35-2,colTX)</f>
        <v>27077</v>
      </c>
      <c r="I35" s="14">
        <f ca="1">OFFSET(Curr!$A$1,rowID05+$A35-2,colTX)</f>
        <v>0</v>
      </c>
      <c r="J35" s="14">
        <f ca="1">IF(ISNA($C35),#N/A,OFFSET(TABLES!$J$4,seg,0))</f>
        <v>14144093</v>
      </c>
      <c r="K35" s="14">
        <f ca="1">IF(ISNA($C35),#N/A,OFFSET(TABLES!$O$4,seg,0))</f>
        <v>14480533</v>
      </c>
      <c r="M35" s="15">
        <f t="shared" ca="1" si="2"/>
        <v>384121</v>
      </c>
      <c r="N35" s="15">
        <f t="shared" ca="1" si="3"/>
        <v>0</v>
      </c>
      <c r="O35" s="10">
        <f t="shared" ca="1" si="4"/>
        <v>-1</v>
      </c>
      <c r="Q35" s="15">
        <f t="shared" ca="1" si="5"/>
        <v>14144093</v>
      </c>
      <c r="R35" s="15">
        <f t="shared" ca="1" si="6"/>
        <v>14480533</v>
      </c>
      <c r="S35" s="10">
        <f t="shared" ca="1" si="7"/>
        <v>2.3786608303551171E-2</v>
      </c>
      <c r="U35" s="10">
        <f t="shared" ca="1" si="8"/>
        <v>1.7637044665925203E-3</v>
      </c>
      <c r="V35" s="10">
        <f t="shared" ca="1" si="9"/>
        <v>0</v>
      </c>
      <c r="W35" s="10">
        <f t="shared" ca="1" si="10"/>
        <v>-1</v>
      </c>
      <c r="Y35" s="10">
        <f t="shared" ca="1" si="11"/>
        <v>1.0854245169566263</v>
      </c>
      <c r="Z35" s="10" t="e">
        <f t="shared" ca="1" si="12"/>
        <v>#DIV/0!</v>
      </c>
      <c r="AA35" s="10" t="e">
        <f t="shared" ca="1" si="13"/>
        <v>#DIV/0!</v>
      </c>
      <c r="AC35" s="10">
        <f t="shared" ca="1" si="14"/>
        <v>14.186246629981165</v>
      </c>
      <c r="AD35" s="10" t="e">
        <f t="shared" ca="1" si="15"/>
        <v>#DIV/0!</v>
      </c>
      <c r="AE35" s="10" t="e">
        <f t="shared" ca="1" si="16"/>
        <v>#DIV/0!</v>
      </c>
    </row>
    <row r="36" spans="1:31" x14ac:dyDescent="0.15">
      <c r="A36" s="12">
        <f t="shared" si="17"/>
        <v>35</v>
      </c>
      <c r="B36" s="13">
        <f t="shared" si="0"/>
        <v>38592</v>
      </c>
      <c r="C36" s="13" t="b">
        <f t="shared" ca="1" si="1"/>
        <v>0</v>
      </c>
      <c r="D36" s="14">
        <f ca="1">OFFSET(Pre!$A$1,rowID04+$A36-2,colDU)</f>
        <v>387869</v>
      </c>
      <c r="E36" s="14">
        <f ca="1">OFFSET(Curr!$A$1,rowID05+$A36-2,colDU)</f>
        <v>0</v>
      </c>
      <c r="F36" s="14">
        <f ca="1">OFFSET(Pre!$A$1,rowID04+$A36-2,colCC)</f>
        <v>25221</v>
      </c>
      <c r="G36" s="14">
        <f ca="1">OFFSET(Curr!$A$1,rowID05+$A36-2,colCC)</f>
        <v>0</v>
      </c>
      <c r="H36" s="14">
        <f ca="1">OFFSET(Pre!$A$1,rowID04+$A36-2,colTX)</f>
        <v>27329</v>
      </c>
      <c r="I36" s="14">
        <f ca="1">OFFSET(Curr!$A$1,rowID05+$A36-2,colTX)</f>
        <v>0</v>
      </c>
      <c r="J36" s="14">
        <f ca="1">IF(ISNA($C36),#N/A,OFFSET(TABLES!$J$4,seg,0))</f>
        <v>14144093</v>
      </c>
      <c r="K36" s="14">
        <f ca="1">IF(ISNA($C36),#N/A,OFFSET(TABLES!$O$4,seg,0))</f>
        <v>14480533</v>
      </c>
      <c r="M36" s="15">
        <f t="shared" ca="1" si="2"/>
        <v>387869</v>
      </c>
      <c r="N36" s="15">
        <f t="shared" ca="1" si="3"/>
        <v>0</v>
      </c>
      <c r="O36" s="10">
        <f t="shared" ca="1" si="4"/>
        <v>-1</v>
      </c>
      <c r="Q36" s="15">
        <f t="shared" ca="1" si="5"/>
        <v>14144093</v>
      </c>
      <c r="R36" s="15">
        <f t="shared" ca="1" si="6"/>
        <v>14480533</v>
      </c>
      <c r="S36" s="10">
        <f t="shared" ca="1" si="7"/>
        <v>2.3786608303551171E-2</v>
      </c>
      <c r="U36" s="10">
        <f t="shared" ca="1" si="8"/>
        <v>1.7831472120552374E-3</v>
      </c>
      <c r="V36" s="10">
        <f t="shared" ca="1" si="9"/>
        <v>0</v>
      </c>
      <c r="W36" s="10">
        <f t="shared" ca="1" si="10"/>
        <v>-1</v>
      </c>
      <c r="Y36" s="10">
        <f t="shared" ca="1" si="11"/>
        <v>1.0835811426985449</v>
      </c>
      <c r="Z36" s="10" t="e">
        <f t="shared" ca="1" si="12"/>
        <v>#DIV/0!</v>
      </c>
      <c r="AA36" s="10" t="e">
        <f t="shared" ca="1" si="13"/>
        <v>#DIV/0!</v>
      </c>
      <c r="AC36" s="10">
        <f t="shared" ca="1" si="14"/>
        <v>14.192579311354239</v>
      </c>
      <c r="AD36" s="10" t="e">
        <f t="shared" ca="1" si="15"/>
        <v>#DIV/0!</v>
      </c>
      <c r="AE36" s="10" t="e">
        <f t="shared" ca="1" si="16"/>
        <v>#DIV/0!</v>
      </c>
    </row>
    <row r="37" spans="1:31" x14ac:dyDescent="0.15">
      <c r="A37" s="12">
        <f t="shared" si="17"/>
        <v>36</v>
      </c>
      <c r="B37" s="13">
        <f t="shared" si="0"/>
        <v>38599</v>
      </c>
      <c r="C37" s="13" t="b">
        <f t="shared" ca="1" si="1"/>
        <v>0</v>
      </c>
      <c r="D37" s="14">
        <f ca="1">OFFSET(Pre!$A$1,rowID04+$A37-2,colDU)</f>
        <v>388455</v>
      </c>
      <c r="E37" s="14">
        <f ca="1">OFFSET(Curr!$A$1,rowID05+$A37-2,colDU)</f>
        <v>0</v>
      </c>
      <c r="F37" s="14">
        <f ca="1">OFFSET(Pre!$A$1,rowID04+$A37-2,colCC)</f>
        <v>24340</v>
      </c>
      <c r="G37" s="14">
        <f ca="1">OFFSET(Curr!$A$1,rowID05+$A37-2,colCC)</f>
        <v>0</v>
      </c>
      <c r="H37" s="14">
        <f ca="1">OFFSET(Pre!$A$1,rowID04+$A37-2,colTX)</f>
        <v>26283</v>
      </c>
      <c r="I37" s="14">
        <f ca="1">OFFSET(Curr!$A$1,rowID05+$A37-2,colTX)</f>
        <v>0</v>
      </c>
      <c r="J37" s="14">
        <f ca="1">IF(ISNA($C37),#N/A,OFFSET(TABLES!$J$4,seg,0))</f>
        <v>14144093</v>
      </c>
      <c r="K37" s="14">
        <f ca="1">IF(ISNA($C37),#N/A,OFFSET(TABLES!$O$4,seg,0))</f>
        <v>14480533</v>
      </c>
      <c r="M37" s="15">
        <f t="shared" ca="1" si="2"/>
        <v>388455</v>
      </c>
      <c r="N37" s="15">
        <f t="shared" ca="1" si="3"/>
        <v>0</v>
      </c>
      <c r="O37" s="10">
        <f t="shared" ca="1" si="4"/>
        <v>-1</v>
      </c>
      <c r="Q37" s="15">
        <f t="shared" ca="1" si="5"/>
        <v>14144093</v>
      </c>
      <c r="R37" s="15">
        <f t="shared" ca="1" si="6"/>
        <v>14480533</v>
      </c>
      <c r="S37" s="10">
        <f t="shared" ca="1" si="7"/>
        <v>2.3786608303551171E-2</v>
      </c>
      <c r="U37" s="10">
        <f t="shared" ca="1" si="8"/>
        <v>1.7208597256819507E-3</v>
      </c>
      <c r="V37" s="10">
        <f t="shared" ca="1" si="9"/>
        <v>0</v>
      </c>
      <c r="W37" s="10">
        <f t="shared" ca="1" si="10"/>
        <v>-1</v>
      </c>
      <c r="Y37" s="10">
        <f t="shared" ca="1" si="11"/>
        <v>1.0798274445357436</v>
      </c>
      <c r="Z37" s="10" t="e">
        <f t="shared" ca="1" si="12"/>
        <v>#DIV/0!</v>
      </c>
      <c r="AA37" s="10" t="e">
        <f t="shared" ca="1" si="13"/>
        <v>#DIV/0!</v>
      </c>
      <c r="AC37" s="10">
        <f t="shared" ca="1" si="14"/>
        <v>14.779705513069285</v>
      </c>
      <c r="AD37" s="10" t="e">
        <f t="shared" ca="1" si="15"/>
        <v>#DIV/0!</v>
      </c>
      <c r="AE37" s="10" t="e">
        <f t="shared" ca="1" si="16"/>
        <v>#DIV/0!</v>
      </c>
    </row>
    <row r="38" spans="1:31" x14ac:dyDescent="0.15">
      <c r="A38" s="12">
        <f t="shared" si="17"/>
        <v>37</v>
      </c>
      <c r="B38" s="13">
        <f t="shared" si="0"/>
        <v>38606</v>
      </c>
      <c r="C38" s="13" t="b">
        <f t="shared" ca="1" si="1"/>
        <v>0</v>
      </c>
      <c r="D38" s="14">
        <f ca="1">OFFSET(Pre!$A$1,rowID04+$A38-2,colDU)</f>
        <v>419372</v>
      </c>
      <c r="E38" s="14">
        <f ca="1">OFFSET(Curr!$A$1,rowID05+$A38-2,colDU)</f>
        <v>0</v>
      </c>
      <c r="F38" s="14">
        <f ca="1">OFFSET(Pre!$A$1,rowID04+$A38-2,colCC)</f>
        <v>25606</v>
      </c>
      <c r="G38" s="14">
        <f ca="1">OFFSET(Curr!$A$1,rowID05+$A38-2,colCC)</f>
        <v>0</v>
      </c>
      <c r="H38" s="14">
        <f ca="1">OFFSET(Pre!$A$1,rowID04+$A38-2,colTX)</f>
        <v>27811</v>
      </c>
      <c r="I38" s="14">
        <f ca="1">OFFSET(Curr!$A$1,rowID05+$A38-2,colTX)</f>
        <v>0</v>
      </c>
      <c r="J38" s="14">
        <f ca="1">IF(ISNA($C38),#N/A,OFFSET(TABLES!$J$4,seg,0))</f>
        <v>14144093</v>
      </c>
      <c r="K38" s="14">
        <f ca="1">IF(ISNA($C38),#N/A,OFFSET(TABLES!$O$4,seg,0))</f>
        <v>14480533</v>
      </c>
      <c r="M38" s="15">
        <f t="shared" ca="1" si="2"/>
        <v>419372</v>
      </c>
      <c r="N38" s="15">
        <f t="shared" ca="1" si="3"/>
        <v>0</v>
      </c>
      <c r="O38" s="10">
        <f t="shared" ca="1" si="4"/>
        <v>-1</v>
      </c>
      <c r="Q38" s="15">
        <f t="shared" ca="1" si="5"/>
        <v>14144093</v>
      </c>
      <c r="R38" s="15">
        <f t="shared" ca="1" si="6"/>
        <v>14480533</v>
      </c>
      <c r="S38" s="10">
        <f t="shared" ca="1" si="7"/>
        <v>2.3786608303551171E-2</v>
      </c>
      <c r="U38" s="10">
        <f t="shared" ca="1" si="8"/>
        <v>1.8103670557030416E-3</v>
      </c>
      <c r="V38" s="10">
        <f t="shared" ca="1" si="9"/>
        <v>0</v>
      </c>
      <c r="W38" s="10">
        <f t="shared" ca="1" si="10"/>
        <v>-1</v>
      </c>
      <c r="Y38" s="10">
        <f t="shared" ca="1" si="11"/>
        <v>1.0861126298523784</v>
      </c>
      <c r="Z38" s="10" t="e">
        <f t="shared" ca="1" si="12"/>
        <v>#DIV/0!</v>
      </c>
      <c r="AA38" s="10" t="e">
        <f t="shared" ca="1" si="13"/>
        <v>#DIV/0!</v>
      </c>
      <c r="AC38" s="10">
        <f t="shared" ca="1" si="14"/>
        <v>15.07935708892165</v>
      </c>
      <c r="AD38" s="10" t="e">
        <f t="shared" ca="1" si="15"/>
        <v>#DIV/0!</v>
      </c>
      <c r="AE38" s="10" t="e">
        <f t="shared" ca="1" si="16"/>
        <v>#DIV/0!</v>
      </c>
    </row>
    <row r="39" spans="1:31" x14ac:dyDescent="0.15">
      <c r="A39" s="12">
        <f t="shared" si="17"/>
        <v>38</v>
      </c>
      <c r="B39" s="13">
        <f t="shared" si="0"/>
        <v>38613</v>
      </c>
      <c r="C39" s="13" t="b">
        <f t="shared" ca="1" si="1"/>
        <v>0</v>
      </c>
      <c r="D39" s="14">
        <f ca="1">OFFSET(Pre!$A$1,rowID04+$A39-2,colDU)</f>
        <v>426007</v>
      </c>
      <c r="E39" s="14">
        <f ca="1">OFFSET(Curr!$A$1,rowID05+$A39-2,colDU)</f>
        <v>0</v>
      </c>
      <c r="F39" s="14">
        <f ca="1">OFFSET(Pre!$A$1,rowID04+$A39-2,colCC)</f>
        <v>25611</v>
      </c>
      <c r="G39" s="14">
        <f ca="1">OFFSET(Curr!$A$1,rowID05+$A39-2,colCC)</f>
        <v>0</v>
      </c>
      <c r="H39" s="14">
        <f ca="1">OFFSET(Pre!$A$1,rowID04+$A39-2,colTX)</f>
        <v>27762</v>
      </c>
      <c r="I39" s="14">
        <f ca="1">OFFSET(Curr!$A$1,rowID05+$A39-2,colTX)</f>
        <v>0</v>
      </c>
      <c r="J39" s="14">
        <f ca="1">IF(ISNA($C39),#N/A,OFFSET(TABLES!$J$4,seg,0))</f>
        <v>14144093</v>
      </c>
      <c r="K39" s="14">
        <f ca="1">IF(ISNA($C39),#N/A,OFFSET(TABLES!$O$4,seg,0))</f>
        <v>14480533</v>
      </c>
      <c r="M39" s="15">
        <f t="shared" ca="1" si="2"/>
        <v>426007</v>
      </c>
      <c r="N39" s="15">
        <f t="shared" ca="1" si="3"/>
        <v>0</v>
      </c>
      <c r="O39" s="10">
        <f t="shared" ca="1" si="4"/>
        <v>-1</v>
      </c>
      <c r="Q39" s="15">
        <f t="shared" ca="1" si="5"/>
        <v>14144093</v>
      </c>
      <c r="R39" s="15">
        <f t="shared" ca="1" si="6"/>
        <v>14480533</v>
      </c>
      <c r="S39" s="10">
        <f t="shared" ca="1" si="7"/>
        <v>2.3786608303551171E-2</v>
      </c>
      <c r="U39" s="10">
        <f t="shared" ca="1" si="8"/>
        <v>1.810720560166E-3</v>
      </c>
      <c r="V39" s="10">
        <f t="shared" ca="1" si="9"/>
        <v>0</v>
      </c>
      <c r="W39" s="10">
        <f t="shared" ca="1" si="10"/>
        <v>-1</v>
      </c>
      <c r="Y39" s="10">
        <f t="shared" ca="1" si="11"/>
        <v>1.0839873491858967</v>
      </c>
      <c r="Z39" s="10" t="e">
        <f t="shared" ca="1" si="12"/>
        <v>#DIV/0!</v>
      </c>
      <c r="AA39" s="10" t="e">
        <f t="shared" ca="1" si="13"/>
        <v>#DIV/0!</v>
      </c>
      <c r="AC39" s="10">
        <f t="shared" ca="1" si="14"/>
        <v>15.344967941790937</v>
      </c>
      <c r="AD39" s="10" t="e">
        <f t="shared" ca="1" si="15"/>
        <v>#DIV/0!</v>
      </c>
      <c r="AE39" s="10" t="e">
        <f t="shared" ca="1" si="16"/>
        <v>#DIV/0!</v>
      </c>
    </row>
    <row r="40" spans="1:31" x14ac:dyDescent="0.15">
      <c r="A40" s="12">
        <f t="shared" si="17"/>
        <v>39</v>
      </c>
      <c r="B40" s="13">
        <f t="shared" si="0"/>
        <v>38620</v>
      </c>
      <c r="C40" s="13" t="b">
        <f t="shared" ca="1" si="1"/>
        <v>0</v>
      </c>
      <c r="D40" s="14">
        <f ca="1">OFFSET(Pre!$A$1,rowID04+$A40-2,colDU)</f>
        <v>654041</v>
      </c>
      <c r="E40" s="14">
        <f ca="1">OFFSET(Curr!$A$1,rowID05+$A40-2,colDU)</f>
        <v>0</v>
      </c>
      <c r="F40" s="14">
        <f ca="1">OFFSET(Pre!$A$1,rowID04+$A40-2,colCC)</f>
        <v>28712</v>
      </c>
      <c r="G40" s="14">
        <f ca="1">OFFSET(Curr!$A$1,rowID05+$A40-2,colCC)</f>
        <v>0</v>
      </c>
      <c r="H40" s="14">
        <f ca="1">OFFSET(Pre!$A$1,rowID04+$A40-2,colTX)</f>
        <v>31481</v>
      </c>
      <c r="I40" s="14">
        <f ca="1">OFFSET(Curr!$A$1,rowID05+$A40-2,colTX)</f>
        <v>0</v>
      </c>
      <c r="J40" s="14">
        <f ca="1">IF(ISNA($C40),#N/A,OFFSET(TABLES!$J$4,seg,0))</f>
        <v>14144093</v>
      </c>
      <c r="K40" s="14">
        <f ca="1">IF(ISNA($C40),#N/A,OFFSET(TABLES!$O$4,seg,0))</f>
        <v>14480533</v>
      </c>
      <c r="M40" s="15">
        <f t="shared" ca="1" si="2"/>
        <v>654041</v>
      </c>
      <c r="N40" s="15">
        <f t="shared" ca="1" si="3"/>
        <v>0</v>
      </c>
      <c r="O40" s="10">
        <f t="shared" ca="1" si="4"/>
        <v>-1</v>
      </c>
      <c r="Q40" s="15">
        <f t="shared" ca="1" si="5"/>
        <v>14144093</v>
      </c>
      <c r="R40" s="15">
        <f t="shared" ca="1" si="6"/>
        <v>14480533</v>
      </c>
      <c r="S40" s="10">
        <f t="shared" ca="1" si="7"/>
        <v>2.3786608303551171E-2</v>
      </c>
      <c r="U40" s="10">
        <f t="shared" ca="1" si="8"/>
        <v>2.0299640280928583E-3</v>
      </c>
      <c r="V40" s="10">
        <f t="shared" ca="1" si="9"/>
        <v>0</v>
      </c>
      <c r="W40" s="10">
        <f t="shared" ca="1" si="10"/>
        <v>-1</v>
      </c>
      <c r="Y40" s="10">
        <f t="shared" ca="1" si="11"/>
        <v>1.096440512677626</v>
      </c>
      <c r="Z40" s="10" t="e">
        <f t="shared" ca="1" si="12"/>
        <v>#DIV/0!</v>
      </c>
      <c r="AA40" s="10" t="e">
        <f t="shared" ca="1" si="13"/>
        <v>#DIV/0!</v>
      </c>
      <c r="AC40" s="10">
        <f t="shared" ca="1" si="14"/>
        <v>20.775737746577299</v>
      </c>
      <c r="AD40" s="10" t="e">
        <f t="shared" ca="1" si="15"/>
        <v>#DIV/0!</v>
      </c>
      <c r="AE40" s="10" t="e">
        <f t="shared" ca="1" si="16"/>
        <v>#DIV/0!</v>
      </c>
    </row>
    <row r="41" spans="1:31" x14ac:dyDescent="0.15">
      <c r="A41" s="12">
        <f t="shared" si="17"/>
        <v>40</v>
      </c>
      <c r="B41" s="13">
        <f t="shared" si="0"/>
        <v>38627</v>
      </c>
      <c r="C41" s="13" t="b">
        <f t="shared" ca="1" si="1"/>
        <v>0</v>
      </c>
      <c r="D41" s="14">
        <f ca="1">OFFSET(Pre!$A$1,rowID04+$A41-2,colDU)</f>
        <v>556241</v>
      </c>
      <c r="E41" s="14">
        <f ca="1">OFFSET(Curr!$A$1,rowID05+$A41-2,colDU)</f>
        <v>0</v>
      </c>
      <c r="F41" s="14">
        <f ca="1">OFFSET(Pre!$A$1,rowID04+$A41-2,colCC)</f>
        <v>27480</v>
      </c>
      <c r="G41" s="14">
        <f ca="1">OFFSET(Curr!$A$1,rowID05+$A41-2,colCC)</f>
        <v>0</v>
      </c>
      <c r="H41" s="14">
        <f ca="1">OFFSET(Pre!$A$1,rowID04+$A41-2,colTX)</f>
        <v>30003</v>
      </c>
      <c r="I41" s="14">
        <f ca="1">OFFSET(Curr!$A$1,rowID05+$A41-2,colTX)</f>
        <v>0</v>
      </c>
      <c r="J41" s="14">
        <f ca="1">IF(ISNA($C41),#N/A,OFFSET(TABLES!$J$4,seg,0))</f>
        <v>14144093</v>
      </c>
      <c r="K41" s="14">
        <f ca="1">IF(ISNA($C41),#N/A,OFFSET(TABLES!$O$4,seg,0))</f>
        <v>14480533</v>
      </c>
      <c r="M41" s="15">
        <f t="shared" ca="1" si="2"/>
        <v>556241</v>
      </c>
      <c r="N41" s="15">
        <f t="shared" ca="1" si="3"/>
        <v>0</v>
      </c>
      <c r="O41" s="10">
        <f t="shared" ca="1" si="4"/>
        <v>-1</v>
      </c>
      <c r="Q41" s="15">
        <f t="shared" ca="1" si="5"/>
        <v>14144093</v>
      </c>
      <c r="R41" s="15">
        <f t="shared" ca="1" si="6"/>
        <v>14480533</v>
      </c>
      <c r="S41" s="10">
        <f t="shared" ca="1" si="7"/>
        <v>2.3786608303551171E-2</v>
      </c>
      <c r="U41" s="10">
        <f t="shared" ca="1" si="8"/>
        <v>1.9428605284198854E-3</v>
      </c>
      <c r="V41" s="10">
        <f t="shared" ca="1" si="9"/>
        <v>0</v>
      </c>
      <c r="W41" s="10">
        <f t="shared" ca="1" si="10"/>
        <v>-1</v>
      </c>
      <c r="Y41" s="10">
        <f t="shared" ca="1" si="11"/>
        <v>1.0918122270742359</v>
      </c>
      <c r="Z41" s="10" t="e">
        <f t="shared" ca="1" si="12"/>
        <v>#DIV/0!</v>
      </c>
      <c r="AA41" s="10" t="e">
        <f t="shared" ca="1" si="13"/>
        <v>#DIV/0!</v>
      </c>
      <c r="AC41" s="10">
        <f t="shared" ca="1" si="14"/>
        <v>18.539512715395126</v>
      </c>
      <c r="AD41" s="10" t="e">
        <f t="shared" ca="1" si="15"/>
        <v>#DIV/0!</v>
      </c>
      <c r="AE41" s="10" t="e">
        <f t="shared" ca="1" si="16"/>
        <v>#DIV/0!</v>
      </c>
    </row>
    <row r="42" spans="1:31" x14ac:dyDescent="0.15">
      <c r="A42" s="12">
        <f t="shared" si="17"/>
        <v>41</v>
      </c>
      <c r="B42" s="13">
        <f t="shared" si="0"/>
        <v>38634</v>
      </c>
      <c r="C42" s="13" t="b">
        <f t="shared" ca="1" si="1"/>
        <v>0</v>
      </c>
      <c r="D42" s="14">
        <f ca="1">OFFSET(Pre!$A$1,rowID04+$A42-2,colDU)</f>
        <v>497397</v>
      </c>
      <c r="E42" s="14">
        <f ca="1">OFFSET(Curr!$A$1,rowID05+$A42-2,colDU)</f>
        <v>0</v>
      </c>
      <c r="F42" s="14">
        <f ca="1">OFFSET(Pre!$A$1,rowID04+$A42-2,colCC)</f>
        <v>27449</v>
      </c>
      <c r="G42" s="14">
        <f ca="1">OFFSET(Curr!$A$1,rowID05+$A42-2,colCC)</f>
        <v>0</v>
      </c>
      <c r="H42" s="14">
        <f ca="1">OFFSET(Pre!$A$1,rowID04+$A42-2,colTX)</f>
        <v>30069</v>
      </c>
      <c r="I42" s="14">
        <f ca="1">OFFSET(Curr!$A$1,rowID05+$A42-2,colTX)</f>
        <v>0</v>
      </c>
      <c r="J42" s="14">
        <f ca="1">IF(ISNA($C42),#N/A,OFFSET(TABLES!$J$4,seg,0))</f>
        <v>14144093</v>
      </c>
      <c r="K42" s="14">
        <f ca="1">IF(ISNA($C42),#N/A,OFFSET(TABLES!$O$4,seg,0))</f>
        <v>14480533</v>
      </c>
      <c r="M42" s="15">
        <f t="shared" ca="1" si="2"/>
        <v>497397</v>
      </c>
      <c r="N42" s="15">
        <f t="shared" ca="1" si="3"/>
        <v>0</v>
      </c>
      <c r="O42" s="10">
        <f t="shared" ca="1" si="4"/>
        <v>-1</v>
      </c>
      <c r="Q42" s="15">
        <f t="shared" ca="1" si="5"/>
        <v>14144093</v>
      </c>
      <c r="R42" s="15">
        <f t="shared" ca="1" si="6"/>
        <v>14480533</v>
      </c>
      <c r="S42" s="10">
        <f t="shared" ca="1" si="7"/>
        <v>2.3786608303551171E-2</v>
      </c>
      <c r="U42" s="10">
        <f t="shared" ca="1" si="8"/>
        <v>1.9406688007495426E-3</v>
      </c>
      <c r="V42" s="10">
        <f t="shared" ca="1" si="9"/>
        <v>0</v>
      </c>
      <c r="W42" s="10">
        <f t="shared" ca="1" si="10"/>
        <v>-1</v>
      </c>
      <c r="Y42" s="10">
        <f t="shared" ca="1" si="11"/>
        <v>1.0954497431600423</v>
      </c>
      <c r="Z42" s="10" t="e">
        <f t="shared" ca="1" si="12"/>
        <v>#DIV/0!</v>
      </c>
      <c r="AA42" s="10" t="e">
        <f t="shared" ca="1" si="13"/>
        <v>#DIV/0!</v>
      </c>
      <c r="AC42" s="10">
        <f t="shared" ca="1" si="14"/>
        <v>16.541853736406267</v>
      </c>
      <c r="AD42" s="10" t="e">
        <f t="shared" ca="1" si="15"/>
        <v>#DIV/0!</v>
      </c>
      <c r="AE42" s="10" t="e">
        <f t="shared" ca="1" si="16"/>
        <v>#DIV/0!</v>
      </c>
    </row>
    <row r="43" spans="1:31" x14ac:dyDescent="0.15">
      <c r="A43" s="12">
        <f t="shared" si="17"/>
        <v>42</v>
      </c>
      <c r="B43" s="13">
        <f t="shared" si="0"/>
        <v>38641</v>
      </c>
      <c r="C43" s="13" t="b">
        <f t="shared" ca="1" si="1"/>
        <v>0</v>
      </c>
      <c r="D43" s="14">
        <f ca="1">OFFSET(Pre!$A$1,rowID04+$A43-2,colDU)</f>
        <v>462078</v>
      </c>
      <c r="E43" s="14">
        <f ca="1">OFFSET(Curr!$A$1,rowID05+$A43-2,colDU)</f>
        <v>0</v>
      </c>
      <c r="F43" s="14">
        <f ca="1">OFFSET(Pre!$A$1,rowID04+$A43-2,colCC)</f>
        <v>25664</v>
      </c>
      <c r="G43" s="14">
        <f ca="1">OFFSET(Curr!$A$1,rowID05+$A43-2,colCC)</f>
        <v>0</v>
      </c>
      <c r="H43" s="14">
        <f ca="1">OFFSET(Pre!$A$1,rowID04+$A43-2,colTX)</f>
        <v>27975</v>
      </c>
      <c r="I43" s="14">
        <f ca="1">OFFSET(Curr!$A$1,rowID05+$A43-2,colTX)</f>
        <v>0</v>
      </c>
      <c r="J43" s="14">
        <f ca="1">IF(ISNA($C43),#N/A,OFFSET(TABLES!$J$4,seg,0))</f>
        <v>14144093</v>
      </c>
      <c r="K43" s="14">
        <f ca="1">IF(ISNA($C43),#N/A,OFFSET(TABLES!$O$4,seg,0))</f>
        <v>14480533</v>
      </c>
      <c r="M43" s="15">
        <f t="shared" ca="1" si="2"/>
        <v>462078</v>
      </c>
      <c r="N43" s="15">
        <f t="shared" ca="1" si="3"/>
        <v>0</v>
      </c>
      <c r="O43" s="10">
        <f t="shared" ca="1" si="4"/>
        <v>-1</v>
      </c>
      <c r="Q43" s="15">
        <f t="shared" ca="1" si="5"/>
        <v>14144093</v>
      </c>
      <c r="R43" s="15">
        <f t="shared" ca="1" si="6"/>
        <v>14480533</v>
      </c>
      <c r="S43" s="10">
        <f t="shared" ca="1" si="7"/>
        <v>2.3786608303551171E-2</v>
      </c>
      <c r="U43" s="10">
        <f t="shared" ca="1" si="8"/>
        <v>1.81446770747336E-3</v>
      </c>
      <c r="V43" s="10">
        <f t="shared" ca="1" si="9"/>
        <v>0</v>
      </c>
      <c r="W43" s="10">
        <f t="shared" ca="1" si="10"/>
        <v>-1</v>
      </c>
      <c r="Y43" s="10">
        <f t="shared" ca="1" si="11"/>
        <v>1.0900483167082293</v>
      </c>
      <c r="Z43" s="10" t="e">
        <f t="shared" ca="1" si="12"/>
        <v>#DIV/0!</v>
      </c>
      <c r="AA43" s="10" t="e">
        <f t="shared" ca="1" si="13"/>
        <v>#DIV/0!</v>
      </c>
      <c r="AC43" s="10">
        <f t="shared" ca="1" si="14"/>
        <v>16.517533512064343</v>
      </c>
      <c r="AD43" s="10" t="e">
        <f t="shared" ca="1" si="15"/>
        <v>#DIV/0!</v>
      </c>
      <c r="AE43" s="10" t="e">
        <f t="shared" ca="1" si="16"/>
        <v>#DIV/0!</v>
      </c>
    </row>
    <row r="44" spans="1:31" x14ac:dyDescent="0.15">
      <c r="A44" s="12">
        <f t="shared" si="17"/>
        <v>43</v>
      </c>
      <c r="B44" s="13">
        <f t="shared" si="0"/>
        <v>38648</v>
      </c>
      <c r="C44" s="13" t="b">
        <f t="shared" ca="1" si="1"/>
        <v>0</v>
      </c>
      <c r="D44" s="14">
        <f ca="1">OFFSET(Pre!$A$1,rowID04+$A44-2,colDU)</f>
        <v>474837</v>
      </c>
      <c r="E44" s="14">
        <f ca="1">OFFSET(Curr!$A$1,rowID05+$A44-2,colDU)</f>
        <v>0</v>
      </c>
      <c r="F44" s="14">
        <f ca="1">OFFSET(Pre!$A$1,rowID04+$A44-2,colCC)</f>
        <v>26327</v>
      </c>
      <c r="G44" s="14">
        <f ca="1">OFFSET(Curr!$A$1,rowID05+$A44-2,colCC)</f>
        <v>0</v>
      </c>
      <c r="H44" s="14">
        <f ca="1">OFFSET(Pre!$A$1,rowID04+$A44-2,colTX)</f>
        <v>28822</v>
      </c>
      <c r="I44" s="14">
        <f ca="1">OFFSET(Curr!$A$1,rowID05+$A44-2,colTX)</f>
        <v>0</v>
      </c>
      <c r="J44" s="14">
        <f ca="1">IF(ISNA($C44),#N/A,OFFSET(TABLES!$J$4,seg,0))</f>
        <v>14144093</v>
      </c>
      <c r="K44" s="14">
        <f ca="1">IF(ISNA($C44),#N/A,OFFSET(TABLES!$O$4,seg,0))</f>
        <v>14480533</v>
      </c>
      <c r="M44" s="15">
        <f t="shared" ca="1" si="2"/>
        <v>474837</v>
      </c>
      <c r="N44" s="15">
        <f t="shared" ca="1" si="3"/>
        <v>0</v>
      </c>
      <c r="O44" s="10">
        <f t="shared" ca="1" si="4"/>
        <v>-1</v>
      </c>
      <c r="Q44" s="15">
        <f t="shared" ca="1" si="5"/>
        <v>14144093</v>
      </c>
      <c r="R44" s="15">
        <f t="shared" ca="1" si="6"/>
        <v>14480533</v>
      </c>
      <c r="S44" s="10">
        <f t="shared" ca="1" si="7"/>
        <v>2.3786608303551171E-2</v>
      </c>
      <c r="U44" s="10">
        <f t="shared" ca="1" si="8"/>
        <v>1.8613423992616565E-3</v>
      </c>
      <c r="V44" s="10">
        <f t="shared" ca="1" si="9"/>
        <v>0</v>
      </c>
      <c r="W44" s="10">
        <f t="shared" ca="1" si="10"/>
        <v>-1</v>
      </c>
      <c r="Y44" s="10">
        <f t="shared" ca="1" si="11"/>
        <v>1.0947696281384129</v>
      </c>
      <c r="Z44" s="10" t="e">
        <f t="shared" ca="1" si="12"/>
        <v>#DIV/0!</v>
      </c>
      <c r="AA44" s="10" t="e">
        <f t="shared" ca="1" si="13"/>
        <v>#DIV/0!</v>
      </c>
      <c r="AC44" s="10">
        <f t="shared" ca="1" si="14"/>
        <v>16.474810908333911</v>
      </c>
      <c r="AD44" s="10" t="e">
        <f t="shared" ca="1" si="15"/>
        <v>#DIV/0!</v>
      </c>
      <c r="AE44" s="10" t="e">
        <f t="shared" ca="1" si="16"/>
        <v>#DIV/0!</v>
      </c>
    </row>
    <row r="45" spans="1:31" x14ac:dyDescent="0.15">
      <c r="A45" s="12">
        <f t="shared" si="17"/>
        <v>44</v>
      </c>
      <c r="B45" s="13">
        <f t="shared" si="0"/>
        <v>38655</v>
      </c>
      <c r="C45" s="13" t="b">
        <f t="shared" ca="1" si="1"/>
        <v>0</v>
      </c>
      <c r="D45" s="14">
        <f ca="1">OFFSET(Pre!$A$1,rowID04+$A45-2,colDU)</f>
        <v>958067</v>
      </c>
      <c r="E45" s="14">
        <f ca="1">OFFSET(Curr!$A$1,rowID05+$A45-2,colDU)</f>
        <v>0</v>
      </c>
      <c r="F45" s="14">
        <f ca="1">OFFSET(Pre!$A$1,rowID04+$A45-2,colCC)</f>
        <v>32660</v>
      </c>
      <c r="G45" s="14">
        <f ca="1">OFFSET(Curr!$A$1,rowID05+$A45-2,colCC)</f>
        <v>0</v>
      </c>
      <c r="H45" s="14">
        <f ca="1">OFFSET(Pre!$A$1,rowID04+$A45-2,colTX)</f>
        <v>36410</v>
      </c>
      <c r="I45" s="14">
        <f ca="1">OFFSET(Curr!$A$1,rowID05+$A45-2,colTX)</f>
        <v>0</v>
      </c>
      <c r="J45" s="14">
        <f ca="1">IF(ISNA($C45),#N/A,OFFSET(TABLES!$J$4,seg,0))</f>
        <v>14144093</v>
      </c>
      <c r="K45" s="14">
        <f ca="1">IF(ISNA($C45),#N/A,OFFSET(TABLES!$O$4,seg,0))</f>
        <v>14480533</v>
      </c>
      <c r="M45" s="15">
        <f t="shared" ca="1" si="2"/>
        <v>958067</v>
      </c>
      <c r="N45" s="15">
        <f t="shared" ca="1" si="3"/>
        <v>0</v>
      </c>
      <c r="O45" s="10">
        <f t="shared" ca="1" si="4"/>
        <v>-1</v>
      </c>
      <c r="Q45" s="15">
        <f t="shared" ca="1" si="5"/>
        <v>14144093</v>
      </c>
      <c r="R45" s="15">
        <f t="shared" ca="1" si="6"/>
        <v>14480533</v>
      </c>
      <c r="S45" s="10">
        <f t="shared" ca="1" si="7"/>
        <v>2.3786608303551171E-2</v>
      </c>
      <c r="U45" s="10">
        <f t="shared" ca="1" si="8"/>
        <v>2.3090911520448855E-3</v>
      </c>
      <c r="V45" s="10">
        <f t="shared" ca="1" si="9"/>
        <v>0</v>
      </c>
      <c r="W45" s="10">
        <f t="shared" ca="1" si="10"/>
        <v>-1</v>
      </c>
      <c r="Y45" s="10">
        <f t="shared" ca="1" si="11"/>
        <v>1.1148193508879363</v>
      </c>
      <c r="Z45" s="10" t="e">
        <f t="shared" ca="1" si="12"/>
        <v>#DIV/0!</v>
      </c>
      <c r="AA45" s="10" t="e">
        <f t="shared" ca="1" si="13"/>
        <v>#DIV/0!</v>
      </c>
      <c r="AC45" s="10">
        <f t="shared" ca="1" si="14"/>
        <v>26.313293051359516</v>
      </c>
      <c r="AD45" s="10" t="e">
        <f t="shared" ca="1" si="15"/>
        <v>#DIV/0!</v>
      </c>
      <c r="AE45" s="10" t="e">
        <f t="shared" ca="1" si="16"/>
        <v>#DIV/0!</v>
      </c>
    </row>
    <row r="46" spans="1:31" x14ac:dyDescent="0.15">
      <c r="A46" s="12">
        <f t="shared" si="17"/>
        <v>45</v>
      </c>
      <c r="B46" s="13">
        <f t="shared" si="0"/>
        <v>38662</v>
      </c>
      <c r="C46" s="13" t="b">
        <f t="shared" ca="1" si="1"/>
        <v>0</v>
      </c>
      <c r="D46" s="14">
        <f ca="1">OFFSET(Pre!$A$1,rowID04+$A46-2,colDU)</f>
        <v>805827</v>
      </c>
      <c r="E46" s="14">
        <f ca="1">OFFSET(Curr!$A$1,rowID05+$A46-2,colDU)</f>
        <v>0</v>
      </c>
      <c r="F46" s="14">
        <f ca="1">OFFSET(Pre!$A$1,rowID04+$A46-2,colCC)</f>
        <v>32012</v>
      </c>
      <c r="G46" s="14">
        <f ca="1">OFFSET(Curr!$A$1,rowID05+$A46-2,colCC)</f>
        <v>0</v>
      </c>
      <c r="H46" s="14">
        <f ca="1">OFFSET(Pre!$A$1,rowID04+$A46-2,colTX)</f>
        <v>35411</v>
      </c>
      <c r="I46" s="14">
        <f ca="1">OFFSET(Curr!$A$1,rowID05+$A46-2,colTX)</f>
        <v>0</v>
      </c>
      <c r="J46" s="14">
        <f ca="1">IF(ISNA($C46),#N/A,OFFSET(TABLES!$J$4,seg,0))</f>
        <v>14144093</v>
      </c>
      <c r="K46" s="14">
        <f ca="1">IF(ISNA($C46),#N/A,OFFSET(TABLES!$O$4,seg,0))</f>
        <v>14480533</v>
      </c>
      <c r="M46" s="15">
        <f t="shared" ca="1" si="2"/>
        <v>805827</v>
      </c>
      <c r="N46" s="15">
        <f t="shared" ca="1" si="3"/>
        <v>0</v>
      </c>
      <c r="O46" s="10">
        <f t="shared" ca="1" si="4"/>
        <v>-1</v>
      </c>
      <c r="Q46" s="15">
        <f t="shared" ca="1" si="5"/>
        <v>14144093</v>
      </c>
      <c r="R46" s="15">
        <f t="shared" ca="1" si="6"/>
        <v>14480533</v>
      </c>
      <c r="S46" s="10">
        <f t="shared" ca="1" si="7"/>
        <v>2.3786608303551171E-2</v>
      </c>
      <c r="U46" s="10">
        <f t="shared" ca="1" si="8"/>
        <v>2.2632769736454644E-3</v>
      </c>
      <c r="V46" s="10">
        <f t="shared" ca="1" si="9"/>
        <v>0</v>
      </c>
      <c r="W46" s="10">
        <f t="shared" ca="1" si="10"/>
        <v>-1</v>
      </c>
      <c r="Y46" s="10">
        <f t="shared" ca="1" si="11"/>
        <v>1.1061789329001623</v>
      </c>
      <c r="Z46" s="10" t="e">
        <f t="shared" ca="1" si="12"/>
        <v>#DIV/0!</v>
      </c>
      <c r="AA46" s="10" t="e">
        <f t="shared" ca="1" si="13"/>
        <v>#DIV/0!</v>
      </c>
      <c r="AC46" s="10">
        <f t="shared" ca="1" si="14"/>
        <v>22.756403377481572</v>
      </c>
      <c r="AD46" s="10" t="e">
        <f t="shared" ca="1" si="15"/>
        <v>#DIV/0!</v>
      </c>
      <c r="AE46" s="10" t="e">
        <f t="shared" ca="1" si="16"/>
        <v>#DIV/0!</v>
      </c>
    </row>
    <row r="47" spans="1:31" x14ac:dyDescent="0.15">
      <c r="A47" s="12">
        <f t="shared" si="17"/>
        <v>46</v>
      </c>
      <c r="B47" s="13">
        <f t="shared" si="0"/>
        <v>38669</v>
      </c>
      <c r="C47" s="13" t="b">
        <f t="shared" ca="1" si="1"/>
        <v>0</v>
      </c>
      <c r="D47" s="14">
        <f ca="1">OFFSET(Pre!$A$1,rowID04+$A47-2,colDU)</f>
        <v>788281</v>
      </c>
      <c r="E47" s="14">
        <f ca="1">OFFSET(Curr!$A$1,rowID05+$A47-2,colDU)</f>
        <v>0</v>
      </c>
      <c r="F47" s="14">
        <f ca="1">OFFSET(Pre!$A$1,rowID04+$A47-2,colCC)</f>
        <v>33130</v>
      </c>
      <c r="G47" s="14">
        <f ca="1">OFFSET(Curr!$A$1,rowID05+$A47-2,colCC)</f>
        <v>0</v>
      </c>
      <c r="H47" s="14">
        <f ca="1">OFFSET(Pre!$A$1,rowID04+$A47-2,colTX)</f>
        <v>36735</v>
      </c>
      <c r="I47" s="14">
        <f ca="1">OFFSET(Curr!$A$1,rowID05+$A47-2,colTX)</f>
        <v>0</v>
      </c>
      <c r="J47" s="14">
        <f ca="1">IF(ISNA($C47),#N/A,OFFSET(TABLES!$J$4,seg,0))</f>
        <v>14144093</v>
      </c>
      <c r="K47" s="14">
        <f ca="1">IF(ISNA($C47),#N/A,OFFSET(TABLES!$O$4,seg,0))</f>
        <v>14480533</v>
      </c>
      <c r="M47" s="15">
        <f t="shared" ca="1" si="2"/>
        <v>788281</v>
      </c>
      <c r="N47" s="15">
        <f t="shared" ca="1" si="3"/>
        <v>0</v>
      </c>
      <c r="O47" s="10">
        <f t="shared" ca="1" si="4"/>
        <v>-1</v>
      </c>
      <c r="Q47" s="15">
        <f t="shared" ca="1" si="5"/>
        <v>14144093</v>
      </c>
      <c r="R47" s="15">
        <f t="shared" ca="1" si="6"/>
        <v>14480533</v>
      </c>
      <c r="S47" s="10">
        <f t="shared" ca="1" si="7"/>
        <v>2.3786608303551171E-2</v>
      </c>
      <c r="U47" s="10">
        <f t="shared" ca="1" si="8"/>
        <v>2.3423205715629837E-3</v>
      </c>
      <c r="V47" s="10">
        <f t="shared" ca="1" si="9"/>
        <v>0</v>
      </c>
      <c r="W47" s="10">
        <f t="shared" ca="1" si="10"/>
        <v>-1</v>
      </c>
      <c r="Y47" s="10">
        <f t="shared" ca="1" si="11"/>
        <v>1.108813763960157</v>
      </c>
      <c r="Z47" s="10" t="e">
        <f t="shared" ca="1" si="12"/>
        <v>#DIV/0!</v>
      </c>
      <c r="AA47" s="10" t="e">
        <f t="shared" ca="1" si="13"/>
        <v>#DIV/0!</v>
      </c>
      <c r="AC47" s="10">
        <f t="shared" ca="1" si="14"/>
        <v>21.458581734041104</v>
      </c>
      <c r="AD47" s="10" t="e">
        <f t="shared" ca="1" si="15"/>
        <v>#DIV/0!</v>
      </c>
      <c r="AE47" s="10" t="e">
        <f t="shared" ca="1" si="16"/>
        <v>#DIV/0!</v>
      </c>
    </row>
    <row r="48" spans="1:31" x14ac:dyDescent="0.15">
      <c r="A48" s="12">
        <f t="shared" si="17"/>
        <v>47</v>
      </c>
      <c r="B48" s="13">
        <f t="shared" si="0"/>
        <v>38676</v>
      </c>
      <c r="C48" s="13" t="b">
        <f t="shared" ca="1" si="1"/>
        <v>0</v>
      </c>
      <c r="D48" s="14">
        <f ca="1">OFFSET(Pre!$A$1,rowID04+$A48-2,colDU)</f>
        <v>918381</v>
      </c>
      <c r="E48" s="14">
        <f ca="1">OFFSET(Curr!$A$1,rowID05+$A48-2,colDU)</f>
        <v>0</v>
      </c>
      <c r="F48" s="14">
        <f ca="1">OFFSET(Pre!$A$1,rowID04+$A48-2,colCC)</f>
        <v>33116</v>
      </c>
      <c r="G48" s="14">
        <f ca="1">OFFSET(Curr!$A$1,rowID05+$A48-2,colCC)</f>
        <v>0</v>
      </c>
      <c r="H48" s="14">
        <f ca="1">OFFSET(Pre!$A$1,rowID04+$A48-2,colTX)</f>
        <v>36813</v>
      </c>
      <c r="I48" s="14">
        <f ca="1">OFFSET(Curr!$A$1,rowID05+$A48-2,colTX)</f>
        <v>0</v>
      </c>
      <c r="J48" s="14">
        <f ca="1">IF(ISNA($C48),#N/A,OFFSET(TABLES!$J$4,seg,0))</f>
        <v>14144093</v>
      </c>
      <c r="K48" s="14">
        <f ca="1">IF(ISNA($C48),#N/A,OFFSET(TABLES!$O$4,seg,0))</f>
        <v>14480533</v>
      </c>
      <c r="M48" s="15">
        <f t="shared" ca="1" si="2"/>
        <v>918381</v>
      </c>
      <c r="N48" s="15">
        <f t="shared" ca="1" si="3"/>
        <v>0</v>
      </c>
      <c r="O48" s="10">
        <f t="shared" ca="1" si="4"/>
        <v>-1</v>
      </c>
      <c r="Q48" s="15">
        <f t="shared" ca="1" si="5"/>
        <v>14144093</v>
      </c>
      <c r="R48" s="15">
        <f t="shared" ca="1" si="6"/>
        <v>14480533</v>
      </c>
      <c r="S48" s="10">
        <f t="shared" ca="1" si="7"/>
        <v>2.3786608303551171E-2</v>
      </c>
      <c r="U48" s="10">
        <f t="shared" ca="1" si="8"/>
        <v>2.3413307590667001E-3</v>
      </c>
      <c r="V48" s="10">
        <f t="shared" ca="1" si="9"/>
        <v>0</v>
      </c>
      <c r="W48" s="10">
        <f t="shared" ca="1" si="10"/>
        <v>-1</v>
      </c>
      <c r="Y48" s="10">
        <f t="shared" ca="1" si="11"/>
        <v>1.1116378789708903</v>
      </c>
      <c r="Z48" s="10" t="e">
        <f t="shared" ca="1" si="12"/>
        <v>#DIV/0!</v>
      </c>
      <c r="AA48" s="10" t="e">
        <f t="shared" ca="1" si="13"/>
        <v>#DIV/0!</v>
      </c>
      <c r="AC48" s="10">
        <f t="shared" ca="1" si="14"/>
        <v>24.947192567842883</v>
      </c>
      <c r="AD48" s="10" t="e">
        <f t="shared" ca="1" si="15"/>
        <v>#DIV/0!</v>
      </c>
      <c r="AE48" s="10" t="e">
        <f t="shared" ca="1" si="16"/>
        <v>#DIV/0!</v>
      </c>
    </row>
    <row r="49" spans="1:31" x14ac:dyDescent="0.15">
      <c r="A49" s="12">
        <f t="shared" si="17"/>
        <v>48</v>
      </c>
      <c r="B49" s="13">
        <f t="shared" si="0"/>
        <v>38683</v>
      </c>
      <c r="C49" s="13" t="b">
        <f t="shared" ca="1" si="1"/>
        <v>0</v>
      </c>
      <c r="D49" s="14">
        <f ca="1">OFFSET(Pre!$A$1,rowID04+$A49-2,colDU)</f>
        <v>1258241</v>
      </c>
      <c r="E49" s="14">
        <f ca="1">OFFSET(Curr!$A$1,rowID05+$A49-2,colDU)</f>
        <v>0</v>
      </c>
      <c r="F49" s="14">
        <f ca="1">OFFSET(Pre!$A$1,rowID04+$A49-2,colCC)</f>
        <v>44382</v>
      </c>
      <c r="G49" s="14">
        <f ca="1">OFFSET(Curr!$A$1,rowID05+$A49-2,colCC)</f>
        <v>0</v>
      </c>
      <c r="H49" s="14">
        <f ca="1">OFFSET(Pre!$A$1,rowID04+$A49-2,colTX)</f>
        <v>50416</v>
      </c>
      <c r="I49" s="14">
        <f ca="1">OFFSET(Curr!$A$1,rowID05+$A49-2,colTX)</f>
        <v>0</v>
      </c>
      <c r="J49" s="14">
        <f ca="1">IF(ISNA($C49),#N/A,OFFSET(TABLES!$J$4,seg,0))</f>
        <v>14144093</v>
      </c>
      <c r="K49" s="14">
        <f ca="1">IF(ISNA($C49),#N/A,OFFSET(TABLES!$O$4,seg,0))</f>
        <v>14480533</v>
      </c>
      <c r="M49" s="15">
        <f t="shared" ca="1" si="2"/>
        <v>1258241</v>
      </c>
      <c r="N49" s="15">
        <f t="shared" ca="1" si="3"/>
        <v>0</v>
      </c>
      <c r="O49" s="10">
        <f t="shared" ca="1" si="4"/>
        <v>-1</v>
      </c>
      <c r="Q49" s="15">
        <f t="shared" ca="1" si="5"/>
        <v>14144093</v>
      </c>
      <c r="R49" s="15">
        <f t="shared" ca="1" si="6"/>
        <v>14480533</v>
      </c>
      <c r="S49" s="10">
        <f t="shared" ca="1" si="7"/>
        <v>2.3786608303551171E-2</v>
      </c>
      <c r="U49" s="10">
        <f t="shared" ca="1" si="8"/>
        <v>3.1378470150047796E-3</v>
      </c>
      <c r="V49" s="10">
        <f t="shared" ca="1" si="9"/>
        <v>0</v>
      </c>
      <c r="W49" s="10">
        <f t="shared" ca="1" si="10"/>
        <v>-1</v>
      </c>
      <c r="Y49" s="10">
        <f t="shared" ca="1" si="11"/>
        <v>1.1359560182055788</v>
      </c>
      <c r="Z49" s="10" t="e">
        <f t="shared" ca="1" si="12"/>
        <v>#DIV/0!</v>
      </c>
      <c r="AA49" s="10" t="e">
        <f t="shared" ca="1" si="13"/>
        <v>#DIV/0!</v>
      </c>
      <c r="AC49" s="10">
        <f t="shared" ca="1" si="14"/>
        <v>24.957176293240241</v>
      </c>
      <c r="AD49" s="10" t="e">
        <f t="shared" ca="1" si="15"/>
        <v>#DIV/0!</v>
      </c>
      <c r="AE49" s="10" t="e">
        <f t="shared" ca="1" si="16"/>
        <v>#DIV/0!</v>
      </c>
    </row>
    <row r="50" spans="1:31" x14ac:dyDescent="0.15">
      <c r="A50" s="12">
        <f t="shared" si="17"/>
        <v>49</v>
      </c>
      <c r="B50" s="13">
        <f t="shared" si="0"/>
        <v>38690</v>
      </c>
      <c r="C50" s="13" t="b">
        <f t="shared" ca="1" si="1"/>
        <v>0</v>
      </c>
      <c r="D50" s="14">
        <f ca="1">OFFSET(Pre!$A$1,rowID04+$A50-2,colDU)</f>
        <v>1364418</v>
      </c>
      <c r="E50" s="14">
        <f ca="1">OFFSET(Curr!$A$1,rowID05+$A50-2,colDU)</f>
        <v>0</v>
      </c>
      <c r="F50" s="14">
        <f ca="1">OFFSET(Pre!$A$1,rowID04+$A50-2,colCC)</f>
        <v>49665</v>
      </c>
      <c r="G50" s="14">
        <f ca="1">OFFSET(Curr!$A$1,rowID05+$A50-2,colCC)</f>
        <v>0</v>
      </c>
      <c r="H50" s="14">
        <f ca="1">OFFSET(Pre!$A$1,rowID04+$A50-2,colTX)</f>
        <v>57155</v>
      </c>
      <c r="I50" s="14">
        <f ca="1">OFFSET(Curr!$A$1,rowID05+$A50-2,colTX)</f>
        <v>0</v>
      </c>
      <c r="J50" s="14">
        <f ca="1">IF(ISNA($C50),#N/A,OFFSET(TABLES!$J$4,seg,0))</f>
        <v>14144093</v>
      </c>
      <c r="K50" s="14">
        <f ca="1">IF(ISNA($C50),#N/A,OFFSET(TABLES!$O$4,seg,0))</f>
        <v>14480533</v>
      </c>
      <c r="M50" s="15">
        <f t="shared" ca="1" si="2"/>
        <v>1364418</v>
      </c>
      <c r="N50" s="15">
        <f t="shared" ca="1" si="3"/>
        <v>0</v>
      </c>
      <c r="O50" s="10">
        <f t="shared" ca="1" si="4"/>
        <v>-1</v>
      </c>
      <c r="Q50" s="15">
        <f t="shared" ca="1" si="5"/>
        <v>14144093</v>
      </c>
      <c r="R50" s="15">
        <f t="shared" ca="1" si="6"/>
        <v>14480533</v>
      </c>
      <c r="S50" s="10">
        <f t="shared" ca="1" si="7"/>
        <v>2.3786608303551171E-2</v>
      </c>
      <c r="U50" s="10">
        <f t="shared" ca="1" si="8"/>
        <v>3.5113598305667251E-3</v>
      </c>
      <c r="V50" s="10">
        <f t="shared" ca="1" si="9"/>
        <v>0</v>
      </c>
      <c r="W50" s="10">
        <f t="shared" ca="1" si="10"/>
        <v>-1</v>
      </c>
      <c r="Y50" s="10">
        <f t="shared" ca="1" si="11"/>
        <v>1.1508104298801973</v>
      </c>
      <c r="Z50" s="10" t="e">
        <f t="shared" ca="1" si="12"/>
        <v>#DIV/0!</v>
      </c>
      <c r="AA50" s="10" t="e">
        <f t="shared" ca="1" si="13"/>
        <v>#DIV/0!</v>
      </c>
      <c r="AC50" s="10">
        <f t="shared" ca="1" si="14"/>
        <v>23.872242148543435</v>
      </c>
      <c r="AD50" s="10" t="e">
        <f t="shared" ca="1" si="15"/>
        <v>#DIV/0!</v>
      </c>
      <c r="AE50" s="10" t="e">
        <f t="shared" ca="1" si="16"/>
        <v>#DIV/0!</v>
      </c>
    </row>
    <row r="51" spans="1:31" x14ac:dyDescent="0.15">
      <c r="A51" s="12">
        <f t="shared" si="17"/>
        <v>50</v>
      </c>
      <c r="B51" s="13">
        <f t="shared" si="0"/>
        <v>38697</v>
      </c>
      <c r="C51" s="13" t="b">
        <f t="shared" ca="1" si="1"/>
        <v>0</v>
      </c>
      <c r="D51" s="14">
        <f ca="1">OFFSET(Pre!$A$1,rowID04+$A51-2,colDU)</f>
        <v>1446582</v>
      </c>
      <c r="E51" s="14">
        <f ca="1">OFFSET(Curr!$A$1,rowID05+$A51-2,colDU)</f>
        <v>0</v>
      </c>
      <c r="F51" s="14">
        <f ca="1">OFFSET(Pre!$A$1,rowID04+$A51-2,colCC)</f>
        <v>55026</v>
      </c>
      <c r="G51" s="14">
        <f ca="1">OFFSET(Curr!$A$1,rowID05+$A51-2,colCC)</f>
        <v>0</v>
      </c>
      <c r="H51" s="14">
        <f ca="1">OFFSET(Pre!$A$1,rowID04+$A51-2,colTX)</f>
        <v>64741</v>
      </c>
      <c r="I51" s="14">
        <f ca="1">OFFSET(Curr!$A$1,rowID05+$A51-2,colTX)</f>
        <v>0</v>
      </c>
      <c r="J51" s="14">
        <f ca="1">IF(ISNA($C51),#N/A,OFFSET(TABLES!$J$4,seg,0))</f>
        <v>14144093</v>
      </c>
      <c r="K51" s="14">
        <f ca="1">IF(ISNA($C51),#N/A,OFFSET(TABLES!$O$4,seg,0))</f>
        <v>14480533</v>
      </c>
      <c r="M51" s="15">
        <f t="shared" ca="1" si="2"/>
        <v>1446582</v>
      </c>
      <c r="N51" s="15">
        <f t="shared" ca="1" si="3"/>
        <v>0</v>
      </c>
      <c r="O51" s="10">
        <f t="shared" ca="1" si="4"/>
        <v>-1</v>
      </c>
      <c r="Q51" s="15">
        <f t="shared" ca="1" si="5"/>
        <v>14144093</v>
      </c>
      <c r="R51" s="15">
        <f t="shared" ca="1" si="6"/>
        <v>14480533</v>
      </c>
      <c r="S51" s="10">
        <f t="shared" ca="1" si="7"/>
        <v>2.3786608303551171E-2</v>
      </c>
      <c r="U51" s="10">
        <f t="shared" ca="1" si="8"/>
        <v>3.8903873157508225E-3</v>
      </c>
      <c r="V51" s="10">
        <f t="shared" ca="1" si="9"/>
        <v>0</v>
      </c>
      <c r="W51" s="10">
        <f t="shared" ca="1" si="10"/>
        <v>-1</v>
      </c>
      <c r="Y51" s="10">
        <f t="shared" ca="1" si="11"/>
        <v>1.1765529022643841</v>
      </c>
      <c r="Z51" s="10" t="e">
        <f t="shared" ca="1" si="12"/>
        <v>#DIV/0!</v>
      </c>
      <c r="AA51" s="10" t="e">
        <f t="shared" ca="1" si="13"/>
        <v>#DIV/0!</v>
      </c>
      <c r="AC51" s="10">
        <f t="shared" ca="1" si="14"/>
        <v>22.3441404982932</v>
      </c>
      <c r="AD51" s="10" t="e">
        <f t="shared" ca="1" si="15"/>
        <v>#DIV/0!</v>
      </c>
      <c r="AE51" s="10" t="e">
        <f t="shared" ca="1" si="16"/>
        <v>#DIV/0!</v>
      </c>
    </row>
    <row r="52" spans="1:31" x14ac:dyDescent="0.15">
      <c r="A52" s="12">
        <f t="shared" si="17"/>
        <v>51</v>
      </c>
      <c r="B52" s="13">
        <f t="shared" si="0"/>
        <v>38704</v>
      </c>
      <c r="C52" s="13" t="b">
        <f t="shared" ca="1" si="1"/>
        <v>0</v>
      </c>
      <c r="D52" s="14">
        <f ca="1">OFFSET(Pre!$A$1,rowID04+$A52-2,colDU)</f>
        <v>1036302</v>
      </c>
      <c r="E52" s="14">
        <f ca="1">OFFSET(Curr!$A$1,rowID05+$A52-2,colDU)</f>
        <v>0</v>
      </c>
      <c r="F52" s="14">
        <f ca="1">OFFSET(Pre!$A$1,rowID04+$A52-2,colCC)</f>
        <v>41954</v>
      </c>
      <c r="G52" s="14">
        <f ca="1">OFFSET(Curr!$A$1,rowID05+$A52-2,colCC)</f>
        <v>0</v>
      </c>
      <c r="H52" s="14">
        <f ca="1">OFFSET(Pre!$A$1,rowID04+$A52-2,colTX)</f>
        <v>48650</v>
      </c>
      <c r="I52" s="14">
        <f ca="1">OFFSET(Curr!$A$1,rowID05+$A52-2,colTX)</f>
        <v>0</v>
      </c>
      <c r="J52" s="14">
        <f ca="1">IF(ISNA($C52),#N/A,OFFSET(TABLES!$J$4,seg,0))</f>
        <v>14144093</v>
      </c>
      <c r="K52" s="14">
        <f ca="1">IF(ISNA($C52),#N/A,OFFSET(TABLES!$O$4,seg,0))</f>
        <v>14480533</v>
      </c>
      <c r="M52" s="15">
        <f t="shared" ca="1" si="2"/>
        <v>1036302</v>
      </c>
      <c r="N52" s="15">
        <f t="shared" ca="1" si="3"/>
        <v>0</v>
      </c>
      <c r="O52" s="10">
        <f t="shared" ca="1" si="4"/>
        <v>-1</v>
      </c>
      <c r="Q52" s="15">
        <f t="shared" ca="1" si="5"/>
        <v>14144093</v>
      </c>
      <c r="R52" s="15">
        <f t="shared" ca="1" si="6"/>
        <v>14480533</v>
      </c>
      <c r="S52" s="10">
        <f t="shared" ca="1" si="7"/>
        <v>2.3786608303551171E-2</v>
      </c>
      <c r="U52" s="10">
        <f t="shared" ca="1" si="8"/>
        <v>2.966185247792135E-3</v>
      </c>
      <c r="V52" s="10">
        <f t="shared" ca="1" si="9"/>
        <v>0</v>
      </c>
      <c r="W52" s="10">
        <f t="shared" ca="1" si="10"/>
        <v>-1</v>
      </c>
      <c r="Y52" s="10">
        <f t="shared" ca="1" si="11"/>
        <v>1.1596033751251371</v>
      </c>
      <c r="Z52" s="10" t="e">
        <f t="shared" ca="1" si="12"/>
        <v>#DIV/0!</v>
      </c>
      <c r="AA52" s="10" t="e">
        <f t="shared" ca="1" si="13"/>
        <v>#DIV/0!</v>
      </c>
      <c r="AC52" s="10">
        <f t="shared" ca="1" si="14"/>
        <v>21.301171634121275</v>
      </c>
      <c r="AD52" s="10" t="e">
        <f t="shared" ca="1" si="15"/>
        <v>#DIV/0!</v>
      </c>
      <c r="AE52" s="10" t="e">
        <f t="shared" ca="1" si="16"/>
        <v>#DIV/0!</v>
      </c>
    </row>
    <row r="53" spans="1:31" x14ac:dyDescent="0.15">
      <c r="A53" s="12">
        <f t="shared" si="17"/>
        <v>52</v>
      </c>
      <c r="B53" s="13">
        <f t="shared" si="0"/>
        <v>38711</v>
      </c>
      <c r="C53" s="13" t="b">
        <f t="shared" ca="1" si="1"/>
        <v>0</v>
      </c>
      <c r="D53" s="14">
        <f ca="1">OFFSET(Pre!$A$1,rowID04+$A53-2,colDU)</f>
        <v>1015072</v>
      </c>
      <c r="E53" s="14">
        <f ca="1">OFFSET(Curr!$A$1,rowID05+$A53-2,colDU)</f>
        <v>0</v>
      </c>
      <c r="F53" s="14">
        <f ca="1">OFFSET(Pre!$A$1,rowID04+$A53-2,colCC)</f>
        <v>32829</v>
      </c>
      <c r="G53" s="14">
        <f ca="1">OFFSET(Curr!$A$1,rowID05+$A53-2,colCC)</f>
        <v>0</v>
      </c>
      <c r="H53" s="14">
        <f ca="1">OFFSET(Pre!$A$1,rowID04+$A53-2,colTX)</f>
        <v>39899</v>
      </c>
      <c r="I53" s="14">
        <f ca="1">OFFSET(Curr!$A$1,rowID05+$A53-2,colTX)</f>
        <v>0</v>
      </c>
      <c r="J53" s="14">
        <f ca="1">IF(ISNA($C53),#N/A,OFFSET(TABLES!$J$4,seg,0))</f>
        <v>14144093</v>
      </c>
      <c r="K53" s="14">
        <f ca="1">IF(ISNA($C53),#N/A,OFFSET(TABLES!$O$4,seg,0))</f>
        <v>14480533</v>
      </c>
      <c r="M53" s="15">
        <f t="shared" ca="1" si="2"/>
        <v>1015072</v>
      </c>
      <c r="N53" s="15">
        <f t="shared" ca="1" si="3"/>
        <v>0</v>
      </c>
      <c r="O53" s="10">
        <f t="shared" ca="1" si="4"/>
        <v>-1</v>
      </c>
      <c r="Q53" s="15">
        <f t="shared" ca="1" si="5"/>
        <v>14144093</v>
      </c>
      <c r="R53" s="15">
        <f t="shared" ca="1" si="6"/>
        <v>14480533</v>
      </c>
      <c r="S53" s="10">
        <f t="shared" ca="1" si="7"/>
        <v>2.3786608303551171E-2</v>
      </c>
      <c r="U53" s="10">
        <f t="shared" ca="1" si="8"/>
        <v>2.3210396028928828E-3</v>
      </c>
      <c r="V53" s="10">
        <f t="shared" ca="1" si="9"/>
        <v>0</v>
      </c>
      <c r="W53" s="10">
        <f t="shared" ca="1" si="10"/>
        <v>-1</v>
      </c>
      <c r="Y53" s="10">
        <f t="shared" ca="1" si="11"/>
        <v>1.2153583721709464</v>
      </c>
      <c r="Z53" s="10" t="e">
        <f t="shared" ca="1" si="12"/>
        <v>#DIV/0!</v>
      </c>
      <c r="AA53" s="10" t="e">
        <f t="shared" ca="1" si="13"/>
        <v>#DIV/0!</v>
      </c>
      <c r="AC53" s="10">
        <f t="shared" ca="1" si="14"/>
        <v>25.441038622521869</v>
      </c>
      <c r="AD53" s="10" t="e">
        <f t="shared" ca="1" si="15"/>
        <v>#DIV/0!</v>
      </c>
      <c r="AE53" s="10" t="e">
        <f t="shared" ca="1" si="16"/>
        <v>#DIV/0!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/>
  <dimension ref="A1:T573"/>
  <sheetViews>
    <sheetView zoomScale="150" workbookViewId="0">
      <selection activeCell="D1" sqref="D1"/>
    </sheetView>
  </sheetViews>
  <sheetFormatPr baseColWidth="10" defaultColWidth="9.25" defaultRowHeight="11" x14ac:dyDescent="0.15"/>
  <cols>
    <col min="1" max="1" width="14.25" style="1" customWidth="1"/>
    <col min="2" max="3" width="9.5" style="1" bestFit="1" customWidth="1"/>
    <col min="4" max="4" width="10.5" style="1" bestFit="1" customWidth="1"/>
    <col min="5" max="5" width="14" style="1" bestFit="1" customWidth="1"/>
    <col min="6" max="6" width="9.5" style="1" bestFit="1" customWidth="1"/>
    <col min="7" max="8" width="10.5" style="1" bestFit="1" customWidth="1"/>
    <col min="9" max="11" width="9.5" style="1" bestFit="1" customWidth="1"/>
    <col min="12" max="12" width="14.5" style="1" bestFit="1" customWidth="1"/>
    <col min="13" max="13" width="9.5" style="1" bestFit="1" customWidth="1"/>
    <col min="14" max="14" width="13" style="1" bestFit="1" customWidth="1"/>
    <col min="15" max="20" width="9.5" style="1" bestFit="1" customWidth="1"/>
    <col min="21" max="21" width="9.25" style="1"/>
    <col min="22" max="22" width="12.75" style="1" customWidth="1"/>
    <col min="23" max="16384" width="9.25" style="1"/>
  </cols>
  <sheetData>
    <row r="1" spans="1:20" x14ac:dyDescent="0.15">
      <c r="A1" s="3" t="s">
        <v>0</v>
      </c>
      <c r="B1" s="3" t="s">
        <v>1</v>
      </c>
      <c r="C1" s="152" t="s">
        <v>92</v>
      </c>
      <c r="D1" s="152" t="s">
        <v>93</v>
      </c>
      <c r="E1" s="152" t="s">
        <v>95</v>
      </c>
      <c r="F1" s="152" t="s">
        <v>97</v>
      </c>
      <c r="G1" s="152" t="s">
        <v>98</v>
      </c>
      <c r="H1" s="152" t="s">
        <v>94</v>
      </c>
      <c r="I1" s="152" t="s">
        <v>99</v>
      </c>
      <c r="J1" s="152" t="s">
        <v>100</v>
      </c>
      <c r="K1" s="152" t="s">
        <v>96</v>
      </c>
      <c r="L1" s="3" t="s">
        <v>83</v>
      </c>
      <c r="M1" s="3" t="s">
        <v>84</v>
      </c>
      <c r="N1" s="3" t="s">
        <v>86</v>
      </c>
      <c r="O1" s="3" t="s">
        <v>88</v>
      </c>
      <c r="P1" s="3" t="s">
        <v>89</v>
      </c>
      <c r="Q1" s="3" t="s">
        <v>85</v>
      </c>
      <c r="R1" s="3" t="s">
        <v>90</v>
      </c>
      <c r="S1" s="3" t="s">
        <v>91</v>
      </c>
      <c r="T1" s="3" t="s">
        <v>87</v>
      </c>
    </row>
    <row r="2" spans="1:20" x14ac:dyDescent="0.15">
      <c r="A2" s="3" t="s">
        <v>19</v>
      </c>
      <c r="B2" s="4">
        <v>1</v>
      </c>
      <c r="C2" s="5">
        <v>29954</v>
      </c>
      <c r="D2" s="5">
        <v>33373</v>
      </c>
      <c r="E2" s="3">
        <v>557527</v>
      </c>
      <c r="F2" s="3">
        <v>22485</v>
      </c>
      <c r="G2" s="3">
        <v>23740</v>
      </c>
      <c r="H2" s="3">
        <v>75957</v>
      </c>
      <c r="I2" s="3">
        <v>3794</v>
      </c>
      <c r="J2" s="3">
        <v>4247</v>
      </c>
      <c r="K2" s="3">
        <v>11900</v>
      </c>
      <c r="L2" s="3">
        <v>29954</v>
      </c>
      <c r="M2" s="3">
        <v>33373</v>
      </c>
      <c r="N2" s="3">
        <v>557527</v>
      </c>
      <c r="O2" s="3">
        <v>22485</v>
      </c>
      <c r="P2" s="3">
        <v>23740</v>
      </c>
      <c r="Q2" s="3">
        <v>75957</v>
      </c>
      <c r="R2" s="3">
        <v>3794</v>
      </c>
      <c r="S2" s="3">
        <v>4247</v>
      </c>
      <c r="T2" s="3">
        <v>11900</v>
      </c>
    </row>
    <row r="3" spans="1:20" x14ac:dyDescent="0.15">
      <c r="A3" s="3" t="s">
        <v>19</v>
      </c>
      <c r="B3" s="3">
        <v>2</v>
      </c>
      <c r="C3" s="5">
        <v>53477</v>
      </c>
      <c r="D3" s="5">
        <v>65002</v>
      </c>
      <c r="E3" s="3">
        <v>1022766</v>
      </c>
      <c r="F3" s="3">
        <v>40528</v>
      </c>
      <c r="G3" s="3">
        <v>45592</v>
      </c>
      <c r="H3" s="3">
        <v>150365</v>
      </c>
      <c r="I3" s="3">
        <v>5775</v>
      </c>
      <c r="J3" s="3">
        <v>6735</v>
      </c>
      <c r="K3" s="3">
        <v>18805</v>
      </c>
      <c r="L3" s="3">
        <v>28743</v>
      </c>
      <c r="M3" s="3">
        <v>31629</v>
      </c>
      <c r="N3" s="3">
        <v>465238</v>
      </c>
      <c r="O3" s="3">
        <v>20829</v>
      </c>
      <c r="P3" s="3">
        <v>21853</v>
      </c>
      <c r="Q3" s="3">
        <v>74408</v>
      </c>
      <c r="R3" s="3">
        <v>2279</v>
      </c>
      <c r="S3" s="3">
        <v>2488</v>
      </c>
      <c r="T3" s="3">
        <v>6905</v>
      </c>
    </row>
    <row r="4" spans="1:20" x14ac:dyDescent="0.15">
      <c r="A4" s="3" t="s">
        <v>19</v>
      </c>
      <c r="B4" s="3">
        <v>3</v>
      </c>
      <c r="C4" s="5">
        <v>70977</v>
      </c>
      <c r="D4" s="5">
        <v>92446</v>
      </c>
      <c r="E4" s="3">
        <v>1445177</v>
      </c>
      <c r="F4" s="3">
        <v>56285</v>
      </c>
      <c r="G4" s="3">
        <v>67317</v>
      </c>
      <c r="H4" s="3">
        <v>227603</v>
      </c>
      <c r="I4" s="3">
        <v>6974</v>
      </c>
      <c r="J4" s="3">
        <v>8350</v>
      </c>
      <c r="K4" s="3">
        <v>23346</v>
      </c>
      <c r="L4" s="3">
        <v>25315</v>
      </c>
      <c r="M4" s="3">
        <v>27444</v>
      </c>
      <c r="N4" s="3">
        <v>422411</v>
      </c>
      <c r="O4" s="3">
        <v>20723</v>
      </c>
      <c r="P4" s="3">
        <v>21725</v>
      </c>
      <c r="Q4" s="3">
        <v>77238</v>
      </c>
      <c r="R4" s="3">
        <v>1496</v>
      </c>
      <c r="S4" s="3">
        <v>1615</v>
      </c>
      <c r="T4" s="3">
        <v>4541</v>
      </c>
    </row>
    <row r="5" spans="1:20" x14ac:dyDescent="0.15">
      <c r="A5" s="3" t="s">
        <v>19</v>
      </c>
      <c r="B5" s="3">
        <v>4</v>
      </c>
      <c r="C5" s="5">
        <v>91099</v>
      </c>
      <c r="D5" s="5">
        <v>128003</v>
      </c>
      <c r="E5" s="3">
        <v>2000914</v>
      </c>
      <c r="F5" s="3">
        <v>75477</v>
      </c>
      <c r="G5" s="3">
        <v>97105</v>
      </c>
      <c r="H5" s="3">
        <v>348657</v>
      </c>
      <c r="I5" s="3">
        <v>8060</v>
      </c>
      <c r="J5" s="3">
        <v>9831</v>
      </c>
      <c r="K5" s="3">
        <v>27436</v>
      </c>
      <c r="L5" s="3">
        <v>32717</v>
      </c>
      <c r="M5" s="3">
        <v>35557</v>
      </c>
      <c r="N5" s="3">
        <v>555737</v>
      </c>
      <c r="O5" s="3">
        <v>28211</v>
      </c>
      <c r="P5" s="3">
        <v>29787</v>
      </c>
      <c r="Q5" s="3">
        <v>121054</v>
      </c>
      <c r="R5" s="3">
        <v>1384</v>
      </c>
      <c r="S5" s="3">
        <v>1480</v>
      </c>
      <c r="T5" s="3">
        <v>4090</v>
      </c>
    </row>
    <row r="6" spans="1:20" x14ac:dyDescent="0.15">
      <c r="A6" s="3" t="s">
        <v>19</v>
      </c>
      <c r="B6" s="3">
        <v>5</v>
      </c>
      <c r="C6" s="5">
        <v>112479</v>
      </c>
      <c r="D6" s="5">
        <v>171002</v>
      </c>
      <c r="E6" s="3">
        <v>2660483</v>
      </c>
      <c r="F6" s="3">
        <v>96416</v>
      </c>
      <c r="G6" s="3">
        <v>134105</v>
      </c>
      <c r="H6" s="3">
        <v>504843</v>
      </c>
      <c r="I6" s="3">
        <v>8985</v>
      </c>
      <c r="J6" s="3">
        <v>11123</v>
      </c>
      <c r="K6" s="3">
        <v>31880</v>
      </c>
      <c r="L6" s="3">
        <v>39390</v>
      </c>
      <c r="M6" s="3">
        <v>43000</v>
      </c>
      <c r="N6" s="3">
        <v>659569</v>
      </c>
      <c r="O6" s="3">
        <v>34760</v>
      </c>
      <c r="P6" s="3">
        <v>37000</v>
      </c>
      <c r="Q6" s="3">
        <v>156186</v>
      </c>
      <c r="R6" s="3">
        <v>1210</v>
      </c>
      <c r="S6" s="3">
        <v>1293</v>
      </c>
      <c r="T6" s="3">
        <v>4444</v>
      </c>
    </row>
    <row r="7" spans="1:20" x14ac:dyDescent="0.15">
      <c r="A7" s="3" t="s">
        <v>19</v>
      </c>
      <c r="B7" s="3">
        <v>6</v>
      </c>
      <c r="C7" s="5">
        <v>140117</v>
      </c>
      <c r="D7" s="5">
        <v>234185</v>
      </c>
      <c r="E7" s="3">
        <v>3601687</v>
      </c>
      <c r="F7" s="3">
        <v>124382</v>
      </c>
      <c r="G7" s="3">
        <v>190320</v>
      </c>
      <c r="H7" s="3">
        <v>725482</v>
      </c>
      <c r="I7" s="3">
        <v>9735</v>
      </c>
      <c r="J7" s="3">
        <v>12162</v>
      </c>
      <c r="K7" s="3">
        <v>34830</v>
      </c>
      <c r="L7" s="3">
        <v>56227</v>
      </c>
      <c r="M7" s="3">
        <v>63183</v>
      </c>
      <c r="N7" s="3">
        <v>941203</v>
      </c>
      <c r="O7" s="3">
        <v>51231</v>
      </c>
      <c r="P7" s="3">
        <v>56215</v>
      </c>
      <c r="Q7" s="3">
        <v>220639</v>
      </c>
      <c r="R7" s="3">
        <v>993</v>
      </c>
      <c r="S7" s="3">
        <v>1038</v>
      </c>
      <c r="T7" s="3">
        <v>2950</v>
      </c>
    </row>
    <row r="8" spans="1:20" x14ac:dyDescent="0.15">
      <c r="A8" s="3" t="s">
        <v>19</v>
      </c>
      <c r="B8" s="3">
        <v>7</v>
      </c>
      <c r="C8" s="5">
        <v>153575</v>
      </c>
      <c r="D8" s="5">
        <v>272698</v>
      </c>
      <c r="E8" s="3">
        <v>4140179</v>
      </c>
      <c r="F8" s="3">
        <v>137149</v>
      </c>
      <c r="G8" s="3">
        <v>221769</v>
      </c>
      <c r="H8" s="3">
        <v>816314</v>
      </c>
      <c r="I8" s="3">
        <v>10139</v>
      </c>
      <c r="J8" s="3">
        <v>12752</v>
      </c>
      <c r="K8" s="3">
        <v>36415</v>
      </c>
      <c r="L8" s="3">
        <v>35144</v>
      </c>
      <c r="M8" s="3">
        <v>38513</v>
      </c>
      <c r="N8" s="3">
        <v>538492</v>
      </c>
      <c r="O8" s="3">
        <v>29523</v>
      </c>
      <c r="P8" s="3">
        <v>31449</v>
      </c>
      <c r="Q8" s="3">
        <v>90832</v>
      </c>
      <c r="R8" s="3">
        <v>567</v>
      </c>
      <c r="S8" s="3">
        <v>590</v>
      </c>
      <c r="T8" s="3">
        <v>1584</v>
      </c>
    </row>
    <row r="9" spans="1:20" x14ac:dyDescent="0.15">
      <c r="A9" s="3" t="s">
        <v>19</v>
      </c>
      <c r="B9" s="3">
        <v>8</v>
      </c>
      <c r="C9" s="5">
        <v>160763</v>
      </c>
      <c r="D9" s="5">
        <v>300930</v>
      </c>
      <c r="E9" s="3">
        <v>4531842</v>
      </c>
      <c r="F9" s="3">
        <v>143796</v>
      </c>
      <c r="G9" s="3">
        <v>244758</v>
      </c>
      <c r="H9" s="3">
        <v>892619</v>
      </c>
      <c r="I9" s="3">
        <v>10419</v>
      </c>
      <c r="J9" s="3">
        <v>13179</v>
      </c>
      <c r="K9" s="3">
        <v>37513</v>
      </c>
      <c r="L9" s="3">
        <v>26190</v>
      </c>
      <c r="M9" s="3">
        <v>28233</v>
      </c>
      <c r="N9" s="3">
        <v>391662</v>
      </c>
      <c r="O9" s="3">
        <v>21887</v>
      </c>
      <c r="P9" s="3">
        <v>22989</v>
      </c>
      <c r="Q9" s="3">
        <v>76305</v>
      </c>
      <c r="R9" s="3">
        <v>412</v>
      </c>
      <c r="S9" s="3">
        <v>426</v>
      </c>
      <c r="T9" s="3">
        <v>1098</v>
      </c>
    </row>
    <row r="10" spans="1:20" x14ac:dyDescent="0.15">
      <c r="A10" s="3" t="s">
        <v>19</v>
      </c>
      <c r="B10" s="3">
        <v>9</v>
      </c>
      <c r="C10" s="5">
        <v>168121</v>
      </c>
      <c r="D10" s="5">
        <v>333158</v>
      </c>
      <c r="E10" s="3">
        <v>5000497</v>
      </c>
      <c r="F10" s="3">
        <v>150761</v>
      </c>
      <c r="G10" s="3">
        <v>271609</v>
      </c>
      <c r="H10" s="3">
        <v>991140</v>
      </c>
      <c r="I10" s="3">
        <v>10687</v>
      </c>
      <c r="J10" s="3">
        <v>13594</v>
      </c>
      <c r="K10" s="3">
        <v>38544</v>
      </c>
      <c r="L10" s="3">
        <v>29800</v>
      </c>
      <c r="M10" s="3">
        <v>32228</v>
      </c>
      <c r="N10" s="3">
        <v>468656</v>
      </c>
      <c r="O10" s="3">
        <v>25456</v>
      </c>
      <c r="P10" s="3">
        <v>26852</v>
      </c>
      <c r="Q10" s="3">
        <v>98522</v>
      </c>
      <c r="R10" s="3">
        <v>399</v>
      </c>
      <c r="S10" s="3">
        <v>415</v>
      </c>
      <c r="T10" s="3">
        <v>1030</v>
      </c>
    </row>
    <row r="11" spans="1:20" x14ac:dyDescent="0.15">
      <c r="A11" s="3" t="s">
        <v>19</v>
      </c>
      <c r="B11" s="3">
        <v>10</v>
      </c>
      <c r="C11" s="5">
        <v>174939</v>
      </c>
      <c r="D11" s="5">
        <v>365739</v>
      </c>
      <c r="E11" s="3">
        <v>5482663</v>
      </c>
      <c r="F11" s="3">
        <v>157218</v>
      </c>
      <c r="G11" s="3">
        <v>298628</v>
      </c>
      <c r="H11" s="3">
        <v>1092241</v>
      </c>
      <c r="I11" s="3">
        <v>10906</v>
      </c>
      <c r="J11" s="3">
        <v>13940</v>
      </c>
      <c r="K11" s="3">
        <v>39412</v>
      </c>
      <c r="L11" s="3">
        <v>30049</v>
      </c>
      <c r="M11" s="3">
        <v>32581</v>
      </c>
      <c r="N11" s="3">
        <v>482166</v>
      </c>
      <c r="O11" s="3">
        <v>25567</v>
      </c>
      <c r="P11" s="3">
        <v>27019</v>
      </c>
      <c r="Q11" s="3">
        <v>101101</v>
      </c>
      <c r="R11" s="3">
        <v>334</v>
      </c>
      <c r="S11" s="3">
        <v>346</v>
      </c>
      <c r="T11" s="3">
        <v>868</v>
      </c>
    </row>
    <row r="12" spans="1:20" x14ac:dyDescent="0.15">
      <c r="A12" s="3" t="s">
        <v>19</v>
      </c>
      <c r="B12" s="3">
        <v>11</v>
      </c>
      <c r="C12" s="5">
        <v>182023</v>
      </c>
      <c r="D12" s="5">
        <v>402912</v>
      </c>
      <c r="E12" s="3">
        <v>6035747</v>
      </c>
      <c r="F12" s="3">
        <v>163919</v>
      </c>
      <c r="G12" s="3">
        <v>329537</v>
      </c>
      <c r="H12" s="3">
        <v>1211384</v>
      </c>
      <c r="I12" s="3">
        <v>11099</v>
      </c>
      <c r="J12" s="3">
        <v>14236</v>
      </c>
      <c r="K12" s="3">
        <v>40095</v>
      </c>
      <c r="L12" s="3">
        <v>33899</v>
      </c>
      <c r="M12" s="3">
        <v>37174</v>
      </c>
      <c r="N12" s="3">
        <v>553084</v>
      </c>
      <c r="O12" s="3">
        <v>28921</v>
      </c>
      <c r="P12" s="3">
        <v>30909</v>
      </c>
      <c r="Q12" s="3">
        <v>119143</v>
      </c>
      <c r="R12" s="3">
        <v>287</v>
      </c>
      <c r="S12" s="3">
        <v>296</v>
      </c>
      <c r="T12" s="3">
        <v>683</v>
      </c>
    </row>
    <row r="13" spans="1:20" x14ac:dyDescent="0.15">
      <c r="A13" s="3" t="s">
        <v>19</v>
      </c>
      <c r="B13" s="3">
        <v>12</v>
      </c>
      <c r="C13" s="5">
        <v>189965</v>
      </c>
      <c r="D13" s="5">
        <v>447874</v>
      </c>
      <c r="E13" s="3">
        <v>6717837</v>
      </c>
      <c r="F13" s="3">
        <v>171195</v>
      </c>
      <c r="G13" s="3">
        <v>365691</v>
      </c>
      <c r="H13" s="3">
        <v>1341242</v>
      </c>
      <c r="I13" s="3">
        <v>11316</v>
      </c>
      <c r="J13" s="3">
        <v>14561</v>
      </c>
      <c r="K13" s="3">
        <v>40800</v>
      </c>
      <c r="L13" s="3">
        <v>40020</v>
      </c>
      <c r="M13" s="3">
        <v>44962</v>
      </c>
      <c r="N13" s="3">
        <v>682089</v>
      </c>
      <c r="O13" s="3">
        <v>33249</v>
      </c>
      <c r="P13" s="3">
        <v>36154</v>
      </c>
      <c r="Q13" s="3">
        <v>129858</v>
      </c>
      <c r="R13" s="3">
        <v>313</v>
      </c>
      <c r="S13" s="3">
        <v>325</v>
      </c>
      <c r="T13" s="3">
        <v>705</v>
      </c>
    </row>
    <row r="14" spans="1:20" x14ac:dyDescent="0.15">
      <c r="A14" s="3" t="s">
        <v>19</v>
      </c>
      <c r="B14" s="3">
        <v>13</v>
      </c>
      <c r="C14" s="5">
        <v>193911</v>
      </c>
      <c r="D14" s="5">
        <v>472960</v>
      </c>
      <c r="E14" s="3">
        <v>7051653</v>
      </c>
      <c r="F14" s="3">
        <v>174849</v>
      </c>
      <c r="G14" s="3">
        <v>385752</v>
      </c>
      <c r="H14" s="3">
        <v>1400390</v>
      </c>
      <c r="I14" s="3">
        <v>11450</v>
      </c>
      <c r="J14" s="3">
        <v>14817</v>
      </c>
      <c r="K14" s="3">
        <v>41412</v>
      </c>
      <c r="L14" s="3">
        <v>23375</v>
      </c>
      <c r="M14" s="3">
        <v>25086</v>
      </c>
      <c r="N14" s="3">
        <v>333816</v>
      </c>
      <c r="O14" s="3">
        <v>19205</v>
      </c>
      <c r="P14" s="3">
        <v>20061</v>
      </c>
      <c r="Q14" s="3">
        <v>59149</v>
      </c>
      <c r="R14" s="3">
        <v>239</v>
      </c>
      <c r="S14" s="3">
        <v>257</v>
      </c>
      <c r="T14" s="3">
        <v>613</v>
      </c>
    </row>
    <row r="15" spans="1:20" x14ac:dyDescent="0.15">
      <c r="A15" s="3" t="s">
        <v>19</v>
      </c>
      <c r="B15" s="3">
        <v>14</v>
      </c>
      <c r="C15" s="5">
        <v>198167</v>
      </c>
      <c r="D15" s="5">
        <v>501835</v>
      </c>
      <c r="E15" s="3">
        <v>7446964</v>
      </c>
      <c r="F15" s="3">
        <v>178922</v>
      </c>
      <c r="G15" s="3">
        <v>409719</v>
      </c>
      <c r="H15" s="3">
        <v>1475046</v>
      </c>
      <c r="I15" s="3">
        <v>11558</v>
      </c>
      <c r="J15" s="3">
        <v>14989</v>
      </c>
      <c r="K15" s="3">
        <v>41811</v>
      </c>
      <c r="L15" s="3">
        <v>26777</v>
      </c>
      <c r="M15" s="3">
        <v>28876</v>
      </c>
      <c r="N15" s="3">
        <v>395311</v>
      </c>
      <c r="O15" s="3">
        <v>22762</v>
      </c>
      <c r="P15" s="3">
        <v>23968</v>
      </c>
      <c r="Q15" s="3">
        <v>74656</v>
      </c>
      <c r="R15" s="3">
        <v>168</v>
      </c>
      <c r="S15" s="3">
        <v>172</v>
      </c>
      <c r="T15" s="3">
        <v>399</v>
      </c>
    </row>
    <row r="16" spans="1:20" x14ac:dyDescent="0.15">
      <c r="A16" s="3" t="s">
        <v>19</v>
      </c>
      <c r="B16" s="3">
        <v>15</v>
      </c>
      <c r="C16" s="5">
        <v>202505</v>
      </c>
      <c r="D16" s="5">
        <v>532990</v>
      </c>
      <c r="E16" s="3">
        <v>7883858</v>
      </c>
      <c r="F16" s="3">
        <v>183131</v>
      </c>
      <c r="G16" s="3">
        <v>435751</v>
      </c>
      <c r="H16" s="3">
        <v>1561500</v>
      </c>
      <c r="I16" s="3">
        <v>11658</v>
      </c>
      <c r="J16" s="3">
        <v>15144</v>
      </c>
      <c r="K16" s="3">
        <v>42196</v>
      </c>
      <c r="L16" s="3">
        <v>28824</v>
      </c>
      <c r="M16" s="3">
        <v>31155</v>
      </c>
      <c r="N16" s="3">
        <v>436894</v>
      </c>
      <c r="O16" s="3">
        <v>24660</v>
      </c>
      <c r="P16" s="3">
        <v>26032</v>
      </c>
      <c r="Q16" s="3">
        <v>86454</v>
      </c>
      <c r="R16" s="3">
        <v>153</v>
      </c>
      <c r="S16" s="3">
        <v>155</v>
      </c>
      <c r="T16" s="3">
        <v>385</v>
      </c>
    </row>
    <row r="17" spans="1:20" x14ac:dyDescent="0.15">
      <c r="A17" s="3" t="s">
        <v>19</v>
      </c>
      <c r="B17" s="3">
        <v>16</v>
      </c>
      <c r="C17" s="5">
        <v>207017</v>
      </c>
      <c r="D17" s="5">
        <v>566606</v>
      </c>
      <c r="E17" s="3">
        <v>8360130</v>
      </c>
      <c r="F17" s="3">
        <v>187596</v>
      </c>
      <c r="G17" s="3">
        <v>464126</v>
      </c>
      <c r="H17" s="3">
        <v>1660763</v>
      </c>
      <c r="I17" s="3">
        <v>11756</v>
      </c>
      <c r="J17" s="3">
        <v>15292</v>
      </c>
      <c r="K17" s="3">
        <v>42514</v>
      </c>
      <c r="L17" s="3">
        <v>31085</v>
      </c>
      <c r="M17" s="3">
        <v>33616</v>
      </c>
      <c r="N17" s="3">
        <v>476272</v>
      </c>
      <c r="O17" s="3">
        <v>26865</v>
      </c>
      <c r="P17" s="3">
        <v>28375</v>
      </c>
      <c r="Q17" s="3">
        <v>99263</v>
      </c>
      <c r="R17" s="3">
        <v>145</v>
      </c>
      <c r="S17" s="3">
        <v>147</v>
      </c>
      <c r="T17" s="3">
        <v>318</v>
      </c>
    </row>
    <row r="18" spans="1:20" x14ac:dyDescent="0.15">
      <c r="A18" s="3" t="s">
        <v>19</v>
      </c>
      <c r="B18" s="3">
        <v>17</v>
      </c>
      <c r="C18" s="5">
        <v>212910</v>
      </c>
      <c r="D18" s="5">
        <v>611834</v>
      </c>
      <c r="E18" s="3">
        <v>9028100</v>
      </c>
      <c r="F18" s="3">
        <v>193670</v>
      </c>
      <c r="G18" s="3">
        <v>503408</v>
      </c>
      <c r="H18" s="3">
        <v>1812994</v>
      </c>
      <c r="I18" s="3">
        <v>11871</v>
      </c>
      <c r="J18" s="3">
        <v>15463</v>
      </c>
      <c r="K18" s="3">
        <v>42885</v>
      </c>
      <c r="L18" s="3">
        <v>41348</v>
      </c>
      <c r="M18" s="3">
        <v>45228</v>
      </c>
      <c r="N18" s="3">
        <v>667970</v>
      </c>
      <c r="O18" s="3">
        <v>36783</v>
      </c>
      <c r="P18" s="3">
        <v>39282</v>
      </c>
      <c r="Q18" s="3">
        <v>152231</v>
      </c>
      <c r="R18" s="3">
        <v>169</v>
      </c>
      <c r="S18" s="3">
        <v>171</v>
      </c>
      <c r="T18" s="3">
        <v>372</v>
      </c>
    </row>
    <row r="19" spans="1:20" x14ac:dyDescent="0.15">
      <c r="A19" s="3" t="s">
        <v>19</v>
      </c>
      <c r="B19" s="3">
        <v>18</v>
      </c>
      <c r="C19" s="5">
        <v>222632</v>
      </c>
      <c r="D19" s="5">
        <v>684161</v>
      </c>
      <c r="E19" s="3">
        <v>10133235</v>
      </c>
      <c r="F19" s="3">
        <v>204068</v>
      </c>
      <c r="G19" s="3">
        <v>568138</v>
      </c>
      <c r="H19" s="3">
        <v>2046772</v>
      </c>
      <c r="I19" s="3">
        <v>12012</v>
      </c>
      <c r="J19" s="3">
        <v>15657</v>
      </c>
      <c r="K19" s="3">
        <v>43336</v>
      </c>
      <c r="L19" s="3">
        <v>64020</v>
      </c>
      <c r="M19" s="3">
        <v>72327</v>
      </c>
      <c r="N19" s="3">
        <v>1105135</v>
      </c>
      <c r="O19" s="3">
        <v>58717</v>
      </c>
      <c r="P19" s="3">
        <v>64730</v>
      </c>
      <c r="Q19" s="3">
        <v>233778</v>
      </c>
      <c r="R19" s="3">
        <v>193</v>
      </c>
      <c r="S19" s="3">
        <v>195</v>
      </c>
      <c r="T19" s="3">
        <v>451</v>
      </c>
    </row>
    <row r="20" spans="1:20" x14ac:dyDescent="0.15">
      <c r="A20" s="3" t="s">
        <v>19</v>
      </c>
      <c r="B20" s="3">
        <v>19</v>
      </c>
      <c r="C20" s="5">
        <v>226146</v>
      </c>
      <c r="D20" s="5">
        <v>716180</v>
      </c>
      <c r="E20" s="3">
        <v>10553805</v>
      </c>
      <c r="F20" s="3">
        <v>207567</v>
      </c>
      <c r="G20" s="3">
        <v>594833</v>
      </c>
      <c r="H20" s="3">
        <v>2124474</v>
      </c>
      <c r="I20" s="3">
        <v>12078</v>
      </c>
      <c r="J20" s="3">
        <v>15752</v>
      </c>
      <c r="K20" s="3">
        <v>43585</v>
      </c>
      <c r="L20" s="3">
        <v>29635</v>
      </c>
      <c r="M20" s="3">
        <v>32018</v>
      </c>
      <c r="N20" s="3">
        <v>420570</v>
      </c>
      <c r="O20" s="3">
        <v>25275</v>
      </c>
      <c r="P20" s="3">
        <v>26695</v>
      </c>
      <c r="Q20" s="3">
        <v>77702</v>
      </c>
      <c r="R20" s="3">
        <v>94</v>
      </c>
      <c r="S20" s="3">
        <v>95</v>
      </c>
      <c r="T20" s="3">
        <v>249</v>
      </c>
    </row>
    <row r="21" spans="1:20" x14ac:dyDescent="0.15">
      <c r="A21" s="3" t="s">
        <v>19</v>
      </c>
      <c r="B21" s="3">
        <v>20</v>
      </c>
      <c r="C21" s="5">
        <v>229359</v>
      </c>
      <c r="D21" s="5">
        <v>749297</v>
      </c>
      <c r="E21" s="3">
        <v>10981131</v>
      </c>
      <c r="F21" s="3">
        <v>210810</v>
      </c>
      <c r="G21" s="3">
        <v>622962</v>
      </c>
      <c r="H21" s="3">
        <v>2210034</v>
      </c>
      <c r="I21" s="3">
        <v>12144</v>
      </c>
      <c r="J21" s="3">
        <v>15846</v>
      </c>
      <c r="K21" s="3">
        <v>43809</v>
      </c>
      <c r="L21" s="3">
        <v>30573</v>
      </c>
      <c r="M21" s="3">
        <v>33118</v>
      </c>
      <c r="N21" s="3">
        <v>427326</v>
      </c>
      <c r="O21" s="3">
        <v>26550</v>
      </c>
      <c r="P21" s="3">
        <v>28129</v>
      </c>
      <c r="Q21" s="3">
        <v>85560</v>
      </c>
      <c r="R21" s="3">
        <v>93</v>
      </c>
      <c r="S21" s="3">
        <v>94</v>
      </c>
      <c r="T21" s="3">
        <v>224</v>
      </c>
    </row>
    <row r="22" spans="1:20" x14ac:dyDescent="0.15">
      <c r="A22" s="3" t="s">
        <v>19</v>
      </c>
      <c r="B22" s="3">
        <v>21</v>
      </c>
      <c r="C22" s="5">
        <v>232324</v>
      </c>
      <c r="D22" s="5">
        <v>782026</v>
      </c>
      <c r="E22" s="3">
        <v>11409675</v>
      </c>
      <c r="F22" s="3">
        <v>213800</v>
      </c>
      <c r="G22" s="3">
        <v>650828</v>
      </c>
      <c r="H22" s="3">
        <v>2297092</v>
      </c>
      <c r="I22" s="3">
        <v>12209</v>
      </c>
      <c r="J22" s="3">
        <v>15940</v>
      </c>
      <c r="K22" s="3">
        <v>44042</v>
      </c>
      <c r="L22" s="3">
        <v>30218</v>
      </c>
      <c r="M22" s="3">
        <v>32729</v>
      </c>
      <c r="N22" s="3">
        <v>428544</v>
      </c>
      <c r="O22" s="3">
        <v>26288</v>
      </c>
      <c r="P22" s="3">
        <v>27866</v>
      </c>
      <c r="Q22" s="3">
        <v>87058</v>
      </c>
      <c r="R22" s="3">
        <v>93</v>
      </c>
      <c r="S22" s="3">
        <v>94</v>
      </c>
      <c r="T22" s="3">
        <v>233</v>
      </c>
    </row>
    <row r="23" spans="1:20" x14ac:dyDescent="0.15">
      <c r="A23" s="3" t="s">
        <v>19</v>
      </c>
      <c r="B23" s="3">
        <v>22</v>
      </c>
      <c r="C23" s="5">
        <v>235059</v>
      </c>
      <c r="D23" s="5">
        <v>815327</v>
      </c>
      <c r="E23" s="3">
        <v>11861633</v>
      </c>
      <c r="F23" s="3">
        <v>216584</v>
      </c>
      <c r="G23" s="3">
        <v>679596</v>
      </c>
      <c r="H23" s="3">
        <v>2394012</v>
      </c>
      <c r="I23" s="3">
        <v>12281</v>
      </c>
      <c r="J23" s="3">
        <v>16043</v>
      </c>
      <c r="K23" s="3">
        <v>44284</v>
      </c>
      <c r="L23" s="3">
        <v>30883</v>
      </c>
      <c r="M23" s="3">
        <v>33301</v>
      </c>
      <c r="N23" s="3">
        <v>451958</v>
      </c>
      <c r="O23" s="3">
        <v>27205</v>
      </c>
      <c r="P23" s="3">
        <v>28769</v>
      </c>
      <c r="Q23" s="3">
        <v>96920</v>
      </c>
      <c r="R23" s="3">
        <v>102</v>
      </c>
      <c r="S23" s="3">
        <v>103</v>
      </c>
      <c r="T23" s="3">
        <v>241</v>
      </c>
    </row>
    <row r="24" spans="1:20" x14ac:dyDescent="0.15">
      <c r="A24" s="3" t="s">
        <v>19</v>
      </c>
      <c r="B24" s="3">
        <v>23</v>
      </c>
      <c r="C24" s="5">
        <v>235276</v>
      </c>
      <c r="D24" s="5">
        <v>817987</v>
      </c>
      <c r="E24" s="3">
        <v>11899437</v>
      </c>
      <c r="F24" s="3">
        <v>216806</v>
      </c>
      <c r="G24" s="3">
        <v>681892</v>
      </c>
      <c r="H24" s="3">
        <v>2401945</v>
      </c>
      <c r="I24" s="3">
        <v>12286</v>
      </c>
      <c r="J24" s="3">
        <v>16050</v>
      </c>
      <c r="K24" s="3">
        <v>44295</v>
      </c>
      <c r="L24" s="3">
        <v>2645</v>
      </c>
      <c r="M24" s="3">
        <v>2660</v>
      </c>
      <c r="N24" s="3">
        <v>37804</v>
      </c>
      <c r="O24" s="3">
        <v>2289</v>
      </c>
      <c r="P24" s="3">
        <v>2296</v>
      </c>
      <c r="Q24" s="3">
        <v>7933</v>
      </c>
      <c r="R24" s="3">
        <v>7</v>
      </c>
      <c r="S24" s="3">
        <v>7</v>
      </c>
      <c r="T24" s="3">
        <v>11</v>
      </c>
    </row>
    <row r="25" spans="1:20" x14ac:dyDescent="0.15">
      <c r="A25" s="3" t="s">
        <v>19</v>
      </c>
      <c r="B25" s="3">
        <v>24</v>
      </c>
      <c r="C25" s="5">
        <v>235276</v>
      </c>
      <c r="D25" s="5">
        <v>817987</v>
      </c>
      <c r="E25" s="3">
        <v>11899437</v>
      </c>
      <c r="F25" s="3">
        <v>216806</v>
      </c>
      <c r="G25" s="3">
        <v>681892</v>
      </c>
      <c r="H25" s="3">
        <v>2401945</v>
      </c>
      <c r="I25" s="3">
        <v>12286</v>
      </c>
      <c r="J25" s="3">
        <v>16050</v>
      </c>
      <c r="K25" s="3">
        <v>44295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</row>
    <row r="26" spans="1:20" x14ac:dyDescent="0.15">
      <c r="A26" s="3" t="s">
        <v>19</v>
      </c>
      <c r="B26" s="3">
        <v>25</v>
      </c>
      <c r="C26" s="5">
        <v>235276</v>
      </c>
      <c r="D26" s="5">
        <v>817987</v>
      </c>
      <c r="E26" s="3">
        <v>11899437</v>
      </c>
      <c r="F26" s="3">
        <v>216806</v>
      </c>
      <c r="G26" s="3">
        <v>681892</v>
      </c>
      <c r="H26" s="3">
        <v>2401945</v>
      </c>
      <c r="I26" s="3">
        <v>12286</v>
      </c>
      <c r="J26" s="3">
        <v>16050</v>
      </c>
      <c r="K26" s="3">
        <v>44295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</row>
    <row r="27" spans="1:20" x14ac:dyDescent="0.15">
      <c r="A27" s="3" t="s">
        <v>19</v>
      </c>
      <c r="B27" s="3">
        <v>26</v>
      </c>
      <c r="C27" s="5">
        <v>235276</v>
      </c>
      <c r="D27" s="5">
        <v>817987</v>
      </c>
      <c r="E27" s="3">
        <v>11899437</v>
      </c>
      <c r="F27" s="3">
        <v>216806</v>
      </c>
      <c r="G27" s="3">
        <v>681892</v>
      </c>
      <c r="H27" s="3">
        <v>2401945</v>
      </c>
      <c r="I27" s="3">
        <v>12286</v>
      </c>
      <c r="J27" s="3">
        <v>16050</v>
      </c>
      <c r="K27" s="3">
        <v>44295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</row>
    <row r="28" spans="1:20" x14ac:dyDescent="0.15">
      <c r="A28" s="3" t="s">
        <v>19</v>
      </c>
      <c r="B28" s="3">
        <v>27</v>
      </c>
      <c r="C28" s="5">
        <v>235276</v>
      </c>
      <c r="D28" s="5">
        <v>817987</v>
      </c>
      <c r="E28" s="3">
        <v>11899437</v>
      </c>
      <c r="F28" s="3">
        <v>216806</v>
      </c>
      <c r="G28" s="3">
        <v>681892</v>
      </c>
      <c r="H28" s="3">
        <v>2401945</v>
      </c>
      <c r="I28" s="3">
        <v>12286</v>
      </c>
      <c r="J28" s="3">
        <v>16050</v>
      </c>
      <c r="K28" s="3">
        <v>44295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</row>
    <row r="29" spans="1:20" x14ac:dyDescent="0.15">
      <c r="A29" s="3" t="s">
        <v>19</v>
      </c>
      <c r="B29" s="3">
        <v>28</v>
      </c>
      <c r="C29" s="5">
        <v>235276</v>
      </c>
      <c r="D29" s="5">
        <v>817987</v>
      </c>
      <c r="E29" s="3">
        <v>11899437</v>
      </c>
      <c r="F29" s="3">
        <v>216806</v>
      </c>
      <c r="G29" s="3">
        <v>681892</v>
      </c>
      <c r="H29" s="3">
        <v>2401945</v>
      </c>
      <c r="I29" s="3">
        <v>12286</v>
      </c>
      <c r="J29" s="3">
        <v>16050</v>
      </c>
      <c r="K29" s="3">
        <v>44295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</row>
    <row r="30" spans="1:20" x14ac:dyDescent="0.15">
      <c r="A30" s="3" t="s">
        <v>19</v>
      </c>
      <c r="B30" s="3">
        <v>29</v>
      </c>
      <c r="C30" s="5">
        <v>235276</v>
      </c>
      <c r="D30" s="5">
        <v>817987</v>
      </c>
      <c r="E30" s="3">
        <v>11899437</v>
      </c>
      <c r="F30" s="3">
        <v>216806</v>
      </c>
      <c r="G30" s="3">
        <v>681892</v>
      </c>
      <c r="H30" s="3">
        <v>2401945</v>
      </c>
      <c r="I30" s="3">
        <v>12286</v>
      </c>
      <c r="J30" s="3">
        <v>16050</v>
      </c>
      <c r="K30" s="3">
        <v>44295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</row>
    <row r="31" spans="1:20" x14ac:dyDescent="0.15">
      <c r="A31" s="3" t="s">
        <v>19</v>
      </c>
      <c r="B31" s="3">
        <v>30</v>
      </c>
      <c r="C31" s="5">
        <v>235276</v>
      </c>
      <c r="D31" s="5">
        <v>817987</v>
      </c>
      <c r="E31" s="3">
        <v>11899437</v>
      </c>
      <c r="F31" s="3">
        <v>216806</v>
      </c>
      <c r="G31" s="3">
        <v>681892</v>
      </c>
      <c r="H31" s="3">
        <v>2401945</v>
      </c>
      <c r="I31" s="3">
        <v>12286</v>
      </c>
      <c r="J31" s="3">
        <v>16050</v>
      </c>
      <c r="K31" s="3">
        <v>44295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</row>
    <row r="32" spans="1:20" x14ac:dyDescent="0.15">
      <c r="A32" s="3" t="s">
        <v>19</v>
      </c>
      <c r="B32" s="3">
        <v>31</v>
      </c>
      <c r="C32" s="5">
        <v>235276</v>
      </c>
      <c r="D32" s="5">
        <v>817987</v>
      </c>
      <c r="E32" s="3">
        <v>11899437</v>
      </c>
      <c r="F32" s="3">
        <v>216806</v>
      </c>
      <c r="G32" s="3">
        <v>681892</v>
      </c>
      <c r="H32" s="3">
        <v>2401945</v>
      </c>
      <c r="I32" s="3">
        <v>12286</v>
      </c>
      <c r="J32" s="3">
        <v>16050</v>
      </c>
      <c r="K32" s="3">
        <v>44295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</row>
    <row r="33" spans="1:20" x14ac:dyDescent="0.15">
      <c r="A33" s="3" t="s">
        <v>19</v>
      </c>
      <c r="B33" s="3">
        <v>32</v>
      </c>
      <c r="C33" s="5">
        <v>235276</v>
      </c>
      <c r="D33" s="5">
        <v>817987</v>
      </c>
      <c r="E33" s="3">
        <v>11899437</v>
      </c>
      <c r="F33" s="3">
        <v>216806</v>
      </c>
      <c r="G33" s="3">
        <v>681892</v>
      </c>
      <c r="H33" s="3">
        <v>2401945</v>
      </c>
      <c r="I33" s="3">
        <v>12286</v>
      </c>
      <c r="J33" s="3">
        <v>16050</v>
      </c>
      <c r="K33" s="3">
        <v>44295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x14ac:dyDescent="0.15">
      <c r="A34" s="3" t="s">
        <v>19</v>
      </c>
      <c r="B34" s="3">
        <v>33</v>
      </c>
      <c r="C34" s="5">
        <v>235276</v>
      </c>
      <c r="D34" s="5">
        <v>817987</v>
      </c>
      <c r="E34" s="3">
        <v>11899437</v>
      </c>
      <c r="F34" s="3">
        <v>216806</v>
      </c>
      <c r="G34" s="3">
        <v>681892</v>
      </c>
      <c r="H34" s="3">
        <v>2401945</v>
      </c>
      <c r="I34" s="3">
        <v>12286</v>
      </c>
      <c r="J34" s="3">
        <v>16050</v>
      </c>
      <c r="K34" s="3">
        <v>44295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</row>
    <row r="35" spans="1:20" x14ac:dyDescent="0.15">
      <c r="A35" s="3" t="s">
        <v>19</v>
      </c>
      <c r="B35" s="3">
        <v>34</v>
      </c>
      <c r="C35" s="5">
        <v>235276</v>
      </c>
      <c r="D35" s="5">
        <v>817987</v>
      </c>
      <c r="E35" s="3">
        <v>11899437</v>
      </c>
      <c r="F35" s="3">
        <v>216806</v>
      </c>
      <c r="G35" s="3">
        <v>681892</v>
      </c>
      <c r="H35" s="3">
        <v>2401945</v>
      </c>
      <c r="I35" s="3">
        <v>12286</v>
      </c>
      <c r="J35" s="3">
        <v>16050</v>
      </c>
      <c r="K35" s="3">
        <v>44295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</row>
    <row r="36" spans="1:20" x14ac:dyDescent="0.15">
      <c r="A36" s="3" t="s">
        <v>19</v>
      </c>
      <c r="B36" s="3">
        <v>35</v>
      </c>
      <c r="C36" s="5">
        <v>235276</v>
      </c>
      <c r="D36" s="5">
        <v>817987</v>
      </c>
      <c r="E36" s="3">
        <v>11899437</v>
      </c>
      <c r="F36" s="3">
        <v>216806</v>
      </c>
      <c r="G36" s="3">
        <v>681892</v>
      </c>
      <c r="H36" s="3">
        <v>2401945</v>
      </c>
      <c r="I36" s="3">
        <v>12286</v>
      </c>
      <c r="J36" s="3">
        <v>16050</v>
      </c>
      <c r="K36" s="3">
        <v>44295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</row>
    <row r="37" spans="1:20" x14ac:dyDescent="0.15">
      <c r="A37" s="3" t="s">
        <v>19</v>
      </c>
      <c r="B37" s="3">
        <v>36</v>
      </c>
      <c r="C37" s="5">
        <v>235276</v>
      </c>
      <c r="D37" s="5">
        <v>817987</v>
      </c>
      <c r="E37" s="3">
        <v>11899437</v>
      </c>
      <c r="F37" s="3">
        <v>216806</v>
      </c>
      <c r="G37" s="3">
        <v>681892</v>
      </c>
      <c r="H37" s="3">
        <v>2401945</v>
      </c>
      <c r="I37" s="3">
        <v>12286</v>
      </c>
      <c r="J37" s="3">
        <v>16050</v>
      </c>
      <c r="K37" s="3">
        <v>44295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</row>
    <row r="38" spans="1:20" x14ac:dyDescent="0.15">
      <c r="A38" s="3" t="s">
        <v>19</v>
      </c>
      <c r="B38" s="3">
        <v>37</v>
      </c>
      <c r="C38" s="5">
        <v>235276</v>
      </c>
      <c r="D38" s="5">
        <v>817987</v>
      </c>
      <c r="E38" s="3">
        <v>11899437</v>
      </c>
      <c r="F38" s="3">
        <v>216806</v>
      </c>
      <c r="G38" s="3">
        <v>681892</v>
      </c>
      <c r="H38" s="3">
        <v>2401945</v>
      </c>
      <c r="I38" s="3">
        <v>12286</v>
      </c>
      <c r="J38" s="3">
        <v>16050</v>
      </c>
      <c r="K38" s="3">
        <v>44295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</row>
    <row r="39" spans="1:20" x14ac:dyDescent="0.15">
      <c r="A39" s="3" t="s">
        <v>19</v>
      </c>
      <c r="B39" s="3">
        <v>38</v>
      </c>
      <c r="C39" s="5">
        <v>235276</v>
      </c>
      <c r="D39" s="5">
        <v>817987</v>
      </c>
      <c r="E39" s="3">
        <v>11899437</v>
      </c>
      <c r="F39" s="3">
        <v>216806</v>
      </c>
      <c r="G39" s="3">
        <v>681892</v>
      </c>
      <c r="H39" s="3">
        <v>2401945</v>
      </c>
      <c r="I39" s="3">
        <v>12286</v>
      </c>
      <c r="J39" s="3">
        <v>16050</v>
      </c>
      <c r="K39" s="3">
        <v>44295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</row>
    <row r="40" spans="1:20" x14ac:dyDescent="0.15">
      <c r="A40" s="3" t="s">
        <v>19</v>
      </c>
      <c r="B40" s="3">
        <v>39</v>
      </c>
      <c r="C40" s="5">
        <v>235276</v>
      </c>
      <c r="D40" s="5">
        <v>817987</v>
      </c>
      <c r="E40" s="3">
        <v>11899437</v>
      </c>
      <c r="F40" s="3">
        <v>216806</v>
      </c>
      <c r="G40" s="3">
        <v>681892</v>
      </c>
      <c r="H40" s="3">
        <v>2401945</v>
      </c>
      <c r="I40" s="3">
        <v>12286</v>
      </c>
      <c r="J40" s="3">
        <v>16050</v>
      </c>
      <c r="K40" s="3">
        <v>44295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</row>
    <row r="41" spans="1:20" x14ac:dyDescent="0.15">
      <c r="A41" s="3" t="s">
        <v>19</v>
      </c>
      <c r="B41" s="3">
        <v>40</v>
      </c>
      <c r="C41" s="5">
        <v>235276</v>
      </c>
      <c r="D41" s="5">
        <v>817987</v>
      </c>
      <c r="E41" s="3">
        <v>11899437</v>
      </c>
      <c r="F41" s="3">
        <v>216806</v>
      </c>
      <c r="G41" s="3">
        <v>681892</v>
      </c>
      <c r="H41" s="3">
        <v>2401945</v>
      </c>
      <c r="I41" s="3">
        <v>12286</v>
      </c>
      <c r="J41" s="3">
        <v>16050</v>
      </c>
      <c r="K41" s="3">
        <v>44295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</row>
    <row r="42" spans="1:20" x14ac:dyDescent="0.15">
      <c r="A42" s="3" t="s">
        <v>19</v>
      </c>
      <c r="B42" s="3">
        <v>41</v>
      </c>
      <c r="C42" s="5">
        <v>235276</v>
      </c>
      <c r="D42" s="5">
        <v>817987</v>
      </c>
      <c r="E42" s="3">
        <v>11899437</v>
      </c>
      <c r="F42" s="3">
        <v>216806</v>
      </c>
      <c r="G42" s="3">
        <v>681892</v>
      </c>
      <c r="H42" s="3">
        <v>2401945</v>
      </c>
      <c r="I42" s="3">
        <v>12286</v>
      </c>
      <c r="J42" s="3">
        <v>16050</v>
      </c>
      <c r="K42" s="3">
        <v>44295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</row>
    <row r="43" spans="1:20" x14ac:dyDescent="0.15">
      <c r="A43" s="3" t="s">
        <v>19</v>
      </c>
      <c r="B43" s="3">
        <v>42</v>
      </c>
      <c r="C43" s="5">
        <v>235276</v>
      </c>
      <c r="D43" s="5">
        <v>817987</v>
      </c>
      <c r="E43" s="3">
        <v>11899437</v>
      </c>
      <c r="F43" s="3">
        <v>216806</v>
      </c>
      <c r="G43" s="3">
        <v>681892</v>
      </c>
      <c r="H43" s="3">
        <v>2401945</v>
      </c>
      <c r="I43" s="3">
        <v>12286</v>
      </c>
      <c r="J43" s="3">
        <v>16050</v>
      </c>
      <c r="K43" s="3">
        <v>44295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x14ac:dyDescent="0.15">
      <c r="A44" s="3" t="s">
        <v>19</v>
      </c>
      <c r="B44" s="3">
        <v>43</v>
      </c>
      <c r="C44" s="5">
        <v>235276</v>
      </c>
      <c r="D44" s="5">
        <v>817987</v>
      </c>
      <c r="E44" s="3">
        <v>11899437</v>
      </c>
      <c r="F44" s="3">
        <v>216806</v>
      </c>
      <c r="G44" s="3">
        <v>681892</v>
      </c>
      <c r="H44" s="3">
        <v>2401945</v>
      </c>
      <c r="I44" s="3">
        <v>12286</v>
      </c>
      <c r="J44" s="3">
        <v>16050</v>
      </c>
      <c r="K44" s="3">
        <v>44295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15">
      <c r="A45" s="3" t="s">
        <v>19</v>
      </c>
      <c r="B45" s="3">
        <v>44</v>
      </c>
      <c r="C45" s="5">
        <v>235276</v>
      </c>
      <c r="D45" s="5">
        <v>817987</v>
      </c>
      <c r="E45" s="3">
        <v>11899437</v>
      </c>
      <c r="F45" s="3">
        <v>216806</v>
      </c>
      <c r="G45" s="3">
        <v>681892</v>
      </c>
      <c r="H45" s="3">
        <v>2401945</v>
      </c>
      <c r="I45" s="3">
        <v>12286</v>
      </c>
      <c r="J45" s="3">
        <v>16050</v>
      </c>
      <c r="K45" s="3">
        <v>44295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</row>
    <row r="46" spans="1:20" x14ac:dyDescent="0.15">
      <c r="A46" s="3" t="s">
        <v>19</v>
      </c>
      <c r="B46" s="3">
        <v>45</v>
      </c>
      <c r="C46" s="5">
        <v>235276</v>
      </c>
      <c r="D46" s="5">
        <v>817987</v>
      </c>
      <c r="E46" s="3">
        <v>11899437</v>
      </c>
      <c r="F46" s="3">
        <v>216806</v>
      </c>
      <c r="G46" s="3">
        <v>681892</v>
      </c>
      <c r="H46" s="3">
        <v>2401945</v>
      </c>
      <c r="I46" s="3">
        <v>12286</v>
      </c>
      <c r="J46" s="3">
        <v>16050</v>
      </c>
      <c r="K46" s="3">
        <v>44295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</row>
    <row r="47" spans="1:20" x14ac:dyDescent="0.15">
      <c r="A47" s="3" t="s">
        <v>19</v>
      </c>
      <c r="B47" s="3">
        <v>46</v>
      </c>
      <c r="C47" s="5">
        <v>235276</v>
      </c>
      <c r="D47" s="5">
        <v>817987</v>
      </c>
      <c r="E47" s="3">
        <v>11899437</v>
      </c>
      <c r="F47" s="3">
        <v>216806</v>
      </c>
      <c r="G47" s="3">
        <v>681892</v>
      </c>
      <c r="H47" s="3">
        <v>2401945</v>
      </c>
      <c r="I47" s="3">
        <v>12286</v>
      </c>
      <c r="J47" s="3">
        <v>16050</v>
      </c>
      <c r="K47" s="3">
        <v>44295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</row>
    <row r="48" spans="1:20" x14ac:dyDescent="0.15">
      <c r="A48" s="3" t="s">
        <v>19</v>
      </c>
      <c r="B48" s="3">
        <v>47</v>
      </c>
      <c r="C48" s="5">
        <v>235276</v>
      </c>
      <c r="D48" s="5">
        <v>817987</v>
      </c>
      <c r="E48" s="3">
        <v>11899437</v>
      </c>
      <c r="F48" s="3">
        <v>216806</v>
      </c>
      <c r="G48" s="3">
        <v>681892</v>
      </c>
      <c r="H48" s="3">
        <v>2401945</v>
      </c>
      <c r="I48" s="3">
        <v>12286</v>
      </c>
      <c r="J48" s="3">
        <v>16050</v>
      </c>
      <c r="K48" s="3">
        <v>44295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</row>
    <row r="49" spans="1:20" x14ac:dyDescent="0.15">
      <c r="A49" s="3" t="s">
        <v>19</v>
      </c>
      <c r="B49" s="3">
        <v>48</v>
      </c>
      <c r="C49" s="5">
        <v>235276</v>
      </c>
      <c r="D49" s="5">
        <v>817987</v>
      </c>
      <c r="E49" s="3">
        <v>11899437</v>
      </c>
      <c r="F49" s="3">
        <v>216806</v>
      </c>
      <c r="G49" s="3">
        <v>681892</v>
      </c>
      <c r="H49" s="3">
        <v>2401945</v>
      </c>
      <c r="I49" s="3">
        <v>12286</v>
      </c>
      <c r="J49" s="3">
        <v>16050</v>
      </c>
      <c r="K49" s="3">
        <v>44295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</row>
    <row r="50" spans="1:20" x14ac:dyDescent="0.15">
      <c r="A50" s="3" t="s">
        <v>19</v>
      </c>
      <c r="B50" s="3">
        <v>49</v>
      </c>
      <c r="C50" s="5">
        <v>235276</v>
      </c>
      <c r="D50" s="5">
        <v>817987</v>
      </c>
      <c r="E50" s="3">
        <v>11899437</v>
      </c>
      <c r="F50" s="3">
        <v>216806</v>
      </c>
      <c r="G50" s="3">
        <v>681892</v>
      </c>
      <c r="H50" s="3">
        <v>2401945</v>
      </c>
      <c r="I50" s="3">
        <v>12286</v>
      </c>
      <c r="J50" s="3">
        <v>16050</v>
      </c>
      <c r="K50" s="3">
        <v>44295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</row>
    <row r="51" spans="1:20" x14ac:dyDescent="0.15">
      <c r="A51" s="3" t="s">
        <v>19</v>
      </c>
      <c r="B51" s="3">
        <v>50</v>
      </c>
      <c r="C51" s="5">
        <v>235276</v>
      </c>
      <c r="D51" s="5">
        <v>817987</v>
      </c>
      <c r="E51" s="3">
        <v>11899437</v>
      </c>
      <c r="F51" s="3">
        <v>216806</v>
      </c>
      <c r="G51" s="3">
        <v>681892</v>
      </c>
      <c r="H51" s="3">
        <v>2401945</v>
      </c>
      <c r="I51" s="3">
        <v>12286</v>
      </c>
      <c r="J51" s="3">
        <v>16050</v>
      </c>
      <c r="K51" s="3">
        <v>44295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</row>
    <row r="52" spans="1:20" x14ac:dyDescent="0.15">
      <c r="A52" s="3" t="s">
        <v>19</v>
      </c>
      <c r="B52" s="3">
        <v>51</v>
      </c>
      <c r="C52" s="5">
        <v>235276</v>
      </c>
      <c r="D52" s="5">
        <v>817987</v>
      </c>
      <c r="E52" s="3">
        <v>11899437</v>
      </c>
      <c r="F52" s="3">
        <v>216806</v>
      </c>
      <c r="G52" s="3">
        <v>681892</v>
      </c>
      <c r="H52" s="3">
        <v>2401945</v>
      </c>
      <c r="I52" s="3">
        <v>12286</v>
      </c>
      <c r="J52" s="3">
        <v>16050</v>
      </c>
      <c r="K52" s="3">
        <v>44295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</row>
    <row r="53" spans="1:20" x14ac:dyDescent="0.15">
      <c r="A53" s="3" t="s">
        <v>19</v>
      </c>
      <c r="B53" s="3">
        <v>52</v>
      </c>
      <c r="C53" s="5">
        <v>235276</v>
      </c>
      <c r="D53" s="5">
        <v>817987</v>
      </c>
      <c r="E53" s="3">
        <v>11899437</v>
      </c>
      <c r="F53" s="3">
        <v>216806</v>
      </c>
      <c r="G53" s="3">
        <v>681892</v>
      </c>
      <c r="H53" s="3">
        <v>2401945</v>
      </c>
      <c r="I53" s="3">
        <v>12286</v>
      </c>
      <c r="J53" s="3">
        <v>16050</v>
      </c>
      <c r="K53" s="3">
        <v>44295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x14ac:dyDescent="0.15">
      <c r="A54" s="1" t="s">
        <v>61</v>
      </c>
      <c r="B54" s="1">
        <v>1</v>
      </c>
      <c r="C54" s="1">
        <v>2008</v>
      </c>
      <c r="D54" s="1">
        <v>2162</v>
      </c>
      <c r="E54" s="1">
        <v>34770</v>
      </c>
      <c r="F54" s="1">
        <v>1388</v>
      </c>
      <c r="G54" s="1">
        <v>1436</v>
      </c>
      <c r="H54" s="1">
        <v>3795</v>
      </c>
      <c r="I54" s="1">
        <v>193</v>
      </c>
      <c r="J54" s="1">
        <v>207</v>
      </c>
      <c r="K54" s="1">
        <v>537</v>
      </c>
      <c r="L54" s="1">
        <v>2008</v>
      </c>
      <c r="M54" s="1">
        <v>2162</v>
      </c>
      <c r="N54" s="1">
        <v>34770</v>
      </c>
      <c r="O54" s="1">
        <v>1388</v>
      </c>
      <c r="P54" s="1">
        <v>1436</v>
      </c>
      <c r="Q54" s="1">
        <v>3795</v>
      </c>
      <c r="R54" s="1">
        <v>193</v>
      </c>
      <c r="S54" s="1">
        <v>207</v>
      </c>
      <c r="T54" s="1">
        <v>537</v>
      </c>
    </row>
    <row r="55" spans="1:20" x14ac:dyDescent="0.15">
      <c r="A55" s="1" t="s">
        <v>61</v>
      </c>
      <c r="B55" s="1">
        <v>2</v>
      </c>
      <c r="C55" s="1">
        <v>3740</v>
      </c>
      <c r="D55" s="1">
        <v>4268</v>
      </c>
      <c r="E55" s="1">
        <v>65185</v>
      </c>
      <c r="F55" s="1">
        <v>2607</v>
      </c>
      <c r="G55" s="1">
        <v>2802</v>
      </c>
      <c r="H55" s="1">
        <v>7546</v>
      </c>
      <c r="I55" s="1">
        <v>300</v>
      </c>
      <c r="J55" s="1">
        <v>333</v>
      </c>
      <c r="K55" s="1">
        <v>874</v>
      </c>
      <c r="L55" s="1">
        <v>1966</v>
      </c>
      <c r="M55" s="1">
        <v>2105</v>
      </c>
      <c r="N55" s="1">
        <v>30415</v>
      </c>
      <c r="O55" s="1">
        <v>1323</v>
      </c>
      <c r="P55" s="1">
        <v>1366</v>
      </c>
      <c r="Q55" s="1">
        <v>3751</v>
      </c>
      <c r="R55" s="1">
        <v>118</v>
      </c>
      <c r="S55" s="1">
        <v>126</v>
      </c>
      <c r="T55" s="1">
        <v>337</v>
      </c>
    </row>
    <row r="56" spans="1:20" x14ac:dyDescent="0.15">
      <c r="A56" s="1" t="s">
        <v>61</v>
      </c>
      <c r="B56" s="1">
        <v>3</v>
      </c>
      <c r="C56" s="1">
        <v>5113</v>
      </c>
      <c r="D56" s="1">
        <v>6102</v>
      </c>
      <c r="E56" s="1">
        <v>92483</v>
      </c>
      <c r="F56" s="1">
        <v>3733</v>
      </c>
      <c r="G56" s="1">
        <v>4160</v>
      </c>
      <c r="H56" s="1">
        <v>11381</v>
      </c>
      <c r="I56" s="1">
        <v>367</v>
      </c>
      <c r="J56" s="1">
        <v>412</v>
      </c>
      <c r="K56" s="1">
        <v>1077</v>
      </c>
      <c r="L56" s="1">
        <v>1725</v>
      </c>
      <c r="M56" s="1">
        <v>1834</v>
      </c>
      <c r="N56" s="1">
        <v>27298</v>
      </c>
      <c r="O56" s="1">
        <v>1316</v>
      </c>
      <c r="P56" s="1">
        <v>1359</v>
      </c>
      <c r="Q56" s="1">
        <v>3835</v>
      </c>
      <c r="R56" s="1">
        <v>76</v>
      </c>
      <c r="S56" s="1">
        <v>79</v>
      </c>
      <c r="T56" s="1">
        <v>204</v>
      </c>
    </row>
    <row r="57" spans="1:20" x14ac:dyDescent="0.15">
      <c r="A57" s="1" t="s">
        <v>61</v>
      </c>
      <c r="B57" s="1">
        <v>4</v>
      </c>
      <c r="C57" s="1">
        <v>6684</v>
      </c>
      <c r="D57" s="1">
        <v>8347</v>
      </c>
      <c r="E57" s="1">
        <v>126900</v>
      </c>
      <c r="F57" s="1">
        <v>5096</v>
      </c>
      <c r="G57" s="1">
        <v>5918</v>
      </c>
      <c r="H57" s="1">
        <v>16863</v>
      </c>
      <c r="I57" s="1">
        <v>428</v>
      </c>
      <c r="J57" s="1">
        <v>486</v>
      </c>
      <c r="K57" s="1">
        <v>1278</v>
      </c>
      <c r="L57" s="1">
        <v>2112</v>
      </c>
      <c r="M57" s="1">
        <v>2246</v>
      </c>
      <c r="N57" s="1">
        <v>34417</v>
      </c>
      <c r="O57" s="1">
        <v>1696</v>
      </c>
      <c r="P57" s="1">
        <v>1757</v>
      </c>
      <c r="Q57" s="1">
        <v>5482</v>
      </c>
      <c r="R57" s="1">
        <v>71</v>
      </c>
      <c r="S57" s="1">
        <v>75</v>
      </c>
      <c r="T57" s="1">
        <v>201</v>
      </c>
    </row>
    <row r="58" spans="1:20" x14ac:dyDescent="0.15">
      <c r="A58" s="1" t="s">
        <v>61</v>
      </c>
      <c r="B58" s="1">
        <v>5</v>
      </c>
      <c r="C58" s="1">
        <v>8505</v>
      </c>
      <c r="D58" s="1">
        <v>11142</v>
      </c>
      <c r="E58" s="1">
        <v>170072</v>
      </c>
      <c r="F58" s="1">
        <v>6734</v>
      </c>
      <c r="G58" s="1">
        <v>8187</v>
      </c>
      <c r="H58" s="1">
        <v>24395</v>
      </c>
      <c r="I58" s="1">
        <v>485</v>
      </c>
      <c r="J58" s="1">
        <v>558</v>
      </c>
      <c r="K58" s="1">
        <v>1512</v>
      </c>
      <c r="L58" s="1">
        <v>2625</v>
      </c>
      <c r="M58" s="1">
        <v>2795</v>
      </c>
      <c r="N58" s="1">
        <v>43172</v>
      </c>
      <c r="O58" s="1">
        <v>2180</v>
      </c>
      <c r="P58" s="1">
        <v>2269</v>
      </c>
      <c r="Q58" s="1">
        <v>7532</v>
      </c>
      <c r="R58" s="1">
        <v>68</v>
      </c>
      <c r="S58" s="1">
        <v>72</v>
      </c>
      <c r="T58" s="1">
        <v>233</v>
      </c>
    </row>
    <row r="59" spans="1:20" x14ac:dyDescent="0.15">
      <c r="A59" s="1" t="s">
        <v>61</v>
      </c>
      <c r="B59" s="1">
        <v>6</v>
      </c>
      <c r="C59" s="1">
        <v>11258</v>
      </c>
      <c r="D59" s="1">
        <v>15615</v>
      </c>
      <c r="E59" s="1">
        <v>239328</v>
      </c>
      <c r="F59" s="1">
        <v>9342</v>
      </c>
      <c r="G59" s="1">
        <v>12032</v>
      </c>
      <c r="H59" s="1">
        <v>37026</v>
      </c>
      <c r="I59" s="1">
        <v>533</v>
      </c>
      <c r="J59" s="1">
        <v>617</v>
      </c>
      <c r="K59" s="1">
        <v>1676</v>
      </c>
      <c r="L59" s="1">
        <v>4149</v>
      </c>
      <c r="M59" s="1">
        <v>4473</v>
      </c>
      <c r="N59" s="1">
        <v>69256</v>
      </c>
      <c r="O59" s="1">
        <v>3644</v>
      </c>
      <c r="P59" s="1">
        <v>3846</v>
      </c>
      <c r="Q59" s="1">
        <v>12631</v>
      </c>
      <c r="R59" s="1">
        <v>57</v>
      </c>
      <c r="S59" s="1">
        <v>59</v>
      </c>
      <c r="T59" s="1">
        <v>164</v>
      </c>
    </row>
    <row r="60" spans="1:20" x14ac:dyDescent="0.15">
      <c r="A60" s="1" t="s">
        <v>61</v>
      </c>
      <c r="B60" s="1">
        <v>7</v>
      </c>
      <c r="C60" s="1">
        <v>12952</v>
      </c>
      <c r="D60" s="1">
        <v>18764</v>
      </c>
      <c r="E60" s="1">
        <v>285888</v>
      </c>
      <c r="F60" s="1">
        <v>10851</v>
      </c>
      <c r="G60" s="1">
        <v>14518</v>
      </c>
      <c r="H60" s="1">
        <v>43116</v>
      </c>
      <c r="I60" s="1">
        <v>561</v>
      </c>
      <c r="J60" s="1">
        <v>653</v>
      </c>
      <c r="K60" s="1">
        <v>1773</v>
      </c>
      <c r="L60" s="1">
        <v>2943</v>
      </c>
      <c r="M60" s="1">
        <v>3149</v>
      </c>
      <c r="N60" s="1">
        <v>46560</v>
      </c>
      <c r="O60" s="1">
        <v>2382</v>
      </c>
      <c r="P60" s="1">
        <v>2486</v>
      </c>
      <c r="Q60" s="1">
        <v>6090</v>
      </c>
      <c r="R60" s="1">
        <v>35</v>
      </c>
      <c r="S60" s="1">
        <v>36</v>
      </c>
      <c r="T60" s="1">
        <v>97</v>
      </c>
    </row>
    <row r="61" spans="1:20" x14ac:dyDescent="0.15">
      <c r="A61" s="1" t="s">
        <v>61</v>
      </c>
      <c r="B61" s="1">
        <v>8</v>
      </c>
      <c r="C61" s="1">
        <v>13777</v>
      </c>
      <c r="D61" s="1">
        <v>20677</v>
      </c>
      <c r="E61" s="1">
        <v>312560</v>
      </c>
      <c r="F61" s="1">
        <v>11543</v>
      </c>
      <c r="G61" s="1">
        <v>15962</v>
      </c>
      <c r="H61" s="1">
        <v>46932</v>
      </c>
      <c r="I61" s="1">
        <v>576</v>
      </c>
      <c r="J61" s="1">
        <v>673</v>
      </c>
      <c r="K61" s="1">
        <v>1830</v>
      </c>
      <c r="L61" s="1">
        <v>1809</v>
      </c>
      <c r="M61" s="1">
        <v>1914</v>
      </c>
      <c r="N61" s="1">
        <v>26672</v>
      </c>
      <c r="O61" s="1">
        <v>1399</v>
      </c>
      <c r="P61" s="1">
        <v>1444</v>
      </c>
      <c r="Q61" s="1">
        <v>3816</v>
      </c>
      <c r="R61" s="1">
        <v>19</v>
      </c>
      <c r="S61" s="1">
        <v>20</v>
      </c>
      <c r="T61" s="1">
        <v>57</v>
      </c>
    </row>
    <row r="62" spans="1:20" x14ac:dyDescent="0.15">
      <c r="A62" s="1" t="s">
        <v>61</v>
      </c>
      <c r="B62" s="1">
        <v>9</v>
      </c>
      <c r="C62" s="1">
        <v>14653</v>
      </c>
      <c r="D62" s="1">
        <v>22846</v>
      </c>
      <c r="E62" s="1">
        <v>343947</v>
      </c>
      <c r="F62" s="1">
        <v>12306</v>
      </c>
      <c r="G62" s="1">
        <v>17650</v>
      </c>
      <c r="H62" s="1">
        <v>51713</v>
      </c>
      <c r="I62" s="1">
        <v>591</v>
      </c>
      <c r="J62" s="1">
        <v>692</v>
      </c>
      <c r="K62" s="1">
        <v>1879</v>
      </c>
      <c r="L62" s="1">
        <v>2048</v>
      </c>
      <c r="M62" s="1">
        <v>2169</v>
      </c>
      <c r="N62" s="1">
        <v>31388</v>
      </c>
      <c r="O62" s="1">
        <v>1632</v>
      </c>
      <c r="P62" s="1">
        <v>1688</v>
      </c>
      <c r="Q62" s="1">
        <v>4781</v>
      </c>
      <c r="R62" s="1">
        <v>19</v>
      </c>
      <c r="S62" s="1">
        <v>19</v>
      </c>
      <c r="T62" s="1">
        <v>49</v>
      </c>
    </row>
    <row r="63" spans="1:20" x14ac:dyDescent="0.15">
      <c r="A63" s="1" t="s">
        <v>61</v>
      </c>
      <c r="B63" s="1">
        <v>10</v>
      </c>
      <c r="C63" s="1">
        <v>15457</v>
      </c>
      <c r="D63" s="1">
        <v>24948</v>
      </c>
      <c r="E63" s="1">
        <v>374538</v>
      </c>
      <c r="F63" s="1">
        <v>13009</v>
      </c>
      <c r="G63" s="1">
        <v>19285</v>
      </c>
      <c r="H63" s="1">
        <v>56467</v>
      </c>
      <c r="I63" s="1">
        <v>603</v>
      </c>
      <c r="J63" s="1">
        <v>708</v>
      </c>
      <c r="K63" s="1">
        <v>1924</v>
      </c>
      <c r="L63" s="1">
        <v>1984</v>
      </c>
      <c r="M63" s="1">
        <v>2102</v>
      </c>
      <c r="N63" s="1">
        <v>30590</v>
      </c>
      <c r="O63" s="1">
        <v>1583</v>
      </c>
      <c r="P63" s="1">
        <v>1636</v>
      </c>
      <c r="Q63" s="1">
        <v>4754</v>
      </c>
      <c r="R63" s="1">
        <v>15</v>
      </c>
      <c r="S63" s="1">
        <v>16</v>
      </c>
      <c r="T63" s="1">
        <v>45</v>
      </c>
    </row>
    <row r="64" spans="1:20" x14ac:dyDescent="0.15">
      <c r="A64" s="1" t="s">
        <v>61</v>
      </c>
      <c r="B64" s="1">
        <v>11</v>
      </c>
      <c r="C64" s="1">
        <v>16274</v>
      </c>
      <c r="D64" s="1">
        <v>27206</v>
      </c>
      <c r="E64" s="1">
        <v>408048</v>
      </c>
      <c r="F64" s="1">
        <v>13723</v>
      </c>
      <c r="G64" s="1">
        <v>21042</v>
      </c>
      <c r="H64" s="1">
        <v>61781</v>
      </c>
      <c r="I64" s="1">
        <v>613</v>
      </c>
      <c r="J64" s="1">
        <v>721</v>
      </c>
      <c r="K64" s="1">
        <v>1958</v>
      </c>
      <c r="L64" s="1">
        <v>2125</v>
      </c>
      <c r="M64" s="1">
        <v>2258</v>
      </c>
      <c r="N64" s="1">
        <v>33510</v>
      </c>
      <c r="O64" s="1">
        <v>1692</v>
      </c>
      <c r="P64" s="1">
        <v>1757</v>
      </c>
      <c r="Q64" s="1">
        <v>5314</v>
      </c>
      <c r="R64" s="1">
        <v>13</v>
      </c>
      <c r="S64" s="1">
        <v>13</v>
      </c>
      <c r="T64" s="1">
        <v>34</v>
      </c>
    </row>
    <row r="65" spans="1:20" x14ac:dyDescent="0.15">
      <c r="A65" s="1" t="s">
        <v>61</v>
      </c>
      <c r="B65" s="1">
        <v>12</v>
      </c>
      <c r="C65" s="1">
        <v>17227</v>
      </c>
      <c r="D65" s="1">
        <v>30018</v>
      </c>
      <c r="E65" s="1">
        <v>452362</v>
      </c>
      <c r="F65" s="1">
        <v>14540</v>
      </c>
      <c r="G65" s="1">
        <v>23190</v>
      </c>
      <c r="H65" s="1">
        <v>68293</v>
      </c>
      <c r="I65" s="1">
        <v>624</v>
      </c>
      <c r="J65" s="1">
        <v>735</v>
      </c>
      <c r="K65" s="1">
        <v>1990</v>
      </c>
      <c r="L65" s="1">
        <v>2613</v>
      </c>
      <c r="M65" s="1">
        <v>2811</v>
      </c>
      <c r="N65" s="1">
        <v>44313</v>
      </c>
      <c r="O65" s="1">
        <v>2049</v>
      </c>
      <c r="P65" s="1">
        <v>2148</v>
      </c>
      <c r="Q65" s="1">
        <v>6512</v>
      </c>
      <c r="R65" s="1">
        <v>13</v>
      </c>
      <c r="S65" s="1">
        <v>14</v>
      </c>
      <c r="T65" s="1">
        <v>32</v>
      </c>
    </row>
    <row r="66" spans="1:20" x14ac:dyDescent="0.15">
      <c r="A66" s="1" t="s">
        <v>61</v>
      </c>
      <c r="B66" s="1">
        <v>13</v>
      </c>
      <c r="C66" s="1">
        <v>17729</v>
      </c>
      <c r="D66" s="1">
        <v>31619</v>
      </c>
      <c r="E66" s="1">
        <v>474544</v>
      </c>
      <c r="F66" s="1">
        <v>14968</v>
      </c>
      <c r="G66" s="1">
        <v>24385</v>
      </c>
      <c r="H66" s="1">
        <v>71187</v>
      </c>
      <c r="I66" s="1">
        <v>631</v>
      </c>
      <c r="J66" s="1">
        <v>745</v>
      </c>
      <c r="K66" s="1">
        <v>2015</v>
      </c>
      <c r="L66" s="1">
        <v>1522</v>
      </c>
      <c r="M66" s="1">
        <v>1602</v>
      </c>
      <c r="N66" s="1">
        <v>22182</v>
      </c>
      <c r="O66" s="1">
        <v>1163</v>
      </c>
      <c r="P66" s="1">
        <v>1196</v>
      </c>
      <c r="Q66" s="1">
        <v>2894</v>
      </c>
      <c r="R66" s="1">
        <v>10</v>
      </c>
      <c r="S66" s="1">
        <v>10</v>
      </c>
      <c r="T66" s="1">
        <v>26</v>
      </c>
    </row>
    <row r="67" spans="1:20" x14ac:dyDescent="0.15">
      <c r="A67" s="1" t="s">
        <v>61</v>
      </c>
      <c r="B67" s="1">
        <v>14</v>
      </c>
      <c r="C67" s="1">
        <v>18277</v>
      </c>
      <c r="D67" s="1">
        <v>33427</v>
      </c>
      <c r="E67" s="1">
        <v>499550</v>
      </c>
      <c r="F67" s="1">
        <v>15454</v>
      </c>
      <c r="G67" s="1">
        <v>25791</v>
      </c>
      <c r="H67" s="1">
        <v>74745</v>
      </c>
      <c r="I67" s="1">
        <v>637</v>
      </c>
      <c r="J67" s="1">
        <v>753</v>
      </c>
      <c r="K67" s="1">
        <v>2033</v>
      </c>
      <c r="L67" s="1">
        <v>1713</v>
      </c>
      <c r="M67" s="1">
        <v>1807</v>
      </c>
      <c r="N67" s="1">
        <v>25006</v>
      </c>
      <c r="O67" s="1">
        <v>1361</v>
      </c>
      <c r="P67" s="1">
        <v>1405</v>
      </c>
      <c r="Q67" s="1">
        <v>3558</v>
      </c>
      <c r="R67" s="1">
        <v>8</v>
      </c>
      <c r="S67" s="1">
        <v>8</v>
      </c>
      <c r="T67" s="1">
        <v>18</v>
      </c>
    </row>
    <row r="68" spans="1:20" x14ac:dyDescent="0.15">
      <c r="A68" s="1" t="s">
        <v>61</v>
      </c>
      <c r="B68" s="1">
        <v>15</v>
      </c>
      <c r="C68" s="1">
        <v>18853</v>
      </c>
      <c r="D68" s="1">
        <v>35445</v>
      </c>
      <c r="E68" s="1">
        <v>528309</v>
      </c>
      <c r="F68" s="1">
        <v>15974</v>
      </c>
      <c r="G68" s="1">
        <v>27390</v>
      </c>
      <c r="H68" s="1">
        <v>79152</v>
      </c>
      <c r="I68" s="1">
        <v>643</v>
      </c>
      <c r="J68" s="1">
        <v>761</v>
      </c>
      <c r="K68" s="1">
        <v>2054</v>
      </c>
      <c r="L68" s="1">
        <v>1911</v>
      </c>
      <c r="M68" s="1">
        <v>2018</v>
      </c>
      <c r="N68" s="1">
        <v>28759</v>
      </c>
      <c r="O68" s="1">
        <v>1546</v>
      </c>
      <c r="P68" s="1">
        <v>1599</v>
      </c>
      <c r="Q68" s="1">
        <v>4407</v>
      </c>
      <c r="R68" s="1">
        <v>8</v>
      </c>
      <c r="S68" s="1">
        <v>8</v>
      </c>
      <c r="T68" s="1">
        <v>21</v>
      </c>
    </row>
    <row r="69" spans="1:20" x14ac:dyDescent="0.15">
      <c r="A69" s="1" t="s">
        <v>61</v>
      </c>
      <c r="B69" s="1">
        <v>16</v>
      </c>
      <c r="C69" s="1">
        <v>19468</v>
      </c>
      <c r="D69" s="1">
        <v>37691</v>
      </c>
      <c r="E69" s="1">
        <v>561270</v>
      </c>
      <c r="F69" s="1">
        <v>16537</v>
      </c>
      <c r="G69" s="1">
        <v>29197</v>
      </c>
      <c r="H69" s="1">
        <v>84535</v>
      </c>
      <c r="I69" s="1">
        <v>649</v>
      </c>
      <c r="J69" s="1">
        <v>768</v>
      </c>
      <c r="K69" s="1">
        <v>2073</v>
      </c>
      <c r="L69" s="1">
        <v>2126</v>
      </c>
      <c r="M69" s="1">
        <v>2246</v>
      </c>
      <c r="N69" s="1">
        <v>32961</v>
      </c>
      <c r="O69" s="1">
        <v>1744</v>
      </c>
      <c r="P69" s="1">
        <v>1806</v>
      </c>
      <c r="Q69" s="1">
        <v>5383</v>
      </c>
      <c r="R69" s="1">
        <v>7</v>
      </c>
      <c r="S69" s="1">
        <v>7</v>
      </c>
      <c r="T69" s="1">
        <v>19</v>
      </c>
    </row>
    <row r="70" spans="1:20" x14ac:dyDescent="0.15">
      <c r="A70" s="1" t="s">
        <v>61</v>
      </c>
      <c r="B70" s="1">
        <v>17</v>
      </c>
      <c r="C70" s="1">
        <v>20273</v>
      </c>
      <c r="D70" s="1">
        <v>40635</v>
      </c>
      <c r="E70" s="1">
        <v>607143</v>
      </c>
      <c r="F70" s="1">
        <v>17312</v>
      </c>
      <c r="G70" s="1">
        <v>31653</v>
      </c>
      <c r="H70" s="1">
        <v>92718</v>
      </c>
      <c r="I70" s="1">
        <v>657</v>
      </c>
      <c r="J70" s="1">
        <v>778</v>
      </c>
      <c r="K70" s="1">
        <v>2093</v>
      </c>
      <c r="L70" s="1">
        <v>2769</v>
      </c>
      <c r="M70" s="1">
        <v>2944</v>
      </c>
      <c r="N70" s="1">
        <v>45873</v>
      </c>
      <c r="O70" s="1">
        <v>2357</v>
      </c>
      <c r="P70" s="1">
        <v>2456</v>
      </c>
      <c r="Q70" s="1">
        <v>8184</v>
      </c>
      <c r="R70" s="1">
        <v>10</v>
      </c>
      <c r="S70" s="1">
        <v>10</v>
      </c>
      <c r="T70" s="1">
        <v>20</v>
      </c>
    </row>
    <row r="71" spans="1:20" x14ac:dyDescent="0.15">
      <c r="A71" s="1" t="s">
        <v>61</v>
      </c>
      <c r="B71" s="1">
        <v>18</v>
      </c>
      <c r="C71" s="1">
        <v>21827</v>
      </c>
      <c r="D71" s="1">
        <v>46243</v>
      </c>
      <c r="E71" s="1">
        <v>699844</v>
      </c>
      <c r="F71" s="1">
        <v>18872</v>
      </c>
      <c r="G71" s="1">
        <v>36557</v>
      </c>
      <c r="H71" s="1">
        <v>108789</v>
      </c>
      <c r="I71" s="1">
        <v>668</v>
      </c>
      <c r="J71" s="1">
        <v>791</v>
      </c>
      <c r="K71" s="1">
        <v>2125</v>
      </c>
      <c r="L71" s="1">
        <v>5162</v>
      </c>
      <c r="M71" s="1">
        <v>5607</v>
      </c>
      <c r="N71" s="1">
        <v>92701</v>
      </c>
      <c r="O71" s="1">
        <v>4609</v>
      </c>
      <c r="P71" s="1">
        <v>4905</v>
      </c>
      <c r="Q71" s="1">
        <v>16071</v>
      </c>
      <c r="R71" s="1">
        <v>13</v>
      </c>
      <c r="S71" s="1">
        <v>13</v>
      </c>
      <c r="T71" s="1">
        <v>32</v>
      </c>
    </row>
    <row r="72" spans="1:20" x14ac:dyDescent="0.15">
      <c r="A72" s="1" t="s">
        <v>61</v>
      </c>
      <c r="B72" s="1">
        <v>19</v>
      </c>
      <c r="C72" s="1">
        <v>22369</v>
      </c>
      <c r="D72" s="1">
        <v>48502</v>
      </c>
      <c r="E72" s="1">
        <v>731437</v>
      </c>
      <c r="F72" s="1">
        <v>19374</v>
      </c>
      <c r="G72" s="1">
        <v>38355</v>
      </c>
      <c r="H72" s="1">
        <v>113223</v>
      </c>
      <c r="I72" s="1">
        <v>673</v>
      </c>
      <c r="J72" s="1">
        <v>797</v>
      </c>
      <c r="K72" s="1">
        <v>2143</v>
      </c>
      <c r="L72" s="1">
        <v>2133</v>
      </c>
      <c r="M72" s="1">
        <v>2259</v>
      </c>
      <c r="N72" s="1">
        <v>31593</v>
      </c>
      <c r="O72" s="1">
        <v>1731</v>
      </c>
      <c r="P72" s="1">
        <v>1798</v>
      </c>
      <c r="Q72" s="1">
        <v>4433</v>
      </c>
      <c r="R72" s="1">
        <v>6</v>
      </c>
      <c r="S72" s="1">
        <v>6</v>
      </c>
      <c r="T72" s="1">
        <v>18</v>
      </c>
    </row>
    <row r="73" spans="1:20" x14ac:dyDescent="0.15">
      <c r="A73" s="1" t="s">
        <v>61</v>
      </c>
      <c r="B73" s="1">
        <v>20</v>
      </c>
      <c r="C73" s="1">
        <v>22856</v>
      </c>
      <c r="D73" s="1">
        <v>50713</v>
      </c>
      <c r="E73" s="1">
        <v>761073</v>
      </c>
      <c r="F73" s="1">
        <v>19826</v>
      </c>
      <c r="G73" s="1">
        <v>40143</v>
      </c>
      <c r="H73" s="1">
        <v>117814</v>
      </c>
      <c r="I73" s="1">
        <v>678</v>
      </c>
      <c r="J73" s="1">
        <v>803</v>
      </c>
      <c r="K73" s="1">
        <v>2155</v>
      </c>
      <c r="L73" s="1">
        <v>2088</v>
      </c>
      <c r="M73" s="1">
        <v>2211</v>
      </c>
      <c r="N73" s="1">
        <v>29636</v>
      </c>
      <c r="O73" s="1">
        <v>1722</v>
      </c>
      <c r="P73" s="1">
        <v>1788</v>
      </c>
      <c r="Q73" s="1">
        <v>4591</v>
      </c>
      <c r="R73" s="1">
        <v>6</v>
      </c>
      <c r="S73" s="1">
        <v>6</v>
      </c>
      <c r="T73" s="1">
        <v>12</v>
      </c>
    </row>
    <row r="74" spans="1:20" x14ac:dyDescent="0.15">
      <c r="A74" s="1" t="s">
        <v>61</v>
      </c>
      <c r="B74" s="1">
        <v>21</v>
      </c>
      <c r="C74" s="1">
        <v>23299</v>
      </c>
      <c r="D74" s="1">
        <v>52849</v>
      </c>
      <c r="E74" s="1">
        <v>790070</v>
      </c>
      <c r="F74" s="1">
        <v>20242</v>
      </c>
      <c r="G74" s="1">
        <v>41869</v>
      </c>
      <c r="H74" s="1">
        <v>122321</v>
      </c>
      <c r="I74" s="1">
        <v>682</v>
      </c>
      <c r="J74" s="1">
        <v>808</v>
      </c>
      <c r="K74" s="1">
        <v>2174</v>
      </c>
      <c r="L74" s="1">
        <v>2012</v>
      </c>
      <c r="M74" s="1">
        <v>2136</v>
      </c>
      <c r="N74" s="1">
        <v>28997</v>
      </c>
      <c r="O74" s="1">
        <v>1660</v>
      </c>
      <c r="P74" s="1">
        <v>1726</v>
      </c>
      <c r="Q74" s="1">
        <v>4507</v>
      </c>
      <c r="R74" s="1">
        <v>5</v>
      </c>
      <c r="S74" s="1">
        <v>6</v>
      </c>
      <c r="T74" s="1">
        <v>19</v>
      </c>
    </row>
    <row r="75" spans="1:20" x14ac:dyDescent="0.15">
      <c r="A75" s="1" t="s">
        <v>61</v>
      </c>
      <c r="B75" s="1">
        <v>22</v>
      </c>
      <c r="C75" s="1">
        <v>23708</v>
      </c>
      <c r="D75" s="1">
        <v>54951</v>
      </c>
      <c r="E75" s="1">
        <v>818972</v>
      </c>
      <c r="F75" s="1">
        <v>20627</v>
      </c>
      <c r="G75" s="1">
        <v>43587</v>
      </c>
      <c r="H75" s="1">
        <v>127070</v>
      </c>
      <c r="I75" s="1">
        <v>687</v>
      </c>
      <c r="J75" s="1">
        <v>815</v>
      </c>
      <c r="K75" s="1">
        <v>2185</v>
      </c>
      <c r="L75" s="1">
        <v>1995</v>
      </c>
      <c r="M75" s="1">
        <v>2102</v>
      </c>
      <c r="N75" s="1">
        <v>28902</v>
      </c>
      <c r="O75" s="1">
        <v>1660</v>
      </c>
      <c r="P75" s="1">
        <v>1718</v>
      </c>
      <c r="Q75" s="1">
        <v>4749</v>
      </c>
      <c r="R75" s="1">
        <v>6</v>
      </c>
      <c r="S75" s="1">
        <v>6</v>
      </c>
      <c r="T75" s="1">
        <v>11</v>
      </c>
    </row>
    <row r="76" spans="1:20" x14ac:dyDescent="0.15">
      <c r="A76" s="1" t="s">
        <v>61</v>
      </c>
      <c r="B76" s="1">
        <v>23</v>
      </c>
      <c r="C76" s="1">
        <v>23742</v>
      </c>
      <c r="D76" s="1">
        <v>55125</v>
      </c>
      <c r="E76" s="1">
        <v>821564</v>
      </c>
      <c r="F76" s="1">
        <v>20659</v>
      </c>
      <c r="G76" s="1">
        <v>43730</v>
      </c>
      <c r="H76" s="1">
        <v>127469</v>
      </c>
      <c r="I76" s="1">
        <v>687</v>
      </c>
      <c r="J76" s="1">
        <v>815</v>
      </c>
      <c r="K76" s="1">
        <v>2185</v>
      </c>
      <c r="L76" s="1">
        <v>173</v>
      </c>
      <c r="M76" s="1">
        <v>174</v>
      </c>
      <c r="N76" s="1">
        <v>2592</v>
      </c>
      <c r="O76" s="1">
        <v>142</v>
      </c>
      <c r="P76" s="1">
        <v>143</v>
      </c>
      <c r="Q76" s="1">
        <v>399</v>
      </c>
      <c r="R76" s="1">
        <v>0</v>
      </c>
      <c r="S76" s="1">
        <v>0</v>
      </c>
      <c r="T76" s="1">
        <v>1</v>
      </c>
    </row>
    <row r="77" spans="1:20" x14ac:dyDescent="0.15">
      <c r="A77" s="1" t="s">
        <v>61</v>
      </c>
      <c r="B77" s="1">
        <v>24</v>
      </c>
      <c r="C77" s="1">
        <v>23742</v>
      </c>
      <c r="D77" s="1">
        <v>55125</v>
      </c>
      <c r="E77" s="1">
        <v>821564</v>
      </c>
      <c r="F77" s="1">
        <v>20659</v>
      </c>
      <c r="G77" s="1">
        <v>43730</v>
      </c>
      <c r="H77" s="1">
        <v>127469</v>
      </c>
      <c r="I77" s="1">
        <v>687</v>
      </c>
      <c r="J77" s="1">
        <v>815</v>
      </c>
      <c r="K77" s="1">
        <v>2185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</row>
    <row r="78" spans="1:20" x14ac:dyDescent="0.15">
      <c r="A78" s="1" t="s">
        <v>61</v>
      </c>
      <c r="B78" s="1">
        <v>25</v>
      </c>
      <c r="C78" s="1">
        <v>23742</v>
      </c>
      <c r="D78" s="1">
        <v>55125</v>
      </c>
      <c r="E78" s="1">
        <v>821564</v>
      </c>
      <c r="F78" s="1">
        <v>20659</v>
      </c>
      <c r="G78" s="1">
        <v>43730</v>
      </c>
      <c r="H78" s="1">
        <v>127469</v>
      </c>
      <c r="I78" s="1">
        <v>687</v>
      </c>
      <c r="J78" s="1">
        <v>815</v>
      </c>
      <c r="K78" s="1">
        <v>2185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1:20" x14ac:dyDescent="0.15">
      <c r="A79" s="1" t="s">
        <v>61</v>
      </c>
      <c r="B79" s="1">
        <v>26</v>
      </c>
      <c r="C79" s="1">
        <v>23742</v>
      </c>
      <c r="D79" s="1">
        <v>55125</v>
      </c>
      <c r="E79" s="1">
        <v>821564</v>
      </c>
      <c r="F79" s="1">
        <v>20659</v>
      </c>
      <c r="G79" s="1">
        <v>43730</v>
      </c>
      <c r="H79" s="1">
        <v>127469</v>
      </c>
      <c r="I79" s="1">
        <v>687</v>
      </c>
      <c r="J79" s="1">
        <v>815</v>
      </c>
      <c r="K79" s="1">
        <v>2185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1:20" x14ac:dyDescent="0.15">
      <c r="A80" s="1" t="s">
        <v>61</v>
      </c>
      <c r="B80" s="1">
        <v>27</v>
      </c>
      <c r="C80" s="1">
        <v>23742</v>
      </c>
      <c r="D80" s="1">
        <v>55125</v>
      </c>
      <c r="E80" s="1">
        <v>821564</v>
      </c>
      <c r="F80" s="1">
        <v>20659</v>
      </c>
      <c r="G80" s="1">
        <v>43730</v>
      </c>
      <c r="H80" s="1">
        <v>127469</v>
      </c>
      <c r="I80" s="1">
        <v>687</v>
      </c>
      <c r="J80" s="1">
        <v>815</v>
      </c>
      <c r="K80" s="1">
        <v>2185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x14ac:dyDescent="0.15">
      <c r="A81" s="1" t="s">
        <v>61</v>
      </c>
      <c r="B81" s="1">
        <v>28</v>
      </c>
      <c r="C81" s="1">
        <v>23742</v>
      </c>
      <c r="D81" s="1">
        <v>55125</v>
      </c>
      <c r="E81" s="1">
        <v>821564</v>
      </c>
      <c r="F81" s="1">
        <v>20659</v>
      </c>
      <c r="G81" s="1">
        <v>43730</v>
      </c>
      <c r="H81" s="1">
        <v>127469</v>
      </c>
      <c r="I81" s="1">
        <v>687</v>
      </c>
      <c r="J81" s="1">
        <v>815</v>
      </c>
      <c r="K81" s="1">
        <v>2185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</row>
    <row r="82" spans="1:20" x14ac:dyDescent="0.15">
      <c r="A82" s="1" t="s">
        <v>61</v>
      </c>
      <c r="B82" s="1">
        <v>29</v>
      </c>
      <c r="C82" s="1">
        <v>23742</v>
      </c>
      <c r="D82" s="1">
        <v>55125</v>
      </c>
      <c r="E82" s="1">
        <v>821564</v>
      </c>
      <c r="F82" s="1">
        <v>20659</v>
      </c>
      <c r="G82" s="1">
        <v>43730</v>
      </c>
      <c r="H82" s="1">
        <v>127469</v>
      </c>
      <c r="I82" s="1">
        <v>687</v>
      </c>
      <c r="J82" s="1">
        <v>815</v>
      </c>
      <c r="K82" s="1">
        <v>2185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15">
      <c r="A83" s="1" t="s">
        <v>61</v>
      </c>
      <c r="B83" s="1">
        <v>30</v>
      </c>
      <c r="C83" s="1">
        <v>23742</v>
      </c>
      <c r="D83" s="1">
        <v>55125</v>
      </c>
      <c r="E83" s="1">
        <v>821564</v>
      </c>
      <c r="F83" s="1">
        <v>20659</v>
      </c>
      <c r="G83" s="1">
        <v>43730</v>
      </c>
      <c r="H83" s="1">
        <v>127469</v>
      </c>
      <c r="I83" s="1">
        <v>687</v>
      </c>
      <c r="J83" s="1">
        <v>815</v>
      </c>
      <c r="K83" s="1">
        <v>2185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</row>
    <row r="84" spans="1:20" x14ac:dyDescent="0.15">
      <c r="A84" s="1" t="s">
        <v>61</v>
      </c>
      <c r="B84" s="1">
        <v>31</v>
      </c>
      <c r="C84" s="1">
        <v>23742</v>
      </c>
      <c r="D84" s="1">
        <v>55125</v>
      </c>
      <c r="E84" s="1">
        <v>821564</v>
      </c>
      <c r="F84" s="1">
        <v>20659</v>
      </c>
      <c r="G84" s="1">
        <v>43730</v>
      </c>
      <c r="H84" s="1">
        <v>127469</v>
      </c>
      <c r="I84" s="1">
        <v>687</v>
      </c>
      <c r="J84" s="1">
        <v>815</v>
      </c>
      <c r="K84" s="1">
        <v>2185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</row>
    <row r="85" spans="1:20" x14ac:dyDescent="0.15">
      <c r="A85" s="1" t="s">
        <v>61</v>
      </c>
      <c r="B85" s="1">
        <v>32</v>
      </c>
      <c r="C85" s="1">
        <v>23742</v>
      </c>
      <c r="D85" s="1">
        <v>55125</v>
      </c>
      <c r="E85" s="1">
        <v>821564</v>
      </c>
      <c r="F85" s="1">
        <v>20659</v>
      </c>
      <c r="G85" s="1">
        <v>43730</v>
      </c>
      <c r="H85" s="1">
        <v>127469</v>
      </c>
      <c r="I85" s="1">
        <v>687</v>
      </c>
      <c r="J85" s="1">
        <v>815</v>
      </c>
      <c r="K85" s="1">
        <v>2185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x14ac:dyDescent="0.15">
      <c r="A86" s="1" t="s">
        <v>61</v>
      </c>
      <c r="B86" s="1">
        <v>33</v>
      </c>
      <c r="C86" s="1">
        <v>23742</v>
      </c>
      <c r="D86" s="1">
        <v>55125</v>
      </c>
      <c r="E86" s="1">
        <v>821564</v>
      </c>
      <c r="F86" s="1">
        <v>20659</v>
      </c>
      <c r="G86" s="1">
        <v>43730</v>
      </c>
      <c r="H86" s="1">
        <v>127469</v>
      </c>
      <c r="I86" s="1">
        <v>687</v>
      </c>
      <c r="J86" s="1">
        <v>815</v>
      </c>
      <c r="K86" s="1">
        <v>2185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x14ac:dyDescent="0.15">
      <c r="A87" s="1" t="s">
        <v>61</v>
      </c>
      <c r="B87" s="1">
        <v>34</v>
      </c>
      <c r="C87" s="1">
        <v>23742</v>
      </c>
      <c r="D87" s="1">
        <v>55125</v>
      </c>
      <c r="E87" s="1">
        <v>821564</v>
      </c>
      <c r="F87" s="1">
        <v>20659</v>
      </c>
      <c r="G87" s="1">
        <v>43730</v>
      </c>
      <c r="H87" s="1">
        <v>127469</v>
      </c>
      <c r="I87" s="1">
        <v>687</v>
      </c>
      <c r="J87" s="1">
        <v>815</v>
      </c>
      <c r="K87" s="1">
        <v>2185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x14ac:dyDescent="0.15">
      <c r="A88" s="1" t="s">
        <v>61</v>
      </c>
      <c r="B88" s="1">
        <v>35</v>
      </c>
      <c r="C88" s="1">
        <v>23742</v>
      </c>
      <c r="D88" s="1">
        <v>55125</v>
      </c>
      <c r="E88" s="1">
        <v>821564</v>
      </c>
      <c r="F88" s="1">
        <v>20659</v>
      </c>
      <c r="G88" s="1">
        <v>43730</v>
      </c>
      <c r="H88" s="1">
        <v>127469</v>
      </c>
      <c r="I88" s="1">
        <v>687</v>
      </c>
      <c r="J88" s="1">
        <v>815</v>
      </c>
      <c r="K88" s="1">
        <v>2185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15">
      <c r="A89" s="1" t="s">
        <v>61</v>
      </c>
      <c r="B89" s="1">
        <v>36</v>
      </c>
      <c r="C89" s="1">
        <v>23742</v>
      </c>
      <c r="D89" s="1">
        <v>55125</v>
      </c>
      <c r="E89" s="1">
        <v>821564</v>
      </c>
      <c r="F89" s="1">
        <v>20659</v>
      </c>
      <c r="G89" s="1">
        <v>43730</v>
      </c>
      <c r="H89" s="1">
        <v>127469</v>
      </c>
      <c r="I89" s="1">
        <v>687</v>
      </c>
      <c r="J89" s="1">
        <v>815</v>
      </c>
      <c r="K89" s="1">
        <v>2185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</row>
    <row r="90" spans="1:20" x14ac:dyDescent="0.15">
      <c r="A90" s="1" t="s">
        <v>61</v>
      </c>
      <c r="B90" s="1">
        <v>37</v>
      </c>
      <c r="C90" s="1">
        <v>23742</v>
      </c>
      <c r="D90" s="1">
        <v>55125</v>
      </c>
      <c r="E90" s="1">
        <v>821564</v>
      </c>
      <c r="F90" s="1">
        <v>20659</v>
      </c>
      <c r="G90" s="1">
        <v>43730</v>
      </c>
      <c r="H90" s="1">
        <v>127469</v>
      </c>
      <c r="I90" s="1">
        <v>687</v>
      </c>
      <c r="J90" s="1">
        <v>815</v>
      </c>
      <c r="K90" s="1">
        <v>2185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</row>
    <row r="91" spans="1:20" x14ac:dyDescent="0.15">
      <c r="A91" s="1" t="s">
        <v>61</v>
      </c>
      <c r="B91" s="1">
        <v>38</v>
      </c>
      <c r="C91" s="1">
        <v>23742</v>
      </c>
      <c r="D91" s="1">
        <v>55125</v>
      </c>
      <c r="E91" s="1">
        <v>821564</v>
      </c>
      <c r="F91" s="1">
        <v>20659</v>
      </c>
      <c r="G91" s="1">
        <v>43730</v>
      </c>
      <c r="H91" s="1">
        <v>127469</v>
      </c>
      <c r="I91" s="1">
        <v>687</v>
      </c>
      <c r="J91" s="1">
        <v>815</v>
      </c>
      <c r="K91" s="1">
        <v>2185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15">
      <c r="A92" s="1" t="s">
        <v>61</v>
      </c>
      <c r="B92" s="1">
        <v>39</v>
      </c>
      <c r="C92" s="1">
        <v>23742</v>
      </c>
      <c r="D92" s="1">
        <v>55125</v>
      </c>
      <c r="E92" s="1">
        <v>821564</v>
      </c>
      <c r="F92" s="1">
        <v>20659</v>
      </c>
      <c r="G92" s="1">
        <v>43730</v>
      </c>
      <c r="H92" s="1">
        <v>127469</v>
      </c>
      <c r="I92" s="1">
        <v>687</v>
      </c>
      <c r="J92" s="1">
        <v>815</v>
      </c>
      <c r="K92" s="1">
        <v>2185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x14ac:dyDescent="0.15">
      <c r="A93" s="1" t="s">
        <v>61</v>
      </c>
      <c r="B93" s="1">
        <v>40</v>
      </c>
      <c r="C93" s="1">
        <v>23742</v>
      </c>
      <c r="D93" s="1">
        <v>55125</v>
      </c>
      <c r="E93" s="1">
        <v>821564</v>
      </c>
      <c r="F93" s="1">
        <v>20659</v>
      </c>
      <c r="G93" s="1">
        <v>43730</v>
      </c>
      <c r="H93" s="1">
        <v>127469</v>
      </c>
      <c r="I93" s="1">
        <v>687</v>
      </c>
      <c r="J93" s="1">
        <v>815</v>
      </c>
      <c r="K93" s="1">
        <v>2185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x14ac:dyDescent="0.15">
      <c r="A94" s="1" t="s">
        <v>61</v>
      </c>
      <c r="B94" s="1">
        <v>41</v>
      </c>
      <c r="C94" s="1">
        <v>23742</v>
      </c>
      <c r="D94" s="1">
        <v>55125</v>
      </c>
      <c r="E94" s="1">
        <v>821564</v>
      </c>
      <c r="F94" s="1">
        <v>20659</v>
      </c>
      <c r="G94" s="1">
        <v>43730</v>
      </c>
      <c r="H94" s="1">
        <v>127469</v>
      </c>
      <c r="I94" s="1">
        <v>687</v>
      </c>
      <c r="J94" s="1">
        <v>815</v>
      </c>
      <c r="K94" s="1">
        <v>2185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15">
      <c r="A95" s="1" t="s">
        <v>61</v>
      </c>
      <c r="B95" s="1">
        <v>42</v>
      </c>
      <c r="C95" s="1">
        <v>23742</v>
      </c>
      <c r="D95" s="1">
        <v>55125</v>
      </c>
      <c r="E95" s="1">
        <v>821564</v>
      </c>
      <c r="F95" s="1">
        <v>20659</v>
      </c>
      <c r="G95" s="1">
        <v>43730</v>
      </c>
      <c r="H95" s="1">
        <v>127469</v>
      </c>
      <c r="I95" s="1">
        <v>687</v>
      </c>
      <c r="J95" s="1">
        <v>815</v>
      </c>
      <c r="K95" s="1">
        <v>2185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x14ac:dyDescent="0.15">
      <c r="A96" s="1" t="s">
        <v>61</v>
      </c>
      <c r="B96" s="1">
        <v>43</v>
      </c>
      <c r="C96" s="1">
        <v>23742</v>
      </c>
      <c r="D96" s="1">
        <v>55125</v>
      </c>
      <c r="E96" s="1">
        <v>821564</v>
      </c>
      <c r="F96" s="1">
        <v>20659</v>
      </c>
      <c r="G96" s="1">
        <v>43730</v>
      </c>
      <c r="H96" s="1">
        <v>127469</v>
      </c>
      <c r="I96" s="1">
        <v>687</v>
      </c>
      <c r="J96" s="1">
        <v>815</v>
      </c>
      <c r="K96" s="1">
        <v>2185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</row>
    <row r="97" spans="1:20" x14ac:dyDescent="0.15">
      <c r="A97" s="1" t="s">
        <v>61</v>
      </c>
      <c r="B97" s="1">
        <v>44</v>
      </c>
      <c r="C97" s="1">
        <v>23742</v>
      </c>
      <c r="D97" s="1">
        <v>55125</v>
      </c>
      <c r="E97" s="1">
        <v>821564</v>
      </c>
      <c r="F97" s="1">
        <v>20659</v>
      </c>
      <c r="G97" s="1">
        <v>43730</v>
      </c>
      <c r="H97" s="1">
        <v>127469</v>
      </c>
      <c r="I97" s="1">
        <v>687</v>
      </c>
      <c r="J97" s="1">
        <v>815</v>
      </c>
      <c r="K97" s="1">
        <v>2185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x14ac:dyDescent="0.15">
      <c r="A98" s="1" t="s">
        <v>61</v>
      </c>
      <c r="B98" s="1">
        <v>45</v>
      </c>
      <c r="C98" s="1">
        <v>23742</v>
      </c>
      <c r="D98" s="1">
        <v>55125</v>
      </c>
      <c r="E98" s="1">
        <v>821564</v>
      </c>
      <c r="F98" s="1">
        <v>20659</v>
      </c>
      <c r="G98" s="1">
        <v>43730</v>
      </c>
      <c r="H98" s="1">
        <v>127469</v>
      </c>
      <c r="I98" s="1">
        <v>687</v>
      </c>
      <c r="J98" s="1">
        <v>815</v>
      </c>
      <c r="K98" s="1">
        <v>2185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</row>
    <row r="99" spans="1:20" x14ac:dyDescent="0.15">
      <c r="A99" s="1" t="s">
        <v>61</v>
      </c>
      <c r="B99" s="1">
        <v>46</v>
      </c>
      <c r="C99" s="1">
        <v>23742</v>
      </c>
      <c r="D99" s="1">
        <v>55125</v>
      </c>
      <c r="E99" s="1">
        <v>821564</v>
      </c>
      <c r="F99" s="1">
        <v>20659</v>
      </c>
      <c r="G99" s="1">
        <v>43730</v>
      </c>
      <c r="H99" s="1">
        <v>127469</v>
      </c>
      <c r="I99" s="1">
        <v>687</v>
      </c>
      <c r="J99" s="1">
        <v>815</v>
      </c>
      <c r="K99" s="1">
        <v>2185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x14ac:dyDescent="0.15">
      <c r="A100" s="1" t="s">
        <v>61</v>
      </c>
      <c r="B100" s="1">
        <v>47</v>
      </c>
      <c r="C100" s="1">
        <v>23742</v>
      </c>
      <c r="D100" s="1">
        <v>55125</v>
      </c>
      <c r="E100" s="1">
        <v>821564</v>
      </c>
      <c r="F100" s="1">
        <v>20659</v>
      </c>
      <c r="G100" s="1">
        <v>43730</v>
      </c>
      <c r="H100" s="1">
        <v>127469</v>
      </c>
      <c r="I100" s="1">
        <v>687</v>
      </c>
      <c r="J100" s="1">
        <v>815</v>
      </c>
      <c r="K100" s="1">
        <v>2185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</row>
    <row r="101" spans="1:20" x14ac:dyDescent="0.15">
      <c r="A101" s="1" t="s">
        <v>61</v>
      </c>
      <c r="B101" s="1">
        <v>48</v>
      </c>
      <c r="C101" s="1">
        <v>23742</v>
      </c>
      <c r="D101" s="1">
        <v>55125</v>
      </c>
      <c r="E101" s="1">
        <v>821564</v>
      </c>
      <c r="F101" s="1">
        <v>20659</v>
      </c>
      <c r="G101" s="1">
        <v>43730</v>
      </c>
      <c r="H101" s="1">
        <v>127469</v>
      </c>
      <c r="I101" s="1">
        <v>687</v>
      </c>
      <c r="J101" s="1">
        <v>815</v>
      </c>
      <c r="K101" s="1">
        <v>2185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</row>
    <row r="102" spans="1:20" x14ac:dyDescent="0.15">
      <c r="A102" s="1" t="s">
        <v>61</v>
      </c>
      <c r="B102" s="1">
        <v>49</v>
      </c>
      <c r="C102" s="1">
        <v>23742</v>
      </c>
      <c r="D102" s="1">
        <v>55125</v>
      </c>
      <c r="E102" s="1">
        <v>821564</v>
      </c>
      <c r="F102" s="1">
        <v>20659</v>
      </c>
      <c r="G102" s="1">
        <v>43730</v>
      </c>
      <c r="H102" s="1">
        <v>127469</v>
      </c>
      <c r="I102" s="1">
        <v>687</v>
      </c>
      <c r="J102" s="1">
        <v>815</v>
      </c>
      <c r="K102" s="1">
        <v>2185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</row>
    <row r="103" spans="1:20" x14ac:dyDescent="0.15">
      <c r="A103" s="1" t="s">
        <v>61</v>
      </c>
      <c r="B103" s="1">
        <v>50</v>
      </c>
      <c r="C103" s="1">
        <v>23742</v>
      </c>
      <c r="D103" s="1">
        <v>55125</v>
      </c>
      <c r="E103" s="1">
        <v>821564</v>
      </c>
      <c r="F103" s="1">
        <v>20659</v>
      </c>
      <c r="G103" s="1">
        <v>43730</v>
      </c>
      <c r="H103" s="1">
        <v>127469</v>
      </c>
      <c r="I103" s="1">
        <v>687</v>
      </c>
      <c r="J103" s="1">
        <v>815</v>
      </c>
      <c r="K103" s="1">
        <v>2185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</row>
    <row r="104" spans="1:20" x14ac:dyDescent="0.15">
      <c r="A104" s="1" t="s">
        <v>61</v>
      </c>
      <c r="B104" s="1">
        <v>51</v>
      </c>
      <c r="C104" s="1">
        <v>23742</v>
      </c>
      <c r="D104" s="1">
        <v>55125</v>
      </c>
      <c r="E104" s="1">
        <v>821564</v>
      </c>
      <c r="F104" s="1">
        <v>20659</v>
      </c>
      <c r="G104" s="1">
        <v>43730</v>
      </c>
      <c r="H104" s="1">
        <v>127469</v>
      </c>
      <c r="I104" s="1">
        <v>687</v>
      </c>
      <c r="J104" s="1">
        <v>815</v>
      </c>
      <c r="K104" s="1">
        <v>2185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</row>
    <row r="105" spans="1:20" x14ac:dyDescent="0.15">
      <c r="A105" s="1" t="s">
        <v>61</v>
      </c>
      <c r="B105" s="1">
        <v>52</v>
      </c>
      <c r="C105" s="1">
        <v>23742</v>
      </c>
      <c r="D105" s="1">
        <v>55125</v>
      </c>
      <c r="E105" s="1">
        <v>821564</v>
      </c>
      <c r="F105" s="1">
        <v>20659</v>
      </c>
      <c r="G105" s="1">
        <v>43730</v>
      </c>
      <c r="H105" s="1">
        <v>127469</v>
      </c>
      <c r="I105" s="1">
        <v>687</v>
      </c>
      <c r="J105" s="1">
        <v>815</v>
      </c>
      <c r="K105" s="1">
        <v>2185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x14ac:dyDescent="0.15">
      <c r="A106" s="1" t="s">
        <v>60</v>
      </c>
      <c r="B106" s="1">
        <v>1</v>
      </c>
      <c r="C106" s="1">
        <v>2144</v>
      </c>
      <c r="D106" s="1">
        <v>2885</v>
      </c>
      <c r="E106" s="1">
        <v>78830</v>
      </c>
      <c r="F106" s="1">
        <v>1487</v>
      </c>
      <c r="G106" s="1">
        <v>1695</v>
      </c>
      <c r="H106" s="1">
        <v>7088</v>
      </c>
      <c r="I106" s="1">
        <v>502</v>
      </c>
      <c r="J106" s="1">
        <v>629</v>
      </c>
      <c r="K106" s="1">
        <v>2261</v>
      </c>
      <c r="L106" s="1">
        <v>2144</v>
      </c>
      <c r="M106" s="1">
        <v>2885</v>
      </c>
      <c r="N106" s="1">
        <v>78830</v>
      </c>
      <c r="O106" s="1">
        <v>1487</v>
      </c>
      <c r="P106" s="1">
        <v>1695</v>
      </c>
      <c r="Q106" s="1">
        <v>7088</v>
      </c>
      <c r="R106" s="1">
        <v>502</v>
      </c>
      <c r="S106" s="1">
        <v>629</v>
      </c>
      <c r="T106" s="1">
        <v>2261</v>
      </c>
    </row>
    <row r="107" spans="1:20" x14ac:dyDescent="0.15">
      <c r="A107" s="1" t="s">
        <v>60</v>
      </c>
      <c r="B107" s="1">
        <v>2</v>
      </c>
      <c r="C107" s="1">
        <v>3348</v>
      </c>
      <c r="D107" s="1">
        <v>5621</v>
      </c>
      <c r="E107" s="1">
        <v>147537</v>
      </c>
      <c r="F107" s="1">
        <v>2472</v>
      </c>
      <c r="G107" s="1">
        <v>3255</v>
      </c>
      <c r="H107" s="1">
        <v>14231</v>
      </c>
      <c r="I107" s="1">
        <v>744</v>
      </c>
      <c r="J107" s="1">
        <v>1017</v>
      </c>
      <c r="K107" s="1">
        <v>3641</v>
      </c>
      <c r="L107" s="1">
        <v>2082</v>
      </c>
      <c r="M107" s="1">
        <v>2736</v>
      </c>
      <c r="N107" s="1">
        <v>68707</v>
      </c>
      <c r="O107" s="1">
        <v>1386</v>
      </c>
      <c r="P107" s="1">
        <v>1560</v>
      </c>
      <c r="Q107" s="1">
        <v>7143</v>
      </c>
      <c r="R107" s="1">
        <v>327</v>
      </c>
      <c r="S107" s="1">
        <v>389</v>
      </c>
      <c r="T107" s="1">
        <v>1380</v>
      </c>
    </row>
    <row r="108" spans="1:20" x14ac:dyDescent="0.15">
      <c r="A108" s="1" t="s">
        <v>60</v>
      </c>
      <c r="B108" s="1">
        <v>3</v>
      </c>
      <c r="C108" s="1">
        <v>4047</v>
      </c>
      <c r="D108" s="1">
        <v>7996</v>
      </c>
      <c r="E108" s="1">
        <v>207562</v>
      </c>
      <c r="F108" s="1">
        <v>3198</v>
      </c>
      <c r="G108" s="1">
        <v>4804</v>
      </c>
      <c r="H108" s="1">
        <v>21581</v>
      </c>
      <c r="I108" s="1">
        <v>886</v>
      </c>
      <c r="J108" s="1">
        <v>1284</v>
      </c>
      <c r="K108" s="1">
        <v>4570</v>
      </c>
      <c r="L108" s="1">
        <v>1870</v>
      </c>
      <c r="M108" s="1">
        <v>2375</v>
      </c>
      <c r="N108" s="1">
        <v>60025</v>
      </c>
      <c r="O108" s="1">
        <v>1379</v>
      </c>
      <c r="P108" s="1">
        <v>1549</v>
      </c>
      <c r="Q108" s="1">
        <v>7350</v>
      </c>
      <c r="R108" s="1">
        <v>228</v>
      </c>
      <c r="S108" s="1">
        <v>267</v>
      </c>
      <c r="T108" s="1">
        <v>929</v>
      </c>
    </row>
    <row r="109" spans="1:20" x14ac:dyDescent="0.15">
      <c r="A109" s="1" t="s">
        <v>60</v>
      </c>
      <c r="B109" s="1">
        <v>4</v>
      </c>
      <c r="C109" s="1">
        <v>4684</v>
      </c>
      <c r="D109" s="1">
        <v>10835</v>
      </c>
      <c r="E109" s="1">
        <v>279938</v>
      </c>
      <c r="F109" s="1">
        <v>3942</v>
      </c>
      <c r="G109" s="1">
        <v>6850</v>
      </c>
      <c r="H109" s="1">
        <v>32624</v>
      </c>
      <c r="I109" s="1">
        <v>1011</v>
      </c>
      <c r="J109" s="1">
        <v>1525</v>
      </c>
      <c r="K109" s="1">
        <v>5409</v>
      </c>
      <c r="L109" s="1">
        <v>2242</v>
      </c>
      <c r="M109" s="1">
        <v>2839</v>
      </c>
      <c r="N109" s="1">
        <v>72376</v>
      </c>
      <c r="O109" s="1">
        <v>1789</v>
      </c>
      <c r="P109" s="1">
        <v>2046</v>
      </c>
      <c r="Q109" s="1">
        <v>11044</v>
      </c>
      <c r="R109" s="1">
        <v>211</v>
      </c>
      <c r="S109" s="1">
        <v>241</v>
      </c>
      <c r="T109" s="1">
        <v>839</v>
      </c>
    </row>
    <row r="110" spans="1:20" x14ac:dyDescent="0.15">
      <c r="A110" s="1" t="s">
        <v>60</v>
      </c>
      <c r="B110" s="1">
        <v>5</v>
      </c>
      <c r="C110" s="1">
        <v>5193</v>
      </c>
      <c r="D110" s="1">
        <v>13981</v>
      </c>
      <c r="E110" s="1">
        <v>357648</v>
      </c>
      <c r="F110" s="1">
        <v>4569</v>
      </c>
      <c r="G110" s="1">
        <v>9206</v>
      </c>
      <c r="H110" s="1">
        <v>45560</v>
      </c>
      <c r="I110" s="1">
        <v>1106</v>
      </c>
      <c r="J110" s="1">
        <v>1729</v>
      </c>
      <c r="K110" s="1">
        <v>6388</v>
      </c>
      <c r="L110" s="1">
        <v>2468</v>
      </c>
      <c r="M110" s="1">
        <v>3146</v>
      </c>
      <c r="N110" s="1">
        <v>77710</v>
      </c>
      <c r="O110" s="1">
        <v>2028</v>
      </c>
      <c r="P110" s="1">
        <v>2356</v>
      </c>
      <c r="Q110" s="1">
        <v>12935</v>
      </c>
      <c r="R110" s="1">
        <v>179</v>
      </c>
      <c r="S110" s="1">
        <v>204</v>
      </c>
      <c r="T110" s="1">
        <v>979</v>
      </c>
    </row>
    <row r="111" spans="1:20" x14ac:dyDescent="0.15">
      <c r="A111" s="1" t="s">
        <v>60</v>
      </c>
      <c r="B111" s="1">
        <v>6</v>
      </c>
      <c r="C111" s="1">
        <v>5652</v>
      </c>
      <c r="D111" s="1">
        <v>18075</v>
      </c>
      <c r="E111" s="1">
        <v>451638</v>
      </c>
      <c r="F111" s="1">
        <v>5187</v>
      </c>
      <c r="G111" s="1">
        <v>12453</v>
      </c>
      <c r="H111" s="1">
        <v>61240</v>
      </c>
      <c r="I111" s="1">
        <v>1169</v>
      </c>
      <c r="J111" s="1">
        <v>1869</v>
      </c>
      <c r="K111" s="1">
        <v>6873</v>
      </c>
      <c r="L111" s="1">
        <v>3027</v>
      </c>
      <c r="M111" s="1">
        <v>4094</v>
      </c>
      <c r="N111" s="1">
        <v>93990</v>
      </c>
      <c r="O111" s="1">
        <v>2616</v>
      </c>
      <c r="P111" s="1">
        <v>3247</v>
      </c>
      <c r="Q111" s="1">
        <v>15681</v>
      </c>
      <c r="R111" s="1">
        <v>127</v>
      </c>
      <c r="S111" s="1">
        <v>140</v>
      </c>
      <c r="T111" s="1">
        <v>485</v>
      </c>
    </row>
    <row r="112" spans="1:20" x14ac:dyDescent="0.15">
      <c r="A112" s="1" t="s">
        <v>60</v>
      </c>
      <c r="B112" s="1">
        <v>7</v>
      </c>
      <c r="C112" s="1">
        <v>5814</v>
      </c>
      <c r="D112" s="1">
        <v>20897</v>
      </c>
      <c r="E112" s="1">
        <v>513394</v>
      </c>
      <c r="F112" s="1">
        <v>5400</v>
      </c>
      <c r="G112" s="1">
        <v>14390</v>
      </c>
      <c r="H112" s="1">
        <v>68499</v>
      </c>
      <c r="I112" s="1">
        <v>1214</v>
      </c>
      <c r="J112" s="1">
        <v>1971</v>
      </c>
      <c r="K112" s="1">
        <v>7201</v>
      </c>
      <c r="L112" s="1">
        <v>2191</v>
      </c>
      <c r="M112" s="1">
        <v>2822</v>
      </c>
      <c r="N112" s="1">
        <v>61756</v>
      </c>
      <c r="O112" s="1">
        <v>1670</v>
      </c>
      <c r="P112" s="1">
        <v>1936</v>
      </c>
      <c r="Q112" s="1">
        <v>7259</v>
      </c>
      <c r="R112" s="1">
        <v>94</v>
      </c>
      <c r="S112" s="1">
        <v>102</v>
      </c>
      <c r="T112" s="1">
        <v>328</v>
      </c>
    </row>
    <row r="113" spans="1:20" x14ac:dyDescent="0.15">
      <c r="A113" s="1" t="s">
        <v>60</v>
      </c>
      <c r="B113" s="1">
        <v>8</v>
      </c>
      <c r="C113" s="1">
        <v>5892</v>
      </c>
      <c r="D113" s="1">
        <v>23213</v>
      </c>
      <c r="E113" s="1">
        <v>567770</v>
      </c>
      <c r="F113" s="1">
        <v>5498</v>
      </c>
      <c r="G113" s="1">
        <v>16009</v>
      </c>
      <c r="H113" s="1">
        <v>76100</v>
      </c>
      <c r="I113" s="1">
        <v>1256</v>
      </c>
      <c r="J113" s="1">
        <v>2066</v>
      </c>
      <c r="K113" s="1">
        <v>7498</v>
      </c>
      <c r="L113" s="1">
        <v>1866</v>
      </c>
      <c r="M113" s="1">
        <v>2316</v>
      </c>
      <c r="N113" s="1">
        <v>54377</v>
      </c>
      <c r="O113" s="1">
        <v>1433</v>
      </c>
      <c r="P113" s="1">
        <v>1619</v>
      </c>
      <c r="Q113" s="1">
        <v>7601</v>
      </c>
      <c r="R113" s="1">
        <v>89</v>
      </c>
      <c r="S113" s="1">
        <v>95</v>
      </c>
      <c r="T113" s="1">
        <v>297</v>
      </c>
    </row>
    <row r="114" spans="1:20" x14ac:dyDescent="0.15">
      <c r="A114" s="1" t="s">
        <v>60</v>
      </c>
      <c r="B114" s="1">
        <v>9</v>
      </c>
      <c r="C114" s="1">
        <v>5964</v>
      </c>
      <c r="D114" s="1">
        <v>25812</v>
      </c>
      <c r="E114" s="1">
        <v>631468</v>
      </c>
      <c r="F114" s="1">
        <v>5596</v>
      </c>
      <c r="G114" s="1">
        <v>17878</v>
      </c>
      <c r="H114" s="1">
        <v>85721</v>
      </c>
      <c r="I114" s="1">
        <v>1297</v>
      </c>
      <c r="J114" s="1">
        <v>2165</v>
      </c>
      <c r="K114" s="1">
        <v>7788</v>
      </c>
      <c r="L114" s="1">
        <v>2071</v>
      </c>
      <c r="M114" s="1">
        <v>2599</v>
      </c>
      <c r="N114" s="1">
        <v>63697</v>
      </c>
      <c r="O114" s="1">
        <v>1635</v>
      </c>
      <c r="P114" s="1">
        <v>1870</v>
      </c>
      <c r="Q114" s="1">
        <v>9621</v>
      </c>
      <c r="R114" s="1">
        <v>92</v>
      </c>
      <c r="S114" s="1">
        <v>99</v>
      </c>
      <c r="T114" s="1">
        <v>290</v>
      </c>
    </row>
    <row r="115" spans="1:20" x14ac:dyDescent="0.15">
      <c r="A115" s="1" t="s">
        <v>60</v>
      </c>
      <c r="B115" s="1">
        <v>10</v>
      </c>
      <c r="C115" s="1">
        <v>6022</v>
      </c>
      <c r="D115" s="1">
        <v>28474</v>
      </c>
      <c r="E115" s="1">
        <v>698685</v>
      </c>
      <c r="F115" s="1">
        <v>5679</v>
      </c>
      <c r="G115" s="1">
        <v>19763</v>
      </c>
      <c r="H115" s="1">
        <v>95435</v>
      </c>
      <c r="I115" s="1">
        <v>1330</v>
      </c>
      <c r="J115" s="1">
        <v>2247</v>
      </c>
      <c r="K115" s="1">
        <v>8023</v>
      </c>
      <c r="L115" s="1">
        <v>2109</v>
      </c>
      <c r="M115" s="1">
        <v>2662</v>
      </c>
      <c r="N115" s="1">
        <v>67217</v>
      </c>
      <c r="O115" s="1">
        <v>1642</v>
      </c>
      <c r="P115" s="1">
        <v>1885</v>
      </c>
      <c r="Q115" s="1">
        <v>9713</v>
      </c>
      <c r="R115" s="1">
        <v>76</v>
      </c>
      <c r="S115" s="1">
        <v>81</v>
      </c>
      <c r="T115" s="1">
        <v>235</v>
      </c>
    </row>
    <row r="116" spans="1:20" x14ac:dyDescent="0.15">
      <c r="A116" s="1" t="s">
        <v>60</v>
      </c>
      <c r="B116" s="1">
        <v>11</v>
      </c>
      <c r="C116" s="1">
        <v>6080</v>
      </c>
      <c r="D116" s="1">
        <v>31512</v>
      </c>
      <c r="E116" s="1">
        <v>773344</v>
      </c>
      <c r="F116" s="1">
        <v>5764</v>
      </c>
      <c r="G116" s="1">
        <v>21978</v>
      </c>
      <c r="H116" s="1">
        <v>107154</v>
      </c>
      <c r="I116" s="1">
        <v>1360</v>
      </c>
      <c r="J116" s="1">
        <v>2321</v>
      </c>
      <c r="K116" s="1">
        <v>8206</v>
      </c>
      <c r="L116" s="1">
        <v>2359</v>
      </c>
      <c r="M116" s="1">
        <v>3038</v>
      </c>
      <c r="N116" s="1">
        <v>74660</v>
      </c>
      <c r="O116" s="1">
        <v>1886</v>
      </c>
      <c r="P116" s="1">
        <v>2215</v>
      </c>
      <c r="Q116" s="1">
        <v>11719</v>
      </c>
      <c r="R116" s="1">
        <v>70</v>
      </c>
      <c r="S116" s="1">
        <v>75</v>
      </c>
      <c r="T116" s="1">
        <v>183</v>
      </c>
    </row>
    <row r="117" spans="1:20" x14ac:dyDescent="0.15">
      <c r="A117" s="1" t="s">
        <v>60</v>
      </c>
      <c r="B117" s="1">
        <v>12</v>
      </c>
      <c r="C117" s="1">
        <v>6147</v>
      </c>
      <c r="D117" s="1">
        <v>35264</v>
      </c>
      <c r="E117" s="1">
        <v>860839</v>
      </c>
      <c r="F117" s="1">
        <v>5859</v>
      </c>
      <c r="G117" s="1">
        <v>24655</v>
      </c>
      <c r="H117" s="1">
        <v>119460</v>
      </c>
      <c r="I117" s="1">
        <v>1393</v>
      </c>
      <c r="J117" s="1">
        <v>2400</v>
      </c>
      <c r="K117" s="1">
        <v>8392</v>
      </c>
      <c r="L117" s="1">
        <v>2764</v>
      </c>
      <c r="M117" s="1">
        <v>3752</v>
      </c>
      <c r="N117" s="1">
        <v>87495</v>
      </c>
      <c r="O117" s="1">
        <v>2202</v>
      </c>
      <c r="P117" s="1">
        <v>2678</v>
      </c>
      <c r="Q117" s="1">
        <v>12306</v>
      </c>
      <c r="R117" s="1">
        <v>73</v>
      </c>
      <c r="S117" s="1">
        <v>79</v>
      </c>
      <c r="T117" s="1">
        <v>186</v>
      </c>
    </row>
    <row r="118" spans="1:20" x14ac:dyDescent="0.15">
      <c r="A118" s="1" t="s">
        <v>60</v>
      </c>
      <c r="B118" s="1">
        <v>13</v>
      </c>
      <c r="C118" s="1">
        <v>6169</v>
      </c>
      <c r="D118" s="1">
        <v>37341</v>
      </c>
      <c r="E118" s="1">
        <v>904839</v>
      </c>
      <c r="F118" s="1">
        <v>5892</v>
      </c>
      <c r="G118" s="1">
        <v>26034</v>
      </c>
      <c r="H118" s="1">
        <v>124777</v>
      </c>
      <c r="I118" s="1">
        <v>1412</v>
      </c>
      <c r="J118" s="1">
        <v>2473</v>
      </c>
      <c r="K118" s="1">
        <v>8590</v>
      </c>
      <c r="L118" s="1">
        <v>1694</v>
      </c>
      <c r="M118" s="1">
        <v>2077</v>
      </c>
      <c r="N118" s="1">
        <v>44000</v>
      </c>
      <c r="O118" s="1">
        <v>1242</v>
      </c>
      <c r="P118" s="1">
        <v>1379</v>
      </c>
      <c r="Q118" s="1">
        <v>5317</v>
      </c>
      <c r="R118" s="1">
        <v>63</v>
      </c>
      <c r="S118" s="1">
        <v>73</v>
      </c>
      <c r="T118" s="1">
        <v>197</v>
      </c>
    </row>
    <row r="119" spans="1:20" x14ac:dyDescent="0.15">
      <c r="A119" s="1" t="s">
        <v>60</v>
      </c>
      <c r="B119" s="1">
        <v>14</v>
      </c>
      <c r="C119" s="1">
        <v>6191</v>
      </c>
      <c r="D119" s="1">
        <v>39670</v>
      </c>
      <c r="E119" s="1">
        <v>955969</v>
      </c>
      <c r="F119" s="1">
        <v>5928</v>
      </c>
      <c r="G119" s="1">
        <v>27709</v>
      </c>
      <c r="H119" s="1">
        <v>131697</v>
      </c>
      <c r="I119" s="1">
        <v>1425</v>
      </c>
      <c r="J119" s="1">
        <v>2512</v>
      </c>
      <c r="K119" s="1">
        <v>8677</v>
      </c>
      <c r="L119" s="1">
        <v>1884</v>
      </c>
      <c r="M119" s="1">
        <v>2329</v>
      </c>
      <c r="N119" s="1">
        <v>51131</v>
      </c>
      <c r="O119" s="1">
        <v>1479</v>
      </c>
      <c r="P119" s="1">
        <v>1675</v>
      </c>
      <c r="Q119" s="1">
        <v>6920</v>
      </c>
      <c r="R119" s="1">
        <v>37</v>
      </c>
      <c r="S119" s="1">
        <v>39</v>
      </c>
      <c r="T119" s="1">
        <v>87</v>
      </c>
    </row>
    <row r="120" spans="1:20" x14ac:dyDescent="0.15">
      <c r="A120" s="1" t="s">
        <v>60</v>
      </c>
      <c r="B120" s="1">
        <v>15</v>
      </c>
      <c r="C120" s="1">
        <v>6212</v>
      </c>
      <c r="D120" s="1">
        <v>42143</v>
      </c>
      <c r="E120" s="1">
        <v>1012022</v>
      </c>
      <c r="F120" s="1">
        <v>5965</v>
      </c>
      <c r="G120" s="1">
        <v>29507</v>
      </c>
      <c r="H120" s="1">
        <v>139618</v>
      </c>
      <c r="I120" s="1">
        <v>1436</v>
      </c>
      <c r="J120" s="1">
        <v>2543</v>
      </c>
      <c r="K120" s="1">
        <v>8756</v>
      </c>
      <c r="L120" s="1">
        <v>1997</v>
      </c>
      <c r="M120" s="1">
        <v>2473</v>
      </c>
      <c r="N120" s="1">
        <v>56052</v>
      </c>
      <c r="O120" s="1">
        <v>1582</v>
      </c>
      <c r="P120" s="1">
        <v>1798</v>
      </c>
      <c r="Q120" s="1">
        <v>7921</v>
      </c>
      <c r="R120" s="1">
        <v>30</v>
      </c>
      <c r="S120" s="1">
        <v>31</v>
      </c>
      <c r="T120" s="1">
        <v>79</v>
      </c>
    </row>
    <row r="121" spans="1:20" x14ac:dyDescent="0.15">
      <c r="A121" s="1" t="s">
        <v>60</v>
      </c>
      <c r="B121" s="1">
        <v>16</v>
      </c>
      <c r="C121" s="1">
        <v>6231</v>
      </c>
      <c r="D121" s="1">
        <v>44725</v>
      </c>
      <c r="E121" s="1">
        <v>1070644</v>
      </c>
      <c r="F121" s="1">
        <v>6000</v>
      </c>
      <c r="G121" s="1">
        <v>31404</v>
      </c>
      <c r="H121" s="1">
        <v>148207</v>
      </c>
      <c r="I121" s="1">
        <v>1447</v>
      </c>
      <c r="J121" s="1">
        <v>2574</v>
      </c>
      <c r="K121" s="1">
        <v>8825</v>
      </c>
      <c r="L121" s="1">
        <v>2080</v>
      </c>
      <c r="M121" s="1">
        <v>2583</v>
      </c>
      <c r="N121" s="1">
        <v>58622</v>
      </c>
      <c r="O121" s="1">
        <v>1663</v>
      </c>
      <c r="P121" s="1">
        <v>1898</v>
      </c>
      <c r="Q121" s="1">
        <v>8589</v>
      </c>
      <c r="R121" s="1">
        <v>30</v>
      </c>
      <c r="S121" s="1">
        <v>30</v>
      </c>
      <c r="T121" s="1">
        <v>69</v>
      </c>
    </row>
    <row r="122" spans="1:20" x14ac:dyDescent="0.15">
      <c r="A122" s="1" t="s">
        <v>60</v>
      </c>
      <c r="B122" s="1">
        <v>17</v>
      </c>
      <c r="C122" s="1">
        <v>6252</v>
      </c>
      <c r="D122" s="1">
        <v>47839</v>
      </c>
      <c r="E122" s="1">
        <v>1143187</v>
      </c>
      <c r="F122" s="1">
        <v>6039</v>
      </c>
      <c r="G122" s="1">
        <v>33809</v>
      </c>
      <c r="H122" s="1">
        <v>159856</v>
      </c>
      <c r="I122" s="1">
        <v>1459</v>
      </c>
      <c r="J122" s="1">
        <v>2604</v>
      </c>
      <c r="K122" s="1">
        <v>8891</v>
      </c>
      <c r="L122" s="1">
        <v>2458</v>
      </c>
      <c r="M122" s="1">
        <v>3114</v>
      </c>
      <c r="N122" s="1">
        <v>72543</v>
      </c>
      <c r="O122" s="1">
        <v>2057</v>
      </c>
      <c r="P122" s="1">
        <v>2404</v>
      </c>
      <c r="Q122" s="1">
        <v>11649</v>
      </c>
      <c r="R122" s="1">
        <v>29</v>
      </c>
      <c r="S122" s="1">
        <v>30</v>
      </c>
      <c r="T122" s="1">
        <v>66</v>
      </c>
    </row>
    <row r="123" spans="1:20" x14ac:dyDescent="0.15">
      <c r="A123" s="1" t="s">
        <v>60</v>
      </c>
      <c r="B123" s="1">
        <v>18</v>
      </c>
      <c r="C123" s="1">
        <v>6279</v>
      </c>
      <c r="D123" s="1">
        <v>52164</v>
      </c>
      <c r="E123" s="1">
        <v>1242984</v>
      </c>
      <c r="F123" s="1">
        <v>6095</v>
      </c>
      <c r="G123" s="1">
        <v>37344</v>
      </c>
      <c r="H123" s="1">
        <v>175065</v>
      </c>
      <c r="I123" s="1">
        <v>1470</v>
      </c>
      <c r="J123" s="1">
        <v>2631</v>
      </c>
      <c r="K123" s="1">
        <v>8960</v>
      </c>
      <c r="L123" s="1">
        <v>3193</v>
      </c>
      <c r="M123" s="1">
        <v>4325</v>
      </c>
      <c r="N123" s="1">
        <v>99797</v>
      </c>
      <c r="O123" s="1">
        <v>2823</v>
      </c>
      <c r="P123" s="1">
        <v>3536</v>
      </c>
      <c r="Q123" s="1">
        <v>15209</v>
      </c>
      <c r="R123" s="1">
        <v>27</v>
      </c>
      <c r="S123" s="1">
        <v>27</v>
      </c>
      <c r="T123" s="1">
        <v>68</v>
      </c>
    </row>
    <row r="124" spans="1:20" x14ac:dyDescent="0.15">
      <c r="A124" s="1" t="s">
        <v>60</v>
      </c>
      <c r="B124" s="1">
        <v>19</v>
      </c>
      <c r="C124" s="1">
        <v>6287</v>
      </c>
      <c r="D124" s="1">
        <v>54477</v>
      </c>
      <c r="E124" s="1">
        <v>1291108</v>
      </c>
      <c r="F124" s="1">
        <v>6112</v>
      </c>
      <c r="G124" s="1">
        <v>39022</v>
      </c>
      <c r="H124" s="1">
        <v>181190</v>
      </c>
      <c r="I124" s="1">
        <v>1476</v>
      </c>
      <c r="J124" s="1">
        <v>2645</v>
      </c>
      <c r="K124" s="1">
        <v>9000</v>
      </c>
      <c r="L124" s="1">
        <v>1884</v>
      </c>
      <c r="M124" s="1">
        <v>2313</v>
      </c>
      <c r="N124" s="1">
        <v>48124</v>
      </c>
      <c r="O124" s="1">
        <v>1477</v>
      </c>
      <c r="P124" s="1">
        <v>1678</v>
      </c>
      <c r="Q124" s="1">
        <v>6125</v>
      </c>
      <c r="R124" s="1">
        <v>14</v>
      </c>
      <c r="S124" s="1">
        <v>14</v>
      </c>
      <c r="T124" s="1">
        <v>40</v>
      </c>
    </row>
    <row r="125" spans="1:20" x14ac:dyDescent="0.15">
      <c r="A125" s="1" t="s">
        <v>60</v>
      </c>
      <c r="B125" s="1">
        <v>20</v>
      </c>
      <c r="C125" s="1">
        <v>6294</v>
      </c>
      <c r="D125" s="1">
        <v>56878</v>
      </c>
      <c r="E125" s="1">
        <v>1341015</v>
      </c>
      <c r="F125" s="1">
        <v>6129</v>
      </c>
      <c r="G125" s="1">
        <v>40832</v>
      </c>
      <c r="H125" s="1">
        <v>188150</v>
      </c>
      <c r="I125" s="1">
        <v>1483</v>
      </c>
      <c r="J125" s="1">
        <v>2660</v>
      </c>
      <c r="K125" s="1">
        <v>9051</v>
      </c>
      <c r="L125" s="1">
        <v>1942</v>
      </c>
      <c r="M125" s="1">
        <v>2401</v>
      </c>
      <c r="N125" s="1">
        <v>49908</v>
      </c>
      <c r="O125" s="1">
        <v>1579</v>
      </c>
      <c r="P125" s="1">
        <v>1810</v>
      </c>
      <c r="Q125" s="1">
        <v>6960</v>
      </c>
      <c r="R125" s="1">
        <v>15</v>
      </c>
      <c r="S125" s="1">
        <v>15</v>
      </c>
      <c r="T125" s="1">
        <v>51</v>
      </c>
    </row>
    <row r="126" spans="1:20" x14ac:dyDescent="0.15">
      <c r="A126" s="1" t="s">
        <v>60</v>
      </c>
      <c r="B126" s="1">
        <v>21</v>
      </c>
      <c r="C126" s="1">
        <v>6301</v>
      </c>
      <c r="D126" s="1">
        <v>59261</v>
      </c>
      <c r="E126" s="1">
        <v>1390729</v>
      </c>
      <c r="F126" s="1">
        <v>6143</v>
      </c>
      <c r="G126" s="1">
        <v>42632</v>
      </c>
      <c r="H126" s="1">
        <v>195295</v>
      </c>
      <c r="I126" s="1">
        <v>1488</v>
      </c>
      <c r="J126" s="1">
        <v>2675</v>
      </c>
      <c r="K126" s="1">
        <v>9087</v>
      </c>
      <c r="L126" s="1">
        <v>1929</v>
      </c>
      <c r="M126" s="1">
        <v>2383</v>
      </c>
      <c r="N126" s="1">
        <v>49714</v>
      </c>
      <c r="O126" s="1">
        <v>1572</v>
      </c>
      <c r="P126" s="1">
        <v>1801</v>
      </c>
      <c r="Q126" s="1">
        <v>7145</v>
      </c>
      <c r="R126" s="1">
        <v>14</v>
      </c>
      <c r="S126" s="1">
        <v>15</v>
      </c>
      <c r="T126" s="1">
        <v>36</v>
      </c>
    </row>
    <row r="127" spans="1:20" x14ac:dyDescent="0.15">
      <c r="A127" s="1" t="s">
        <v>60</v>
      </c>
      <c r="B127" s="1">
        <v>22</v>
      </c>
      <c r="C127" s="1">
        <v>6306</v>
      </c>
      <c r="D127" s="1">
        <v>61629</v>
      </c>
      <c r="E127" s="1">
        <v>1442551</v>
      </c>
      <c r="F127" s="1">
        <v>6155</v>
      </c>
      <c r="G127" s="1">
        <v>44475</v>
      </c>
      <c r="H127" s="1">
        <v>203286</v>
      </c>
      <c r="I127" s="1">
        <v>1495</v>
      </c>
      <c r="J127" s="1">
        <v>2691</v>
      </c>
      <c r="K127" s="1">
        <v>9142</v>
      </c>
      <c r="L127" s="1">
        <v>1952</v>
      </c>
      <c r="M127" s="1">
        <v>2367</v>
      </c>
      <c r="N127" s="1">
        <v>51822</v>
      </c>
      <c r="O127" s="1">
        <v>1623</v>
      </c>
      <c r="P127" s="1">
        <v>1842</v>
      </c>
      <c r="Q127" s="1">
        <v>7991</v>
      </c>
      <c r="R127" s="1">
        <v>16</v>
      </c>
      <c r="S127" s="1">
        <v>16</v>
      </c>
      <c r="T127" s="1">
        <v>55</v>
      </c>
    </row>
    <row r="128" spans="1:20" x14ac:dyDescent="0.15">
      <c r="A128" s="1" t="s">
        <v>60</v>
      </c>
      <c r="B128" s="1">
        <v>23</v>
      </c>
      <c r="C128" s="1">
        <v>6307</v>
      </c>
      <c r="D128" s="1">
        <v>61819</v>
      </c>
      <c r="E128" s="1">
        <v>1446791</v>
      </c>
      <c r="F128" s="1">
        <v>6156</v>
      </c>
      <c r="G128" s="1">
        <v>44623</v>
      </c>
      <c r="H128" s="1">
        <v>203943</v>
      </c>
      <c r="I128" s="1">
        <v>1496</v>
      </c>
      <c r="J128" s="1">
        <v>2692</v>
      </c>
      <c r="K128" s="1">
        <v>9145</v>
      </c>
      <c r="L128" s="1">
        <v>187</v>
      </c>
      <c r="M128" s="1">
        <v>190</v>
      </c>
      <c r="N128" s="1">
        <v>4240</v>
      </c>
      <c r="O128" s="1">
        <v>148</v>
      </c>
      <c r="P128" s="1">
        <v>149</v>
      </c>
      <c r="Q128" s="1">
        <v>657</v>
      </c>
      <c r="R128" s="1">
        <v>1</v>
      </c>
      <c r="S128" s="1">
        <v>1</v>
      </c>
      <c r="T128" s="1">
        <v>2</v>
      </c>
    </row>
    <row r="129" spans="1:20" x14ac:dyDescent="0.15">
      <c r="A129" s="1" t="s">
        <v>60</v>
      </c>
      <c r="B129" s="1">
        <v>24</v>
      </c>
      <c r="C129" s="1">
        <v>6307</v>
      </c>
      <c r="D129" s="1">
        <v>61819</v>
      </c>
      <c r="E129" s="1">
        <v>1446791</v>
      </c>
      <c r="F129" s="1">
        <v>6156</v>
      </c>
      <c r="G129" s="1">
        <v>44623</v>
      </c>
      <c r="H129" s="1">
        <v>203943</v>
      </c>
      <c r="I129" s="1">
        <v>1496</v>
      </c>
      <c r="J129" s="1">
        <v>2692</v>
      </c>
      <c r="K129" s="1">
        <v>9145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</row>
    <row r="130" spans="1:20" x14ac:dyDescent="0.15">
      <c r="A130" s="1" t="s">
        <v>60</v>
      </c>
      <c r="B130" s="1">
        <v>25</v>
      </c>
      <c r="C130" s="1">
        <v>6307</v>
      </c>
      <c r="D130" s="1">
        <v>61819</v>
      </c>
      <c r="E130" s="1">
        <v>1446791</v>
      </c>
      <c r="F130" s="1">
        <v>6156</v>
      </c>
      <c r="G130" s="1">
        <v>44623</v>
      </c>
      <c r="H130" s="1">
        <v>203943</v>
      </c>
      <c r="I130" s="1">
        <v>1496</v>
      </c>
      <c r="J130" s="1">
        <v>2692</v>
      </c>
      <c r="K130" s="1">
        <v>9145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x14ac:dyDescent="0.15">
      <c r="A131" s="1" t="s">
        <v>60</v>
      </c>
      <c r="B131" s="1">
        <v>26</v>
      </c>
      <c r="C131" s="1">
        <v>6307</v>
      </c>
      <c r="D131" s="1">
        <v>61819</v>
      </c>
      <c r="E131" s="1">
        <v>1446791</v>
      </c>
      <c r="F131" s="1">
        <v>6156</v>
      </c>
      <c r="G131" s="1">
        <v>44623</v>
      </c>
      <c r="H131" s="1">
        <v>203943</v>
      </c>
      <c r="I131" s="1">
        <v>1496</v>
      </c>
      <c r="J131" s="1">
        <v>2692</v>
      </c>
      <c r="K131" s="1">
        <v>9145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</row>
    <row r="132" spans="1:20" x14ac:dyDescent="0.15">
      <c r="A132" s="1" t="s">
        <v>60</v>
      </c>
      <c r="B132" s="1">
        <v>27</v>
      </c>
      <c r="C132" s="1">
        <v>6307</v>
      </c>
      <c r="D132" s="1">
        <v>61819</v>
      </c>
      <c r="E132" s="1">
        <v>1446791</v>
      </c>
      <c r="F132" s="1">
        <v>6156</v>
      </c>
      <c r="G132" s="1">
        <v>44623</v>
      </c>
      <c r="H132" s="1">
        <v>203943</v>
      </c>
      <c r="I132" s="1">
        <v>1496</v>
      </c>
      <c r="J132" s="1">
        <v>2692</v>
      </c>
      <c r="K132" s="1">
        <v>9145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x14ac:dyDescent="0.15">
      <c r="A133" s="1" t="s">
        <v>60</v>
      </c>
      <c r="B133" s="1">
        <v>28</v>
      </c>
      <c r="C133" s="1">
        <v>6307</v>
      </c>
      <c r="D133" s="1">
        <v>61819</v>
      </c>
      <c r="E133" s="1">
        <v>1446791</v>
      </c>
      <c r="F133" s="1">
        <v>6156</v>
      </c>
      <c r="G133" s="1">
        <v>44623</v>
      </c>
      <c r="H133" s="1">
        <v>203943</v>
      </c>
      <c r="I133" s="1">
        <v>1496</v>
      </c>
      <c r="J133" s="1">
        <v>2692</v>
      </c>
      <c r="K133" s="1">
        <v>9145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</row>
    <row r="134" spans="1:20" x14ac:dyDescent="0.15">
      <c r="A134" s="1" t="s">
        <v>60</v>
      </c>
      <c r="B134" s="1">
        <v>29</v>
      </c>
      <c r="C134" s="1">
        <v>6307</v>
      </c>
      <c r="D134" s="1">
        <v>61819</v>
      </c>
      <c r="E134" s="1">
        <v>1446791</v>
      </c>
      <c r="F134" s="1">
        <v>6156</v>
      </c>
      <c r="G134" s="1">
        <v>44623</v>
      </c>
      <c r="H134" s="1">
        <v>203943</v>
      </c>
      <c r="I134" s="1">
        <v>1496</v>
      </c>
      <c r="J134" s="1">
        <v>2692</v>
      </c>
      <c r="K134" s="1">
        <v>9145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x14ac:dyDescent="0.15">
      <c r="A135" s="1" t="s">
        <v>60</v>
      </c>
      <c r="B135" s="1">
        <v>30</v>
      </c>
      <c r="C135" s="1">
        <v>6307</v>
      </c>
      <c r="D135" s="1">
        <v>61819</v>
      </c>
      <c r="E135" s="1">
        <v>1446791</v>
      </c>
      <c r="F135" s="1">
        <v>6156</v>
      </c>
      <c r="G135" s="1">
        <v>44623</v>
      </c>
      <c r="H135" s="1">
        <v>203943</v>
      </c>
      <c r="I135" s="1">
        <v>1496</v>
      </c>
      <c r="J135" s="1">
        <v>2692</v>
      </c>
      <c r="K135" s="1">
        <v>9145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</row>
    <row r="136" spans="1:20" x14ac:dyDescent="0.15">
      <c r="A136" s="1" t="s">
        <v>60</v>
      </c>
      <c r="B136" s="1">
        <v>31</v>
      </c>
      <c r="C136" s="1">
        <v>6307</v>
      </c>
      <c r="D136" s="1">
        <v>61819</v>
      </c>
      <c r="E136" s="1">
        <v>1446791</v>
      </c>
      <c r="F136" s="1">
        <v>6156</v>
      </c>
      <c r="G136" s="1">
        <v>44623</v>
      </c>
      <c r="H136" s="1">
        <v>203943</v>
      </c>
      <c r="I136" s="1">
        <v>1496</v>
      </c>
      <c r="J136" s="1">
        <v>2692</v>
      </c>
      <c r="K136" s="1">
        <v>9145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</row>
    <row r="137" spans="1:20" x14ac:dyDescent="0.15">
      <c r="A137" s="1" t="s">
        <v>60</v>
      </c>
      <c r="B137" s="1">
        <v>32</v>
      </c>
      <c r="C137" s="1">
        <v>6307</v>
      </c>
      <c r="D137" s="1">
        <v>61819</v>
      </c>
      <c r="E137" s="1">
        <v>1446791</v>
      </c>
      <c r="F137" s="1">
        <v>6156</v>
      </c>
      <c r="G137" s="1">
        <v>44623</v>
      </c>
      <c r="H137" s="1">
        <v>203943</v>
      </c>
      <c r="I137" s="1">
        <v>1496</v>
      </c>
      <c r="J137" s="1">
        <v>2692</v>
      </c>
      <c r="K137" s="1">
        <v>9145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</row>
    <row r="138" spans="1:20" x14ac:dyDescent="0.15">
      <c r="A138" s="1" t="s">
        <v>60</v>
      </c>
      <c r="B138" s="1">
        <v>33</v>
      </c>
      <c r="C138" s="1">
        <v>6307</v>
      </c>
      <c r="D138" s="1">
        <v>61819</v>
      </c>
      <c r="E138" s="1">
        <v>1446791</v>
      </c>
      <c r="F138" s="1">
        <v>6156</v>
      </c>
      <c r="G138" s="1">
        <v>44623</v>
      </c>
      <c r="H138" s="1">
        <v>203943</v>
      </c>
      <c r="I138" s="1">
        <v>1496</v>
      </c>
      <c r="J138" s="1">
        <v>2692</v>
      </c>
      <c r="K138" s="1">
        <v>9145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0" x14ac:dyDescent="0.15">
      <c r="A139" s="1" t="s">
        <v>60</v>
      </c>
      <c r="B139" s="1">
        <v>34</v>
      </c>
      <c r="C139" s="1">
        <v>6307</v>
      </c>
      <c r="D139" s="1">
        <v>61819</v>
      </c>
      <c r="E139" s="1">
        <v>1446791</v>
      </c>
      <c r="F139" s="1">
        <v>6156</v>
      </c>
      <c r="G139" s="1">
        <v>44623</v>
      </c>
      <c r="H139" s="1">
        <v>203943</v>
      </c>
      <c r="I139" s="1">
        <v>1496</v>
      </c>
      <c r="J139" s="1">
        <v>2692</v>
      </c>
      <c r="K139" s="1">
        <v>9145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 x14ac:dyDescent="0.15">
      <c r="A140" s="1" t="s">
        <v>60</v>
      </c>
      <c r="B140" s="1">
        <v>35</v>
      </c>
      <c r="C140" s="1">
        <v>6307</v>
      </c>
      <c r="D140" s="1">
        <v>61819</v>
      </c>
      <c r="E140" s="1">
        <v>1446791</v>
      </c>
      <c r="F140" s="1">
        <v>6156</v>
      </c>
      <c r="G140" s="1">
        <v>44623</v>
      </c>
      <c r="H140" s="1">
        <v>203943</v>
      </c>
      <c r="I140" s="1">
        <v>1496</v>
      </c>
      <c r="J140" s="1">
        <v>2692</v>
      </c>
      <c r="K140" s="1">
        <v>9145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</row>
    <row r="141" spans="1:20" x14ac:dyDescent="0.15">
      <c r="A141" s="1" t="s">
        <v>60</v>
      </c>
      <c r="B141" s="1">
        <v>36</v>
      </c>
      <c r="C141" s="1">
        <v>6307</v>
      </c>
      <c r="D141" s="1">
        <v>61819</v>
      </c>
      <c r="E141" s="1">
        <v>1446791</v>
      </c>
      <c r="F141" s="1">
        <v>6156</v>
      </c>
      <c r="G141" s="1">
        <v>44623</v>
      </c>
      <c r="H141" s="1">
        <v>203943</v>
      </c>
      <c r="I141" s="1">
        <v>1496</v>
      </c>
      <c r="J141" s="1">
        <v>2692</v>
      </c>
      <c r="K141" s="1">
        <v>9145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</row>
    <row r="142" spans="1:20" x14ac:dyDescent="0.15">
      <c r="A142" s="1" t="s">
        <v>60</v>
      </c>
      <c r="B142" s="1">
        <v>37</v>
      </c>
      <c r="C142" s="1">
        <v>6307</v>
      </c>
      <c r="D142" s="1">
        <v>61819</v>
      </c>
      <c r="E142" s="1">
        <v>1446791</v>
      </c>
      <c r="F142" s="1">
        <v>6156</v>
      </c>
      <c r="G142" s="1">
        <v>44623</v>
      </c>
      <c r="H142" s="1">
        <v>203943</v>
      </c>
      <c r="I142" s="1">
        <v>1496</v>
      </c>
      <c r="J142" s="1">
        <v>2692</v>
      </c>
      <c r="K142" s="1">
        <v>9145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x14ac:dyDescent="0.15">
      <c r="A143" s="1" t="s">
        <v>60</v>
      </c>
      <c r="B143" s="1">
        <v>38</v>
      </c>
      <c r="C143" s="1">
        <v>6307</v>
      </c>
      <c r="D143" s="1">
        <v>61819</v>
      </c>
      <c r="E143" s="1">
        <v>1446791</v>
      </c>
      <c r="F143" s="1">
        <v>6156</v>
      </c>
      <c r="G143" s="1">
        <v>44623</v>
      </c>
      <c r="H143" s="1">
        <v>203943</v>
      </c>
      <c r="I143" s="1">
        <v>1496</v>
      </c>
      <c r="J143" s="1">
        <v>2692</v>
      </c>
      <c r="K143" s="1">
        <v>9145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</row>
    <row r="144" spans="1:20" x14ac:dyDescent="0.15">
      <c r="A144" s="1" t="s">
        <v>60</v>
      </c>
      <c r="B144" s="1">
        <v>39</v>
      </c>
      <c r="C144" s="1">
        <v>6307</v>
      </c>
      <c r="D144" s="1">
        <v>61819</v>
      </c>
      <c r="E144" s="1">
        <v>1446791</v>
      </c>
      <c r="F144" s="1">
        <v>6156</v>
      </c>
      <c r="G144" s="1">
        <v>44623</v>
      </c>
      <c r="H144" s="1">
        <v>203943</v>
      </c>
      <c r="I144" s="1">
        <v>1496</v>
      </c>
      <c r="J144" s="1">
        <v>2692</v>
      </c>
      <c r="K144" s="1">
        <v>9145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</row>
    <row r="145" spans="1:20" x14ac:dyDescent="0.15">
      <c r="A145" s="1" t="s">
        <v>60</v>
      </c>
      <c r="B145" s="1">
        <v>40</v>
      </c>
      <c r="C145" s="1">
        <v>6307</v>
      </c>
      <c r="D145" s="1">
        <v>61819</v>
      </c>
      <c r="E145" s="1">
        <v>1446791</v>
      </c>
      <c r="F145" s="1">
        <v>6156</v>
      </c>
      <c r="G145" s="1">
        <v>44623</v>
      </c>
      <c r="H145" s="1">
        <v>203943</v>
      </c>
      <c r="I145" s="1">
        <v>1496</v>
      </c>
      <c r="J145" s="1">
        <v>2692</v>
      </c>
      <c r="K145" s="1">
        <v>9145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</row>
    <row r="146" spans="1:20" x14ac:dyDescent="0.15">
      <c r="A146" s="1" t="s">
        <v>60</v>
      </c>
      <c r="B146" s="1">
        <v>41</v>
      </c>
      <c r="C146" s="1">
        <v>6307</v>
      </c>
      <c r="D146" s="1">
        <v>61819</v>
      </c>
      <c r="E146" s="1">
        <v>1446791</v>
      </c>
      <c r="F146" s="1">
        <v>6156</v>
      </c>
      <c r="G146" s="1">
        <v>44623</v>
      </c>
      <c r="H146" s="1">
        <v>203943</v>
      </c>
      <c r="I146" s="1">
        <v>1496</v>
      </c>
      <c r="J146" s="1">
        <v>2692</v>
      </c>
      <c r="K146" s="1">
        <v>9145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</row>
    <row r="147" spans="1:20" x14ac:dyDescent="0.15">
      <c r="A147" s="1" t="s">
        <v>60</v>
      </c>
      <c r="B147" s="1">
        <v>42</v>
      </c>
      <c r="C147" s="1">
        <v>6307</v>
      </c>
      <c r="D147" s="1">
        <v>61819</v>
      </c>
      <c r="E147" s="1">
        <v>1446791</v>
      </c>
      <c r="F147" s="1">
        <v>6156</v>
      </c>
      <c r="G147" s="1">
        <v>44623</v>
      </c>
      <c r="H147" s="1">
        <v>203943</v>
      </c>
      <c r="I147" s="1">
        <v>1496</v>
      </c>
      <c r="J147" s="1">
        <v>2692</v>
      </c>
      <c r="K147" s="1">
        <v>9145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x14ac:dyDescent="0.15">
      <c r="A148" s="1" t="s">
        <v>60</v>
      </c>
      <c r="B148" s="1">
        <v>43</v>
      </c>
      <c r="C148" s="1">
        <v>6307</v>
      </c>
      <c r="D148" s="1">
        <v>61819</v>
      </c>
      <c r="E148" s="1">
        <v>1446791</v>
      </c>
      <c r="F148" s="1">
        <v>6156</v>
      </c>
      <c r="G148" s="1">
        <v>44623</v>
      </c>
      <c r="H148" s="1">
        <v>203943</v>
      </c>
      <c r="I148" s="1">
        <v>1496</v>
      </c>
      <c r="J148" s="1">
        <v>2692</v>
      </c>
      <c r="K148" s="1">
        <v>9145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</row>
    <row r="149" spans="1:20" x14ac:dyDescent="0.15">
      <c r="A149" s="1" t="s">
        <v>60</v>
      </c>
      <c r="B149" s="1">
        <v>44</v>
      </c>
      <c r="C149" s="1">
        <v>6307</v>
      </c>
      <c r="D149" s="1">
        <v>61819</v>
      </c>
      <c r="E149" s="1">
        <v>1446791</v>
      </c>
      <c r="F149" s="1">
        <v>6156</v>
      </c>
      <c r="G149" s="1">
        <v>44623</v>
      </c>
      <c r="H149" s="1">
        <v>203943</v>
      </c>
      <c r="I149" s="1">
        <v>1496</v>
      </c>
      <c r="J149" s="1">
        <v>2692</v>
      </c>
      <c r="K149" s="1">
        <v>9145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x14ac:dyDescent="0.15">
      <c r="A150" s="1" t="s">
        <v>60</v>
      </c>
      <c r="B150" s="1">
        <v>45</v>
      </c>
      <c r="C150" s="1">
        <v>6307</v>
      </c>
      <c r="D150" s="1">
        <v>61819</v>
      </c>
      <c r="E150" s="1">
        <v>1446791</v>
      </c>
      <c r="F150" s="1">
        <v>6156</v>
      </c>
      <c r="G150" s="1">
        <v>44623</v>
      </c>
      <c r="H150" s="1">
        <v>203943</v>
      </c>
      <c r="I150" s="1">
        <v>1496</v>
      </c>
      <c r="J150" s="1">
        <v>2692</v>
      </c>
      <c r="K150" s="1">
        <v>9145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</row>
    <row r="151" spans="1:20" x14ac:dyDescent="0.15">
      <c r="A151" s="1" t="s">
        <v>60</v>
      </c>
      <c r="B151" s="1">
        <v>46</v>
      </c>
      <c r="C151" s="1">
        <v>6307</v>
      </c>
      <c r="D151" s="1">
        <v>61819</v>
      </c>
      <c r="E151" s="1">
        <v>1446791</v>
      </c>
      <c r="F151" s="1">
        <v>6156</v>
      </c>
      <c r="G151" s="1">
        <v>44623</v>
      </c>
      <c r="H151" s="1">
        <v>203943</v>
      </c>
      <c r="I151" s="1">
        <v>1496</v>
      </c>
      <c r="J151" s="1">
        <v>2692</v>
      </c>
      <c r="K151" s="1">
        <v>9145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</row>
    <row r="152" spans="1:20" x14ac:dyDescent="0.15">
      <c r="A152" s="1" t="s">
        <v>60</v>
      </c>
      <c r="B152" s="1">
        <v>47</v>
      </c>
      <c r="C152" s="1">
        <v>6307</v>
      </c>
      <c r="D152" s="1">
        <v>61819</v>
      </c>
      <c r="E152" s="1">
        <v>1446791</v>
      </c>
      <c r="F152" s="1">
        <v>6156</v>
      </c>
      <c r="G152" s="1">
        <v>44623</v>
      </c>
      <c r="H152" s="1">
        <v>203943</v>
      </c>
      <c r="I152" s="1">
        <v>1496</v>
      </c>
      <c r="J152" s="1">
        <v>2692</v>
      </c>
      <c r="K152" s="1">
        <v>9145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x14ac:dyDescent="0.15">
      <c r="A153" s="1" t="s">
        <v>60</v>
      </c>
      <c r="B153" s="1">
        <v>48</v>
      </c>
      <c r="C153" s="1">
        <v>6307</v>
      </c>
      <c r="D153" s="1">
        <v>61819</v>
      </c>
      <c r="E153" s="1">
        <v>1446791</v>
      </c>
      <c r="F153" s="1">
        <v>6156</v>
      </c>
      <c r="G153" s="1">
        <v>44623</v>
      </c>
      <c r="H153" s="1">
        <v>203943</v>
      </c>
      <c r="I153" s="1">
        <v>1496</v>
      </c>
      <c r="J153" s="1">
        <v>2692</v>
      </c>
      <c r="K153" s="1">
        <v>9145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x14ac:dyDescent="0.15">
      <c r="A154" s="1" t="s">
        <v>60</v>
      </c>
      <c r="B154" s="1">
        <v>49</v>
      </c>
      <c r="C154" s="1">
        <v>6307</v>
      </c>
      <c r="D154" s="1">
        <v>61819</v>
      </c>
      <c r="E154" s="1">
        <v>1446791</v>
      </c>
      <c r="F154" s="1">
        <v>6156</v>
      </c>
      <c r="G154" s="1">
        <v>44623</v>
      </c>
      <c r="H154" s="1">
        <v>203943</v>
      </c>
      <c r="I154" s="1">
        <v>1496</v>
      </c>
      <c r="J154" s="1">
        <v>2692</v>
      </c>
      <c r="K154" s="1">
        <v>9145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x14ac:dyDescent="0.15">
      <c r="A155" s="1" t="s">
        <v>60</v>
      </c>
      <c r="B155" s="1">
        <v>50</v>
      </c>
      <c r="C155" s="1">
        <v>6307</v>
      </c>
      <c r="D155" s="1">
        <v>61819</v>
      </c>
      <c r="E155" s="1">
        <v>1446791</v>
      </c>
      <c r="F155" s="1">
        <v>6156</v>
      </c>
      <c r="G155" s="1">
        <v>44623</v>
      </c>
      <c r="H155" s="1">
        <v>203943</v>
      </c>
      <c r="I155" s="1">
        <v>1496</v>
      </c>
      <c r="J155" s="1">
        <v>2692</v>
      </c>
      <c r="K155" s="1">
        <v>9145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0" x14ac:dyDescent="0.15">
      <c r="A156" s="1" t="s">
        <v>60</v>
      </c>
      <c r="B156" s="1">
        <v>51</v>
      </c>
      <c r="C156" s="1">
        <v>6307</v>
      </c>
      <c r="D156" s="1">
        <v>61819</v>
      </c>
      <c r="E156" s="1">
        <v>1446791</v>
      </c>
      <c r="F156" s="1">
        <v>6156</v>
      </c>
      <c r="G156" s="1">
        <v>44623</v>
      </c>
      <c r="H156" s="1">
        <v>203943</v>
      </c>
      <c r="I156" s="1">
        <v>1496</v>
      </c>
      <c r="J156" s="1">
        <v>2692</v>
      </c>
      <c r="K156" s="1">
        <v>9145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</row>
    <row r="157" spans="1:20" x14ac:dyDescent="0.15">
      <c r="A157" s="1" t="s">
        <v>60</v>
      </c>
      <c r="B157" s="1">
        <v>52</v>
      </c>
      <c r="C157" s="1">
        <v>6307</v>
      </c>
      <c r="D157" s="1">
        <v>61819</v>
      </c>
      <c r="E157" s="1">
        <v>1446791</v>
      </c>
      <c r="F157" s="1">
        <v>6156</v>
      </c>
      <c r="G157" s="1">
        <v>44623</v>
      </c>
      <c r="H157" s="1">
        <v>203943</v>
      </c>
      <c r="I157" s="1">
        <v>1496</v>
      </c>
      <c r="J157" s="1">
        <v>2692</v>
      </c>
      <c r="K157" s="1">
        <v>9145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x14ac:dyDescent="0.15">
      <c r="A158" s="1" t="s">
        <v>63</v>
      </c>
      <c r="B158" s="1">
        <v>1</v>
      </c>
      <c r="C158" s="1">
        <v>10971</v>
      </c>
      <c r="D158" s="1">
        <v>12320</v>
      </c>
      <c r="E158" s="1">
        <v>168865</v>
      </c>
      <c r="F158" s="1">
        <v>9051</v>
      </c>
      <c r="G158" s="1">
        <v>9705</v>
      </c>
      <c r="H158" s="1">
        <v>31159</v>
      </c>
      <c r="I158" s="1">
        <v>1039</v>
      </c>
      <c r="J158" s="1">
        <v>1144</v>
      </c>
      <c r="K158" s="1">
        <v>2713</v>
      </c>
      <c r="L158" s="1">
        <v>10971</v>
      </c>
      <c r="M158" s="1">
        <v>12320</v>
      </c>
      <c r="N158" s="1">
        <v>168865</v>
      </c>
      <c r="O158" s="1">
        <v>9051</v>
      </c>
      <c r="P158" s="1">
        <v>9705</v>
      </c>
      <c r="Q158" s="1">
        <v>31159</v>
      </c>
      <c r="R158" s="1">
        <v>1039</v>
      </c>
      <c r="S158" s="1">
        <v>1144</v>
      </c>
      <c r="T158" s="1">
        <v>2713</v>
      </c>
    </row>
    <row r="159" spans="1:20" x14ac:dyDescent="0.15">
      <c r="A159" s="1" t="s">
        <v>63</v>
      </c>
      <c r="B159" s="1">
        <v>2</v>
      </c>
      <c r="C159" s="1">
        <v>19172</v>
      </c>
      <c r="D159" s="1">
        <v>24120</v>
      </c>
      <c r="E159" s="1">
        <v>313051</v>
      </c>
      <c r="F159" s="1">
        <v>15845</v>
      </c>
      <c r="G159" s="1">
        <v>18527</v>
      </c>
      <c r="H159" s="1">
        <v>61590</v>
      </c>
      <c r="I159" s="1">
        <v>1591</v>
      </c>
      <c r="J159" s="1">
        <v>1819</v>
      </c>
      <c r="K159" s="1">
        <v>4312</v>
      </c>
      <c r="L159" s="1">
        <v>10635</v>
      </c>
      <c r="M159" s="1">
        <v>11799</v>
      </c>
      <c r="N159" s="1">
        <v>144187</v>
      </c>
      <c r="O159" s="1">
        <v>8299</v>
      </c>
      <c r="P159" s="1">
        <v>8822</v>
      </c>
      <c r="Q159" s="1">
        <v>30431</v>
      </c>
      <c r="R159" s="1">
        <v>628</v>
      </c>
      <c r="S159" s="1">
        <v>676</v>
      </c>
      <c r="T159" s="1">
        <v>1598</v>
      </c>
    </row>
    <row r="160" spans="1:20" x14ac:dyDescent="0.15">
      <c r="A160" s="1" t="s">
        <v>63</v>
      </c>
      <c r="B160" s="1">
        <v>3</v>
      </c>
      <c r="C160" s="1">
        <v>24786</v>
      </c>
      <c r="D160" s="1">
        <v>34316</v>
      </c>
      <c r="E160" s="1">
        <v>445188</v>
      </c>
      <c r="F160" s="1">
        <v>21317</v>
      </c>
      <c r="G160" s="1">
        <v>27162</v>
      </c>
      <c r="H160" s="1">
        <v>92919</v>
      </c>
      <c r="I160" s="1">
        <v>1918</v>
      </c>
      <c r="J160" s="1">
        <v>2245</v>
      </c>
      <c r="K160" s="1">
        <v>5306</v>
      </c>
      <c r="L160" s="1">
        <v>9340</v>
      </c>
      <c r="M160" s="1">
        <v>10197</v>
      </c>
      <c r="N160" s="1">
        <v>132136</v>
      </c>
      <c r="O160" s="1">
        <v>8132</v>
      </c>
      <c r="P160" s="1">
        <v>8635</v>
      </c>
      <c r="Q160" s="1">
        <v>31329</v>
      </c>
      <c r="R160" s="1">
        <v>402</v>
      </c>
      <c r="S160" s="1">
        <v>426</v>
      </c>
      <c r="T160" s="1">
        <v>994</v>
      </c>
    </row>
    <row r="161" spans="1:20" x14ac:dyDescent="0.15">
      <c r="A161" s="1" t="s">
        <v>63</v>
      </c>
      <c r="B161" s="1">
        <v>4</v>
      </c>
      <c r="C161" s="1">
        <v>30791</v>
      </c>
      <c r="D161" s="1">
        <v>47703</v>
      </c>
      <c r="E161" s="1">
        <v>622110</v>
      </c>
      <c r="F161" s="1">
        <v>27488</v>
      </c>
      <c r="G161" s="1">
        <v>38929</v>
      </c>
      <c r="H161" s="1">
        <v>142417</v>
      </c>
      <c r="I161" s="1">
        <v>2226</v>
      </c>
      <c r="J161" s="1">
        <v>2656</v>
      </c>
      <c r="K161" s="1">
        <v>6253</v>
      </c>
      <c r="L161" s="1">
        <v>12147</v>
      </c>
      <c r="M161" s="1">
        <v>13387</v>
      </c>
      <c r="N161" s="1">
        <v>176923</v>
      </c>
      <c r="O161" s="1">
        <v>10961</v>
      </c>
      <c r="P161" s="1">
        <v>11767</v>
      </c>
      <c r="Q161" s="1">
        <v>49498</v>
      </c>
      <c r="R161" s="1">
        <v>390</v>
      </c>
      <c r="S161" s="1">
        <v>411</v>
      </c>
      <c r="T161" s="1">
        <v>947</v>
      </c>
    </row>
    <row r="162" spans="1:20" x14ac:dyDescent="0.15">
      <c r="A162" s="1" t="s">
        <v>63</v>
      </c>
      <c r="B162" s="1">
        <v>5</v>
      </c>
      <c r="C162" s="1">
        <v>36594</v>
      </c>
      <c r="D162" s="1">
        <v>63931</v>
      </c>
      <c r="E162" s="1">
        <v>833425</v>
      </c>
      <c r="F162" s="1">
        <v>33634</v>
      </c>
      <c r="G162" s="1">
        <v>53475</v>
      </c>
      <c r="H162" s="1">
        <v>206048</v>
      </c>
      <c r="I162" s="1">
        <v>2486</v>
      </c>
      <c r="J162" s="1">
        <v>3013</v>
      </c>
      <c r="K162" s="1">
        <v>7284</v>
      </c>
      <c r="L162" s="1">
        <v>14581</v>
      </c>
      <c r="M162" s="1">
        <v>16228</v>
      </c>
      <c r="N162" s="1">
        <v>211315</v>
      </c>
      <c r="O162" s="1">
        <v>13384</v>
      </c>
      <c r="P162" s="1">
        <v>14546</v>
      </c>
      <c r="Q162" s="1">
        <v>63631</v>
      </c>
      <c r="R162" s="1">
        <v>338</v>
      </c>
      <c r="S162" s="1">
        <v>357</v>
      </c>
      <c r="T162" s="1">
        <v>1031</v>
      </c>
    </row>
    <row r="163" spans="1:20" x14ac:dyDescent="0.15">
      <c r="A163" s="1" t="s">
        <v>63</v>
      </c>
      <c r="B163" s="1">
        <v>6</v>
      </c>
      <c r="C163" s="1">
        <v>42801</v>
      </c>
      <c r="D163" s="1">
        <v>86864</v>
      </c>
      <c r="E163" s="1">
        <v>1124849</v>
      </c>
      <c r="F163" s="1">
        <v>40426</v>
      </c>
      <c r="G163" s="1">
        <v>74385</v>
      </c>
      <c r="H163" s="1">
        <v>289662</v>
      </c>
      <c r="I163" s="1">
        <v>2690</v>
      </c>
      <c r="J163" s="1">
        <v>3296</v>
      </c>
      <c r="K163" s="1">
        <v>7988</v>
      </c>
      <c r="L163" s="1">
        <v>19623</v>
      </c>
      <c r="M163" s="1">
        <v>22933</v>
      </c>
      <c r="N163" s="1">
        <v>291424</v>
      </c>
      <c r="O163" s="1">
        <v>18338</v>
      </c>
      <c r="P163" s="1">
        <v>20911</v>
      </c>
      <c r="Q163" s="1">
        <v>83614</v>
      </c>
      <c r="R163" s="1">
        <v>272</v>
      </c>
      <c r="S163" s="1">
        <v>282</v>
      </c>
      <c r="T163" s="1">
        <v>703</v>
      </c>
    </row>
    <row r="164" spans="1:20" x14ac:dyDescent="0.15">
      <c r="A164" s="1" t="s">
        <v>63</v>
      </c>
      <c r="B164" s="1">
        <v>7</v>
      </c>
      <c r="C164" s="1">
        <v>45047</v>
      </c>
      <c r="D164" s="1">
        <v>99981</v>
      </c>
      <c r="E164" s="1">
        <v>1274793</v>
      </c>
      <c r="F164" s="1">
        <v>42814</v>
      </c>
      <c r="G164" s="1">
        <v>85516</v>
      </c>
      <c r="H164" s="1">
        <v>322142</v>
      </c>
      <c r="I164" s="1">
        <v>2790</v>
      </c>
      <c r="J164" s="1">
        <v>3442</v>
      </c>
      <c r="K164" s="1">
        <v>8332</v>
      </c>
      <c r="L164" s="1">
        <v>11722</v>
      </c>
      <c r="M164" s="1">
        <v>13118</v>
      </c>
      <c r="N164" s="1">
        <v>149944</v>
      </c>
      <c r="O164" s="1">
        <v>10226</v>
      </c>
      <c r="P164" s="1">
        <v>11131</v>
      </c>
      <c r="Q164" s="1">
        <v>32480</v>
      </c>
      <c r="R164" s="1">
        <v>142</v>
      </c>
      <c r="S164" s="1">
        <v>147</v>
      </c>
      <c r="T164" s="1">
        <v>344</v>
      </c>
    </row>
    <row r="165" spans="1:20" x14ac:dyDescent="0.15">
      <c r="A165" s="1" t="s">
        <v>63</v>
      </c>
      <c r="B165" s="1">
        <v>8</v>
      </c>
      <c r="C165" s="1">
        <v>46201</v>
      </c>
      <c r="D165" s="1">
        <v>110598</v>
      </c>
      <c r="E165" s="1">
        <v>1397324</v>
      </c>
      <c r="F165" s="1">
        <v>44056</v>
      </c>
      <c r="G165" s="1">
        <v>94674</v>
      </c>
      <c r="H165" s="1">
        <v>353329</v>
      </c>
      <c r="I165" s="1">
        <v>2862</v>
      </c>
      <c r="J165" s="1">
        <v>3550</v>
      </c>
      <c r="K165" s="1">
        <v>8555</v>
      </c>
      <c r="L165" s="1">
        <v>9740</v>
      </c>
      <c r="M165" s="1">
        <v>10616</v>
      </c>
      <c r="N165" s="1">
        <v>122531</v>
      </c>
      <c r="O165" s="1">
        <v>8600</v>
      </c>
      <c r="P165" s="1">
        <v>9158</v>
      </c>
      <c r="Q165" s="1">
        <v>31187</v>
      </c>
      <c r="R165" s="1">
        <v>105</v>
      </c>
      <c r="S165" s="1">
        <v>108</v>
      </c>
      <c r="T165" s="1">
        <v>223</v>
      </c>
    </row>
    <row r="166" spans="1:20" x14ac:dyDescent="0.15">
      <c r="A166" s="1" t="s">
        <v>63</v>
      </c>
      <c r="B166" s="1">
        <v>9</v>
      </c>
      <c r="C166" s="1">
        <v>47310</v>
      </c>
      <c r="D166" s="1">
        <v>122941</v>
      </c>
      <c r="E166" s="1">
        <v>1550714</v>
      </c>
      <c r="F166" s="1">
        <v>45281</v>
      </c>
      <c r="G166" s="1">
        <v>105516</v>
      </c>
      <c r="H166" s="1">
        <v>394874</v>
      </c>
      <c r="I166" s="1">
        <v>2933</v>
      </c>
      <c r="J166" s="1">
        <v>3655</v>
      </c>
      <c r="K166" s="1">
        <v>8774</v>
      </c>
      <c r="L166" s="1">
        <v>11264</v>
      </c>
      <c r="M166" s="1">
        <v>12344</v>
      </c>
      <c r="N166" s="1">
        <v>153390</v>
      </c>
      <c r="O166" s="1">
        <v>10120</v>
      </c>
      <c r="P166" s="1">
        <v>10842</v>
      </c>
      <c r="Q166" s="1">
        <v>41546</v>
      </c>
      <c r="R166" s="1">
        <v>102</v>
      </c>
      <c r="S166" s="1">
        <v>105</v>
      </c>
      <c r="T166" s="1">
        <v>219</v>
      </c>
    </row>
    <row r="167" spans="1:20" x14ac:dyDescent="0.15">
      <c r="A167" s="1" t="s">
        <v>63</v>
      </c>
      <c r="B167" s="1">
        <v>10</v>
      </c>
      <c r="C167" s="1">
        <v>48263</v>
      </c>
      <c r="D167" s="1">
        <v>135471</v>
      </c>
      <c r="E167" s="1">
        <v>1709028</v>
      </c>
      <c r="F167" s="1">
        <v>46339</v>
      </c>
      <c r="G167" s="1">
        <v>116476</v>
      </c>
      <c r="H167" s="1">
        <v>437762</v>
      </c>
      <c r="I167" s="1">
        <v>2991</v>
      </c>
      <c r="J167" s="1">
        <v>3743</v>
      </c>
      <c r="K167" s="1">
        <v>8967</v>
      </c>
      <c r="L167" s="1">
        <v>11392</v>
      </c>
      <c r="M167" s="1">
        <v>12530</v>
      </c>
      <c r="N167" s="1">
        <v>158314</v>
      </c>
      <c r="O167" s="1">
        <v>10196</v>
      </c>
      <c r="P167" s="1">
        <v>10960</v>
      </c>
      <c r="Q167" s="1">
        <v>42887</v>
      </c>
      <c r="R167" s="1">
        <v>86</v>
      </c>
      <c r="S167" s="1">
        <v>88</v>
      </c>
      <c r="T167" s="1">
        <v>192</v>
      </c>
    </row>
    <row r="168" spans="1:20" x14ac:dyDescent="0.15">
      <c r="A168" s="1" t="s">
        <v>63</v>
      </c>
      <c r="B168" s="1">
        <v>11</v>
      </c>
      <c r="C168" s="1">
        <v>49188</v>
      </c>
      <c r="D168" s="1">
        <v>150030</v>
      </c>
      <c r="E168" s="1">
        <v>1894269</v>
      </c>
      <c r="F168" s="1">
        <v>47370</v>
      </c>
      <c r="G168" s="1">
        <v>129218</v>
      </c>
      <c r="H168" s="1">
        <v>489076</v>
      </c>
      <c r="I168" s="1">
        <v>3042</v>
      </c>
      <c r="J168" s="1">
        <v>3818</v>
      </c>
      <c r="K168" s="1">
        <v>9118</v>
      </c>
      <c r="L168" s="1">
        <v>13004</v>
      </c>
      <c r="M168" s="1">
        <v>14558</v>
      </c>
      <c r="N168" s="1">
        <v>185241</v>
      </c>
      <c r="O168" s="1">
        <v>11665</v>
      </c>
      <c r="P168" s="1">
        <v>12743</v>
      </c>
      <c r="Q168" s="1">
        <v>51314</v>
      </c>
      <c r="R168" s="1">
        <v>73</v>
      </c>
      <c r="S168" s="1">
        <v>75</v>
      </c>
      <c r="T168" s="1">
        <v>151</v>
      </c>
    </row>
    <row r="169" spans="1:20" x14ac:dyDescent="0.15">
      <c r="A169" s="1" t="s">
        <v>63</v>
      </c>
      <c r="B169" s="1">
        <v>12</v>
      </c>
      <c r="C169" s="1">
        <v>50131</v>
      </c>
      <c r="D169" s="1">
        <v>167343</v>
      </c>
      <c r="E169" s="1">
        <v>2113683</v>
      </c>
      <c r="F169" s="1">
        <v>48400</v>
      </c>
      <c r="G169" s="1">
        <v>143893</v>
      </c>
      <c r="H169" s="1">
        <v>542913</v>
      </c>
      <c r="I169" s="1">
        <v>3100</v>
      </c>
      <c r="J169" s="1">
        <v>3899</v>
      </c>
      <c r="K169" s="1">
        <v>9279</v>
      </c>
      <c r="L169" s="1">
        <v>14978</v>
      </c>
      <c r="M169" s="1">
        <v>17314</v>
      </c>
      <c r="N169" s="1">
        <v>219414</v>
      </c>
      <c r="O169" s="1">
        <v>13121</v>
      </c>
      <c r="P169" s="1">
        <v>14674</v>
      </c>
      <c r="Q169" s="1">
        <v>53836</v>
      </c>
      <c r="R169" s="1">
        <v>79</v>
      </c>
      <c r="S169" s="1">
        <v>81</v>
      </c>
      <c r="T169" s="1">
        <v>162</v>
      </c>
    </row>
    <row r="170" spans="1:20" x14ac:dyDescent="0.15">
      <c r="A170" s="1" t="s">
        <v>63</v>
      </c>
      <c r="B170" s="1">
        <v>13</v>
      </c>
      <c r="C170" s="1">
        <v>50529</v>
      </c>
      <c r="D170" s="1">
        <v>177010</v>
      </c>
      <c r="E170" s="1">
        <v>2220314</v>
      </c>
      <c r="F170" s="1">
        <v>48852</v>
      </c>
      <c r="G170" s="1">
        <v>152124</v>
      </c>
      <c r="H170" s="1">
        <v>567883</v>
      </c>
      <c r="I170" s="1">
        <v>3138</v>
      </c>
      <c r="J170" s="1">
        <v>3964</v>
      </c>
      <c r="K170" s="1">
        <v>9413</v>
      </c>
      <c r="L170" s="1">
        <v>8923</v>
      </c>
      <c r="M170" s="1">
        <v>9667</v>
      </c>
      <c r="N170" s="1">
        <v>106631</v>
      </c>
      <c r="O170" s="1">
        <v>7783</v>
      </c>
      <c r="P170" s="1">
        <v>8231</v>
      </c>
      <c r="Q170" s="1">
        <v>24971</v>
      </c>
      <c r="R170" s="1">
        <v>62</v>
      </c>
      <c r="S170" s="1">
        <v>65</v>
      </c>
      <c r="T170" s="1">
        <v>133</v>
      </c>
    </row>
    <row r="171" spans="1:20" x14ac:dyDescent="0.15">
      <c r="A171" s="1" t="s">
        <v>63</v>
      </c>
      <c r="B171" s="1">
        <v>14</v>
      </c>
      <c r="C171" s="1">
        <v>50943</v>
      </c>
      <c r="D171" s="1">
        <v>188239</v>
      </c>
      <c r="E171" s="1">
        <v>2349856</v>
      </c>
      <c r="F171" s="1">
        <v>49333</v>
      </c>
      <c r="G171" s="1">
        <v>161954</v>
      </c>
      <c r="H171" s="1">
        <v>599433</v>
      </c>
      <c r="I171" s="1">
        <v>3169</v>
      </c>
      <c r="J171" s="1">
        <v>4010</v>
      </c>
      <c r="K171" s="1">
        <v>9534</v>
      </c>
      <c r="L171" s="1">
        <v>10283</v>
      </c>
      <c r="M171" s="1">
        <v>11229</v>
      </c>
      <c r="N171" s="1">
        <v>129542</v>
      </c>
      <c r="O171" s="1">
        <v>9200</v>
      </c>
      <c r="P171" s="1">
        <v>9830</v>
      </c>
      <c r="Q171" s="1">
        <v>31549</v>
      </c>
      <c r="R171" s="1">
        <v>46</v>
      </c>
      <c r="S171" s="1">
        <v>46</v>
      </c>
      <c r="T171" s="1">
        <v>121</v>
      </c>
    </row>
    <row r="172" spans="1:20" x14ac:dyDescent="0.15">
      <c r="A172" s="1" t="s">
        <v>63</v>
      </c>
      <c r="B172" s="1">
        <v>15</v>
      </c>
      <c r="C172" s="1">
        <v>51334</v>
      </c>
      <c r="D172" s="1">
        <v>200214</v>
      </c>
      <c r="E172" s="1">
        <v>2489261</v>
      </c>
      <c r="F172" s="1">
        <v>49797</v>
      </c>
      <c r="G172" s="1">
        <v>172470</v>
      </c>
      <c r="H172" s="1">
        <v>635459</v>
      </c>
      <c r="I172" s="1">
        <v>3197</v>
      </c>
      <c r="J172" s="1">
        <v>4052</v>
      </c>
      <c r="K172" s="1">
        <v>9642</v>
      </c>
      <c r="L172" s="1">
        <v>10924</v>
      </c>
      <c r="M172" s="1">
        <v>11975</v>
      </c>
      <c r="N172" s="1">
        <v>139405</v>
      </c>
      <c r="O172" s="1">
        <v>9805</v>
      </c>
      <c r="P172" s="1">
        <v>10516</v>
      </c>
      <c r="Q172" s="1">
        <v>36026</v>
      </c>
      <c r="R172" s="1">
        <v>41</v>
      </c>
      <c r="S172" s="1">
        <v>42</v>
      </c>
      <c r="T172" s="1">
        <v>108</v>
      </c>
    </row>
    <row r="173" spans="1:20" x14ac:dyDescent="0.15">
      <c r="A173" s="1" t="s">
        <v>63</v>
      </c>
      <c r="B173" s="1">
        <v>16</v>
      </c>
      <c r="C173" s="1">
        <v>51715</v>
      </c>
      <c r="D173" s="1">
        <v>212857</v>
      </c>
      <c r="E173" s="1">
        <v>2636447</v>
      </c>
      <c r="F173" s="1">
        <v>50258</v>
      </c>
      <c r="G173" s="1">
        <v>183635</v>
      </c>
      <c r="H173" s="1">
        <v>675824</v>
      </c>
      <c r="I173" s="1">
        <v>3224</v>
      </c>
      <c r="J173" s="1">
        <v>4091</v>
      </c>
      <c r="K173" s="1">
        <v>9724</v>
      </c>
      <c r="L173" s="1">
        <v>11527</v>
      </c>
      <c r="M173" s="1">
        <v>12643</v>
      </c>
      <c r="N173" s="1">
        <v>147186</v>
      </c>
      <c r="O173" s="1">
        <v>10404</v>
      </c>
      <c r="P173" s="1">
        <v>11165</v>
      </c>
      <c r="Q173" s="1">
        <v>40365</v>
      </c>
      <c r="R173" s="1">
        <v>38</v>
      </c>
      <c r="S173" s="1">
        <v>39</v>
      </c>
      <c r="T173" s="1">
        <v>82</v>
      </c>
    </row>
    <row r="174" spans="1:20" x14ac:dyDescent="0.15">
      <c r="A174" s="1" t="s">
        <v>63</v>
      </c>
      <c r="B174" s="1">
        <v>17</v>
      </c>
      <c r="C174" s="1">
        <v>52171</v>
      </c>
      <c r="D174" s="1">
        <v>229733</v>
      </c>
      <c r="E174" s="1">
        <v>2845104</v>
      </c>
      <c r="F174" s="1">
        <v>50845</v>
      </c>
      <c r="G174" s="1">
        <v>198809</v>
      </c>
      <c r="H174" s="1">
        <v>736487</v>
      </c>
      <c r="I174" s="1">
        <v>3254</v>
      </c>
      <c r="J174" s="1">
        <v>4135</v>
      </c>
      <c r="K174" s="1">
        <v>9840</v>
      </c>
      <c r="L174" s="1">
        <v>15102</v>
      </c>
      <c r="M174" s="1">
        <v>16876</v>
      </c>
      <c r="N174" s="1">
        <v>208657</v>
      </c>
      <c r="O174" s="1">
        <v>13912</v>
      </c>
      <c r="P174" s="1">
        <v>15175</v>
      </c>
      <c r="Q174" s="1">
        <v>60663</v>
      </c>
      <c r="R174" s="1">
        <v>43</v>
      </c>
      <c r="S174" s="1">
        <v>44</v>
      </c>
      <c r="T174" s="1">
        <v>116</v>
      </c>
    </row>
    <row r="175" spans="1:20" x14ac:dyDescent="0.15">
      <c r="A175" s="1" t="s">
        <v>63</v>
      </c>
      <c r="B175" s="1">
        <v>18</v>
      </c>
      <c r="C175" s="1">
        <v>52808</v>
      </c>
      <c r="D175" s="1">
        <v>254922</v>
      </c>
      <c r="E175" s="1">
        <v>3168278</v>
      </c>
      <c r="F175" s="1">
        <v>51685</v>
      </c>
      <c r="G175" s="1">
        <v>221821</v>
      </c>
      <c r="H175" s="1">
        <v>820770</v>
      </c>
      <c r="I175" s="1">
        <v>3289</v>
      </c>
      <c r="J175" s="1">
        <v>4185</v>
      </c>
      <c r="K175" s="1">
        <v>9973</v>
      </c>
      <c r="L175" s="1">
        <v>21401</v>
      </c>
      <c r="M175" s="1">
        <v>25189</v>
      </c>
      <c r="N175" s="1">
        <v>323174</v>
      </c>
      <c r="O175" s="1">
        <v>20090</v>
      </c>
      <c r="P175" s="1">
        <v>23012</v>
      </c>
      <c r="Q175" s="1">
        <v>84283</v>
      </c>
      <c r="R175" s="1">
        <v>50</v>
      </c>
      <c r="S175" s="1">
        <v>50</v>
      </c>
      <c r="T175" s="1">
        <v>132</v>
      </c>
    </row>
    <row r="176" spans="1:20" x14ac:dyDescent="0.15">
      <c r="A176" s="1" t="s">
        <v>63</v>
      </c>
      <c r="B176" s="1">
        <v>19</v>
      </c>
      <c r="C176" s="1">
        <v>53003</v>
      </c>
      <c r="D176" s="1">
        <v>266554</v>
      </c>
      <c r="E176" s="1">
        <v>3292852</v>
      </c>
      <c r="F176" s="1">
        <v>51938</v>
      </c>
      <c r="G176" s="1">
        <v>231957</v>
      </c>
      <c r="H176" s="1">
        <v>850894</v>
      </c>
      <c r="I176" s="1">
        <v>3307</v>
      </c>
      <c r="J176" s="1">
        <v>4209</v>
      </c>
      <c r="K176" s="1">
        <v>10046</v>
      </c>
      <c r="L176" s="1">
        <v>10587</v>
      </c>
      <c r="M176" s="1">
        <v>11632</v>
      </c>
      <c r="N176" s="1">
        <v>124574</v>
      </c>
      <c r="O176" s="1">
        <v>9436</v>
      </c>
      <c r="P176" s="1">
        <v>10136</v>
      </c>
      <c r="Q176" s="1">
        <v>30124</v>
      </c>
      <c r="R176" s="1">
        <v>24</v>
      </c>
      <c r="S176" s="1">
        <v>25</v>
      </c>
      <c r="T176" s="1">
        <v>73</v>
      </c>
    </row>
    <row r="177" spans="1:20" x14ac:dyDescent="0.15">
      <c r="A177" s="1" t="s">
        <v>63</v>
      </c>
      <c r="B177" s="1">
        <v>20</v>
      </c>
      <c r="C177" s="1">
        <v>53167</v>
      </c>
      <c r="D177" s="1">
        <v>278895</v>
      </c>
      <c r="E177" s="1">
        <v>3425258</v>
      </c>
      <c r="F177" s="1">
        <v>52157</v>
      </c>
      <c r="G177" s="1">
        <v>242886</v>
      </c>
      <c r="H177" s="1">
        <v>884826</v>
      </c>
      <c r="I177" s="1">
        <v>3325</v>
      </c>
      <c r="J177" s="1">
        <v>4234</v>
      </c>
      <c r="K177" s="1">
        <v>10104</v>
      </c>
      <c r="L177" s="1">
        <v>11196</v>
      </c>
      <c r="M177" s="1">
        <v>12341</v>
      </c>
      <c r="N177" s="1">
        <v>132406</v>
      </c>
      <c r="O177" s="1">
        <v>10135</v>
      </c>
      <c r="P177" s="1">
        <v>10928</v>
      </c>
      <c r="Q177" s="1">
        <v>33931</v>
      </c>
      <c r="R177" s="1">
        <v>25</v>
      </c>
      <c r="S177" s="1">
        <v>25</v>
      </c>
      <c r="T177" s="1">
        <v>58</v>
      </c>
    </row>
    <row r="178" spans="1:20" x14ac:dyDescent="0.15">
      <c r="A178" s="1" t="s">
        <v>63</v>
      </c>
      <c r="B178" s="1">
        <v>21</v>
      </c>
      <c r="C178" s="1">
        <v>53310</v>
      </c>
      <c r="D178" s="1">
        <v>291189</v>
      </c>
      <c r="E178" s="1">
        <v>3560670</v>
      </c>
      <c r="F178" s="1">
        <v>52351</v>
      </c>
      <c r="G178" s="1">
        <v>253808</v>
      </c>
      <c r="H178" s="1">
        <v>919890</v>
      </c>
      <c r="I178" s="1">
        <v>3341</v>
      </c>
      <c r="J178" s="1">
        <v>4258</v>
      </c>
      <c r="K178" s="1">
        <v>10150</v>
      </c>
      <c r="L178" s="1">
        <v>11164</v>
      </c>
      <c r="M178" s="1">
        <v>12294</v>
      </c>
      <c r="N178" s="1">
        <v>135413</v>
      </c>
      <c r="O178" s="1">
        <v>10126</v>
      </c>
      <c r="P178" s="1">
        <v>10922</v>
      </c>
      <c r="Q178" s="1">
        <v>35064</v>
      </c>
      <c r="R178" s="1">
        <v>23</v>
      </c>
      <c r="S178" s="1">
        <v>24</v>
      </c>
      <c r="T178" s="1">
        <v>46</v>
      </c>
    </row>
    <row r="179" spans="1:20" x14ac:dyDescent="0.15">
      <c r="A179" s="1" t="s">
        <v>63</v>
      </c>
      <c r="B179" s="1">
        <v>22</v>
      </c>
      <c r="C179" s="1">
        <v>53440</v>
      </c>
      <c r="D179" s="1">
        <v>303982</v>
      </c>
      <c r="E179" s="1">
        <v>3710655</v>
      </c>
      <c r="F179" s="1">
        <v>52526</v>
      </c>
      <c r="G179" s="1">
        <v>265317</v>
      </c>
      <c r="H179" s="1">
        <v>960172</v>
      </c>
      <c r="I179" s="1">
        <v>3361</v>
      </c>
      <c r="J179" s="1">
        <v>4286</v>
      </c>
      <c r="K179" s="1">
        <v>10207</v>
      </c>
      <c r="L179" s="1">
        <v>11663</v>
      </c>
      <c r="M179" s="1">
        <v>12793</v>
      </c>
      <c r="N179" s="1">
        <v>149985</v>
      </c>
      <c r="O179" s="1">
        <v>10698</v>
      </c>
      <c r="P179" s="1">
        <v>11510</v>
      </c>
      <c r="Q179" s="1">
        <v>40282</v>
      </c>
      <c r="R179" s="1">
        <v>28</v>
      </c>
      <c r="S179" s="1">
        <v>28</v>
      </c>
      <c r="T179" s="1">
        <v>57</v>
      </c>
    </row>
    <row r="180" spans="1:20" x14ac:dyDescent="0.15">
      <c r="A180" s="1" t="s">
        <v>63</v>
      </c>
      <c r="B180" s="1">
        <v>23</v>
      </c>
      <c r="C180" s="1">
        <v>53449</v>
      </c>
      <c r="D180" s="1">
        <v>304988</v>
      </c>
      <c r="E180" s="1">
        <v>3723200</v>
      </c>
      <c r="F180" s="1">
        <v>52539</v>
      </c>
      <c r="G180" s="1">
        <v>266221</v>
      </c>
      <c r="H180" s="1">
        <v>963466</v>
      </c>
      <c r="I180" s="1">
        <v>3363</v>
      </c>
      <c r="J180" s="1">
        <v>4288</v>
      </c>
      <c r="K180" s="1">
        <v>10210</v>
      </c>
      <c r="L180" s="1">
        <v>1000</v>
      </c>
      <c r="M180" s="1">
        <v>1006</v>
      </c>
      <c r="N180" s="1">
        <v>12545</v>
      </c>
      <c r="O180" s="1">
        <v>900</v>
      </c>
      <c r="P180" s="1">
        <v>903</v>
      </c>
      <c r="Q180" s="1">
        <v>3295</v>
      </c>
      <c r="R180" s="1">
        <v>2</v>
      </c>
      <c r="S180" s="1">
        <v>2</v>
      </c>
      <c r="T180" s="1">
        <v>3</v>
      </c>
    </row>
    <row r="181" spans="1:20" x14ac:dyDescent="0.15">
      <c r="A181" s="1" t="s">
        <v>63</v>
      </c>
      <c r="B181" s="1">
        <v>24</v>
      </c>
      <c r="C181" s="1">
        <v>53449</v>
      </c>
      <c r="D181" s="1">
        <v>304988</v>
      </c>
      <c r="E181" s="1">
        <v>3723200</v>
      </c>
      <c r="F181" s="1">
        <v>52539</v>
      </c>
      <c r="G181" s="1">
        <v>266221</v>
      </c>
      <c r="H181" s="1">
        <v>963466</v>
      </c>
      <c r="I181" s="1">
        <v>3363</v>
      </c>
      <c r="J181" s="1">
        <v>4288</v>
      </c>
      <c r="K181" s="1">
        <v>10210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</row>
    <row r="182" spans="1:20" x14ac:dyDescent="0.15">
      <c r="A182" s="1" t="s">
        <v>63</v>
      </c>
      <c r="B182" s="1">
        <v>25</v>
      </c>
      <c r="C182" s="1">
        <v>53449</v>
      </c>
      <c r="D182" s="1">
        <v>304988</v>
      </c>
      <c r="E182" s="1">
        <v>3723200</v>
      </c>
      <c r="F182" s="1">
        <v>52539</v>
      </c>
      <c r="G182" s="1">
        <v>266221</v>
      </c>
      <c r="H182" s="1">
        <v>963466</v>
      </c>
      <c r="I182" s="1">
        <v>3363</v>
      </c>
      <c r="J182" s="1">
        <v>4288</v>
      </c>
      <c r="K182" s="1">
        <v>10210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</row>
    <row r="183" spans="1:20" x14ac:dyDescent="0.15">
      <c r="A183" s="1" t="s">
        <v>63</v>
      </c>
      <c r="B183" s="1">
        <v>26</v>
      </c>
      <c r="C183" s="1">
        <v>53449</v>
      </c>
      <c r="D183" s="1">
        <v>304988</v>
      </c>
      <c r="E183" s="1">
        <v>3723200</v>
      </c>
      <c r="F183" s="1">
        <v>52539</v>
      </c>
      <c r="G183" s="1">
        <v>266221</v>
      </c>
      <c r="H183" s="1">
        <v>963466</v>
      </c>
      <c r="I183" s="1">
        <v>3363</v>
      </c>
      <c r="J183" s="1">
        <v>4288</v>
      </c>
      <c r="K183" s="1">
        <v>10210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</row>
    <row r="184" spans="1:20" x14ac:dyDescent="0.15">
      <c r="A184" s="1" t="s">
        <v>63</v>
      </c>
      <c r="B184" s="1">
        <v>27</v>
      </c>
      <c r="C184" s="1">
        <v>53449</v>
      </c>
      <c r="D184" s="1">
        <v>304988</v>
      </c>
      <c r="E184" s="1">
        <v>3723200</v>
      </c>
      <c r="F184" s="1">
        <v>52539</v>
      </c>
      <c r="G184" s="1">
        <v>266221</v>
      </c>
      <c r="H184" s="1">
        <v>963466</v>
      </c>
      <c r="I184" s="1">
        <v>3363</v>
      </c>
      <c r="J184" s="1">
        <v>4288</v>
      </c>
      <c r="K184" s="1">
        <v>10210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x14ac:dyDescent="0.15">
      <c r="A185" s="1" t="s">
        <v>63</v>
      </c>
      <c r="B185" s="1">
        <v>28</v>
      </c>
      <c r="C185" s="1">
        <v>53449</v>
      </c>
      <c r="D185" s="1">
        <v>304988</v>
      </c>
      <c r="E185" s="1">
        <v>3723200</v>
      </c>
      <c r="F185" s="1">
        <v>52539</v>
      </c>
      <c r="G185" s="1">
        <v>266221</v>
      </c>
      <c r="H185" s="1">
        <v>963466</v>
      </c>
      <c r="I185" s="1">
        <v>3363</v>
      </c>
      <c r="J185" s="1">
        <v>4288</v>
      </c>
      <c r="K185" s="1">
        <v>10210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</row>
    <row r="186" spans="1:20" x14ac:dyDescent="0.15">
      <c r="A186" s="1" t="s">
        <v>63</v>
      </c>
      <c r="B186" s="1">
        <v>29</v>
      </c>
      <c r="C186" s="1">
        <v>53449</v>
      </c>
      <c r="D186" s="1">
        <v>304988</v>
      </c>
      <c r="E186" s="1">
        <v>3723200</v>
      </c>
      <c r="F186" s="1">
        <v>52539</v>
      </c>
      <c r="G186" s="1">
        <v>266221</v>
      </c>
      <c r="H186" s="1">
        <v>963466</v>
      </c>
      <c r="I186" s="1">
        <v>3363</v>
      </c>
      <c r="J186" s="1">
        <v>4288</v>
      </c>
      <c r="K186" s="1">
        <v>10210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</row>
    <row r="187" spans="1:20" x14ac:dyDescent="0.15">
      <c r="A187" s="1" t="s">
        <v>63</v>
      </c>
      <c r="B187" s="1">
        <v>30</v>
      </c>
      <c r="C187" s="1">
        <v>53449</v>
      </c>
      <c r="D187" s="1">
        <v>304988</v>
      </c>
      <c r="E187" s="1">
        <v>3723200</v>
      </c>
      <c r="F187" s="1">
        <v>52539</v>
      </c>
      <c r="G187" s="1">
        <v>266221</v>
      </c>
      <c r="H187" s="1">
        <v>963466</v>
      </c>
      <c r="I187" s="1">
        <v>3363</v>
      </c>
      <c r="J187" s="1">
        <v>4288</v>
      </c>
      <c r="K187" s="1">
        <v>10210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</row>
    <row r="188" spans="1:20" x14ac:dyDescent="0.15">
      <c r="A188" s="1" t="s">
        <v>63</v>
      </c>
      <c r="B188" s="1">
        <v>31</v>
      </c>
      <c r="C188" s="1">
        <v>53449</v>
      </c>
      <c r="D188" s="1">
        <v>304988</v>
      </c>
      <c r="E188" s="1">
        <v>3723200</v>
      </c>
      <c r="F188" s="1">
        <v>52539</v>
      </c>
      <c r="G188" s="1">
        <v>266221</v>
      </c>
      <c r="H188" s="1">
        <v>963466</v>
      </c>
      <c r="I188" s="1">
        <v>3363</v>
      </c>
      <c r="J188" s="1">
        <v>4288</v>
      </c>
      <c r="K188" s="1">
        <v>10210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</row>
    <row r="189" spans="1:20" x14ac:dyDescent="0.15">
      <c r="A189" s="1" t="s">
        <v>63</v>
      </c>
      <c r="B189" s="1">
        <v>32</v>
      </c>
      <c r="C189" s="1">
        <v>53449</v>
      </c>
      <c r="D189" s="1">
        <v>304988</v>
      </c>
      <c r="E189" s="1">
        <v>3723200</v>
      </c>
      <c r="F189" s="1">
        <v>52539</v>
      </c>
      <c r="G189" s="1">
        <v>266221</v>
      </c>
      <c r="H189" s="1">
        <v>963466</v>
      </c>
      <c r="I189" s="1">
        <v>3363</v>
      </c>
      <c r="J189" s="1">
        <v>4288</v>
      </c>
      <c r="K189" s="1">
        <v>10210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</row>
    <row r="190" spans="1:20" x14ac:dyDescent="0.15">
      <c r="A190" s="1" t="s">
        <v>63</v>
      </c>
      <c r="B190" s="1">
        <v>33</v>
      </c>
      <c r="C190" s="1">
        <v>53449</v>
      </c>
      <c r="D190" s="1">
        <v>304988</v>
      </c>
      <c r="E190" s="1">
        <v>3723200</v>
      </c>
      <c r="F190" s="1">
        <v>52539</v>
      </c>
      <c r="G190" s="1">
        <v>266221</v>
      </c>
      <c r="H190" s="1">
        <v>963466</v>
      </c>
      <c r="I190" s="1">
        <v>3363</v>
      </c>
      <c r="J190" s="1">
        <v>4288</v>
      </c>
      <c r="K190" s="1">
        <v>10210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</row>
    <row r="191" spans="1:20" x14ac:dyDescent="0.15">
      <c r="A191" s="1" t="s">
        <v>63</v>
      </c>
      <c r="B191" s="1">
        <v>34</v>
      </c>
      <c r="C191" s="1">
        <v>53449</v>
      </c>
      <c r="D191" s="1">
        <v>304988</v>
      </c>
      <c r="E191" s="1">
        <v>3723200</v>
      </c>
      <c r="F191" s="1">
        <v>52539</v>
      </c>
      <c r="G191" s="1">
        <v>266221</v>
      </c>
      <c r="H191" s="1">
        <v>963466</v>
      </c>
      <c r="I191" s="1">
        <v>3363</v>
      </c>
      <c r="J191" s="1">
        <v>4288</v>
      </c>
      <c r="K191" s="1">
        <v>10210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</row>
    <row r="192" spans="1:20" x14ac:dyDescent="0.15">
      <c r="A192" s="1" t="s">
        <v>63</v>
      </c>
      <c r="B192" s="1">
        <v>35</v>
      </c>
      <c r="C192" s="1">
        <v>53449</v>
      </c>
      <c r="D192" s="1">
        <v>304988</v>
      </c>
      <c r="E192" s="1">
        <v>3723200</v>
      </c>
      <c r="F192" s="1">
        <v>52539</v>
      </c>
      <c r="G192" s="1">
        <v>266221</v>
      </c>
      <c r="H192" s="1">
        <v>963466</v>
      </c>
      <c r="I192" s="1">
        <v>3363</v>
      </c>
      <c r="J192" s="1">
        <v>4288</v>
      </c>
      <c r="K192" s="1">
        <v>10210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</row>
    <row r="193" spans="1:20" x14ac:dyDescent="0.15">
      <c r="A193" s="1" t="s">
        <v>63</v>
      </c>
      <c r="B193" s="1">
        <v>36</v>
      </c>
      <c r="C193" s="1">
        <v>53449</v>
      </c>
      <c r="D193" s="1">
        <v>304988</v>
      </c>
      <c r="E193" s="1">
        <v>3723200</v>
      </c>
      <c r="F193" s="1">
        <v>52539</v>
      </c>
      <c r="G193" s="1">
        <v>266221</v>
      </c>
      <c r="H193" s="1">
        <v>963466</v>
      </c>
      <c r="I193" s="1">
        <v>3363</v>
      </c>
      <c r="J193" s="1">
        <v>4288</v>
      </c>
      <c r="K193" s="1">
        <v>10210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</row>
    <row r="194" spans="1:20" x14ac:dyDescent="0.15">
      <c r="A194" s="1" t="s">
        <v>63</v>
      </c>
      <c r="B194" s="1">
        <v>37</v>
      </c>
      <c r="C194" s="1">
        <v>53449</v>
      </c>
      <c r="D194" s="1">
        <v>304988</v>
      </c>
      <c r="E194" s="1">
        <v>3723200</v>
      </c>
      <c r="F194" s="1">
        <v>52539</v>
      </c>
      <c r="G194" s="1">
        <v>266221</v>
      </c>
      <c r="H194" s="1">
        <v>963466</v>
      </c>
      <c r="I194" s="1">
        <v>3363</v>
      </c>
      <c r="J194" s="1">
        <v>4288</v>
      </c>
      <c r="K194" s="1">
        <v>10210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x14ac:dyDescent="0.15">
      <c r="A195" s="1" t="s">
        <v>63</v>
      </c>
      <c r="B195" s="1">
        <v>38</v>
      </c>
      <c r="C195" s="1">
        <v>53449</v>
      </c>
      <c r="D195" s="1">
        <v>304988</v>
      </c>
      <c r="E195" s="1">
        <v>3723200</v>
      </c>
      <c r="F195" s="1">
        <v>52539</v>
      </c>
      <c r="G195" s="1">
        <v>266221</v>
      </c>
      <c r="H195" s="1">
        <v>963466</v>
      </c>
      <c r="I195" s="1">
        <v>3363</v>
      </c>
      <c r="J195" s="1">
        <v>4288</v>
      </c>
      <c r="K195" s="1">
        <v>10210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x14ac:dyDescent="0.15">
      <c r="A196" s="1" t="s">
        <v>63</v>
      </c>
      <c r="B196" s="1">
        <v>39</v>
      </c>
      <c r="C196" s="1">
        <v>53449</v>
      </c>
      <c r="D196" s="1">
        <v>304988</v>
      </c>
      <c r="E196" s="1">
        <v>3723200</v>
      </c>
      <c r="F196" s="1">
        <v>52539</v>
      </c>
      <c r="G196" s="1">
        <v>266221</v>
      </c>
      <c r="H196" s="1">
        <v>963466</v>
      </c>
      <c r="I196" s="1">
        <v>3363</v>
      </c>
      <c r="J196" s="1">
        <v>4288</v>
      </c>
      <c r="K196" s="1">
        <v>10210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</row>
    <row r="197" spans="1:20" x14ac:dyDescent="0.15">
      <c r="A197" s="1" t="s">
        <v>63</v>
      </c>
      <c r="B197" s="1">
        <v>40</v>
      </c>
      <c r="C197" s="1">
        <v>53449</v>
      </c>
      <c r="D197" s="1">
        <v>304988</v>
      </c>
      <c r="E197" s="1">
        <v>3723200</v>
      </c>
      <c r="F197" s="1">
        <v>52539</v>
      </c>
      <c r="G197" s="1">
        <v>266221</v>
      </c>
      <c r="H197" s="1">
        <v>963466</v>
      </c>
      <c r="I197" s="1">
        <v>3363</v>
      </c>
      <c r="J197" s="1">
        <v>4288</v>
      </c>
      <c r="K197" s="1">
        <v>10210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x14ac:dyDescent="0.15">
      <c r="A198" s="1" t="s">
        <v>63</v>
      </c>
      <c r="B198" s="1">
        <v>41</v>
      </c>
      <c r="C198" s="1">
        <v>53449</v>
      </c>
      <c r="D198" s="1">
        <v>304988</v>
      </c>
      <c r="E198" s="1">
        <v>3723200</v>
      </c>
      <c r="F198" s="1">
        <v>52539</v>
      </c>
      <c r="G198" s="1">
        <v>266221</v>
      </c>
      <c r="H198" s="1">
        <v>963466</v>
      </c>
      <c r="I198" s="1">
        <v>3363</v>
      </c>
      <c r="J198" s="1">
        <v>4288</v>
      </c>
      <c r="K198" s="1">
        <v>10210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x14ac:dyDescent="0.15">
      <c r="A199" s="1" t="s">
        <v>63</v>
      </c>
      <c r="B199" s="1">
        <v>42</v>
      </c>
      <c r="C199" s="1">
        <v>53449</v>
      </c>
      <c r="D199" s="1">
        <v>304988</v>
      </c>
      <c r="E199" s="1">
        <v>3723200</v>
      </c>
      <c r="F199" s="1">
        <v>52539</v>
      </c>
      <c r="G199" s="1">
        <v>266221</v>
      </c>
      <c r="H199" s="1">
        <v>963466</v>
      </c>
      <c r="I199" s="1">
        <v>3363</v>
      </c>
      <c r="J199" s="1">
        <v>4288</v>
      </c>
      <c r="K199" s="1">
        <v>10210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</row>
    <row r="200" spans="1:20" x14ac:dyDescent="0.15">
      <c r="A200" s="1" t="s">
        <v>63</v>
      </c>
      <c r="B200" s="1">
        <v>43</v>
      </c>
      <c r="C200" s="1">
        <v>53449</v>
      </c>
      <c r="D200" s="1">
        <v>304988</v>
      </c>
      <c r="E200" s="1">
        <v>3723200</v>
      </c>
      <c r="F200" s="1">
        <v>52539</v>
      </c>
      <c r="G200" s="1">
        <v>266221</v>
      </c>
      <c r="H200" s="1">
        <v>963466</v>
      </c>
      <c r="I200" s="1">
        <v>3363</v>
      </c>
      <c r="J200" s="1">
        <v>4288</v>
      </c>
      <c r="K200" s="1">
        <v>10210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x14ac:dyDescent="0.15">
      <c r="A201" s="1" t="s">
        <v>63</v>
      </c>
      <c r="B201" s="1">
        <v>44</v>
      </c>
      <c r="C201" s="1">
        <v>53449</v>
      </c>
      <c r="D201" s="1">
        <v>304988</v>
      </c>
      <c r="E201" s="1">
        <v>3723200</v>
      </c>
      <c r="F201" s="1">
        <v>52539</v>
      </c>
      <c r="G201" s="1">
        <v>266221</v>
      </c>
      <c r="H201" s="1">
        <v>963466</v>
      </c>
      <c r="I201" s="1">
        <v>3363</v>
      </c>
      <c r="J201" s="1">
        <v>4288</v>
      </c>
      <c r="K201" s="1">
        <v>10210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</row>
    <row r="202" spans="1:20" x14ac:dyDescent="0.15">
      <c r="A202" s="1" t="s">
        <v>63</v>
      </c>
      <c r="B202" s="1">
        <v>45</v>
      </c>
      <c r="C202" s="1">
        <v>53449</v>
      </c>
      <c r="D202" s="1">
        <v>304988</v>
      </c>
      <c r="E202" s="1">
        <v>3723200</v>
      </c>
      <c r="F202" s="1">
        <v>52539</v>
      </c>
      <c r="G202" s="1">
        <v>266221</v>
      </c>
      <c r="H202" s="1">
        <v>963466</v>
      </c>
      <c r="I202" s="1">
        <v>3363</v>
      </c>
      <c r="J202" s="1">
        <v>4288</v>
      </c>
      <c r="K202" s="1">
        <v>10210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x14ac:dyDescent="0.15">
      <c r="A203" s="1" t="s">
        <v>63</v>
      </c>
      <c r="B203" s="1">
        <v>46</v>
      </c>
      <c r="C203" s="1">
        <v>53449</v>
      </c>
      <c r="D203" s="1">
        <v>304988</v>
      </c>
      <c r="E203" s="1">
        <v>3723200</v>
      </c>
      <c r="F203" s="1">
        <v>52539</v>
      </c>
      <c r="G203" s="1">
        <v>266221</v>
      </c>
      <c r="H203" s="1">
        <v>963466</v>
      </c>
      <c r="I203" s="1">
        <v>3363</v>
      </c>
      <c r="J203" s="1">
        <v>4288</v>
      </c>
      <c r="K203" s="1">
        <v>10210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</row>
    <row r="204" spans="1:20" x14ac:dyDescent="0.15">
      <c r="A204" s="1" t="s">
        <v>63</v>
      </c>
      <c r="B204" s="1">
        <v>47</v>
      </c>
      <c r="C204" s="1">
        <v>53449</v>
      </c>
      <c r="D204" s="1">
        <v>304988</v>
      </c>
      <c r="E204" s="1">
        <v>3723200</v>
      </c>
      <c r="F204" s="1">
        <v>52539</v>
      </c>
      <c r="G204" s="1">
        <v>266221</v>
      </c>
      <c r="H204" s="1">
        <v>963466</v>
      </c>
      <c r="I204" s="1">
        <v>3363</v>
      </c>
      <c r="J204" s="1">
        <v>4288</v>
      </c>
      <c r="K204" s="1">
        <v>10210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</row>
    <row r="205" spans="1:20" x14ac:dyDescent="0.15">
      <c r="A205" s="1" t="s">
        <v>63</v>
      </c>
      <c r="B205" s="1">
        <v>48</v>
      </c>
      <c r="C205" s="1">
        <v>53449</v>
      </c>
      <c r="D205" s="1">
        <v>304988</v>
      </c>
      <c r="E205" s="1">
        <v>3723200</v>
      </c>
      <c r="F205" s="1">
        <v>52539</v>
      </c>
      <c r="G205" s="1">
        <v>266221</v>
      </c>
      <c r="H205" s="1">
        <v>963466</v>
      </c>
      <c r="I205" s="1">
        <v>3363</v>
      </c>
      <c r="J205" s="1">
        <v>4288</v>
      </c>
      <c r="K205" s="1">
        <v>10210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x14ac:dyDescent="0.15">
      <c r="A206" s="1" t="s">
        <v>63</v>
      </c>
      <c r="B206" s="1">
        <v>49</v>
      </c>
      <c r="C206" s="1">
        <v>53449</v>
      </c>
      <c r="D206" s="1">
        <v>304988</v>
      </c>
      <c r="E206" s="1">
        <v>3723200</v>
      </c>
      <c r="F206" s="1">
        <v>52539</v>
      </c>
      <c r="G206" s="1">
        <v>266221</v>
      </c>
      <c r="H206" s="1">
        <v>963466</v>
      </c>
      <c r="I206" s="1">
        <v>3363</v>
      </c>
      <c r="J206" s="1">
        <v>4288</v>
      </c>
      <c r="K206" s="1">
        <v>10210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</row>
    <row r="207" spans="1:20" x14ac:dyDescent="0.15">
      <c r="A207" s="1" t="s">
        <v>63</v>
      </c>
      <c r="B207" s="1">
        <v>50</v>
      </c>
      <c r="C207" s="1">
        <v>53449</v>
      </c>
      <c r="D207" s="1">
        <v>304988</v>
      </c>
      <c r="E207" s="1">
        <v>3723200</v>
      </c>
      <c r="F207" s="1">
        <v>52539</v>
      </c>
      <c r="G207" s="1">
        <v>266221</v>
      </c>
      <c r="H207" s="1">
        <v>963466</v>
      </c>
      <c r="I207" s="1">
        <v>3363</v>
      </c>
      <c r="J207" s="1">
        <v>4288</v>
      </c>
      <c r="K207" s="1">
        <v>10210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</row>
    <row r="208" spans="1:20" x14ac:dyDescent="0.15">
      <c r="A208" s="1" t="s">
        <v>63</v>
      </c>
      <c r="B208" s="1">
        <v>51</v>
      </c>
      <c r="C208" s="1">
        <v>53449</v>
      </c>
      <c r="D208" s="1">
        <v>304988</v>
      </c>
      <c r="E208" s="1">
        <v>3723200</v>
      </c>
      <c r="F208" s="1">
        <v>52539</v>
      </c>
      <c r="G208" s="1">
        <v>266221</v>
      </c>
      <c r="H208" s="1">
        <v>963466</v>
      </c>
      <c r="I208" s="1">
        <v>3363</v>
      </c>
      <c r="J208" s="1">
        <v>4288</v>
      </c>
      <c r="K208" s="1">
        <v>10210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</row>
    <row r="209" spans="1:20" x14ac:dyDescent="0.15">
      <c r="A209" s="1" t="s">
        <v>63</v>
      </c>
      <c r="B209" s="1">
        <v>52</v>
      </c>
      <c r="C209" s="1">
        <v>53449</v>
      </c>
      <c r="D209" s="1">
        <v>304988</v>
      </c>
      <c r="E209" s="1">
        <v>3723200</v>
      </c>
      <c r="F209" s="1">
        <v>52539</v>
      </c>
      <c r="G209" s="1">
        <v>266221</v>
      </c>
      <c r="H209" s="1">
        <v>963466</v>
      </c>
      <c r="I209" s="1">
        <v>3363</v>
      </c>
      <c r="J209" s="1">
        <v>4288</v>
      </c>
      <c r="K209" s="1">
        <v>10210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</row>
    <row r="210" spans="1:20" x14ac:dyDescent="0.15">
      <c r="A210" s="1" t="s">
        <v>75</v>
      </c>
      <c r="B210" s="1">
        <v>1</v>
      </c>
      <c r="C210" s="1">
        <v>1425</v>
      </c>
      <c r="D210" s="1">
        <v>1525</v>
      </c>
      <c r="E210" s="1">
        <v>16735</v>
      </c>
      <c r="F210" s="1">
        <v>1312</v>
      </c>
      <c r="G210" s="1">
        <v>1379</v>
      </c>
      <c r="H210" s="1">
        <v>4997</v>
      </c>
      <c r="I210" s="1">
        <v>61</v>
      </c>
      <c r="J210" s="1">
        <v>64</v>
      </c>
      <c r="K210" s="1">
        <v>128</v>
      </c>
      <c r="L210" s="1">
        <v>1425</v>
      </c>
      <c r="M210" s="1">
        <v>1525</v>
      </c>
      <c r="N210" s="1">
        <v>16735</v>
      </c>
      <c r="O210" s="1">
        <v>1312</v>
      </c>
      <c r="P210" s="1">
        <v>1379</v>
      </c>
      <c r="Q210" s="1">
        <v>4997</v>
      </c>
      <c r="R210" s="1">
        <v>61</v>
      </c>
      <c r="S210" s="1">
        <v>64</v>
      </c>
      <c r="T210" s="1">
        <v>128</v>
      </c>
    </row>
    <row r="211" spans="1:20" x14ac:dyDescent="0.15">
      <c r="A211" s="1" t="s">
        <v>75</v>
      </c>
      <c r="B211" s="1">
        <v>2</v>
      </c>
      <c r="C211" s="1">
        <v>2589</v>
      </c>
      <c r="D211" s="1">
        <v>3014</v>
      </c>
      <c r="E211" s="1">
        <v>31531</v>
      </c>
      <c r="F211" s="1">
        <v>2324</v>
      </c>
      <c r="G211" s="1">
        <v>2619</v>
      </c>
      <c r="H211" s="1">
        <v>9767</v>
      </c>
      <c r="I211" s="1">
        <v>93</v>
      </c>
      <c r="J211" s="1">
        <v>99</v>
      </c>
      <c r="K211" s="1">
        <v>196</v>
      </c>
      <c r="L211" s="1">
        <v>1393</v>
      </c>
      <c r="M211" s="1">
        <v>1489</v>
      </c>
      <c r="N211" s="1">
        <v>14796</v>
      </c>
      <c r="O211" s="1">
        <v>1183</v>
      </c>
      <c r="P211" s="1">
        <v>1240</v>
      </c>
      <c r="Q211" s="1">
        <v>4771</v>
      </c>
      <c r="R211" s="1">
        <v>34</v>
      </c>
      <c r="S211" s="1">
        <v>36</v>
      </c>
      <c r="T211" s="1">
        <v>68</v>
      </c>
    </row>
    <row r="212" spans="1:20" x14ac:dyDescent="0.15">
      <c r="A212" s="1" t="s">
        <v>75</v>
      </c>
      <c r="B212" s="1">
        <v>3</v>
      </c>
      <c r="C212" s="1">
        <v>3439</v>
      </c>
      <c r="D212" s="1">
        <v>4326</v>
      </c>
      <c r="E212" s="1">
        <v>45634</v>
      </c>
      <c r="F212" s="1">
        <v>3174</v>
      </c>
      <c r="G212" s="1">
        <v>3847</v>
      </c>
      <c r="H212" s="1">
        <v>14641</v>
      </c>
      <c r="I212" s="1">
        <v>113</v>
      </c>
      <c r="J212" s="1">
        <v>123</v>
      </c>
      <c r="K212" s="1">
        <v>241</v>
      </c>
      <c r="L212" s="1">
        <v>1239</v>
      </c>
      <c r="M212" s="1">
        <v>1312</v>
      </c>
      <c r="N212" s="1">
        <v>14103</v>
      </c>
      <c r="O212" s="1">
        <v>1171</v>
      </c>
      <c r="P212" s="1">
        <v>1228</v>
      </c>
      <c r="Q212" s="1">
        <v>4874</v>
      </c>
      <c r="R212" s="1">
        <v>23</v>
      </c>
      <c r="S212" s="1">
        <v>24</v>
      </c>
      <c r="T212" s="1">
        <v>45</v>
      </c>
    </row>
    <row r="213" spans="1:20" x14ac:dyDescent="0.15">
      <c r="A213" s="1" t="s">
        <v>75</v>
      </c>
      <c r="B213" s="1">
        <v>4</v>
      </c>
      <c r="C213" s="1">
        <v>4356</v>
      </c>
      <c r="D213" s="1">
        <v>6032</v>
      </c>
      <c r="E213" s="1">
        <v>64671</v>
      </c>
      <c r="F213" s="1">
        <v>4108</v>
      </c>
      <c r="G213" s="1">
        <v>5463</v>
      </c>
      <c r="H213" s="1">
        <v>21900</v>
      </c>
      <c r="I213" s="1">
        <v>132</v>
      </c>
      <c r="J213" s="1">
        <v>145</v>
      </c>
      <c r="K213" s="1">
        <v>283</v>
      </c>
      <c r="L213" s="1">
        <v>1599</v>
      </c>
      <c r="M213" s="1">
        <v>1706</v>
      </c>
      <c r="N213" s="1">
        <v>19037</v>
      </c>
      <c r="O213" s="1">
        <v>1529</v>
      </c>
      <c r="P213" s="1">
        <v>1616</v>
      </c>
      <c r="Q213" s="1">
        <v>7258</v>
      </c>
      <c r="R213" s="1">
        <v>21</v>
      </c>
      <c r="S213" s="1">
        <v>22</v>
      </c>
      <c r="T213" s="1">
        <v>42</v>
      </c>
    </row>
    <row r="214" spans="1:20" x14ac:dyDescent="0.15">
      <c r="A214" s="1" t="s">
        <v>75</v>
      </c>
      <c r="B214" s="1">
        <v>5</v>
      </c>
      <c r="C214" s="1">
        <v>5282</v>
      </c>
      <c r="D214" s="1">
        <v>8156</v>
      </c>
      <c r="E214" s="1">
        <v>88398</v>
      </c>
      <c r="F214" s="1">
        <v>5067</v>
      </c>
      <c r="G214" s="1">
        <v>7485</v>
      </c>
      <c r="H214" s="1">
        <v>31148</v>
      </c>
      <c r="I214" s="1">
        <v>150</v>
      </c>
      <c r="J214" s="1">
        <v>164</v>
      </c>
      <c r="K214" s="1">
        <v>332</v>
      </c>
      <c r="L214" s="1">
        <v>1968</v>
      </c>
      <c r="M214" s="1">
        <v>2123</v>
      </c>
      <c r="N214" s="1">
        <v>23728</v>
      </c>
      <c r="O214" s="1">
        <v>1893</v>
      </c>
      <c r="P214" s="1">
        <v>2022</v>
      </c>
      <c r="Q214" s="1">
        <v>9248</v>
      </c>
      <c r="R214" s="1">
        <v>19</v>
      </c>
      <c r="S214" s="1">
        <v>20</v>
      </c>
      <c r="T214" s="1">
        <v>49</v>
      </c>
    </row>
    <row r="215" spans="1:20" x14ac:dyDescent="0.15">
      <c r="A215" s="1" t="s">
        <v>75</v>
      </c>
      <c r="B215" s="1">
        <v>6</v>
      </c>
      <c r="C215" s="1">
        <v>6294</v>
      </c>
      <c r="D215" s="1">
        <v>11166</v>
      </c>
      <c r="E215" s="1">
        <v>121347</v>
      </c>
      <c r="F215" s="1">
        <v>6128</v>
      </c>
      <c r="G215" s="1">
        <v>10359</v>
      </c>
      <c r="H215" s="1">
        <v>43041</v>
      </c>
      <c r="I215" s="1">
        <v>164</v>
      </c>
      <c r="J215" s="1">
        <v>181</v>
      </c>
      <c r="K215" s="1">
        <v>385</v>
      </c>
      <c r="L215" s="1">
        <v>2676</v>
      </c>
      <c r="M215" s="1">
        <v>3010</v>
      </c>
      <c r="N215" s="1">
        <v>32949</v>
      </c>
      <c r="O215" s="1">
        <v>2589</v>
      </c>
      <c r="P215" s="1">
        <v>2874</v>
      </c>
      <c r="Q215" s="1">
        <v>11893</v>
      </c>
      <c r="R215" s="1">
        <v>17</v>
      </c>
      <c r="S215" s="1">
        <v>17</v>
      </c>
      <c r="T215" s="1">
        <v>53</v>
      </c>
    </row>
    <row r="216" spans="1:20" x14ac:dyDescent="0.15">
      <c r="A216" s="1" t="s">
        <v>75</v>
      </c>
      <c r="B216" s="1">
        <v>7</v>
      </c>
      <c r="C216" s="1">
        <v>6643</v>
      </c>
      <c r="D216" s="1">
        <v>12760</v>
      </c>
      <c r="E216" s="1">
        <v>135845</v>
      </c>
      <c r="F216" s="1">
        <v>6490</v>
      </c>
      <c r="G216" s="1">
        <v>11831</v>
      </c>
      <c r="H216" s="1">
        <v>47570</v>
      </c>
      <c r="I216" s="1">
        <v>170</v>
      </c>
      <c r="J216" s="1">
        <v>188</v>
      </c>
      <c r="K216" s="1">
        <v>398</v>
      </c>
      <c r="L216" s="1">
        <v>1475</v>
      </c>
      <c r="M216" s="1">
        <v>1594</v>
      </c>
      <c r="N216" s="1">
        <v>14498</v>
      </c>
      <c r="O216" s="1">
        <v>1378</v>
      </c>
      <c r="P216" s="1">
        <v>1472</v>
      </c>
      <c r="Q216" s="1">
        <v>4529</v>
      </c>
      <c r="R216" s="1">
        <v>7</v>
      </c>
      <c r="S216" s="1">
        <v>7</v>
      </c>
      <c r="T216" s="1">
        <v>13</v>
      </c>
    </row>
    <row r="217" spans="1:20" x14ac:dyDescent="0.15">
      <c r="A217" s="1" t="s">
        <v>75</v>
      </c>
      <c r="B217" s="1">
        <v>8</v>
      </c>
      <c r="C217" s="1">
        <v>6841</v>
      </c>
      <c r="D217" s="1">
        <v>14116</v>
      </c>
      <c r="E217" s="1">
        <v>148880</v>
      </c>
      <c r="F217" s="1">
        <v>6697</v>
      </c>
      <c r="G217" s="1">
        <v>13099</v>
      </c>
      <c r="H217" s="1">
        <v>52222</v>
      </c>
      <c r="I217" s="1">
        <v>174</v>
      </c>
      <c r="J217" s="1">
        <v>194</v>
      </c>
      <c r="K217" s="1">
        <v>409</v>
      </c>
      <c r="L217" s="1">
        <v>1278</v>
      </c>
      <c r="M217" s="1">
        <v>1356</v>
      </c>
      <c r="N217" s="1">
        <v>13035</v>
      </c>
      <c r="O217" s="1">
        <v>1207</v>
      </c>
      <c r="P217" s="1">
        <v>1268</v>
      </c>
      <c r="Q217" s="1">
        <v>4652</v>
      </c>
      <c r="R217" s="1">
        <v>6</v>
      </c>
      <c r="S217" s="1">
        <v>6</v>
      </c>
      <c r="T217" s="1">
        <v>10</v>
      </c>
    </row>
    <row r="218" spans="1:20" x14ac:dyDescent="0.15">
      <c r="A218" s="1" t="s">
        <v>75</v>
      </c>
      <c r="B218" s="1">
        <v>9</v>
      </c>
      <c r="C218" s="1">
        <v>7032</v>
      </c>
      <c r="D218" s="1">
        <v>15731</v>
      </c>
      <c r="E218" s="1">
        <v>165761</v>
      </c>
      <c r="F218" s="1">
        <v>6900</v>
      </c>
      <c r="G218" s="1">
        <v>14621</v>
      </c>
      <c r="H218" s="1">
        <v>58399</v>
      </c>
      <c r="I218" s="1">
        <v>178</v>
      </c>
      <c r="J218" s="1">
        <v>199</v>
      </c>
      <c r="K218" s="1">
        <v>419</v>
      </c>
      <c r="L218" s="1">
        <v>1516</v>
      </c>
      <c r="M218" s="1">
        <v>1615</v>
      </c>
      <c r="N218" s="1">
        <v>16881</v>
      </c>
      <c r="O218" s="1">
        <v>1444</v>
      </c>
      <c r="P218" s="1">
        <v>1522</v>
      </c>
      <c r="Q218" s="1">
        <v>6177</v>
      </c>
      <c r="R218" s="1">
        <v>5</v>
      </c>
      <c r="S218" s="1">
        <v>5</v>
      </c>
      <c r="T218" s="1">
        <v>10</v>
      </c>
    </row>
    <row r="219" spans="1:20" x14ac:dyDescent="0.15">
      <c r="A219" s="1" t="s">
        <v>75</v>
      </c>
      <c r="B219" s="1">
        <v>10</v>
      </c>
      <c r="C219" s="1">
        <v>7199</v>
      </c>
      <c r="D219" s="1">
        <v>17352</v>
      </c>
      <c r="E219" s="1">
        <v>182778</v>
      </c>
      <c r="F219" s="1">
        <v>7078</v>
      </c>
      <c r="G219" s="1">
        <v>16143</v>
      </c>
      <c r="H219" s="1">
        <v>64581</v>
      </c>
      <c r="I219" s="1">
        <v>181</v>
      </c>
      <c r="J219" s="1">
        <v>203</v>
      </c>
      <c r="K219" s="1">
        <v>426</v>
      </c>
      <c r="L219" s="1">
        <v>1517</v>
      </c>
      <c r="M219" s="1">
        <v>1621</v>
      </c>
      <c r="N219" s="1">
        <v>17017</v>
      </c>
      <c r="O219" s="1">
        <v>1441</v>
      </c>
      <c r="P219" s="1">
        <v>1523</v>
      </c>
      <c r="Q219" s="1">
        <v>6182</v>
      </c>
      <c r="R219" s="1">
        <v>4</v>
      </c>
      <c r="S219" s="1">
        <v>4</v>
      </c>
      <c r="T219" s="1">
        <v>7</v>
      </c>
    </row>
    <row r="220" spans="1:20" x14ac:dyDescent="0.15">
      <c r="A220" s="1" t="s">
        <v>75</v>
      </c>
      <c r="B220" s="1">
        <v>11</v>
      </c>
      <c r="C220" s="1">
        <v>7359</v>
      </c>
      <c r="D220" s="1">
        <v>19182</v>
      </c>
      <c r="E220" s="1">
        <v>202027</v>
      </c>
      <c r="F220" s="1">
        <v>7246</v>
      </c>
      <c r="G220" s="1">
        <v>17859</v>
      </c>
      <c r="H220" s="1">
        <v>71543</v>
      </c>
      <c r="I220" s="1">
        <v>185</v>
      </c>
      <c r="J220" s="1">
        <v>207</v>
      </c>
      <c r="K220" s="1">
        <v>433</v>
      </c>
      <c r="L220" s="1">
        <v>1695</v>
      </c>
      <c r="M220" s="1">
        <v>1830</v>
      </c>
      <c r="N220" s="1">
        <v>19249</v>
      </c>
      <c r="O220" s="1">
        <v>1607</v>
      </c>
      <c r="P220" s="1">
        <v>1715</v>
      </c>
      <c r="Q220" s="1">
        <v>6962</v>
      </c>
      <c r="R220" s="1">
        <v>4</v>
      </c>
      <c r="S220" s="1">
        <v>4</v>
      </c>
      <c r="T220" s="1">
        <v>7</v>
      </c>
    </row>
    <row r="221" spans="1:20" x14ac:dyDescent="0.15">
      <c r="A221" s="1" t="s">
        <v>75</v>
      </c>
      <c r="B221" s="1">
        <v>12</v>
      </c>
      <c r="C221" s="1">
        <v>7506</v>
      </c>
      <c r="D221" s="1">
        <v>21188</v>
      </c>
      <c r="E221" s="1">
        <v>222809</v>
      </c>
      <c r="F221" s="1">
        <v>7400</v>
      </c>
      <c r="G221" s="1">
        <v>19697</v>
      </c>
      <c r="H221" s="1">
        <v>78350</v>
      </c>
      <c r="I221" s="1">
        <v>188</v>
      </c>
      <c r="J221" s="1">
        <v>210</v>
      </c>
      <c r="K221" s="1">
        <v>439</v>
      </c>
      <c r="L221" s="1">
        <v>1818</v>
      </c>
      <c r="M221" s="1">
        <v>2006</v>
      </c>
      <c r="N221" s="1">
        <v>20782</v>
      </c>
      <c r="O221" s="1">
        <v>1694</v>
      </c>
      <c r="P221" s="1">
        <v>1838</v>
      </c>
      <c r="Q221" s="1">
        <v>6807</v>
      </c>
      <c r="R221" s="1">
        <v>4</v>
      </c>
      <c r="S221" s="1">
        <v>4</v>
      </c>
      <c r="T221" s="1">
        <v>6</v>
      </c>
    </row>
    <row r="222" spans="1:20" x14ac:dyDescent="0.15">
      <c r="A222" s="1" t="s">
        <v>75</v>
      </c>
      <c r="B222" s="1">
        <v>13</v>
      </c>
      <c r="C222" s="1">
        <v>7580</v>
      </c>
      <c r="D222" s="1">
        <v>22443</v>
      </c>
      <c r="E222" s="1">
        <v>234399</v>
      </c>
      <c r="F222" s="1">
        <v>7480</v>
      </c>
      <c r="G222" s="1">
        <v>20863</v>
      </c>
      <c r="H222" s="1">
        <v>82138</v>
      </c>
      <c r="I222" s="1">
        <v>191</v>
      </c>
      <c r="J222" s="1">
        <v>213</v>
      </c>
      <c r="K222" s="1">
        <v>444</v>
      </c>
      <c r="L222" s="1">
        <v>1189</v>
      </c>
      <c r="M222" s="1">
        <v>1255</v>
      </c>
      <c r="N222" s="1">
        <v>11590</v>
      </c>
      <c r="O222" s="1">
        <v>1117</v>
      </c>
      <c r="P222" s="1">
        <v>1166</v>
      </c>
      <c r="Q222" s="1">
        <v>3788</v>
      </c>
      <c r="R222" s="1">
        <v>3</v>
      </c>
      <c r="S222" s="1">
        <v>3</v>
      </c>
      <c r="T222" s="1">
        <v>5</v>
      </c>
    </row>
    <row r="223" spans="1:20" x14ac:dyDescent="0.15">
      <c r="A223" s="1" t="s">
        <v>75</v>
      </c>
      <c r="B223" s="1">
        <v>14</v>
      </c>
      <c r="C223" s="1">
        <v>7655</v>
      </c>
      <c r="D223" s="1">
        <v>23914</v>
      </c>
      <c r="E223" s="1">
        <v>248376</v>
      </c>
      <c r="F223" s="1">
        <v>7562</v>
      </c>
      <c r="G223" s="1">
        <v>22247</v>
      </c>
      <c r="H223" s="1">
        <v>86778</v>
      </c>
      <c r="I223" s="1">
        <v>192</v>
      </c>
      <c r="J223" s="1">
        <v>216</v>
      </c>
      <c r="K223" s="1">
        <v>453</v>
      </c>
      <c r="L223" s="1">
        <v>1383</v>
      </c>
      <c r="M223" s="1">
        <v>1471</v>
      </c>
      <c r="N223" s="1">
        <v>13978</v>
      </c>
      <c r="O223" s="1">
        <v>1314</v>
      </c>
      <c r="P223" s="1">
        <v>1384</v>
      </c>
      <c r="Q223" s="1">
        <v>4640</v>
      </c>
      <c r="R223" s="1">
        <v>2</v>
      </c>
      <c r="S223" s="1">
        <v>2</v>
      </c>
      <c r="T223" s="1">
        <v>9</v>
      </c>
    </row>
    <row r="224" spans="1:20" x14ac:dyDescent="0.15">
      <c r="A224" s="1" t="s">
        <v>75</v>
      </c>
      <c r="B224" s="1">
        <v>15</v>
      </c>
      <c r="C224" s="1">
        <v>7724</v>
      </c>
      <c r="D224" s="1">
        <v>25461</v>
      </c>
      <c r="E224" s="1">
        <v>263383</v>
      </c>
      <c r="F224" s="1">
        <v>7637</v>
      </c>
      <c r="G224" s="1">
        <v>23703</v>
      </c>
      <c r="H224" s="1">
        <v>92021</v>
      </c>
      <c r="I224" s="1">
        <v>194</v>
      </c>
      <c r="J224" s="1">
        <v>218</v>
      </c>
      <c r="K224" s="1">
        <v>457</v>
      </c>
      <c r="L224" s="1">
        <v>1450</v>
      </c>
      <c r="M224" s="1">
        <v>1547</v>
      </c>
      <c r="N224" s="1">
        <v>15007</v>
      </c>
      <c r="O224" s="1">
        <v>1379</v>
      </c>
      <c r="P224" s="1">
        <v>1456</v>
      </c>
      <c r="Q224" s="1">
        <v>5243</v>
      </c>
      <c r="R224" s="1">
        <v>2</v>
      </c>
      <c r="S224" s="1">
        <v>2</v>
      </c>
      <c r="T224" s="1">
        <v>4</v>
      </c>
    </row>
    <row r="225" spans="1:20" x14ac:dyDescent="0.15">
      <c r="A225" s="1" t="s">
        <v>75</v>
      </c>
      <c r="B225" s="1">
        <v>16</v>
      </c>
      <c r="C225" s="1">
        <v>7790</v>
      </c>
      <c r="D225" s="1">
        <v>27116</v>
      </c>
      <c r="E225" s="1">
        <v>279662</v>
      </c>
      <c r="F225" s="1">
        <v>7709</v>
      </c>
      <c r="G225" s="1">
        <v>25263</v>
      </c>
      <c r="H225" s="1">
        <v>97916</v>
      </c>
      <c r="I225" s="1">
        <v>196</v>
      </c>
      <c r="J225" s="1">
        <v>220</v>
      </c>
      <c r="K225" s="1">
        <v>466</v>
      </c>
      <c r="L225" s="1">
        <v>1547</v>
      </c>
      <c r="M225" s="1">
        <v>1655</v>
      </c>
      <c r="N225" s="1">
        <v>16279</v>
      </c>
      <c r="O225" s="1">
        <v>1474</v>
      </c>
      <c r="P225" s="1">
        <v>1559</v>
      </c>
      <c r="Q225" s="1">
        <v>5895</v>
      </c>
      <c r="R225" s="1">
        <v>2</v>
      </c>
      <c r="S225" s="1">
        <v>2</v>
      </c>
      <c r="T225" s="1">
        <v>9</v>
      </c>
    </row>
    <row r="226" spans="1:20" x14ac:dyDescent="0.15">
      <c r="A226" s="1" t="s">
        <v>75</v>
      </c>
      <c r="B226" s="1">
        <v>17</v>
      </c>
      <c r="C226" s="1">
        <v>7867</v>
      </c>
      <c r="D226" s="1">
        <v>29370</v>
      </c>
      <c r="E226" s="1">
        <v>303591</v>
      </c>
      <c r="F226" s="1">
        <v>7797</v>
      </c>
      <c r="G226" s="1">
        <v>27407</v>
      </c>
      <c r="H226" s="1">
        <v>106960</v>
      </c>
      <c r="I226" s="1">
        <v>198</v>
      </c>
      <c r="J226" s="1">
        <v>222</v>
      </c>
      <c r="K226" s="1">
        <v>472</v>
      </c>
      <c r="L226" s="1">
        <v>2076</v>
      </c>
      <c r="M226" s="1">
        <v>2254</v>
      </c>
      <c r="N226" s="1">
        <v>23928</v>
      </c>
      <c r="O226" s="1">
        <v>1999</v>
      </c>
      <c r="P226" s="1">
        <v>2144</v>
      </c>
      <c r="Q226" s="1">
        <v>9044</v>
      </c>
      <c r="R226" s="1">
        <v>3</v>
      </c>
      <c r="S226" s="1">
        <v>3</v>
      </c>
      <c r="T226" s="1">
        <v>5</v>
      </c>
    </row>
    <row r="227" spans="1:20" x14ac:dyDescent="0.15">
      <c r="A227" s="1" t="s">
        <v>75</v>
      </c>
      <c r="B227" s="1">
        <v>18</v>
      </c>
      <c r="C227" s="1">
        <v>7981</v>
      </c>
      <c r="D227" s="1">
        <v>32722</v>
      </c>
      <c r="E227" s="1">
        <v>340140</v>
      </c>
      <c r="F227" s="1">
        <v>7923</v>
      </c>
      <c r="G227" s="1">
        <v>30609</v>
      </c>
      <c r="H227" s="1">
        <v>119238</v>
      </c>
      <c r="I227" s="1">
        <v>201</v>
      </c>
      <c r="J227" s="1">
        <v>226</v>
      </c>
      <c r="K227" s="1">
        <v>479</v>
      </c>
      <c r="L227" s="1">
        <v>2961</v>
      </c>
      <c r="M227" s="1">
        <v>3352</v>
      </c>
      <c r="N227" s="1">
        <v>36549</v>
      </c>
      <c r="O227" s="1">
        <v>2867</v>
      </c>
      <c r="P227" s="1">
        <v>3202</v>
      </c>
      <c r="Q227" s="1">
        <v>12278</v>
      </c>
      <c r="R227" s="1">
        <v>4</v>
      </c>
      <c r="S227" s="1">
        <v>4</v>
      </c>
      <c r="T227" s="1">
        <v>7</v>
      </c>
    </row>
    <row r="228" spans="1:20" x14ac:dyDescent="0.15">
      <c r="A228" s="1" t="s">
        <v>75</v>
      </c>
      <c r="B228" s="1">
        <v>19</v>
      </c>
      <c r="C228" s="1">
        <v>8014</v>
      </c>
      <c r="D228" s="1">
        <v>34225</v>
      </c>
      <c r="E228" s="1">
        <v>353114</v>
      </c>
      <c r="F228" s="1">
        <v>7961</v>
      </c>
      <c r="G228" s="1">
        <v>32010</v>
      </c>
      <c r="H228" s="1">
        <v>123595</v>
      </c>
      <c r="I228" s="1">
        <v>203</v>
      </c>
      <c r="J228" s="1">
        <v>228</v>
      </c>
      <c r="K228" s="1">
        <v>482</v>
      </c>
      <c r="L228" s="1">
        <v>1404</v>
      </c>
      <c r="M228" s="1">
        <v>1502</v>
      </c>
      <c r="N228" s="1">
        <v>12974</v>
      </c>
      <c r="O228" s="1">
        <v>1323</v>
      </c>
      <c r="P228" s="1">
        <v>1401</v>
      </c>
      <c r="Q228" s="1">
        <v>4357</v>
      </c>
      <c r="R228" s="1">
        <v>1</v>
      </c>
      <c r="S228" s="1">
        <v>1</v>
      </c>
      <c r="T228" s="1">
        <v>2</v>
      </c>
    </row>
    <row r="229" spans="1:20" x14ac:dyDescent="0.15">
      <c r="A229" s="1" t="s">
        <v>75</v>
      </c>
      <c r="B229" s="1">
        <v>20</v>
      </c>
      <c r="C229" s="1">
        <v>8043</v>
      </c>
      <c r="D229" s="1">
        <v>35853</v>
      </c>
      <c r="E229" s="1">
        <v>367749</v>
      </c>
      <c r="F229" s="1">
        <v>7994</v>
      </c>
      <c r="G229" s="1">
        <v>33541</v>
      </c>
      <c r="H229" s="1">
        <v>128619</v>
      </c>
      <c r="I229" s="1">
        <v>204</v>
      </c>
      <c r="J229" s="1">
        <v>229</v>
      </c>
      <c r="K229" s="1">
        <v>484</v>
      </c>
      <c r="L229" s="1">
        <v>1518</v>
      </c>
      <c r="M229" s="1">
        <v>1628</v>
      </c>
      <c r="N229" s="1">
        <v>14635</v>
      </c>
      <c r="O229" s="1">
        <v>1444</v>
      </c>
      <c r="P229" s="1">
        <v>1532</v>
      </c>
      <c r="Q229" s="1">
        <v>5024</v>
      </c>
      <c r="R229" s="1">
        <v>1</v>
      </c>
      <c r="S229" s="1">
        <v>1</v>
      </c>
      <c r="T229" s="1">
        <v>2</v>
      </c>
    </row>
    <row r="230" spans="1:20" x14ac:dyDescent="0.15">
      <c r="A230" s="1" t="s">
        <v>75</v>
      </c>
      <c r="B230" s="1">
        <v>21</v>
      </c>
      <c r="C230" s="1">
        <v>8069</v>
      </c>
      <c r="D230" s="1">
        <v>37489</v>
      </c>
      <c r="E230" s="1">
        <v>382983</v>
      </c>
      <c r="F230" s="1">
        <v>8023</v>
      </c>
      <c r="G230" s="1">
        <v>35084</v>
      </c>
      <c r="H230" s="1">
        <v>133878</v>
      </c>
      <c r="I230" s="1">
        <v>205</v>
      </c>
      <c r="J230" s="1">
        <v>231</v>
      </c>
      <c r="K230" s="1">
        <v>488</v>
      </c>
      <c r="L230" s="1">
        <v>1523</v>
      </c>
      <c r="M230" s="1">
        <v>1636</v>
      </c>
      <c r="N230" s="1">
        <v>15233</v>
      </c>
      <c r="O230" s="1">
        <v>1452</v>
      </c>
      <c r="P230" s="1">
        <v>1542</v>
      </c>
      <c r="Q230" s="1">
        <v>5258</v>
      </c>
      <c r="R230" s="1">
        <v>2</v>
      </c>
      <c r="S230" s="1">
        <v>2</v>
      </c>
      <c r="T230" s="1">
        <v>4</v>
      </c>
    </row>
    <row r="231" spans="1:20" x14ac:dyDescent="0.15">
      <c r="A231" s="1" t="s">
        <v>75</v>
      </c>
      <c r="B231" s="1">
        <v>22</v>
      </c>
      <c r="C231" s="1">
        <v>8093</v>
      </c>
      <c r="D231" s="1">
        <v>39233</v>
      </c>
      <c r="E231" s="1">
        <v>400655</v>
      </c>
      <c r="F231" s="1">
        <v>8050</v>
      </c>
      <c r="G231" s="1">
        <v>36741</v>
      </c>
      <c r="H231" s="1">
        <v>140054</v>
      </c>
      <c r="I231" s="1">
        <v>207</v>
      </c>
      <c r="J231" s="1">
        <v>233</v>
      </c>
      <c r="K231" s="1">
        <v>491</v>
      </c>
      <c r="L231" s="1">
        <v>1630</v>
      </c>
      <c r="M231" s="1">
        <v>1745</v>
      </c>
      <c r="N231" s="1">
        <v>17672</v>
      </c>
      <c r="O231" s="1">
        <v>1563</v>
      </c>
      <c r="P231" s="1">
        <v>1657</v>
      </c>
      <c r="Q231" s="1">
        <v>6177</v>
      </c>
      <c r="R231" s="1">
        <v>2</v>
      </c>
      <c r="S231" s="1">
        <v>2</v>
      </c>
      <c r="T231" s="1">
        <v>3</v>
      </c>
    </row>
    <row r="232" spans="1:20" x14ac:dyDescent="0.15">
      <c r="A232" s="1" t="s">
        <v>75</v>
      </c>
      <c r="B232" s="1">
        <v>23</v>
      </c>
      <c r="C232" s="1">
        <v>8095</v>
      </c>
      <c r="D232" s="1">
        <v>39369</v>
      </c>
      <c r="E232" s="1">
        <v>402143</v>
      </c>
      <c r="F232" s="1">
        <v>8052</v>
      </c>
      <c r="G232" s="1">
        <v>36869</v>
      </c>
      <c r="H232" s="1">
        <v>140544</v>
      </c>
      <c r="I232" s="1">
        <v>207</v>
      </c>
      <c r="J232" s="1">
        <v>233</v>
      </c>
      <c r="K232" s="1">
        <v>491</v>
      </c>
      <c r="L232" s="1">
        <v>135</v>
      </c>
      <c r="M232" s="1">
        <v>136</v>
      </c>
      <c r="N232" s="1">
        <v>1489</v>
      </c>
      <c r="O232" s="1">
        <v>128</v>
      </c>
      <c r="P232" s="1">
        <v>128</v>
      </c>
      <c r="Q232" s="1">
        <v>489</v>
      </c>
      <c r="R232" s="1">
        <v>0</v>
      </c>
      <c r="S232" s="1">
        <v>0</v>
      </c>
      <c r="T232" s="1">
        <v>0</v>
      </c>
    </row>
    <row r="233" spans="1:20" x14ac:dyDescent="0.15">
      <c r="A233" s="1" t="s">
        <v>75</v>
      </c>
      <c r="B233" s="1">
        <v>24</v>
      </c>
      <c r="C233" s="1">
        <v>8095</v>
      </c>
      <c r="D233" s="1">
        <v>39369</v>
      </c>
      <c r="E233" s="1">
        <v>402143</v>
      </c>
      <c r="F233" s="1">
        <v>8052</v>
      </c>
      <c r="G233" s="1">
        <v>36869</v>
      </c>
      <c r="H233" s="1">
        <v>140544</v>
      </c>
      <c r="I233" s="1">
        <v>207</v>
      </c>
      <c r="J233" s="1">
        <v>233</v>
      </c>
      <c r="K233" s="1">
        <v>491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15">
      <c r="A234" s="1" t="s">
        <v>75</v>
      </c>
      <c r="B234" s="1">
        <v>25</v>
      </c>
      <c r="C234" s="1">
        <v>8095</v>
      </c>
      <c r="D234" s="1">
        <v>39369</v>
      </c>
      <c r="E234" s="1">
        <v>402143</v>
      </c>
      <c r="F234" s="1">
        <v>8052</v>
      </c>
      <c r="G234" s="1">
        <v>36869</v>
      </c>
      <c r="H234" s="1">
        <v>140544</v>
      </c>
      <c r="I234" s="1">
        <v>207</v>
      </c>
      <c r="J234" s="1">
        <v>233</v>
      </c>
      <c r="K234" s="1">
        <v>491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</row>
    <row r="235" spans="1:20" x14ac:dyDescent="0.15">
      <c r="A235" s="1" t="s">
        <v>75</v>
      </c>
      <c r="B235" s="1">
        <v>26</v>
      </c>
      <c r="C235" s="1">
        <v>8095</v>
      </c>
      <c r="D235" s="1">
        <v>39369</v>
      </c>
      <c r="E235" s="1">
        <v>402143</v>
      </c>
      <c r="F235" s="1">
        <v>8052</v>
      </c>
      <c r="G235" s="1">
        <v>36869</v>
      </c>
      <c r="H235" s="1">
        <v>140544</v>
      </c>
      <c r="I235" s="1">
        <v>207</v>
      </c>
      <c r="J235" s="1">
        <v>233</v>
      </c>
      <c r="K235" s="1">
        <v>491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</row>
    <row r="236" spans="1:20" x14ac:dyDescent="0.15">
      <c r="A236" s="1" t="s">
        <v>75</v>
      </c>
      <c r="B236" s="1">
        <v>27</v>
      </c>
      <c r="C236" s="1">
        <v>8095</v>
      </c>
      <c r="D236" s="1">
        <v>39369</v>
      </c>
      <c r="E236" s="1">
        <v>402143</v>
      </c>
      <c r="F236" s="1">
        <v>8052</v>
      </c>
      <c r="G236" s="1">
        <v>36869</v>
      </c>
      <c r="H236" s="1">
        <v>140544</v>
      </c>
      <c r="I236" s="1">
        <v>207</v>
      </c>
      <c r="J236" s="1">
        <v>233</v>
      </c>
      <c r="K236" s="1">
        <v>491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x14ac:dyDescent="0.15">
      <c r="A237" s="1" t="s">
        <v>75</v>
      </c>
      <c r="B237" s="1">
        <v>28</v>
      </c>
      <c r="C237" s="1">
        <v>8095</v>
      </c>
      <c r="D237" s="1">
        <v>39369</v>
      </c>
      <c r="E237" s="1">
        <v>402143</v>
      </c>
      <c r="F237" s="1">
        <v>8052</v>
      </c>
      <c r="G237" s="1">
        <v>36869</v>
      </c>
      <c r="H237" s="1">
        <v>140544</v>
      </c>
      <c r="I237" s="1">
        <v>207</v>
      </c>
      <c r="J237" s="1">
        <v>233</v>
      </c>
      <c r="K237" s="1">
        <v>491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15">
      <c r="A238" s="1" t="s">
        <v>75</v>
      </c>
      <c r="B238" s="1">
        <v>29</v>
      </c>
      <c r="C238" s="1">
        <v>8095</v>
      </c>
      <c r="D238" s="1">
        <v>39369</v>
      </c>
      <c r="E238" s="1">
        <v>402143</v>
      </c>
      <c r="F238" s="1">
        <v>8052</v>
      </c>
      <c r="G238" s="1">
        <v>36869</v>
      </c>
      <c r="H238" s="1">
        <v>140544</v>
      </c>
      <c r="I238" s="1">
        <v>207</v>
      </c>
      <c r="J238" s="1">
        <v>233</v>
      </c>
      <c r="K238" s="1">
        <v>491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</row>
    <row r="239" spans="1:20" x14ac:dyDescent="0.15">
      <c r="A239" s="1" t="s">
        <v>75</v>
      </c>
      <c r="B239" s="1">
        <v>30</v>
      </c>
      <c r="C239" s="1">
        <v>8095</v>
      </c>
      <c r="D239" s="1">
        <v>39369</v>
      </c>
      <c r="E239" s="1">
        <v>402143</v>
      </c>
      <c r="F239" s="1">
        <v>8052</v>
      </c>
      <c r="G239" s="1">
        <v>36869</v>
      </c>
      <c r="H239" s="1">
        <v>140544</v>
      </c>
      <c r="I239" s="1">
        <v>207</v>
      </c>
      <c r="J239" s="1">
        <v>233</v>
      </c>
      <c r="K239" s="1">
        <v>491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</row>
    <row r="240" spans="1:20" x14ac:dyDescent="0.15">
      <c r="A240" s="1" t="s">
        <v>75</v>
      </c>
      <c r="B240" s="1">
        <v>31</v>
      </c>
      <c r="C240" s="1">
        <v>8095</v>
      </c>
      <c r="D240" s="1">
        <v>39369</v>
      </c>
      <c r="E240" s="1">
        <v>402143</v>
      </c>
      <c r="F240" s="1">
        <v>8052</v>
      </c>
      <c r="G240" s="1">
        <v>36869</v>
      </c>
      <c r="H240" s="1">
        <v>140544</v>
      </c>
      <c r="I240" s="1">
        <v>207</v>
      </c>
      <c r="J240" s="1">
        <v>233</v>
      </c>
      <c r="K240" s="1">
        <v>491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</row>
    <row r="241" spans="1:20" x14ac:dyDescent="0.15">
      <c r="A241" s="1" t="s">
        <v>75</v>
      </c>
      <c r="B241" s="1">
        <v>32</v>
      </c>
      <c r="C241" s="1">
        <v>8095</v>
      </c>
      <c r="D241" s="1">
        <v>39369</v>
      </c>
      <c r="E241" s="1">
        <v>402143</v>
      </c>
      <c r="F241" s="1">
        <v>8052</v>
      </c>
      <c r="G241" s="1">
        <v>36869</v>
      </c>
      <c r="H241" s="1">
        <v>140544</v>
      </c>
      <c r="I241" s="1">
        <v>207</v>
      </c>
      <c r="J241" s="1">
        <v>233</v>
      </c>
      <c r="K241" s="1">
        <v>491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</row>
    <row r="242" spans="1:20" x14ac:dyDescent="0.15">
      <c r="A242" s="1" t="s">
        <v>75</v>
      </c>
      <c r="B242" s="1">
        <v>33</v>
      </c>
      <c r="C242" s="1">
        <v>8095</v>
      </c>
      <c r="D242" s="1">
        <v>39369</v>
      </c>
      <c r="E242" s="1">
        <v>402143</v>
      </c>
      <c r="F242" s="1">
        <v>8052</v>
      </c>
      <c r="G242" s="1">
        <v>36869</v>
      </c>
      <c r="H242" s="1">
        <v>140544</v>
      </c>
      <c r="I242" s="1">
        <v>207</v>
      </c>
      <c r="J242" s="1">
        <v>233</v>
      </c>
      <c r="K242" s="1">
        <v>491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15">
      <c r="A243" s="1" t="s">
        <v>75</v>
      </c>
      <c r="B243" s="1">
        <v>34</v>
      </c>
      <c r="C243" s="1">
        <v>8095</v>
      </c>
      <c r="D243" s="1">
        <v>39369</v>
      </c>
      <c r="E243" s="1">
        <v>402143</v>
      </c>
      <c r="F243" s="1">
        <v>8052</v>
      </c>
      <c r="G243" s="1">
        <v>36869</v>
      </c>
      <c r="H243" s="1">
        <v>140544</v>
      </c>
      <c r="I243" s="1">
        <v>207</v>
      </c>
      <c r="J243" s="1">
        <v>233</v>
      </c>
      <c r="K243" s="1">
        <v>491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</row>
    <row r="244" spans="1:20" x14ac:dyDescent="0.15">
      <c r="A244" s="1" t="s">
        <v>75</v>
      </c>
      <c r="B244" s="1">
        <v>35</v>
      </c>
      <c r="C244" s="1">
        <v>8095</v>
      </c>
      <c r="D244" s="1">
        <v>39369</v>
      </c>
      <c r="E244" s="1">
        <v>402143</v>
      </c>
      <c r="F244" s="1">
        <v>8052</v>
      </c>
      <c r="G244" s="1">
        <v>36869</v>
      </c>
      <c r="H244" s="1">
        <v>140544</v>
      </c>
      <c r="I244" s="1">
        <v>207</v>
      </c>
      <c r="J244" s="1">
        <v>233</v>
      </c>
      <c r="K244" s="1">
        <v>491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</row>
    <row r="245" spans="1:20" x14ac:dyDescent="0.15">
      <c r="A245" s="1" t="s">
        <v>75</v>
      </c>
      <c r="B245" s="1">
        <v>36</v>
      </c>
      <c r="C245" s="1">
        <v>8095</v>
      </c>
      <c r="D245" s="1">
        <v>39369</v>
      </c>
      <c r="E245" s="1">
        <v>402143</v>
      </c>
      <c r="F245" s="1">
        <v>8052</v>
      </c>
      <c r="G245" s="1">
        <v>36869</v>
      </c>
      <c r="H245" s="1">
        <v>140544</v>
      </c>
      <c r="I245" s="1">
        <v>207</v>
      </c>
      <c r="J245" s="1">
        <v>233</v>
      </c>
      <c r="K245" s="1">
        <v>491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</row>
    <row r="246" spans="1:20" x14ac:dyDescent="0.15">
      <c r="A246" s="1" t="s">
        <v>75</v>
      </c>
      <c r="B246" s="1">
        <v>37</v>
      </c>
      <c r="C246" s="1">
        <v>8095</v>
      </c>
      <c r="D246" s="1">
        <v>39369</v>
      </c>
      <c r="E246" s="1">
        <v>402143</v>
      </c>
      <c r="F246" s="1">
        <v>8052</v>
      </c>
      <c r="G246" s="1">
        <v>36869</v>
      </c>
      <c r="H246" s="1">
        <v>140544</v>
      </c>
      <c r="I246" s="1">
        <v>207</v>
      </c>
      <c r="J246" s="1">
        <v>233</v>
      </c>
      <c r="K246" s="1">
        <v>491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</row>
    <row r="247" spans="1:20" x14ac:dyDescent="0.15">
      <c r="A247" s="1" t="s">
        <v>75</v>
      </c>
      <c r="B247" s="1">
        <v>38</v>
      </c>
      <c r="C247" s="1">
        <v>8095</v>
      </c>
      <c r="D247" s="1">
        <v>39369</v>
      </c>
      <c r="E247" s="1">
        <v>402143</v>
      </c>
      <c r="F247" s="1">
        <v>8052</v>
      </c>
      <c r="G247" s="1">
        <v>36869</v>
      </c>
      <c r="H247" s="1">
        <v>140544</v>
      </c>
      <c r="I247" s="1">
        <v>207</v>
      </c>
      <c r="J247" s="1">
        <v>233</v>
      </c>
      <c r="K247" s="1">
        <v>491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x14ac:dyDescent="0.15">
      <c r="A248" s="1" t="s">
        <v>75</v>
      </c>
      <c r="B248" s="1">
        <v>39</v>
      </c>
      <c r="C248" s="1">
        <v>8095</v>
      </c>
      <c r="D248" s="1">
        <v>39369</v>
      </c>
      <c r="E248" s="1">
        <v>402143</v>
      </c>
      <c r="F248" s="1">
        <v>8052</v>
      </c>
      <c r="G248" s="1">
        <v>36869</v>
      </c>
      <c r="H248" s="1">
        <v>140544</v>
      </c>
      <c r="I248" s="1">
        <v>207</v>
      </c>
      <c r="J248" s="1">
        <v>233</v>
      </c>
      <c r="K248" s="1">
        <v>491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x14ac:dyDescent="0.15">
      <c r="A249" s="1" t="s">
        <v>75</v>
      </c>
      <c r="B249" s="1">
        <v>40</v>
      </c>
      <c r="C249" s="1">
        <v>8095</v>
      </c>
      <c r="D249" s="1">
        <v>39369</v>
      </c>
      <c r="E249" s="1">
        <v>402143</v>
      </c>
      <c r="F249" s="1">
        <v>8052</v>
      </c>
      <c r="G249" s="1">
        <v>36869</v>
      </c>
      <c r="H249" s="1">
        <v>140544</v>
      </c>
      <c r="I249" s="1">
        <v>207</v>
      </c>
      <c r="J249" s="1">
        <v>233</v>
      </c>
      <c r="K249" s="1">
        <v>491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x14ac:dyDescent="0.15">
      <c r="A250" s="1" t="s">
        <v>75</v>
      </c>
      <c r="B250" s="1">
        <v>41</v>
      </c>
      <c r="C250" s="1">
        <v>8095</v>
      </c>
      <c r="D250" s="1">
        <v>39369</v>
      </c>
      <c r="E250" s="1">
        <v>402143</v>
      </c>
      <c r="F250" s="1">
        <v>8052</v>
      </c>
      <c r="G250" s="1">
        <v>36869</v>
      </c>
      <c r="H250" s="1">
        <v>140544</v>
      </c>
      <c r="I250" s="1">
        <v>207</v>
      </c>
      <c r="J250" s="1">
        <v>233</v>
      </c>
      <c r="K250" s="1">
        <v>491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</row>
    <row r="251" spans="1:20" x14ac:dyDescent="0.15">
      <c r="A251" s="1" t="s">
        <v>75</v>
      </c>
      <c r="B251" s="1">
        <v>42</v>
      </c>
      <c r="C251" s="1">
        <v>8095</v>
      </c>
      <c r="D251" s="1">
        <v>39369</v>
      </c>
      <c r="E251" s="1">
        <v>402143</v>
      </c>
      <c r="F251" s="1">
        <v>8052</v>
      </c>
      <c r="G251" s="1">
        <v>36869</v>
      </c>
      <c r="H251" s="1">
        <v>140544</v>
      </c>
      <c r="I251" s="1">
        <v>207</v>
      </c>
      <c r="J251" s="1">
        <v>233</v>
      </c>
      <c r="K251" s="1">
        <v>491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</row>
    <row r="252" spans="1:20" x14ac:dyDescent="0.15">
      <c r="A252" s="1" t="s">
        <v>75</v>
      </c>
      <c r="B252" s="1">
        <v>43</v>
      </c>
      <c r="C252" s="1">
        <v>8095</v>
      </c>
      <c r="D252" s="1">
        <v>39369</v>
      </c>
      <c r="E252" s="1">
        <v>402143</v>
      </c>
      <c r="F252" s="1">
        <v>8052</v>
      </c>
      <c r="G252" s="1">
        <v>36869</v>
      </c>
      <c r="H252" s="1">
        <v>140544</v>
      </c>
      <c r="I252" s="1">
        <v>207</v>
      </c>
      <c r="J252" s="1">
        <v>233</v>
      </c>
      <c r="K252" s="1">
        <v>491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</row>
    <row r="253" spans="1:20" x14ac:dyDescent="0.15">
      <c r="A253" s="1" t="s">
        <v>75</v>
      </c>
      <c r="B253" s="1">
        <v>44</v>
      </c>
      <c r="C253" s="1">
        <v>8095</v>
      </c>
      <c r="D253" s="1">
        <v>39369</v>
      </c>
      <c r="E253" s="1">
        <v>402143</v>
      </c>
      <c r="F253" s="1">
        <v>8052</v>
      </c>
      <c r="G253" s="1">
        <v>36869</v>
      </c>
      <c r="H253" s="1">
        <v>140544</v>
      </c>
      <c r="I253" s="1">
        <v>207</v>
      </c>
      <c r="J253" s="1">
        <v>233</v>
      </c>
      <c r="K253" s="1">
        <v>491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</row>
    <row r="254" spans="1:20" x14ac:dyDescent="0.15">
      <c r="A254" s="1" t="s">
        <v>75</v>
      </c>
      <c r="B254" s="1">
        <v>45</v>
      </c>
      <c r="C254" s="1">
        <v>8095</v>
      </c>
      <c r="D254" s="1">
        <v>39369</v>
      </c>
      <c r="E254" s="1">
        <v>402143</v>
      </c>
      <c r="F254" s="1">
        <v>8052</v>
      </c>
      <c r="G254" s="1">
        <v>36869</v>
      </c>
      <c r="H254" s="1">
        <v>140544</v>
      </c>
      <c r="I254" s="1">
        <v>207</v>
      </c>
      <c r="J254" s="1">
        <v>233</v>
      </c>
      <c r="K254" s="1">
        <v>491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</row>
    <row r="255" spans="1:20" x14ac:dyDescent="0.15">
      <c r="A255" s="1" t="s">
        <v>75</v>
      </c>
      <c r="B255" s="1">
        <v>46</v>
      </c>
      <c r="C255" s="1">
        <v>8095</v>
      </c>
      <c r="D255" s="1">
        <v>39369</v>
      </c>
      <c r="E255" s="1">
        <v>402143</v>
      </c>
      <c r="F255" s="1">
        <v>8052</v>
      </c>
      <c r="G255" s="1">
        <v>36869</v>
      </c>
      <c r="H255" s="1">
        <v>140544</v>
      </c>
      <c r="I255" s="1">
        <v>207</v>
      </c>
      <c r="J255" s="1">
        <v>233</v>
      </c>
      <c r="K255" s="1">
        <v>491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</row>
    <row r="256" spans="1:20" x14ac:dyDescent="0.15">
      <c r="A256" s="1" t="s">
        <v>75</v>
      </c>
      <c r="B256" s="1">
        <v>47</v>
      </c>
      <c r="C256" s="1">
        <v>8095</v>
      </c>
      <c r="D256" s="1">
        <v>39369</v>
      </c>
      <c r="E256" s="1">
        <v>402143</v>
      </c>
      <c r="F256" s="1">
        <v>8052</v>
      </c>
      <c r="G256" s="1">
        <v>36869</v>
      </c>
      <c r="H256" s="1">
        <v>140544</v>
      </c>
      <c r="I256" s="1">
        <v>207</v>
      </c>
      <c r="J256" s="1">
        <v>233</v>
      </c>
      <c r="K256" s="1">
        <v>491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x14ac:dyDescent="0.15">
      <c r="A257" s="1" t="s">
        <v>75</v>
      </c>
      <c r="B257" s="1">
        <v>48</v>
      </c>
      <c r="C257" s="1">
        <v>8095</v>
      </c>
      <c r="D257" s="1">
        <v>39369</v>
      </c>
      <c r="E257" s="1">
        <v>402143</v>
      </c>
      <c r="F257" s="1">
        <v>8052</v>
      </c>
      <c r="G257" s="1">
        <v>36869</v>
      </c>
      <c r="H257" s="1">
        <v>140544</v>
      </c>
      <c r="I257" s="1">
        <v>207</v>
      </c>
      <c r="J257" s="1">
        <v>233</v>
      </c>
      <c r="K257" s="1">
        <v>491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</row>
    <row r="258" spans="1:20" x14ac:dyDescent="0.15">
      <c r="A258" s="1" t="s">
        <v>75</v>
      </c>
      <c r="B258" s="1">
        <v>49</v>
      </c>
      <c r="C258" s="1">
        <v>8095</v>
      </c>
      <c r="D258" s="1">
        <v>39369</v>
      </c>
      <c r="E258" s="1">
        <v>402143</v>
      </c>
      <c r="F258" s="1">
        <v>8052</v>
      </c>
      <c r="G258" s="1">
        <v>36869</v>
      </c>
      <c r="H258" s="1">
        <v>140544</v>
      </c>
      <c r="I258" s="1">
        <v>207</v>
      </c>
      <c r="J258" s="1">
        <v>233</v>
      </c>
      <c r="K258" s="1">
        <v>491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</row>
    <row r="259" spans="1:20" x14ac:dyDescent="0.15">
      <c r="A259" s="1" t="s">
        <v>75</v>
      </c>
      <c r="B259" s="1">
        <v>50</v>
      </c>
      <c r="C259" s="1">
        <v>8095</v>
      </c>
      <c r="D259" s="1">
        <v>39369</v>
      </c>
      <c r="E259" s="1">
        <v>402143</v>
      </c>
      <c r="F259" s="1">
        <v>8052</v>
      </c>
      <c r="G259" s="1">
        <v>36869</v>
      </c>
      <c r="H259" s="1">
        <v>140544</v>
      </c>
      <c r="I259" s="1">
        <v>207</v>
      </c>
      <c r="J259" s="1">
        <v>233</v>
      </c>
      <c r="K259" s="1">
        <v>491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</row>
    <row r="260" spans="1:20" x14ac:dyDescent="0.15">
      <c r="A260" s="1" t="s">
        <v>75</v>
      </c>
      <c r="B260" s="1">
        <v>51</v>
      </c>
      <c r="C260" s="1">
        <v>8095</v>
      </c>
      <c r="D260" s="1">
        <v>39369</v>
      </c>
      <c r="E260" s="1">
        <v>402143</v>
      </c>
      <c r="F260" s="1">
        <v>8052</v>
      </c>
      <c r="G260" s="1">
        <v>36869</v>
      </c>
      <c r="H260" s="1">
        <v>140544</v>
      </c>
      <c r="I260" s="1">
        <v>207</v>
      </c>
      <c r="J260" s="1">
        <v>233</v>
      </c>
      <c r="K260" s="1">
        <v>491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x14ac:dyDescent="0.15">
      <c r="A261" s="1" t="s">
        <v>75</v>
      </c>
      <c r="B261" s="1">
        <v>52</v>
      </c>
      <c r="C261" s="1">
        <v>8095</v>
      </c>
      <c r="D261" s="1">
        <v>39369</v>
      </c>
      <c r="E261" s="1">
        <v>402143</v>
      </c>
      <c r="F261" s="1">
        <v>8052</v>
      </c>
      <c r="G261" s="1">
        <v>36869</v>
      </c>
      <c r="H261" s="1">
        <v>140544</v>
      </c>
      <c r="I261" s="1">
        <v>207</v>
      </c>
      <c r="J261" s="1">
        <v>233</v>
      </c>
      <c r="K261" s="1">
        <v>491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</row>
    <row r="262" spans="1:20" x14ac:dyDescent="0.15">
      <c r="A262" s="1" t="s">
        <v>62</v>
      </c>
      <c r="B262" s="1">
        <v>1</v>
      </c>
      <c r="C262" s="1">
        <v>600</v>
      </c>
      <c r="D262" s="1">
        <v>723</v>
      </c>
      <c r="E262" s="1">
        <v>17923</v>
      </c>
      <c r="F262" s="1">
        <v>268</v>
      </c>
      <c r="G262" s="1">
        <v>278</v>
      </c>
      <c r="H262" s="1">
        <v>817</v>
      </c>
      <c r="I262" s="1">
        <v>312</v>
      </c>
      <c r="J262" s="1">
        <v>382</v>
      </c>
      <c r="K262" s="1">
        <v>1549</v>
      </c>
      <c r="L262" s="1">
        <v>600</v>
      </c>
      <c r="M262" s="1">
        <v>723</v>
      </c>
      <c r="N262" s="1">
        <v>17923</v>
      </c>
      <c r="O262" s="1">
        <v>268</v>
      </c>
      <c r="P262" s="1">
        <v>278</v>
      </c>
      <c r="Q262" s="1">
        <v>817</v>
      </c>
      <c r="R262" s="1">
        <v>312</v>
      </c>
      <c r="S262" s="1">
        <v>382</v>
      </c>
      <c r="T262" s="1">
        <v>1549</v>
      </c>
    </row>
    <row r="263" spans="1:20" x14ac:dyDescent="0.15">
      <c r="A263" s="1" t="s">
        <v>62</v>
      </c>
      <c r="B263" s="1">
        <v>2</v>
      </c>
      <c r="C263" s="1">
        <v>994</v>
      </c>
      <c r="D263" s="1">
        <v>1285</v>
      </c>
      <c r="E263" s="1">
        <v>28828</v>
      </c>
      <c r="F263" s="1">
        <v>495</v>
      </c>
      <c r="G263" s="1">
        <v>530</v>
      </c>
      <c r="H263" s="1">
        <v>1612</v>
      </c>
      <c r="I263" s="1">
        <v>459</v>
      </c>
      <c r="J263" s="1">
        <v>596</v>
      </c>
      <c r="K263" s="1">
        <v>2410</v>
      </c>
      <c r="L263" s="1">
        <v>487</v>
      </c>
      <c r="M263" s="1">
        <v>561</v>
      </c>
      <c r="N263" s="1">
        <v>10905</v>
      </c>
      <c r="O263" s="1">
        <v>245</v>
      </c>
      <c r="P263" s="1">
        <v>252</v>
      </c>
      <c r="Q263" s="1">
        <v>794</v>
      </c>
      <c r="R263" s="1">
        <v>184</v>
      </c>
      <c r="S263" s="1">
        <v>214</v>
      </c>
      <c r="T263" s="1">
        <v>861</v>
      </c>
    </row>
    <row r="264" spans="1:20" x14ac:dyDescent="0.15">
      <c r="A264" s="1" t="s">
        <v>62</v>
      </c>
      <c r="B264" s="1">
        <v>3</v>
      </c>
      <c r="C264" s="1">
        <v>1268</v>
      </c>
      <c r="D264" s="1">
        <v>1714</v>
      </c>
      <c r="E264" s="1">
        <v>36837</v>
      </c>
      <c r="F264" s="1">
        <v>705</v>
      </c>
      <c r="G264" s="1">
        <v>780</v>
      </c>
      <c r="H264" s="1">
        <v>2443</v>
      </c>
      <c r="I264" s="1">
        <v>542</v>
      </c>
      <c r="J264" s="1">
        <v>731</v>
      </c>
      <c r="K264" s="1">
        <v>2958</v>
      </c>
      <c r="L264" s="1">
        <v>385</v>
      </c>
      <c r="M264" s="1">
        <v>429</v>
      </c>
      <c r="N264" s="1">
        <v>8009</v>
      </c>
      <c r="O264" s="1">
        <v>242</v>
      </c>
      <c r="P264" s="1">
        <v>249</v>
      </c>
      <c r="Q264" s="1">
        <v>832</v>
      </c>
      <c r="R264" s="1">
        <v>117</v>
      </c>
      <c r="S264" s="1">
        <v>135</v>
      </c>
      <c r="T264" s="1">
        <v>549</v>
      </c>
    </row>
    <row r="265" spans="1:20" x14ac:dyDescent="0.15">
      <c r="A265" s="1" t="s">
        <v>62</v>
      </c>
      <c r="B265" s="1">
        <v>4</v>
      </c>
      <c r="C265" s="1">
        <v>1588</v>
      </c>
      <c r="D265" s="1">
        <v>2223</v>
      </c>
      <c r="E265" s="1">
        <v>45814</v>
      </c>
      <c r="F265" s="1">
        <v>989</v>
      </c>
      <c r="G265" s="1">
        <v>1135</v>
      </c>
      <c r="H265" s="1">
        <v>3804</v>
      </c>
      <c r="I265" s="1">
        <v>607</v>
      </c>
      <c r="J265" s="1">
        <v>839</v>
      </c>
      <c r="K265" s="1">
        <v>3391</v>
      </c>
      <c r="L265" s="1">
        <v>467</v>
      </c>
      <c r="M265" s="1">
        <v>509</v>
      </c>
      <c r="N265" s="1">
        <v>8977</v>
      </c>
      <c r="O265" s="1">
        <v>345</v>
      </c>
      <c r="P265" s="1">
        <v>356</v>
      </c>
      <c r="Q265" s="1">
        <v>1360</v>
      </c>
      <c r="R265" s="1">
        <v>96</v>
      </c>
      <c r="S265" s="1">
        <v>109</v>
      </c>
      <c r="T265" s="1">
        <v>433</v>
      </c>
    </row>
    <row r="266" spans="1:20" x14ac:dyDescent="0.15">
      <c r="A266" s="1" t="s">
        <v>62</v>
      </c>
      <c r="B266" s="1">
        <v>5</v>
      </c>
      <c r="C266" s="1">
        <v>1933</v>
      </c>
      <c r="D266" s="1">
        <v>2798</v>
      </c>
      <c r="E266" s="1">
        <v>55363</v>
      </c>
      <c r="F266" s="1">
        <v>1314</v>
      </c>
      <c r="G266" s="1">
        <v>1573</v>
      </c>
      <c r="H266" s="1">
        <v>5523</v>
      </c>
      <c r="I266" s="1">
        <v>659</v>
      </c>
      <c r="J266" s="1">
        <v>930</v>
      </c>
      <c r="K266" s="1">
        <v>3864</v>
      </c>
      <c r="L266" s="1">
        <v>534</v>
      </c>
      <c r="M266" s="1">
        <v>575</v>
      </c>
      <c r="N266" s="1">
        <v>9549</v>
      </c>
      <c r="O266" s="1">
        <v>423</v>
      </c>
      <c r="P266" s="1">
        <v>438</v>
      </c>
      <c r="Q266" s="1">
        <v>1719</v>
      </c>
      <c r="R266" s="1">
        <v>81</v>
      </c>
      <c r="S266" s="1">
        <v>91</v>
      </c>
      <c r="T266" s="1">
        <v>472</v>
      </c>
    </row>
    <row r="267" spans="1:20" x14ac:dyDescent="0.15">
      <c r="A267" s="1" t="s">
        <v>62</v>
      </c>
      <c r="B267" s="1">
        <v>6</v>
      </c>
      <c r="C267" s="1">
        <v>2394</v>
      </c>
      <c r="D267" s="1">
        <v>3619</v>
      </c>
      <c r="E267" s="1">
        <v>67984</v>
      </c>
      <c r="F267" s="1">
        <v>1786</v>
      </c>
      <c r="G267" s="1">
        <v>2268</v>
      </c>
      <c r="H267" s="1">
        <v>8119</v>
      </c>
      <c r="I267" s="1">
        <v>702</v>
      </c>
      <c r="J267" s="1">
        <v>1001</v>
      </c>
      <c r="K267" s="1">
        <v>4139</v>
      </c>
      <c r="L267" s="1">
        <v>761</v>
      </c>
      <c r="M267" s="1">
        <v>821</v>
      </c>
      <c r="N267" s="1">
        <v>12621</v>
      </c>
      <c r="O267" s="1">
        <v>660</v>
      </c>
      <c r="P267" s="1">
        <v>695</v>
      </c>
      <c r="Q267" s="1">
        <v>2597</v>
      </c>
      <c r="R267" s="1">
        <v>66</v>
      </c>
      <c r="S267" s="1">
        <v>72</v>
      </c>
      <c r="T267" s="1">
        <v>275</v>
      </c>
    </row>
    <row r="268" spans="1:20" x14ac:dyDescent="0.15">
      <c r="A268" s="1" t="s">
        <v>62</v>
      </c>
      <c r="B268" s="1">
        <v>7</v>
      </c>
      <c r="C268" s="1">
        <v>2633</v>
      </c>
      <c r="D268" s="1">
        <v>4130</v>
      </c>
      <c r="E268" s="1">
        <v>75499</v>
      </c>
      <c r="F268" s="1">
        <v>2011</v>
      </c>
      <c r="G268" s="1">
        <v>2656</v>
      </c>
      <c r="H268" s="1">
        <v>9224</v>
      </c>
      <c r="I268" s="1">
        <v>727</v>
      </c>
      <c r="J268" s="1">
        <v>1044</v>
      </c>
      <c r="K268" s="1">
        <v>4289</v>
      </c>
      <c r="L268" s="1">
        <v>477</v>
      </c>
      <c r="M268" s="1">
        <v>511</v>
      </c>
      <c r="N268" s="1">
        <v>7515</v>
      </c>
      <c r="O268" s="1">
        <v>373</v>
      </c>
      <c r="P268" s="1">
        <v>388</v>
      </c>
      <c r="Q268" s="1">
        <v>1104</v>
      </c>
      <c r="R268" s="1">
        <v>40</v>
      </c>
      <c r="S268" s="1">
        <v>42</v>
      </c>
      <c r="T268" s="1">
        <v>150</v>
      </c>
    </row>
    <row r="269" spans="1:20" x14ac:dyDescent="0.15">
      <c r="A269" s="1" t="s">
        <v>62</v>
      </c>
      <c r="B269" s="1">
        <v>8</v>
      </c>
      <c r="C269" s="1">
        <v>2766</v>
      </c>
      <c r="D269" s="1">
        <v>4467</v>
      </c>
      <c r="E269" s="1">
        <v>80620</v>
      </c>
      <c r="F269" s="1">
        <v>2129</v>
      </c>
      <c r="G269" s="1">
        <v>2897</v>
      </c>
      <c r="H269" s="1">
        <v>9971</v>
      </c>
      <c r="I269" s="1">
        <v>745</v>
      </c>
      <c r="J269" s="1">
        <v>1075</v>
      </c>
      <c r="K269" s="1">
        <v>4406</v>
      </c>
      <c r="L269" s="1">
        <v>320</v>
      </c>
      <c r="M269" s="1">
        <v>337</v>
      </c>
      <c r="N269" s="1">
        <v>5121</v>
      </c>
      <c r="O269" s="1">
        <v>235</v>
      </c>
      <c r="P269" s="1">
        <v>241</v>
      </c>
      <c r="Q269" s="1">
        <v>747</v>
      </c>
      <c r="R269" s="1">
        <v>30</v>
      </c>
      <c r="S269" s="1">
        <v>32</v>
      </c>
      <c r="T269" s="1">
        <v>116</v>
      </c>
    </row>
    <row r="270" spans="1:20" x14ac:dyDescent="0.15">
      <c r="A270" s="1" t="s">
        <v>62</v>
      </c>
      <c r="B270" s="1">
        <v>9</v>
      </c>
      <c r="C270" s="1">
        <v>2905</v>
      </c>
      <c r="D270" s="1">
        <v>4847</v>
      </c>
      <c r="E270" s="1">
        <v>86467</v>
      </c>
      <c r="F270" s="1">
        <v>2257</v>
      </c>
      <c r="G270" s="1">
        <v>3183</v>
      </c>
      <c r="H270" s="1">
        <v>10924</v>
      </c>
      <c r="I270" s="1">
        <v>765</v>
      </c>
      <c r="J270" s="1">
        <v>1108</v>
      </c>
      <c r="K270" s="1">
        <v>4511</v>
      </c>
      <c r="L270" s="1">
        <v>360</v>
      </c>
      <c r="M270" s="1">
        <v>380</v>
      </c>
      <c r="N270" s="1">
        <v>5847</v>
      </c>
      <c r="O270" s="1">
        <v>278</v>
      </c>
      <c r="P270" s="1">
        <v>286</v>
      </c>
      <c r="Q270" s="1">
        <v>954</v>
      </c>
      <c r="R270" s="1">
        <v>31</v>
      </c>
      <c r="S270" s="1">
        <v>33</v>
      </c>
      <c r="T270" s="1">
        <v>105</v>
      </c>
    </row>
    <row r="271" spans="1:20" x14ac:dyDescent="0.15">
      <c r="A271" s="1" t="s">
        <v>62</v>
      </c>
      <c r="B271" s="1">
        <v>10</v>
      </c>
      <c r="C271" s="1">
        <v>3039</v>
      </c>
      <c r="D271" s="1">
        <v>5233</v>
      </c>
      <c r="E271" s="1">
        <v>92526</v>
      </c>
      <c r="F271" s="1">
        <v>2380</v>
      </c>
      <c r="G271" s="1">
        <v>3471</v>
      </c>
      <c r="H271" s="1">
        <v>11918</v>
      </c>
      <c r="I271" s="1">
        <v>781</v>
      </c>
      <c r="J271" s="1">
        <v>1136</v>
      </c>
      <c r="K271" s="1">
        <v>4595</v>
      </c>
      <c r="L271" s="1">
        <v>366</v>
      </c>
      <c r="M271" s="1">
        <v>386</v>
      </c>
      <c r="N271" s="1">
        <v>6059</v>
      </c>
      <c r="O271" s="1">
        <v>280</v>
      </c>
      <c r="P271" s="1">
        <v>289</v>
      </c>
      <c r="Q271" s="1">
        <v>993</v>
      </c>
      <c r="R271" s="1">
        <v>26</v>
      </c>
      <c r="S271" s="1">
        <v>28</v>
      </c>
      <c r="T271" s="1">
        <v>84</v>
      </c>
    </row>
    <row r="272" spans="1:20" x14ac:dyDescent="0.15">
      <c r="A272" s="1" t="s">
        <v>62</v>
      </c>
      <c r="B272" s="1">
        <v>11</v>
      </c>
      <c r="C272" s="1">
        <v>3181</v>
      </c>
      <c r="D272" s="1">
        <v>5671</v>
      </c>
      <c r="E272" s="1">
        <v>99460</v>
      </c>
      <c r="F272" s="1">
        <v>2512</v>
      </c>
      <c r="G272" s="1">
        <v>3802</v>
      </c>
      <c r="H272" s="1">
        <v>13073</v>
      </c>
      <c r="I272" s="1">
        <v>796</v>
      </c>
      <c r="J272" s="1">
        <v>1160</v>
      </c>
      <c r="K272" s="1">
        <v>4661</v>
      </c>
      <c r="L272" s="1">
        <v>414</v>
      </c>
      <c r="M272" s="1">
        <v>439</v>
      </c>
      <c r="N272" s="1">
        <v>6933</v>
      </c>
      <c r="O272" s="1">
        <v>320</v>
      </c>
      <c r="P272" s="1">
        <v>331</v>
      </c>
      <c r="Q272" s="1">
        <v>1155</v>
      </c>
      <c r="R272" s="1">
        <v>23</v>
      </c>
      <c r="S272" s="1">
        <v>24</v>
      </c>
      <c r="T272" s="1">
        <v>67</v>
      </c>
    </row>
    <row r="273" spans="1:20" x14ac:dyDescent="0.15">
      <c r="A273" s="1" t="s">
        <v>62</v>
      </c>
      <c r="B273" s="1">
        <v>12</v>
      </c>
      <c r="C273" s="1">
        <v>3347</v>
      </c>
      <c r="D273" s="1">
        <v>6219</v>
      </c>
      <c r="E273" s="1">
        <v>108184</v>
      </c>
      <c r="F273" s="1">
        <v>2661</v>
      </c>
      <c r="G273" s="1">
        <v>4204</v>
      </c>
      <c r="H273" s="1">
        <v>14441</v>
      </c>
      <c r="I273" s="1">
        <v>811</v>
      </c>
      <c r="J273" s="1">
        <v>1186</v>
      </c>
      <c r="K273" s="1">
        <v>4732</v>
      </c>
      <c r="L273" s="1">
        <v>511</v>
      </c>
      <c r="M273" s="1">
        <v>548</v>
      </c>
      <c r="N273" s="1">
        <v>8724</v>
      </c>
      <c r="O273" s="1">
        <v>386</v>
      </c>
      <c r="P273" s="1">
        <v>402</v>
      </c>
      <c r="Q273" s="1">
        <v>1368</v>
      </c>
      <c r="R273" s="1">
        <v>25</v>
      </c>
      <c r="S273" s="1">
        <v>26</v>
      </c>
      <c r="T273" s="1">
        <v>70</v>
      </c>
    </row>
    <row r="274" spans="1:20" x14ac:dyDescent="0.15">
      <c r="A274" s="1" t="s">
        <v>62</v>
      </c>
      <c r="B274" s="1">
        <v>13</v>
      </c>
      <c r="C274" s="1">
        <v>3429</v>
      </c>
      <c r="D274" s="1">
        <v>6522</v>
      </c>
      <c r="E274" s="1">
        <v>112551</v>
      </c>
      <c r="F274" s="1">
        <v>2732</v>
      </c>
      <c r="G274" s="1">
        <v>4412</v>
      </c>
      <c r="H274" s="1">
        <v>15026</v>
      </c>
      <c r="I274" s="1">
        <v>820</v>
      </c>
      <c r="J274" s="1">
        <v>1206</v>
      </c>
      <c r="K274" s="1">
        <v>4786</v>
      </c>
      <c r="L274" s="1">
        <v>287</v>
      </c>
      <c r="M274" s="1">
        <v>303</v>
      </c>
      <c r="N274" s="1">
        <v>4368</v>
      </c>
      <c r="O274" s="1">
        <v>204</v>
      </c>
      <c r="P274" s="1">
        <v>208</v>
      </c>
      <c r="Q274" s="1">
        <v>585</v>
      </c>
      <c r="R274" s="1">
        <v>18</v>
      </c>
      <c r="S274" s="1">
        <v>20</v>
      </c>
      <c r="T274" s="1">
        <v>55</v>
      </c>
    </row>
    <row r="275" spans="1:20" x14ac:dyDescent="0.15">
      <c r="A275" s="1" t="s">
        <v>62</v>
      </c>
      <c r="B275" s="1">
        <v>14</v>
      </c>
      <c r="C275" s="1">
        <v>3512</v>
      </c>
      <c r="D275" s="1">
        <v>6847</v>
      </c>
      <c r="E275" s="1">
        <v>117004</v>
      </c>
      <c r="F275" s="1">
        <v>2812</v>
      </c>
      <c r="G275" s="1">
        <v>4658</v>
      </c>
      <c r="H275" s="1">
        <v>15734</v>
      </c>
      <c r="I275" s="1">
        <v>825</v>
      </c>
      <c r="J275" s="1">
        <v>1216</v>
      </c>
      <c r="K275" s="1">
        <v>4815</v>
      </c>
      <c r="L275" s="1">
        <v>310</v>
      </c>
      <c r="M275" s="1">
        <v>325</v>
      </c>
      <c r="N275" s="1">
        <v>4452</v>
      </c>
      <c r="O275" s="1">
        <v>240</v>
      </c>
      <c r="P275" s="1">
        <v>246</v>
      </c>
      <c r="Q275" s="1">
        <v>708</v>
      </c>
      <c r="R275" s="1">
        <v>10</v>
      </c>
      <c r="S275" s="1">
        <v>10</v>
      </c>
      <c r="T275" s="1">
        <v>28</v>
      </c>
    </row>
    <row r="276" spans="1:20" x14ac:dyDescent="0.15">
      <c r="A276" s="1" t="s">
        <v>62</v>
      </c>
      <c r="B276" s="1">
        <v>15</v>
      </c>
      <c r="C276" s="1">
        <v>3605</v>
      </c>
      <c r="D276" s="1">
        <v>7214</v>
      </c>
      <c r="E276" s="1">
        <v>122335</v>
      </c>
      <c r="F276" s="1">
        <v>2902</v>
      </c>
      <c r="G276" s="1">
        <v>4940</v>
      </c>
      <c r="H276" s="1">
        <v>16610</v>
      </c>
      <c r="I276" s="1">
        <v>829</v>
      </c>
      <c r="J276" s="1">
        <v>1225</v>
      </c>
      <c r="K276" s="1">
        <v>4849</v>
      </c>
      <c r="L276" s="1">
        <v>350</v>
      </c>
      <c r="M276" s="1">
        <v>367</v>
      </c>
      <c r="N276" s="1">
        <v>5331</v>
      </c>
      <c r="O276" s="1">
        <v>274</v>
      </c>
      <c r="P276" s="1">
        <v>282</v>
      </c>
      <c r="Q276" s="1">
        <v>876</v>
      </c>
      <c r="R276" s="1">
        <v>9</v>
      </c>
      <c r="S276" s="1">
        <v>9</v>
      </c>
      <c r="T276" s="1">
        <v>34</v>
      </c>
    </row>
    <row r="277" spans="1:20" x14ac:dyDescent="0.15">
      <c r="A277" s="1" t="s">
        <v>62</v>
      </c>
      <c r="B277" s="1">
        <v>16</v>
      </c>
      <c r="C277" s="1">
        <v>3711</v>
      </c>
      <c r="D277" s="1">
        <v>7625</v>
      </c>
      <c r="E277" s="1">
        <v>128301</v>
      </c>
      <c r="F277" s="1">
        <v>3006</v>
      </c>
      <c r="G277" s="1">
        <v>5266</v>
      </c>
      <c r="H277" s="1">
        <v>17663</v>
      </c>
      <c r="I277" s="1">
        <v>834</v>
      </c>
      <c r="J277" s="1">
        <v>1234</v>
      </c>
      <c r="K277" s="1">
        <v>4874</v>
      </c>
      <c r="L277" s="1">
        <v>391</v>
      </c>
      <c r="M277" s="1">
        <v>410</v>
      </c>
      <c r="N277" s="1">
        <v>5966</v>
      </c>
      <c r="O277" s="1">
        <v>317</v>
      </c>
      <c r="P277" s="1">
        <v>326</v>
      </c>
      <c r="Q277" s="1">
        <v>1052</v>
      </c>
      <c r="R277" s="1">
        <v>9</v>
      </c>
      <c r="S277" s="1">
        <v>9</v>
      </c>
      <c r="T277" s="1">
        <v>25</v>
      </c>
    </row>
    <row r="278" spans="1:20" x14ac:dyDescent="0.15">
      <c r="A278" s="1" t="s">
        <v>62</v>
      </c>
      <c r="B278" s="1">
        <v>17</v>
      </c>
      <c r="C278" s="1">
        <v>3854</v>
      </c>
      <c r="D278" s="1">
        <v>8204</v>
      </c>
      <c r="E278" s="1">
        <v>136699</v>
      </c>
      <c r="F278" s="1">
        <v>3155</v>
      </c>
      <c r="G278" s="1">
        <v>5742</v>
      </c>
      <c r="H278" s="1">
        <v>19370</v>
      </c>
      <c r="I278" s="1">
        <v>841</v>
      </c>
      <c r="J278" s="1">
        <v>1245</v>
      </c>
      <c r="K278" s="1">
        <v>4899</v>
      </c>
      <c r="L278" s="1">
        <v>549</v>
      </c>
      <c r="M278" s="1">
        <v>579</v>
      </c>
      <c r="N278" s="1">
        <v>8399</v>
      </c>
      <c r="O278" s="1">
        <v>460</v>
      </c>
      <c r="P278" s="1">
        <v>476</v>
      </c>
      <c r="Q278" s="1">
        <v>1707</v>
      </c>
      <c r="R278" s="1">
        <v>10</v>
      </c>
      <c r="S278" s="1">
        <v>11</v>
      </c>
      <c r="T278" s="1">
        <v>25</v>
      </c>
    </row>
    <row r="279" spans="1:20" x14ac:dyDescent="0.15">
      <c r="A279" s="1" t="s">
        <v>62</v>
      </c>
      <c r="B279" s="1">
        <v>18</v>
      </c>
      <c r="C279" s="1">
        <v>4052</v>
      </c>
      <c r="D279" s="1">
        <v>9104</v>
      </c>
      <c r="E279" s="1">
        <v>149939</v>
      </c>
      <c r="F279" s="1">
        <v>3377</v>
      </c>
      <c r="G279" s="1">
        <v>6531</v>
      </c>
      <c r="H279" s="1">
        <v>22036</v>
      </c>
      <c r="I279" s="1">
        <v>847</v>
      </c>
      <c r="J279" s="1">
        <v>1255</v>
      </c>
      <c r="K279" s="1">
        <v>4929</v>
      </c>
      <c r="L279" s="1">
        <v>836</v>
      </c>
      <c r="M279" s="1">
        <v>900</v>
      </c>
      <c r="N279" s="1">
        <v>13239</v>
      </c>
      <c r="O279" s="1">
        <v>746</v>
      </c>
      <c r="P279" s="1">
        <v>789</v>
      </c>
      <c r="Q279" s="1">
        <v>2666</v>
      </c>
      <c r="R279" s="1">
        <v>10</v>
      </c>
      <c r="S279" s="1">
        <v>10</v>
      </c>
      <c r="T279" s="1">
        <v>31</v>
      </c>
    </row>
    <row r="280" spans="1:20" x14ac:dyDescent="0.15">
      <c r="A280" s="1" t="s">
        <v>62</v>
      </c>
      <c r="B280" s="1">
        <v>19</v>
      </c>
      <c r="C280" s="1">
        <v>4128</v>
      </c>
      <c r="D280" s="1">
        <v>9491</v>
      </c>
      <c r="E280" s="1">
        <v>155263</v>
      </c>
      <c r="F280" s="1">
        <v>3456</v>
      </c>
      <c r="G280" s="1">
        <v>6839</v>
      </c>
      <c r="H280" s="1">
        <v>22903</v>
      </c>
      <c r="I280" s="1">
        <v>850</v>
      </c>
      <c r="J280" s="1">
        <v>1261</v>
      </c>
      <c r="K280" s="1">
        <v>4945</v>
      </c>
      <c r="L280" s="1">
        <v>369</v>
      </c>
      <c r="M280" s="1">
        <v>387</v>
      </c>
      <c r="N280" s="1">
        <v>5325</v>
      </c>
      <c r="O280" s="1">
        <v>298</v>
      </c>
      <c r="P280" s="1">
        <v>308</v>
      </c>
      <c r="Q280" s="1">
        <v>867</v>
      </c>
      <c r="R280" s="1">
        <v>6</v>
      </c>
      <c r="S280" s="1">
        <v>6</v>
      </c>
      <c r="T280" s="1">
        <v>16</v>
      </c>
    </row>
    <row r="281" spans="1:20" x14ac:dyDescent="0.15">
      <c r="A281" s="1" t="s">
        <v>62</v>
      </c>
      <c r="B281" s="1">
        <v>20</v>
      </c>
      <c r="C281" s="1">
        <v>4202</v>
      </c>
      <c r="D281" s="1">
        <v>9894</v>
      </c>
      <c r="E281" s="1">
        <v>160699</v>
      </c>
      <c r="F281" s="1">
        <v>3533</v>
      </c>
      <c r="G281" s="1">
        <v>7164</v>
      </c>
      <c r="H281" s="1">
        <v>23851</v>
      </c>
      <c r="I281" s="1">
        <v>854</v>
      </c>
      <c r="J281" s="1">
        <v>1267</v>
      </c>
      <c r="K281" s="1">
        <v>4960</v>
      </c>
      <c r="L281" s="1">
        <v>385</v>
      </c>
      <c r="M281" s="1">
        <v>403</v>
      </c>
      <c r="N281" s="1">
        <v>5436</v>
      </c>
      <c r="O281" s="1">
        <v>316</v>
      </c>
      <c r="P281" s="1">
        <v>326</v>
      </c>
      <c r="Q281" s="1">
        <v>949</v>
      </c>
      <c r="R281" s="1">
        <v>6</v>
      </c>
      <c r="S281" s="1">
        <v>6</v>
      </c>
      <c r="T281" s="1">
        <v>15</v>
      </c>
    </row>
    <row r="282" spans="1:20" x14ac:dyDescent="0.15">
      <c r="A282" s="1" t="s">
        <v>62</v>
      </c>
      <c r="B282" s="1">
        <v>21</v>
      </c>
      <c r="C282" s="1">
        <v>4274</v>
      </c>
      <c r="D282" s="1">
        <v>10301</v>
      </c>
      <c r="E282" s="1">
        <v>166002</v>
      </c>
      <c r="F282" s="1">
        <v>3607</v>
      </c>
      <c r="G282" s="1">
        <v>7491</v>
      </c>
      <c r="H282" s="1">
        <v>24809</v>
      </c>
      <c r="I282" s="1">
        <v>857</v>
      </c>
      <c r="J282" s="1">
        <v>1273</v>
      </c>
      <c r="K282" s="1">
        <v>4976</v>
      </c>
      <c r="L282" s="1">
        <v>388</v>
      </c>
      <c r="M282" s="1">
        <v>407</v>
      </c>
      <c r="N282" s="1">
        <v>5302</v>
      </c>
      <c r="O282" s="1">
        <v>316</v>
      </c>
      <c r="P282" s="1">
        <v>327</v>
      </c>
      <c r="Q282" s="1">
        <v>958</v>
      </c>
      <c r="R282" s="1">
        <v>6</v>
      </c>
      <c r="S282" s="1">
        <v>6</v>
      </c>
      <c r="T282" s="1">
        <v>16</v>
      </c>
    </row>
    <row r="283" spans="1:20" x14ac:dyDescent="0.15">
      <c r="A283" s="1" t="s">
        <v>62</v>
      </c>
      <c r="B283" s="1">
        <v>22</v>
      </c>
      <c r="C283" s="1">
        <v>4340</v>
      </c>
      <c r="D283" s="1">
        <v>10710</v>
      </c>
      <c r="E283" s="1">
        <v>171480</v>
      </c>
      <c r="F283" s="1">
        <v>3674</v>
      </c>
      <c r="G283" s="1">
        <v>7821</v>
      </c>
      <c r="H283" s="1">
        <v>25809</v>
      </c>
      <c r="I283" s="1">
        <v>861</v>
      </c>
      <c r="J283" s="1">
        <v>1279</v>
      </c>
      <c r="K283" s="1">
        <v>4995</v>
      </c>
      <c r="L283" s="1">
        <v>390</v>
      </c>
      <c r="M283" s="1">
        <v>409</v>
      </c>
      <c r="N283" s="1">
        <v>5478</v>
      </c>
      <c r="O283" s="1">
        <v>319</v>
      </c>
      <c r="P283" s="1">
        <v>330</v>
      </c>
      <c r="Q283" s="1">
        <v>1000</v>
      </c>
      <c r="R283" s="1">
        <v>6</v>
      </c>
      <c r="S283" s="1">
        <v>6</v>
      </c>
      <c r="T283" s="1">
        <v>19</v>
      </c>
    </row>
    <row r="284" spans="1:20" x14ac:dyDescent="0.15">
      <c r="A284" s="1" t="s">
        <v>62</v>
      </c>
      <c r="B284" s="1">
        <v>23</v>
      </c>
      <c r="C284" s="1">
        <v>4344</v>
      </c>
      <c r="D284" s="1">
        <v>10743</v>
      </c>
      <c r="E284" s="1">
        <v>171908</v>
      </c>
      <c r="F284" s="1">
        <v>3679</v>
      </c>
      <c r="G284" s="1">
        <v>7848</v>
      </c>
      <c r="H284" s="1">
        <v>25886</v>
      </c>
      <c r="I284" s="1">
        <v>861</v>
      </c>
      <c r="J284" s="1">
        <v>1280</v>
      </c>
      <c r="K284" s="1">
        <v>4993</v>
      </c>
      <c r="L284" s="1">
        <v>32</v>
      </c>
      <c r="M284" s="1">
        <v>32</v>
      </c>
      <c r="N284" s="1">
        <v>428</v>
      </c>
      <c r="O284" s="1">
        <v>26</v>
      </c>
      <c r="P284" s="1">
        <v>26</v>
      </c>
      <c r="Q284" s="1">
        <v>77</v>
      </c>
      <c r="R284" s="1">
        <v>0</v>
      </c>
      <c r="S284" s="1">
        <v>0</v>
      </c>
      <c r="T284" s="1">
        <v>-2</v>
      </c>
    </row>
    <row r="285" spans="1:20" x14ac:dyDescent="0.15">
      <c r="A285" s="1" t="s">
        <v>62</v>
      </c>
      <c r="B285" s="1">
        <v>24</v>
      </c>
      <c r="C285" s="1">
        <v>4344</v>
      </c>
      <c r="D285" s="1">
        <v>10743</v>
      </c>
      <c r="E285" s="1">
        <v>171908</v>
      </c>
      <c r="F285" s="1">
        <v>3679</v>
      </c>
      <c r="G285" s="1">
        <v>7848</v>
      </c>
      <c r="H285" s="1">
        <v>25886</v>
      </c>
      <c r="I285" s="1">
        <v>861</v>
      </c>
      <c r="J285" s="1">
        <v>1280</v>
      </c>
      <c r="K285" s="1">
        <v>4993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</row>
    <row r="286" spans="1:20" x14ac:dyDescent="0.15">
      <c r="A286" s="1" t="s">
        <v>62</v>
      </c>
      <c r="B286" s="1">
        <v>25</v>
      </c>
      <c r="C286" s="1">
        <v>4344</v>
      </c>
      <c r="D286" s="1">
        <v>10743</v>
      </c>
      <c r="E286" s="1">
        <v>171908</v>
      </c>
      <c r="F286" s="1">
        <v>3679</v>
      </c>
      <c r="G286" s="1">
        <v>7848</v>
      </c>
      <c r="H286" s="1">
        <v>25886</v>
      </c>
      <c r="I286" s="1">
        <v>861</v>
      </c>
      <c r="J286" s="1">
        <v>1280</v>
      </c>
      <c r="K286" s="1">
        <v>4993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</row>
    <row r="287" spans="1:20" x14ac:dyDescent="0.15">
      <c r="A287" s="1" t="s">
        <v>62</v>
      </c>
      <c r="B287" s="1">
        <v>26</v>
      </c>
      <c r="C287" s="1">
        <v>4344</v>
      </c>
      <c r="D287" s="1">
        <v>10743</v>
      </c>
      <c r="E287" s="1">
        <v>171908</v>
      </c>
      <c r="F287" s="1">
        <v>3679</v>
      </c>
      <c r="G287" s="1">
        <v>7848</v>
      </c>
      <c r="H287" s="1">
        <v>25886</v>
      </c>
      <c r="I287" s="1">
        <v>861</v>
      </c>
      <c r="J287" s="1">
        <v>1280</v>
      </c>
      <c r="K287" s="1">
        <v>4993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x14ac:dyDescent="0.15">
      <c r="A288" s="1" t="s">
        <v>62</v>
      </c>
      <c r="B288" s="1">
        <v>27</v>
      </c>
      <c r="C288" s="1">
        <v>4344</v>
      </c>
      <c r="D288" s="1">
        <v>10743</v>
      </c>
      <c r="E288" s="1">
        <v>171908</v>
      </c>
      <c r="F288" s="1">
        <v>3679</v>
      </c>
      <c r="G288" s="1">
        <v>7848</v>
      </c>
      <c r="H288" s="1">
        <v>25886</v>
      </c>
      <c r="I288" s="1">
        <v>861</v>
      </c>
      <c r="J288" s="1">
        <v>1280</v>
      </c>
      <c r="K288" s="1">
        <v>4993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x14ac:dyDescent="0.15">
      <c r="A289" s="1" t="s">
        <v>62</v>
      </c>
      <c r="B289" s="1">
        <v>28</v>
      </c>
      <c r="C289" s="1">
        <v>4344</v>
      </c>
      <c r="D289" s="1">
        <v>10743</v>
      </c>
      <c r="E289" s="1">
        <v>171908</v>
      </c>
      <c r="F289" s="1">
        <v>3679</v>
      </c>
      <c r="G289" s="1">
        <v>7848</v>
      </c>
      <c r="H289" s="1">
        <v>25886</v>
      </c>
      <c r="I289" s="1">
        <v>861</v>
      </c>
      <c r="J289" s="1">
        <v>1280</v>
      </c>
      <c r="K289" s="1">
        <v>4993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</row>
    <row r="290" spans="1:20" x14ac:dyDescent="0.15">
      <c r="A290" s="1" t="s">
        <v>62</v>
      </c>
      <c r="B290" s="1">
        <v>29</v>
      </c>
      <c r="C290" s="1">
        <v>4344</v>
      </c>
      <c r="D290" s="1">
        <v>10743</v>
      </c>
      <c r="E290" s="1">
        <v>171908</v>
      </c>
      <c r="F290" s="1">
        <v>3679</v>
      </c>
      <c r="G290" s="1">
        <v>7848</v>
      </c>
      <c r="H290" s="1">
        <v>25886</v>
      </c>
      <c r="I290" s="1">
        <v>861</v>
      </c>
      <c r="J290" s="1">
        <v>1280</v>
      </c>
      <c r="K290" s="1">
        <v>4993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</row>
    <row r="291" spans="1:20" x14ac:dyDescent="0.15">
      <c r="A291" s="1" t="s">
        <v>62</v>
      </c>
      <c r="B291" s="1">
        <v>30</v>
      </c>
      <c r="C291" s="1">
        <v>4344</v>
      </c>
      <c r="D291" s="1">
        <v>10743</v>
      </c>
      <c r="E291" s="1">
        <v>171908</v>
      </c>
      <c r="F291" s="1">
        <v>3679</v>
      </c>
      <c r="G291" s="1">
        <v>7848</v>
      </c>
      <c r="H291" s="1">
        <v>25886</v>
      </c>
      <c r="I291" s="1">
        <v>861</v>
      </c>
      <c r="J291" s="1">
        <v>1280</v>
      </c>
      <c r="K291" s="1">
        <v>4993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x14ac:dyDescent="0.15">
      <c r="A292" s="1" t="s">
        <v>62</v>
      </c>
      <c r="B292" s="1">
        <v>31</v>
      </c>
      <c r="C292" s="1">
        <v>4344</v>
      </c>
      <c r="D292" s="1">
        <v>10743</v>
      </c>
      <c r="E292" s="1">
        <v>171908</v>
      </c>
      <c r="F292" s="1">
        <v>3679</v>
      </c>
      <c r="G292" s="1">
        <v>7848</v>
      </c>
      <c r="H292" s="1">
        <v>25886</v>
      </c>
      <c r="I292" s="1">
        <v>861</v>
      </c>
      <c r="J292" s="1">
        <v>1280</v>
      </c>
      <c r="K292" s="1">
        <v>4993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</row>
    <row r="293" spans="1:20" x14ac:dyDescent="0.15">
      <c r="A293" s="1" t="s">
        <v>62</v>
      </c>
      <c r="B293" s="1">
        <v>32</v>
      </c>
      <c r="C293" s="1">
        <v>4344</v>
      </c>
      <c r="D293" s="1">
        <v>10743</v>
      </c>
      <c r="E293" s="1">
        <v>171908</v>
      </c>
      <c r="F293" s="1">
        <v>3679</v>
      </c>
      <c r="G293" s="1">
        <v>7848</v>
      </c>
      <c r="H293" s="1">
        <v>25886</v>
      </c>
      <c r="I293" s="1">
        <v>861</v>
      </c>
      <c r="J293" s="1">
        <v>1280</v>
      </c>
      <c r="K293" s="1">
        <v>4993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</row>
    <row r="294" spans="1:20" x14ac:dyDescent="0.15">
      <c r="A294" s="1" t="s">
        <v>62</v>
      </c>
      <c r="B294" s="1">
        <v>33</v>
      </c>
      <c r="C294" s="1">
        <v>4344</v>
      </c>
      <c r="D294" s="1">
        <v>10743</v>
      </c>
      <c r="E294" s="1">
        <v>171908</v>
      </c>
      <c r="F294" s="1">
        <v>3679</v>
      </c>
      <c r="G294" s="1">
        <v>7848</v>
      </c>
      <c r="H294" s="1">
        <v>25886</v>
      </c>
      <c r="I294" s="1">
        <v>861</v>
      </c>
      <c r="J294" s="1">
        <v>1280</v>
      </c>
      <c r="K294" s="1">
        <v>4993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</row>
    <row r="295" spans="1:20" x14ac:dyDescent="0.15">
      <c r="A295" s="1" t="s">
        <v>62</v>
      </c>
      <c r="B295" s="1">
        <v>34</v>
      </c>
      <c r="C295" s="1">
        <v>4344</v>
      </c>
      <c r="D295" s="1">
        <v>10743</v>
      </c>
      <c r="E295" s="1">
        <v>171908</v>
      </c>
      <c r="F295" s="1">
        <v>3679</v>
      </c>
      <c r="G295" s="1">
        <v>7848</v>
      </c>
      <c r="H295" s="1">
        <v>25886</v>
      </c>
      <c r="I295" s="1">
        <v>861</v>
      </c>
      <c r="J295" s="1">
        <v>1280</v>
      </c>
      <c r="K295" s="1">
        <v>4993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</row>
    <row r="296" spans="1:20" x14ac:dyDescent="0.15">
      <c r="A296" s="1" t="s">
        <v>62</v>
      </c>
      <c r="B296" s="1">
        <v>35</v>
      </c>
      <c r="C296" s="1">
        <v>4344</v>
      </c>
      <c r="D296" s="1">
        <v>10743</v>
      </c>
      <c r="E296" s="1">
        <v>171908</v>
      </c>
      <c r="F296" s="1">
        <v>3679</v>
      </c>
      <c r="G296" s="1">
        <v>7848</v>
      </c>
      <c r="H296" s="1">
        <v>25886</v>
      </c>
      <c r="I296" s="1">
        <v>861</v>
      </c>
      <c r="J296" s="1">
        <v>1280</v>
      </c>
      <c r="K296" s="1">
        <v>4993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</row>
    <row r="297" spans="1:20" x14ac:dyDescent="0.15">
      <c r="A297" s="1" t="s">
        <v>62</v>
      </c>
      <c r="B297" s="1">
        <v>36</v>
      </c>
      <c r="C297" s="1">
        <v>4344</v>
      </c>
      <c r="D297" s="1">
        <v>10743</v>
      </c>
      <c r="E297" s="1">
        <v>171908</v>
      </c>
      <c r="F297" s="1">
        <v>3679</v>
      </c>
      <c r="G297" s="1">
        <v>7848</v>
      </c>
      <c r="H297" s="1">
        <v>25886</v>
      </c>
      <c r="I297" s="1">
        <v>861</v>
      </c>
      <c r="J297" s="1">
        <v>1280</v>
      </c>
      <c r="K297" s="1">
        <v>4993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</row>
    <row r="298" spans="1:20" x14ac:dyDescent="0.15">
      <c r="A298" s="1" t="s">
        <v>62</v>
      </c>
      <c r="B298" s="1">
        <v>37</v>
      </c>
      <c r="C298" s="1">
        <v>4344</v>
      </c>
      <c r="D298" s="1">
        <v>10743</v>
      </c>
      <c r="E298" s="1">
        <v>171908</v>
      </c>
      <c r="F298" s="1">
        <v>3679</v>
      </c>
      <c r="G298" s="1">
        <v>7848</v>
      </c>
      <c r="H298" s="1">
        <v>25886</v>
      </c>
      <c r="I298" s="1">
        <v>861</v>
      </c>
      <c r="J298" s="1">
        <v>1280</v>
      </c>
      <c r="K298" s="1">
        <v>4993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</row>
    <row r="299" spans="1:20" x14ac:dyDescent="0.15">
      <c r="A299" s="1" t="s">
        <v>62</v>
      </c>
      <c r="B299" s="1">
        <v>38</v>
      </c>
      <c r="C299" s="1">
        <v>4344</v>
      </c>
      <c r="D299" s="1">
        <v>10743</v>
      </c>
      <c r="E299" s="1">
        <v>171908</v>
      </c>
      <c r="F299" s="1">
        <v>3679</v>
      </c>
      <c r="G299" s="1">
        <v>7848</v>
      </c>
      <c r="H299" s="1">
        <v>25886</v>
      </c>
      <c r="I299" s="1">
        <v>861</v>
      </c>
      <c r="J299" s="1">
        <v>1280</v>
      </c>
      <c r="K299" s="1">
        <v>4993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</row>
    <row r="300" spans="1:20" x14ac:dyDescent="0.15">
      <c r="A300" s="1" t="s">
        <v>62</v>
      </c>
      <c r="B300" s="1">
        <v>39</v>
      </c>
      <c r="C300" s="1">
        <v>4344</v>
      </c>
      <c r="D300" s="1">
        <v>10743</v>
      </c>
      <c r="E300" s="1">
        <v>171908</v>
      </c>
      <c r="F300" s="1">
        <v>3679</v>
      </c>
      <c r="G300" s="1">
        <v>7848</v>
      </c>
      <c r="H300" s="1">
        <v>25886</v>
      </c>
      <c r="I300" s="1">
        <v>861</v>
      </c>
      <c r="J300" s="1">
        <v>1280</v>
      </c>
      <c r="K300" s="1">
        <v>4993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</row>
    <row r="301" spans="1:20" x14ac:dyDescent="0.15">
      <c r="A301" s="1" t="s">
        <v>62</v>
      </c>
      <c r="B301" s="1">
        <v>40</v>
      </c>
      <c r="C301" s="1">
        <v>4344</v>
      </c>
      <c r="D301" s="1">
        <v>10743</v>
      </c>
      <c r="E301" s="1">
        <v>171908</v>
      </c>
      <c r="F301" s="1">
        <v>3679</v>
      </c>
      <c r="G301" s="1">
        <v>7848</v>
      </c>
      <c r="H301" s="1">
        <v>25886</v>
      </c>
      <c r="I301" s="1">
        <v>861</v>
      </c>
      <c r="J301" s="1">
        <v>1280</v>
      </c>
      <c r="K301" s="1">
        <v>4993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</row>
    <row r="302" spans="1:20" x14ac:dyDescent="0.15">
      <c r="A302" s="1" t="s">
        <v>62</v>
      </c>
      <c r="B302" s="1">
        <v>41</v>
      </c>
      <c r="C302" s="1">
        <v>4344</v>
      </c>
      <c r="D302" s="1">
        <v>10743</v>
      </c>
      <c r="E302" s="1">
        <v>171908</v>
      </c>
      <c r="F302" s="1">
        <v>3679</v>
      </c>
      <c r="G302" s="1">
        <v>7848</v>
      </c>
      <c r="H302" s="1">
        <v>25886</v>
      </c>
      <c r="I302" s="1">
        <v>861</v>
      </c>
      <c r="J302" s="1">
        <v>1280</v>
      </c>
      <c r="K302" s="1">
        <v>4993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</row>
    <row r="303" spans="1:20" x14ac:dyDescent="0.15">
      <c r="A303" s="1" t="s">
        <v>62</v>
      </c>
      <c r="B303" s="1">
        <v>42</v>
      </c>
      <c r="C303" s="1">
        <v>4344</v>
      </c>
      <c r="D303" s="1">
        <v>10743</v>
      </c>
      <c r="E303" s="1">
        <v>171908</v>
      </c>
      <c r="F303" s="1">
        <v>3679</v>
      </c>
      <c r="G303" s="1">
        <v>7848</v>
      </c>
      <c r="H303" s="1">
        <v>25886</v>
      </c>
      <c r="I303" s="1">
        <v>861</v>
      </c>
      <c r="J303" s="1">
        <v>1280</v>
      </c>
      <c r="K303" s="1">
        <v>4993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</row>
    <row r="304" spans="1:20" x14ac:dyDescent="0.15">
      <c r="A304" s="1" t="s">
        <v>62</v>
      </c>
      <c r="B304" s="1">
        <v>43</v>
      </c>
      <c r="C304" s="1">
        <v>4344</v>
      </c>
      <c r="D304" s="1">
        <v>10743</v>
      </c>
      <c r="E304" s="1">
        <v>171908</v>
      </c>
      <c r="F304" s="1">
        <v>3679</v>
      </c>
      <c r="G304" s="1">
        <v>7848</v>
      </c>
      <c r="H304" s="1">
        <v>25886</v>
      </c>
      <c r="I304" s="1">
        <v>861</v>
      </c>
      <c r="J304" s="1">
        <v>1280</v>
      </c>
      <c r="K304" s="1">
        <v>4993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</row>
    <row r="305" spans="1:20" x14ac:dyDescent="0.15">
      <c r="A305" s="1" t="s">
        <v>62</v>
      </c>
      <c r="B305" s="1">
        <v>44</v>
      </c>
      <c r="C305" s="1">
        <v>4344</v>
      </c>
      <c r="D305" s="1">
        <v>10743</v>
      </c>
      <c r="E305" s="1">
        <v>171908</v>
      </c>
      <c r="F305" s="1">
        <v>3679</v>
      </c>
      <c r="G305" s="1">
        <v>7848</v>
      </c>
      <c r="H305" s="1">
        <v>25886</v>
      </c>
      <c r="I305" s="1">
        <v>861</v>
      </c>
      <c r="J305" s="1">
        <v>1280</v>
      </c>
      <c r="K305" s="1">
        <v>4993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</row>
    <row r="306" spans="1:20" x14ac:dyDescent="0.15">
      <c r="A306" s="1" t="s">
        <v>62</v>
      </c>
      <c r="B306" s="1">
        <v>45</v>
      </c>
      <c r="C306" s="1">
        <v>4344</v>
      </c>
      <c r="D306" s="1">
        <v>10743</v>
      </c>
      <c r="E306" s="1">
        <v>171908</v>
      </c>
      <c r="F306" s="1">
        <v>3679</v>
      </c>
      <c r="G306" s="1">
        <v>7848</v>
      </c>
      <c r="H306" s="1">
        <v>25886</v>
      </c>
      <c r="I306" s="1">
        <v>861</v>
      </c>
      <c r="J306" s="1">
        <v>1280</v>
      </c>
      <c r="K306" s="1">
        <v>4993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x14ac:dyDescent="0.15">
      <c r="A307" s="1" t="s">
        <v>62</v>
      </c>
      <c r="B307" s="1">
        <v>46</v>
      </c>
      <c r="C307" s="1">
        <v>4344</v>
      </c>
      <c r="D307" s="1">
        <v>10743</v>
      </c>
      <c r="E307" s="1">
        <v>171908</v>
      </c>
      <c r="F307" s="1">
        <v>3679</v>
      </c>
      <c r="G307" s="1">
        <v>7848</v>
      </c>
      <c r="H307" s="1">
        <v>25886</v>
      </c>
      <c r="I307" s="1">
        <v>861</v>
      </c>
      <c r="J307" s="1">
        <v>1280</v>
      </c>
      <c r="K307" s="1">
        <v>4993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</row>
    <row r="308" spans="1:20" x14ac:dyDescent="0.15">
      <c r="A308" s="1" t="s">
        <v>62</v>
      </c>
      <c r="B308" s="1">
        <v>47</v>
      </c>
      <c r="C308" s="1">
        <v>4344</v>
      </c>
      <c r="D308" s="1">
        <v>10743</v>
      </c>
      <c r="E308" s="1">
        <v>171908</v>
      </c>
      <c r="F308" s="1">
        <v>3679</v>
      </c>
      <c r="G308" s="1">
        <v>7848</v>
      </c>
      <c r="H308" s="1">
        <v>25886</v>
      </c>
      <c r="I308" s="1">
        <v>861</v>
      </c>
      <c r="J308" s="1">
        <v>1280</v>
      </c>
      <c r="K308" s="1">
        <v>4993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</row>
    <row r="309" spans="1:20" x14ac:dyDescent="0.15">
      <c r="A309" s="1" t="s">
        <v>62</v>
      </c>
      <c r="B309" s="1">
        <v>48</v>
      </c>
      <c r="C309" s="1">
        <v>4344</v>
      </c>
      <c r="D309" s="1">
        <v>10743</v>
      </c>
      <c r="E309" s="1">
        <v>171908</v>
      </c>
      <c r="F309" s="1">
        <v>3679</v>
      </c>
      <c r="G309" s="1">
        <v>7848</v>
      </c>
      <c r="H309" s="1">
        <v>25886</v>
      </c>
      <c r="I309" s="1">
        <v>861</v>
      </c>
      <c r="J309" s="1">
        <v>1280</v>
      </c>
      <c r="K309" s="1">
        <v>4993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</row>
    <row r="310" spans="1:20" x14ac:dyDescent="0.15">
      <c r="A310" s="1" t="s">
        <v>62</v>
      </c>
      <c r="B310" s="1">
        <v>49</v>
      </c>
      <c r="C310" s="1">
        <v>4344</v>
      </c>
      <c r="D310" s="1">
        <v>10743</v>
      </c>
      <c r="E310" s="1">
        <v>171908</v>
      </c>
      <c r="F310" s="1">
        <v>3679</v>
      </c>
      <c r="G310" s="1">
        <v>7848</v>
      </c>
      <c r="H310" s="1">
        <v>25886</v>
      </c>
      <c r="I310" s="1">
        <v>861</v>
      </c>
      <c r="J310" s="1">
        <v>1280</v>
      </c>
      <c r="K310" s="1">
        <v>4993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x14ac:dyDescent="0.15">
      <c r="A311" s="1" t="s">
        <v>62</v>
      </c>
      <c r="B311" s="1">
        <v>50</v>
      </c>
      <c r="C311" s="1">
        <v>4344</v>
      </c>
      <c r="D311" s="1">
        <v>10743</v>
      </c>
      <c r="E311" s="1">
        <v>171908</v>
      </c>
      <c r="F311" s="1">
        <v>3679</v>
      </c>
      <c r="G311" s="1">
        <v>7848</v>
      </c>
      <c r="H311" s="1">
        <v>25886</v>
      </c>
      <c r="I311" s="1">
        <v>861</v>
      </c>
      <c r="J311" s="1">
        <v>1280</v>
      </c>
      <c r="K311" s="1">
        <v>4993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</row>
    <row r="312" spans="1:20" x14ac:dyDescent="0.15">
      <c r="A312" s="1" t="s">
        <v>62</v>
      </c>
      <c r="B312" s="1">
        <v>51</v>
      </c>
      <c r="C312" s="1">
        <v>4344</v>
      </c>
      <c r="D312" s="1">
        <v>10743</v>
      </c>
      <c r="E312" s="1">
        <v>171908</v>
      </c>
      <c r="F312" s="1">
        <v>3679</v>
      </c>
      <c r="G312" s="1">
        <v>7848</v>
      </c>
      <c r="H312" s="1">
        <v>25886</v>
      </c>
      <c r="I312" s="1">
        <v>861</v>
      </c>
      <c r="J312" s="1">
        <v>1280</v>
      </c>
      <c r="K312" s="1">
        <v>4993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</row>
    <row r="313" spans="1:20" x14ac:dyDescent="0.15">
      <c r="A313" s="1" t="s">
        <v>62</v>
      </c>
      <c r="B313" s="1">
        <v>52</v>
      </c>
      <c r="C313" s="1">
        <v>4344</v>
      </c>
      <c r="D313" s="1">
        <v>10743</v>
      </c>
      <c r="E313" s="1">
        <v>171908</v>
      </c>
      <c r="F313" s="1">
        <v>3679</v>
      </c>
      <c r="G313" s="1">
        <v>7848</v>
      </c>
      <c r="H313" s="1">
        <v>25886</v>
      </c>
      <c r="I313" s="1">
        <v>861</v>
      </c>
      <c r="J313" s="1">
        <v>1280</v>
      </c>
      <c r="K313" s="1">
        <v>4993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</row>
    <row r="314" spans="1:20" x14ac:dyDescent="0.15">
      <c r="A314" s="1" t="s">
        <v>76</v>
      </c>
      <c r="B314" s="1">
        <v>1</v>
      </c>
      <c r="C314" s="1">
        <v>2866</v>
      </c>
      <c r="D314" s="1">
        <v>3236</v>
      </c>
      <c r="E314" s="1">
        <v>60738</v>
      </c>
      <c r="F314" s="1">
        <v>2041</v>
      </c>
      <c r="G314" s="1">
        <v>2146</v>
      </c>
      <c r="H314" s="1">
        <v>7071</v>
      </c>
      <c r="I314" s="1">
        <v>418</v>
      </c>
      <c r="J314" s="1">
        <v>470</v>
      </c>
      <c r="K314" s="1">
        <v>1249</v>
      </c>
      <c r="L314" s="1">
        <v>2866</v>
      </c>
      <c r="M314" s="1">
        <v>3236</v>
      </c>
      <c r="N314" s="1">
        <v>60738</v>
      </c>
      <c r="O314" s="1">
        <v>2041</v>
      </c>
      <c r="P314" s="1">
        <v>2146</v>
      </c>
      <c r="Q314" s="1">
        <v>7071</v>
      </c>
      <c r="R314" s="1">
        <v>418</v>
      </c>
      <c r="S314" s="1">
        <v>470</v>
      </c>
      <c r="T314" s="1">
        <v>1249</v>
      </c>
    </row>
    <row r="315" spans="1:20" x14ac:dyDescent="0.15">
      <c r="A315" s="1" t="s">
        <v>76</v>
      </c>
      <c r="B315" s="1">
        <v>2</v>
      </c>
      <c r="C315" s="1">
        <v>5078</v>
      </c>
      <c r="D315" s="1">
        <v>6274</v>
      </c>
      <c r="E315" s="1">
        <v>110610</v>
      </c>
      <c r="F315" s="1">
        <v>3701</v>
      </c>
      <c r="G315" s="1">
        <v>4121</v>
      </c>
      <c r="H315" s="1">
        <v>13967</v>
      </c>
      <c r="I315" s="1">
        <v>643</v>
      </c>
      <c r="J315" s="1">
        <v>753</v>
      </c>
      <c r="K315" s="1">
        <v>1971</v>
      </c>
      <c r="L315" s="1">
        <v>2737</v>
      </c>
      <c r="M315" s="1">
        <v>3038</v>
      </c>
      <c r="N315" s="1">
        <v>49872</v>
      </c>
      <c r="O315" s="1">
        <v>1889</v>
      </c>
      <c r="P315" s="1">
        <v>1975</v>
      </c>
      <c r="Q315" s="1">
        <v>6896</v>
      </c>
      <c r="R315" s="1">
        <v>259</v>
      </c>
      <c r="S315" s="1">
        <v>283</v>
      </c>
      <c r="T315" s="1">
        <v>722</v>
      </c>
    </row>
    <row r="316" spans="1:20" x14ac:dyDescent="0.15">
      <c r="A316" s="1" t="s">
        <v>76</v>
      </c>
      <c r="B316" s="1">
        <v>3</v>
      </c>
      <c r="C316" s="1">
        <v>6670</v>
      </c>
      <c r="D316" s="1">
        <v>8869</v>
      </c>
      <c r="E316" s="1">
        <v>155197</v>
      </c>
      <c r="F316" s="1">
        <v>5132</v>
      </c>
      <c r="G316" s="1">
        <v>6063</v>
      </c>
      <c r="H316" s="1">
        <v>21009</v>
      </c>
      <c r="I316" s="1">
        <v>781</v>
      </c>
      <c r="J316" s="1">
        <v>943</v>
      </c>
      <c r="K316" s="1">
        <v>2493</v>
      </c>
      <c r="L316" s="1">
        <v>2380</v>
      </c>
      <c r="M316" s="1">
        <v>2595</v>
      </c>
      <c r="N316" s="1">
        <v>44587</v>
      </c>
      <c r="O316" s="1">
        <v>1857</v>
      </c>
      <c r="P316" s="1">
        <v>1942</v>
      </c>
      <c r="Q316" s="1">
        <v>7042</v>
      </c>
      <c r="R316" s="1">
        <v>176</v>
      </c>
      <c r="S316" s="1">
        <v>190</v>
      </c>
      <c r="T316" s="1">
        <v>522</v>
      </c>
    </row>
    <row r="317" spans="1:20" x14ac:dyDescent="0.15">
      <c r="A317" s="1" t="s">
        <v>76</v>
      </c>
      <c r="B317" s="1">
        <v>4</v>
      </c>
      <c r="C317" s="1">
        <v>8476</v>
      </c>
      <c r="D317" s="1">
        <v>12244</v>
      </c>
      <c r="E317" s="1">
        <v>214020</v>
      </c>
      <c r="F317" s="1">
        <v>6892</v>
      </c>
      <c r="G317" s="1">
        <v>8781</v>
      </c>
      <c r="H317" s="1">
        <v>32355</v>
      </c>
      <c r="I317" s="1">
        <v>906</v>
      </c>
      <c r="J317" s="1">
        <v>1118</v>
      </c>
      <c r="K317" s="1">
        <v>2976</v>
      </c>
      <c r="L317" s="1">
        <v>3096</v>
      </c>
      <c r="M317" s="1">
        <v>3374</v>
      </c>
      <c r="N317" s="1">
        <v>58823</v>
      </c>
      <c r="O317" s="1">
        <v>2584</v>
      </c>
      <c r="P317" s="1">
        <v>2718</v>
      </c>
      <c r="Q317" s="1">
        <v>11346</v>
      </c>
      <c r="R317" s="1">
        <v>163</v>
      </c>
      <c r="S317" s="1">
        <v>175</v>
      </c>
      <c r="T317" s="1">
        <v>483</v>
      </c>
    </row>
    <row r="318" spans="1:20" x14ac:dyDescent="0.15">
      <c r="A318" s="1" t="s">
        <v>76</v>
      </c>
      <c r="B318" s="1">
        <v>5</v>
      </c>
      <c r="C318" s="1">
        <v>10260</v>
      </c>
      <c r="D318" s="1">
        <v>16184</v>
      </c>
      <c r="E318" s="1">
        <v>280911</v>
      </c>
      <c r="F318" s="1">
        <v>8713</v>
      </c>
      <c r="G318" s="1">
        <v>12057</v>
      </c>
      <c r="H318" s="1">
        <v>46457</v>
      </c>
      <c r="I318" s="1">
        <v>1016</v>
      </c>
      <c r="J318" s="1">
        <v>1275</v>
      </c>
      <c r="K318" s="1">
        <v>3489</v>
      </c>
      <c r="L318" s="1">
        <v>3603</v>
      </c>
      <c r="M318" s="1">
        <v>3940</v>
      </c>
      <c r="N318" s="1">
        <v>66891</v>
      </c>
      <c r="O318" s="1">
        <v>3089</v>
      </c>
      <c r="P318" s="1">
        <v>3276</v>
      </c>
      <c r="Q318" s="1">
        <v>14102</v>
      </c>
      <c r="R318" s="1">
        <v>146</v>
      </c>
      <c r="S318" s="1">
        <v>157</v>
      </c>
      <c r="T318" s="1">
        <v>513</v>
      </c>
    </row>
    <row r="319" spans="1:20" x14ac:dyDescent="0.15">
      <c r="A319" s="1" t="s">
        <v>76</v>
      </c>
      <c r="B319" s="1">
        <v>6</v>
      </c>
      <c r="C319" s="1">
        <v>12344</v>
      </c>
      <c r="D319" s="1">
        <v>21826</v>
      </c>
      <c r="E319" s="1">
        <v>372888</v>
      </c>
      <c r="F319" s="1">
        <v>10962</v>
      </c>
      <c r="G319" s="1">
        <v>16966</v>
      </c>
      <c r="H319" s="1">
        <v>66244</v>
      </c>
      <c r="I319" s="1">
        <v>1103</v>
      </c>
      <c r="J319" s="1">
        <v>1399</v>
      </c>
      <c r="K319" s="1">
        <v>3851</v>
      </c>
      <c r="L319" s="1">
        <v>5002</v>
      </c>
      <c r="M319" s="1">
        <v>5642</v>
      </c>
      <c r="N319" s="1">
        <v>91977</v>
      </c>
      <c r="O319" s="1">
        <v>4478</v>
      </c>
      <c r="P319" s="1">
        <v>4909</v>
      </c>
      <c r="Q319" s="1">
        <v>19786</v>
      </c>
      <c r="R319" s="1">
        <v>119</v>
      </c>
      <c r="S319" s="1">
        <v>124</v>
      </c>
      <c r="T319" s="1">
        <v>362</v>
      </c>
    </row>
    <row r="320" spans="1:20" x14ac:dyDescent="0.15">
      <c r="A320" s="1" t="s">
        <v>76</v>
      </c>
      <c r="B320" s="1">
        <v>7</v>
      </c>
      <c r="C320" s="1">
        <v>13255</v>
      </c>
      <c r="D320" s="1">
        <v>25381</v>
      </c>
      <c r="E320" s="1">
        <v>427390</v>
      </c>
      <c r="F320" s="1">
        <v>11910</v>
      </c>
      <c r="G320" s="1">
        <v>19766</v>
      </c>
      <c r="H320" s="1">
        <v>74603</v>
      </c>
      <c r="I320" s="1">
        <v>1148</v>
      </c>
      <c r="J320" s="1">
        <v>1467</v>
      </c>
      <c r="K320" s="1">
        <v>4021</v>
      </c>
      <c r="L320" s="1">
        <v>3211</v>
      </c>
      <c r="M320" s="1">
        <v>3555</v>
      </c>
      <c r="N320" s="1">
        <v>54502</v>
      </c>
      <c r="O320" s="1">
        <v>2615</v>
      </c>
      <c r="P320" s="1">
        <v>2799</v>
      </c>
      <c r="Q320" s="1">
        <v>8360</v>
      </c>
      <c r="R320" s="1">
        <v>65</v>
      </c>
      <c r="S320" s="1">
        <v>68</v>
      </c>
      <c r="T320" s="1">
        <v>170</v>
      </c>
    </row>
    <row r="321" spans="1:20" x14ac:dyDescent="0.15">
      <c r="A321" s="1" t="s">
        <v>76</v>
      </c>
      <c r="B321" s="1">
        <v>8</v>
      </c>
      <c r="C321" s="1">
        <v>13730</v>
      </c>
      <c r="D321" s="1">
        <v>28038</v>
      </c>
      <c r="E321" s="1">
        <v>468712</v>
      </c>
      <c r="F321" s="1">
        <v>12401</v>
      </c>
      <c r="G321" s="1">
        <v>21852</v>
      </c>
      <c r="H321" s="1">
        <v>81689</v>
      </c>
      <c r="I321" s="1">
        <v>1177</v>
      </c>
      <c r="J321" s="1">
        <v>1514</v>
      </c>
      <c r="K321" s="1">
        <v>4136</v>
      </c>
      <c r="L321" s="1">
        <v>2460</v>
      </c>
      <c r="M321" s="1">
        <v>2658</v>
      </c>
      <c r="N321" s="1">
        <v>41323</v>
      </c>
      <c r="O321" s="1">
        <v>1993</v>
      </c>
      <c r="P321" s="1">
        <v>2086</v>
      </c>
      <c r="Q321" s="1">
        <v>7086</v>
      </c>
      <c r="R321" s="1">
        <v>46</v>
      </c>
      <c r="S321" s="1">
        <v>47</v>
      </c>
      <c r="T321" s="1">
        <v>115</v>
      </c>
    </row>
    <row r="322" spans="1:20" x14ac:dyDescent="0.15">
      <c r="A322" s="1" t="s">
        <v>76</v>
      </c>
      <c r="B322" s="1">
        <v>9</v>
      </c>
      <c r="C322" s="1">
        <v>14195</v>
      </c>
      <c r="D322" s="1">
        <v>31031</v>
      </c>
      <c r="E322" s="1">
        <v>517461</v>
      </c>
      <c r="F322" s="1">
        <v>12897</v>
      </c>
      <c r="G322" s="1">
        <v>24255</v>
      </c>
      <c r="H322" s="1">
        <v>90723</v>
      </c>
      <c r="I322" s="1">
        <v>1207</v>
      </c>
      <c r="J322" s="1">
        <v>1561</v>
      </c>
      <c r="K322" s="1">
        <v>4248</v>
      </c>
      <c r="L322" s="1">
        <v>2769</v>
      </c>
      <c r="M322" s="1">
        <v>2993</v>
      </c>
      <c r="N322" s="1">
        <v>48749</v>
      </c>
      <c r="O322" s="1">
        <v>2290</v>
      </c>
      <c r="P322" s="1">
        <v>2404</v>
      </c>
      <c r="Q322" s="1">
        <v>9034</v>
      </c>
      <c r="R322" s="1">
        <v>45</v>
      </c>
      <c r="S322" s="1">
        <v>47</v>
      </c>
      <c r="T322" s="1">
        <v>112</v>
      </c>
    </row>
    <row r="323" spans="1:20" x14ac:dyDescent="0.15">
      <c r="A323" s="1" t="s">
        <v>76</v>
      </c>
      <c r="B323" s="1">
        <v>10</v>
      </c>
      <c r="C323" s="1">
        <v>14595</v>
      </c>
      <c r="D323" s="1">
        <v>34028</v>
      </c>
      <c r="E323" s="1">
        <v>566755</v>
      </c>
      <c r="F323" s="1">
        <v>13332</v>
      </c>
      <c r="G323" s="1">
        <v>26646</v>
      </c>
      <c r="H323" s="1">
        <v>99751</v>
      </c>
      <c r="I323" s="1">
        <v>1232</v>
      </c>
      <c r="J323" s="1">
        <v>1599</v>
      </c>
      <c r="K323" s="1">
        <v>4344</v>
      </c>
      <c r="L323" s="1">
        <v>2768</v>
      </c>
      <c r="M323" s="1">
        <v>2997</v>
      </c>
      <c r="N323" s="1">
        <v>49294</v>
      </c>
      <c r="O323" s="1">
        <v>2274</v>
      </c>
      <c r="P323" s="1">
        <v>2390</v>
      </c>
      <c r="Q323" s="1">
        <v>9028</v>
      </c>
      <c r="R323" s="1">
        <v>37</v>
      </c>
      <c r="S323" s="1">
        <v>38</v>
      </c>
      <c r="T323" s="1">
        <v>97</v>
      </c>
    </row>
    <row r="324" spans="1:20" x14ac:dyDescent="0.15">
      <c r="A324" s="1" t="s">
        <v>76</v>
      </c>
      <c r="B324" s="1">
        <v>11</v>
      </c>
      <c r="C324" s="1">
        <v>14986</v>
      </c>
      <c r="D324" s="1">
        <v>37397</v>
      </c>
      <c r="E324" s="1">
        <v>622638</v>
      </c>
      <c r="F324" s="1">
        <v>13763</v>
      </c>
      <c r="G324" s="1">
        <v>29343</v>
      </c>
      <c r="H324" s="1">
        <v>110165</v>
      </c>
      <c r="I324" s="1">
        <v>1252</v>
      </c>
      <c r="J324" s="1">
        <v>1630</v>
      </c>
      <c r="K324" s="1">
        <v>4411</v>
      </c>
      <c r="L324" s="1">
        <v>3087</v>
      </c>
      <c r="M324" s="1">
        <v>3369</v>
      </c>
      <c r="N324" s="1">
        <v>55883</v>
      </c>
      <c r="O324" s="1">
        <v>2548</v>
      </c>
      <c r="P324" s="1">
        <v>2698</v>
      </c>
      <c r="Q324" s="1">
        <v>10414</v>
      </c>
      <c r="R324" s="1">
        <v>30</v>
      </c>
      <c r="S324" s="1">
        <v>30</v>
      </c>
      <c r="T324" s="1">
        <v>67</v>
      </c>
    </row>
    <row r="325" spans="1:20" x14ac:dyDescent="0.15">
      <c r="A325" s="1" t="s">
        <v>76</v>
      </c>
      <c r="B325" s="1">
        <v>12</v>
      </c>
      <c r="C325" s="1">
        <v>15404</v>
      </c>
      <c r="D325" s="1">
        <v>41500</v>
      </c>
      <c r="E325" s="1">
        <v>692282</v>
      </c>
      <c r="F325" s="1">
        <v>14214</v>
      </c>
      <c r="G325" s="1">
        <v>32527</v>
      </c>
      <c r="H325" s="1">
        <v>121821</v>
      </c>
      <c r="I325" s="1">
        <v>1276</v>
      </c>
      <c r="J325" s="1">
        <v>1664</v>
      </c>
      <c r="K325" s="1">
        <v>4480</v>
      </c>
      <c r="L325" s="1">
        <v>3663</v>
      </c>
      <c r="M325" s="1">
        <v>4103</v>
      </c>
      <c r="N325" s="1">
        <v>69644</v>
      </c>
      <c r="O325" s="1">
        <v>2952</v>
      </c>
      <c r="P325" s="1">
        <v>3184</v>
      </c>
      <c r="Q325" s="1">
        <v>11656</v>
      </c>
      <c r="R325" s="1">
        <v>34</v>
      </c>
      <c r="S325" s="1">
        <v>35</v>
      </c>
      <c r="T325" s="1">
        <v>69</v>
      </c>
    </row>
    <row r="326" spans="1:20" x14ac:dyDescent="0.15">
      <c r="A326" s="1" t="s">
        <v>76</v>
      </c>
      <c r="B326" s="1">
        <v>13</v>
      </c>
      <c r="C326" s="1">
        <v>15592</v>
      </c>
      <c r="D326" s="1">
        <v>43806</v>
      </c>
      <c r="E326" s="1">
        <v>727217</v>
      </c>
      <c r="F326" s="1">
        <v>14421</v>
      </c>
      <c r="G326" s="1">
        <v>34266</v>
      </c>
      <c r="H326" s="1">
        <v>126986</v>
      </c>
      <c r="I326" s="1">
        <v>1292</v>
      </c>
      <c r="J326" s="1">
        <v>1694</v>
      </c>
      <c r="K326" s="1">
        <v>4552</v>
      </c>
      <c r="L326" s="1">
        <v>2145</v>
      </c>
      <c r="M326" s="1">
        <v>2305</v>
      </c>
      <c r="N326" s="1">
        <v>34934</v>
      </c>
      <c r="O326" s="1">
        <v>1671</v>
      </c>
      <c r="P326" s="1">
        <v>1739</v>
      </c>
      <c r="Q326" s="1">
        <v>5165</v>
      </c>
      <c r="R326" s="1">
        <v>28</v>
      </c>
      <c r="S326" s="1">
        <v>30</v>
      </c>
      <c r="T326" s="1">
        <v>71</v>
      </c>
    </row>
    <row r="327" spans="1:20" x14ac:dyDescent="0.15">
      <c r="A327" s="1" t="s">
        <v>76</v>
      </c>
      <c r="B327" s="1">
        <v>14</v>
      </c>
      <c r="C327" s="1">
        <v>15790</v>
      </c>
      <c r="D327" s="1">
        <v>46456</v>
      </c>
      <c r="E327" s="1">
        <v>768524</v>
      </c>
      <c r="F327" s="1">
        <v>14650</v>
      </c>
      <c r="G327" s="1">
        <v>36384</v>
      </c>
      <c r="H327" s="1">
        <v>133724</v>
      </c>
      <c r="I327" s="1">
        <v>1305</v>
      </c>
      <c r="J327" s="1">
        <v>1714</v>
      </c>
      <c r="K327" s="1">
        <v>4593</v>
      </c>
      <c r="L327" s="1">
        <v>2458</v>
      </c>
      <c r="M327" s="1">
        <v>2651</v>
      </c>
      <c r="N327" s="1">
        <v>41308</v>
      </c>
      <c r="O327" s="1">
        <v>2019</v>
      </c>
      <c r="P327" s="1">
        <v>2119</v>
      </c>
      <c r="Q327" s="1">
        <v>6738</v>
      </c>
      <c r="R327" s="1">
        <v>19</v>
      </c>
      <c r="S327" s="1">
        <v>20</v>
      </c>
      <c r="T327" s="1">
        <v>41</v>
      </c>
    </row>
    <row r="328" spans="1:20" x14ac:dyDescent="0.15">
      <c r="A328" s="1" t="s">
        <v>76</v>
      </c>
      <c r="B328" s="1">
        <v>15</v>
      </c>
      <c r="C328" s="1">
        <v>15982</v>
      </c>
      <c r="D328" s="1">
        <v>49377</v>
      </c>
      <c r="E328" s="1">
        <v>814781</v>
      </c>
      <c r="F328" s="1">
        <v>14882</v>
      </c>
      <c r="G328" s="1">
        <v>38743</v>
      </c>
      <c r="H328" s="1">
        <v>141730</v>
      </c>
      <c r="I328" s="1">
        <v>1317</v>
      </c>
      <c r="J328" s="1">
        <v>1732</v>
      </c>
      <c r="K328" s="1">
        <v>4627</v>
      </c>
      <c r="L328" s="1">
        <v>2698</v>
      </c>
      <c r="M328" s="1">
        <v>2921</v>
      </c>
      <c r="N328" s="1">
        <v>46257</v>
      </c>
      <c r="O328" s="1">
        <v>2242</v>
      </c>
      <c r="P328" s="1">
        <v>2359</v>
      </c>
      <c r="Q328" s="1">
        <v>8007</v>
      </c>
      <c r="R328" s="1">
        <v>19</v>
      </c>
      <c r="S328" s="1">
        <v>19</v>
      </c>
      <c r="T328" s="1">
        <v>34</v>
      </c>
    </row>
    <row r="329" spans="1:20" x14ac:dyDescent="0.15">
      <c r="A329" s="1" t="s">
        <v>76</v>
      </c>
      <c r="B329" s="1">
        <v>16</v>
      </c>
      <c r="C329" s="1">
        <v>16173</v>
      </c>
      <c r="D329" s="1">
        <v>52553</v>
      </c>
      <c r="E329" s="1">
        <v>865371</v>
      </c>
      <c r="F329" s="1">
        <v>15117</v>
      </c>
      <c r="G329" s="1">
        <v>41344</v>
      </c>
      <c r="H329" s="1">
        <v>151005</v>
      </c>
      <c r="I329" s="1">
        <v>1328</v>
      </c>
      <c r="J329" s="1">
        <v>1750</v>
      </c>
      <c r="K329" s="1">
        <v>4662</v>
      </c>
      <c r="L329" s="1">
        <v>2927</v>
      </c>
      <c r="M329" s="1">
        <v>3175</v>
      </c>
      <c r="N329" s="1">
        <v>50590</v>
      </c>
      <c r="O329" s="1">
        <v>2469</v>
      </c>
      <c r="P329" s="1">
        <v>2601</v>
      </c>
      <c r="Q329" s="1">
        <v>9275</v>
      </c>
      <c r="R329" s="1">
        <v>17</v>
      </c>
      <c r="S329" s="1">
        <v>18</v>
      </c>
      <c r="T329" s="1">
        <v>35</v>
      </c>
    </row>
    <row r="330" spans="1:20" x14ac:dyDescent="0.15">
      <c r="A330" s="1" t="s">
        <v>76</v>
      </c>
      <c r="B330" s="1">
        <v>17</v>
      </c>
      <c r="C330" s="1">
        <v>16408</v>
      </c>
      <c r="D330" s="1">
        <v>56771</v>
      </c>
      <c r="E330" s="1">
        <v>934573</v>
      </c>
      <c r="F330" s="1">
        <v>15424</v>
      </c>
      <c r="G330" s="1">
        <v>44920</v>
      </c>
      <c r="H330" s="1">
        <v>165035</v>
      </c>
      <c r="I330" s="1">
        <v>1342</v>
      </c>
      <c r="J330" s="1">
        <v>1772</v>
      </c>
      <c r="K330" s="1">
        <v>4700</v>
      </c>
      <c r="L330" s="1">
        <v>3840</v>
      </c>
      <c r="M330" s="1">
        <v>4219</v>
      </c>
      <c r="N330" s="1">
        <v>69202</v>
      </c>
      <c r="O330" s="1">
        <v>3350</v>
      </c>
      <c r="P330" s="1">
        <v>3576</v>
      </c>
      <c r="Q330" s="1">
        <v>14029</v>
      </c>
      <c r="R330" s="1">
        <v>21</v>
      </c>
      <c r="S330" s="1">
        <v>21</v>
      </c>
      <c r="T330" s="1">
        <v>38</v>
      </c>
    </row>
    <row r="331" spans="1:20" x14ac:dyDescent="0.15">
      <c r="A331" s="1" t="s">
        <v>76</v>
      </c>
      <c r="B331" s="1">
        <v>18</v>
      </c>
      <c r="C331" s="1">
        <v>16722</v>
      </c>
      <c r="D331" s="1">
        <v>63264</v>
      </c>
      <c r="E331" s="1">
        <v>1043286</v>
      </c>
      <c r="F331" s="1">
        <v>15858</v>
      </c>
      <c r="G331" s="1">
        <v>50639</v>
      </c>
      <c r="H331" s="1">
        <v>186090</v>
      </c>
      <c r="I331" s="1">
        <v>1356</v>
      </c>
      <c r="J331" s="1">
        <v>1792</v>
      </c>
      <c r="K331" s="1">
        <v>4740</v>
      </c>
      <c r="L331" s="1">
        <v>5681</v>
      </c>
      <c r="M331" s="1">
        <v>6492</v>
      </c>
      <c r="N331" s="1">
        <v>108712</v>
      </c>
      <c r="O331" s="1">
        <v>5157</v>
      </c>
      <c r="P331" s="1">
        <v>5719</v>
      </c>
      <c r="Q331" s="1">
        <v>21056</v>
      </c>
      <c r="R331" s="1">
        <v>21</v>
      </c>
      <c r="S331" s="1">
        <v>21</v>
      </c>
      <c r="T331" s="1">
        <v>41</v>
      </c>
    </row>
    <row r="332" spans="1:20" x14ac:dyDescent="0.15">
      <c r="A332" s="1" t="s">
        <v>76</v>
      </c>
      <c r="B332" s="1">
        <v>19</v>
      </c>
      <c r="C332" s="1">
        <v>16826</v>
      </c>
      <c r="D332" s="1">
        <v>66161</v>
      </c>
      <c r="E332" s="1">
        <v>1085580</v>
      </c>
      <c r="F332" s="1">
        <v>15993</v>
      </c>
      <c r="G332" s="1">
        <v>52972</v>
      </c>
      <c r="H332" s="1">
        <v>192953</v>
      </c>
      <c r="I332" s="1">
        <v>1362</v>
      </c>
      <c r="J332" s="1">
        <v>1803</v>
      </c>
      <c r="K332" s="1">
        <v>4758</v>
      </c>
      <c r="L332" s="1">
        <v>2670</v>
      </c>
      <c r="M332" s="1">
        <v>2897</v>
      </c>
      <c r="N332" s="1">
        <v>42295</v>
      </c>
      <c r="O332" s="1">
        <v>2209</v>
      </c>
      <c r="P332" s="1">
        <v>2334</v>
      </c>
      <c r="Q332" s="1">
        <v>6863</v>
      </c>
      <c r="R332" s="1">
        <v>10</v>
      </c>
      <c r="S332" s="1">
        <v>10</v>
      </c>
      <c r="T332" s="1">
        <v>17</v>
      </c>
    </row>
    <row r="333" spans="1:20" x14ac:dyDescent="0.15">
      <c r="A333" s="1" t="s">
        <v>76</v>
      </c>
      <c r="B333" s="1">
        <v>20</v>
      </c>
      <c r="C333" s="1">
        <v>16918</v>
      </c>
      <c r="D333" s="1">
        <v>69166</v>
      </c>
      <c r="E333" s="1">
        <v>1128847</v>
      </c>
      <c r="F333" s="1">
        <v>16117</v>
      </c>
      <c r="G333" s="1">
        <v>55452</v>
      </c>
      <c r="H333" s="1">
        <v>200645</v>
      </c>
      <c r="I333" s="1">
        <v>1369</v>
      </c>
      <c r="J333" s="1">
        <v>1813</v>
      </c>
      <c r="K333" s="1">
        <v>4778</v>
      </c>
      <c r="L333" s="1">
        <v>2771</v>
      </c>
      <c r="M333" s="1">
        <v>3005</v>
      </c>
      <c r="N333" s="1">
        <v>43267</v>
      </c>
      <c r="O333" s="1">
        <v>2345</v>
      </c>
      <c r="P333" s="1">
        <v>2479</v>
      </c>
      <c r="Q333" s="1">
        <v>7692</v>
      </c>
      <c r="R333" s="1">
        <v>10</v>
      </c>
      <c r="S333" s="1">
        <v>10</v>
      </c>
      <c r="T333" s="1">
        <v>21</v>
      </c>
    </row>
    <row r="334" spans="1:20" x14ac:dyDescent="0.15">
      <c r="A334" s="1" t="s">
        <v>76</v>
      </c>
      <c r="B334" s="1">
        <v>21</v>
      </c>
      <c r="C334" s="1">
        <v>16998</v>
      </c>
      <c r="D334" s="1">
        <v>72152</v>
      </c>
      <c r="E334" s="1">
        <v>1172530</v>
      </c>
      <c r="F334" s="1">
        <v>16228</v>
      </c>
      <c r="G334" s="1">
        <v>57923</v>
      </c>
      <c r="H334" s="1">
        <v>208542</v>
      </c>
      <c r="I334" s="1">
        <v>1376</v>
      </c>
      <c r="J334" s="1">
        <v>1823</v>
      </c>
      <c r="K334" s="1">
        <v>4824</v>
      </c>
      <c r="L334" s="1">
        <v>2754</v>
      </c>
      <c r="M334" s="1">
        <v>2986</v>
      </c>
      <c r="N334" s="1">
        <v>43683</v>
      </c>
      <c r="O334" s="1">
        <v>2339</v>
      </c>
      <c r="P334" s="1">
        <v>2472</v>
      </c>
      <c r="Q334" s="1">
        <v>7897</v>
      </c>
      <c r="R334" s="1">
        <v>10</v>
      </c>
      <c r="S334" s="1">
        <v>10</v>
      </c>
      <c r="T334" s="1">
        <v>46</v>
      </c>
    </row>
    <row r="335" spans="1:20" x14ac:dyDescent="0.15">
      <c r="A335" s="1" t="s">
        <v>76</v>
      </c>
      <c r="B335" s="1">
        <v>22</v>
      </c>
      <c r="C335" s="1">
        <v>17074</v>
      </c>
      <c r="D335" s="1">
        <v>75197</v>
      </c>
      <c r="E335" s="1">
        <v>1218651</v>
      </c>
      <c r="F335" s="1">
        <v>16332</v>
      </c>
      <c r="G335" s="1">
        <v>60489</v>
      </c>
      <c r="H335" s="1">
        <v>217352</v>
      </c>
      <c r="I335" s="1">
        <v>1384</v>
      </c>
      <c r="J335" s="1">
        <v>1835</v>
      </c>
      <c r="K335" s="1">
        <v>4845</v>
      </c>
      <c r="L335" s="1">
        <v>2822</v>
      </c>
      <c r="M335" s="1">
        <v>3045</v>
      </c>
      <c r="N335" s="1">
        <v>46121</v>
      </c>
      <c r="O335" s="1">
        <v>2433</v>
      </c>
      <c r="P335" s="1">
        <v>2566</v>
      </c>
      <c r="Q335" s="1">
        <v>8810</v>
      </c>
      <c r="R335" s="1">
        <v>11</v>
      </c>
      <c r="S335" s="1">
        <v>12</v>
      </c>
      <c r="T335" s="1">
        <v>21</v>
      </c>
    </row>
    <row r="336" spans="1:20" x14ac:dyDescent="0.15">
      <c r="A336" s="1" t="s">
        <v>76</v>
      </c>
      <c r="B336" s="1">
        <v>23</v>
      </c>
      <c r="C336" s="1">
        <v>17079</v>
      </c>
      <c r="D336" s="1">
        <v>75440</v>
      </c>
      <c r="E336" s="1">
        <v>1222516</v>
      </c>
      <c r="F336" s="1">
        <v>16339</v>
      </c>
      <c r="G336" s="1">
        <v>60693</v>
      </c>
      <c r="H336" s="1">
        <v>218073</v>
      </c>
      <c r="I336" s="1">
        <v>1384</v>
      </c>
      <c r="J336" s="1">
        <v>1836</v>
      </c>
      <c r="K336" s="1">
        <v>4847</v>
      </c>
      <c r="L336" s="1">
        <v>242</v>
      </c>
      <c r="M336" s="1">
        <v>243</v>
      </c>
      <c r="N336" s="1">
        <v>3866</v>
      </c>
      <c r="O336" s="1">
        <v>204</v>
      </c>
      <c r="P336" s="1">
        <v>205</v>
      </c>
      <c r="Q336" s="1">
        <v>721</v>
      </c>
      <c r="R336" s="1">
        <v>1</v>
      </c>
      <c r="S336" s="1">
        <v>1</v>
      </c>
      <c r="T336" s="1">
        <v>2</v>
      </c>
    </row>
    <row r="337" spans="1:20" x14ac:dyDescent="0.15">
      <c r="A337" s="1" t="s">
        <v>76</v>
      </c>
      <c r="B337" s="1">
        <v>24</v>
      </c>
      <c r="C337" s="1">
        <v>17079</v>
      </c>
      <c r="D337" s="1">
        <v>75440</v>
      </c>
      <c r="E337" s="1">
        <v>1222516</v>
      </c>
      <c r="F337" s="1">
        <v>16339</v>
      </c>
      <c r="G337" s="1">
        <v>60693</v>
      </c>
      <c r="H337" s="1">
        <v>218073</v>
      </c>
      <c r="I337" s="1">
        <v>1384</v>
      </c>
      <c r="J337" s="1">
        <v>1836</v>
      </c>
      <c r="K337" s="1">
        <v>4847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</row>
    <row r="338" spans="1:20" x14ac:dyDescent="0.15">
      <c r="A338" s="1" t="s">
        <v>76</v>
      </c>
      <c r="B338" s="1">
        <v>25</v>
      </c>
      <c r="C338" s="1">
        <v>17079</v>
      </c>
      <c r="D338" s="1">
        <v>75440</v>
      </c>
      <c r="E338" s="1">
        <v>1222516</v>
      </c>
      <c r="F338" s="1">
        <v>16339</v>
      </c>
      <c r="G338" s="1">
        <v>60693</v>
      </c>
      <c r="H338" s="1">
        <v>218073</v>
      </c>
      <c r="I338" s="1">
        <v>1384</v>
      </c>
      <c r="J338" s="1">
        <v>1836</v>
      </c>
      <c r="K338" s="1">
        <v>4847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</row>
    <row r="339" spans="1:20" x14ac:dyDescent="0.15">
      <c r="A339" s="1" t="s">
        <v>76</v>
      </c>
      <c r="B339" s="1">
        <v>26</v>
      </c>
      <c r="C339" s="1">
        <v>17079</v>
      </c>
      <c r="D339" s="1">
        <v>75440</v>
      </c>
      <c r="E339" s="1">
        <v>1222516</v>
      </c>
      <c r="F339" s="1">
        <v>16339</v>
      </c>
      <c r="G339" s="1">
        <v>60693</v>
      </c>
      <c r="H339" s="1">
        <v>218073</v>
      </c>
      <c r="I339" s="1">
        <v>1384</v>
      </c>
      <c r="J339" s="1">
        <v>1836</v>
      </c>
      <c r="K339" s="1">
        <v>4847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</row>
    <row r="340" spans="1:20" x14ac:dyDescent="0.15">
      <c r="A340" s="1" t="s">
        <v>76</v>
      </c>
      <c r="B340" s="1">
        <v>27</v>
      </c>
      <c r="C340" s="1">
        <v>17079</v>
      </c>
      <c r="D340" s="1">
        <v>75440</v>
      </c>
      <c r="E340" s="1">
        <v>1222516</v>
      </c>
      <c r="F340" s="1">
        <v>16339</v>
      </c>
      <c r="G340" s="1">
        <v>60693</v>
      </c>
      <c r="H340" s="1">
        <v>218073</v>
      </c>
      <c r="I340" s="1">
        <v>1384</v>
      </c>
      <c r="J340" s="1">
        <v>1836</v>
      </c>
      <c r="K340" s="1">
        <v>4847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x14ac:dyDescent="0.15">
      <c r="A341" s="1" t="s">
        <v>76</v>
      </c>
      <c r="B341" s="1">
        <v>28</v>
      </c>
      <c r="C341" s="1">
        <v>17079</v>
      </c>
      <c r="D341" s="1">
        <v>75440</v>
      </c>
      <c r="E341" s="1">
        <v>1222516</v>
      </c>
      <c r="F341" s="1">
        <v>16339</v>
      </c>
      <c r="G341" s="1">
        <v>60693</v>
      </c>
      <c r="H341" s="1">
        <v>218073</v>
      </c>
      <c r="I341" s="1">
        <v>1384</v>
      </c>
      <c r="J341" s="1">
        <v>1836</v>
      </c>
      <c r="K341" s="1">
        <v>4847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</row>
    <row r="342" spans="1:20" x14ac:dyDescent="0.15">
      <c r="A342" s="1" t="s">
        <v>76</v>
      </c>
      <c r="B342" s="1">
        <v>29</v>
      </c>
      <c r="C342" s="1">
        <v>17079</v>
      </c>
      <c r="D342" s="1">
        <v>75440</v>
      </c>
      <c r="E342" s="1">
        <v>1222516</v>
      </c>
      <c r="F342" s="1">
        <v>16339</v>
      </c>
      <c r="G342" s="1">
        <v>60693</v>
      </c>
      <c r="H342" s="1">
        <v>218073</v>
      </c>
      <c r="I342" s="1">
        <v>1384</v>
      </c>
      <c r="J342" s="1">
        <v>1836</v>
      </c>
      <c r="K342" s="1">
        <v>4847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</row>
    <row r="343" spans="1:20" x14ac:dyDescent="0.15">
      <c r="A343" s="1" t="s">
        <v>76</v>
      </c>
      <c r="B343" s="1">
        <v>30</v>
      </c>
      <c r="C343" s="1">
        <v>17079</v>
      </c>
      <c r="D343" s="1">
        <v>75440</v>
      </c>
      <c r="E343" s="1">
        <v>1222516</v>
      </c>
      <c r="F343" s="1">
        <v>16339</v>
      </c>
      <c r="G343" s="1">
        <v>60693</v>
      </c>
      <c r="H343" s="1">
        <v>218073</v>
      </c>
      <c r="I343" s="1">
        <v>1384</v>
      </c>
      <c r="J343" s="1">
        <v>1836</v>
      </c>
      <c r="K343" s="1">
        <v>4847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x14ac:dyDescent="0.15">
      <c r="A344" s="1" t="s">
        <v>76</v>
      </c>
      <c r="B344" s="1">
        <v>31</v>
      </c>
      <c r="C344" s="1">
        <v>17079</v>
      </c>
      <c r="D344" s="1">
        <v>75440</v>
      </c>
      <c r="E344" s="1">
        <v>1222516</v>
      </c>
      <c r="F344" s="1">
        <v>16339</v>
      </c>
      <c r="G344" s="1">
        <v>60693</v>
      </c>
      <c r="H344" s="1">
        <v>218073</v>
      </c>
      <c r="I344" s="1">
        <v>1384</v>
      </c>
      <c r="J344" s="1">
        <v>1836</v>
      </c>
      <c r="K344" s="1">
        <v>4847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</row>
    <row r="345" spans="1:20" x14ac:dyDescent="0.15">
      <c r="A345" s="1" t="s">
        <v>76</v>
      </c>
      <c r="B345" s="1">
        <v>32</v>
      </c>
      <c r="C345" s="1">
        <v>17079</v>
      </c>
      <c r="D345" s="1">
        <v>75440</v>
      </c>
      <c r="E345" s="1">
        <v>1222516</v>
      </c>
      <c r="F345" s="1">
        <v>16339</v>
      </c>
      <c r="G345" s="1">
        <v>60693</v>
      </c>
      <c r="H345" s="1">
        <v>218073</v>
      </c>
      <c r="I345" s="1">
        <v>1384</v>
      </c>
      <c r="J345" s="1">
        <v>1836</v>
      </c>
      <c r="K345" s="1">
        <v>4847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</row>
    <row r="346" spans="1:20" x14ac:dyDescent="0.15">
      <c r="A346" s="1" t="s">
        <v>76</v>
      </c>
      <c r="B346" s="1">
        <v>33</v>
      </c>
      <c r="C346" s="1">
        <v>17079</v>
      </c>
      <c r="D346" s="1">
        <v>75440</v>
      </c>
      <c r="E346" s="1">
        <v>1222516</v>
      </c>
      <c r="F346" s="1">
        <v>16339</v>
      </c>
      <c r="G346" s="1">
        <v>60693</v>
      </c>
      <c r="H346" s="1">
        <v>218073</v>
      </c>
      <c r="I346" s="1">
        <v>1384</v>
      </c>
      <c r="J346" s="1">
        <v>1836</v>
      </c>
      <c r="K346" s="1">
        <v>4847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x14ac:dyDescent="0.15">
      <c r="A347" s="1" t="s">
        <v>76</v>
      </c>
      <c r="B347" s="1">
        <v>34</v>
      </c>
      <c r="C347" s="1">
        <v>17079</v>
      </c>
      <c r="D347" s="1">
        <v>75440</v>
      </c>
      <c r="E347" s="1">
        <v>1222516</v>
      </c>
      <c r="F347" s="1">
        <v>16339</v>
      </c>
      <c r="G347" s="1">
        <v>60693</v>
      </c>
      <c r="H347" s="1">
        <v>218073</v>
      </c>
      <c r="I347" s="1">
        <v>1384</v>
      </c>
      <c r="J347" s="1">
        <v>1836</v>
      </c>
      <c r="K347" s="1">
        <v>4847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</row>
    <row r="348" spans="1:20" x14ac:dyDescent="0.15">
      <c r="A348" s="1" t="s">
        <v>76</v>
      </c>
      <c r="B348" s="1">
        <v>35</v>
      </c>
      <c r="C348" s="1">
        <v>17079</v>
      </c>
      <c r="D348" s="1">
        <v>75440</v>
      </c>
      <c r="E348" s="1">
        <v>1222516</v>
      </c>
      <c r="F348" s="1">
        <v>16339</v>
      </c>
      <c r="G348" s="1">
        <v>60693</v>
      </c>
      <c r="H348" s="1">
        <v>218073</v>
      </c>
      <c r="I348" s="1">
        <v>1384</v>
      </c>
      <c r="J348" s="1">
        <v>1836</v>
      </c>
      <c r="K348" s="1">
        <v>4847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</row>
    <row r="349" spans="1:20" x14ac:dyDescent="0.15">
      <c r="A349" s="1" t="s">
        <v>76</v>
      </c>
      <c r="B349" s="1">
        <v>36</v>
      </c>
      <c r="C349" s="1">
        <v>17079</v>
      </c>
      <c r="D349" s="1">
        <v>75440</v>
      </c>
      <c r="E349" s="1">
        <v>1222516</v>
      </c>
      <c r="F349" s="1">
        <v>16339</v>
      </c>
      <c r="G349" s="1">
        <v>60693</v>
      </c>
      <c r="H349" s="1">
        <v>218073</v>
      </c>
      <c r="I349" s="1">
        <v>1384</v>
      </c>
      <c r="J349" s="1">
        <v>1836</v>
      </c>
      <c r="K349" s="1">
        <v>4847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</row>
    <row r="350" spans="1:20" x14ac:dyDescent="0.15">
      <c r="A350" s="1" t="s">
        <v>76</v>
      </c>
      <c r="B350" s="1">
        <v>37</v>
      </c>
      <c r="C350" s="1">
        <v>17079</v>
      </c>
      <c r="D350" s="1">
        <v>75440</v>
      </c>
      <c r="E350" s="1">
        <v>1222516</v>
      </c>
      <c r="F350" s="1">
        <v>16339</v>
      </c>
      <c r="G350" s="1">
        <v>60693</v>
      </c>
      <c r="H350" s="1">
        <v>218073</v>
      </c>
      <c r="I350" s="1">
        <v>1384</v>
      </c>
      <c r="J350" s="1">
        <v>1836</v>
      </c>
      <c r="K350" s="1">
        <v>4847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</row>
    <row r="351" spans="1:20" x14ac:dyDescent="0.15">
      <c r="A351" s="1" t="s">
        <v>76</v>
      </c>
      <c r="B351" s="1">
        <v>38</v>
      </c>
      <c r="C351" s="1">
        <v>17079</v>
      </c>
      <c r="D351" s="1">
        <v>75440</v>
      </c>
      <c r="E351" s="1">
        <v>1222516</v>
      </c>
      <c r="F351" s="1">
        <v>16339</v>
      </c>
      <c r="G351" s="1">
        <v>60693</v>
      </c>
      <c r="H351" s="1">
        <v>218073</v>
      </c>
      <c r="I351" s="1">
        <v>1384</v>
      </c>
      <c r="J351" s="1">
        <v>1836</v>
      </c>
      <c r="K351" s="1">
        <v>4847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</row>
    <row r="352" spans="1:20" x14ac:dyDescent="0.15">
      <c r="A352" s="1" t="s">
        <v>76</v>
      </c>
      <c r="B352" s="1">
        <v>39</v>
      </c>
      <c r="C352" s="1">
        <v>17079</v>
      </c>
      <c r="D352" s="1">
        <v>75440</v>
      </c>
      <c r="E352" s="1">
        <v>1222516</v>
      </c>
      <c r="F352" s="1">
        <v>16339</v>
      </c>
      <c r="G352" s="1">
        <v>60693</v>
      </c>
      <c r="H352" s="1">
        <v>218073</v>
      </c>
      <c r="I352" s="1">
        <v>1384</v>
      </c>
      <c r="J352" s="1">
        <v>1836</v>
      </c>
      <c r="K352" s="1">
        <v>4847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</row>
    <row r="353" spans="1:20" x14ac:dyDescent="0.15">
      <c r="A353" s="1" t="s">
        <v>76</v>
      </c>
      <c r="B353" s="1">
        <v>40</v>
      </c>
      <c r="C353" s="1">
        <v>17079</v>
      </c>
      <c r="D353" s="1">
        <v>75440</v>
      </c>
      <c r="E353" s="1">
        <v>1222516</v>
      </c>
      <c r="F353" s="1">
        <v>16339</v>
      </c>
      <c r="G353" s="1">
        <v>60693</v>
      </c>
      <c r="H353" s="1">
        <v>218073</v>
      </c>
      <c r="I353" s="1">
        <v>1384</v>
      </c>
      <c r="J353" s="1">
        <v>1836</v>
      </c>
      <c r="K353" s="1">
        <v>4847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x14ac:dyDescent="0.15">
      <c r="A354" s="1" t="s">
        <v>76</v>
      </c>
      <c r="B354" s="1">
        <v>41</v>
      </c>
      <c r="C354" s="1">
        <v>17079</v>
      </c>
      <c r="D354" s="1">
        <v>75440</v>
      </c>
      <c r="E354" s="1">
        <v>1222516</v>
      </c>
      <c r="F354" s="1">
        <v>16339</v>
      </c>
      <c r="G354" s="1">
        <v>60693</v>
      </c>
      <c r="H354" s="1">
        <v>218073</v>
      </c>
      <c r="I354" s="1">
        <v>1384</v>
      </c>
      <c r="J354" s="1">
        <v>1836</v>
      </c>
      <c r="K354" s="1">
        <v>4847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</row>
    <row r="355" spans="1:20" x14ac:dyDescent="0.15">
      <c r="A355" s="1" t="s">
        <v>76</v>
      </c>
      <c r="B355" s="1">
        <v>42</v>
      </c>
      <c r="C355" s="1">
        <v>17079</v>
      </c>
      <c r="D355" s="1">
        <v>75440</v>
      </c>
      <c r="E355" s="1">
        <v>1222516</v>
      </c>
      <c r="F355" s="1">
        <v>16339</v>
      </c>
      <c r="G355" s="1">
        <v>60693</v>
      </c>
      <c r="H355" s="1">
        <v>218073</v>
      </c>
      <c r="I355" s="1">
        <v>1384</v>
      </c>
      <c r="J355" s="1">
        <v>1836</v>
      </c>
      <c r="K355" s="1">
        <v>4847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</row>
    <row r="356" spans="1:20" x14ac:dyDescent="0.15">
      <c r="A356" s="1" t="s">
        <v>76</v>
      </c>
      <c r="B356" s="1">
        <v>43</v>
      </c>
      <c r="C356" s="1">
        <v>17079</v>
      </c>
      <c r="D356" s="1">
        <v>75440</v>
      </c>
      <c r="E356" s="1">
        <v>1222516</v>
      </c>
      <c r="F356" s="1">
        <v>16339</v>
      </c>
      <c r="G356" s="1">
        <v>60693</v>
      </c>
      <c r="H356" s="1">
        <v>218073</v>
      </c>
      <c r="I356" s="1">
        <v>1384</v>
      </c>
      <c r="J356" s="1">
        <v>1836</v>
      </c>
      <c r="K356" s="1">
        <v>4847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</row>
    <row r="357" spans="1:20" x14ac:dyDescent="0.15">
      <c r="A357" s="1" t="s">
        <v>76</v>
      </c>
      <c r="B357" s="1">
        <v>44</v>
      </c>
      <c r="C357" s="1">
        <v>17079</v>
      </c>
      <c r="D357" s="1">
        <v>75440</v>
      </c>
      <c r="E357" s="1">
        <v>1222516</v>
      </c>
      <c r="F357" s="1">
        <v>16339</v>
      </c>
      <c r="G357" s="1">
        <v>60693</v>
      </c>
      <c r="H357" s="1">
        <v>218073</v>
      </c>
      <c r="I357" s="1">
        <v>1384</v>
      </c>
      <c r="J357" s="1">
        <v>1836</v>
      </c>
      <c r="K357" s="1">
        <v>4847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</row>
    <row r="358" spans="1:20" x14ac:dyDescent="0.15">
      <c r="A358" s="1" t="s">
        <v>76</v>
      </c>
      <c r="B358" s="1">
        <v>45</v>
      </c>
      <c r="C358" s="1">
        <v>17079</v>
      </c>
      <c r="D358" s="1">
        <v>75440</v>
      </c>
      <c r="E358" s="1">
        <v>1222516</v>
      </c>
      <c r="F358" s="1">
        <v>16339</v>
      </c>
      <c r="G358" s="1">
        <v>60693</v>
      </c>
      <c r="H358" s="1">
        <v>218073</v>
      </c>
      <c r="I358" s="1">
        <v>1384</v>
      </c>
      <c r="J358" s="1">
        <v>1836</v>
      </c>
      <c r="K358" s="1">
        <v>4847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</row>
    <row r="359" spans="1:20" x14ac:dyDescent="0.15">
      <c r="A359" s="1" t="s">
        <v>76</v>
      </c>
      <c r="B359" s="1">
        <v>46</v>
      </c>
      <c r="C359" s="1">
        <v>17079</v>
      </c>
      <c r="D359" s="1">
        <v>75440</v>
      </c>
      <c r="E359" s="1">
        <v>1222516</v>
      </c>
      <c r="F359" s="1">
        <v>16339</v>
      </c>
      <c r="G359" s="1">
        <v>60693</v>
      </c>
      <c r="H359" s="1">
        <v>218073</v>
      </c>
      <c r="I359" s="1">
        <v>1384</v>
      </c>
      <c r="J359" s="1">
        <v>1836</v>
      </c>
      <c r="K359" s="1">
        <v>4847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</row>
    <row r="360" spans="1:20" x14ac:dyDescent="0.15">
      <c r="A360" s="1" t="s">
        <v>76</v>
      </c>
      <c r="B360" s="1">
        <v>47</v>
      </c>
      <c r="C360" s="1">
        <v>17079</v>
      </c>
      <c r="D360" s="1">
        <v>75440</v>
      </c>
      <c r="E360" s="1">
        <v>1222516</v>
      </c>
      <c r="F360" s="1">
        <v>16339</v>
      </c>
      <c r="G360" s="1">
        <v>60693</v>
      </c>
      <c r="H360" s="1">
        <v>218073</v>
      </c>
      <c r="I360" s="1">
        <v>1384</v>
      </c>
      <c r="J360" s="1">
        <v>1836</v>
      </c>
      <c r="K360" s="1">
        <v>4847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</row>
    <row r="361" spans="1:20" x14ac:dyDescent="0.15">
      <c r="A361" s="1" t="s">
        <v>76</v>
      </c>
      <c r="B361" s="1">
        <v>48</v>
      </c>
      <c r="C361" s="1">
        <v>17079</v>
      </c>
      <c r="D361" s="1">
        <v>75440</v>
      </c>
      <c r="E361" s="1">
        <v>1222516</v>
      </c>
      <c r="F361" s="1">
        <v>16339</v>
      </c>
      <c r="G361" s="1">
        <v>60693</v>
      </c>
      <c r="H361" s="1">
        <v>218073</v>
      </c>
      <c r="I361" s="1">
        <v>1384</v>
      </c>
      <c r="J361" s="1">
        <v>1836</v>
      </c>
      <c r="K361" s="1">
        <v>4847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x14ac:dyDescent="0.15">
      <c r="A362" s="1" t="s">
        <v>76</v>
      </c>
      <c r="B362" s="1">
        <v>49</v>
      </c>
      <c r="C362" s="1">
        <v>17079</v>
      </c>
      <c r="D362" s="1">
        <v>75440</v>
      </c>
      <c r="E362" s="1">
        <v>1222516</v>
      </c>
      <c r="F362" s="1">
        <v>16339</v>
      </c>
      <c r="G362" s="1">
        <v>60693</v>
      </c>
      <c r="H362" s="1">
        <v>218073</v>
      </c>
      <c r="I362" s="1">
        <v>1384</v>
      </c>
      <c r="J362" s="1">
        <v>1836</v>
      </c>
      <c r="K362" s="1">
        <v>4847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x14ac:dyDescent="0.15">
      <c r="A363" s="1" t="s">
        <v>76</v>
      </c>
      <c r="B363" s="1">
        <v>50</v>
      </c>
      <c r="C363" s="1">
        <v>17079</v>
      </c>
      <c r="D363" s="1">
        <v>75440</v>
      </c>
      <c r="E363" s="1">
        <v>1222516</v>
      </c>
      <c r="F363" s="1">
        <v>16339</v>
      </c>
      <c r="G363" s="1">
        <v>60693</v>
      </c>
      <c r="H363" s="1">
        <v>218073</v>
      </c>
      <c r="I363" s="1">
        <v>1384</v>
      </c>
      <c r="J363" s="1">
        <v>1836</v>
      </c>
      <c r="K363" s="1">
        <v>4847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x14ac:dyDescent="0.15">
      <c r="A364" s="1" t="s">
        <v>76</v>
      </c>
      <c r="B364" s="1">
        <v>51</v>
      </c>
      <c r="C364" s="1">
        <v>17079</v>
      </c>
      <c r="D364" s="1">
        <v>75440</v>
      </c>
      <c r="E364" s="1">
        <v>1222516</v>
      </c>
      <c r="F364" s="1">
        <v>16339</v>
      </c>
      <c r="G364" s="1">
        <v>60693</v>
      </c>
      <c r="H364" s="1">
        <v>218073</v>
      </c>
      <c r="I364" s="1">
        <v>1384</v>
      </c>
      <c r="J364" s="1">
        <v>1836</v>
      </c>
      <c r="K364" s="1">
        <v>4847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</row>
    <row r="365" spans="1:20" x14ac:dyDescent="0.15">
      <c r="A365" s="1" t="s">
        <v>76</v>
      </c>
      <c r="B365" s="1">
        <v>52</v>
      </c>
      <c r="C365" s="1">
        <v>17079</v>
      </c>
      <c r="D365" s="1">
        <v>75440</v>
      </c>
      <c r="E365" s="1">
        <v>1222516</v>
      </c>
      <c r="F365" s="1">
        <v>16339</v>
      </c>
      <c r="G365" s="1">
        <v>60693</v>
      </c>
      <c r="H365" s="1">
        <v>218073</v>
      </c>
      <c r="I365" s="1">
        <v>1384</v>
      </c>
      <c r="J365" s="1">
        <v>1836</v>
      </c>
      <c r="K365" s="1">
        <v>4847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</row>
    <row r="366" spans="1:20" x14ac:dyDescent="0.15">
      <c r="A366" s="1" t="s">
        <v>77</v>
      </c>
      <c r="B366" s="1">
        <v>1</v>
      </c>
      <c r="C366" s="1">
        <v>1074</v>
      </c>
      <c r="D366" s="1">
        <v>1122</v>
      </c>
      <c r="E366" s="1">
        <v>19987</v>
      </c>
      <c r="F366" s="1">
        <v>658</v>
      </c>
      <c r="G366" s="1">
        <v>668</v>
      </c>
      <c r="H366" s="1">
        <v>1768</v>
      </c>
      <c r="I366" s="1">
        <v>172</v>
      </c>
      <c r="J366" s="1">
        <v>181</v>
      </c>
      <c r="K366" s="1">
        <v>490</v>
      </c>
      <c r="L366" s="1">
        <v>1074</v>
      </c>
      <c r="M366" s="1">
        <v>1122</v>
      </c>
      <c r="N366" s="1">
        <v>19987</v>
      </c>
      <c r="O366" s="1">
        <v>658</v>
      </c>
      <c r="P366" s="1">
        <v>668</v>
      </c>
      <c r="Q366" s="1">
        <v>1768</v>
      </c>
      <c r="R366" s="1">
        <v>172</v>
      </c>
      <c r="S366" s="1">
        <v>181</v>
      </c>
      <c r="T366" s="1">
        <v>490</v>
      </c>
    </row>
    <row r="367" spans="1:20" x14ac:dyDescent="0.15">
      <c r="A367" s="1" t="s">
        <v>77</v>
      </c>
      <c r="B367" s="1">
        <v>2</v>
      </c>
      <c r="C367" s="1">
        <v>2030</v>
      </c>
      <c r="D367" s="1">
        <v>2173</v>
      </c>
      <c r="E367" s="1">
        <v>36113</v>
      </c>
      <c r="F367" s="1">
        <v>1272</v>
      </c>
      <c r="G367" s="1">
        <v>1310</v>
      </c>
      <c r="H367" s="1">
        <v>3559</v>
      </c>
      <c r="I367" s="1">
        <v>262</v>
      </c>
      <c r="J367" s="1">
        <v>282</v>
      </c>
      <c r="K367" s="1">
        <v>760</v>
      </c>
      <c r="L367" s="1">
        <v>1012</v>
      </c>
      <c r="M367" s="1">
        <v>1051</v>
      </c>
      <c r="N367" s="1">
        <v>16127</v>
      </c>
      <c r="O367" s="1">
        <v>633</v>
      </c>
      <c r="P367" s="1">
        <v>642</v>
      </c>
      <c r="Q367" s="1">
        <v>1792</v>
      </c>
      <c r="R367" s="1">
        <v>96</v>
      </c>
      <c r="S367" s="1">
        <v>100</v>
      </c>
      <c r="T367" s="1">
        <v>271</v>
      </c>
    </row>
    <row r="368" spans="1:20" x14ac:dyDescent="0.15">
      <c r="A368" s="1" t="s">
        <v>77</v>
      </c>
      <c r="B368" s="1">
        <v>3</v>
      </c>
      <c r="C368" s="1">
        <v>2860</v>
      </c>
      <c r="D368" s="1">
        <v>3117</v>
      </c>
      <c r="E368" s="1">
        <v>51209</v>
      </c>
      <c r="F368" s="1">
        <v>1906</v>
      </c>
      <c r="G368" s="1">
        <v>1991</v>
      </c>
      <c r="H368" s="1">
        <v>5557</v>
      </c>
      <c r="I368" s="1">
        <v>318</v>
      </c>
      <c r="J368" s="1">
        <v>346</v>
      </c>
      <c r="K368" s="1">
        <v>936</v>
      </c>
      <c r="L368" s="1">
        <v>917</v>
      </c>
      <c r="M368" s="1">
        <v>944</v>
      </c>
      <c r="N368" s="1">
        <v>15096</v>
      </c>
      <c r="O368" s="1">
        <v>671</v>
      </c>
      <c r="P368" s="1">
        <v>681</v>
      </c>
      <c r="Q368" s="1">
        <v>1998</v>
      </c>
      <c r="R368" s="1">
        <v>62</v>
      </c>
      <c r="S368" s="1">
        <v>64</v>
      </c>
      <c r="T368" s="1">
        <v>176</v>
      </c>
    </row>
    <row r="369" spans="1:20" x14ac:dyDescent="0.15">
      <c r="A369" s="1" t="s">
        <v>77</v>
      </c>
      <c r="B369" s="1">
        <v>4</v>
      </c>
      <c r="C369" s="1">
        <v>3901</v>
      </c>
      <c r="D369" s="1">
        <v>4320</v>
      </c>
      <c r="E369" s="1">
        <v>71314</v>
      </c>
      <c r="F369" s="1">
        <v>2776</v>
      </c>
      <c r="G369" s="1">
        <v>2944</v>
      </c>
      <c r="H369" s="1">
        <v>8721</v>
      </c>
      <c r="I369" s="1">
        <v>364</v>
      </c>
      <c r="J369" s="1">
        <v>399</v>
      </c>
      <c r="K369" s="1">
        <v>1090</v>
      </c>
      <c r="L369" s="1">
        <v>1170</v>
      </c>
      <c r="M369" s="1">
        <v>1203</v>
      </c>
      <c r="N369" s="1">
        <v>20105</v>
      </c>
      <c r="O369" s="1">
        <v>938</v>
      </c>
      <c r="P369" s="1">
        <v>952</v>
      </c>
      <c r="Q369" s="1">
        <v>3163</v>
      </c>
      <c r="R369" s="1">
        <v>52</v>
      </c>
      <c r="S369" s="1">
        <v>53</v>
      </c>
      <c r="T369" s="1">
        <v>154</v>
      </c>
    </row>
    <row r="370" spans="1:20" x14ac:dyDescent="0.15">
      <c r="A370" s="1" t="s">
        <v>77</v>
      </c>
      <c r="B370" s="1">
        <v>5</v>
      </c>
      <c r="C370" s="1">
        <v>5103</v>
      </c>
      <c r="D370" s="1">
        <v>5768</v>
      </c>
      <c r="E370" s="1">
        <v>95253</v>
      </c>
      <c r="F370" s="1">
        <v>3809</v>
      </c>
      <c r="G370" s="1">
        <v>4119</v>
      </c>
      <c r="H370" s="1">
        <v>12790</v>
      </c>
      <c r="I370" s="1">
        <v>403</v>
      </c>
      <c r="J370" s="1">
        <v>445</v>
      </c>
      <c r="K370" s="1">
        <v>1232</v>
      </c>
      <c r="L370" s="1">
        <v>1405</v>
      </c>
      <c r="M370" s="1">
        <v>1448</v>
      </c>
      <c r="N370" s="1">
        <v>23939</v>
      </c>
      <c r="O370" s="1">
        <v>1155</v>
      </c>
      <c r="P370" s="1">
        <v>1176</v>
      </c>
      <c r="Q370" s="1">
        <v>4069</v>
      </c>
      <c r="R370" s="1">
        <v>44</v>
      </c>
      <c r="S370" s="1">
        <v>45</v>
      </c>
      <c r="T370" s="1">
        <v>142</v>
      </c>
    </row>
    <row r="371" spans="1:20" x14ac:dyDescent="0.15">
      <c r="A371" s="1" t="s">
        <v>77</v>
      </c>
      <c r="B371" s="1">
        <v>6</v>
      </c>
      <c r="C371" s="1">
        <v>6967</v>
      </c>
      <c r="D371" s="1">
        <v>8092</v>
      </c>
      <c r="E371" s="1">
        <v>133362</v>
      </c>
      <c r="F371" s="1">
        <v>5502</v>
      </c>
      <c r="G371" s="1">
        <v>6120</v>
      </c>
      <c r="H371" s="1">
        <v>19710</v>
      </c>
      <c r="I371" s="1">
        <v>438</v>
      </c>
      <c r="J371" s="1">
        <v>485</v>
      </c>
      <c r="K371" s="1">
        <v>1340</v>
      </c>
      <c r="L371" s="1">
        <v>2243</v>
      </c>
      <c r="M371" s="1">
        <v>2325</v>
      </c>
      <c r="N371" s="1">
        <v>38109</v>
      </c>
      <c r="O371" s="1">
        <v>1952</v>
      </c>
      <c r="P371" s="1">
        <v>2001</v>
      </c>
      <c r="Q371" s="1">
        <v>6921</v>
      </c>
      <c r="R371" s="1">
        <v>39</v>
      </c>
      <c r="S371" s="1">
        <v>40</v>
      </c>
      <c r="T371" s="1">
        <v>109</v>
      </c>
    </row>
    <row r="372" spans="1:20" x14ac:dyDescent="0.15">
      <c r="A372" s="1" t="s">
        <v>77</v>
      </c>
      <c r="B372" s="1">
        <v>7</v>
      </c>
      <c r="C372" s="1">
        <v>8124</v>
      </c>
      <c r="D372" s="1">
        <v>9648</v>
      </c>
      <c r="E372" s="1">
        <v>157798</v>
      </c>
      <c r="F372" s="1">
        <v>6483</v>
      </c>
      <c r="G372" s="1">
        <v>7351</v>
      </c>
      <c r="H372" s="1">
        <v>22845</v>
      </c>
      <c r="I372" s="1">
        <v>459</v>
      </c>
      <c r="J372" s="1">
        <v>509</v>
      </c>
      <c r="K372" s="1">
        <v>1406</v>
      </c>
      <c r="L372" s="1">
        <v>1508</v>
      </c>
      <c r="M372" s="1">
        <v>1556</v>
      </c>
      <c r="N372" s="1">
        <v>24436</v>
      </c>
      <c r="O372" s="1">
        <v>1207</v>
      </c>
      <c r="P372" s="1">
        <v>1231</v>
      </c>
      <c r="Q372" s="1">
        <v>3135</v>
      </c>
      <c r="R372" s="1">
        <v>23</v>
      </c>
      <c r="S372" s="1">
        <v>24</v>
      </c>
      <c r="T372" s="1">
        <v>65</v>
      </c>
    </row>
    <row r="373" spans="1:20" x14ac:dyDescent="0.15">
      <c r="A373" s="1" t="s">
        <v>77</v>
      </c>
      <c r="B373" s="1">
        <v>8</v>
      </c>
      <c r="C373" s="1">
        <v>8780</v>
      </c>
      <c r="D373" s="1">
        <v>10607</v>
      </c>
      <c r="E373" s="1">
        <v>172078</v>
      </c>
      <c r="F373" s="1">
        <v>7005</v>
      </c>
      <c r="G373" s="1">
        <v>8064</v>
      </c>
      <c r="H373" s="1">
        <v>24703</v>
      </c>
      <c r="I373" s="1">
        <v>472</v>
      </c>
      <c r="J373" s="1">
        <v>524</v>
      </c>
      <c r="K373" s="1">
        <v>1442</v>
      </c>
      <c r="L373" s="1">
        <v>935</v>
      </c>
      <c r="M373" s="1">
        <v>960</v>
      </c>
      <c r="N373" s="1">
        <v>14280</v>
      </c>
      <c r="O373" s="1">
        <v>704</v>
      </c>
      <c r="P373" s="1">
        <v>714</v>
      </c>
      <c r="Q373" s="1">
        <v>1858</v>
      </c>
      <c r="R373" s="1">
        <v>15</v>
      </c>
      <c r="S373" s="1">
        <v>15</v>
      </c>
      <c r="T373" s="1">
        <v>36</v>
      </c>
    </row>
    <row r="374" spans="1:20" x14ac:dyDescent="0.15">
      <c r="A374" s="1" t="s">
        <v>77</v>
      </c>
      <c r="B374" s="1">
        <v>9</v>
      </c>
      <c r="C374" s="1">
        <v>9471</v>
      </c>
      <c r="D374" s="1">
        <v>11655</v>
      </c>
      <c r="E374" s="1">
        <v>188032</v>
      </c>
      <c r="F374" s="1">
        <v>7571</v>
      </c>
      <c r="G374" s="1">
        <v>8865</v>
      </c>
      <c r="H374" s="1">
        <v>26900</v>
      </c>
      <c r="I374" s="1">
        <v>482</v>
      </c>
      <c r="J374" s="1">
        <v>536</v>
      </c>
      <c r="K374" s="1">
        <v>1472</v>
      </c>
      <c r="L374" s="1">
        <v>1019</v>
      </c>
      <c r="M374" s="1">
        <v>1048</v>
      </c>
      <c r="N374" s="1">
        <v>15954</v>
      </c>
      <c r="O374" s="1">
        <v>789</v>
      </c>
      <c r="P374" s="1">
        <v>801</v>
      </c>
      <c r="Q374" s="1">
        <v>2196</v>
      </c>
      <c r="R374" s="1">
        <v>12</v>
      </c>
      <c r="S374" s="1">
        <v>12</v>
      </c>
      <c r="T374" s="1">
        <v>29</v>
      </c>
    </row>
    <row r="375" spans="1:20" x14ac:dyDescent="0.15">
      <c r="A375" s="1" t="s">
        <v>77</v>
      </c>
      <c r="B375" s="1">
        <v>10</v>
      </c>
      <c r="C375" s="1">
        <v>10152</v>
      </c>
      <c r="D375" s="1">
        <v>12725</v>
      </c>
      <c r="E375" s="1">
        <v>204650</v>
      </c>
      <c r="F375" s="1">
        <v>8129</v>
      </c>
      <c r="G375" s="1">
        <v>9678</v>
      </c>
      <c r="H375" s="1">
        <v>29202</v>
      </c>
      <c r="I375" s="1">
        <v>491</v>
      </c>
      <c r="J375" s="1">
        <v>547</v>
      </c>
      <c r="K375" s="1">
        <v>1499</v>
      </c>
      <c r="L375" s="1">
        <v>1042</v>
      </c>
      <c r="M375" s="1">
        <v>1069</v>
      </c>
      <c r="N375" s="1">
        <v>16618</v>
      </c>
      <c r="O375" s="1">
        <v>801</v>
      </c>
      <c r="P375" s="1">
        <v>813</v>
      </c>
      <c r="Q375" s="1">
        <v>2302</v>
      </c>
      <c r="R375" s="1">
        <v>11</v>
      </c>
      <c r="S375" s="1">
        <v>11</v>
      </c>
      <c r="T375" s="1">
        <v>27</v>
      </c>
    </row>
    <row r="376" spans="1:20" x14ac:dyDescent="0.15">
      <c r="A376" s="1" t="s">
        <v>77</v>
      </c>
      <c r="B376" s="1">
        <v>11</v>
      </c>
      <c r="C376" s="1">
        <v>10901</v>
      </c>
      <c r="D376" s="1">
        <v>13928</v>
      </c>
      <c r="E376" s="1">
        <v>223542</v>
      </c>
      <c r="F376" s="1">
        <v>8742</v>
      </c>
      <c r="G376" s="1">
        <v>10595</v>
      </c>
      <c r="H376" s="1">
        <v>31926</v>
      </c>
      <c r="I376" s="1">
        <v>499</v>
      </c>
      <c r="J376" s="1">
        <v>556</v>
      </c>
      <c r="K376" s="1">
        <v>1520</v>
      </c>
      <c r="L376" s="1">
        <v>1169</v>
      </c>
      <c r="M376" s="1">
        <v>1204</v>
      </c>
      <c r="N376" s="1">
        <v>18892</v>
      </c>
      <c r="O376" s="1">
        <v>900</v>
      </c>
      <c r="P376" s="1">
        <v>917</v>
      </c>
      <c r="Q376" s="1">
        <v>2725</v>
      </c>
      <c r="R376" s="1">
        <v>9</v>
      </c>
      <c r="S376" s="1">
        <v>9</v>
      </c>
      <c r="T376" s="1">
        <v>21</v>
      </c>
    </row>
    <row r="377" spans="1:20" x14ac:dyDescent="0.15">
      <c r="A377" s="1" t="s">
        <v>77</v>
      </c>
      <c r="B377" s="1">
        <v>12</v>
      </c>
      <c r="C377" s="1">
        <v>11804</v>
      </c>
      <c r="D377" s="1">
        <v>15441</v>
      </c>
      <c r="E377" s="1">
        <v>248877</v>
      </c>
      <c r="F377" s="1">
        <v>9453</v>
      </c>
      <c r="G377" s="1">
        <v>11698</v>
      </c>
      <c r="H377" s="1">
        <v>35269</v>
      </c>
      <c r="I377" s="1">
        <v>507</v>
      </c>
      <c r="J377" s="1">
        <v>565</v>
      </c>
      <c r="K377" s="1">
        <v>1539</v>
      </c>
      <c r="L377" s="1">
        <v>1458</v>
      </c>
      <c r="M377" s="1">
        <v>1513</v>
      </c>
      <c r="N377" s="1">
        <v>25335</v>
      </c>
      <c r="O377" s="1">
        <v>1080</v>
      </c>
      <c r="P377" s="1">
        <v>1103</v>
      </c>
      <c r="Q377" s="1">
        <v>3343</v>
      </c>
      <c r="R377" s="1">
        <v>9</v>
      </c>
      <c r="S377" s="1">
        <v>10</v>
      </c>
      <c r="T377" s="1">
        <v>18</v>
      </c>
    </row>
    <row r="378" spans="1:20" x14ac:dyDescent="0.15">
      <c r="A378" s="1" t="s">
        <v>77</v>
      </c>
      <c r="B378" s="1">
        <v>13</v>
      </c>
      <c r="C378" s="1">
        <v>12288</v>
      </c>
      <c r="D378" s="1">
        <v>16280</v>
      </c>
      <c r="E378" s="1">
        <v>261372</v>
      </c>
      <c r="F378" s="1">
        <v>9844</v>
      </c>
      <c r="G378" s="1">
        <v>12314</v>
      </c>
      <c r="H378" s="1">
        <v>36740</v>
      </c>
      <c r="I378" s="1">
        <v>512</v>
      </c>
      <c r="J378" s="1">
        <v>571</v>
      </c>
      <c r="K378" s="1">
        <v>1553</v>
      </c>
      <c r="L378" s="1">
        <v>819</v>
      </c>
      <c r="M378" s="1">
        <v>839</v>
      </c>
      <c r="N378" s="1">
        <v>12495</v>
      </c>
      <c r="O378" s="1">
        <v>609</v>
      </c>
      <c r="P378" s="1">
        <v>616</v>
      </c>
      <c r="Q378" s="1">
        <v>1470</v>
      </c>
      <c r="R378" s="1">
        <v>6</v>
      </c>
      <c r="S378" s="1">
        <v>6</v>
      </c>
      <c r="T378" s="1">
        <v>14</v>
      </c>
    </row>
    <row r="379" spans="1:20" x14ac:dyDescent="0.15">
      <c r="A379" s="1" t="s">
        <v>77</v>
      </c>
      <c r="B379" s="1">
        <v>14</v>
      </c>
      <c r="C379" s="1">
        <v>12826</v>
      </c>
      <c r="D379" s="1">
        <v>17239</v>
      </c>
      <c r="E379" s="1">
        <v>275549</v>
      </c>
      <c r="F379" s="1">
        <v>10290</v>
      </c>
      <c r="G379" s="1">
        <v>13044</v>
      </c>
      <c r="H379" s="1">
        <v>38552</v>
      </c>
      <c r="I379" s="1">
        <v>517</v>
      </c>
      <c r="J379" s="1">
        <v>577</v>
      </c>
      <c r="K379" s="1">
        <v>1564</v>
      </c>
      <c r="L379" s="1">
        <v>934</v>
      </c>
      <c r="M379" s="1">
        <v>959</v>
      </c>
      <c r="N379" s="1">
        <v>14177</v>
      </c>
      <c r="O379" s="1">
        <v>718</v>
      </c>
      <c r="P379" s="1">
        <v>729</v>
      </c>
      <c r="Q379" s="1">
        <v>1813</v>
      </c>
      <c r="R379" s="1">
        <v>6</v>
      </c>
      <c r="S379" s="1">
        <v>6</v>
      </c>
      <c r="T379" s="1">
        <v>12</v>
      </c>
    </row>
    <row r="380" spans="1:20" x14ac:dyDescent="0.15">
      <c r="A380" s="1" t="s">
        <v>77</v>
      </c>
      <c r="B380" s="1">
        <v>15</v>
      </c>
      <c r="C380" s="1">
        <v>13384</v>
      </c>
      <c r="D380" s="1">
        <v>18251</v>
      </c>
      <c r="E380" s="1">
        <v>291258</v>
      </c>
      <c r="F380" s="1">
        <v>10758</v>
      </c>
      <c r="G380" s="1">
        <v>13821</v>
      </c>
      <c r="H380" s="1">
        <v>40592</v>
      </c>
      <c r="I380" s="1">
        <v>522</v>
      </c>
      <c r="J380" s="1">
        <v>582</v>
      </c>
      <c r="K380" s="1">
        <v>1576</v>
      </c>
      <c r="L380" s="1">
        <v>986</v>
      </c>
      <c r="M380" s="1">
        <v>1012</v>
      </c>
      <c r="N380" s="1">
        <v>15709</v>
      </c>
      <c r="O380" s="1">
        <v>766</v>
      </c>
      <c r="P380" s="1">
        <v>778</v>
      </c>
      <c r="Q380" s="1">
        <v>2039</v>
      </c>
      <c r="R380" s="1">
        <v>5</v>
      </c>
      <c r="S380" s="1">
        <v>5</v>
      </c>
      <c r="T380" s="1">
        <v>11</v>
      </c>
    </row>
    <row r="381" spans="1:20" x14ac:dyDescent="0.15">
      <c r="A381" s="1" t="s">
        <v>77</v>
      </c>
      <c r="B381" s="1">
        <v>16</v>
      </c>
      <c r="C381" s="1">
        <v>13976</v>
      </c>
      <c r="D381" s="1">
        <v>19364</v>
      </c>
      <c r="E381" s="1">
        <v>308857</v>
      </c>
      <c r="F381" s="1">
        <v>11266</v>
      </c>
      <c r="G381" s="1">
        <v>14691</v>
      </c>
      <c r="H381" s="1">
        <v>42963</v>
      </c>
      <c r="I381" s="1">
        <v>526</v>
      </c>
      <c r="J381" s="1">
        <v>587</v>
      </c>
      <c r="K381" s="1">
        <v>1586</v>
      </c>
      <c r="L381" s="1">
        <v>1081</v>
      </c>
      <c r="M381" s="1">
        <v>1113</v>
      </c>
      <c r="N381" s="1">
        <v>17599</v>
      </c>
      <c r="O381" s="1">
        <v>855</v>
      </c>
      <c r="P381" s="1">
        <v>870</v>
      </c>
      <c r="Q381" s="1">
        <v>2371</v>
      </c>
      <c r="R381" s="1">
        <v>5</v>
      </c>
      <c r="S381" s="1">
        <v>5</v>
      </c>
      <c r="T381" s="1">
        <v>10</v>
      </c>
    </row>
    <row r="382" spans="1:20" x14ac:dyDescent="0.15">
      <c r="A382" s="1" t="s">
        <v>77</v>
      </c>
      <c r="B382" s="1">
        <v>17</v>
      </c>
      <c r="C382" s="1">
        <v>14774</v>
      </c>
      <c r="D382" s="1">
        <v>20904</v>
      </c>
      <c r="E382" s="1">
        <v>334085</v>
      </c>
      <c r="F382" s="1">
        <v>11985</v>
      </c>
      <c r="G382" s="1">
        <v>15950</v>
      </c>
      <c r="H382" s="1">
        <v>46910</v>
      </c>
      <c r="I382" s="1">
        <v>531</v>
      </c>
      <c r="J382" s="1">
        <v>592</v>
      </c>
      <c r="K382" s="1">
        <v>1597</v>
      </c>
      <c r="L382" s="1">
        <v>1493</v>
      </c>
      <c r="M382" s="1">
        <v>1540</v>
      </c>
      <c r="N382" s="1">
        <v>25228</v>
      </c>
      <c r="O382" s="1">
        <v>1234</v>
      </c>
      <c r="P382" s="1">
        <v>1260</v>
      </c>
      <c r="Q382" s="1">
        <v>3947</v>
      </c>
      <c r="R382" s="1">
        <v>5</v>
      </c>
      <c r="S382" s="1">
        <v>5</v>
      </c>
      <c r="T382" s="1">
        <v>11</v>
      </c>
    </row>
    <row r="383" spans="1:20" x14ac:dyDescent="0.15">
      <c r="A383" s="1" t="s">
        <v>77</v>
      </c>
      <c r="B383" s="1">
        <v>18</v>
      </c>
      <c r="C383" s="1">
        <v>16185</v>
      </c>
      <c r="D383" s="1">
        <v>23743</v>
      </c>
      <c r="E383" s="1">
        <v>382691</v>
      </c>
      <c r="F383" s="1">
        <v>13333</v>
      </c>
      <c r="G383" s="1">
        <v>18403</v>
      </c>
      <c r="H383" s="1">
        <v>54827</v>
      </c>
      <c r="I383" s="1">
        <v>538</v>
      </c>
      <c r="J383" s="1">
        <v>600</v>
      </c>
      <c r="K383" s="1">
        <v>1616</v>
      </c>
      <c r="L383" s="1">
        <v>2719</v>
      </c>
      <c r="M383" s="1">
        <v>2838</v>
      </c>
      <c r="N383" s="1">
        <v>48606</v>
      </c>
      <c r="O383" s="1">
        <v>2378</v>
      </c>
      <c r="P383" s="1">
        <v>2453</v>
      </c>
      <c r="Q383" s="1">
        <v>7917</v>
      </c>
      <c r="R383" s="1">
        <v>8</v>
      </c>
      <c r="S383" s="1">
        <v>8</v>
      </c>
      <c r="T383" s="1">
        <v>19</v>
      </c>
    </row>
    <row r="384" spans="1:20" x14ac:dyDescent="0.15">
      <c r="A384" s="1" t="s">
        <v>77</v>
      </c>
      <c r="B384" s="1">
        <v>19</v>
      </c>
      <c r="C384" s="1">
        <v>16762</v>
      </c>
      <c r="D384" s="1">
        <v>24985</v>
      </c>
      <c r="E384" s="1">
        <v>401472</v>
      </c>
      <c r="F384" s="1">
        <v>13838</v>
      </c>
      <c r="G384" s="1">
        <v>19377</v>
      </c>
      <c r="H384" s="1">
        <v>57284</v>
      </c>
      <c r="I384" s="1">
        <v>542</v>
      </c>
      <c r="J384" s="1">
        <v>604</v>
      </c>
      <c r="K384" s="1">
        <v>1639</v>
      </c>
      <c r="L384" s="1">
        <v>1207</v>
      </c>
      <c r="M384" s="1">
        <v>1243</v>
      </c>
      <c r="N384" s="1">
        <v>18781</v>
      </c>
      <c r="O384" s="1">
        <v>956</v>
      </c>
      <c r="P384" s="1">
        <v>974</v>
      </c>
      <c r="Q384" s="1">
        <v>2456</v>
      </c>
      <c r="R384" s="1">
        <v>4</v>
      </c>
      <c r="S384" s="1">
        <v>4</v>
      </c>
      <c r="T384" s="1">
        <v>23</v>
      </c>
    </row>
    <row r="385" spans="1:20" x14ac:dyDescent="0.15">
      <c r="A385" s="1" t="s">
        <v>77</v>
      </c>
      <c r="B385" s="1">
        <v>20</v>
      </c>
      <c r="C385" s="1">
        <v>17311</v>
      </c>
      <c r="D385" s="1">
        <v>26212</v>
      </c>
      <c r="E385" s="1">
        <v>419289</v>
      </c>
      <c r="F385" s="1">
        <v>14325</v>
      </c>
      <c r="G385" s="1">
        <v>20348</v>
      </c>
      <c r="H385" s="1">
        <v>59780</v>
      </c>
      <c r="I385" s="1">
        <v>545</v>
      </c>
      <c r="J385" s="1">
        <v>608</v>
      </c>
      <c r="K385" s="1">
        <v>1644</v>
      </c>
      <c r="L385" s="1">
        <v>1189</v>
      </c>
      <c r="M385" s="1">
        <v>1226</v>
      </c>
      <c r="N385" s="1">
        <v>17818</v>
      </c>
      <c r="O385" s="1">
        <v>952</v>
      </c>
      <c r="P385" s="1">
        <v>971</v>
      </c>
      <c r="Q385" s="1">
        <v>2497</v>
      </c>
      <c r="R385" s="1">
        <v>4</v>
      </c>
      <c r="S385" s="1">
        <v>4</v>
      </c>
      <c r="T385" s="1">
        <v>6</v>
      </c>
    </row>
    <row r="386" spans="1:20" x14ac:dyDescent="0.15">
      <c r="A386" s="1" t="s">
        <v>77</v>
      </c>
      <c r="B386" s="1">
        <v>21</v>
      </c>
      <c r="C386" s="1">
        <v>17822</v>
      </c>
      <c r="D386" s="1">
        <v>27394</v>
      </c>
      <c r="E386" s="1">
        <v>436639</v>
      </c>
      <c r="F386" s="1">
        <v>14779</v>
      </c>
      <c r="G386" s="1">
        <v>21289</v>
      </c>
      <c r="H386" s="1">
        <v>62203</v>
      </c>
      <c r="I386" s="1">
        <v>548</v>
      </c>
      <c r="J386" s="1">
        <v>612</v>
      </c>
      <c r="K386" s="1">
        <v>1654</v>
      </c>
      <c r="L386" s="1">
        <v>1148</v>
      </c>
      <c r="M386" s="1">
        <v>1182</v>
      </c>
      <c r="N386" s="1">
        <v>17349</v>
      </c>
      <c r="O386" s="1">
        <v>922</v>
      </c>
      <c r="P386" s="1">
        <v>940</v>
      </c>
      <c r="Q386" s="1">
        <v>2423</v>
      </c>
      <c r="R386" s="1">
        <v>4</v>
      </c>
      <c r="S386" s="1">
        <v>4</v>
      </c>
      <c r="T386" s="1">
        <v>10</v>
      </c>
    </row>
    <row r="387" spans="1:20" x14ac:dyDescent="0.15">
      <c r="A387" s="1" t="s">
        <v>77</v>
      </c>
      <c r="B387" s="1">
        <v>22</v>
      </c>
      <c r="C387" s="1">
        <v>18296</v>
      </c>
      <c r="D387" s="1">
        <v>28537</v>
      </c>
      <c r="E387" s="1">
        <v>453157</v>
      </c>
      <c r="F387" s="1">
        <v>15205</v>
      </c>
      <c r="G387" s="1">
        <v>22207</v>
      </c>
      <c r="H387" s="1">
        <v>64663</v>
      </c>
      <c r="I387" s="1">
        <v>552</v>
      </c>
      <c r="J387" s="1">
        <v>616</v>
      </c>
      <c r="K387" s="1">
        <v>1661</v>
      </c>
      <c r="L387" s="1">
        <v>1113</v>
      </c>
      <c r="M387" s="1">
        <v>1143</v>
      </c>
      <c r="N387" s="1">
        <v>16519</v>
      </c>
      <c r="O387" s="1">
        <v>903</v>
      </c>
      <c r="P387" s="1">
        <v>918</v>
      </c>
      <c r="Q387" s="1">
        <v>2461</v>
      </c>
      <c r="R387" s="1">
        <v>4</v>
      </c>
      <c r="S387" s="1">
        <v>4</v>
      </c>
      <c r="T387" s="1">
        <v>7</v>
      </c>
    </row>
    <row r="388" spans="1:20" x14ac:dyDescent="0.15">
      <c r="A388" s="1" t="s">
        <v>77</v>
      </c>
      <c r="B388" s="1">
        <v>23</v>
      </c>
      <c r="C388" s="1">
        <v>18335</v>
      </c>
      <c r="D388" s="1">
        <v>28630</v>
      </c>
      <c r="E388" s="1">
        <v>454529</v>
      </c>
      <c r="F388" s="1">
        <v>15240</v>
      </c>
      <c r="G388" s="1">
        <v>22281</v>
      </c>
      <c r="H388" s="1">
        <v>64866</v>
      </c>
      <c r="I388" s="1">
        <v>552</v>
      </c>
      <c r="J388" s="1">
        <v>616</v>
      </c>
      <c r="K388" s="1">
        <v>1662</v>
      </c>
      <c r="L388" s="1">
        <v>93</v>
      </c>
      <c r="M388" s="1">
        <v>93</v>
      </c>
      <c r="N388" s="1">
        <v>1372</v>
      </c>
      <c r="O388" s="1">
        <v>74</v>
      </c>
      <c r="P388" s="1">
        <v>74</v>
      </c>
      <c r="Q388" s="1">
        <v>203</v>
      </c>
      <c r="R388" s="1">
        <v>0</v>
      </c>
      <c r="S388" s="1">
        <v>0</v>
      </c>
      <c r="T388" s="1">
        <v>0</v>
      </c>
    </row>
    <row r="389" spans="1:20" x14ac:dyDescent="0.15">
      <c r="A389" s="1" t="s">
        <v>77</v>
      </c>
      <c r="B389" s="1">
        <v>24</v>
      </c>
      <c r="C389" s="1">
        <v>18335</v>
      </c>
      <c r="D389" s="1">
        <v>28630</v>
      </c>
      <c r="E389" s="1">
        <v>454529</v>
      </c>
      <c r="F389" s="1">
        <v>15240</v>
      </c>
      <c r="G389" s="1">
        <v>22281</v>
      </c>
      <c r="H389" s="1">
        <v>64866</v>
      </c>
      <c r="I389" s="1">
        <v>552</v>
      </c>
      <c r="J389" s="1">
        <v>616</v>
      </c>
      <c r="K389" s="1">
        <v>1662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</row>
    <row r="390" spans="1:20" x14ac:dyDescent="0.15">
      <c r="A390" s="1" t="s">
        <v>77</v>
      </c>
      <c r="B390" s="1">
        <v>25</v>
      </c>
      <c r="C390" s="1">
        <v>18335</v>
      </c>
      <c r="D390" s="1">
        <v>28630</v>
      </c>
      <c r="E390" s="1">
        <v>454529</v>
      </c>
      <c r="F390" s="1">
        <v>15240</v>
      </c>
      <c r="G390" s="1">
        <v>22281</v>
      </c>
      <c r="H390" s="1">
        <v>64866</v>
      </c>
      <c r="I390" s="1">
        <v>552</v>
      </c>
      <c r="J390" s="1">
        <v>616</v>
      </c>
      <c r="K390" s="1">
        <v>1662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</row>
    <row r="391" spans="1:20" x14ac:dyDescent="0.15">
      <c r="A391" s="1" t="s">
        <v>77</v>
      </c>
      <c r="B391" s="1">
        <v>26</v>
      </c>
      <c r="C391" s="1">
        <v>18335</v>
      </c>
      <c r="D391" s="1">
        <v>28630</v>
      </c>
      <c r="E391" s="1">
        <v>454529</v>
      </c>
      <c r="F391" s="1">
        <v>15240</v>
      </c>
      <c r="G391" s="1">
        <v>22281</v>
      </c>
      <c r="H391" s="1">
        <v>64866</v>
      </c>
      <c r="I391" s="1">
        <v>552</v>
      </c>
      <c r="J391" s="1">
        <v>616</v>
      </c>
      <c r="K391" s="1">
        <v>1662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</row>
    <row r="392" spans="1:20" x14ac:dyDescent="0.15">
      <c r="A392" s="1" t="s">
        <v>77</v>
      </c>
      <c r="B392" s="1">
        <v>27</v>
      </c>
      <c r="C392" s="1">
        <v>18335</v>
      </c>
      <c r="D392" s="1">
        <v>28630</v>
      </c>
      <c r="E392" s="1">
        <v>454529</v>
      </c>
      <c r="F392" s="1">
        <v>15240</v>
      </c>
      <c r="G392" s="1">
        <v>22281</v>
      </c>
      <c r="H392" s="1">
        <v>64866</v>
      </c>
      <c r="I392" s="1">
        <v>552</v>
      </c>
      <c r="J392" s="1">
        <v>616</v>
      </c>
      <c r="K392" s="1">
        <v>1662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</row>
    <row r="393" spans="1:20" x14ac:dyDescent="0.15">
      <c r="A393" s="1" t="s">
        <v>77</v>
      </c>
      <c r="B393" s="1">
        <v>28</v>
      </c>
      <c r="C393" s="1">
        <v>18335</v>
      </c>
      <c r="D393" s="1">
        <v>28630</v>
      </c>
      <c r="E393" s="1">
        <v>454529</v>
      </c>
      <c r="F393" s="1">
        <v>15240</v>
      </c>
      <c r="G393" s="1">
        <v>22281</v>
      </c>
      <c r="H393" s="1">
        <v>64866</v>
      </c>
      <c r="I393" s="1">
        <v>552</v>
      </c>
      <c r="J393" s="1">
        <v>616</v>
      </c>
      <c r="K393" s="1">
        <v>1662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</row>
    <row r="394" spans="1:20" x14ac:dyDescent="0.15">
      <c r="A394" s="1" t="s">
        <v>77</v>
      </c>
      <c r="B394" s="1">
        <v>29</v>
      </c>
      <c r="C394" s="1">
        <v>18335</v>
      </c>
      <c r="D394" s="1">
        <v>28630</v>
      </c>
      <c r="E394" s="1">
        <v>454529</v>
      </c>
      <c r="F394" s="1">
        <v>15240</v>
      </c>
      <c r="G394" s="1">
        <v>22281</v>
      </c>
      <c r="H394" s="1">
        <v>64866</v>
      </c>
      <c r="I394" s="1">
        <v>552</v>
      </c>
      <c r="J394" s="1">
        <v>616</v>
      </c>
      <c r="K394" s="1">
        <v>1662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</row>
    <row r="395" spans="1:20" x14ac:dyDescent="0.15">
      <c r="A395" s="1" t="s">
        <v>77</v>
      </c>
      <c r="B395" s="1">
        <v>30</v>
      </c>
      <c r="C395" s="1">
        <v>18335</v>
      </c>
      <c r="D395" s="1">
        <v>28630</v>
      </c>
      <c r="E395" s="1">
        <v>454529</v>
      </c>
      <c r="F395" s="1">
        <v>15240</v>
      </c>
      <c r="G395" s="1">
        <v>22281</v>
      </c>
      <c r="H395" s="1">
        <v>64866</v>
      </c>
      <c r="I395" s="1">
        <v>552</v>
      </c>
      <c r="J395" s="1">
        <v>616</v>
      </c>
      <c r="K395" s="1">
        <v>1662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</row>
    <row r="396" spans="1:20" x14ac:dyDescent="0.15">
      <c r="A396" s="1" t="s">
        <v>77</v>
      </c>
      <c r="B396" s="1">
        <v>31</v>
      </c>
      <c r="C396" s="1">
        <v>18335</v>
      </c>
      <c r="D396" s="1">
        <v>28630</v>
      </c>
      <c r="E396" s="1">
        <v>454529</v>
      </c>
      <c r="F396" s="1">
        <v>15240</v>
      </c>
      <c r="G396" s="1">
        <v>22281</v>
      </c>
      <c r="H396" s="1">
        <v>64866</v>
      </c>
      <c r="I396" s="1">
        <v>552</v>
      </c>
      <c r="J396" s="1">
        <v>616</v>
      </c>
      <c r="K396" s="1">
        <v>1662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</row>
    <row r="397" spans="1:20" x14ac:dyDescent="0.15">
      <c r="A397" s="1" t="s">
        <v>77</v>
      </c>
      <c r="B397" s="1">
        <v>32</v>
      </c>
      <c r="C397" s="1">
        <v>18335</v>
      </c>
      <c r="D397" s="1">
        <v>28630</v>
      </c>
      <c r="E397" s="1">
        <v>454529</v>
      </c>
      <c r="F397" s="1">
        <v>15240</v>
      </c>
      <c r="G397" s="1">
        <v>22281</v>
      </c>
      <c r="H397" s="1">
        <v>64866</v>
      </c>
      <c r="I397" s="1">
        <v>552</v>
      </c>
      <c r="J397" s="1">
        <v>616</v>
      </c>
      <c r="K397" s="1">
        <v>1662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</row>
    <row r="398" spans="1:20" x14ac:dyDescent="0.15">
      <c r="A398" s="1" t="s">
        <v>77</v>
      </c>
      <c r="B398" s="1">
        <v>33</v>
      </c>
      <c r="C398" s="1">
        <v>18335</v>
      </c>
      <c r="D398" s="1">
        <v>28630</v>
      </c>
      <c r="E398" s="1">
        <v>454529</v>
      </c>
      <c r="F398" s="1">
        <v>15240</v>
      </c>
      <c r="G398" s="1">
        <v>22281</v>
      </c>
      <c r="H398" s="1">
        <v>64866</v>
      </c>
      <c r="I398" s="1">
        <v>552</v>
      </c>
      <c r="J398" s="1">
        <v>616</v>
      </c>
      <c r="K398" s="1">
        <v>1662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</row>
    <row r="399" spans="1:20" x14ac:dyDescent="0.15">
      <c r="A399" s="1" t="s">
        <v>77</v>
      </c>
      <c r="B399" s="1">
        <v>34</v>
      </c>
      <c r="C399" s="1">
        <v>18335</v>
      </c>
      <c r="D399" s="1">
        <v>28630</v>
      </c>
      <c r="E399" s="1">
        <v>454529</v>
      </c>
      <c r="F399" s="1">
        <v>15240</v>
      </c>
      <c r="G399" s="1">
        <v>22281</v>
      </c>
      <c r="H399" s="1">
        <v>64866</v>
      </c>
      <c r="I399" s="1">
        <v>552</v>
      </c>
      <c r="J399" s="1">
        <v>616</v>
      </c>
      <c r="K399" s="1">
        <v>1662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</row>
    <row r="400" spans="1:20" x14ac:dyDescent="0.15">
      <c r="A400" s="1" t="s">
        <v>77</v>
      </c>
      <c r="B400" s="1">
        <v>35</v>
      </c>
      <c r="C400" s="1">
        <v>18335</v>
      </c>
      <c r="D400" s="1">
        <v>28630</v>
      </c>
      <c r="E400" s="1">
        <v>454529</v>
      </c>
      <c r="F400" s="1">
        <v>15240</v>
      </c>
      <c r="G400" s="1">
        <v>22281</v>
      </c>
      <c r="H400" s="1">
        <v>64866</v>
      </c>
      <c r="I400" s="1">
        <v>552</v>
      </c>
      <c r="J400" s="1">
        <v>616</v>
      </c>
      <c r="K400" s="1">
        <v>1662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</row>
    <row r="401" spans="1:20" x14ac:dyDescent="0.15">
      <c r="A401" s="1" t="s">
        <v>77</v>
      </c>
      <c r="B401" s="1">
        <v>36</v>
      </c>
      <c r="C401" s="1">
        <v>18335</v>
      </c>
      <c r="D401" s="1">
        <v>28630</v>
      </c>
      <c r="E401" s="1">
        <v>454529</v>
      </c>
      <c r="F401" s="1">
        <v>15240</v>
      </c>
      <c r="G401" s="1">
        <v>22281</v>
      </c>
      <c r="H401" s="1">
        <v>64866</v>
      </c>
      <c r="I401" s="1">
        <v>552</v>
      </c>
      <c r="J401" s="1">
        <v>616</v>
      </c>
      <c r="K401" s="1">
        <v>1662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</row>
    <row r="402" spans="1:20" x14ac:dyDescent="0.15">
      <c r="A402" s="1" t="s">
        <v>77</v>
      </c>
      <c r="B402" s="1">
        <v>37</v>
      </c>
      <c r="C402" s="1">
        <v>18335</v>
      </c>
      <c r="D402" s="1">
        <v>28630</v>
      </c>
      <c r="E402" s="1">
        <v>454529</v>
      </c>
      <c r="F402" s="1">
        <v>15240</v>
      </c>
      <c r="G402" s="1">
        <v>22281</v>
      </c>
      <c r="H402" s="1">
        <v>64866</v>
      </c>
      <c r="I402" s="1">
        <v>552</v>
      </c>
      <c r="J402" s="1">
        <v>616</v>
      </c>
      <c r="K402" s="1">
        <v>1662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</row>
    <row r="403" spans="1:20" x14ac:dyDescent="0.15">
      <c r="A403" s="1" t="s">
        <v>77</v>
      </c>
      <c r="B403" s="1">
        <v>38</v>
      </c>
      <c r="C403" s="1">
        <v>18335</v>
      </c>
      <c r="D403" s="1">
        <v>28630</v>
      </c>
      <c r="E403" s="1">
        <v>454529</v>
      </c>
      <c r="F403" s="1">
        <v>15240</v>
      </c>
      <c r="G403" s="1">
        <v>22281</v>
      </c>
      <c r="H403" s="1">
        <v>64866</v>
      </c>
      <c r="I403" s="1">
        <v>552</v>
      </c>
      <c r="J403" s="1">
        <v>616</v>
      </c>
      <c r="K403" s="1">
        <v>1662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</row>
    <row r="404" spans="1:20" x14ac:dyDescent="0.15">
      <c r="A404" s="1" t="s">
        <v>77</v>
      </c>
      <c r="B404" s="1">
        <v>39</v>
      </c>
      <c r="C404" s="1">
        <v>18335</v>
      </c>
      <c r="D404" s="1">
        <v>28630</v>
      </c>
      <c r="E404" s="1">
        <v>454529</v>
      </c>
      <c r="F404" s="1">
        <v>15240</v>
      </c>
      <c r="G404" s="1">
        <v>22281</v>
      </c>
      <c r="H404" s="1">
        <v>64866</v>
      </c>
      <c r="I404" s="1">
        <v>552</v>
      </c>
      <c r="J404" s="1">
        <v>616</v>
      </c>
      <c r="K404" s="1">
        <v>1662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x14ac:dyDescent="0.15">
      <c r="A405" s="1" t="s">
        <v>77</v>
      </c>
      <c r="B405" s="1">
        <v>40</v>
      </c>
      <c r="C405" s="1">
        <v>18335</v>
      </c>
      <c r="D405" s="1">
        <v>28630</v>
      </c>
      <c r="E405" s="1">
        <v>454529</v>
      </c>
      <c r="F405" s="1">
        <v>15240</v>
      </c>
      <c r="G405" s="1">
        <v>22281</v>
      </c>
      <c r="H405" s="1">
        <v>64866</v>
      </c>
      <c r="I405" s="1">
        <v>552</v>
      </c>
      <c r="J405" s="1">
        <v>616</v>
      </c>
      <c r="K405" s="1">
        <v>1662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x14ac:dyDescent="0.15">
      <c r="A406" s="1" t="s">
        <v>77</v>
      </c>
      <c r="B406" s="1">
        <v>41</v>
      </c>
      <c r="C406" s="1">
        <v>18335</v>
      </c>
      <c r="D406" s="1">
        <v>28630</v>
      </c>
      <c r="E406" s="1">
        <v>454529</v>
      </c>
      <c r="F406" s="1">
        <v>15240</v>
      </c>
      <c r="G406" s="1">
        <v>22281</v>
      </c>
      <c r="H406" s="1">
        <v>64866</v>
      </c>
      <c r="I406" s="1">
        <v>552</v>
      </c>
      <c r="J406" s="1">
        <v>616</v>
      </c>
      <c r="K406" s="1">
        <v>1662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</row>
    <row r="407" spans="1:20" x14ac:dyDescent="0.15">
      <c r="A407" s="1" t="s">
        <v>77</v>
      </c>
      <c r="B407" s="1">
        <v>42</v>
      </c>
      <c r="C407" s="1">
        <v>18335</v>
      </c>
      <c r="D407" s="1">
        <v>28630</v>
      </c>
      <c r="E407" s="1">
        <v>454529</v>
      </c>
      <c r="F407" s="1">
        <v>15240</v>
      </c>
      <c r="G407" s="1">
        <v>22281</v>
      </c>
      <c r="H407" s="1">
        <v>64866</v>
      </c>
      <c r="I407" s="1">
        <v>552</v>
      </c>
      <c r="J407" s="1">
        <v>616</v>
      </c>
      <c r="K407" s="1">
        <v>1662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x14ac:dyDescent="0.15">
      <c r="A408" s="1" t="s">
        <v>77</v>
      </c>
      <c r="B408" s="1">
        <v>43</v>
      </c>
      <c r="C408" s="1">
        <v>18335</v>
      </c>
      <c r="D408" s="1">
        <v>28630</v>
      </c>
      <c r="E408" s="1">
        <v>454529</v>
      </c>
      <c r="F408" s="1">
        <v>15240</v>
      </c>
      <c r="G408" s="1">
        <v>22281</v>
      </c>
      <c r="H408" s="1">
        <v>64866</v>
      </c>
      <c r="I408" s="1">
        <v>552</v>
      </c>
      <c r="J408" s="1">
        <v>616</v>
      </c>
      <c r="K408" s="1">
        <v>1662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</row>
    <row r="409" spans="1:20" x14ac:dyDescent="0.15">
      <c r="A409" s="1" t="s">
        <v>77</v>
      </c>
      <c r="B409" s="1">
        <v>44</v>
      </c>
      <c r="C409" s="1">
        <v>18335</v>
      </c>
      <c r="D409" s="1">
        <v>28630</v>
      </c>
      <c r="E409" s="1">
        <v>454529</v>
      </c>
      <c r="F409" s="1">
        <v>15240</v>
      </c>
      <c r="G409" s="1">
        <v>22281</v>
      </c>
      <c r="H409" s="1">
        <v>64866</v>
      </c>
      <c r="I409" s="1">
        <v>552</v>
      </c>
      <c r="J409" s="1">
        <v>616</v>
      </c>
      <c r="K409" s="1">
        <v>1662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</row>
    <row r="410" spans="1:20" x14ac:dyDescent="0.15">
      <c r="A410" s="1" t="s">
        <v>77</v>
      </c>
      <c r="B410" s="1">
        <v>45</v>
      </c>
      <c r="C410" s="1">
        <v>18335</v>
      </c>
      <c r="D410" s="1">
        <v>28630</v>
      </c>
      <c r="E410" s="1">
        <v>454529</v>
      </c>
      <c r="F410" s="1">
        <v>15240</v>
      </c>
      <c r="G410" s="1">
        <v>22281</v>
      </c>
      <c r="H410" s="1">
        <v>64866</v>
      </c>
      <c r="I410" s="1">
        <v>552</v>
      </c>
      <c r="J410" s="1">
        <v>616</v>
      </c>
      <c r="K410" s="1">
        <v>1662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</row>
    <row r="411" spans="1:20" x14ac:dyDescent="0.15">
      <c r="A411" s="1" t="s">
        <v>77</v>
      </c>
      <c r="B411" s="1">
        <v>46</v>
      </c>
      <c r="C411" s="1">
        <v>18335</v>
      </c>
      <c r="D411" s="1">
        <v>28630</v>
      </c>
      <c r="E411" s="1">
        <v>454529</v>
      </c>
      <c r="F411" s="1">
        <v>15240</v>
      </c>
      <c r="G411" s="1">
        <v>22281</v>
      </c>
      <c r="H411" s="1">
        <v>64866</v>
      </c>
      <c r="I411" s="1">
        <v>552</v>
      </c>
      <c r="J411" s="1">
        <v>616</v>
      </c>
      <c r="K411" s="1">
        <v>1662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</row>
    <row r="412" spans="1:20" x14ac:dyDescent="0.15">
      <c r="A412" s="1" t="s">
        <v>77</v>
      </c>
      <c r="B412" s="1">
        <v>47</v>
      </c>
      <c r="C412" s="1">
        <v>18335</v>
      </c>
      <c r="D412" s="1">
        <v>28630</v>
      </c>
      <c r="E412" s="1">
        <v>454529</v>
      </c>
      <c r="F412" s="1">
        <v>15240</v>
      </c>
      <c r="G412" s="1">
        <v>22281</v>
      </c>
      <c r="H412" s="1">
        <v>64866</v>
      </c>
      <c r="I412" s="1">
        <v>552</v>
      </c>
      <c r="J412" s="1">
        <v>616</v>
      </c>
      <c r="K412" s="1">
        <v>1662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</row>
    <row r="413" spans="1:20" x14ac:dyDescent="0.15">
      <c r="A413" s="1" t="s">
        <v>77</v>
      </c>
      <c r="B413" s="1">
        <v>48</v>
      </c>
      <c r="C413" s="1">
        <v>18335</v>
      </c>
      <c r="D413" s="1">
        <v>28630</v>
      </c>
      <c r="E413" s="1">
        <v>454529</v>
      </c>
      <c r="F413" s="1">
        <v>15240</v>
      </c>
      <c r="G413" s="1">
        <v>22281</v>
      </c>
      <c r="H413" s="1">
        <v>64866</v>
      </c>
      <c r="I413" s="1">
        <v>552</v>
      </c>
      <c r="J413" s="1">
        <v>616</v>
      </c>
      <c r="K413" s="1">
        <v>1662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</row>
    <row r="414" spans="1:20" x14ac:dyDescent="0.15">
      <c r="A414" s="1" t="s">
        <v>77</v>
      </c>
      <c r="B414" s="1">
        <v>49</v>
      </c>
      <c r="C414" s="1">
        <v>18335</v>
      </c>
      <c r="D414" s="1">
        <v>28630</v>
      </c>
      <c r="E414" s="1">
        <v>454529</v>
      </c>
      <c r="F414" s="1">
        <v>15240</v>
      </c>
      <c r="G414" s="1">
        <v>22281</v>
      </c>
      <c r="H414" s="1">
        <v>64866</v>
      </c>
      <c r="I414" s="1">
        <v>552</v>
      </c>
      <c r="J414" s="1">
        <v>616</v>
      </c>
      <c r="K414" s="1">
        <v>1662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</row>
    <row r="415" spans="1:20" x14ac:dyDescent="0.15">
      <c r="A415" s="1" t="s">
        <v>77</v>
      </c>
      <c r="B415" s="1">
        <v>50</v>
      </c>
      <c r="C415" s="1">
        <v>18335</v>
      </c>
      <c r="D415" s="1">
        <v>28630</v>
      </c>
      <c r="E415" s="1">
        <v>454529</v>
      </c>
      <c r="F415" s="1">
        <v>15240</v>
      </c>
      <c r="G415" s="1">
        <v>22281</v>
      </c>
      <c r="H415" s="1">
        <v>64866</v>
      </c>
      <c r="I415" s="1">
        <v>552</v>
      </c>
      <c r="J415" s="1">
        <v>616</v>
      </c>
      <c r="K415" s="1">
        <v>1662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</row>
    <row r="416" spans="1:20" x14ac:dyDescent="0.15">
      <c r="A416" s="1" t="s">
        <v>77</v>
      </c>
      <c r="B416" s="1">
        <v>51</v>
      </c>
      <c r="C416" s="1">
        <v>18335</v>
      </c>
      <c r="D416" s="1">
        <v>28630</v>
      </c>
      <c r="E416" s="1">
        <v>454529</v>
      </c>
      <c r="F416" s="1">
        <v>15240</v>
      </c>
      <c r="G416" s="1">
        <v>22281</v>
      </c>
      <c r="H416" s="1">
        <v>64866</v>
      </c>
      <c r="I416" s="1">
        <v>552</v>
      </c>
      <c r="J416" s="1">
        <v>616</v>
      </c>
      <c r="K416" s="1">
        <v>1662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</row>
    <row r="417" spans="1:20" x14ac:dyDescent="0.15">
      <c r="A417" s="1" t="s">
        <v>77</v>
      </c>
      <c r="B417" s="1">
        <v>52</v>
      </c>
      <c r="C417" s="1">
        <v>18335</v>
      </c>
      <c r="D417" s="1">
        <v>28630</v>
      </c>
      <c r="E417" s="1">
        <v>454529</v>
      </c>
      <c r="F417" s="1">
        <v>15240</v>
      </c>
      <c r="G417" s="1">
        <v>22281</v>
      </c>
      <c r="H417" s="1">
        <v>64866</v>
      </c>
      <c r="I417" s="1">
        <v>552</v>
      </c>
      <c r="J417" s="1">
        <v>616</v>
      </c>
      <c r="K417" s="1">
        <v>1662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</row>
    <row r="418" spans="1:20" x14ac:dyDescent="0.15">
      <c r="A418" s="1" t="s">
        <v>73</v>
      </c>
      <c r="B418" s="1">
        <v>1</v>
      </c>
      <c r="C418" s="1">
        <v>1830</v>
      </c>
      <c r="D418" s="1">
        <v>1898</v>
      </c>
      <c r="E418" s="1">
        <v>21823</v>
      </c>
      <c r="F418" s="1">
        <v>1620</v>
      </c>
      <c r="G418" s="1">
        <v>1659</v>
      </c>
      <c r="H418" s="1">
        <v>5374</v>
      </c>
      <c r="I418" s="1">
        <v>84</v>
      </c>
      <c r="J418" s="1">
        <v>86</v>
      </c>
      <c r="K418" s="1">
        <v>176</v>
      </c>
      <c r="L418" s="1">
        <v>1830</v>
      </c>
      <c r="M418" s="1">
        <v>1898</v>
      </c>
      <c r="N418" s="1">
        <v>21823</v>
      </c>
      <c r="O418" s="1">
        <v>1620</v>
      </c>
      <c r="P418" s="1">
        <v>1659</v>
      </c>
      <c r="Q418" s="1">
        <v>5374</v>
      </c>
      <c r="R418" s="1">
        <v>84</v>
      </c>
      <c r="S418" s="1">
        <v>86</v>
      </c>
      <c r="T418" s="1">
        <v>176</v>
      </c>
    </row>
    <row r="419" spans="1:20" x14ac:dyDescent="0.15">
      <c r="A419" s="1" t="s">
        <v>73</v>
      </c>
      <c r="B419" s="1">
        <v>2</v>
      </c>
      <c r="C419" s="1">
        <v>3505</v>
      </c>
      <c r="D419" s="1">
        <v>3778</v>
      </c>
      <c r="E419" s="1">
        <v>41250</v>
      </c>
      <c r="F419" s="1">
        <v>3032</v>
      </c>
      <c r="G419" s="1">
        <v>3201</v>
      </c>
      <c r="H419" s="1">
        <v>10660</v>
      </c>
      <c r="I419" s="1">
        <v>129</v>
      </c>
      <c r="J419" s="1">
        <v>135</v>
      </c>
      <c r="K419" s="1">
        <v>274</v>
      </c>
      <c r="L419" s="1">
        <v>1818</v>
      </c>
      <c r="M419" s="1">
        <v>1880</v>
      </c>
      <c r="N419" s="1">
        <v>19427</v>
      </c>
      <c r="O419" s="1">
        <v>1509</v>
      </c>
      <c r="P419" s="1">
        <v>1542</v>
      </c>
      <c r="Q419" s="1">
        <v>5287</v>
      </c>
      <c r="R419" s="1">
        <v>47</v>
      </c>
      <c r="S419" s="1">
        <v>48</v>
      </c>
      <c r="T419" s="1">
        <v>98</v>
      </c>
    </row>
    <row r="420" spans="1:20" x14ac:dyDescent="0.15">
      <c r="A420" s="1" t="s">
        <v>73</v>
      </c>
      <c r="B420" s="1">
        <v>3</v>
      </c>
      <c r="C420" s="1">
        <v>4903</v>
      </c>
      <c r="D420" s="1">
        <v>5465</v>
      </c>
      <c r="E420" s="1">
        <v>60315</v>
      </c>
      <c r="F420" s="1">
        <v>4366</v>
      </c>
      <c r="G420" s="1">
        <v>4752</v>
      </c>
      <c r="H420" s="1">
        <v>16152</v>
      </c>
      <c r="I420" s="1">
        <v>157</v>
      </c>
      <c r="J420" s="1">
        <v>166</v>
      </c>
      <c r="K420" s="1">
        <v>336</v>
      </c>
      <c r="L420" s="1">
        <v>1639</v>
      </c>
      <c r="M420" s="1">
        <v>1688</v>
      </c>
      <c r="N420" s="1">
        <v>19064</v>
      </c>
      <c r="O420" s="1">
        <v>1517</v>
      </c>
      <c r="P420" s="1">
        <v>1552</v>
      </c>
      <c r="Q420" s="1">
        <v>5491</v>
      </c>
      <c r="R420" s="1">
        <v>30</v>
      </c>
      <c r="S420" s="1">
        <v>31</v>
      </c>
      <c r="T420" s="1">
        <v>61</v>
      </c>
    </row>
    <row r="421" spans="1:20" x14ac:dyDescent="0.15">
      <c r="A421" s="1" t="s">
        <v>73</v>
      </c>
      <c r="B421" s="1">
        <v>4</v>
      </c>
      <c r="C421" s="1">
        <v>6642</v>
      </c>
      <c r="D421" s="1">
        <v>7731</v>
      </c>
      <c r="E421" s="1">
        <v>86983</v>
      </c>
      <c r="F421" s="1">
        <v>6060</v>
      </c>
      <c r="G421" s="1">
        <v>6870</v>
      </c>
      <c r="H421" s="1">
        <v>24604</v>
      </c>
      <c r="I421" s="1">
        <v>185</v>
      </c>
      <c r="J421" s="1">
        <v>196</v>
      </c>
      <c r="K421" s="1">
        <v>401</v>
      </c>
      <c r="L421" s="1">
        <v>2193</v>
      </c>
      <c r="M421" s="1">
        <v>2265</v>
      </c>
      <c r="N421" s="1">
        <v>26668</v>
      </c>
      <c r="O421" s="1">
        <v>2066</v>
      </c>
      <c r="P421" s="1">
        <v>2118</v>
      </c>
      <c r="Q421" s="1">
        <v>8453</v>
      </c>
      <c r="R421" s="1">
        <v>30</v>
      </c>
      <c r="S421" s="1">
        <v>31</v>
      </c>
      <c r="T421" s="1">
        <v>65</v>
      </c>
    </row>
    <row r="422" spans="1:20" x14ac:dyDescent="0.15">
      <c r="A422" s="1" t="s">
        <v>73</v>
      </c>
      <c r="B422" s="1">
        <v>5</v>
      </c>
      <c r="C422" s="1">
        <v>8712</v>
      </c>
      <c r="D422" s="1">
        <v>10667</v>
      </c>
      <c r="E422" s="1">
        <v>122223</v>
      </c>
      <c r="F422" s="1">
        <v>8109</v>
      </c>
      <c r="G422" s="1">
        <v>9645</v>
      </c>
      <c r="H422" s="1">
        <v>36144</v>
      </c>
      <c r="I422" s="1">
        <v>210</v>
      </c>
      <c r="J422" s="1">
        <v>224</v>
      </c>
      <c r="K422" s="1">
        <v>468</v>
      </c>
      <c r="L422" s="1">
        <v>2827</v>
      </c>
      <c r="M422" s="1">
        <v>2937</v>
      </c>
      <c r="N422" s="1">
        <v>35239</v>
      </c>
      <c r="O422" s="1">
        <v>2692</v>
      </c>
      <c r="P422" s="1">
        <v>2775</v>
      </c>
      <c r="Q422" s="1">
        <v>11540</v>
      </c>
      <c r="R422" s="1">
        <v>27</v>
      </c>
      <c r="S422" s="1">
        <v>28</v>
      </c>
      <c r="T422" s="1">
        <v>67</v>
      </c>
    </row>
    <row r="423" spans="1:20" x14ac:dyDescent="0.15">
      <c r="A423" s="1" t="s">
        <v>73</v>
      </c>
      <c r="B423" s="1">
        <v>6</v>
      </c>
      <c r="C423" s="1">
        <v>11658</v>
      </c>
      <c r="D423" s="1">
        <v>15320</v>
      </c>
      <c r="E423" s="1">
        <v>176807</v>
      </c>
      <c r="F423" s="1">
        <v>11062</v>
      </c>
      <c r="G423" s="1">
        <v>14084</v>
      </c>
      <c r="H423" s="1">
        <v>53520</v>
      </c>
      <c r="I423" s="1">
        <v>234</v>
      </c>
      <c r="J423" s="1">
        <v>250</v>
      </c>
      <c r="K423" s="1">
        <v>543</v>
      </c>
      <c r="L423" s="1">
        <v>4397</v>
      </c>
      <c r="M423" s="1">
        <v>4653</v>
      </c>
      <c r="N423" s="1">
        <v>54584</v>
      </c>
      <c r="O423" s="1">
        <v>4228</v>
      </c>
      <c r="P423" s="1">
        <v>4438</v>
      </c>
      <c r="Q423" s="1">
        <v>17376</v>
      </c>
      <c r="R423" s="1">
        <v>26</v>
      </c>
      <c r="S423" s="1">
        <v>26</v>
      </c>
      <c r="T423" s="1">
        <v>76</v>
      </c>
    </row>
    <row r="424" spans="1:20" x14ac:dyDescent="0.15">
      <c r="A424" s="1" t="s">
        <v>73</v>
      </c>
      <c r="B424" s="1">
        <v>7</v>
      </c>
      <c r="C424" s="1">
        <v>12973</v>
      </c>
      <c r="D424" s="1">
        <v>17821</v>
      </c>
      <c r="E424" s="1">
        <v>202075</v>
      </c>
      <c r="F424" s="1">
        <v>12347</v>
      </c>
      <c r="G424" s="1">
        <v>16380</v>
      </c>
      <c r="H424" s="1">
        <v>60147</v>
      </c>
      <c r="I424" s="1">
        <v>244</v>
      </c>
      <c r="J424" s="1">
        <v>263</v>
      </c>
      <c r="K424" s="1">
        <v>586</v>
      </c>
      <c r="L424" s="1">
        <v>2395</v>
      </c>
      <c r="M424" s="1">
        <v>2501</v>
      </c>
      <c r="N424" s="1">
        <v>25268</v>
      </c>
      <c r="O424" s="1">
        <v>2218</v>
      </c>
      <c r="P424" s="1">
        <v>2297</v>
      </c>
      <c r="Q424" s="1">
        <v>6627</v>
      </c>
      <c r="R424" s="1">
        <v>12</v>
      </c>
      <c r="S424" s="1">
        <v>12</v>
      </c>
      <c r="T424" s="1">
        <v>43</v>
      </c>
    </row>
    <row r="425" spans="1:20" x14ac:dyDescent="0.15">
      <c r="A425" s="1" t="s">
        <v>73</v>
      </c>
      <c r="B425" s="1">
        <v>8</v>
      </c>
      <c r="C425" s="1">
        <v>13715</v>
      </c>
      <c r="D425" s="1">
        <v>19583</v>
      </c>
      <c r="E425" s="1">
        <v>219208</v>
      </c>
      <c r="F425" s="1">
        <v>13072</v>
      </c>
      <c r="G425" s="1">
        <v>18001</v>
      </c>
      <c r="H425" s="1">
        <v>65300</v>
      </c>
      <c r="I425" s="1">
        <v>251</v>
      </c>
      <c r="J425" s="1">
        <v>271</v>
      </c>
      <c r="K425" s="1">
        <v>602</v>
      </c>
      <c r="L425" s="1">
        <v>1707</v>
      </c>
      <c r="M425" s="1">
        <v>1762</v>
      </c>
      <c r="N425" s="1">
        <v>17133</v>
      </c>
      <c r="O425" s="1">
        <v>1582</v>
      </c>
      <c r="P425" s="1">
        <v>1621</v>
      </c>
      <c r="Q425" s="1">
        <v>5152</v>
      </c>
      <c r="R425" s="1">
        <v>8</v>
      </c>
      <c r="S425" s="1">
        <v>8</v>
      </c>
      <c r="T425" s="1">
        <v>16</v>
      </c>
    </row>
    <row r="426" spans="1:20" x14ac:dyDescent="0.15">
      <c r="A426" s="1" t="s">
        <v>73</v>
      </c>
      <c r="B426" s="1">
        <v>9</v>
      </c>
      <c r="C426" s="1">
        <v>14504</v>
      </c>
      <c r="D426" s="1">
        <v>21648</v>
      </c>
      <c r="E426" s="1">
        <v>240624</v>
      </c>
      <c r="F426" s="1">
        <v>13853</v>
      </c>
      <c r="G426" s="1">
        <v>19915</v>
      </c>
      <c r="H426" s="1">
        <v>71953</v>
      </c>
      <c r="I426" s="1">
        <v>258</v>
      </c>
      <c r="J426" s="1">
        <v>278</v>
      </c>
      <c r="K426" s="1">
        <v>617</v>
      </c>
      <c r="L426" s="1">
        <v>2001</v>
      </c>
      <c r="M426" s="1">
        <v>2065</v>
      </c>
      <c r="N426" s="1">
        <v>21416</v>
      </c>
      <c r="O426" s="1">
        <v>1869</v>
      </c>
      <c r="P426" s="1">
        <v>1914</v>
      </c>
      <c r="Q426" s="1">
        <v>6653</v>
      </c>
      <c r="R426" s="1">
        <v>7</v>
      </c>
      <c r="S426" s="1">
        <v>7</v>
      </c>
      <c r="T426" s="1">
        <v>15</v>
      </c>
    </row>
    <row r="427" spans="1:20" x14ac:dyDescent="0.15">
      <c r="A427" s="1" t="s">
        <v>73</v>
      </c>
      <c r="B427" s="1">
        <v>10</v>
      </c>
      <c r="C427" s="1">
        <v>15244</v>
      </c>
      <c r="D427" s="1">
        <v>23725</v>
      </c>
      <c r="E427" s="1">
        <v>262339</v>
      </c>
      <c r="F427" s="1">
        <v>14583</v>
      </c>
      <c r="G427" s="1">
        <v>21838</v>
      </c>
      <c r="H427" s="1">
        <v>78821</v>
      </c>
      <c r="I427" s="1">
        <v>263</v>
      </c>
      <c r="J427" s="1">
        <v>284</v>
      </c>
      <c r="K427" s="1">
        <v>629</v>
      </c>
      <c r="L427" s="1">
        <v>2013</v>
      </c>
      <c r="M427" s="1">
        <v>2077</v>
      </c>
      <c r="N427" s="1">
        <v>21714</v>
      </c>
      <c r="O427" s="1">
        <v>1878</v>
      </c>
      <c r="P427" s="1">
        <v>1923</v>
      </c>
      <c r="Q427" s="1">
        <v>6868</v>
      </c>
      <c r="R427" s="1">
        <v>6</v>
      </c>
      <c r="S427" s="1">
        <v>6</v>
      </c>
      <c r="T427" s="1">
        <v>11</v>
      </c>
    </row>
    <row r="428" spans="1:20" x14ac:dyDescent="0.15">
      <c r="A428" s="1" t="s">
        <v>73</v>
      </c>
      <c r="B428" s="1">
        <v>11</v>
      </c>
      <c r="C428" s="1">
        <v>16022</v>
      </c>
      <c r="D428" s="1">
        <v>26106</v>
      </c>
      <c r="E428" s="1">
        <v>287719</v>
      </c>
      <c r="F428" s="1">
        <v>15351</v>
      </c>
      <c r="G428" s="1">
        <v>24035</v>
      </c>
      <c r="H428" s="1">
        <v>86831</v>
      </c>
      <c r="I428" s="1">
        <v>267</v>
      </c>
      <c r="J428" s="1">
        <v>289</v>
      </c>
      <c r="K428" s="1">
        <v>638</v>
      </c>
      <c r="L428" s="1">
        <v>2293</v>
      </c>
      <c r="M428" s="1">
        <v>2381</v>
      </c>
      <c r="N428" s="1">
        <v>25380</v>
      </c>
      <c r="O428" s="1">
        <v>2133</v>
      </c>
      <c r="P428" s="1">
        <v>2197</v>
      </c>
      <c r="Q428" s="1">
        <v>8010</v>
      </c>
      <c r="R428" s="1">
        <v>5</v>
      </c>
      <c r="S428" s="1">
        <v>5</v>
      </c>
      <c r="T428" s="1">
        <v>9</v>
      </c>
    </row>
    <row r="429" spans="1:20" x14ac:dyDescent="0.15">
      <c r="A429" s="1" t="s">
        <v>73</v>
      </c>
      <c r="B429" s="1">
        <v>12</v>
      </c>
      <c r="C429" s="1">
        <v>16829</v>
      </c>
      <c r="D429" s="1">
        <v>28833</v>
      </c>
      <c r="E429" s="1">
        <v>317115</v>
      </c>
      <c r="F429" s="1">
        <v>16137</v>
      </c>
      <c r="G429" s="1">
        <v>26504</v>
      </c>
      <c r="H429" s="1">
        <v>95304</v>
      </c>
      <c r="I429" s="1">
        <v>272</v>
      </c>
      <c r="J429" s="1">
        <v>294</v>
      </c>
      <c r="K429" s="1">
        <v>647</v>
      </c>
      <c r="L429" s="1">
        <v>2598</v>
      </c>
      <c r="M429" s="1">
        <v>2726</v>
      </c>
      <c r="N429" s="1">
        <v>29397</v>
      </c>
      <c r="O429" s="1">
        <v>2377</v>
      </c>
      <c r="P429" s="1">
        <v>2469</v>
      </c>
      <c r="Q429" s="1">
        <v>8473</v>
      </c>
      <c r="R429" s="1">
        <v>5</v>
      </c>
      <c r="S429" s="1">
        <v>5</v>
      </c>
      <c r="T429" s="1">
        <v>9</v>
      </c>
    </row>
    <row r="430" spans="1:20" x14ac:dyDescent="0.15">
      <c r="A430" s="1" t="s">
        <v>73</v>
      </c>
      <c r="B430" s="1">
        <v>13</v>
      </c>
      <c r="C430" s="1">
        <v>17275</v>
      </c>
      <c r="D430" s="1">
        <v>30437</v>
      </c>
      <c r="E430" s="1">
        <v>332460</v>
      </c>
      <c r="F430" s="1">
        <v>16577</v>
      </c>
      <c r="G430" s="1">
        <v>27970</v>
      </c>
      <c r="H430" s="1">
        <v>99626</v>
      </c>
      <c r="I430" s="1">
        <v>275</v>
      </c>
      <c r="J430" s="1">
        <v>298</v>
      </c>
      <c r="K430" s="1">
        <v>658</v>
      </c>
      <c r="L430" s="1">
        <v>1561</v>
      </c>
      <c r="M430" s="1">
        <v>1605</v>
      </c>
      <c r="N430" s="1">
        <v>15345</v>
      </c>
      <c r="O430" s="1">
        <v>1437</v>
      </c>
      <c r="P430" s="1">
        <v>1467</v>
      </c>
      <c r="Q430" s="1">
        <v>4322</v>
      </c>
      <c r="R430" s="1">
        <v>4</v>
      </c>
      <c r="S430" s="1">
        <v>4</v>
      </c>
      <c r="T430" s="1">
        <v>11</v>
      </c>
    </row>
    <row r="431" spans="1:20" x14ac:dyDescent="0.15">
      <c r="A431" s="1" t="s">
        <v>73</v>
      </c>
      <c r="B431" s="1">
        <v>14</v>
      </c>
      <c r="C431" s="1">
        <v>17742</v>
      </c>
      <c r="D431" s="1">
        <v>32283</v>
      </c>
      <c r="E431" s="1">
        <v>350420</v>
      </c>
      <c r="F431" s="1">
        <v>17042</v>
      </c>
      <c r="G431" s="1">
        <v>29674</v>
      </c>
      <c r="H431" s="1">
        <v>104785</v>
      </c>
      <c r="I431" s="1">
        <v>278</v>
      </c>
      <c r="J431" s="1">
        <v>301</v>
      </c>
      <c r="K431" s="1">
        <v>672</v>
      </c>
      <c r="L431" s="1">
        <v>1789</v>
      </c>
      <c r="M431" s="1">
        <v>1846</v>
      </c>
      <c r="N431" s="1">
        <v>17960</v>
      </c>
      <c r="O431" s="1">
        <v>1664</v>
      </c>
      <c r="P431" s="1">
        <v>1704</v>
      </c>
      <c r="Q431" s="1">
        <v>5159</v>
      </c>
      <c r="R431" s="1">
        <v>3</v>
      </c>
      <c r="S431" s="1">
        <v>3</v>
      </c>
      <c r="T431" s="1">
        <v>14</v>
      </c>
    </row>
    <row r="432" spans="1:20" x14ac:dyDescent="0.15">
      <c r="A432" s="1" t="s">
        <v>73</v>
      </c>
      <c r="B432" s="1">
        <v>15</v>
      </c>
      <c r="C432" s="1">
        <v>18205</v>
      </c>
      <c r="D432" s="1">
        <v>34243</v>
      </c>
      <c r="E432" s="1">
        <v>370307</v>
      </c>
      <c r="F432" s="1">
        <v>17506</v>
      </c>
      <c r="G432" s="1">
        <v>31486</v>
      </c>
      <c r="H432" s="1">
        <v>110587</v>
      </c>
      <c r="I432" s="1">
        <v>281</v>
      </c>
      <c r="J432" s="1">
        <v>304</v>
      </c>
      <c r="K432" s="1">
        <v>676</v>
      </c>
      <c r="L432" s="1">
        <v>1898</v>
      </c>
      <c r="M432" s="1">
        <v>1960</v>
      </c>
      <c r="N432" s="1">
        <v>19887</v>
      </c>
      <c r="O432" s="1">
        <v>1767</v>
      </c>
      <c r="P432" s="1">
        <v>1811</v>
      </c>
      <c r="Q432" s="1">
        <v>5802</v>
      </c>
      <c r="R432" s="1">
        <v>3</v>
      </c>
      <c r="S432" s="1">
        <v>3</v>
      </c>
      <c r="T432" s="1">
        <v>4</v>
      </c>
    </row>
    <row r="433" spans="1:20" x14ac:dyDescent="0.15">
      <c r="A433" s="1" t="s">
        <v>73</v>
      </c>
      <c r="B433" s="1">
        <v>16</v>
      </c>
      <c r="C433" s="1">
        <v>18685</v>
      </c>
      <c r="D433" s="1">
        <v>36408</v>
      </c>
      <c r="E433" s="1">
        <v>393248</v>
      </c>
      <c r="F433" s="1">
        <v>17993</v>
      </c>
      <c r="G433" s="1">
        <v>33501</v>
      </c>
      <c r="H433" s="1">
        <v>117478</v>
      </c>
      <c r="I433" s="1">
        <v>283</v>
      </c>
      <c r="J433" s="1">
        <v>307</v>
      </c>
      <c r="K433" s="1">
        <v>680</v>
      </c>
      <c r="L433" s="1">
        <v>2092</v>
      </c>
      <c r="M433" s="1">
        <v>2166</v>
      </c>
      <c r="N433" s="1">
        <v>22941</v>
      </c>
      <c r="O433" s="1">
        <v>1961</v>
      </c>
      <c r="P433" s="1">
        <v>2016</v>
      </c>
      <c r="Q433" s="1">
        <v>6891</v>
      </c>
      <c r="R433" s="1">
        <v>3</v>
      </c>
      <c r="S433" s="1">
        <v>3</v>
      </c>
      <c r="T433" s="1">
        <v>4</v>
      </c>
    </row>
    <row r="434" spans="1:20" x14ac:dyDescent="0.15">
      <c r="A434" s="1" t="s">
        <v>73</v>
      </c>
      <c r="B434" s="1">
        <v>17</v>
      </c>
      <c r="C434" s="1">
        <v>19336</v>
      </c>
      <c r="D434" s="1">
        <v>39548</v>
      </c>
      <c r="E434" s="1">
        <v>428891</v>
      </c>
      <c r="F434" s="1">
        <v>18660</v>
      </c>
      <c r="G434" s="1">
        <v>36465</v>
      </c>
      <c r="H434" s="1">
        <v>128972</v>
      </c>
      <c r="I434" s="1">
        <v>287</v>
      </c>
      <c r="J434" s="1">
        <v>311</v>
      </c>
      <c r="K434" s="1">
        <v>689</v>
      </c>
      <c r="L434" s="1">
        <v>3011</v>
      </c>
      <c r="M434" s="1">
        <v>3139</v>
      </c>
      <c r="N434" s="1">
        <v>35643</v>
      </c>
      <c r="O434" s="1">
        <v>2867</v>
      </c>
      <c r="P434" s="1">
        <v>2964</v>
      </c>
      <c r="Q434" s="1">
        <v>11494</v>
      </c>
      <c r="R434" s="1">
        <v>4</v>
      </c>
      <c r="S434" s="1">
        <v>4</v>
      </c>
      <c r="T434" s="1">
        <v>9</v>
      </c>
    </row>
    <row r="435" spans="1:20" x14ac:dyDescent="0.15">
      <c r="A435" s="1" t="s">
        <v>73</v>
      </c>
      <c r="B435" s="1">
        <v>18</v>
      </c>
      <c r="C435" s="1">
        <v>20431</v>
      </c>
      <c r="D435" s="1">
        <v>45027</v>
      </c>
      <c r="E435" s="1">
        <v>493870</v>
      </c>
      <c r="F435" s="1">
        <v>19798</v>
      </c>
      <c r="G435" s="1">
        <v>41699</v>
      </c>
      <c r="H435" s="1">
        <v>148072</v>
      </c>
      <c r="I435" s="1">
        <v>292</v>
      </c>
      <c r="J435" s="1">
        <v>317</v>
      </c>
      <c r="K435" s="1">
        <v>707</v>
      </c>
      <c r="L435" s="1">
        <v>5137</v>
      </c>
      <c r="M435" s="1">
        <v>5479</v>
      </c>
      <c r="N435" s="1">
        <v>64979</v>
      </c>
      <c r="O435" s="1">
        <v>4952</v>
      </c>
      <c r="P435" s="1">
        <v>5234</v>
      </c>
      <c r="Q435" s="1">
        <v>19100</v>
      </c>
      <c r="R435" s="1">
        <v>6</v>
      </c>
      <c r="S435" s="1">
        <v>6</v>
      </c>
      <c r="T435" s="1">
        <v>18</v>
      </c>
    </row>
    <row r="436" spans="1:20" x14ac:dyDescent="0.15">
      <c r="A436" s="1" t="s">
        <v>73</v>
      </c>
      <c r="B436" s="1">
        <v>19</v>
      </c>
      <c r="C436" s="1">
        <v>20790</v>
      </c>
      <c r="D436" s="1">
        <v>47182</v>
      </c>
      <c r="E436" s="1">
        <v>514263</v>
      </c>
      <c r="F436" s="1">
        <v>20163</v>
      </c>
      <c r="G436" s="1">
        <v>43683</v>
      </c>
      <c r="H436" s="1">
        <v>153881</v>
      </c>
      <c r="I436" s="1">
        <v>295</v>
      </c>
      <c r="J436" s="1">
        <v>319</v>
      </c>
      <c r="K436" s="1">
        <v>712</v>
      </c>
      <c r="L436" s="1">
        <v>2076</v>
      </c>
      <c r="M436" s="1">
        <v>2156</v>
      </c>
      <c r="N436" s="1">
        <v>20393</v>
      </c>
      <c r="O436" s="1">
        <v>1926</v>
      </c>
      <c r="P436" s="1">
        <v>1984</v>
      </c>
      <c r="Q436" s="1">
        <v>5809</v>
      </c>
      <c r="R436" s="1">
        <v>2</v>
      </c>
      <c r="S436" s="1">
        <v>2</v>
      </c>
      <c r="T436" s="1">
        <v>6</v>
      </c>
    </row>
    <row r="437" spans="1:20" x14ac:dyDescent="0.15">
      <c r="A437" s="1" t="s">
        <v>73</v>
      </c>
      <c r="B437" s="1">
        <v>20</v>
      </c>
      <c r="C437" s="1">
        <v>21124</v>
      </c>
      <c r="D437" s="1">
        <v>49421</v>
      </c>
      <c r="E437" s="1">
        <v>535317</v>
      </c>
      <c r="F437" s="1">
        <v>20504</v>
      </c>
      <c r="G437" s="1">
        <v>45759</v>
      </c>
      <c r="H437" s="1">
        <v>160148</v>
      </c>
      <c r="I437" s="1">
        <v>297</v>
      </c>
      <c r="J437" s="1">
        <v>322</v>
      </c>
      <c r="K437" s="1">
        <v>716</v>
      </c>
      <c r="L437" s="1">
        <v>2155</v>
      </c>
      <c r="M437" s="1">
        <v>2239</v>
      </c>
      <c r="N437" s="1">
        <v>21054</v>
      </c>
      <c r="O437" s="1">
        <v>2015</v>
      </c>
      <c r="P437" s="1">
        <v>2076</v>
      </c>
      <c r="Q437" s="1">
        <v>6267</v>
      </c>
      <c r="R437" s="1">
        <v>2</v>
      </c>
      <c r="S437" s="1">
        <v>2</v>
      </c>
      <c r="T437" s="1">
        <v>3</v>
      </c>
    </row>
    <row r="438" spans="1:20" x14ac:dyDescent="0.15">
      <c r="A438" s="1" t="s">
        <v>73</v>
      </c>
      <c r="B438" s="1">
        <v>21</v>
      </c>
      <c r="C438" s="1">
        <v>21422</v>
      </c>
      <c r="D438" s="1">
        <v>51613</v>
      </c>
      <c r="E438" s="1">
        <v>556405</v>
      </c>
      <c r="F438" s="1">
        <v>20809</v>
      </c>
      <c r="G438" s="1">
        <v>47798</v>
      </c>
      <c r="H438" s="1">
        <v>166477</v>
      </c>
      <c r="I438" s="1">
        <v>299</v>
      </c>
      <c r="J438" s="1">
        <v>324</v>
      </c>
      <c r="K438" s="1">
        <v>720</v>
      </c>
      <c r="L438" s="1">
        <v>2109</v>
      </c>
      <c r="M438" s="1">
        <v>2192</v>
      </c>
      <c r="N438" s="1">
        <v>21088</v>
      </c>
      <c r="O438" s="1">
        <v>1977</v>
      </c>
      <c r="P438" s="1">
        <v>2039</v>
      </c>
      <c r="Q438" s="1">
        <v>6329</v>
      </c>
      <c r="R438" s="1">
        <v>3</v>
      </c>
      <c r="S438" s="1">
        <v>3</v>
      </c>
      <c r="T438" s="1">
        <v>4</v>
      </c>
    </row>
    <row r="439" spans="1:20" x14ac:dyDescent="0.15">
      <c r="A439" s="1" t="s">
        <v>73</v>
      </c>
      <c r="B439" s="1">
        <v>22</v>
      </c>
      <c r="C439" s="1">
        <v>21709</v>
      </c>
      <c r="D439" s="1">
        <v>53897</v>
      </c>
      <c r="E439" s="1">
        <v>579449</v>
      </c>
      <c r="F439" s="1">
        <v>21105</v>
      </c>
      <c r="G439" s="1">
        <v>49937</v>
      </c>
      <c r="H439" s="1">
        <v>173482</v>
      </c>
      <c r="I439" s="1">
        <v>301</v>
      </c>
      <c r="J439" s="1">
        <v>327</v>
      </c>
      <c r="K439" s="1">
        <v>724</v>
      </c>
      <c r="L439" s="1">
        <v>2205</v>
      </c>
      <c r="M439" s="1">
        <v>2283</v>
      </c>
      <c r="N439" s="1">
        <v>23044</v>
      </c>
      <c r="O439" s="1">
        <v>2080</v>
      </c>
      <c r="P439" s="1">
        <v>2139</v>
      </c>
      <c r="Q439" s="1">
        <v>7005</v>
      </c>
      <c r="R439" s="1">
        <v>2</v>
      </c>
      <c r="S439" s="1">
        <v>2</v>
      </c>
      <c r="T439" s="1">
        <v>4</v>
      </c>
    </row>
    <row r="440" spans="1:20" x14ac:dyDescent="0.15">
      <c r="A440" s="1" t="s">
        <v>73</v>
      </c>
      <c r="B440" s="1">
        <v>23</v>
      </c>
      <c r="C440" s="1">
        <v>21733</v>
      </c>
      <c r="D440" s="1">
        <v>54078</v>
      </c>
      <c r="E440" s="1">
        <v>581385</v>
      </c>
      <c r="F440" s="1">
        <v>21129</v>
      </c>
      <c r="G440" s="1">
        <v>50106</v>
      </c>
      <c r="H440" s="1">
        <v>174051</v>
      </c>
      <c r="I440" s="1">
        <v>302</v>
      </c>
      <c r="J440" s="1">
        <v>327</v>
      </c>
      <c r="K440" s="1">
        <v>725</v>
      </c>
      <c r="L440" s="1">
        <v>181</v>
      </c>
      <c r="M440" s="1">
        <v>181</v>
      </c>
      <c r="N440" s="1">
        <v>1936</v>
      </c>
      <c r="O440" s="1">
        <v>169</v>
      </c>
      <c r="P440" s="1">
        <v>169</v>
      </c>
      <c r="Q440" s="1">
        <v>569</v>
      </c>
      <c r="R440" s="1">
        <v>0</v>
      </c>
      <c r="S440" s="1">
        <v>0</v>
      </c>
      <c r="T440" s="1">
        <v>0</v>
      </c>
    </row>
    <row r="441" spans="1:20" x14ac:dyDescent="0.15">
      <c r="A441" s="1" t="s">
        <v>73</v>
      </c>
      <c r="B441" s="1">
        <v>24</v>
      </c>
      <c r="C441" s="1">
        <v>21733</v>
      </c>
      <c r="D441" s="1">
        <v>54078</v>
      </c>
      <c r="E441" s="1">
        <v>581385</v>
      </c>
      <c r="F441" s="1">
        <v>21129</v>
      </c>
      <c r="G441" s="1">
        <v>50106</v>
      </c>
      <c r="H441" s="1">
        <v>174051</v>
      </c>
      <c r="I441" s="1">
        <v>302</v>
      </c>
      <c r="J441" s="1">
        <v>327</v>
      </c>
      <c r="K441" s="1">
        <v>725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</row>
    <row r="442" spans="1:20" x14ac:dyDescent="0.15">
      <c r="A442" s="1" t="s">
        <v>73</v>
      </c>
      <c r="B442" s="1">
        <v>25</v>
      </c>
      <c r="C442" s="1">
        <v>21733</v>
      </c>
      <c r="D442" s="1">
        <v>54078</v>
      </c>
      <c r="E442" s="1">
        <v>581385</v>
      </c>
      <c r="F442" s="1">
        <v>21129</v>
      </c>
      <c r="G442" s="1">
        <v>50106</v>
      </c>
      <c r="H442" s="1">
        <v>174051</v>
      </c>
      <c r="I442" s="1">
        <v>302</v>
      </c>
      <c r="J442" s="1">
        <v>327</v>
      </c>
      <c r="K442" s="1">
        <v>725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</row>
    <row r="443" spans="1:20" x14ac:dyDescent="0.15">
      <c r="A443" s="1" t="s">
        <v>73</v>
      </c>
      <c r="B443" s="1">
        <v>26</v>
      </c>
      <c r="C443" s="1">
        <v>21733</v>
      </c>
      <c r="D443" s="1">
        <v>54078</v>
      </c>
      <c r="E443" s="1">
        <v>581385</v>
      </c>
      <c r="F443" s="1">
        <v>21129</v>
      </c>
      <c r="G443" s="1">
        <v>50106</v>
      </c>
      <c r="H443" s="1">
        <v>174051</v>
      </c>
      <c r="I443" s="1">
        <v>302</v>
      </c>
      <c r="J443" s="1">
        <v>327</v>
      </c>
      <c r="K443" s="1">
        <v>725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</row>
    <row r="444" spans="1:20" x14ac:dyDescent="0.15">
      <c r="A444" s="1" t="s">
        <v>73</v>
      </c>
      <c r="B444" s="1">
        <v>27</v>
      </c>
      <c r="C444" s="1">
        <v>21733</v>
      </c>
      <c r="D444" s="1">
        <v>54078</v>
      </c>
      <c r="E444" s="1">
        <v>581385</v>
      </c>
      <c r="F444" s="1">
        <v>21129</v>
      </c>
      <c r="G444" s="1">
        <v>50106</v>
      </c>
      <c r="H444" s="1">
        <v>174051</v>
      </c>
      <c r="I444" s="1">
        <v>302</v>
      </c>
      <c r="J444" s="1">
        <v>327</v>
      </c>
      <c r="K444" s="1">
        <v>725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</row>
    <row r="445" spans="1:20" x14ac:dyDescent="0.15">
      <c r="A445" s="1" t="s">
        <v>73</v>
      </c>
      <c r="B445" s="1">
        <v>28</v>
      </c>
      <c r="C445" s="1">
        <v>21733</v>
      </c>
      <c r="D445" s="1">
        <v>54078</v>
      </c>
      <c r="E445" s="1">
        <v>581385</v>
      </c>
      <c r="F445" s="1">
        <v>21129</v>
      </c>
      <c r="G445" s="1">
        <v>50106</v>
      </c>
      <c r="H445" s="1">
        <v>174051</v>
      </c>
      <c r="I445" s="1">
        <v>302</v>
      </c>
      <c r="J445" s="1">
        <v>327</v>
      </c>
      <c r="K445" s="1">
        <v>725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</row>
    <row r="446" spans="1:20" x14ac:dyDescent="0.15">
      <c r="A446" s="1" t="s">
        <v>73</v>
      </c>
      <c r="B446" s="1">
        <v>29</v>
      </c>
      <c r="C446" s="1">
        <v>21733</v>
      </c>
      <c r="D446" s="1">
        <v>54078</v>
      </c>
      <c r="E446" s="1">
        <v>581385</v>
      </c>
      <c r="F446" s="1">
        <v>21129</v>
      </c>
      <c r="G446" s="1">
        <v>50106</v>
      </c>
      <c r="H446" s="1">
        <v>174051</v>
      </c>
      <c r="I446" s="1">
        <v>302</v>
      </c>
      <c r="J446" s="1">
        <v>327</v>
      </c>
      <c r="K446" s="1">
        <v>725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</row>
    <row r="447" spans="1:20" x14ac:dyDescent="0.15">
      <c r="A447" s="1" t="s">
        <v>73</v>
      </c>
      <c r="B447" s="1">
        <v>30</v>
      </c>
      <c r="C447" s="1">
        <v>21733</v>
      </c>
      <c r="D447" s="1">
        <v>54078</v>
      </c>
      <c r="E447" s="1">
        <v>581385</v>
      </c>
      <c r="F447" s="1">
        <v>21129</v>
      </c>
      <c r="G447" s="1">
        <v>50106</v>
      </c>
      <c r="H447" s="1">
        <v>174051</v>
      </c>
      <c r="I447" s="1">
        <v>302</v>
      </c>
      <c r="J447" s="1">
        <v>327</v>
      </c>
      <c r="K447" s="1">
        <v>725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</row>
    <row r="448" spans="1:20" x14ac:dyDescent="0.15">
      <c r="A448" s="1" t="s">
        <v>73</v>
      </c>
      <c r="B448" s="1">
        <v>31</v>
      </c>
      <c r="C448" s="1">
        <v>21733</v>
      </c>
      <c r="D448" s="1">
        <v>54078</v>
      </c>
      <c r="E448" s="1">
        <v>581385</v>
      </c>
      <c r="F448" s="1">
        <v>21129</v>
      </c>
      <c r="G448" s="1">
        <v>50106</v>
      </c>
      <c r="H448" s="1">
        <v>174051</v>
      </c>
      <c r="I448" s="1">
        <v>302</v>
      </c>
      <c r="J448" s="1">
        <v>327</v>
      </c>
      <c r="K448" s="1">
        <v>725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</row>
    <row r="449" spans="1:20" x14ac:dyDescent="0.15">
      <c r="A449" s="1" t="s">
        <v>73</v>
      </c>
      <c r="B449" s="1">
        <v>32</v>
      </c>
      <c r="C449" s="1">
        <v>21733</v>
      </c>
      <c r="D449" s="1">
        <v>54078</v>
      </c>
      <c r="E449" s="1">
        <v>581385</v>
      </c>
      <c r="F449" s="1">
        <v>21129</v>
      </c>
      <c r="G449" s="1">
        <v>50106</v>
      </c>
      <c r="H449" s="1">
        <v>174051</v>
      </c>
      <c r="I449" s="1">
        <v>302</v>
      </c>
      <c r="J449" s="1">
        <v>327</v>
      </c>
      <c r="K449" s="1">
        <v>725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</row>
    <row r="450" spans="1:20" x14ac:dyDescent="0.15">
      <c r="A450" s="1" t="s">
        <v>73</v>
      </c>
      <c r="B450" s="1">
        <v>33</v>
      </c>
      <c r="C450" s="1">
        <v>21733</v>
      </c>
      <c r="D450" s="1">
        <v>54078</v>
      </c>
      <c r="E450" s="1">
        <v>581385</v>
      </c>
      <c r="F450" s="1">
        <v>21129</v>
      </c>
      <c r="G450" s="1">
        <v>50106</v>
      </c>
      <c r="H450" s="1">
        <v>174051</v>
      </c>
      <c r="I450" s="1">
        <v>302</v>
      </c>
      <c r="J450" s="1">
        <v>327</v>
      </c>
      <c r="K450" s="1">
        <v>725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</row>
    <row r="451" spans="1:20" x14ac:dyDescent="0.15">
      <c r="A451" s="1" t="s">
        <v>73</v>
      </c>
      <c r="B451" s="1">
        <v>34</v>
      </c>
      <c r="C451" s="1">
        <v>21733</v>
      </c>
      <c r="D451" s="1">
        <v>54078</v>
      </c>
      <c r="E451" s="1">
        <v>581385</v>
      </c>
      <c r="F451" s="1">
        <v>21129</v>
      </c>
      <c r="G451" s="1">
        <v>50106</v>
      </c>
      <c r="H451" s="1">
        <v>174051</v>
      </c>
      <c r="I451" s="1">
        <v>302</v>
      </c>
      <c r="J451" s="1">
        <v>327</v>
      </c>
      <c r="K451" s="1">
        <v>725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</row>
    <row r="452" spans="1:20" x14ac:dyDescent="0.15">
      <c r="A452" s="1" t="s">
        <v>73</v>
      </c>
      <c r="B452" s="1">
        <v>35</v>
      </c>
      <c r="C452" s="1">
        <v>21733</v>
      </c>
      <c r="D452" s="1">
        <v>54078</v>
      </c>
      <c r="E452" s="1">
        <v>581385</v>
      </c>
      <c r="F452" s="1">
        <v>21129</v>
      </c>
      <c r="G452" s="1">
        <v>50106</v>
      </c>
      <c r="H452" s="1">
        <v>174051</v>
      </c>
      <c r="I452" s="1">
        <v>302</v>
      </c>
      <c r="J452" s="1">
        <v>327</v>
      </c>
      <c r="K452" s="1">
        <v>725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x14ac:dyDescent="0.15">
      <c r="A453" s="1" t="s">
        <v>73</v>
      </c>
      <c r="B453" s="1">
        <v>36</v>
      </c>
      <c r="C453" s="1">
        <v>21733</v>
      </c>
      <c r="D453" s="1">
        <v>54078</v>
      </c>
      <c r="E453" s="1">
        <v>581385</v>
      </c>
      <c r="F453" s="1">
        <v>21129</v>
      </c>
      <c r="G453" s="1">
        <v>50106</v>
      </c>
      <c r="H453" s="1">
        <v>174051</v>
      </c>
      <c r="I453" s="1">
        <v>302</v>
      </c>
      <c r="J453" s="1">
        <v>327</v>
      </c>
      <c r="K453" s="1">
        <v>725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x14ac:dyDescent="0.15">
      <c r="A454" s="1" t="s">
        <v>73</v>
      </c>
      <c r="B454" s="1">
        <v>37</v>
      </c>
      <c r="C454" s="1">
        <v>21733</v>
      </c>
      <c r="D454" s="1">
        <v>54078</v>
      </c>
      <c r="E454" s="1">
        <v>581385</v>
      </c>
      <c r="F454" s="1">
        <v>21129</v>
      </c>
      <c r="G454" s="1">
        <v>50106</v>
      </c>
      <c r="H454" s="1">
        <v>174051</v>
      </c>
      <c r="I454" s="1">
        <v>302</v>
      </c>
      <c r="J454" s="1">
        <v>327</v>
      </c>
      <c r="K454" s="1">
        <v>725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</row>
    <row r="455" spans="1:20" x14ac:dyDescent="0.15">
      <c r="A455" s="1" t="s">
        <v>73</v>
      </c>
      <c r="B455" s="1">
        <v>38</v>
      </c>
      <c r="C455" s="1">
        <v>21733</v>
      </c>
      <c r="D455" s="1">
        <v>54078</v>
      </c>
      <c r="E455" s="1">
        <v>581385</v>
      </c>
      <c r="F455" s="1">
        <v>21129</v>
      </c>
      <c r="G455" s="1">
        <v>50106</v>
      </c>
      <c r="H455" s="1">
        <v>174051</v>
      </c>
      <c r="I455" s="1">
        <v>302</v>
      </c>
      <c r="J455" s="1">
        <v>327</v>
      </c>
      <c r="K455" s="1">
        <v>725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x14ac:dyDescent="0.15">
      <c r="A456" s="1" t="s">
        <v>73</v>
      </c>
      <c r="B456" s="1">
        <v>39</v>
      </c>
      <c r="C456" s="1">
        <v>21733</v>
      </c>
      <c r="D456" s="1">
        <v>54078</v>
      </c>
      <c r="E456" s="1">
        <v>581385</v>
      </c>
      <c r="F456" s="1">
        <v>21129</v>
      </c>
      <c r="G456" s="1">
        <v>50106</v>
      </c>
      <c r="H456" s="1">
        <v>174051</v>
      </c>
      <c r="I456" s="1">
        <v>302</v>
      </c>
      <c r="J456" s="1">
        <v>327</v>
      </c>
      <c r="K456" s="1">
        <v>725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</row>
    <row r="457" spans="1:20" x14ac:dyDescent="0.15">
      <c r="A457" s="1" t="s">
        <v>73</v>
      </c>
      <c r="B457" s="1">
        <v>40</v>
      </c>
      <c r="C457" s="1">
        <v>21733</v>
      </c>
      <c r="D457" s="1">
        <v>54078</v>
      </c>
      <c r="E457" s="1">
        <v>581385</v>
      </c>
      <c r="F457" s="1">
        <v>21129</v>
      </c>
      <c r="G457" s="1">
        <v>50106</v>
      </c>
      <c r="H457" s="1">
        <v>174051</v>
      </c>
      <c r="I457" s="1">
        <v>302</v>
      </c>
      <c r="J457" s="1">
        <v>327</v>
      </c>
      <c r="K457" s="1">
        <v>725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</row>
    <row r="458" spans="1:20" x14ac:dyDescent="0.15">
      <c r="A458" s="1" t="s">
        <v>73</v>
      </c>
      <c r="B458" s="1">
        <v>41</v>
      </c>
      <c r="C458" s="1">
        <v>21733</v>
      </c>
      <c r="D458" s="1">
        <v>54078</v>
      </c>
      <c r="E458" s="1">
        <v>581385</v>
      </c>
      <c r="F458" s="1">
        <v>21129</v>
      </c>
      <c r="G458" s="1">
        <v>50106</v>
      </c>
      <c r="H458" s="1">
        <v>174051</v>
      </c>
      <c r="I458" s="1">
        <v>302</v>
      </c>
      <c r="J458" s="1">
        <v>327</v>
      </c>
      <c r="K458" s="1">
        <v>725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x14ac:dyDescent="0.15">
      <c r="A459" s="1" t="s">
        <v>73</v>
      </c>
      <c r="B459" s="1">
        <v>42</v>
      </c>
      <c r="C459" s="1">
        <v>21733</v>
      </c>
      <c r="D459" s="1">
        <v>54078</v>
      </c>
      <c r="E459" s="1">
        <v>581385</v>
      </c>
      <c r="F459" s="1">
        <v>21129</v>
      </c>
      <c r="G459" s="1">
        <v>50106</v>
      </c>
      <c r="H459" s="1">
        <v>174051</v>
      </c>
      <c r="I459" s="1">
        <v>302</v>
      </c>
      <c r="J459" s="1">
        <v>327</v>
      </c>
      <c r="K459" s="1">
        <v>725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</row>
    <row r="460" spans="1:20" x14ac:dyDescent="0.15">
      <c r="A460" s="1" t="s">
        <v>73</v>
      </c>
      <c r="B460" s="1">
        <v>43</v>
      </c>
      <c r="C460" s="1">
        <v>21733</v>
      </c>
      <c r="D460" s="1">
        <v>54078</v>
      </c>
      <c r="E460" s="1">
        <v>581385</v>
      </c>
      <c r="F460" s="1">
        <v>21129</v>
      </c>
      <c r="G460" s="1">
        <v>50106</v>
      </c>
      <c r="H460" s="1">
        <v>174051</v>
      </c>
      <c r="I460" s="1">
        <v>302</v>
      </c>
      <c r="J460" s="1">
        <v>327</v>
      </c>
      <c r="K460" s="1">
        <v>725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</row>
    <row r="461" spans="1:20" x14ac:dyDescent="0.15">
      <c r="A461" s="1" t="s">
        <v>73</v>
      </c>
      <c r="B461" s="1">
        <v>44</v>
      </c>
      <c r="C461" s="1">
        <v>21733</v>
      </c>
      <c r="D461" s="1">
        <v>54078</v>
      </c>
      <c r="E461" s="1">
        <v>581385</v>
      </c>
      <c r="F461" s="1">
        <v>21129</v>
      </c>
      <c r="G461" s="1">
        <v>50106</v>
      </c>
      <c r="H461" s="1">
        <v>174051</v>
      </c>
      <c r="I461" s="1">
        <v>302</v>
      </c>
      <c r="J461" s="1">
        <v>327</v>
      </c>
      <c r="K461" s="1">
        <v>725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</row>
    <row r="462" spans="1:20" x14ac:dyDescent="0.15">
      <c r="A462" s="1" t="s">
        <v>73</v>
      </c>
      <c r="B462" s="1">
        <v>45</v>
      </c>
      <c r="C462" s="1">
        <v>21733</v>
      </c>
      <c r="D462" s="1">
        <v>54078</v>
      </c>
      <c r="E462" s="1">
        <v>581385</v>
      </c>
      <c r="F462" s="1">
        <v>21129</v>
      </c>
      <c r="G462" s="1">
        <v>50106</v>
      </c>
      <c r="H462" s="1">
        <v>174051</v>
      </c>
      <c r="I462" s="1">
        <v>302</v>
      </c>
      <c r="J462" s="1">
        <v>327</v>
      </c>
      <c r="K462" s="1">
        <v>725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</row>
    <row r="463" spans="1:20" x14ac:dyDescent="0.15">
      <c r="A463" s="1" t="s">
        <v>73</v>
      </c>
      <c r="B463" s="1">
        <v>46</v>
      </c>
      <c r="C463" s="1">
        <v>21733</v>
      </c>
      <c r="D463" s="1">
        <v>54078</v>
      </c>
      <c r="E463" s="1">
        <v>581385</v>
      </c>
      <c r="F463" s="1">
        <v>21129</v>
      </c>
      <c r="G463" s="1">
        <v>50106</v>
      </c>
      <c r="H463" s="1">
        <v>174051</v>
      </c>
      <c r="I463" s="1">
        <v>302</v>
      </c>
      <c r="J463" s="1">
        <v>327</v>
      </c>
      <c r="K463" s="1">
        <v>725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</row>
    <row r="464" spans="1:20" x14ac:dyDescent="0.15">
      <c r="A464" s="1" t="s">
        <v>73</v>
      </c>
      <c r="B464" s="1">
        <v>47</v>
      </c>
      <c r="C464" s="1">
        <v>21733</v>
      </c>
      <c r="D464" s="1">
        <v>54078</v>
      </c>
      <c r="E464" s="1">
        <v>581385</v>
      </c>
      <c r="F464" s="1">
        <v>21129</v>
      </c>
      <c r="G464" s="1">
        <v>50106</v>
      </c>
      <c r="H464" s="1">
        <v>174051</v>
      </c>
      <c r="I464" s="1">
        <v>302</v>
      </c>
      <c r="J464" s="1">
        <v>327</v>
      </c>
      <c r="K464" s="1">
        <v>725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</row>
    <row r="465" spans="1:20" x14ac:dyDescent="0.15">
      <c r="A465" s="1" t="s">
        <v>73</v>
      </c>
      <c r="B465" s="1">
        <v>48</v>
      </c>
      <c r="C465" s="1">
        <v>21733</v>
      </c>
      <c r="D465" s="1">
        <v>54078</v>
      </c>
      <c r="E465" s="1">
        <v>581385</v>
      </c>
      <c r="F465" s="1">
        <v>21129</v>
      </c>
      <c r="G465" s="1">
        <v>50106</v>
      </c>
      <c r="H465" s="1">
        <v>174051</v>
      </c>
      <c r="I465" s="1">
        <v>302</v>
      </c>
      <c r="J465" s="1">
        <v>327</v>
      </c>
      <c r="K465" s="1">
        <v>725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x14ac:dyDescent="0.15">
      <c r="A466" s="1" t="s">
        <v>73</v>
      </c>
      <c r="B466" s="1">
        <v>49</v>
      </c>
      <c r="C466" s="1">
        <v>21733</v>
      </c>
      <c r="D466" s="1">
        <v>54078</v>
      </c>
      <c r="E466" s="1">
        <v>581385</v>
      </c>
      <c r="F466" s="1">
        <v>21129</v>
      </c>
      <c r="G466" s="1">
        <v>50106</v>
      </c>
      <c r="H466" s="1">
        <v>174051</v>
      </c>
      <c r="I466" s="1">
        <v>302</v>
      </c>
      <c r="J466" s="1">
        <v>327</v>
      </c>
      <c r="K466" s="1">
        <v>725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</row>
    <row r="467" spans="1:20" x14ac:dyDescent="0.15">
      <c r="A467" s="1" t="s">
        <v>73</v>
      </c>
      <c r="B467" s="1">
        <v>50</v>
      </c>
      <c r="C467" s="1">
        <v>21733</v>
      </c>
      <c r="D467" s="1">
        <v>54078</v>
      </c>
      <c r="E467" s="1">
        <v>581385</v>
      </c>
      <c r="F467" s="1">
        <v>21129</v>
      </c>
      <c r="G467" s="1">
        <v>50106</v>
      </c>
      <c r="H467" s="1">
        <v>174051</v>
      </c>
      <c r="I467" s="1">
        <v>302</v>
      </c>
      <c r="J467" s="1">
        <v>327</v>
      </c>
      <c r="K467" s="1">
        <v>725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</row>
    <row r="468" spans="1:20" x14ac:dyDescent="0.15">
      <c r="A468" s="1" t="s">
        <v>73</v>
      </c>
      <c r="B468" s="1">
        <v>51</v>
      </c>
      <c r="C468" s="1">
        <v>21733</v>
      </c>
      <c r="D468" s="1">
        <v>54078</v>
      </c>
      <c r="E468" s="1">
        <v>581385</v>
      </c>
      <c r="F468" s="1">
        <v>21129</v>
      </c>
      <c r="G468" s="1">
        <v>50106</v>
      </c>
      <c r="H468" s="1">
        <v>174051</v>
      </c>
      <c r="I468" s="1">
        <v>302</v>
      </c>
      <c r="J468" s="1">
        <v>327</v>
      </c>
      <c r="K468" s="1">
        <v>725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x14ac:dyDescent="0.15">
      <c r="A469" s="1" t="s">
        <v>73</v>
      </c>
      <c r="B469" s="1">
        <v>52</v>
      </c>
      <c r="C469" s="1">
        <v>21733</v>
      </c>
      <c r="D469" s="1">
        <v>54078</v>
      </c>
      <c r="E469" s="1">
        <v>581385</v>
      </c>
      <c r="F469" s="1">
        <v>21129</v>
      </c>
      <c r="G469" s="1">
        <v>50106</v>
      </c>
      <c r="H469" s="1">
        <v>174051</v>
      </c>
      <c r="I469" s="1">
        <v>302</v>
      </c>
      <c r="J469" s="1">
        <v>327</v>
      </c>
      <c r="K469" s="1">
        <v>725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</row>
    <row r="470" spans="1:20" x14ac:dyDescent="0.15">
      <c r="A470" s="1" t="s">
        <v>74</v>
      </c>
      <c r="B470" s="1">
        <v>1</v>
      </c>
      <c r="C470" s="1">
        <v>7037</v>
      </c>
      <c r="D470" s="1">
        <v>7501</v>
      </c>
      <c r="E470" s="1">
        <v>137857</v>
      </c>
      <c r="F470" s="1">
        <v>4660</v>
      </c>
      <c r="G470" s="1">
        <v>4775</v>
      </c>
      <c r="H470" s="1">
        <v>13889</v>
      </c>
      <c r="I470" s="1">
        <v>1014</v>
      </c>
      <c r="J470" s="1">
        <v>1085</v>
      </c>
      <c r="K470" s="1">
        <v>2798</v>
      </c>
      <c r="L470" s="1">
        <v>7037</v>
      </c>
      <c r="M470" s="1">
        <v>7501</v>
      </c>
      <c r="N470" s="1">
        <v>137857</v>
      </c>
      <c r="O470" s="1">
        <v>4660</v>
      </c>
      <c r="P470" s="1">
        <v>4775</v>
      </c>
      <c r="Q470" s="1">
        <v>13889</v>
      </c>
      <c r="R470" s="1">
        <v>1014</v>
      </c>
      <c r="S470" s="1">
        <v>1085</v>
      </c>
      <c r="T470" s="1">
        <v>2798</v>
      </c>
    </row>
    <row r="471" spans="1:20" x14ac:dyDescent="0.15">
      <c r="A471" s="1" t="s">
        <v>74</v>
      </c>
      <c r="B471" s="1">
        <v>2</v>
      </c>
      <c r="C471" s="1">
        <v>13021</v>
      </c>
      <c r="D471" s="1">
        <v>14470</v>
      </c>
      <c r="E471" s="1">
        <v>248660</v>
      </c>
      <c r="F471" s="1">
        <v>8781</v>
      </c>
      <c r="G471" s="1">
        <v>9228</v>
      </c>
      <c r="H471" s="1">
        <v>27433</v>
      </c>
      <c r="I471" s="1">
        <v>1555</v>
      </c>
      <c r="J471" s="1">
        <v>1701</v>
      </c>
      <c r="K471" s="1">
        <v>4367</v>
      </c>
      <c r="L471" s="1">
        <v>6613</v>
      </c>
      <c r="M471" s="1">
        <v>6969</v>
      </c>
      <c r="N471" s="1">
        <v>110803</v>
      </c>
      <c r="O471" s="1">
        <v>4361</v>
      </c>
      <c r="P471" s="1">
        <v>4453</v>
      </c>
      <c r="Q471" s="1">
        <v>13544</v>
      </c>
      <c r="R471" s="1">
        <v>586</v>
      </c>
      <c r="S471" s="1">
        <v>616</v>
      </c>
      <c r="T471" s="1">
        <v>1570</v>
      </c>
    </row>
    <row r="472" spans="1:20" x14ac:dyDescent="0.15">
      <c r="A472" s="1" t="s">
        <v>74</v>
      </c>
      <c r="B472" s="1">
        <v>3</v>
      </c>
      <c r="C472" s="1">
        <v>17891</v>
      </c>
      <c r="D472" s="1">
        <v>20540</v>
      </c>
      <c r="E472" s="1">
        <v>350753</v>
      </c>
      <c r="F472" s="1">
        <v>12754</v>
      </c>
      <c r="G472" s="1">
        <v>13758</v>
      </c>
      <c r="H472" s="1">
        <v>41920</v>
      </c>
      <c r="I472" s="1">
        <v>1892</v>
      </c>
      <c r="J472" s="1">
        <v>2101</v>
      </c>
      <c r="K472" s="1">
        <v>5428</v>
      </c>
      <c r="L472" s="1">
        <v>5821</v>
      </c>
      <c r="M472" s="1">
        <v>6070</v>
      </c>
      <c r="N472" s="1">
        <v>102093</v>
      </c>
      <c r="O472" s="1">
        <v>4436</v>
      </c>
      <c r="P472" s="1">
        <v>4529</v>
      </c>
      <c r="Q472" s="1">
        <v>14487</v>
      </c>
      <c r="R472" s="1">
        <v>382</v>
      </c>
      <c r="S472" s="1">
        <v>400</v>
      </c>
      <c r="T472" s="1">
        <v>1061</v>
      </c>
    </row>
    <row r="473" spans="1:20" x14ac:dyDescent="0.15">
      <c r="A473" s="1" t="s">
        <v>74</v>
      </c>
      <c r="B473" s="1">
        <v>4</v>
      </c>
      <c r="C473" s="1">
        <v>23979</v>
      </c>
      <c r="D473" s="1">
        <v>28568</v>
      </c>
      <c r="E473" s="1">
        <v>489163</v>
      </c>
      <c r="F473" s="1">
        <v>18126</v>
      </c>
      <c r="G473" s="1">
        <v>20216</v>
      </c>
      <c r="H473" s="1">
        <v>65370</v>
      </c>
      <c r="I473" s="1">
        <v>2201</v>
      </c>
      <c r="J473" s="1">
        <v>2466</v>
      </c>
      <c r="K473" s="1">
        <v>6354</v>
      </c>
      <c r="L473" s="1">
        <v>7693</v>
      </c>
      <c r="M473" s="1">
        <v>8028</v>
      </c>
      <c r="N473" s="1">
        <v>138410</v>
      </c>
      <c r="O473" s="1">
        <v>6302</v>
      </c>
      <c r="P473" s="1">
        <v>6458</v>
      </c>
      <c r="Q473" s="1">
        <v>23450</v>
      </c>
      <c r="R473" s="1">
        <v>351</v>
      </c>
      <c r="S473" s="1">
        <v>365</v>
      </c>
      <c r="T473" s="1">
        <v>926</v>
      </c>
    </row>
    <row r="474" spans="1:20" x14ac:dyDescent="0.15">
      <c r="A474" s="1" t="s">
        <v>74</v>
      </c>
      <c r="B474" s="1">
        <v>5</v>
      </c>
      <c r="C474" s="1">
        <v>30897</v>
      </c>
      <c r="D474" s="1">
        <v>38376</v>
      </c>
      <c r="E474" s="1">
        <v>657190</v>
      </c>
      <c r="F474" s="1">
        <v>24466</v>
      </c>
      <c r="G474" s="1">
        <v>28358</v>
      </c>
      <c r="H474" s="1">
        <v>96779</v>
      </c>
      <c r="I474" s="1">
        <v>2469</v>
      </c>
      <c r="J474" s="1">
        <v>2786</v>
      </c>
      <c r="K474" s="1">
        <v>7312</v>
      </c>
      <c r="L474" s="1">
        <v>9379</v>
      </c>
      <c r="M474" s="1">
        <v>9808</v>
      </c>
      <c r="N474" s="1">
        <v>168026</v>
      </c>
      <c r="O474" s="1">
        <v>7917</v>
      </c>
      <c r="P474" s="1">
        <v>8142</v>
      </c>
      <c r="Q474" s="1">
        <v>31409</v>
      </c>
      <c r="R474" s="1">
        <v>309</v>
      </c>
      <c r="S474" s="1">
        <v>320</v>
      </c>
      <c r="T474" s="1">
        <v>958</v>
      </c>
    </row>
    <row r="475" spans="1:20" x14ac:dyDescent="0.15">
      <c r="A475" s="1" t="s">
        <v>74</v>
      </c>
      <c r="B475" s="1">
        <v>6</v>
      </c>
      <c r="C475" s="1">
        <v>40749</v>
      </c>
      <c r="D475" s="1">
        <v>53608</v>
      </c>
      <c r="E475" s="1">
        <v>913483</v>
      </c>
      <c r="F475" s="1">
        <v>33987</v>
      </c>
      <c r="G475" s="1">
        <v>41652</v>
      </c>
      <c r="H475" s="1">
        <v>146919</v>
      </c>
      <c r="I475" s="1">
        <v>2703</v>
      </c>
      <c r="J475" s="1">
        <v>3063</v>
      </c>
      <c r="K475" s="1">
        <v>8035</v>
      </c>
      <c r="L475" s="1">
        <v>14349</v>
      </c>
      <c r="M475" s="1">
        <v>15231</v>
      </c>
      <c r="N475" s="1">
        <v>256294</v>
      </c>
      <c r="O475" s="1">
        <v>12727</v>
      </c>
      <c r="P475" s="1">
        <v>13295</v>
      </c>
      <c r="Q475" s="1">
        <v>50141</v>
      </c>
      <c r="R475" s="1">
        <v>271</v>
      </c>
      <c r="S475" s="1">
        <v>278</v>
      </c>
      <c r="T475" s="1">
        <v>723</v>
      </c>
    </row>
    <row r="476" spans="1:20" x14ac:dyDescent="0.15">
      <c r="A476" s="1" t="s">
        <v>74</v>
      </c>
      <c r="B476" s="1">
        <v>7</v>
      </c>
      <c r="C476" s="1">
        <v>46135</v>
      </c>
      <c r="D476" s="1">
        <v>63316</v>
      </c>
      <c r="E476" s="1">
        <v>1067497</v>
      </c>
      <c r="F476" s="1">
        <v>38844</v>
      </c>
      <c r="G476" s="1">
        <v>49362</v>
      </c>
      <c r="H476" s="1">
        <v>168167</v>
      </c>
      <c r="I476" s="1">
        <v>2827</v>
      </c>
      <c r="J476" s="1">
        <v>3216</v>
      </c>
      <c r="K476" s="1">
        <v>8409</v>
      </c>
      <c r="L476" s="1">
        <v>9222</v>
      </c>
      <c r="M476" s="1">
        <v>9708</v>
      </c>
      <c r="N476" s="1">
        <v>154014</v>
      </c>
      <c r="O476" s="1">
        <v>7453</v>
      </c>
      <c r="P476" s="1">
        <v>7710</v>
      </c>
      <c r="Q476" s="1">
        <v>21247</v>
      </c>
      <c r="R476" s="1">
        <v>149</v>
      </c>
      <c r="S476" s="1">
        <v>152</v>
      </c>
      <c r="T476" s="1">
        <v>373</v>
      </c>
    </row>
    <row r="477" spans="1:20" x14ac:dyDescent="0.15">
      <c r="A477" s="1" t="s">
        <v>74</v>
      </c>
      <c r="B477" s="1">
        <v>8</v>
      </c>
      <c r="C477" s="1">
        <v>49061</v>
      </c>
      <c r="D477" s="1">
        <v>69630</v>
      </c>
      <c r="E477" s="1">
        <v>1164689</v>
      </c>
      <c r="F477" s="1">
        <v>41394</v>
      </c>
      <c r="G477" s="1">
        <v>54201</v>
      </c>
      <c r="H477" s="1">
        <v>182373</v>
      </c>
      <c r="I477" s="1">
        <v>2905</v>
      </c>
      <c r="J477" s="1">
        <v>3312</v>
      </c>
      <c r="K477" s="1">
        <v>8635</v>
      </c>
      <c r="L477" s="1">
        <v>6075</v>
      </c>
      <c r="M477" s="1">
        <v>6314</v>
      </c>
      <c r="N477" s="1">
        <v>97192</v>
      </c>
      <c r="O477" s="1">
        <v>4734</v>
      </c>
      <c r="P477" s="1">
        <v>4839</v>
      </c>
      <c r="Q477" s="1">
        <v>14207</v>
      </c>
      <c r="R477" s="1">
        <v>95</v>
      </c>
      <c r="S477" s="1">
        <v>96</v>
      </c>
      <c r="T477" s="1">
        <v>227</v>
      </c>
    </row>
    <row r="478" spans="1:20" x14ac:dyDescent="0.15">
      <c r="A478" s="1" t="s">
        <v>74</v>
      </c>
      <c r="B478" s="1">
        <v>9</v>
      </c>
      <c r="C478" s="1">
        <v>52088</v>
      </c>
      <c r="D478" s="1">
        <v>76647</v>
      </c>
      <c r="E478" s="1">
        <v>1276022</v>
      </c>
      <c r="F478" s="1">
        <v>44100</v>
      </c>
      <c r="G478" s="1">
        <v>59726</v>
      </c>
      <c r="H478" s="1">
        <v>199933</v>
      </c>
      <c r="I478" s="1">
        <v>2976</v>
      </c>
      <c r="J478" s="1">
        <v>3399</v>
      </c>
      <c r="K478" s="1">
        <v>8837</v>
      </c>
      <c r="L478" s="1">
        <v>6750</v>
      </c>
      <c r="M478" s="1">
        <v>7017</v>
      </c>
      <c r="N478" s="1">
        <v>111333</v>
      </c>
      <c r="O478" s="1">
        <v>5399</v>
      </c>
      <c r="P478" s="1">
        <v>5525</v>
      </c>
      <c r="Q478" s="1">
        <v>17560</v>
      </c>
      <c r="R478" s="1">
        <v>86</v>
      </c>
      <c r="S478" s="1">
        <v>87</v>
      </c>
      <c r="T478" s="1">
        <v>202</v>
      </c>
    </row>
    <row r="479" spans="1:20" x14ac:dyDescent="0.15">
      <c r="A479" s="1" t="s">
        <v>74</v>
      </c>
      <c r="B479" s="1">
        <v>10</v>
      </c>
      <c r="C479" s="1">
        <v>54969</v>
      </c>
      <c r="D479" s="1">
        <v>83783</v>
      </c>
      <c r="E479" s="1">
        <v>1391365</v>
      </c>
      <c r="F479" s="1">
        <v>46689</v>
      </c>
      <c r="G479" s="1">
        <v>65327</v>
      </c>
      <c r="H479" s="1">
        <v>218306</v>
      </c>
      <c r="I479" s="1">
        <v>3035</v>
      </c>
      <c r="J479" s="1">
        <v>3473</v>
      </c>
      <c r="K479" s="1">
        <v>9006</v>
      </c>
      <c r="L479" s="1">
        <v>6859</v>
      </c>
      <c r="M479" s="1">
        <v>7136</v>
      </c>
      <c r="N479" s="1">
        <v>115343</v>
      </c>
      <c r="O479" s="1">
        <v>5471</v>
      </c>
      <c r="P479" s="1">
        <v>5601</v>
      </c>
      <c r="Q479" s="1">
        <v>18373</v>
      </c>
      <c r="R479" s="1">
        <v>73</v>
      </c>
      <c r="S479" s="1">
        <v>74</v>
      </c>
      <c r="T479" s="1">
        <v>169</v>
      </c>
    </row>
    <row r="480" spans="1:20" x14ac:dyDescent="0.15">
      <c r="A480" s="1" t="s">
        <v>74</v>
      </c>
      <c r="B480" s="1">
        <v>11</v>
      </c>
      <c r="C480" s="1">
        <v>58033</v>
      </c>
      <c r="D480" s="1">
        <v>91881</v>
      </c>
      <c r="E480" s="1">
        <v>1524700</v>
      </c>
      <c r="F480" s="1">
        <v>49450</v>
      </c>
      <c r="G480" s="1">
        <v>71665</v>
      </c>
      <c r="H480" s="1">
        <v>239835</v>
      </c>
      <c r="I480" s="1">
        <v>3084</v>
      </c>
      <c r="J480" s="1">
        <v>3535</v>
      </c>
      <c r="K480" s="1">
        <v>9150</v>
      </c>
      <c r="L480" s="1">
        <v>7753</v>
      </c>
      <c r="M480" s="1">
        <v>8098</v>
      </c>
      <c r="N480" s="1">
        <v>133335</v>
      </c>
      <c r="O480" s="1">
        <v>6170</v>
      </c>
      <c r="P480" s="1">
        <v>6338</v>
      </c>
      <c r="Q480" s="1">
        <v>21529</v>
      </c>
      <c r="R480" s="1">
        <v>60</v>
      </c>
      <c r="S480" s="1">
        <v>61</v>
      </c>
      <c r="T480" s="1">
        <v>144</v>
      </c>
    </row>
    <row r="481" spans="1:20" x14ac:dyDescent="0.15">
      <c r="A481" s="1" t="s">
        <v>74</v>
      </c>
      <c r="B481" s="1">
        <v>12</v>
      </c>
      <c r="C481" s="1">
        <v>61571</v>
      </c>
      <c r="D481" s="1">
        <v>102069</v>
      </c>
      <c r="E481" s="1">
        <v>1701686</v>
      </c>
      <c r="F481" s="1">
        <v>52531</v>
      </c>
      <c r="G481" s="1">
        <v>79324</v>
      </c>
      <c r="H481" s="1">
        <v>265391</v>
      </c>
      <c r="I481" s="1">
        <v>3144</v>
      </c>
      <c r="J481" s="1">
        <v>3606</v>
      </c>
      <c r="K481" s="1">
        <v>9302</v>
      </c>
      <c r="L481" s="1">
        <v>9617</v>
      </c>
      <c r="M481" s="1">
        <v>10188</v>
      </c>
      <c r="N481" s="1">
        <v>176986</v>
      </c>
      <c r="O481" s="1">
        <v>7389</v>
      </c>
      <c r="P481" s="1">
        <v>7659</v>
      </c>
      <c r="Q481" s="1">
        <v>25556</v>
      </c>
      <c r="R481" s="1">
        <v>71</v>
      </c>
      <c r="S481" s="1">
        <v>71</v>
      </c>
      <c r="T481" s="1">
        <v>152</v>
      </c>
    </row>
    <row r="482" spans="1:20" x14ac:dyDescent="0.15">
      <c r="A482" s="1" t="s">
        <v>74</v>
      </c>
      <c r="B482" s="1">
        <v>13</v>
      </c>
      <c r="C482" s="1">
        <v>63320</v>
      </c>
      <c r="D482" s="1">
        <v>107501</v>
      </c>
      <c r="E482" s="1">
        <v>1783958</v>
      </c>
      <c r="F482" s="1">
        <v>54083</v>
      </c>
      <c r="G482" s="1">
        <v>83383</v>
      </c>
      <c r="H482" s="1">
        <v>276028</v>
      </c>
      <c r="I482" s="1">
        <v>3180</v>
      </c>
      <c r="J482" s="1">
        <v>3653</v>
      </c>
      <c r="K482" s="1">
        <v>9403</v>
      </c>
      <c r="L482" s="1">
        <v>5236</v>
      </c>
      <c r="M482" s="1">
        <v>5433</v>
      </c>
      <c r="N482" s="1">
        <v>82272</v>
      </c>
      <c r="O482" s="1">
        <v>3980</v>
      </c>
      <c r="P482" s="1">
        <v>4059</v>
      </c>
      <c r="Q482" s="1">
        <v>10637</v>
      </c>
      <c r="R482" s="1">
        <v>46</v>
      </c>
      <c r="S482" s="1">
        <v>47</v>
      </c>
      <c r="T482" s="1">
        <v>100</v>
      </c>
    </row>
    <row r="483" spans="1:20" x14ac:dyDescent="0.15">
      <c r="A483" s="1" t="s">
        <v>74</v>
      </c>
      <c r="B483" s="1">
        <v>14</v>
      </c>
      <c r="C483" s="1">
        <v>65232</v>
      </c>
      <c r="D483" s="1">
        <v>113759</v>
      </c>
      <c r="E483" s="1">
        <v>1881715</v>
      </c>
      <c r="F483" s="1">
        <v>55851</v>
      </c>
      <c r="G483" s="1">
        <v>88258</v>
      </c>
      <c r="H483" s="1">
        <v>289598</v>
      </c>
      <c r="I483" s="1">
        <v>3210</v>
      </c>
      <c r="J483" s="1">
        <v>3691</v>
      </c>
      <c r="K483" s="1">
        <v>9471</v>
      </c>
      <c r="L483" s="1">
        <v>6022</v>
      </c>
      <c r="M483" s="1">
        <v>6258</v>
      </c>
      <c r="N483" s="1">
        <v>97757</v>
      </c>
      <c r="O483" s="1">
        <v>4767</v>
      </c>
      <c r="P483" s="1">
        <v>4876</v>
      </c>
      <c r="Q483" s="1">
        <v>13570</v>
      </c>
      <c r="R483" s="1">
        <v>37</v>
      </c>
      <c r="S483" s="1">
        <v>37</v>
      </c>
      <c r="T483" s="1">
        <v>69</v>
      </c>
    </row>
    <row r="484" spans="1:20" x14ac:dyDescent="0.15">
      <c r="A484" s="1" t="s">
        <v>74</v>
      </c>
      <c r="B484" s="1">
        <v>15</v>
      </c>
      <c r="C484" s="1">
        <v>67205</v>
      </c>
      <c r="D484" s="1">
        <v>120641</v>
      </c>
      <c r="E484" s="1">
        <v>1992201</v>
      </c>
      <c r="F484" s="1">
        <v>57710</v>
      </c>
      <c r="G484" s="1">
        <v>93691</v>
      </c>
      <c r="H484" s="1">
        <v>305732</v>
      </c>
      <c r="I484" s="1">
        <v>3239</v>
      </c>
      <c r="J484" s="1">
        <v>3727</v>
      </c>
      <c r="K484" s="1">
        <v>9560</v>
      </c>
      <c r="L484" s="1">
        <v>6610</v>
      </c>
      <c r="M484" s="1">
        <v>6882</v>
      </c>
      <c r="N484" s="1">
        <v>110486</v>
      </c>
      <c r="O484" s="1">
        <v>5301</v>
      </c>
      <c r="P484" s="1">
        <v>5432</v>
      </c>
      <c r="Q484" s="1">
        <v>16134</v>
      </c>
      <c r="R484" s="1">
        <v>36</v>
      </c>
      <c r="S484" s="1">
        <v>36</v>
      </c>
      <c r="T484" s="1">
        <v>88</v>
      </c>
    </row>
    <row r="485" spans="1:20" x14ac:dyDescent="0.15">
      <c r="A485" s="1" t="s">
        <v>74</v>
      </c>
      <c r="B485" s="1">
        <v>16</v>
      </c>
      <c r="C485" s="1">
        <v>69268</v>
      </c>
      <c r="D485" s="1">
        <v>128266</v>
      </c>
      <c r="E485" s="1">
        <v>2116329</v>
      </c>
      <c r="F485" s="1">
        <v>59711</v>
      </c>
      <c r="G485" s="1">
        <v>99825</v>
      </c>
      <c r="H485" s="1">
        <v>325173</v>
      </c>
      <c r="I485" s="1">
        <v>3268</v>
      </c>
      <c r="J485" s="1">
        <v>3762</v>
      </c>
      <c r="K485" s="1">
        <v>9624</v>
      </c>
      <c r="L485" s="1">
        <v>7312</v>
      </c>
      <c r="M485" s="1">
        <v>7625</v>
      </c>
      <c r="N485" s="1">
        <v>124128</v>
      </c>
      <c r="O485" s="1">
        <v>5978</v>
      </c>
      <c r="P485" s="1">
        <v>6134</v>
      </c>
      <c r="Q485" s="1">
        <v>19441</v>
      </c>
      <c r="R485" s="1">
        <v>34</v>
      </c>
      <c r="S485" s="1">
        <v>35</v>
      </c>
      <c r="T485" s="1">
        <v>64</v>
      </c>
    </row>
    <row r="486" spans="1:20" x14ac:dyDescent="0.15">
      <c r="A486" s="1" t="s">
        <v>74</v>
      </c>
      <c r="B486" s="1">
        <v>17</v>
      </c>
      <c r="C486" s="1">
        <v>71974</v>
      </c>
      <c r="D486" s="1">
        <v>138829</v>
      </c>
      <c r="E486" s="1">
        <v>2294826</v>
      </c>
      <c r="F486" s="1">
        <v>62454</v>
      </c>
      <c r="G486" s="1">
        <v>108653</v>
      </c>
      <c r="H486" s="1">
        <v>356686</v>
      </c>
      <c r="I486" s="1">
        <v>3303</v>
      </c>
      <c r="J486" s="1">
        <v>3805</v>
      </c>
      <c r="K486" s="1">
        <v>9705</v>
      </c>
      <c r="L486" s="1">
        <v>10050</v>
      </c>
      <c r="M486" s="1">
        <v>10563</v>
      </c>
      <c r="N486" s="1">
        <v>178496</v>
      </c>
      <c r="O486" s="1">
        <v>8547</v>
      </c>
      <c r="P486" s="1">
        <v>8828</v>
      </c>
      <c r="Q486" s="1">
        <v>31513</v>
      </c>
      <c r="R486" s="1">
        <v>43</v>
      </c>
      <c r="S486" s="1">
        <v>43</v>
      </c>
      <c r="T486" s="1">
        <v>81</v>
      </c>
    </row>
    <row r="487" spans="1:20" x14ac:dyDescent="0.15">
      <c r="A487" s="1" t="s">
        <v>74</v>
      </c>
      <c r="B487" s="1">
        <v>18</v>
      </c>
      <c r="C487" s="1">
        <v>76348</v>
      </c>
      <c r="D487" s="1">
        <v>156974</v>
      </c>
      <c r="E487" s="1">
        <v>2612204</v>
      </c>
      <c r="F487" s="1">
        <v>67128</v>
      </c>
      <c r="G487" s="1">
        <v>124535</v>
      </c>
      <c r="H487" s="1">
        <v>411884</v>
      </c>
      <c r="I487" s="1">
        <v>3349</v>
      </c>
      <c r="J487" s="1">
        <v>3860</v>
      </c>
      <c r="K487" s="1">
        <v>9807</v>
      </c>
      <c r="L487" s="1">
        <v>16929</v>
      </c>
      <c r="M487" s="1">
        <v>18145</v>
      </c>
      <c r="N487" s="1">
        <v>317378</v>
      </c>
      <c r="O487" s="1">
        <v>15095</v>
      </c>
      <c r="P487" s="1">
        <v>15882</v>
      </c>
      <c r="Q487" s="1">
        <v>55198</v>
      </c>
      <c r="R487" s="1">
        <v>55</v>
      </c>
      <c r="S487" s="1">
        <v>55</v>
      </c>
      <c r="T487" s="1">
        <v>102</v>
      </c>
    </row>
    <row r="488" spans="1:20" x14ac:dyDescent="0.15">
      <c r="A488" s="1" t="s">
        <v>74</v>
      </c>
      <c r="B488" s="1">
        <v>19</v>
      </c>
      <c r="C488" s="1">
        <v>77967</v>
      </c>
      <c r="D488" s="1">
        <v>164604</v>
      </c>
      <c r="E488" s="1">
        <v>2728716</v>
      </c>
      <c r="F488" s="1">
        <v>68732</v>
      </c>
      <c r="G488" s="1">
        <v>130617</v>
      </c>
      <c r="H488" s="1">
        <v>428551</v>
      </c>
      <c r="I488" s="1">
        <v>3371</v>
      </c>
      <c r="J488" s="1">
        <v>3886</v>
      </c>
      <c r="K488" s="1">
        <v>9861</v>
      </c>
      <c r="L488" s="1">
        <v>7306</v>
      </c>
      <c r="M488" s="1">
        <v>7630</v>
      </c>
      <c r="N488" s="1">
        <v>116512</v>
      </c>
      <c r="O488" s="1">
        <v>5917</v>
      </c>
      <c r="P488" s="1">
        <v>6082</v>
      </c>
      <c r="Q488" s="1">
        <v>16667</v>
      </c>
      <c r="R488" s="1">
        <v>26</v>
      </c>
      <c r="S488" s="1">
        <v>26</v>
      </c>
      <c r="T488" s="1">
        <v>54</v>
      </c>
    </row>
    <row r="489" spans="1:20" x14ac:dyDescent="0.15">
      <c r="A489" s="1" t="s">
        <v>74</v>
      </c>
      <c r="B489" s="1">
        <v>20</v>
      </c>
      <c r="C489" s="1">
        <v>79445</v>
      </c>
      <c r="D489" s="1">
        <v>172265</v>
      </c>
      <c r="E489" s="1">
        <v>2841883</v>
      </c>
      <c r="F489" s="1">
        <v>70225</v>
      </c>
      <c r="G489" s="1">
        <v>136836</v>
      </c>
      <c r="H489" s="1">
        <v>446201</v>
      </c>
      <c r="I489" s="1">
        <v>3390</v>
      </c>
      <c r="J489" s="1">
        <v>3910</v>
      </c>
      <c r="K489" s="1">
        <v>9916</v>
      </c>
      <c r="L489" s="1">
        <v>7329</v>
      </c>
      <c r="M489" s="1">
        <v>7661</v>
      </c>
      <c r="N489" s="1">
        <v>113167</v>
      </c>
      <c r="O489" s="1">
        <v>6043</v>
      </c>
      <c r="P489" s="1">
        <v>6219</v>
      </c>
      <c r="Q489" s="1">
        <v>17650</v>
      </c>
      <c r="R489" s="1">
        <v>24</v>
      </c>
      <c r="S489" s="1">
        <v>24</v>
      </c>
      <c r="T489" s="1">
        <v>56</v>
      </c>
    </row>
    <row r="490" spans="1:20" x14ac:dyDescent="0.15">
      <c r="A490" s="1" t="s">
        <v>74</v>
      </c>
      <c r="B490" s="1">
        <v>21</v>
      </c>
      <c r="C490" s="1">
        <v>80829</v>
      </c>
      <c r="D490" s="1">
        <v>179778</v>
      </c>
      <c r="E490" s="1">
        <v>2953648</v>
      </c>
      <c r="F490" s="1">
        <v>71618</v>
      </c>
      <c r="G490" s="1">
        <v>142933</v>
      </c>
      <c r="H490" s="1">
        <v>463678</v>
      </c>
      <c r="I490" s="1">
        <v>3412</v>
      </c>
      <c r="J490" s="1">
        <v>3935</v>
      </c>
      <c r="K490" s="1">
        <v>9969</v>
      </c>
      <c r="L490" s="1">
        <v>7192</v>
      </c>
      <c r="M490" s="1">
        <v>7513</v>
      </c>
      <c r="N490" s="1">
        <v>111765</v>
      </c>
      <c r="O490" s="1">
        <v>5924</v>
      </c>
      <c r="P490" s="1">
        <v>6097</v>
      </c>
      <c r="Q490" s="1">
        <v>17477</v>
      </c>
      <c r="R490" s="1">
        <v>25</v>
      </c>
      <c r="S490" s="1">
        <v>25</v>
      </c>
      <c r="T490" s="1">
        <v>53</v>
      </c>
    </row>
    <row r="491" spans="1:20" x14ac:dyDescent="0.15">
      <c r="A491" s="1" t="s">
        <v>74</v>
      </c>
      <c r="B491" s="1">
        <v>22</v>
      </c>
      <c r="C491" s="1">
        <v>82093</v>
      </c>
      <c r="D491" s="1">
        <v>187191</v>
      </c>
      <c r="E491" s="1">
        <v>3066064</v>
      </c>
      <c r="F491" s="1">
        <v>72909</v>
      </c>
      <c r="G491" s="1">
        <v>149023</v>
      </c>
      <c r="H491" s="1">
        <v>482123</v>
      </c>
      <c r="I491" s="1">
        <v>3433</v>
      </c>
      <c r="J491" s="1">
        <v>3961</v>
      </c>
      <c r="K491" s="1">
        <v>10032</v>
      </c>
      <c r="L491" s="1">
        <v>7114</v>
      </c>
      <c r="M491" s="1">
        <v>7413</v>
      </c>
      <c r="N491" s="1">
        <v>112416</v>
      </c>
      <c r="O491" s="1">
        <v>5927</v>
      </c>
      <c r="P491" s="1">
        <v>6090</v>
      </c>
      <c r="Q491" s="1">
        <v>18445</v>
      </c>
      <c r="R491" s="1">
        <v>26</v>
      </c>
      <c r="S491" s="1">
        <v>26</v>
      </c>
      <c r="T491" s="1">
        <v>63</v>
      </c>
    </row>
    <row r="492" spans="1:20" x14ac:dyDescent="0.15">
      <c r="A492" s="1" t="s">
        <v>74</v>
      </c>
      <c r="B492" s="1">
        <v>23</v>
      </c>
      <c r="C492" s="1">
        <v>82192</v>
      </c>
      <c r="D492" s="1">
        <v>187795</v>
      </c>
      <c r="E492" s="1">
        <v>3075400</v>
      </c>
      <c r="F492" s="1">
        <v>73011</v>
      </c>
      <c r="G492" s="1">
        <v>149522</v>
      </c>
      <c r="H492" s="1">
        <v>483647</v>
      </c>
      <c r="I492" s="1">
        <v>3434</v>
      </c>
      <c r="J492" s="1">
        <v>3963</v>
      </c>
      <c r="K492" s="1">
        <v>10037</v>
      </c>
      <c r="L492" s="1">
        <v>602</v>
      </c>
      <c r="M492" s="1">
        <v>604</v>
      </c>
      <c r="N492" s="1">
        <v>9336</v>
      </c>
      <c r="O492" s="1">
        <v>497</v>
      </c>
      <c r="P492" s="1">
        <v>499</v>
      </c>
      <c r="Q492" s="1">
        <v>1524</v>
      </c>
      <c r="R492" s="1">
        <v>2</v>
      </c>
      <c r="S492" s="1">
        <v>2</v>
      </c>
      <c r="T492" s="1">
        <v>5</v>
      </c>
    </row>
    <row r="493" spans="1:20" x14ac:dyDescent="0.15">
      <c r="A493" s="1" t="s">
        <v>74</v>
      </c>
      <c r="B493" s="1">
        <v>24</v>
      </c>
      <c r="C493" s="1">
        <v>82192</v>
      </c>
      <c r="D493" s="1">
        <v>187795</v>
      </c>
      <c r="E493" s="1">
        <v>3075400</v>
      </c>
      <c r="F493" s="1">
        <v>73011</v>
      </c>
      <c r="G493" s="1">
        <v>149522</v>
      </c>
      <c r="H493" s="1">
        <v>483647</v>
      </c>
      <c r="I493" s="1">
        <v>3434</v>
      </c>
      <c r="J493" s="1">
        <v>3963</v>
      </c>
      <c r="K493" s="1">
        <v>10037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x14ac:dyDescent="0.15">
      <c r="A494" s="1" t="s">
        <v>74</v>
      </c>
      <c r="B494" s="1">
        <v>25</v>
      </c>
      <c r="C494" s="1">
        <v>82192</v>
      </c>
      <c r="D494" s="1">
        <v>187795</v>
      </c>
      <c r="E494" s="1">
        <v>3075400</v>
      </c>
      <c r="F494" s="1">
        <v>73011</v>
      </c>
      <c r="G494" s="1">
        <v>149522</v>
      </c>
      <c r="H494" s="1">
        <v>483647</v>
      </c>
      <c r="I494" s="1">
        <v>3434</v>
      </c>
      <c r="J494" s="1">
        <v>3963</v>
      </c>
      <c r="K494" s="1">
        <v>10037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</row>
    <row r="495" spans="1:20" x14ac:dyDescent="0.15">
      <c r="A495" s="1" t="s">
        <v>74</v>
      </c>
      <c r="B495" s="1">
        <v>26</v>
      </c>
      <c r="C495" s="1">
        <v>82192</v>
      </c>
      <c r="D495" s="1">
        <v>187795</v>
      </c>
      <c r="E495" s="1">
        <v>3075400</v>
      </c>
      <c r="F495" s="1">
        <v>73011</v>
      </c>
      <c r="G495" s="1">
        <v>149522</v>
      </c>
      <c r="H495" s="1">
        <v>483647</v>
      </c>
      <c r="I495" s="1">
        <v>3434</v>
      </c>
      <c r="J495" s="1">
        <v>3963</v>
      </c>
      <c r="K495" s="1">
        <v>10037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</row>
    <row r="496" spans="1:20" x14ac:dyDescent="0.15">
      <c r="A496" s="1" t="s">
        <v>74</v>
      </c>
      <c r="B496" s="1">
        <v>27</v>
      </c>
      <c r="C496" s="1">
        <v>82192</v>
      </c>
      <c r="D496" s="1">
        <v>187795</v>
      </c>
      <c r="E496" s="1">
        <v>3075400</v>
      </c>
      <c r="F496" s="1">
        <v>73011</v>
      </c>
      <c r="G496" s="1">
        <v>149522</v>
      </c>
      <c r="H496" s="1">
        <v>483647</v>
      </c>
      <c r="I496" s="1">
        <v>3434</v>
      </c>
      <c r="J496" s="1">
        <v>3963</v>
      </c>
      <c r="K496" s="1">
        <v>10037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x14ac:dyDescent="0.15">
      <c r="A497" s="1" t="s">
        <v>74</v>
      </c>
      <c r="B497" s="1">
        <v>28</v>
      </c>
      <c r="C497" s="1">
        <v>82192</v>
      </c>
      <c r="D497" s="1">
        <v>187795</v>
      </c>
      <c r="E497" s="1">
        <v>3075400</v>
      </c>
      <c r="F497" s="1">
        <v>73011</v>
      </c>
      <c r="G497" s="1">
        <v>149522</v>
      </c>
      <c r="H497" s="1">
        <v>483647</v>
      </c>
      <c r="I497" s="1">
        <v>3434</v>
      </c>
      <c r="J497" s="1">
        <v>3963</v>
      </c>
      <c r="K497" s="1">
        <v>10037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</row>
    <row r="498" spans="1:20" x14ac:dyDescent="0.15">
      <c r="A498" s="1" t="s">
        <v>74</v>
      </c>
      <c r="B498" s="1">
        <v>29</v>
      </c>
      <c r="C498" s="1">
        <v>82192</v>
      </c>
      <c r="D498" s="1">
        <v>187795</v>
      </c>
      <c r="E498" s="1">
        <v>3075400</v>
      </c>
      <c r="F498" s="1">
        <v>73011</v>
      </c>
      <c r="G498" s="1">
        <v>149522</v>
      </c>
      <c r="H498" s="1">
        <v>483647</v>
      </c>
      <c r="I498" s="1">
        <v>3434</v>
      </c>
      <c r="J498" s="1">
        <v>3963</v>
      </c>
      <c r="K498" s="1">
        <v>10037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</row>
    <row r="499" spans="1:20" x14ac:dyDescent="0.15">
      <c r="A499" s="1" t="s">
        <v>74</v>
      </c>
      <c r="B499" s="1">
        <v>30</v>
      </c>
      <c r="C499" s="1">
        <v>82192</v>
      </c>
      <c r="D499" s="1">
        <v>187795</v>
      </c>
      <c r="E499" s="1">
        <v>3075400</v>
      </c>
      <c r="F499" s="1">
        <v>73011</v>
      </c>
      <c r="G499" s="1">
        <v>149522</v>
      </c>
      <c r="H499" s="1">
        <v>483647</v>
      </c>
      <c r="I499" s="1">
        <v>3434</v>
      </c>
      <c r="J499" s="1">
        <v>3963</v>
      </c>
      <c r="K499" s="1">
        <v>10037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</row>
    <row r="500" spans="1:20" x14ac:dyDescent="0.15">
      <c r="A500" s="1" t="s">
        <v>74</v>
      </c>
      <c r="B500" s="1">
        <v>31</v>
      </c>
      <c r="C500" s="1">
        <v>82192</v>
      </c>
      <c r="D500" s="1">
        <v>187795</v>
      </c>
      <c r="E500" s="1">
        <v>3075400</v>
      </c>
      <c r="F500" s="1">
        <v>73011</v>
      </c>
      <c r="G500" s="1">
        <v>149522</v>
      </c>
      <c r="H500" s="1">
        <v>483647</v>
      </c>
      <c r="I500" s="1">
        <v>3434</v>
      </c>
      <c r="J500" s="1">
        <v>3963</v>
      </c>
      <c r="K500" s="1">
        <v>10037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</row>
    <row r="501" spans="1:20" x14ac:dyDescent="0.15">
      <c r="A501" s="1" t="s">
        <v>74</v>
      </c>
      <c r="B501" s="1">
        <v>32</v>
      </c>
      <c r="C501" s="1">
        <v>82192</v>
      </c>
      <c r="D501" s="1">
        <v>187795</v>
      </c>
      <c r="E501" s="1">
        <v>3075400</v>
      </c>
      <c r="F501" s="1">
        <v>73011</v>
      </c>
      <c r="G501" s="1">
        <v>149522</v>
      </c>
      <c r="H501" s="1">
        <v>483647</v>
      </c>
      <c r="I501" s="1">
        <v>3434</v>
      </c>
      <c r="J501" s="1">
        <v>3963</v>
      </c>
      <c r="K501" s="1">
        <v>10037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</row>
    <row r="502" spans="1:20" x14ac:dyDescent="0.15">
      <c r="A502" s="1" t="s">
        <v>74</v>
      </c>
      <c r="B502" s="1">
        <v>33</v>
      </c>
      <c r="C502" s="1">
        <v>82192</v>
      </c>
      <c r="D502" s="1">
        <v>187795</v>
      </c>
      <c r="E502" s="1">
        <v>3075400</v>
      </c>
      <c r="F502" s="1">
        <v>73011</v>
      </c>
      <c r="G502" s="1">
        <v>149522</v>
      </c>
      <c r="H502" s="1">
        <v>483647</v>
      </c>
      <c r="I502" s="1">
        <v>3434</v>
      </c>
      <c r="J502" s="1">
        <v>3963</v>
      </c>
      <c r="K502" s="1">
        <v>10037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</row>
    <row r="503" spans="1:20" x14ac:dyDescent="0.15">
      <c r="A503" s="1" t="s">
        <v>74</v>
      </c>
      <c r="B503" s="1">
        <v>34</v>
      </c>
      <c r="C503" s="1">
        <v>82192</v>
      </c>
      <c r="D503" s="1">
        <v>187795</v>
      </c>
      <c r="E503" s="1">
        <v>3075400</v>
      </c>
      <c r="F503" s="1">
        <v>73011</v>
      </c>
      <c r="G503" s="1">
        <v>149522</v>
      </c>
      <c r="H503" s="1">
        <v>483647</v>
      </c>
      <c r="I503" s="1">
        <v>3434</v>
      </c>
      <c r="J503" s="1">
        <v>3963</v>
      </c>
      <c r="K503" s="1">
        <v>10037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x14ac:dyDescent="0.15">
      <c r="A504" s="1" t="s">
        <v>74</v>
      </c>
      <c r="B504" s="1">
        <v>35</v>
      </c>
      <c r="C504" s="1">
        <v>82192</v>
      </c>
      <c r="D504" s="1">
        <v>187795</v>
      </c>
      <c r="E504" s="1">
        <v>3075400</v>
      </c>
      <c r="F504" s="1">
        <v>73011</v>
      </c>
      <c r="G504" s="1">
        <v>149522</v>
      </c>
      <c r="H504" s="1">
        <v>483647</v>
      </c>
      <c r="I504" s="1">
        <v>3434</v>
      </c>
      <c r="J504" s="1">
        <v>3963</v>
      </c>
      <c r="K504" s="1">
        <v>10037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</row>
    <row r="505" spans="1:20" x14ac:dyDescent="0.15">
      <c r="A505" s="1" t="s">
        <v>74</v>
      </c>
      <c r="B505" s="1">
        <v>36</v>
      </c>
      <c r="C505" s="1">
        <v>82192</v>
      </c>
      <c r="D505" s="1">
        <v>187795</v>
      </c>
      <c r="E505" s="1">
        <v>3075400</v>
      </c>
      <c r="F505" s="1">
        <v>73011</v>
      </c>
      <c r="G505" s="1">
        <v>149522</v>
      </c>
      <c r="H505" s="1">
        <v>483647</v>
      </c>
      <c r="I505" s="1">
        <v>3434</v>
      </c>
      <c r="J505" s="1">
        <v>3963</v>
      </c>
      <c r="K505" s="1">
        <v>10037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</row>
    <row r="506" spans="1:20" x14ac:dyDescent="0.15">
      <c r="A506" s="1" t="s">
        <v>74</v>
      </c>
      <c r="B506" s="1">
        <v>37</v>
      </c>
      <c r="C506" s="1">
        <v>82192</v>
      </c>
      <c r="D506" s="1">
        <v>187795</v>
      </c>
      <c r="E506" s="1">
        <v>3075400</v>
      </c>
      <c r="F506" s="1">
        <v>73011</v>
      </c>
      <c r="G506" s="1">
        <v>149522</v>
      </c>
      <c r="H506" s="1">
        <v>483647</v>
      </c>
      <c r="I506" s="1">
        <v>3434</v>
      </c>
      <c r="J506" s="1">
        <v>3963</v>
      </c>
      <c r="K506" s="1">
        <v>10037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</row>
    <row r="507" spans="1:20" x14ac:dyDescent="0.15">
      <c r="A507" s="1" t="s">
        <v>74</v>
      </c>
      <c r="B507" s="1">
        <v>38</v>
      </c>
      <c r="C507" s="1">
        <v>82192</v>
      </c>
      <c r="D507" s="1">
        <v>187795</v>
      </c>
      <c r="E507" s="1">
        <v>3075400</v>
      </c>
      <c r="F507" s="1">
        <v>73011</v>
      </c>
      <c r="G507" s="1">
        <v>149522</v>
      </c>
      <c r="H507" s="1">
        <v>483647</v>
      </c>
      <c r="I507" s="1">
        <v>3434</v>
      </c>
      <c r="J507" s="1">
        <v>3963</v>
      </c>
      <c r="K507" s="1">
        <v>10037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</row>
    <row r="508" spans="1:20" x14ac:dyDescent="0.15">
      <c r="A508" s="1" t="s">
        <v>74</v>
      </c>
      <c r="B508" s="1">
        <v>39</v>
      </c>
      <c r="C508" s="1">
        <v>82192</v>
      </c>
      <c r="D508" s="1">
        <v>187795</v>
      </c>
      <c r="E508" s="1">
        <v>3075400</v>
      </c>
      <c r="F508" s="1">
        <v>73011</v>
      </c>
      <c r="G508" s="1">
        <v>149522</v>
      </c>
      <c r="H508" s="1">
        <v>483647</v>
      </c>
      <c r="I508" s="1">
        <v>3434</v>
      </c>
      <c r="J508" s="1">
        <v>3963</v>
      </c>
      <c r="K508" s="1">
        <v>10037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</row>
    <row r="509" spans="1:20" x14ac:dyDescent="0.15">
      <c r="A509" s="1" t="s">
        <v>74</v>
      </c>
      <c r="B509" s="1">
        <v>40</v>
      </c>
      <c r="C509" s="1">
        <v>82192</v>
      </c>
      <c r="D509" s="1">
        <v>187795</v>
      </c>
      <c r="E509" s="1">
        <v>3075400</v>
      </c>
      <c r="F509" s="1">
        <v>73011</v>
      </c>
      <c r="G509" s="1">
        <v>149522</v>
      </c>
      <c r="H509" s="1">
        <v>483647</v>
      </c>
      <c r="I509" s="1">
        <v>3434</v>
      </c>
      <c r="J509" s="1">
        <v>3963</v>
      </c>
      <c r="K509" s="1">
        <v>10037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</row>
    <row r="510" spans="1:20" x14ac:dyDescent="0.15">
      <c r="A510" s="1" t="s">
        <v>74</v>
      </c>
      <c r="B510" s="1">
        <v>41</v>
      </c>
      <c r="C510" s="1">
        <v>82192</v>
      </c>
      <c r="D510" s="1">
        <v>187795</v>
      </c>
      <c r="E510" s="1">
        <v>3075400</v>
      </c>
      <c r="F510" s="1">
        <v>73011</v>
      </c>
      <c r="G510" s="1">
        <v>149522</v>
      </c>
      <c r="H510" s="1">
        <v>483647</v>
      </c>
      <c r="I510" s="1">
        <v>3434</v>
      </c>
      <c r="J510" s="1">
        <v>3963</v>
      </c>
      <c r="K510" s="1">
        <v>10037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</row>
    <row r="511" spans="1:20" x14ac:dyDescent="0.15">
      <c r="A511" s="1" t="s">
        <v>74</v>
      </c>
      <c r="B511" s="1">
        <v>42</v>
      </c>
      <c r="C511" s="1">
        <v>82192</v>
      </c>
      <c r="D511" s="1">
        <v>187795</v>
      </c>
      <c r="E511" s="1">
        <v>3075400</v>
      </c>
      <c r="F511" s="1">
        <v>73011</v>
      </c>
      <c r="G511" s="1">
        <v>149522</v>
      </c>
      <c r="H511" s="1">
        <v>483647</v>
      </c>
      <c r="I511" s="1">
        <v>3434</v>
      </c>
      <c r="J511" s="1">
        <v>3963</v>
      </c>
      <c r="K511" s="1">
        <v>10037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</row>
    <row r="512" spans="1:20" x14ac:dyDescent="0.15">
      <c r="A512" s="1" t="s">
        <v>74</v>
      </c>
      <c r="B512" s="1">
        <v>43</v>
      </c>
      <c r="C512" s="1">
        <v>82192</v>
      </c>
      <c r="D512" s="1">
        <v>187795</v>
      </c>
      <c r="E512" s="1">
        <v>3075400</v>
      </c>
      <c r="F512" s="1">
        <v>73011</v>
      </c>
      <c r="G512" s="1">
        <v>149522</v>
      </c>
      <c r="H512" s="1">
        <v>483647</v>
      </c>
      <c r="I512" s="1">
        <v>3434</v>
      </c>
      <c r="J512" s="1">
        <v>3963</v>
      </c>
      <c r="K512" s="1">
        <v>10037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</row>
    <row r="513" spans="1:20" x14ac:dyDescent="0.15">
      <c r="A513" s="1" t="s">
        <v>74</v>
      </c>
      <c r="B513" s="1">
        <v>44</v>
      </c>
      <c r="C513" s="1">
        <v>82192</v>
      </c>
      <c r="D513" s="1">
        <v>187795</v>
      </c>
      <c r="E513" s="1">
        <v>3075400</v>
      </c>
      <c r="F513" s="1">
        <v>73011</v>
      </c>
      <c r="G513" s="1">
        <v>149522</v>
      </c>
      <c r="H513" s="1">
        <v>483647</v>
      </c>
      <c r="I513" s="1">
        <v>3434</v>
      </c>
      <c r="J513" s="1">
        <v>3963</v>
      </c>
      <c r="K513" s="1">
        <v>10037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</row>
    <row r="514" spans="1:20" x14ac:dyDescent="0.15">
      <c r="A514" s="1" t="s">
        <v>74</v>
      </c>
      <c r="B514" s="1">
        <v>45</v>
      </c>
      <c r="C514" s="1">
        <v>82192</v>
      </c>
      <c r="D514" s="1">
        <v>187795</v>
      </c>
      <c r="E514" s="1">
        <v>3075400</v>
      </c>
      <c r="F514" s="1">
        <v>73011</v>
      </c>
      <c r="G514" s="1">
        <v>149522</v>
      </c>
      <c r="H514" s="1">
        <v>483647</v>
      </c>
      <c r="I514" s="1">
        <v>3434</v>
      </c>
      <c r="J514" s="1">
        <v>3963</v>
      </c>
      <c r="K514" s="1">
        <v>10037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</row>
    <row r="515" spans="1:20" x14ac:dyDescent="0.15">
      <c r="A515" s="1" t="s">
        <v>74</v>
      </c>
      <c r="B515" s="1">
        <v>46</v>
      </c>
      <c r="C515" s="1">
        <v>82192</v>
      </c>
      <c r="D515" s="1">
        <v>187795</v>
      </c>
      <c r="E515" s="1">
        <v>3075400</v>
      </c>
      <c r="F515" s="1">
        <v>73011</v>
      </c>
      <c r="G515" s="1">
        <v>149522</v>
      </c>
      <c r="H515" s="1">
        <v>483647</v>
      </c>
      <c r="I515" s="1">
        <v>3434</v>
      </c>
      <c r="J515" s="1">
        <v>3963</v>
      </c>
      <c r="K515" s="1">
        <v>10037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</row>
    <row r="516" spans="1:20" x14ac:dyDescent="0.15">
      <c r="A516" s="1" t="s">
        <v>74</v>
      </c>
      <c r="B516" s="1">
        <v>47</v>
      </c>
      <c r="C516" s="1">
        <v>82192</v>
      </c>
      <c r="D516" s="1">
        <v>187795</v>
      </c>
      <c r="E516" s="1">
        <v>3075400</v>
      </c>
      <c r="F516" s="1">
        <v>73011</v>
      </c>
      <c r="G516" s="1">
        <v>149522</v>
      </c>
      <c r="H516" s="1">
        <v>483647</v>
      </c>
      <c r="I516" s="1">
        <v>3434</v>
      </c>
      <c r="J516" s="1">
        <v>3963</v>
      </c>
      <c r="K516" s="1">
        <v>10037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</row>
    <row r="517" spans="1:20" x14ac:dyDescent="0.15">
      <c r="A517" s="1" t="s">
        <v>74</v>
      </c>
      <c r="B517" s="1">
        <v>48</v>
      </c>
      <c r="C517" s="1">
        <v>82192</v>
      </c>
      <c r="D517" s="1">
        <v>187795</v>
      </c>
      <c r="E517" s="1">
        <v>3075400</v>
      </c>
      <c r="F517" s="1">
        <v>73011</v>
      </c>
      <c r="G517" s="1">
        <v>149522</v>
      </c>
      <c r="H517" s="1">
        <v>483647</v>
      </c>
      <c r="I517" s="1">
        <v>3434</v>
      </c>
      <c r="J517" s="1">
        <v>3963</v>
      </c>
      <c r="K517" s="1">
        <v>10037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</row>
    <row r="518" spans="1:20" x14ac:dyDescent="0.15">
      <c r="A518" s="1" t="s">
        <v>74</v>
      </c>
      <c r="B518" s="1">
        <v>49</v>
      </c>
      <c r="C518" s="1">
        <v>82192</v>
      </c>
      <c r="D518" s="1">
        <v>187795</v>
      </c>
      <c r="E518" s="1">
        <v>3075400</v>
      </c>
      <c r="F518" s="1">
        <v>73011</v>
      </c>
      <c r="G518" s="1">
        <v>149522</v>
      </c>
      <c r="H518" s="1">
        <v>483647</v>
      </c>
      <c r="I518" s="1">
        <v>3434</v>
      </c>
      <c r="J518" s="1">
        <v>3963</v>
      </c>
      <c r="K518" s="1">
        <v>10037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</row>
    <row r="519" spans="1:20" x14ac:dyDescent="0.15">
      <c r="A519" s="1" t="s">
        <v>74</v>
      </c>
      <c r="B519" s="1">
        <v>50</v>
      </c>
      <c r="C519" s="1">
        <v>82192</v>
      </c>
      <c r="D519" s="1">
        <v>187795</v>
      </c>
      <c r="E519" s="1">
        <v>3075400</v>
      </c>
      <c r="F519" s="1">
        <v>73011</v>
      </c>
      <c r="G519" s="1">
        <v>149522</v>
      </c>
      <c r="H519" s="1">
        <v>483647</v>
      </c>
      <c r="I519" s="1">
        <v>3434</v>
      </c>
      <c r="J519" s="1">
        <v>3963</v>
      </c>
      <c r="K519" s="1">
        <v>10037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</row>
    <row r="520" spans="1:20" x14ac:dyDescent="0.15">
      <c r="A520" s="1" t="s">
        <v>74</v>
      </c>
      <c r="B520" s="1">
        <v>51</v>
      </c>
      <c r="C520" s="1">
        <v>82192</v>
      </c>
      <c r="D520" s="1">
        <v>187795</v>
      </c>
      <c r="E520" s="1">
        <v>3075400</v>
      </c>
      <c r="F520" s="1">
        <v>73011</v>
      </c>
      <c r="G520" s="1">
        <v>149522</v>
      </c>
      <c r="H520" s="1">
        <v>483647</v>
      </c>
      <c r="I520" s="1">
        <v>3434</v>
      </c>
      <c r="J520" s="1">
        <v>3963</v>
      </c>
      <c r="K520" s="1">
        <v>10037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</row>
    <row r="521" spans="1:20" x14ac:dyDescent="0.15">
      <c r="A521" s="1" t="s">
        <v>74</v>
      </c>
      <c r="B521" s="1">
        <v>52</v>
      </c>
      <c r="C521" s="1">
        <v>82192</v>
      </c>
      <c r="D521" s="1">
        <v>187795</v>
      </c>
      <c r="E521" s="1">
        <v>3075400</v>
      </c>
      <c r="F521" s="1">
        <v>73011</v>
      </c>
      <c r="G521" s="1">
        <v>149522</v>
      </c>
      <c r="H521" s="1">
        <v>483647</v>
      </c>
      <c r="I521" s="1">
        <v>3434</v>
      </c>
      <c r="J521" s="1">
        <v>3963</v>
      </c>
      <c r="K521" s="1">
        <v>10037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</row>
    <row r="522" spans="1:20" x14ac:dyDescent="0.1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x14ac:dyDescent="0.1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x14ac:dyDescent="0.1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x14ac:dyDescent="0.1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x14ac:dyDescent="0.1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x14ac:dyDescent="0.1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x14ac:dyDescent="0.1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2:20" x14ac:dyDescent="0.1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2:20" x14ac:dyDescent="0.1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2:20" x14ac:dyDescent="0.1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2:20" x14ac:dyDescent="0.1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2:20" x14ac:dyDescent="0.1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2:20" x14ac:dyDescent="0.1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2:20" x14ac:dyDescent="0.1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2:20" x14ac:dyDescent="0.1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2:20" x14ac:dyDescent="0.1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2:20" x14ac:dyDescent="0.1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2:20" x14ac:dyDescent="0.1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2:20" x14ac:dyDescent="0.1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2:20" x14ac:dyDescent="0.1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2:20" x14ac:dyDescent="0.1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2:20" x14ac:dyDescent="0.1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2:20" x14ac:dyDescent="0.1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2:20" x14ac:dyDescent="0.1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2:20" x14ac:dyDescent="0.1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2:20" x14ac:dyDescent="0.1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2:20" x14ac:dyDescent="0.1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2:20" x14ac:dyDescent="0.1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2:20" x14ac:dyDescent="0.1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2:20" x14ac:dyDescent="0.1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2:20" x14ac:dyDescent="0.1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2:20" x14ac:dyDescent="0.1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2:20" x14ac:dyDescent="0.1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2:20" x14ac:dyDescent="0.1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2:20" x14ac:dyDescent="0.1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2:20" x14ac:dyDescent="0.1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2:20" x14ac:dyDescent="0.1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2:20" x14ac:dyDescent="0.1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2:20" x14ac:dyDescent="0.1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2:20" x14ac:dyDescent="0.1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2:20" x14ac:dyDescent="0.1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2:20" x14ac:dyDescent="0.1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2:20" x14ac:dyDescent="0.1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2:20" x14ac:dyDescent="0.1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2:20" x14ac:dyDescent="0.1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2:20" x14ac:dyDescent="0.1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2:20" x14ac:dyDescent="0.1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2:20" x14ac:dyDescent="0.1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2:20" x14ac:dyDescent="0.1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2:20" x14ac:dyDescent="0.1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2:20" x14ac:dyDescent="0.1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2:20" x14ac:dyDescent="0.1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1"/>
  <dimension ref="A1:T573"/>
  <sheetViews>
    <sheetView zoomScale="150" workbookViewId="0">
      <selection activeCell="K1" sqref="K1"/>
    </sheetView>
  </sheetViews>
  <sheetFormatPr baseColWidth="10" defaultColWidth="9.25" defaultRowHeight="11" x14ac:dyDescent="0.15"/>
  <cols>
    <col min="1" max="1" width="14.25" style="1" bestFit="1" customWidth="1"/>
    <col min="2" max="2" width="9.5" style="1" bestFit="1" customWidth="1"/>
    <col min="3" max="4" width="10.5" style="1" bestFit="1" customWidth="1"/>
    <col min="5" max="5" width="13" style="1" bestFit="1" customWidth="1"/>
    <col min="6" max="6" width="9.5" style="1" bestFit="1" customWidth="1"/>
    <col min="7" max="7" width="10.5" style="1" bestFit="1" customWidth="1"/>
    <col min="8" max="8" width="11.75" style="1" bestFit="1" customWidth="1"/>
    <col min="9" max="10" width="9.5" style="1" bestFit="1" customWidth="1"/>
    <col min="11" max="11" width="10.5" style="1" bestFit="1" customWidth="1"/>
    <col min="12" max="13" width="9.5" style="1" bestFit="1" customWidth="1"/>
    <col min="14" max="14" width="13" style="1" bestFit="1" customWidth="1"/>
    <col min="15" max="20" width="9.5" style="1" bestFit="1" customWidth="1"/>
    <col min="21" max="21" width="9.25" style="1"/>
    <col min="22" max="22" width="12.75" style="1" customWidth="1"/>
    <col min="23" max="16384" width="9.25" style="1"/>
  </cols>
  <sheetData>
    <row r="1" spans="1:20" x14ac:dyDescent="0.15">
      <c r="A1" s="3" t="s">
        <v>0</v>
      </c>
      <c r="B1" s="3" t="s">
        <v>1</v>
      </c>
      <c r="C1" s="152" t="s">
        <v>92</v>
      </c>
      <c r="D1" s="152" t="s">
        <v>93</v>
      </c>
      <c r="E1" s="152" t="s">
        <v>95</v>
      </c>
      <c r="F1" s="152" t="s">
        <v>97</v>
      </c>
      <c r="G1" s="152" t="s">
        <v>98</v>
      </c>
      <c r="H1" s="152" t="s">
        <v>94</v>
      </c>
      <c r="I1" s="152" t="s">
        <v>99</v>
      </c>
      <c r="J1" s="152" t="s">
        <v>100</v>
      </c>
      <c r="K1" s="152" t="s">
        <v>96</v>
      </c>
      <c r="L1" s="3" t="s">
        <v>83</v>
      </c>
      <c r="M1" s="3" t="s">
        <v>84</v>
      </c>
      <c r="N1" s="3" t="s">
        <v>86</v>
      </c>
      <c r="O1" s="3" t="s">
        <v>88</v>
      </c>
      <c r="P1" s="3" t="s">
        <v>89</v>
      </c>
      <c r="Q1" s="3" t="s">
        <v>85</v>
      </c>
      <c r="R1" s="3" t="s">
        <v>90</v>
      </c>
      <c r="S1" s="3" t="s">
        <v>91</v>
      </c>
      <c r="T1" s="3" t="s">
        <v>87</v>
      </c>
    </row>
    <row r="2" spans="1:20" x14ac:dyDescent="0.15">
      <c r="A2" s="3" t="s">
        <v>19</v>
      </c>
      <c r="B2" s="4">
        <v>1</v>
      </c>
      <c r="C2" s="5">
        <v>26109</v>
      </c>
      <c r="D2" s="3">
        <v>28865</v>
      </c>
      <c r="E2" s="3">
        <v>453521</v>
      </c>
      <c r="F2" s="3">
        <v>20667</v>
      </c>
      <c r="G2" s="3">
        <v>21861</v>
      </c>
      <c r="H2" s="3">
        <v>74062</v>
      </c>
      <c r="I2" s="3">
        <v>2284</v>
      </c>
      <c r="J2" s="3">
        <v>2534</v>
      </c>
      <c r="K2" s="3">
        <v>7064</v>
      </c>
      <c r="L2" s="3">
        <v>26109</v>
      </c>
      <c r="M2" s="3">
        <v>28865</v>
      </c>
      <c r="N2" s="3">
        <v>453521</v>
      </c>
      <c r="O2" s="3">
        <v>20667</v>
      </c>
      <c r="P2" s="3">
        <v>21861</v>
      </c>
      <c r="Q2" s="3">
        <v>74062</v>
      </c>
      <c r="R2" s="3">
        <v>2284</v>
      </c>
      <c r="S2" s="3">
        <v>2534</v>
      </c>
      <c r="T2" s="3">
        <v>7064</v>
      </c>
    </row>
    <row r="3" spans="1:20" x14ac:dyDescent="0.15">
      <c r="A3" s="3" t="s">
        <v>19</v>
      </c>
      <c r="B3" s="3">
        <v>2</v>
      </c>
      <c r="C3" s="5">
        <v>47730</v>
      </c>
      <c r="D3" s="3">
        <v>57575</v>
      </c>
      <c r="E3" s="3">
        <v>895117</v>
      </c>
      <c r="F3" s="3">
        <v>39222</v>
      </c>
      <c r="G3" s="3">
        <v>44519</v>
      </c>
      <c r="H3" s="3">
        <v>155672</v>
      </c>
      <c r="I3" s="3">
        <v>3656</v>
      </c>
      <c r="J3" s="3">
        <v>4205</v>
      </c>
      <c r="K3" s="3">
        <v>11552</v>
      </c>
      <c r="L3" s="3">
        <v>26221</v>
      </c>
      <c r="M3" s="3">
        <v>28711</v>
      </c>
      <c r="N3" s="3">
        <v>441596</v>
      </c>
      <c r="O3" s="3">
        <v>21467</v>
      </c>
      <c r="P3" s="3">
        <v>22658</v>
      </c>
      <c r="Q3" s="3">
        <v>81611</v>
      </c>
      <c r="R3" s="3">
        <v>1539</v>
      </c>
      <c r="S3" s="3">
        <v>1672</v>
      </c>
      <c r="T3" s="3">
        <v>4487</v>
      </c>
    </row>
    <row r="4" spans="1:20" x14ac:dyDescent="0.15">
      <c r="A4" s="3" t="s">
        <v>19</v>
      </c>
      <c r="B4" s="3">
        <v>3</v>
      </c>
      <c r="C4" s="5">
        <v>67423</v>
      </c>
      <c r="D4" s="3">
        <v>88390</v>
      </c>
      <c r="E4" s="3">
        <v>1361676</v>
      </c>
      <c r="F4" s="3">
        <v>57040</v>
      </c>
      <c r="G4" s="3">
        <v>69724</v>
      </c>
      <c r="H4" s="3">
        <v>253869</v>
      </c>
      <c r="I4" s="3">
        <v>4594</v>
      </c>
      <c r="J4" s="3">
        <v>5423</v>
      </c>
      <c r="K4" s="3">
        <v>14967</v>
      </c>
      <c r="L4" s="3">
        <v>28222</v>
      </c>
      <c r="M4" s="3">
        <v>30815</v>
      </c>
      <c r="N4" s="3">
        <v>466559</v>
      </c>
      <c r="O4" s="3">
        <v>23827</v>
      </c>
      <c r="P4" s="3">
        <v>25205</v>
      </c>
      <c r="Q4" s="3">
        <v>98196</v>
      </c>
      <c r="R4" s="3">
        <v>1133</v>
      </c>
      <c r="S4" s="3">
        <v>1218</v>
      </c>
      <c r="T4" s="3">
        <v>3416</v>
      </c>
    </row>
    <row r="5" spans="1:20" x14ac:dyDescent="0.15">
      <c r="A5" s="3" t="s">
        <v>19</v>
      </c>
      <c r="B5" s="3">
        <v>4</v>
      </c>
      <c r="C5" s="5">
        <v>83723</v>
      </c>
      <c r="D5" s="3">
        <v>118197</v>
      </c>
      <c r="E5" s="3">
        <v>1821943</v>
      </c>
      <c r="F5" s="3">
        <v>72285</v>
      </c>
      <c r="G5" s="3">
        <v>94667</v>
      </c>
      <c r="H5" s="3">
        <v>356430</v>
      </c>
      <c r="I5" s="3">
        <v>5177</v>
      </c>
      <c r="J5" s="3">
        <v>6179</v>
      </c>
      <c r="K5" s="3">
        <v>16893</v>
      </c>
      <c r="L5" s="3">
        <v>27543</v>
      </c>
      <c r="M5" s="3">
        <v>29807</v>
      </c>
      <c r="N5" s="3">
        <v>460268</v>
      </c>
      <c r="O5" s="3">
        <v>23666</v>
      </c>
      <c r="P5" s="3">
        <v>24944</v>
      </c>
      <c r="Q5" s="3">
        <v>102560</v>
      </c>
      <c r="R5" s="3">
        <v>724</v>
      </c>
      <c r="S5" s="3">
        <v>757</v>
      </c>
      <c r="T5" s="3">
        <v>1926</v>
      </c>
    </row>
    <row r="6" spans="1:20" x14ac:dyDescent="0.15">
      <c r="A6" s="3" t="s">
        <v>19</v>
      </c>
      <c r="B6" s="3">
        <v>5</v>
      </c>
      <c r="C6" s="5">
        <v>102195</v>
      </c>
      <c r="D6" s="3">
        <v>156497</v>
      </c>
      <c r="E6" s="3">
        <v>2398449</v>
      </c>
      <c r="F6" s="3">
        <v>90108</v>
      </c>
      <c r="G6" s="3">
        <v>127702</v>
      </c>
      <c r="H6" s="3">
        <v>494370</v>
      </c>
      <c r="I6" s="3">
        <v>5752</v>
      </c>
      <c r="J6" s="3">
        <v>6953</v>
      </c>
      <c r="K6" s="3">
        <v>19546</v>
      </c>
      <c r="L6" s="3">
        <v>34981</v>
      </c>
      <c r="M6" s="3">
        <v>38300</v>
      </c>
      <c r="N6" s="3">
        <v>576506</v>
      </c>
      <c r="O6" s="3">
        <v>30927</v>
      </c>
      <c r="P6" s="3">
        <v>33035</v>
      </c>
      <c r="Q6" s="3">
        <v>137940</v>
      </c>
      <c r="R6" s="3">
        <v>724</v>
      </c>
      <c r="S6" s="3">
        <v>774</v>
      </c>
      <c r="T6" s="3">
        <v>2653</v>
      </c>
    </row>
    <row r="7" spans="1:20" x14ac:dyDescent="0.15">
      <c r="A7" s="3" t="s">
        <v>19</v>
      </c>
      <c r="B7" s="3">
        <v>6</v>
      </c>
      <c r="C7" s="5">
        <v>128600</v>
      </c>
      <c r="D7" s="3">
        <v>217467</v>
      </c>
      <c r="E7" s="3">
        <v>3272528</v>
      </c>
      <c r="F7" s="3">
        <v>116079</v>
      </c>
      <c r="G7" s="3">
        <v>180911</v>
      </c>
      <c r="H7" s="3">
        <v>684021</v>
      </c>
      <c r="I7" s="3">
        <v>6162</v>
      </c>
      <c r="J7" s="3">
        <v>7489</v>
      </c>
      <c r="K7" s="3">
        <v>20866</v>
      </c>
      <c r="L7" s="3">
        <v>53646</v>
      </c>
      <c r="M7" s="3">
        <v>60971</v>
      </c>
      <c r="N7" s="3">
        <v>874079</v>
      </c>
      <c r="O7" s="3">
        <v>48173</v>
      </c>
      <c r="P7" s="3">
        <v>53209</v>
      </c>
      <c r="Q7" s="3">
        <v>189651</v>
      </c>
      <c r="R7" s="3">
        <v>519</v>
      </c>
      <c r="S7" s="3">
        <v>536</v>
      </c>
      <c r="T7" s="3">
        <v>1319</v>
      </c>
    </row>
    <row r="8" spans="1:20" x14ac:dyDescent="0.15">
      <c r="A8" s="3" t="s">
        <v>19</v>
      </c>
      <c r="B8" s="3">
        <v>7</v>
      </c>
      <c r="C8" s="5">
        <v>135409</v>
      </c>
      <c r="D8" s="3">
        <v>241478</v>
      </c>
      <c r="E8" s="3">
        <v>3580363</v>
      </c>
      <c r="F8" s="3">
        <v>122036</v>
      </c>
      <c r="G8" s="3">
        <v>199542</v>
      </c>
      <c r="H8" s="3">
        <v>736490</v>
      </c>
      <c r="I8" s="3">
        <v>6359</v>
      </c>
      <c r="J8" s="3">
        <v>7763</v>
      </c>
      <c r="K8" s="3">
        <v>21607</v>
      </c>
      <c r="L8" s="3">
        <v>22221</v>
      </c>
      <c r="M8" s="3">
        <v>24011</v>
      </c>
      <c r="N8" s="3">
        <v>307834</v>
      </c>
      <c r="O8" s="3">
        <v>17769</v>
      </c>
      <c r="P8" s="3">
        <v>18631</v>
      </c>
      <c r="Q8" s="3">
        <v>52469</v>
      </c>
      <c r="R8" s="3">
        <v>266</v>
      </c>
      <c r="S8" s="3">
        <v>275</v>
      </c>
      <c r="T8" s="3">
        <v>743</v>
      </c>
    </row>
    <row r="9" spans="1:20" x14ac:dyDescent="0.15">
      <c r="A9" s="3" t="s">
        <v>19</v>
      </c>
      <c r="B9" s="3">
        <v>8</v>
      </c>
      <c r="C9" s="5">
        <v>141881</v>
      </c>
      <c r="D9" s="3">
        <v>267157</v>
      </c>
      <c r="E9" s="3">
        <v>3925241</v>
      </c>
      <c r="F9" s="3">
        <v>127897</v>
      </c>
      <c r="G9" s="3">
        <v>220276</v>
      </c>
      <c r="H9" s="3">
        <v>801744</v>
      </c>
      <c r="I9" s="3">
        <v>6563</v>
      </c>
      <c r="J9" s="3">
        <v>8044</v>
      </c>
      <c r="K9" s="3">
        <v>22280</v>
      </c>
      <c r="L9" s="3">
        <v>23776</v>
      </c>
      <c r="M9" s="3">
        <v>25679</v>
      </c>
      <c r="N9" s="3">
        <v>344878</v>
      </c>
      <c r="O9" s="3">
        <v>19720</v>
      </c>
      <c r="P9" s="3">
        <v>20734</v>
      </c>
      <c r="Q9" s="3">
        <v>65254</v>
      </c>
      <c r="R9" s="3">
        <v>273</v>
      </c>
      <c r="S9" s="3">
        <v>281</v>
      </c>
      <c r="T9" s="3">
        <v>673</v>
      </c>
    </row>
    <row r="10" spans="1:20" x14ac:dyDescent="0.15">
      <c r="A10" s="3" t="s">
        <v>19</v>
      </c>
      <c r="B10" s="3">
        <v>9</v>
      </c>
      <c r="C10" s="5">
        <v>148307</v>
      </c>
      <c r="D10" s="3">
        <v>295076</v>
      </c>
      <c r="E10" s="3">
        <v>4304998</v>
      </c>
      <c r="F10" s="3">
        <v>133832</v>
      </c>
      <c r="G10" s="3">
        <v>243166</v>
      </c>
      <c r="H10" s="3">
        <v>876596</v>
      </c>
      <c r="I10" s="3">
        <v>6750</v>
      </c>
      <c r="J10" s="3">
        <v>8300</v>
      </c>
      <c r="K10" s="3">
        <v>22915</v>
      </c>
      <c r="L10" s="3">
        <v>25784</v>
      </c>
      <c r="M10" s="3">
        <v>27919</v>
      </c>
      <c r="N10" s="3">
        <v>379758</v>
      </c>
      <c r="O10" s="3">
        <v>21710</v>
      </c>
      <c r="P10" s="3">
        <v>22891</v>
      </c>
      <c r="Q10" s="3">
        <v>74853</v>
      </c>
      <c r="R10" s="3">
        <v>248</v>
      </c>
      <c r="S10" s="3">
        <v>256</v>
      </c>
      <c r="T10" s="3">
        <v>635</v>
      </c>
    </row>
    <row r="11" spans="1:20" x14ac:dyDescent="0.15">
      <c r="A11" s="3" t="s">
        <v>19</v>
      </c>
      <c r="B11" s="3">
        <v>10</v>
      </c>
      <c r="C11" s="5">
        <v>154190</v>
      </c>
      <c r="D11" s="3">
        <v>322848</v>
      </c>
      <c r="E11" s="3">
        <v>4688230</v>
      </c>
      <c r="F11" s="3">
        <v>139260</v>
      </c>
      <c r="G11" s="3">
        <v>265752</v>
      </c>
      <c r="H11" s="3">
        <v>949506</v>
      </c>
      <c r="I11" s="3">
        <v>6913</v>
      </c>
      <c r="J11" s="3">
        <v>8528</v>
      </c>
      <c r="K11" s="3">
        <v>23450</v>
      </c>
      <c r="L11" s="3">
        <v>25609</v>
      </c>
      <c r="M11" s="3">
        <v>27773</v>
      </c>
      <c r="N11" s="3">
        <v>383232</v>
      </c>
      <c r="O11" s="3">
        <v>21392</v>
      </c>
      <c r="P11" s="3">
        <v>22586</v>
      </c>
      <c r="Q11" s="3">
        <v>72910</v>
      </c>
      <c r="R11" s="3">
        <v>222</v>
      </c>
      <c r="S11" s="3">
        <v>229</v>
      </c>
      <c r="T11" s="3">
        <v>535</v>
      </c>
    </row>
    <row r="12" spans="1:20" x14ac:dyDescent="0.15">
      <c r="A12" s="3" t="s">
        <v>19</v>
      </c>
      <c r="B12" s="3">
        <v>11</v>
      </c>
      <c r="C12" s="5">
        <v>159546</v>
      </c>
      <c r="D12" s="3">
        <v>350509</v>
      </c>
      <c r="E12" s="3">
        <v>5079126</v>
      </c>
      <c r="F12" s="3">
        <v>144187</v>
      </c>
      <c r="G12" s="3">
        <v>288140</v>
      </c>
      <c r="H12" s="3">
        <v>1023046</v>
      </c>
      <c r="I12" s="3">
        <v>7075</v>
      </c>
      <c r="J12" s="3">
        <v>8756</v>
      </c>
      <c r="K12" s="3">
        <v>23974</v>
      </c>
      <c r="L12" s="3">
        <v>25479</v>
      </c>
      <c r="M12" s="3">
        <v>27661</v>
      </c>
      <c r="N12" s="3">
        <v>390895</v>
      </c>
      <c r="O12" s="3">
        <v>21181</v>
      </c>
      <c r="P12" s="3">
        <v>22388</v>
      </c>
      <c r="Q12" s="3">
        <v>73540</v>
      </c>
      <c r="R12" s="3">
        <v>221</v>
      </c>
      <c r="S12" s="3">
        <v>228</v>
      </c>
      <c r="T12" s="3">
        <v>524</v>
      </c>
    </row>
    <row r="13" spans="1:20" x14ac:dyDescent="0.15">
      <c r="A13" s="3" t="s">
        <v>19</v>
      </c>
      <c r="B13" s="3">
        <v>12</v>
      </c>
      <c r="C13" s="5">
        <v>164764</v>
      </c>
      <c r="D13" s="3">
        <v>380207</v>
      </c>
      <c r="E13" s="3">
        <v>5517894</v>
      </c>
      <c r="F13" s="3">
        <v>149091</v>
      </c>
      <c r="G13" s="3">
        <v>312667</v>
      </c>
      <c r="H13" s="3">
        <v>1113470</v>
      </c>
      <c r="I13" s="3">
        <v>7242</v>
      </c>
      <c r="J13" s="3">
        <v>8996</v>
      </c>
      <c r="K13" s="3">
        <v>24508</v>
      </c>
      <c r="L13" s="3">
        <v>27293</v>
      </c>
      <c r="M13" s="3">
        <v>29698</v>
      </c>
      <c r="N13" s="3">
        <v>438767</v>
      </c>
      <c r="O13" s="3">
        <v>23144</v>
      </c>
      <c r="P13" s="3">
        <v>24528</v>
      </c>
      <c r="Q13" s="3">
        <v>90424</v>
      </c>
      <c r="R13" s="3">
        <v>231</v>
      </c>
      <c r="S13" s="3">
        <v>239</v>
      </c>
      <c r="T13" s="3">
        <v>535</v>
      </c>
    </row>
    <row r="14" spans="1:20" x14ac:dyDescent="0.15">
      <c r="A14" s="3" t="s">
        <v>19</v>
      </c>
      <c r="B14" s="3">
        <v>13</v>
      </c>
      <c r="C14" s="5">
        <v>170172</v>
      </c>
      <c r="D14" s="3">
        <v>414559</v>
      </c>
      <c r="E14" s="3">
        <v>6030194</v>
      </c>
      <c r="F14" s="3">
        <v>154229</v>
      </c>
      <c r="G14" s="3">
        <v>341384</v>
      </c>
      <c r="H14" s="3">
        <v>1227466</v>
      </c>
      <c r="I14" s="3">
        <v>7409</v>
      </c>
      <c r="J14" s="3">
        <v>9232</v>
      </c>
      <c r="K14" s="3">
        <v>25018</v>
      </c>
      <c r="L14" s="3">
        <v>31244</v>
      </c>
      <c r="M14" s="3">
        <v>34352</v>
      </c>
      <c r="N14" s="3">
        <v>512301</v>
      </c>
      <c r="O14" s="3">
        <v>26804</v>
      </c>
      <c r="P14" s="3">
        <v>28717</v>
      </c>
      <c r="Q14" s="3">
        <v>113996</v>
      </c>
      <c r="R14" s="3">
        <v>220</v>
      </c>
      <c r="S14" s="3">
        <v>226</v>
      </c>
      <c r="T14" s="3">
        <v>509</v>
      </c>
    </row>
    <row r="15" spans="1:20" x14ac:dyDescent="0.15">
      <c r="A15" s="3" t="s">
        <v>19</v>
      </c>
      <c r="B15" s="3">
        <v>14</v>
      </c>
      <c r="C15" s="5">
        <v>176534</v>
      </c>
      <c r="D15" s="3">
        <v>456543</v>
      </c>
      <c r="E15" s="3">
        <v>6658795</v>
      </c>
      <c r="F15" s="3">
        <v>160049</v>
      </c>
      <c r="G15" s="3">
        <v>374957</v>
      </c>
      <c r="H15" s="3">
        <v>1347446</v>
      </c>
      <c r="I15" s="3">
        <v>7629</v>
      </c>
      <c r="J15" s="3">
        <v>9536</v>
      </c>
      <c r="K15" s="3">
        <v>25654</v>
      </c>
      <c r="L15" s="3">
        <v>37221</v>
      </c>
      <c r="M15" s="3">
        <v>41984</v>
      </c>
      <c r="N15" s="3">
        <v>628602</v>
      </c>
      <c r="O15" s="3">
        <v>30794</v>
      </c>
      <c r="P15" s="3">
        <v>33573</v>
      </c>
      <c r="Q15" s="3">
        <v>119981</v>
      </c>
      <c r="R15" s="3">
        <v>294</v>
      </c>
      <c r="S15" s="3">
        <v>303</v>
      </c>
      <c r="T15" s="3">
        <v>635</v>
      </c>
    </row>
    <row r="16" spans="1:20" x14ac:dyDescent="0.15">
      <c r="A16" s="3" t="s">
        <v>19</v>
      </c>
      <c r="B16" s="3">
        <v>15</v>
      </c>
      <c r="C16" s="5">
        <v>179993</v>
      </c>
      <c r="D16" s="3">
        <v>481861</v>
      </c>
      <c r="E16" s="3">
        <v>7001325</v>
      </c>
      <c r="F16" s="3">
        <v>163292</v>
      </c>
      <c r="G16" s="3">
        <v>395209</v>
      </c>
      <c r="H16" s="3">
        <v>1410379</v>
      </c>
      <c r="I16" s="3">
        <v>7889</v>
      </c>
      <c r="J16" s="3">
        <v>9917</v>
      </c>
      <c r="K16" s="3">
        <v>26685</v>
      </c>
      <c r="L16" s="3">
        <v>23433</v>
      </c>
      <c r="M16" s="3">
        <v>25319</v>
      </c>
      <c r="N16" s="3">
        <v>342530</v>
      </c>
      <c r="O16" s="3">
        <v>19281</v>
      </c>
      <c r="P16" s="3">
        <v>20252</v>
      </c>
      <c r="Q16" s="3">
        <v>62933</v>
      </c>
      <c r="R16" s="3">
        <v>363</v>
      </c>
      <c r="S16" s="3">
        <v>382</v>
      </c>
      <c r="T16" s="3">
        <v>1032</v>
      </c>
    </row>
    <row r="17" spans="1:20" x14ac:dyDescent="0.15">
      <c r="A17" s="3" t="s">
        <v>19</v>
      </c>
      <c r="B17" s="3">
        <v>16</v>
      </c>
      <c r="C17" s="5">
        <v>184186</v>
      </c>
      <c r="D17" s="3">
        <v>514292</v>
      </c>
      <c r="E17" s="3">
        <v>7456413</v>
      </c>
      <c r="F17" s="3">
        <v>167406</v>
      </c>
      <c r="G17" s="3">
        <v>422414</v>
      </c>
      <c r="H17" s="3">
        <v>1506440</v>
      </c>
      <c r="I17" s="3">
        <v>8267</v>
      </c>
      <c r="J17" s="3">
        <v>10412</v>
      </c>
      <c r="K17" s="3">
        <v>28130</v>
      </c>
      <c r="L17" s="3">
        <v>29776</v>
      </c>
      <c r="M17" s="3">
        <v>32431</v>
      </c>
      <c r="N17" s="3">
        <v>455088</v>
      </c>
      <c r="O17" s="3">
        <v>25628</v>
      </c>
      <c r="P17" s="3">
        <v>27205</v>
      </c>
      <c r="Q17" s="3">
        <v>96061</v>
      </c>
      <c r="R17" s="3">
        <v>478</v>
      </c>
      <c r="S17" s="3">
        <v>495</v>
      </c>
      <c r="T17" s="3">
        <v>1445</v>
      </c>
    </row>
    <row r="18" spans="1:20" x14ac:dyDescent="0.15">
      <c r="A18" s="3" t="s">
        <v>19</v>
      </c>
      <c r="B18" s="3">
        <v>17</v>
      </c>
      <c r="C18" s="5">
        <v>189174</v>
      </c>
      <c r="D18" s="3">
        <v>554528</v>
      </c>
      <c r="E18" s="3">
        <v>8034881</v>
      </c>
      <c r="F18" s="3">
        <v>172505</v>
      </c>
      <c r="G18" s="3">
        <v>457361</v>
      </c>
      <c r="H18" s="3">
        <v>1643997</v>
      </c>
      <c r="I18" s="3">
        <v>8754</v>
      </c>
      <c r="J18" s="3">
        <v>11039</v>
      </c>
      <c r="K18" s="3">
        <v>29971</v>
      </c>
      <c r="L18" s="3">
        <v>36784</v>
      </c>
      <c r="M18" s="3">
        <v>40236</v>
      </c>
      <c r="N18" s="3">
        <v>578468</v>
      </c>
      <c r="O18" s="3">
        <v>32728</v>
      </c>
      <c r="P18" s="3">
        <v>34947</v>
      </c>
      <c r="Q18" s="3">
        <v>137557</v>
      </c>
      <c r="R18" s="3">
        <v>606</v>
      </c>
      <c r="S18" s="3">
        <v>627</v>
      </c>
      <c r="T18" s="3">
        <v>1841</v>
      </c>
    </row>
    <row r="19" spans="1:20" x14ac:dyDescent="0.15">
      <c r="A19" s="3" t="s">
        <v>19</v>
      </c>
      <c r="B19" s="3">
        <v>18</v>
      </c>
      <c r="C19" s="5">
        <v>197598</v>
      </c>
      <c r="D19" s="3">
        <v>620301</v>
      </c>
      <c r="E19" s="3">
        <v>9040334</v>
      </c>
      <c r="F19" s="3">
        <v>181475</v>
      </c>
      <c r="G19" s="3">
        <v>515985</v>
      </c>
      <c r="H19" s="3">
        <v>1857566</v>
      </c>
      <c r="I19" s="3">
        <v>9824</v>
      </c>
      <c r="J19" s="3">
        <v>12386</v>
      </c>
      <c r="K19" s="3">
        <v>33783</v>
      </c>
      <c r="L19" s="3">
        <v>58002</v>
      </c>
      <c r="M19" s="3">
        <v>65773</v>
      </c>
      <c r="N19" s="3">
        <v>1005453</v>
      </c>
      <c r="O19" s="3">
        <v>53069</v>
      </c>
      <c r="P19" s="3">
        <v>58624</v>
      </c>
      <c r="Q19" s="3">
        <v>213569</v>
      </c>
      <c r="R19" s="3">
        <v>1278</v>
      </c>
      <c r="S19" s="3">
        <v>1346</v>
      </c>
      <c r="T19" s="3">
        <v>3812</v>
      </c>
    </row>
    <row r="20" spans="1:20" x14ac:dyDescent="0.15">
      <c r="A20" s="3" t="s">
        <v>19</v>
      </c>
      <c r="B20" s="3">
        <v>19</v>
      </c>
      <c r="C20" s="5">
        <v>200629</v>
      </c>
      <c r="D20" s="3">
        <v>649119</v>
      </c>
      <c r="E20" s="3">
        <v>9414993</v>
      </c>
      <c r="F20" s="3">
        <v>184469</v>
      </c>
      <c r="G20" s="3">
        <v>539820</v>
      </c>
      <c r="H20" s="3">
        <v>1926499</v>
      </c>
      <c r="I20" s="3">
        <v>9992</v>
      </c>
      <c r="J20" s="3">
        <v>12642</v>
      </c>
      <c r="K20" s="3">
        <v>34394</v>
      </c>
      <c r="L20" s="3">
        <v>26599</v>
      </c>
      <c r="M20" s="3">
        <v>28818</v>
      </c>
      <c r="N20" s="3">
        <v>374659</v>
      </c>
      <c r="O20" s="3">
        <v>22534</v>
      </c>
      <c r="P20" s="3">
        <v>23835</v>
      </c>
      <c r="Q20" s="3">
        <v>68933</v>
      </c>
      <c r="R20" s="3">
        <v>248</v>
      </c>
      <c r="S20" s="3">
        <v>257</v>
      </c>
      <c r="T20" s="3">
        <v>611</v>
      </c>
    </row>
    <row r="21" spans="1:20" x14ac:dyDescent="0.15">
      <c r="A21" s="3" t="s">
        <v>19</v>
      </c>
      <c r="B21" s="3">
        <v>20</v>
      </c>
      <c r="C21" s="5">
        <v>203504</v>
      </c>
      <c r="D21" s="3">
        <v>679849</v>
      </c>
      <c r="E21" s="3">
        <v>9812390</v>
      </c>
      <c r="F21" s="3">
        <v>187366</v>
      </c>
      <c r="G21" s="3">
        <v>565840</v>
      </c>
      <c r="H21" s="3">
        <v>2006508</v>
      </c>
      <c r="I21" s="3">
        <v>10080</v>
      </c>
      <c r="J21" s="3">
        <v>12782</v>
      </c>
      <c r="K21" s="3">
        <v>34767</v>
      </c>
      <c r="L21" s="3">
        <v>28260</v>
      </c>
      <c r="M21" s="3">
        <v>30731</v>
      </c>
      <c r="N21" s="3">
        <v>397398</v>
      </c>
      <c r="O21" s="3">
        <v>24494</v>
      </c>
      <c r="P21" s="3">
        <v>26020</v>
      </c>
      <c r="Q21" s="3">
        <v>80009</v>
      </c>
      <c r="R21" s="3">
        <v>137</v>
      </c>
      <c r="S21" s="3">
        <v>140</v>
      </c>
      <c r="T21" s="3">
        <v>374</v>
      </c>
    </row>
    <row r="22" spans="1:20" x14ac:dyDescent="0.15">
      <c r="A22" s="3" t="s">
        <v>19</v>
      </c>
      <c r="B22" s="3">
        <v>21</v>
      </c>
      <c r="C22" s="5">
        <v>206237</v>
      </c>
      <c r="D22" s="3">
        <v>711012</v>
      </c>
      <c r="E22" s="3">
        <v>10228673</v>
      </c>
      <c r="F22" s="3">
        <v>190124</v>
      </c>
      <c r="G22" s="3">
        <v>592310</v>
      </c>
      <c r="H22" s="3">
        <v>2091524</v>
      </c>
      <c r="I22" s="3">
        <v>10166</v>
      </c>
      <c r="J22" s="3">
        <v>12918</v>
      </c>
      <c r="K22" s="3">
        <v>35075</v>
      </c>
      <c r="L22" s="3">
        <v>28662</v>
      </c>
      <c r="M22" s="3">
        <v>31163</v>
      </c>
      <c r="N22" s="3">
        <v>416283</v>
      </c>
      <c r="O22" s="3">
        <v>24913</v>
      </c>
      <c r="P22" s="3">
        <v>26470</v>
      </c>
      <c r="Q22" s="3">
        <v>85017</v>
      </c>
      <c r="R22" s="3">
        <v>133</v>
      </c>
      <c r="S22" s="3">
        <v>136</v>
      </c>
      <c r="T22" s="3">
        <v>307</v>
      </c>
    </row>
    <row r="23" spans="1:20" x14ac:dyDescent="0.15">
      <c r="A23" s="3" t="s">
        <v>19</v>
      </c>
      <c r="B23" s="3">
        <v>22</v>
      </c>
      <c r="C23" s="5">
        <v>208733</v>
      </c>
      <c r="D23" s="3">
        <v>742387</v>
      </c>
      <c r="E23" s="3">
        <v>10655113</v>
      </c>
      <c r="F23" s="3">
        <v>192662</v>
      </c>
      <c r="G23" s="3">
        <v>619166</v>
      </c>
      <c r="H23" s="3">
        <v>2181233</v>
      </c>
      <c r="I23" s="3">
        <v>10250</v>
      </c>
      <c r="J23" s="3">
        <v>13043</v>
      </c>
      <c r="K23" s="3">
        <v>35396</v>
      </c>
      <c r="L23" s="3">
        <v>28914</v>
      </c>
      <c r="M23" s="3">
        <v>31375</v>
      </c>
      <c r="N23" s="3">
        <v>426440</v>
      </c>
      <c r="O23" s="3">
        <v>25309</v>
      </c>
      <c r="P23" s="3">
        <v>26856</v>
      </c>
      <c r="Q23" s="3">
        <v>89709</v>
      </c>
      <c r="R23" s="3">
        <v>123</v>
      </c>
      <c r="S23" s="3">
        <v>125</v>
      </c>
      <c r="T23" s="3">
        <v>321</v>
      </c>
    </row>
    <row r="24" spans="1:20" x14ac:dyDescent="0.15">
      <c r="A24" s="3" t="s">
        <v>19</v>
      </c>
      <c r="B24" s="3">
        <v>23</v>
      </c>
      <c r="C24" s="5">
        <v>211334</v>
      </c>
      <c r="D24" s="3">
        <v>776741</v>
      </c>
      <c r="E24" s="3">
        <v>11122142</v>
      </c>
      <c r="F24" s="3">
        <v>195329</v>
      </c>
      <c r="G24" s="3">
        <v>648575</v>
      </c>
      <c r="H24" s="3">
        <v>2277013</v>
      </c>
      <c r="I24" s="3">
        <v>10337</v>
      </c>
      <c r="J24" s="3">
        <v>13172</v>
      </c>
      <c r="K24" s="3">
        <v>35735</v>
      </c>
      <c r="L24" s="3">
        <v>31391</v>
      </c>
      <c r="M24" s="3">
        <v>34355</v>
      </c>
      <c r="N24" s="3">
        <v>467031</v>
      </c>
      <c r="O24" s="3">
        <v>27538</v>
      </c>
      <c r="P24" s="3">
        <v>29409</v>
      </c>
      <c r="Q24" s="3">
        <v>95780</v>
      </c>
      <c r="R24" s="3">
        <v>127</v>
      </c>
      <c r="S24" s="3">
        <v>130</v>
      </c>
      <c r="T24" s="3">
        <v>338</v>
      </c>
    </row>
    <row r="25" spans="1:20" x14ac:dyDescent="0.15">
      <c r="A25" s="3" t="s">
        <v>19</v>
      </c>
      <c r="B25" s="3">
        <v>24</v>
      </c>
      <c r="C25" s="5">
        <v>215033</v>
      </c>
      <c r="D25" s="3">
        <v>825795</v>
      </c>
      <c r="E25" s="3">
        <v>11752497</v>
      </c>
      <c r="F25" s="3">
        <v>199350</v>
      </c>
      <c r="G25" s="3">
        <v>692434</v>
      </c>
      <c r="H25" s="3">
        <v>2418863</v>
      </c>
      <c r="I25" s="3">
        <v>10445</v>
      </c>
      <c r="J25" s="3">
        <v>13335</v>
      </c>
      <c r="K25" s="3">
        <v>36135</v>
      </c>
      <c r="L25" s="3">
        <v>44240</v>
      </c>
      <c r="M25" s="3">
        <v>49054</v>
      </c>
      <c r="N25" s="3">
        <v>630356</v>
      </c>
      <c r="O25" s="3">
        <v>40443</v>
      </c>
      <c r="P25" s="3">
        <v>43859</v>
      </c>
      <c r="Q25" s="3">
        <v>141850</v>
      </c>
      <c r="R25" s="3">
        <v>160</v>
      </c>
      <c r="S25" s="3">
        <v>163</v>
      </c>
      <c r="T25" s="3">
        <v>401</v>
      </c>
    </row>
    <row r="26" spans="1:20" x14ac:dyDescent="0.15">
      <c r="A26" s="3" t="s">
        <v>19</v>
      </c>
      <c r="B26" s="3">
        <v>25</v>
      </c>
      <c r="C26" s="5">
        <v>216881</v>
      </c>
      <c r="D26" s="3">
        <v>852233</v>
      </c>
      <c r="E26" s="3">
        <v>12083401</v>
      </c>
      <c r="F26" s="3">
        <v>201160</v>
      </c>
      <c r="G26" s="3">
        <v>714115</v>
      </c>
      <c r="H26" s="3">
        <v>2475462</v>
      </c>
      <c r="I26" s="3">
        <v>10541</v>
      </c>
      <c r="J26" s="3">
        <v>13480</v>
      </c>
      <c r="K26" s="3">
        <v>36537</v>
      </c>
      <c r="L26" s="3">
        <v>24346</v>
      </c>
      <c r="M26" s="3">
        <v>26438</v>
      </c>
      <c r="N26" s="3">
        <v>330905</v>
      </c>
      <c r="O26" s="3">
        <v>20487</v>
      </c>
      <c r="P26" s="3">
        <v>21680</v>
      </c>
      <c r="Q26" s="3">
        <v>56600</v>
      </c>
      <c r="R26" s="3">
        <v>140</v>
      </c>
      <c r="S26" s="3">
        <v>144</v>
      </c>
      <c r="T26" s="3">
        <v>402</v>
      </c>
    </row>
    <row r="27" spans="1:20" x14ac:dyDescent="0.15">
      <c r="A27" s="3" t="s">
        <v>19</v>
      </c>
      <c r="B27" s="3">
        <v>26</v>
      </c>
      <c r="C27" s="5">
        <v>218480</v>
      </c>
      <c r="D27" s="3">
        <v>878306</v>
      </c>
      <c r="E27" s="3">
        <v>12417218</v>
      </c>
      <c r="F27" s="3">
        <v>202699</v>
      </c>
      <c r="G27" s="3">
        <v>735481</v>
      </c>
      <c r="H27" s="3">
        <v>2536654</v>
      </c>
      <c r="I27" s="3">
        <v>10660</v>
      </c>
      <c r="J27" s="3">
        <v>13659</v>
      </c>
      <c r="K27" s="3">
        <v>37007</v>
      </c>
      <c r="L27" s="3">
        <v>24075</v>
      </c>
      <c r="M27" s="3">
        <v>26071</v>
      </c>
      <c r="N27" s="3">
        <v>333818</v>
      </c>
      <c r="O27" s="3">
        <v>20257</v>
      </c>
      <c r="P27" s="3">
        <v>21366</v>
      </c>
      <c r="Q27" s="3">
        <v>61192</v>
      </c>
      <c r="R27" s="3">
        <v>174</v>
      </c>
      <c r="S27" s="3">
        <v>179</v>
      </c>
      <c r="T27" s="3">
        <v>470</v>
      </c>
    </row>
    <row r="28" spans="1:20" x14ac:dyDescent="0.15">
      <c r="A28" s="3" t="s">
        <v>19</v>
      </c>
      <c r="B28" s="3">
        <v>27</v>
      </c>
      <c r="C28" s="5">
        <v>220176</v>
      </c>
      <c r="D28" s="3">
        <v>906251</v>
      </c>
      <c r="E28" s="3">
        <v>13254596</v>
      </c>
      <c r="F28" s="3">
        <v>204091</v>
      </c>
      <c r="G28" s="3">
        <v>755910</v>
      </c>
      <c r="H28" s="3">
        <v>2594487</v>
      </c>
      <c r="I28" s="3">
        <v>13738</v>
      </c>
      <c r="J28" s="3">
        <v>18033</v>
      </c>
      <c r="K28" s="3">
        <v>76580</v>
      </c>
      <c r="L28" s="3">
        <v>25347</v>
      </c>
      <c r="M28" s="3">
        <v>27946</v>
      </c>
      <c r="N28" s="3">
        <v>837379</v>
      </c>
      <c r="O28" s="3">
        <v>19435</v>
      </c>
      <c r="P28" s="3">
        <v>20429</v>
      </c>
      <c r="Q28" s="3">
        <v>57833</v>
      </c>
      <c r="R28" s="3">
        <v>4100</v>
      </c>
      <c r="S28" s="3">
        <v>4374</v>
      </c>
      <c r="T28" s="3">
        <v>39573</v>
      </c>
    </row>
    <row r="29" spans="1:20" x14ac:dyDescent="0.15">
      <c r="A29" s="3" t="s">
        <v>19</v>
      </c>
      <c r="B29" s="3">
        <v>28</v>
      </c>
      <c r="C29" s="5">
        <v>221809</v>
      </c>
      <c r="D29" s="3">
        <v>933929</v>
      </c>
      <c r="E29" s="3">
        <v>13792939</v>
      </c>
      <c r="F29" s="3">
        <v>205488</v>
      </c>
      <c r="G29" s="3">
        <v>776706</v>
      </c>
      <c r="H29" s="3">
        <v>2651343</v>
      </c>
      <c r="I29" s="3">
        <v>15988</v>
      </c>
      <c r="J29" s="3">
        <v>21441</v>
      </c>
      <c r="K29" s="3">
        <v>92709</v>
      </c>
      <c r="L29" s="3">
        <v>25205</v>
      </c>
      <c r="M29" s="3">
        <v>27678</v>
      </c>
      <c r="N29" s="3">
        <v>538343</v>
      </c>
      <c r="O29" s="3">
        <v>19715</v>
      </c>
      <c r="P29" s="3">
        <v>20796</v>
      </c>
      <c r="Q29" s="3">
        <v>56857</v>
      </c>
      <c r="R29" s="3">
        <v>3181</v>
      </c>
      <c r="S29" s="3">
        <v>3407</v>
      </c>
      <c r="T29" s="3">
        <v>16129</v>
      </c>
    </row>
    <row r="30" spans="1:20" x14ac:dyDescent="0.15">
      <c r="A30" s="3" t="s">
        <v>19</v>
      </c>
      <c r="B30" s="3">
        <v>29</v>
      </c>
      <c r="C30" s="5">
        <v>223282</v>
      </c>
      <c r="D30" s="3">
        <v>959247</v>
      </c>
      <c r="E30" s="3">
        <v>14163734</v>
      </c>
      <c r="F30" s="3">
        <v>206816</v>
      </c>
      <c r="G30" s="3">
        <v>796553</v>
      </c>
      <c r="H30" s="3">
        <v>2704740</v>
      </c>
      <c r="I30" s="3">
        <v>17058</v>
      </c>
      <c r="J30" s="3">
        <v>23048</v>
      </c>
      <c r="K30" s="3">
        <v>97112</v>
      </c>
      <c r="L30" s="3">
        <v>23304</v>
      </c>
      <c r="M30" s="3">
        <v>25318</v>
      </c>
      <c r="N30" s="3">
        <v>370796</v>
      </c>
      <c r="O30" s="3">
        <v>18839</v>
      </c>
      <c r="P30" s="3">
        <v>19847</v>
      </c>
      <c r="Q30" s="3">
        <v>53397</v>
      </c>
      <c r="R30" s="3">
        <v>1554</v>
      </c>
      <c r="S30" s="3">
        <v>1608</v>
      </c>
      <c r="T30" s="3">
        <v>4403</v>
      </c>
    </row>
    <row r="31" spans="1:20" x14ac:dyDescent="0.15">
      <c r="A31" s="3" t="s">
        <v>19</v>
      </c>
      <c r="B31" s="3">
        <v>30</v>
      </c>
      <c r="C31" s="5">
        <v>224726</v>
      </c>
      <c r="D31" s="3">
        <v>986544</v>
      </c>
      <c r="E31" s="3">
        <v>14551421</v>
      </c>
      <c r="F31" s="3">
        <v>208141</v>
      </c>
      <c r="G31" s="3">
        <v>818299</v>
      </c>
      <c r="H31" s="3">
        <v>2767874</v>
      </c>
      <c r="I31" s="3">
        <v>18124</v>
      </c>
      <c r="J31" s="3">
        <v>24691</v>
      </c>
      <c r="K31" s="3">
        <v>101235</v>
      </c>
      <c r="L31" s="3">
        <v>25144</v>
      </c>
      <c r="M31" s="3">
        <v>27298</v>
      </c>
      <c r="N31" s="3">
        <v>387689</v>
      </c>
      <c r="O31" s="3">
        <v>20628</v>
      </c>
      <c r="P31" s="3">
        <v>21745</v>
      </c>
      <c r="Q31" s="3">
        <v>63134</v>
      </c>
      <c r="R31" s="3">
        <v>1593</v>
      </c>
      <c r="S31" s="3">
        <v>1643</v>
      </c>
      <c r="T31" s="3">
        <v>4123</v>
      </c>
    </row>
    <row r="32" spans="1:20" x14ac:dyDescent="0.15">
      <c r="A32" s="3" t="s">
        <v>19</v>
      </c>
      <c r="B32" s="3">
        <v>31</v>
      </c>
      <c r="C32" s="5">
        <v>226202</v>
      </c>
      <c r="D32" s="3">
        <v>1015862</v>
      </c>
      <c r="E32" s="3">
        <v>14962407</v>
      </c>
      <c r="F32" s="3">
        <v>209518</v>
      </c>
      <c r="G32" s="3">
        <v>841959</v>
      </c>
      <c r="H32" s="3">
        <v>2839950</v>
      </c>
      <c r="I32" s="3">
        <v>19165</v>
      </c>
      <c r="J32" s="3">
        <v>26357</v>
      </c>
      <c r="K32" s="3">
        <v>105105</v>
      </c>
      <c r="L32" s="3">
        <v>26945</v>
      </c>
      <c r="M32" s="3">
        <v>29318</v>
      </c>
      <c r="N32" s="3">
        <v>410987</v>
      </c>
      <c r="O32" s="3">
        <v>22416</v>
      </c>
      <c r="P32" s="3">
        <v>23660</v>
      </c>
      <c r="Q32" s="3">
        <v>72076</v>
      </c>
      <c r="R32" s="3">
        <v>1616</v>
      </c>
      <c r="S32" s="3">
        <v>1666</v>
      </c>
      <c r="T32" s="3">
        <v>3870</v>
      </c>
    </row>
    <row r="33" spans="1:20" x14ac:dyDescent="0.15">
      <c r="A33" s="3" t="s">
        <v>19</v>
      </c>
      <c r="B33" s="3">
        <v>32</v>
      </c>
      <c r="C33" s="5">
        <v>227588</v>
      </c>
      <c r="D33" s="3">
        <v>1043122</v>
      </c>
      <c r="E33" s="3">
        <v>15296776</v>
      </c>
      <c r="F33" s="3">
        <v>210644</v>
      </c>
      <c r="G33" s="3">
        <v>860819</v>
      </c>
      <c r="H33" s="3">
        <v>2894319</v>
      </c>
      <c r="I33" s="3">
        <v>19968</v>
      </c>
      <c r="J33" s="3">
        <v>27643</v>
      </c>
      <c r="K33" s="3">
        <v>108086</v>
      </c>
      <c r="L33" s="3">
        <v>25123</v>
      </c>
      <c r="M33" s="3">
        <v>27259</v>
      </c>
      <c r="N33" s="3">
        <v>334370</v>
      </c>
      <c r="O33" s="3">
        <v>18030</v>
      </c>
      <c r="P33" s="3">
        <v>18860</v>
      </c>
      <c r="Q33" s="3">
        <v>54369</v>
      </c>
      <c r="R33" s="3">
        <v>1256</v>
      </c>
      <c r="S33" s="3">
        <v>1286</v>
      </c>
      <c r="T33" s="3">
        <v>2982</v>
      </c>
    </row>
    <row r="34" spans="1:20" x14ac:dyDescent="0.15">
      <c r="A34" s="3" t="s">
        <v>19</v>
      </c>
      <c r="B34" s="3">
        <v>33</v>
      </c>
      <c r="C34" s="5">
        <v>228946</v>
      </c>
      <c r="D34" s="3">
        <v>1070880</v>
      </c>
      <c r="E34" s="3">
        <v>15681240</v>
      </c>
      <c r="F34" s="3">
        <v>211936</v>
      </c>
      <c r="G34" s="3">
        <v>883280</v>
      </c>
      <c r="H34" s="3">
        <v>2960820</v>
      </c>
      <c r="I34" s="3">
        <v>20825</v>
      </c>
      <c r="J34" s="3">
        <v>28994</v>
      </c>
      <c r="K34" s="3">
        <v>111168</v>
      </c>
      <c r="L34" s="3">
        <v>25461</v>
      </c>
      <c r="M34" s="3">
        <v>27759</v>
      </c>
      <c r="N34" s="3">
        <v>384465</v>
      </c>
      <c r="O34" s="3">
        <v>21166</v>
      </c>
      <c r="P34" s="3">
        <v>22461</v>
      </c>
      <c r="Q34" s="3">
        <v>66502</v>
      </c>
      <c r="R34" s="3">
        <v>1318</v>
      </c>
      <c r="S34" s="3">
        <v>1352</v>
      </c>
      <c r="T34" s="3">
        <v>3082</v>
      </c>
    </row>
    <row r="35" spans="1:20" x14ac:dyDescent="0.15">
      <c r="A35" s="3" t="s">
        <v>19</v>
      </c>
      <c r="B35" s="3">
        <v>34</v>
      </c>
      <c r="C35" s="5">
        <v>230235</v>
      </c>
      <c r="D35" s="3">
        <v>1097957</v>
      </c>
      <c r="E35" s="3">
        <v>16065358</v>
      </c>
      <c r="F35" s="3">
        <v>213163</v>
      </c>
      <c r="G35" s="3">
        <v>905078</v>
      </c>
      <c r="H35" s="3">
        <v>3024836</v>
      </c>
      <c r="I35" s="3">
        <v>21634</v>
      </c>
      <c r="J35" s="3">
        <v>30328</v>
      </c>
      <c r="K35" s="3">
        <v>114273</v>
      </c>
      <c r="L35" s="3">
        <v>24946</v>
      </c>
      <c r="M35" s="3">
        <v>27077</v>
      </c>
      <c r="N35" s="3">
        <v>384121</v>
      </c>
      <c r="O35" s="3">
        <v>20642</v>
      </c>
      <c r="P35" s="3">
        <v>21798</v>
      </c>
      <c r="Q35" s="3">
        <v>64015</v>
      </c>
      <c r="R35" s="3">
        <v>1301</v>
      </c>
      <c r="S35" s="3">
        <v>1334</v>
      </c>
      <c r="T35" s="3">
        <v>3104</v>
      </c>
    </row>
    <row r="36" spans="1:20" x14ac:dyDescent="0.15">
      <c r="A36" s="3" t="s">
        <v>19</v>
      </c>
      <c r="B36" s="3">
        <v>35</v>
      </c>
      <c r="C36" s="5">
        <v>231436</v>
      </c>
      <c r="D36" s="3">
        <v>1125285</v>
      </c>
      <c r="E36" s="3">
        <v>16453226</v>
      </c>
      <c r="F36" s="3">
        <v>214319</v>
      </c>
      <c r="G36" s="3">
        <v>927332</v>
      </c>
      <c r="H36" s="3">
        <v>3093058</v>
      </c>
      <c r="I36" s="3">
        <v>22406</v>
      </c>
      <c r="J36" s="3">
        <v>31617</v>
      </c>
      <c r="K36" s="3">
        <v>117247</v>
      </c>
      <c r="L36" s="3">
        <v>25221</v>
      </c>
      <c r="M36" s="3">
        <v>27329</v>
      </c>
      <c r="N36" s="3">
        <v>387869</v>
      </c>
      <c r="O36" s="3">
        <v>21081</v>
      </c>
      <c r="P36" s="3">
        <v>22254</v>
      </c>
      <c r="Q36" s="3">
        <v>68223</v>
      </c>
      <c r="R36" s="3">
        <v>1256</v>
      </c>
      <c r="S36" s="3">
        <v>1289</v>
      </c>
      <c r="T36" s="3">
        <v>2974</v>
      </c>
    </row>
    <row r="37" spans="1:20" x14ac:dyDescent="0.15">
      <c r="A37" s="3" t="s">
        <v>19</v>
      </c>
      <c r="B37" s="3">
        <v>36</v>
      </c>
      <c r="C37" s="5">
        <v>232599</v>
      </c>
      <c r="D37" s="3">
        <v>1151568</v>
      </c>
      <c r="E37" s="3">
        <v>16841678</v>
      </c>
      <c r="F37" s="3">
        <v>215429</v>
      </c>
      <c r="G37" s="3">
        <v>948470</v>
      </c>
      <c r="H37" s="3">
        <v>3155999</v>
      </c>
      <c r="I37" s="3">
        <v>23193</v>
      </c>
      <c r="J37" s="3">
        <v>33027</v>
      </c>
      <c r="K37" s="3">
        <v>120758</v>
      </c>
      <c r="L37" s="3">
        <v>24340</v>
      </c>
      <c r="M37" s="3">
        <v>26283</v>
      </c>
      <c r="N37" s="3">
        <v>388455</v>
      </c>
      <c r="O37" s="3">
        <v>20110</v>
      </c>
      <c r="P37" s="3">
        <v>21139</v>
      </c>
      <c r="Q37" s="3">
        <v>62942</v>
      </c>
      <c r="R37" s="3">
        <v>1371</v>
      </c>
      <c r="S37" s="3">
        <v>1410</v>
      </c>
      <c r="T37" s="3">
        <v>3511</v>
      </c>
    </row>
    <row r="38" spans="1:20" x14ac:dyDescent="0.15">
      <c r="A38" s="3" t="s">
        <v>19</v>
      </c>
      <c r="B38" s="3">
        <v>37</v>
      </c>
      <c r="C38" s="5">
        <v>233816</v>
      </c>
      <c r="D38" s="3">
        <v>1179379</v>
      </c>
      <c r="E38" s="3">
        <v>17261050</v>
      </c>
      <c r="F38" s="3">
        <v>216599</v>
      </c>
      <c r="G38" s="3">
        <v>970700</v>
      </c>
      <c r="H38" s="3">
        <v>3220262</v>
      </c>
      <c r="I38" s="3">
        <v>24037</v>
      </c>
      <c r="J38" s="3">
        <v>34502</v>
      </c>
      <c r="K38" s="3">
        <v>124354</v>
      </c>
      <c r="L38" s="3">
        <v>25606</v>
      </c>
      <c r="M38" s="3">
        <v>27811</v>
      </c>
      <c r="N38" s="3">
        <v>419372</v>
      </c>
      <c r="O38" s="3">
        <v>21060</v>
      </c>
      <c r="P38" s="3">
        <v>22229</v>
      </c>
      <c r="Q38" s="3">
        <v>64263</v>
      </c>
      <c r="R38" s="3">
        <v>1433</v>
      </c>
      <c r="S38" s="3">
        <v>1475</v>
      </c>
      <c r="T38" s="3">
        <v>3596</v>
      </c>
    </row>
    <row r="39" spans="1:20" x14ac:dyDescent="0.15">
      <c r="A39" s="3" t="s">
        <v>19</v>
      </c>
      <c r="B39" s="3">
        <v>38</v>
      </c>
      <c r="C39" s="5">
        <v>234995</v>
      </c>
      <c r="D39" s="3">
        <v>1207141</v>
      </c>
      <c r="E39" s="3">
        <v>17687056</v>
      </c>
      <c r="F39" s="3">
        <v>217733</v>
      </c>
      <c r="G39" s="3">
        <v>992890</v>
      </c>
      <c r="H39" s="3">
        <v>3286110</v>
      </c>
      <c r="I39" s="3">
        <v>24920</v>
      </c>
      <c r="J39" s="3">
        <v>36065</v>
      </c>
      <c r="K39" s="3">
        <v>128061</v>
      </c>
      <c r="L39" s="3">
        <v>25611</v>
      </c>
      <c r="M39" s="3">
        <v>27762</v>
      </c>
      <c r="N39" s="3">
        <v>426007</v>
      </c>
      <c r="O39" s="3">
        <v>21051</v>
      </c>
      <c r="P39" s="3">
        <v>22190</v>
      </c>
      <c r="Q39" s="3">
        <v>65849</v>
      </c>
      <c r="R39" s="3">
        <v>1517</v>
      </c>
      <c r="S39" s="3">
        <v>1562</v>
      </c>
      <c r="T39" s="3">
        <v>3708</v>
      </c>
    </row>
    <row r="40" spans="1:20" x14ac:dyDescent="0.15">
      <c r="A40" s="3" t="s">
        <v>19</v>
      </c>
      <c r="B40" s="3">
        <v>39</v>
      </c>
      <c r="C40" s="5">
        <v>236246</v>
      </c>
      <c r="D40" s="3">
        <v>1238622</v>
      </c>
      <c r="E40" s="3">
        <v>18341095</v>
      </c>
      <c r="F40" s="3">
        <v>218891</v>
      </c>
      <c r="G40" s="3">
        <v>1016830</v>
      </c>
      <c r="H40" s="3">
        <v>3360769</v>
      </c>
      <c r="I40" s="3">
        <v>26517</v>
      </c>
      <c r="J40" s="3">
        <v>40271</v>
      </c>
      <c r="K40" s="3">
        <v>143101</v>
      </c>
      <c r="L40" s="3">
        <v>28712</v>
      </c>
      <c r="M40" s="3">
        <v>31481</v>
      </c>
      <c r="N40" s="3">
        <v>654041</v>
      </c>
      <c r="O40" s="3">
        <v>22655</v>
      </c>
      <c r="P40" s="3">
        <v>23940</v>
      </c>
      <c r="Q40" s="3">
        <v>74660</v>
      </c>
      <c r="R40" s="3">
        <v>3992</v>
      </c>
      <c r="S40" s="3">
        <v>4207</v>
      </c>
      <c r="T40" s="3">
        <v>15040</v>
      </c>
    </row>
    <row r="41" spans="1:20" x14ac:dyDescent="0.15">
      <c r="A41" s="3" t="s">
        <v>19</v>
      </c>
      <c r="B41" s="3">
        <v>40</v>
      </c>
      <c r="C41" s="5">
        <v>237431</v>
      </c>
      <c r="D41" s="3">
        <v>1268626</v>
      </c>
      <c r="E41" s="3">
        <v>18897334</v>
      </c>
      <c r="F41" s="3">
        <v>219975</v>
      </c>
      <c r="G41" s="3">
        <v>1039966</v>
      </c>
      <c r="H41" s="3">
        <v>3431696</v>
      </c>
      <c r="I41" s="3">
        <v>27950</v>
      </c>
      <c r="J41" s="3">
        <v>43649</v>
      </c>
      <c r="K41" s="3">
        <v>153185</v>
      </c>
      <c r="L41" s="3">
        <v>27480</v>
      </c>
      <c r="M41" s="3">
        <v>30003</v>
      </c>
      <c r="N41" s="3">
        <v>556241</v>
      </c>
      <c r="O41" s="3">
        <v>21884</v>
      </c>
      <c r="P41" s="3">
        <v>23137</v>
      </c>
      <c r="Q41" s="3">
        <v>70928</v>
      </c>
      <c r="R41" s="3">
        <v>3222</v>
      </c>
      <c r="S41" s="3">
        <v>3378</v>
      </c>
      <c r="T41" s="3">
        <v>10083</v>
      </c>
    </row>
    <row r="42" spans="1:20" x14ac:dyDescent="0.15">
      <c r="A42" s="3" t="s">
        <v>19</v>
      </c>
      <c r="B42" s="3">
        <v>41</v>
      </c>
      <c r="C42" s="5">
        <v>238652</v>
      </c>
      <c r="D42" s="3">
        <v>1298695</v>
      </c>
      <c r="E42" s="3">
        <v>19394730</v>
      </c>
      <c r="F42" s="3">
        <v>221112</v>
      </c>
      <c r="G42" s="3">
        <v>1063406</v>
      </c>
      <c r="H42" s="3">
        <v>3499013</v>
      </c>
      <c r="I42" s="3">
        <v>29148</v>
      </c>
      <c r="J42" s="3">
        <v>45896</v>
      </c>
      <c r="K42" s="3">
        <v>158550</v>
      </c>
      <c r="L42" s="3">
        <v>27449</v>
      </c>
      <c r="M42" s="3">
        <v>30069</v>
      </c>
      <c r="N42" s="3">
        <v>497397</v>
      </c>
      <c r="O42" s="3">
        <v>22090</v>
      </c>
      <c r="P42" s="3">
        <v>23440</v>
      </c>
      <c r="Q42" s="3">
        <v>67316</v>
      </c>
      <c r="R42" s="3">
        <v>2179</v>
      </c>
      <c r="S42" s="3">
        <v>2246</v>
      </c>
      <c r="T42" s="3">
        <v>5366</v>
      </c>
    </row>
    <row r="43" spans="1:20" x14ac:dyDescent="0.15">
      <c r="A43" s="3" t="s">
        <v>19</v>
      </c>
      <c r="B43" s="3">
        <v>42</v>
      </c>
      <c r="C43" s="5">
        <v>239751</v>
      </c>
      <c r="D43" s="3">
        <v>1326669</v>
      </c>
      <c r="E43" s="3">
        <v>19856804</v>
      </c>
      <c r="F43" s="3">
        <v>222089</v>
      </c>
      <c r="G43" s="3">
        <v>1084691</v>
      </c>
      <c r="H43" s="3">
        <v>3560397</v>
      </c>
      <c r="I43" s="3">
        <v>30334</v>
      </c>
      <c r="J43" s="3">
        <v>48040</v>
      </c>
      <c r="K43" s="3">
        <v>163676</v>
      </c>
      <c r="L43" s="3">
        <v>25664</v>
      </c>
      <c r="M43" s="3">
        <v>27975</v>
      </c>
      <c r="N43" s="3">
        <v>462078</v>
      </c>
      <c r="O43" s="3">
        <v>20155</v>
      </c>
      <c r="P43" s="3">
        <v>21285</v>
      </c>
      <c r="Q43" s="3">
        <v>61385</v>
      </c>
      <c r="R43" s="3">
        <v>2081</v>
      </c>
      <c r="S43" s="3">
        <v>2146</v>
      </c>
      <c r="T43" s="3">
        <v>5126</v>
      </c>
    </row>
    <row r="44" spans="1:20" x14ac:dyDescent="0.15">
      <c r="A44" s="3" t="s">
        <v>19</v>
      </c>
      <c r="B44" s="3">
        <v>43</v>
      </c>
      <c r="C44" s="5">
        <v>240811</v>
      </c>
      <c r="D44" s="3">
        <v>1355491</v>
      </c>
      <c r="E44" s="3">
        <v>20331639</v>
      </c>
      <c r="F44" s="3">
        <v>223006</v>
      </c>
      <c r="G44" s="3">
        <v>1106186</v>
      </c>
      <c r="H44" s="3">
        <v>3622890</v>
      </c>
      <c r="I44" s="3">
        <v>31589</v>
      </c>
      <c r="J44" s="3">
        <v>50286</v>
      </c>
      <c r="K44" s="3">
        <v>168973</v>
      </c>
      <c r="L44" s="3">
        <v>26327</v>
      </c>
      <c r="M44" s="3">
        <v>28822</v>
      </c>
      <c r="N44" s="3">
        <v>474837</v>
      </c>
      <c r="O44" s="3">
        <v>20301</v>
      </c>
      <c r="P44" s="3">
        <v>21496</v>
      </c>
      <c r="Q44" s="3">
        <v>62493</v>
      </c>
      <c r="R44" s="3">
        <v>2179</v>
      </c>
      <c r="S44" s="3">
        <v>2246</v>
      </c>
      <c r="T44" s="3">
        <v>5297</v>
      </c>
    </row>
    <row r="45" spans="1:20" x14ac:dyDescent="0.15">
      <c r="A45" s="3" t="s">
        <v>19</v>
      </c>
      <c r="B45" s="3">
        <v>44</v>
      </c>
      <c r="C45" s="5">
        <v>242175</v>
      </c>
      <c r="D45" s="3">
        <v>1391901</v>
      </c>
      <c r="E45" s="3">
        <v>21289696</v>
      </c>
      <c r="F45" s="3">
        <v>224256</v>
      </c>
      <c r="G45" s="3">
        <v>1133462</v>
      </c>
      <c r="H45" s="3">
        <v>3719059</v>
      </c>
      <c r="I45" s="3">
        <v>34469</v>
      </c>
      <c r="J45" s="3">
        <v>56563</v>
      </c>
      <c r="K45" s="3">
        <v>187029</v>
      </c>
      <c r="L45" s="3">
        <v>32660</v>
      </c>
      <c r="M45" s="3">
        <v>36410</v>
      </c>
      <c r="N45" s="3">
        <v>958067</v>
      </c>
      <c r="O45" s="3">
        <v>25517</v>
      </c>
      <c r="P45" s="3">
        <v>27275</v>
      </c>
      <c r="Q45" s="3">
        <v>96170</v>
      </c>
      <c r="R45" s="3">
        <v>5942</v>
      </c>
      <c r="S45" s="3">
        <v>6278</v>
      </c>
      <c r="T45" s="3">
        <v>18056</v>
      </c>
    </row>
    <row r="46" spans="1:20" x14ac:dyDescent="0.15">
      <c r="A46" s="3" t="s">
        <v>19</v>
      </c>
      <c r="B46" s="3">
        <v>45</v>
      </c>
      <c r="C46" s="5">
        <v>243636</v>
      </c>
      <c r="D46" s="3">
        <v>1427312</v>
      </c>
      <c r="E46" s="3">
        <v>22095519</v>
      </c>
      <c r="F46" s="3">
        <v>225557</v>
      </c>
      <c r="G46" s="3">
        <v>1159859</v>
      </c>
      <c r="H46" s="3">
        <v>3809328</v>
      </c>
      <c r="I46" s="3">
        <v>37170</v>
      </c>
      <c r="J46" s="3">
        <v>61696</v>
      </c>
      <c r="K46" s="3">
        <v>199949</v>
      </c>
      <c r="L46" s="3">
        <v>32012</v>
      </c>
      <c r="M46" s="3">
        <v>35411</v>
      </c>
      <c r="N46" s="3">
        <v>805827</v>
      </c>
      <c r="O46" s="3">
        <v>24794</v>
      </c>
      <c r="P46" s="3">
        <v>26397</v>
      </c>
      <c r="Q46" s="3">
        <v>90269</v>
      </c>
      <c r="R46" s="3">
        <v>4878</v>
      </c>
      <c r="S46" s="3">
        <v>5132</v>
      </c>
      <c r="T46" s="3">
        <v>12920</v>
      </c>
    </row>
    <row r="47" spans="1:20" x14ac:dyDescent="0.15">
      <c r="A47" s="3" t="s">
        <v>19</v>
      </c>
      <c r="B47" s="3">
        <v>46</v>
      </c>
      <c r="C47" s="5">
        <v>245130</v>
      </c>
      <c r="D47" s="3">
        <v>1464047</v>
      </c>
      <c r="E47" s="3">
        <v>22883798</v>
      </c>
      <c r="F47" s="3">
        <v>226817</v>
      </c>
      <c r="G47" s="3">
        <v>1187340</v>
      </c>
      <c r="H47" s="3">
        <v>3903295</v>
      </c>
      <c r="I47" s="3">
        <v>39839</v>
      </c>
      <c r="J47" s="3">
        <v>66253</v>
      </c>
      <c r="K47" s="3">
        <v>210307</v>
      </c>
      <c r="L47" s="3">
        <v>33130</v>
      </c>
      <c r="M47" s="3">
        <v>36735</v>
      </c>
      <c r="N47" s="3">
        <v>788281</v>
      </c>
      <c r="O47" s="3">
        <v>25655</v>
      </c>
      <c r="P47" s="3">
        <v>27482</v>
      </c>
      <c r="Q47" s="3">
        <v>93966</v>
      </c>
      <c r="R47" s="3">
        <v>4381</v>
      </c>
      <c r="S47" s="3">
        <v>4558</v>
      </c>
      <c r="T47" s="3">
        <v>10357</v>
      </c>
    </row>
    <row r="48" spans="1:20" x14ac:dyDescent="0.15">
      <c r="A48" s="3" t="s">
        <v>19</v>
      </c>
      <c r="B48" s="3">
        <v>47</v>
      </c>
      <c r="C48" s="5">
        <v>246840</v>
      </c>
      <c r="D48" s="3">
        <v>1500859</v>
      </c>
      <c r="E48" s="3">
        <v>23802172</v>
      </c>
      <c r="F48" s="3">
        <v>228084</v>
      </c>
      <c r="G48" s="3">
        <v>1212466</v>
      </c>
      <c r="H48" s="3">
        <v>3993580</v>
      </c>
      <c r="I48" s="3">
        <v>43439</v>
      </c>
      <c r="J48" s="3">
        <v>72454</v>
      </c>
      <c r="K48" s="3">
        <v>224738</v>
      </c>
      <c r="L48" s="3">
        <v>33116</v>
      </c>
      <c r="M48" s="3">
        <v>36813</v>
      </c>
      <c r="N48" s="3">
        <v>918381</v>
      </c>
      <c r="O48" s="3">
        <v>23554</v>
      </c>
      <c r="P48" s="3">
        <v>25125</v>
      </c>
      <c r="Q48" s="3">
        <v>90285</v>
      </c>
      <c r="R48" s="3">
        <v>5925</v>
      </c>
      <c r="S48" s="3">
        <v>6201</v>
      </c>
      <c r="T48" s="3">
        <v>14432</v>
      </c>
    </row>
    <row r="49" spans="1:20" x14ac:dyDescent="0.15">
      <c r="A49" s="3" t="s">
        <v>19</v>
      </c>
      <c r="B49" s="3">
        <v>48</v>
      </c>
      <c r="C49" s="5">
        <v>248993</v>
      </c>
      <c r="D49" s="3">
        <v>1551275</v>
      </c>
      <c r="E49" s="3">
        <v>25060400</v>
      </c>
      <c r="F49" s="3">
        <v>229822</v>
      </c>
      <c r="G49" s="3">
        <v>1248234</v>
      </c>
      <c r="H49" s="3">
        <v>4138268</v>
      </c>
      <c r="I49" s="3">
        <v>48160</v>
      </c>
      <c r="J49" s="3">
        <v>80816</v>
      </c>
      <c r="K49" s="3">
        <v>243466</v>
      </c>
      <c r="L49" s="3">
        <v>44382</v>
      </c>
      <c r="M49" s="3">
        <v>50416</v>
      </c>
      <c r="N49" s="3">
        <v>1258241</v>
      </c>
      <c r="O49" s="3">
        <v>32999</v>
      </c>
      <c r="P49" s="3">
        <v>35770</v>
      </c>
      <c r="Q49" s="3">
        <v>144688</v>
      </c>
      <c r="R49" s="3">
        <v>7891</v>
      </c>
      <c r="S49" s="3">
        <v>8362</v>
      </c>
      <c r="T49" s="3">
        <v>18728</v>
      </c>
    </row>
    <row r="50" spans="1:20" x14ac:dyDescent="0.15">
      <c r="A50" s="3" t="s">
        <v>19</v>
      </c>
      <c r="B50" s="3">
        <v>49</v>
      </c>
      <c r="C50" s="5">
        <v>251415</v>
      </c>
      <c r="D50" s="3">
        <v>1608429</v>
      </c>
      <c r="E50" s="3">
        <v>26424795</v>
      </c>
      <c r="F50" s="3">
        <v>231808</v>
      </c>
      <c r="G50" s="3">
        <v>1288253</v>
      </c>
      <c r="H50" s="3">
        <v>4294193</v>
      </c>
      <c r="I50" s="3">
        <v>52831</v>
      </c>
      <c r="J50" s="3">
        <v>89277</v>
      </c>
      <c r="K50" s="3">
        <v>261644</v>
      </c>
      <c r="L50" s="3">
        <v>49665</v>
      </c>
      <c r="M50" s="3">
        <v>57155</v>
      </c>
      <c r="N50" s="3">
        <v>1364418</v>
      </c>
      <c r="O50" s="3">
        <v>38605</v>
      </c>
      <c r="P50" s="3">
        <v>42224</v>
      </c>
      <c r="Q50" s="3">
        <v>155927</v>
      </c>
      <c r="R50" s="3">
        <v>7963</v>
      </c>
      <c r="S50" s="3">
        <v>8462</v>
      </c>
      <c r="T50" s="3">
        <v>18179</v>
      </c>
    </row>
    <row r="51" spans="1:20" x14ac:dyDescent="0.15">
      <c r="A51" s="3" t="s">
        <v>19</v>
      </c>
      <c r="B51" s="3">
        <v>50</v>
      </c>
      <c r="C51" s="5">
        <v>253969</v>
      </c>
      <c r="D51" s="3">
        <v>1673168</v>
      </c>
      <c r="E51" s="3">
        <v>27871351</v>
      </c>
      <c r="F51" s="3">
        <v>233933</v>
      </c>
      <c r="G51" s="3">
        <v>1332068</v>
      </c>
      <c r="H51" s="3">
        <v>4448375</v>
      </c>
      <c r="I51" s="3">
        <v>57232</v>
      </c>
      <c r="J51" s="3">
        <v>97716</v>
      </c>
      <c r="K51" s="3">
        <v>278681</v>
      </c>
      <c r="L51" s="3">
        <v>55026</v>
      </c>
      <c r="M51" s="3">
        <v>64741</v>
      </c>
      <c r="N51" s="3">
        <v>1446582</v>
      </c>
      <c r="O51" s="3">
        <v>39407</v>
      </c>
      <c r="P51" s="3">
        <v>43816</v>
      </c>
      <c r="Q51" s="3">
        <v>154184</v>
      </c>
      <c r="R51" s="3">
        <v>7894</v>
      </c>
      <c r="S51" s="3">
        <v>8438</v>
      </c>
      <c r="T51" s="3">
        <v>17036</v>
      </c>
    </row>
    <row r="52" spans="1:20" x14ac:dyDescent="0.15">
      <c r="A52" s="3" t="s">
        <v>19</v>
      </c>
      <c r="B52" s="3">
        <v>51</v>
      </c>
      <c r="C52" s="5">
        <v>255800</v>
      </c>
      <c r="D52" s="3">
        <v>1721818</v>
      </c>
      <c r="E52" s="3">
        <v>28907619</v>
      </c>
      <c r="F52" s="3">
        <v>235377</v>
      </c>
      <c r="G52" s="3">
        <v>1362022</v>
      </c>
      <c r="H52" s="3">
        <v>4538269</v>
      </c>
      <c r="I52" s="3">
        <v>60210</v>
      </c>
      <c r="J52" s="3">
        <v>103956</v>
      </c>
      <c r="K52" s="3">
        <v>291028</v>
      </c>
      <c r="L52" s="3">
        <v>41954</v>
      </c>
      <c r="M52" s="3">
        <v>48650</v>
      </c>
      <c r="N52" s="3">
        <v>1036302</v>
      </c>
      <c r="O52" s="3">
        <v>27432</v>
      </c>
      <c r="P52" s="3">
        <v>29955</v>
      </c>
      <c r="Q52" s="3">
        <v>89896</v>
      </c>
      <c r="R52" s="3">
        <v>5818</v>
      </c>
      <c r="S52" s="3">
        <v>6241</v>
      </c>
      <c r="T52" s="3">
        <v>12347</v>
      </c>
    </row>
    <row r="53" spans="1:20" x14ac:dyDescent="0.15">
      <c r="A53" s="3" t="s">
        <v>19</v>
      </c>
      <c r="B53" s="3">
        <v>52</v>
      </c>
      <c r="C53" s="5">
        <v>256788</v>
      </c>
      <c r="D53" s="3">
        <v>1761717</v>
      </c>
      <c r="E53" s="3">
        <v>29922654</v>
      </c>
      <c r="F53" s="3">
        <v>236105</v>
      </c>
      <c r="G53" s="3">
        <v>1383060</v>
      </c>
      <c r="H53" s="3">
        <v>4597674</v>
      </c>
      <c r="I53" s="3">
        <v>63282</v>
      </c>
      <c r="J53" s="3">
        <v>114407</v>
      </c>
      <c r="K53" s="3">
        <v>325880</v>
      </c>
      <c r="L53" s="3">
        <v>32829</v>
      </c>
      <c r="M53" s="3">
        <v>39899</v>
      </c>
      <c r="N53" s="3">
        <v>1015072</v>
      </c>
      <c r="O53" s="3">
        <v>19575</v>
      </c>
      <c r="P53" s="3">
        <v>21037</v>
      </c>
      <c r="Q53" s="3">
        <v>59406</v>
      </c>
      <c r="R53" s="3">
        <v>8519</v>
      </c>
      <c r="S53" s="3">
        <v>10452</v>
      </c>
      <c r="T53" s="3">
        <v>34854</v>
      </c>
    </row>
    <row r="54" spans="1:20" x14ac:dyDescent="0.15">
      <c r="A54" s="149" t="s">
        <v>73</v>
      </c>
      <c r="B54" s="1">
        <v>1</v>
      </c>
      <c r="C54" s="1">
        <v>1435</v>
      </c>
      <c r="D54" s="1">
        <v>1488</v>
      </c>
      <c r="E54" s="6">
        <v>16470</v>
      </c>
      <c r="F54" s="1">
        <v>1304</v>
      </c>
      <c r="G54" s="1">
        <v>1337</v>
      </c>
      <c r="H54" s="1">
        <v>4649</v>
      </c>
      <c r="I54" s="1">
        <v>41</v>
      </c>
      <c r="J54" s="1">
        <v>42</v>
      </c>
      <c r="K54" s="1">
        <v>104</v>
      </c>
      <c r="L54" s="1">
        <v>1435</v>
      </c>
      <c r="M54" s="1">
        <v>1488</v>
      </c>
      <c r="N54" s="1">
        <v>16470</v>
      </c>
      <c r="O54" s="1">
        <v>1304</v>
      </c>
      <c r="P54" s="1">
        <v>1337</v>
      </c>
      <c r="Q54" s="1">
        <v>4649</v>
      </c>
      <c r="R54" s="1">
        <v>41</v>
      </c>
      <c r="S54" s="1">
        <v>42</v>
      </c>
      <c r="T54" s="1">
        <v>104</v>
      </c>
    </row>
    <row r="55" spans="1:20" x14ac:dyDescent="0.15">
      <c r="A55" s="149" t="s">
        <v>73</v>
      </c>
      <c r="B55" s="1">
        <v>2</v>
      </c>
      <c r="C55" s="1">
        <v>2801</v>
      </c>
      <c r="D55" s="1">
        <v>3011</v>
      </c>
      <c r="E55" s="1">
        <v>33238</v>
      </c>
      <c r="F55" s="1">
        <v>2579</v>
      </c>
      <c r="G55" s="1">
        <v>2732</v>
      </c>
      <c r="H55" s="1">
        <v>9707</v>
      </c>
      <c r="I55" s="1">
        <v>68</v>
      </c>
      <c r="J55" s="1">
        <v>69</v>
      </c>
      <c r="K55" s="1">
        <v>160</v>
      </c>
      <c r="L55" s="1">
        <v>1475</v>
      </c>
      <c r="M55" s="1">
        <v>1523</v>
      </c>
      <c r="N55" s="1">
        <v>16767</v>
      </c>
      <c r="O55" s="1">
        <v>1360</v>
      </c>
      <c r="P55" s="1">
        <v>1394</v>
      </c>
      <c r="Q55" s="1">
        <v>5058</v>
      </c>
      <c r="R55" s="1">
        <v>27</v>
      </c>
      <c r="S55" s="1">
        <v>27</v>
      </c>
      <c r="T55" s="1">
        <v>57</v>
      </c>
    </row>
    <row r="56" spans="1:20" x14ac:dyDescent="0.15">
      <c r="A56" s="149" t="s">
        <v>73</v>
      </c>
      <c r="B56" s="1">
        <v>3</v>
      </c>
      <c r="C56" s="1">
        <v>4159</v>
      </c>
      <c r="D56" s="1">
        <v>4658</v>
      </c>
      <c r="E56" s="1">
        <v>51702</v>
      </c>
      <c r="F56" s="1">
        <v>3872</v>
      </c>
      <c r="G56" s="1">
        <v>4259</v>
      </c>
      <c r="H56" s="1">
        <v>15638</v>
      </c>
      <c r="I56" s="1">
        <v>87</v>
      </c>
      <c r="J56" s="1">
        <v>90</v>
      </c>
      <c r="K56" s="1">
        <v>209</v>
      </c>
      <c r="L56" s="1">
        <v>1594</v>
      </c>
      <c r="M56" s="1">
        <v>1649</v>
      </c>
      <c r="N56" s="1">
        <v>18464</v>
      </c>
      <c r="O56" s="1">
        <v>1490</v>
      </c>
      <c r="P56" s="1">
        <v>1527</v>
      </c>
      <c r="Q56" s="1">
        <v>5931</v>
      </c>
      <c r="R56" s="1">
        <v>21</v>
      </c>
      <c r="S56" s="1">
        <v>21</v>
      </c>
      <c r="T56" s="1">
        <v>49</v>
      </c>
    </row>
    <row r="57" spans="1:20" x14ac:dyDescent="0.15">
      <c r="A57" s="149" t="s">
        <v>73</v>
      </c>
      <c r="B57" s="1">
        <v>4</v>
      </c>
      <c r="C57" s="1">
        <v>5372</v>
      </c>
      <c r="D57" s="1">
        <v>6268</v>
      </c>
      <c r="E57" s="1">
        <v>70457</v>
      </c>
      <c r="F57" s="1">
        <v>5046</v>
      </c>
      <c r="G57" s="1">
        <v>5762</v>
      </c>
      <c r="H57" s="1">
        <v>21718</v>
      </c>
      <c r="I57" s="1">
        <v>98</v>
      </c>
      <c r="J57" s="1">
        <v>103</v>
      </c>
      <c r="K57" s="1">
        <v>232</v>
      </c>
      <c r="L57" s="1">
        <v>1559</v>
      </c>
      <c r="M57" s="1">
        <v>1609</v>
      </c>
      <c r="N57" s="1">
        <v>18755</v>
      </c>
      <c r="O57" s="1">
        <v>1467</v>
      </c>
      <c r="P57" s="1">
        <v>1503</v>
      </c>
      <c r="Q57" s="1">
        <v>6080</v>
      </c>
      <c r="R57" s="1">
        <v>13</v>
      </c>
      <c r="S57" s="1">
        <v>13</v>
      </c>
      <c r="T57" s="1">
        <v>23</v>
      </c>
    </row>
    <row r="58" spans="1:20" x14ac:dyDescent="0.15">
      <c r="A58" s="149" t="s">
        <v>73</v>
      </c>
      <c r="B58" s="1">
        <v>5</v>
      </c>
      <c r="C58" s="1">
        <v>6971</v>
      </c>
      <c r="D58" s="1">
        <v>8559</v>
      </c>
      <c r="E58" s="1">
        <v>97420</v>
      </c>
      <c r="F58" s="1">
        <v>6613</v>
      </c>
      <c r="G58" s="1">
        <v>7927</v>
      </c>
      <c r="H58" s="1">
        <v>30773</v>
      </c>
      <c r="I58" s="1">
        <v>113</v>
      </c>
      <c r="J58" s="1">
        <v>117</v>
      </c>
      <c r="K58" s="1">
        <v>266</v>
      </c>
      <c r="L58" s="1">
        <v>2204</v>
      </c>
      <c r="M58" s="1">
        <v>2291</v>
      </c>
      <c r="N58" s="1">
        <v>26962</v>
      </c>
      <c r="O58" s="1">
        <v>2098</v>
      </c>
      <c r="P58" s="1">
        <v>2165</v>
      </c>
      <c r="Q58" s="1">
        <v>9056</v>
      </c>
      <c r="R58" s="1">
        <v>14</v>
      </c>
      <c r="S58" s="1">
        <v>14</v>
      </c>
      <c r="T58" s="1">
        <v>34</v>
      </c>
    </row>
    <row r="59" spans="1:20" x14ac:dyDescent="0.15">
      <c r="A59" s="149" t="s">
        <v>73</v>
      </c>
      <c r="B59" s="1">
        <v>6</v>
      </c>
      <c r="C59" s="1">
        <v>9392</v>
      </c>
      <c r="D59" s="1">
        <v>12409</v>
      </c>
      <c r="E59" s="1">
        <v>140031</v>
      </c>
      <c r="F59" s="1">
        <v>9001</v>
      </c>
      <c r="G59" s="1">
        <v>11561</v>
      </c>
      <c r="H59" s="1">
        <v>43842</v>
      </c>
      <c r="I59" s="1">
        <v>123</v>
      </c>
      <c r="J59" s="1">
        <v>130</v>
      </c>
      <c r="K59" s="1">
        <v>312</v>
      </c>
      <c r="L59" s="1">
        <v>3616</v>
      </c>
      <c r="M59" s="1">
        <v>3850</v>
      </c>
      <c r="N59" s="1">
        <v>42611</v>
      </c>
      <c r="O59" s="1">
        <v>3448</v>
      </c>
      <c r="P59" s="1">
        <v>3634</v>
      </c>
      <c r="Q59" s="1">
        <v>13068</v>
      </c>
      <c r="R59" s="1">
        <v>12</v>
      </c>
      <c r="S59" s="1">
        <v>13</v>
      </c>
      <c r="T59" s="1">
        <v>46</v>
      </c>
    </row>
    <row r="60" spans="1:20" x14ac:dyDescent="0.15">
      <c r="A60" s="149" t="s">
        <v>73</v>
      </c>
      <c r="B60" s="1">
        <v>7</v>
      </c>
      <c r="C60" s="1">
        <v>10005</v>
      </c>
      <c r="D60" s="1">
        <v>13704</v>
      </c>
      <c r="E60" s="1">
        <v>151745</v>
      </c>
      <c r="F60" s="1">
        <v>9584</v>
      </c>
      <c r="G60" s="1">
        <v>12731</v>
      </c>
      <c r="H60" s="1">
        <v>47238</v>
      </c>
      <c r="I60" s="1">
        <v>128</v>
      </c>
      <c r="J60" s="1">
        <v>134</v>
      </c>
      <c r="K60" s="1">
        <v>330</v>
      </c>
      <c r="L60" s="1">
        <v>1257</v>
      </c>
      <c r="M60" s="1">
        <v>1295</v>
      </c>
      <c r="N60" s="1">
        <v>11714</v>
      </c>
      <c r="O60" s="1">
        <v>1146</v>
      </c>
      <c r="P60" s="1">
        <v>1171</v>
      </c>
      <c r="Q60" s="1">
        <v>3397</v>
      </c>
      <c r="R60" s="1">
        <v>5</v>
      </c>
      <c r="S60" s="1">
        <v>5</v>
      </c>
      <c r="T60" s="1">
        <v>19</v>
      </c>
    </row>
    <row r="61" spans="1:20" x14ac:dyDescent="0.15">
      <c r="A61" s="149" t="s">
        <v>73</v>
      </c>
      <c r="B61" s="1">
        <v>8</v>
      </c>
      <c r="C61" s="1">
        <v>10613</v>
      </c>
      <c r="D61" s="1">
        <v>15119</v>
      </c>
      <c r="E61" s="1">
        <v>165319</v>
      </c>
      <c r="F61" s="1">
        <v>10173</v>
      </c>
      <c r="G61" s="1">
        <v>14030</v>
      </c>
      <c r="H61" s="1">
        <v>51364</v>
      </c>
      <c r="I61" s="1">
        <v>131</v>
      </c>
      <c r="J61" s="1">
        <v>139</v>
      </c>
      <c r="K61" s="1">
        <v>340</v>
      </c>
      <c r="L61" s="1">
        <v>1370</v>
      </c>
      <c r="M61" s="1">
        <v>1415</v>
      </c>
      <c r="N61" s="1">
        <v>13574</v>
      </c>
      <c r="O61" s="1">
        <v>1268</v>
      </c>
      <c r="P61" s="1">
        <v>1299</v>
      </c>
      <c r="Q61" s="1">
        <v>4127</v>
      </c>
      <c r="R61" s="1">
        <v>5</v>
      </c>
      <c r="S61" s="1">
        <v>5</v>
      </c>
      <c r="T61" s="1">
        <v>9</v>
      </c>
    </row>
    <row r="62" spans="1:20" x14ac:dyDescent="0.15">
      <c r="A62" s="149" t="s">
        <v>73</v>
      </c>
      <c r="B62" s="1">
        <v>9</v>
      </c>
      <c r="C62" s="1">
        <v>11231</v>
      </c>
      <c r="D62" s="1">
        <v>16698</v>
      </c>
      <c r="E62" s="1">
        <v>180607</v>
      </c>
      <c r="F62" s="1">
        <v>10775</v>
      </c>
      <c r="G62" s="1">
        <v>15490</v>
      </c>
      <c r="H62" s="1">
        <v>56145</v>
      </c>
      <c r="I62" s="1">
        <v>135</v>
      </c>
      <c r="J62" s="1">
        <v>143</v>
      </c>
      <c r="K62" s="1">
        <v>354</v>
      </c>
      <c r="L62" s="1">
        <v>1527</v>
      </c>
      <c r="M62" s="1">
        <v>1579</v>
      </c>
      <c r="N62" s="1">
        <v>15288</v>
      </c>
      <c r="O62" s="1">
        <v>1423</v>
      </c>
      <c r="P62" s="1">
        <v>1460</v>
      </c>
      <c r="Q62" s="1">
        <v>4780</v>
      </c>
      <c r="R62" s="1">
        <v>4</v>
      </c>
      <c r="S62" s="1">
        <v>4</v>
      </c>
      <c r="T62" s="1">
        <v>14</v>
      </c>
    </row>
    <row r="63" spans="1:20" x14ac:dyDescent="0.15">
      <c r="A63" s="149" t="s">
        <v>73</v>
      </c>
      <c r="B63" s="1">
        <v>10</v>
      </c>
      <c r="C63" s="1">
        <v>11806</v>
      </c>
      <c r="D63" s="1">
        <v>18266</v>
      </c>
      <c r="E63" s="1">
        <v>195932</v>
      </c>
      <c r="F63" s="1">
        <v>11336</v>
      </c>
      <c r="G63" s="1">
        <v>16932</v>
      </c>
      <c r="H63" s="1">
        <v>60836</v>
      </c>
      <c r="I63" s="1">
        <v>139</v>
      </c>
      <c r="J63" s="1">
        <v>146</v>
      </c>
      <c r="K63" s="1">
        <v>365</v>
      </c>
      <c r="L63" s="1">
        <v>1516</v>
      </c>
      <c r="M63" s="1">
        <v>1567</v>
      </c>
      <c r="N63" s="1">
        <v>15325</v>
      </c>
      <c r="O63" s="1">
        <v>1406</v>
      </c>
      <c r="P63" s="1">
        <v>1443</v>
      </c>
      <c r="Q63" s="1">
        <v>4691</v>
      </c>
      <c r="R63" s="1">
        <v>4</v>
      </c>
      <c r="S63" s="1">
        <v>4</v>
      </c>
      <c r="T63" s="1">
        <v>11</v>
      </c>
    </row>
    <row r="64" spans="1:20" x14ac:dyDescent="0.15">
      <c r="A64" s="149" t="s">
        <v>73</v>
      </c>
      <c r="B64" s="1">
        <v>11</v>
      </c>
      <c r="C64" s="1">
        <v>12311</v>
      </c>
      <c r="D64" s="1">
        <v>19760</v>
      </c>
      <c r="E64" s="1">
        <v>210667</v>
      </c>
      <c r="F64" s="1">
        <v>11824</v>
      </c>
      <c r="G64" s="1">
        <v>18293</v>
      </c>
      <c r="H64" s="1">
        <v>65176</v>
      </c>
      <c r="I64" s="1">
        <v>141</v>
      </c>
      <c r="J64" s="1">
        <v>149</v>
      </c>
      <c r="K64" s="1">
        <v>372</v>
      </c>
      <c r="L64" s="1">
        <v>1445</v>
      </c>
      <c r="M64" s="1">
        <v>1494</v>
      </c>
      <c r="N64" s="1">
        <v>14735</v>
      </c>
      <c r="O64" s="1">
        <v>1328</v>
      </c>
      <c r="P64" s="1">
        <v>1362</v>
      </c>
      <c r="Q64" s="1">
        <v>4341</v>
      </c>
      <c r="R64" s="1">
        <v>4</v>
      </c>
      <c r="S64" s="1">
        <v>4</v>
      </c>
      <c r="T64" s="1">
        <v>7</v>
      </c>
    </row>
    <row r="65" spans="1:20" x14ac:dyDescent="0.15">
      <c r="A65" s="149" t="s">
        <v>73</v>
      </c>
      <c r="B65" s="1">
        <v>12</v>
      </c>
      <c r="C65" s="1">
        <v>12820</v>
      </c>
      <c r="D65" s="1">
        <v>21376</v>
      </c>
      <c r="E65" s="1">
        <v>227716</v>
      </c>
      <c r="F65" s="1">
        <v>12321</v>
      </c>
      <c r="G65" s="1">
        <v>19779</v>
      </c>
      <c r="H65" s="1">
        <v>70440</v>
      </c>
      <c r="I65" s="1">
        <v>144</v>
      </c>
      <c r="J65" s="1">
        <v>152</v>
      </c>
      <c r="K65" s="1">
        <v>376</v>
      </c>
      <c r="L65" s="1">
        <v>1562</v>
      </c>
      <c r="M65" s="1">
        <v>1617</v>
      </c>
      <c r="N65" s="1">
        <v>17051</v>
      </c>
      <c r="O65" s="1">
        <v>1448</v>
      </c>
      <c r="P65" s="1">
        <v>1486</v>
      </c>
      <c r="Q65" s="1">
        <v>5264</v>
      </c>
      <c r="R65" s="1">
        <v>3</v>
      </c>
      <c r="S65" s="1">
        <v>3</v>
      </c>
      <c r="T65" s="1">
        <v>5</v>
      </c>
    </row>
    <row r="66" spans="1:20" x14ac:dyDescent="0.15">
      <c r="A66" s="149" t="s">
        <v>73</v>
      </c>
      <c r="B66" s="1">
        <v>13</v>
      </c>
      <c r="C66" s="1">
        <v>13370</v>
      </c>
      <c r="D66" s="1">
        <v>23290</v>
      </c>
      <c r="E66" s="1">
        <v>248549</v>
      </c>
      <c r="F66" s="1">
        <v>12865</v>
      </c>
      <c r="G66" s="1">
        <v>21554</v>
      </c>
      <c r="H66" s="1">
        <v>77241</v>
      </c>
      <c r="I66" s="1">
        <v>148</v>
      </c>
      <c r="J66" s="1">
        <v>156</v>
      </c>
      <c r="K66" s="1">
        <v>383</v>
      </c>
      <c r="L66" s="1">
        <v>1844</v>
      </c>
      <c r="M66" s="1">
        <v>1914</v>
      </c>
      <c r="N66" s="1">
        <v>20832</v>
      </c>
      <c r="O66" s="1">
        <v>1723</v>
      </c>
      <c r="P66" s="1">
        <v>1775</v>
      </c>
      <c r="Q66" s="1">
        <v>6800</v>
      </c>
      <c r="R66" s="1">
        <v>4</v>
      </c>
      <c r="S66" s="1">
        <v>4</v>
      </c>
      <c r="T66" s="1">
        <v>7</v>
      </c>
    </row>
    <row r="67" spans="1:20" x14ac:dyDescent="0.15">
      <c r="A67" s="149" t="s">
        <v>73</v>
      </c>
      <c r="B67" s="1">
        <v>14</v>
      </c>
      <c r="C67" s="1">
        <v>13980</v>
      </c>
      <c r="D67" s="1">
        <v>25567</v>
      </c>
      <c r="E67" s="1">
        <v>272935</v>
      </c>
      <c r="F67" s="1">
        <v>13456</v>
      </c>
      <c r="G67" s="1">
        <v>23614</v>
      </c>
      <c r="H67" s="1">
        <v>84489</v>
      </c>
      <c r="I67" s="1">
        <v>153</v>
      </c>
      <c r="J67" s="1">
        <v>161</v>
      </c>
      <c r="K67" s="1">
        <v>392</v>
      </c>
      <c r="L67" s="1">
        <v>2164</v>
      </c>
      <c r="M67" s="1">
        <v>2276</v>
      </c>
      <c r="N67" s="1">
        <v>24386</v>
      </c>
      <c r="O67" s="1">
        <v>1979</v>
      </c>
      <c r="P67" s="1">
        <v>2059</v>
      </c>
      <c r="Q67" s="1">
        <v>7249</v>
      </c>
      <c r="R67" s="1">
        <v>5</v>
      </c>
      <c r="S67" s="1">
        <v>5</v>
      </c>
      <c r="T67" s="1">
        <v>9</v>
      </c>
    </row>
    <row r="68" spans="1:20" x14ac:dyDescent="0.15">
      <c r="A68" s="149" t="s">
        <v>73</v>
      </c>
      <c r="B68" s="1">
        <v>15</v>
      </c>
      <c r="C68" s="1">
        <v>14315</v>
      </c>
      <c r="D68" s="1">
        <v>26975</v>
      </c>
      <c r="E68" s="1">
        <v>286600</v>
      </c>
      <c r="F68" s="1">
        <v>13787</v>
      </c>
      <c r="G68" s="1">
        <v>24899</v>
      </c>
      <c r="H68" s="1">
        <v>88544</v>
      </c>
      <c r="I68" s="1">
        <v>158</v>
      </c>
      <c r="J68" s="1">
        <v>167</v>
      </c>
      <c r="K68" s="1">
        <v>405</v>
      </c>
      <c r="L68" s="1">
        <v>1364</v>
      </c>
      <c r="M68" s="1">
        <v>1408</v>
      </c>
      <c r="N68" s="1">
        <v>13664</v>
      </c>
      <c r="O68" s="1">
        <v>1256</v>
      </c>
      <c r="P68" s="1">
        <v>1286</v>
      </c>
      <c r="Q68" s="1">
        <v>4055</v>
      </c>
      <c r="R68" s="1">
        <v>5</v>
      </c>
      <c r="S68" s="1">
        <v>5</v>
      </c>
      <c r="T68" s="1">
        <v>13</v>
      </c>
    </row>
    <row r="69" spans="1:20" x14ac:dyDescent="0.15">
      <c r="A69" s="149" t="s">
        <v>73</v>
      </c>
      <c r="B69" s="1">
        <v>16</v>
      </c>
      <c r="C69" s="1">
        <v>14723</v>
      </c>
      <c r="D69" s="1">
        <v>28828</v>
      </c>
      <c r="E69" s="1">
        <v>305828</v>
      </c>
      <c r="F69" s="1">
        <v>14195</v>
      </c>
      <c r="G69" s="1">
        <v>26615</v>
      </c>
      <c r="H69" s="1">
        <v>94524</v>
      </c>
      <c r="I69" s="1">
        <v>167</v>
      </c>
      <c r="J69" s="1">
        <v>176</v>
      </c>
      <c r="K69" s="1">
        <v>432</v>
      </c>
      <c r="L69" s="1">
        <v>1784</v>
      </c>
      <c r="M69" s="1">
        <v>1853</v>
      </c>
      <c r="N69" s="1">
        <v>19229</v>
      </c>
      <c r="O69" s="1">
        <v>1665</v>
      </c>
      <c r="P69" s="1">
        <v>1715</v>
      </c>
      <c r="Q69" s="1">
        <v>5981</v>
      </c>
      <c r="R69" s="1">
        <v>10</v>
      </c>
      <c r="S69" s="1">
        <v>10</v>
      </c>
      <c r="T69" s="1">
        <v>26</v>
      </c>
    </row>
    <row r="70" spans="1:20" x14ac:dyDescent="0.15">
      <c r="A70" s="149" t="s">
        <v>73</v>
      </c>
      <c r="B70" s="1">
        <v>17</v>
      </c>
      <c r="C70" s="1">
        <v>15237</v>
      </c>
      <c r="D70" s="1">
        <v>31325</v>
      </c>
      <c r="E70" s="1">
        <v>333571</v>
      </c>
      <c r="F70" s="1">
        <v>14721</v>
      </c>
      <c r="G70" s="1">
        <v>28973</v>
      </c>
      <c r="H70" s="1">
        <v>103862</v>
      </c>
      <c r="I70" s="1">
        <v>179</v>
      </c>
      <c r="J70" s="1">
        <v>191</v>
      </c>
      <c r="K70" s="1">
        <v>476</v>
      </c>
      <c r="L70" s="1">
        <v>2398</v>
      </c>
      <c r="M70" s="1">
        <v>2498</v>
      </c>
      <c r="N70" s="1">
        <v>27743</v>
      </c>
      <c r="O70" s="1">
        <v>2282</v>
      </c>
      <c r="P70" s="1">
        <v>2358</v>
      </c>
      <c r="Q70" s="1">
        <v>9338</v>
      </c>
      <c r="R70" s="1">
        <v>14</v>
      </c>
      <c r="S70" s="1">
        <v>14</v>
      </c>
      <c r="T70" s="1">
        <v>44</v>
      </c>
    </row>
    <row r="71" spans="1:20" x14ac:dyDescent="0.15">
      <c r="A71" s="149" t="s">
        <v>73</v>
      </c>
      <c r="B71" s="1">
        <v>18</v>
      </c>
      <c r="C71" s="1">
        <v>16103</v>
      </c>
      <c r="D71" s="1">
        <v>35669</v>
      </c>
      <c r="E71" s="1">
        <v>386181</v>
      </c>
      <c r="F71" s="1">
        <v>15616</v>
      </c>
      <c r="G71" s="1">
        <v>33116</v>
      </c>
      <c r="H71" s="1">
        <v>119156</v>
      </c>
      <c r="I71" s="1">
        <v>212</v>
      </c>
      <c r="J71" s="1">
        <v>227</v>
      </c>
      <c r="K71" s="1">
        <v>572</v>
      </c>
      <c r="L71" s="1">
        <v>4077</v>
      </c>
      <c r="M71" s="1">
        <v>4343</v>
      </c>
      <c r="N71" s="1">
        <v>52610</v>
      </c>
      <c r="O71" s="1">
        <v>3926</v>
      </c>
      <c r="P71" s="1">
        <v>4144</v>
      </c>
      <c r="Q71" s="1">
        <v>15294</v>
      </c>
      <c r="R71" s="1">
        <v>34</v>
      </c>
      <c r="S71" s="1">
        <v>36</v>
      </c>
      <c r="T71" s="1">
        <v>96</v>
      </c>
    </row>
    <row r="72" spans="1:20" x14ac:dyDescent="0.15">
      <c r="A72" s="149" t="s">
        <v>73</v>
      </c>
      <c r="B72" s="1">
        <v>19</v>
      </c>
      <c r="C72" s="1">
        <v>16384</v>
      </c>
      <c r="D72" s="1">
        <v>37374</v>
      </c>
      <c r="E72" s="1">
        <v>402031</v>
      </c>
      <c r="F72" s="1">
        <v>15899</v>
      </c>
      <c r="G72" s="1">
        <v>34683</v>
      </c>
      <c r="H72" s="1">
        <v>123800</v>
      </c>
      <c r="I72" s="1">
        <v>216</v>
      </c>
      <c r="J72" s="1">
        <v>233</v>
      </c>
      <c r="K72" s="1">
        <v>590</v>
      </c>
      <c r="L72" s="1">
        <v>1641</v>
      </c>
      <c r="M72" s="1">
        <v>1706</v>
      </c>
      <c r="N72" s="1">
        <v>15850</v>
      </c>
      <c r="O72" s="1">
        <v>1520</v>
      </c>
      <c r="P72" s="1">
        <v>1567</v>
      </c>
      <c r="Q72" s="1">
        <v>4644</v>
      </c>
      <c r="R72" s="1">
        <v>6</v>
      </c>
      <c r="S72" s="1">
        <v>6</v>
      </c>
      <c r="T72" s="1">
        <v>18</v>
      </c>
    </row>
    <row r="73" spans="1:20" x14ac:dyDescent="0.15">
      <c r="A73" s="149" t="s">
        <v>73</v>
      </c>
      <c r="B73" s="1">
        <v>20</v>
      </c>
      <c r="C73" s="1">
        <v>16660</v>
      </c>
      <c r="D73" s="1">
        <v>39203</v>
      </c>
      <c r="E73" s="1">
        <v>419000</v>
      </c>
      <c r="F73" s="1">
        <v>16179</v>
      </c>
      <c r="G73" s="1">
        <v>36382</v>
      </c>
      <c r="H73" s="1">
        <v>129020</v>
      </c>
      <c r="I73" s="1">
        <v>219</v>
      </c>
      <c r="J73" s="1">
        <v>237</v>
      </c>
      <c r="K73" s="1">
        <v>603</v>
      </c>
      <c r="L73" s="1">
        <v>1760</v>
      </c>
      <c r="M73" s="1">
        <v>1830</v>
      </c>
      <c r="N73" s="1">
        <v>16970</v>
      </c>
      <c r="O73" s="1">
        <v>1646</v>
      </c>
      <c r="P73" s="1">
        <v>1698</v>
      </c>
      <c r="Q73" s="1">
        <v>5220</v>
      </c>
      <c r="R73" s="1">
        <v>3</v>
      </c>
      <c r="S73" s="1">
        <v>3</v>
      </c>
      <c r="T73" s="1">
        <v>13</v>
      </c>
    </row>
    <row r="74" spans="1:20" x14ac:dyDescent="0.15">
      <c r="A74" s="149" t="s">
        <v>73</v>
      </c>
      <c r="B74" s="1">
        <v>21</v>
      </c>
      <c r="C74" s="1">
        <v>16922</v>
      </c>
      <c r="D74" s="1">
        <v>41045</v>
      </c>
      <c r="E74" s="1">
        <v>436864</v>
      </c>
      <c r="F74" s="1">
        <v>16444</v>
      </c>
      <c r="G74" s="1">
        <v>38091</v>
      </c>
      <c r="H74" s="1">
        <v>134498</v>
      </c>
      <c r="I74" s="1">
        <v>221</v>
      </c>
      <c r="J74" s="1">
        <v>239</v>
      </c>
      <c r="K74" s="1">
        <v>608</v>
      </c>
      <c r="L74" s="1">
        <v>1769</v>
      </c>
      <c r="M74" s="1">
        <v>1841</v>
      </c>
      <c r="N74" s="1">
        <v>17864</v>
      </c>
      <c r="O74" s="1">
        <v>1656</v>
      </c>
      <c r="P74" s="1">
        <v>1710</v>
      </c>
      <c r="Q74" s="1">
        <v>5478</v>
      </c>
      <c r="R74" s="1">
        <v>3</v>
      </c>
      <c r="S74" s="1">
        <v>3</v>
      </c>
      <c r="T74" s="1">
        <v>5</v>
      </c>
    </row>
    <row r="75" spans="1:20" x14ac:dyDescent="0.15">
      <c r="A75" s="149" t="s">
        <v>73</v>
      </c>
      <c r="B75" s="1">
        <v>22</v>
      </c>
      <c r="C75" s="1">
        <v>17159</v>
      </c>
      <c r="D75" s="1">
        <v>42925</v>
      </c>
      <c r="E75" s="1">
        <v>455851</v>
      </c>
      <c r="F75" s="1">
        <v>16687</v>
      </c>
      <c r="G75" s="1">
        <v>39842</v>
      </c>
      <c r="H75" s="1">
        <v>140293</v>
      </c>
      <c r="I75" s="1">
        <v>223</v>
      </c>
      <c r="J75" s="1">
        <v>243</v>
      </c>
      <c r="K75" s="1">
        <v>614</v>
      </c>
      <c r="L75" s="1">
        <v>1809</v>
      </c>
      <c r="M75" s="1">
        <v>1880</v>
      </c>
      <c r="N75" s="1">
        <v>18987</v>
      </c>
      <c r="O75" s="1">
        <v>1698</v>
      </c>
      <c r="P75" s="1">
        <v>1751</v>
      </c>
      <c r="Q75" s="1">
        <v>5795</v>
      </c>
      <c r="R75" s="1">
        <v>4</v>
      </c>
      <c r="S75" s="1">
        <v>4</v>
      </c>
      <c r="T75" s="1">
        <v>7</v>
      </c>
    </row>
    <row r="76" spans="1:20" x14ac:dyDescent="0.15">
      <c r="A76" s="149" t="s">
        <v>73</v>
      </c>
      <c r="B76" s="1">
        <v>23</v>
      </c>
      <c r="C76" s="1">
        <v>17407</v>
      </c>
      <c r="D76" s="1">
        <v>45023</v>
      </c>
      <c r="E76" s="1">
        <v>476718</v>
      </c>
      <c r="F76" s="1">
        <v>16942</v>
      </c>
      <c r="G76" s="1">
        <v>41805</v>
      </c>
      <c r="H76" s="1">
        <v>146673</v>
      </c>
      <c r="I76" s="1">
        <v>226</v>
      </c>
      <c r="J76" s="1">
        <v>245</v>
      </c>
      <c r="K76" s="1">
        <v>619</v>
      </c>
      <c r="L76" s="1">
        <v>2010</v>
      </c>
      <c r="M76" s="1">
        <v>2099</v>
      </c>
      <c r="N76" s="1">
        <v>20868</v>
      </c>
      <c r="O76" s="1">
        <v>1895</v>
      </c>
      <c r="P76" s="1">
        <v>1963</v>
      </c>
      <c r="Q76" s="1">
        <v>6380</v>
      </c>
      <c r="R76" s="1">
        <v>3</v>
      </c>
      <c r="S76" s="1">
        <v>3</v>
      </c>
      <c r="T76" s="1">
        <v>5</v>
      </c>
    </row>
    <row r="77" spans="1:20" x14ac:dyDescent="0.15">
      <c r="A77" s="149" t="s">
        <v>73</v>
      </c>
      <c r="B77" s="1">
        <v>24</v>
      </c>
      <c r="C77" s="1">
        <v>17771</v>
      </c>
      <c r="D77" s="1">
        <v>48211</v>
      </c>
      <c r="E77" s="1">
        <v>507948</v>
      </c>
      <c r="F77" s="1">
        <v>17324</v>
      </c>
      <c r="G77" s="1">
        <v>44840</v>
      </c>
      <c r="H77" s="1">
        <v>156466</v>
      </c>
      <c r="I77" s="1">
        <v>230</v>
      </c>
      <c r="J77" s="1">
        <v>250</v>
      </c>
      <c r="K77" s="1">
        <v>632</v>
      </c>
      <c r="L77" s="1">
        <v>3023</v>
      </c>
      <c r="M77" s="1">
        <v>3188</v>
      </c>
      <c r="N77" s="1">
        <v>31230</v>
      </c>
      <c r="O77" s="1">
        <v>2901</v>
      </c>
      <c r="P77" s="1">
        <v>3035</v>
      </c>
      <c r="Q77" s="1">
        <v>9792</v>
      </c>
      <c r="R77" s="1">
        <v>5</v>
      </c>
      <c r="S77" s="1">
        <v>5</v>
      </c>
      <c r="T77" s="1">
        <v>13</v>
      </c>
    </row>
    <row r="78" spans="1:20" x14ac:dyDescent="0.15">
      <c r="A78" s="149" t="s">
        <v>73</v>
      </c>
      <c r="B78" s="1">
        <v>25</v>
      </c>
      <c r="C78" s="1">
        <v>17931</v>
      </c>
      <c r="D78" s="1">
        <v>49733</v>
      </c>
      <c r="E78" s="1">
        <v>521295</v>
      </c>
      <c r="F78" s="1">
        <v>17486</v>
      </c>
      <c r="G78" s="1">
        <v>46234</v>
      </c>
      <c r="H78" s="1">
        <v>160114</v>
      </c>
      <c r="I78" s="1">
        <v>232</v>
      </c>
      <c r="J78" s="1">
        <v>253</v>
      </c>
      <c r="K78" s="1">
        <v>637</v>
      </c>
      <c r="L78" s="1">
        <v>1465</v>
      </c>
      <c r="M78" s="1">
        <v>1523</v>
      </c>
      <c r="N78" s="1">
        <v>13347</v>
      </c>
      <c r="O78" s="1">
        <v>1352</v>
      </c>
      <c r="P78" s="1">
        <v>1394</v>
      </c>
      <c r="Q78" s="1">
        <v>3648</v>
      </c>
      <c r="R78" s="1">
        <v>3</v>
      </c>
      <c r="S78" s="1">
        <v>3</v>
      </c>
      <c r="T78" s="1">
        <v>5</v>
      </c>
    </row>
    <row r="79" spans="1:20" x14ac:dyDescent="0.15">
      <c r="A79" s="149" t="s">
        <v>73</v>
      </c>
      <c r="B79" s="1">
        <v>26</v>
      </c>
      <c r="C79" s="1">
        <v>18068</v>
      </c>
      <c r="D79" s="1">
        <v>51188</v>
      </c>
      <c r="E79" s="1">
        <v>534591</v>
      </c>
      <c r="F79" s="1">
        <v>17624</v>
      </c>
      <c r="G79" s="1">
        <v>47570</v>
      </c>
      <c r="H79" s="1">
        <v>163931</v>
      </c>
      <c r="I79" s="1">
        <v>235</v>
      </c>
      <c r="J79" s="1">
        <v>256</v>
      </c>
      <c r="K79" s="1">
        <v>644</v>
      </c>
      <c r="L79" s="1">
        <v>1406</v>
      </c>
      <c r="M79" s="1">
        <v>1455</v>
      </c>
      <c r="N79" s="1">
        <v>13296</v>
      </c>
      <c r="O79" s="1">
        <v>1301</v>
      </c>
      <c r="P79" s="1">
        <v>1336</v>
      </c>
      <c r="Q79" s="1">
        <v>3819</v>
      </c>
      <c r="R79" s="1">
        <v>3</v>
      </c>
      <c r="S79" s="1">
        <v>3</v>
      </c>
      <c r="T79" s="1">
        <v>5</v>
      </c>
    </row>
    <row r="80" spans="1:20" x14ac:dyDescent="0.15">
      <c r="A80" s="149" t="s">
        <v>73</v>
      </c>
      <c r="B80" s="1">
        <v>27</v>
      </c>
      <c r="C80" s="1">
        <v>18192</v>
      </c>
      <c r="D80" s="1">
        <v>52579</v>
      </c>
      <c r="E80" s="1">
        <v>547880</v>
      </c>
      <c r="F80" s="1">
        <v>17748</v>
      </c>
      <c r="G80" s="1">
        <v>48835</v>
      </c>
      <c r="H80" s="1">
        <v>167522</v>
      </c>
      <c r="I80" s="1">
        <v>251</v>
      </c>
      <c r="J80" s="1">
        <v>274</v>
      </c>
      <c r="K80" s="1">
        <v>693</v>
      </c>
      <c r="L80" s="1">
        <v>1344</v>
      </c>
      <c r="M80" s="1">
        <v>1391</v>
      </c>
      <c r="N80" s="1">
        <v>13289</v>
      </c>
      <c r="O80" s="1">
        <v>1235</v>
      </c>
      <c r="P80" s="1">
        <v>1265</v>
      </c>
      <c r="Q80" s="1">
        <v>3590</v>
      </c>
      <c r="R80" s="1">
        <v>17</v>
      </c>
      <c r="S80" s="1">
        <v>18</v>
      </c>
      <c r="T80" s="1">
        <v>50</v>
      </c>
    </row>
    <row r="81" spans="1:20" x14ac:dyDescent="0.15">
      <c r="A81" s="149" t="s">
        <v>73</v>
      </c>
      <c r="B81" s="1">
        <v>28</v>
      </c>
      <c r="C81" s="1">
        <v>18315</v>
      </c>
      <c r="D81" s="1">
        <v>54017</v>
      </c>
      <c r="E81" s="1">
        <v>561468</v>
      </c>
      <c r="F81" s="1">
        <v>17872</v>
      </c>
      <c r="G81" s="1">
        <v>50140</v>
      </c>
      <c r="H81" s="1">
        <v>171122</v>
      </c>
      <c r="I81" s="1">
        <v>275</v>
      </c>
      <c r="J81" s="1">
        <v>300</v>
      </c>
      <c r="K81" s="1">
        <v>745</v>
      </c>
      <c r="L81" s="1">
        <v>1388</v>
      </c>
      <c r="M81" s="1">
        <v>1438</v>
      </c>
      <c r="N81" s="1">
        <v>13587</v>
      </c>
      <c r="O81" s="1">
        <v>1270</v>
      </c>
      <c r="P81" s="1">
        <v>1305</v>
      </c>
      <c r="Q81" s="1">
        <v>3601</v>
      </c>
      <c r="R81" s="1">
        <v>26</v>
      </c>
      <c r="S81" s="1">
        <v>26</v>
      </c>
      <c r="T81" s="1">
        <v>52</v>
      </c>
    </row>
    <row r="82" spans="1:20" x14ac:dyDescent="0.15">
      <c r="A82" s="149" t="s">
        <v>73</v>
      </c>
      <c r="B82" s="1">
        <v>29</v>
      </c>
      <c r="C82" s="1">
        <v>18431</v>
      </c>
      <c r="D82" s="1">
        <v>55398</v>
      </c>
      <c r="E82" s="1">
        <v>574448</v>
      </c>
      <c r="F82" s="1">
        <v>17987</v>
      </c>
      <c r="G82" s="1">
        <v>51392</v>
      </c>
      <c r="H82" s="1">
        <v>174572</v>
      </c>
      <c r="I82" s="1">
        <v>293</v>
      </c>
      <c r="J82" s="1">
        <v>320</v>
      </c>
      <c r="K82" s="1">
        <v>781</v>
      </c>
      <c r="L82" s="1">
        <v>1332</v>
      </c>
      <c r="M82" s="1">
        <v>1380</v>
      </c>
      <c r="N82" s="1">
        <v>12981</v>
      </c>
      <c r="O82" s="1">
        <v>1220</v>
      </c>
      <c r="P82" s="1">
        <v>1252</v>
      </c>
      <c r="Q82" s="1">
        <v>3450</v>
      </c>
      <c r="R82" s="1">
        <v>20</v>
      </c>
      <c r="S82" s="1">
        <v>21</v>
      </c>
      <c r="T82" s="1">
        <v>36</v>
      </c>
    </row>
    <row r="83" spans="1:20" x14ac:dyDescent="0.15">
      <c r="A83" s="149" t="s">
        <v>73</v>
      </c>
      <c r="B83" s="1">
        <v>30</v>
      </c>
      <c r="C83" s="1">
        <v>18543</v>
      </c>
      <c r="D83" s="1">
        <v>56901</v>
      </c>
      <c r="E83" s="1">
        <v>588616</v>
      </c>
      <c r="F83" s="1">
        <v>18101</v>
      </c>
      <c r="G83" s="1">
        <v>52762</v>
      </c>
      <c r="H83" s="1">
        <v>178608</v>
      </c>
      <c r="I83" s="1">
        <v>313</v>
      </c>
      <c r="J83" s="1">
        <v>342</v>
      </c>
      <c r="K83" s="1">
        <v>822</v>
      </c>
      <c r="L83" s="1">
        <v>1450</v>
      </c>
      <c r="M83" s="1">
        <v>1504</v>
      </c>
      <c r="N83" s="1">
        <v>14169</v>
      </c>
      <c r="O83" s="1">
        <v>1333</v>
      </c>
      <c r="P83" s="1">
        <v>1370</v>
      </c>
      <c r="Q83" s="1">
        <v>4036</v>
      </c>
      <c r="R83" s="1">
        <v>22</v>
      </c>
      <c r="S83" s="1">
        <v>22</v>
      </c>
      <c r="T83" s="1">
        <v>41</v>
      </c>
    </row>
    <row r="84" spans="1:20" x14ac:dyDescent="0.15">
      <c r="A84" s="149" t="s">
        <v>73</v>
      </c>
      <c r="B84" s="1">
        <v>31</v>
      </c>
      <c r="C84" s="1">
        <v>18659</v>
      </c>
      <c r="D84" s="1">
        <v>58545</v>
      </c>
      <c r="E84" s="1">
        <v>604049</v>
      </c>
      <c r="F84" s="1">
        <v>18220</v>
      </c>
      <c r="G84" s="1">
        <v>54269</v>
      </c>
      <c r="H84" s="1">
        <v>183221</v>
      </c>
      <c r="I84" s="1">
        <v>335</v>
      </c>
      <c r="J84" s="1">
        <v>366</v>
      </c>
      <c r="K84" s="1">
        <v>862</v>
      </c>
      <c r="L84" s="1">
        <v>1584</v>
      </c>
      <c r="M84" s="1">
        <v>1644</v>
      </c>
      <c r="N84" s="1">
        <v>15432</v>
      </c>
      <c r="O84" s="1">
        <v>1467</v>
      </c>
      <c r="P84" s="1">
        <v>1508</v>
      </c>
      <c r="Q84" s="1">
        <v>4613</v>
      </c>
      <c r="R84" s="1">
        <v>23</v>
      </c>
      <c r="S84" s="1">
        <v>24</v>
      </c>
      <c r="T84" s="1">
        <v>41</v>
      </c>
    </row>
    <row r="85" spans="1:20" x14ac:dyDescent="0.15">
      <c r="A85" s="149" t="s">
        <v>73</v>
      </c>
      <c r="B85" s="1">
        <v>32</v>
      </c>
      <c r="C85" s="1">
        <v>18768</v>
      </c>
      <c r="D85" s="1">
        <v>60066</v>
      </c>
      <c r="E85" s="1">
        <v>616245</v>
      </c>
      <c r="F85" s="1">
        <v>18316</v>
      </c>
      <c r="G85" s="1">
        <v>55472</v>
      </c>
      <c r="H85" s="1">
        <v>186722</v>
      </c>
      <c r="I85" s="1">
        <v>353</v>
      </c>
      <c r="J85" s="1">
        <v>386</v>
      </c>
      <c r="K85" s="1">
        <v>896</v>
      </c>
      <c r="L85" s="1">
        <v>1467</v>
      </c>
      <c r="M85" s="1">
        <v>1521</v>
      </c>
      <c r="N85" s="1">
        <v>12196</v>
      </c>
      <c r="O85" s="1">
        <v>1176</v>
      </c>
      <c r="P85" s="1">
        <v>1202</v>
      </c>
      <c r="Q85" s="1">
        <v>3502</v>
      </c>
      <c r="R85" s="1">
        <v>20</v>
      </c>
      <c r="S85" s="1">
        <v>20</v>
      </c>
      <c r="T85" s="1">
        <v>34</v>
      </c>
    </row>
    <row r="86" spans="1:20" x14ac:dyDescent="0.15">
      <c r="A86" s="149" t="s">
        <v>73</v>
      </c>
      <c r="B86" s="1">
        <v>33</v>
      </c>
      <c r="C86" s="1">
        <v>18871</v>
      </c>
      <c r="D86" s="1">
        <v>61623</v>
      </c>
      <c r="E86" s="1">
        <v>630680</v>
      </c>
      <c r="F86" s="1">
        <v>18421</v>
      </c>
      <c r="G86" s="1">
        <v>56895</v>
      </c>
      <c r="H86" s="1">
        <v>190921</v>
      </c>
      <c r="I86" s="1">
        <v>372</v>
      </c>
      <c r="J86" s="1">
        <v>408</v>
      </c>
      <c r="K86" s="1">
        <v>931</v>
      </c>
      <c r="L86" s="1">
        <v>1495</v>
      </c>
      <c r="M86" s="1">
        <v>1556</v>
      </c>
      <c r="N86" s="1">
        <v>14435</v>
      </c>
      <c r="O86" s="1">
        <v>1381</v>
      </c>
      <c r="P86" s="1">
        <v>1425</v>
      </c>
      <c r="Q86" s="1">
        <v>4199</v>
      </c>
      <c r="R86" s="1">
        <v>21</v>
      </c>
      <c r="S86" s="1">
        <v>21</v>
      </c>
      <c r="T86" s="1">
        <v>33</v>
      </c>
    </row>
    <row r="87" spans="1:20" x14ac:dyDescent="0.15">
      <c r="A87" s="149" t="s">
        <v>73</v>
      </c>
      <c r="B87" s="1">
        <v>34</v>
      </c>
      <c r="C87" s="1">
        <v>18972</v>
      </c>
      <c r="D87" s="1">
        <v>63133</v>
      </c>
      <c r="E87" s="1">
        <v>644838</v>
      </c>
      <c r="F87" s="1">
        <v>18523</v>
      </c>
      <c r="G87" s="1">
        <v>58273</v>
      </c>
      <c r="H87" s="1">
        <v>195009</v>
      </c>
      <c r="I87" s="1">
        <v>391</v>
      </c>
      <c r="J87" s="1">
        <v>429</v>
      </c>
      <c r="K87" s="1">
        <v>966</v>
      </c>
      <c r="L87" s="1">
        <v>1457</v>
      </c>
      <c r="M87" s="1">
        <v>1510</v>
      </c>
      <c r="N87" s="1">
        <v>14158</v>
      </c>
      <c r="O87" s="1">
        <v>1340</v>
      </c>
      <c r="P87" s="1">
        <v>1378</v>
      </c>
      <c r="Q87" s="1">
        <v>4089</v>
      </c>
      <c r="R87" s="1">
        <v>22</v>
      </c>
      <c r="S87" s="1">
        <v>22</v>
      </c>
      <c r="T87" s="1">
        <v>36</v>
      </c>
    </row>
    <row r="88" spans="1:20" x14ac:dyDescent="0.15">
      <c r="A88" s="149" t="s">
        <v>73</v>
      </c>
      <c r="B88" s="1">
        <v>35</v>
      </c>
      <c r="C88" s="1">
        <v>19064</v>
      </c>
      <c r="D88" s="1">
        <v>64658</v>
      </c>
      <c r="E88" s="1">
        <v>659372</v>
      </c>
      <c r="F88" s="1">
        <v>18618</v>
      </c>
      <c r="G88" s="1">
        <v>59677</v>
      </c>
      <c r="H88" s="1">
        <v>199344</v>
      </c>
      <c r="I88" s="1">
        <v>408</v>
      </c>
      <c r="J88" s="1">
        <v>448</v>
      </c>
      <c r="K88" s="1">
        <v>996</v>
      </c>
      <c r="L88" s="1">
        <v>1475</v>
      </c>
      <c r="M88" s="1">
        <v>1526</v>
      </c>
      <c r="N88" s="1">
        <v>14534</v>
      </c>
      <c r="O88" s="1">
        <v>1368</v>
      </c>
      <c r="P88" s="1">
        <v>1404</v>
      </c>
      <c r="Q88" s="1">
        <v>4334</v>
      </c>
      <c r="R88" s="1">
        <v>19</v>
      </c>
      <c r="S88" s="1">
        <v>20</v>
      </c>
      <c r="T88" s="1">
        <v>31</v>
      </c>
    </row>
    <row r="89" spans="1:20" x14ac:dyDescent="0.15">
      <c r="A89" s="149" t="s">
        <v>73</v>
      </c>
      <c r="B89" s="1">
        <v>36</v>
      </c>
      <c r="C89" s="1">
        <v>19149</v>
      </c>
      <c r="D89" s="1">
        <v>66095</v>
      </c>
      <c r="E89" s="1">
        <v>673061</v>
      </c>
      <c r="F89" s="1">
        <v>18707</v>
      </c>
      <c r="G89" s="1">
        <v>60992</v>
      </c>
      <c r="H89" s="1">
        <v>203267</v>
      </c>
      <c r="I89" s="1">
        <v>426</v>
      </c>
      <c r="J89" s="1">
        <v>468</v>
      </c>
      <c r="K89" s="1">
        <v>1030</v>
      </c>
      <c r="L89" s="1">
        <v>1391</v>
      </c>
      <c r="M89" s="1">
        <v>1437</v>
      </c>
      <c r="N89" s="1">
        <v>13688</v>
      </c>
      <c r="O89" s="1">
        <v>1283</v>
      </c>
      <c r="P89" s="1">
        <v>1315</v>
      </c>
      <c r="Q89" s="1">
        <v>3924</v>
      </c>
      <c r="R89" s="1">
        <v>20</v>
      </c>
      <c r="S89" s="1">
        <v>20</v>
      </c>
      <c r="T89" s="1">
        <v>32</v>
      </c>
    </row>
    <row r="90" spans="1:20" x14ac:dyDescent="0.15">
      <c r="A90" s="149" t="s">
        <v>73</v>
      </c>
      <c r="B90" s="1">
        <v>37</v>
      </c>
      <c r="C90" s="1">
        <v>19238</v>
      </c>
      <c r="D90" s="1">
        <v>67625</v>
      </c>
      <c r="E90" s="1">
        <v>687601</v>
      </c>
      <c r="F90" s="1">
        <v>18797</v>
      </c>
      <c r="G90" s="1">
        <v>62384</v>
      </c>
      <c r="H90" s="1">
        <v>207284</v>
      </c>
      <c r="I90" s="1">
        <v>444</v>
      </c>
      <c r="J90" s="1">
        <v>490</v>
      </c>
      <c r="K90" s="1">
        <v>1064</v>
      </c>
      <c r="L90" s="1">
        <v>1473</v>
      </c>
      <c r="M90" s="1">
        <v>1529</v>
      </c>
      <c r="N90" s="1">
        <v>14540</v>
      </c>
      <c r="O90" s="1">
        <v>1354</v>
      </c>
      <c r="P90" s="1">
        <v>1392</v>
      </c>
      <c r="Q90" s="1">
        <v>4017</v>
      </c>
      <c r="R90" s="1">
        <v>22</v>
      </c>
      <c r="S90" s="1">
        <v>22</v>
      </c>
      <c r="T90" s="1">
        <v>35</v>
      </c>
    </row>
    <row r="91" spans="1:20" x14ac:dyDescent="0.15">
      <c r="A91" s="149" t="s">
        <v>73</v>
      </c>
      <c r="B91" s="1">
        <v>38</v>
      </c>
      <c r="C91" s="1">
        <v>19323</v>
      </c>
      <c r="D91" s="1">
        <v>69132</v>
      </c>
      <c r="E91" s="1">
        <v>702324</v>
      </c>
      <c r="F91" s="1">
        <v>18884</v>
      </c>
      <c r="G91" s="1">
        <v>63754</v>
      </c>
      <c r="H91" s="1">
        <v>211332</v>
      </c>
      <c r="I91" s="1">
        <v>465</v>
      </c>
      <c r="J91" s="1">
        <v>515</v>
      </c>
      <c r="K91" s="1">
        <v>1104</v>
      </c>
      <c r="L91" s="1">
        <v>1456</v>
      </c>
      <c r="M91" s="1">
        <v>1507</v>
      </c>
      <c r="N91" s="1">
        <v>14723</v>
      </c>
      <c r="O91" s="1">
        <v>1337</v>
      </c>
      <c r="P91" s="1">
        <v>1371</v>
      </c>
      <c r="Q91" s="1">
        <v>4047</v>
      </c>
      <c r="R91" s="1">
        <v>24</v>
      </c>
      <c r="S91" s="1">
        <v>24</v>
      </c>
      <c r="T91" s="1">
        <v>41</v>
      </c>
    </row>
    <row r="92" spans="1:20" x14ac:dyDescent="0.15">
      <c r="A92" s="149" t="s">
        <v>73</v>
      </c>
      <c r="B92" s="1">
        <v>39</v>
      </c>
      <c r="C92" s="1">
        <v>19408</v>
      </c>
      <c r="D92" s="1">
        <v>70713</v>
      </c>
      <c r="E92" s="1">
        <v>718592</v>
      </c>
      <c r="F92" s="1">
        <v>18969</v>
      </c>
      <c r="G92" s="1">
        <v>65189</v>
      </c>
      <c r="H92" s="1">
        <v>215769</v>
      </c>
      <c r="I92" s="1">
        <v>497</v>
      </c>
      <c r="J92" s="1">
        <v>554</v>
      </c>
      <c r="K92" s="1">
        <v>1176</v>
      </c>
      <c r="L92" s="1">
        <v>1526</v>
      </c>
      <c r="M92" s="1">
        <v>1580</v>
      </c>
      <c r="N92" s="1">
        <v>16268</v>
      </c>
      <c r="O92" s="1">
        <v>1397</v>
      </c>
      <c r="P92" s="1">
        <v>1435</v>
      </c>
      <c r="Q92" s="1">
        <v>4437</v>
      </c>
      <c r="R92" s="1">
        <v>39</v>
      </c>
      <c r="S92" s="1">
        <v>39</v>
      </c>
      <c r="T92" s="1">
        <v>72</v>
      </c>
    </row>
    <row r="93" spans="1:20" x14ac:dyDescent="0.15">
      <c r="A93" s="149" t="s">
        <v>73</v>
      </c>
      <c r="B93" s="1">
        <v>40</v>
      </c>
      <c r="C93" s="1">
        <v>19490</v>
      </c>
      <c r="D93" s="1">
        <v>72280</v>
      </c>
      <c r="E93" s="1">
        <v>734756</v>
      </c>
      <c r="F93" s="1">
        <v>19053</v>
      </c>
      <c r="G93" s="1">
        <v>66611</v>
      </c>
      <c r="H93" s="1">
        <v>220053</v>
      </c>
      <c r="I93" s="1">
        <v>528</v>
      </c>
      <c r="J93" s="1">
        <v>592</v>
      </c>
      <c r="K93" s="1">
        <v>1256</v>
      </c>
      <c r="L93" s="1">
        <v>1510</v>
      </c>
      <c r="M93" s="1">
        <v>1568</v>
      </c>
      <c r="N93" s="1">
        <v>16164</v>
      </c>
      <c r="O93" s="1">
        <v>1382</v>
      </c>
      <c r="P93" s="1">
        <v>1422</v>
      </c>
      <c r="Q93" s="1">
        <v>4285</v>
      </c>
      <c r="R93" s="1">
        <v>38</v>
      </c>
      <c r="S93" s="1">
        <v>39</v>
      </c>
      <c r="T93" s="1">
        <v>80</v>
      </c>
    </row>
    <row r="94" spans="1:20" x14ac:dyDescent="0.15">
      <c r="A94" s="149" t="s">
        <v>73</v>
      </c>
      <c r="B94" s="1">
        <v>41</v>
      </c>
      <c r="C94" s="1">
        <v>19574</v>
      </c>
      <c r="D94" s="1">
        <v>73862</v>
      </c>
      <c r="E94" s="1">
        <v>750894</v>
      </c>
      <c r="F94" s="1">
        <v>19137</v>
      </c>
      <c r="G94" s="1">
        <v>68042</v>
      </c>
      <c r="H94" s="1">
        <v>224164</v>
      </c>
      <c r="I94" s="1">
        <v>559</v>
      </c>
      <c r="J94" s="1">
        <v>629</v>
      </c>
      <c r="K94" s="1">
        <v>1316</v>
      </c>
      <c r="L94" s="1">
        <v>1521</v>
      </c>
      <c r="M94" s="1">
        <v>1582</v>
      </c>
      <c r="N94" s="1">
        <v>16139</v>
      </c>
      <c r="O94" s="1">
        <v>1388</v>
      </c>
      <c r="P94" s="1">
        <v>1431</v>
      </c>
      <c r="Q94" s="1">
        <v>4110</v>
      </c>
      <c r="R94" s="1">
        <v>37</v>
      </c>
      <c r="S94" s="1">
        <v>37</v>
      </c>
      <c r="T94" s="1">
        <v>59</v>
      </c>
    </row>
    <row r="95" spans="1:20" x14ac:dyDescent="0.15">
      <c r="A95" s="149" t="s">
        <v>73</v>
      </c>
      <c r="B95" s="1">
        <v>42</v>
      </c>
      <c r="C95" s="1">
        <v>19647</v>
      </c>
      <c r="D95" s="1">
        <v>75317</v>
      </c>
      <c r="E95" s="1">
        <v>766001</v>
      </c>
      <c r="F95" s="1">
        <v>19211</v>
      </c>
      <c r="G95" s="1">
        <v>69339</v>
      </c>
      <c r="H95" s="1">
        <v>227863</v>
      </c>
      <c r="I95" s="1">
        <v>590</v>
      </c>
      <c r="J95" s="1">
        <v>667</v>
      </c>
      <c r="K95" s="1">
        <v>1379</v>
      </c>
      <c r="L95" s="1">
        <v>1403</v>
      </c>
      <c r="M95" s="1">
        <v>1456</v>
      </c>
      <c r="N95" s="1">
        <v>15107</v>
      </c>
      <c r="O95" s="1">
        <v>1263</v>
      </c>
      <c r="P95" s="1">
        <v>1298</v>
      </c>
      <c r="Q95" s="1">
        <v>3700</v>
      </c>
      <c r="R95" s="1">
        <v>38</v>
      </c>
      <c r="S95" s="1">
        <v>38</v>
      </c>
      <c r="T95" s="1">
        <v>63</v>
      </c>
    </row>
    <row r="96" spans="1:20" x14ac:dyDescent="0.15">
      <c r="A96" s="149" t="s">
        <v>73</v>
      </c>
      <c r="B96" s="1">
        <v>43</v>
      </c>
      <c r="C96" s="1">
        <v>19716</v>
      </c>
      <c r="D96" s="1">
        <v>76774</v>
      </c>
      <c r="E96" s="1">
        <v>781374</v>
      </c>
      <c r="F96" s="1">
        <v>19280</v>
      </c>
      <c r="G96" s="1">
        <v>70618</v>
      </c>
      <c r="H96" s="1">
        <v>231554</v>
      </c>
      <c r="I96" s="1">
        <v>624</v>
      </c>
      <c r="J96" s="1">
        <v>706</v>
      </c>
      <c r="K96" s="1">
        <v>1449</v>
      </c>
      <c r="L96" s="1">
        <v>1400</v>
      </c>
      <c r="M96" s="1">
        <v>1455</v>
      </c>
      <c r="N96" s="1">
        <v>15373</v>
      </c>
      <c r="O96" s="1">
        <v>1243</v>
      </c>
      <c r="P96" s="1">
        <v>1278</v>
      </c>
      <c r="Q96" s="1">
        <v>3691</v>
      </c>
      <c r="R96" s="1">
        <v>39</v>
      </c>
      <c r="S96" s="1">
        <v>40</v>
      </c>
      <c r="T96" s="1">
        <v>70</v>
      </c>
    </row>
    <row r="97" spans="1:20" x14ac:dyDescent="0.15">
      <c r="A97" s="149" t="s">
        <v>73</v>
      </c>
      <c r="B97" s="1">
        <v>44</v>
      </c>
      <c r="C97" s="1">
        <v>19791</v>
      </c>
      <c r="D97" s="1">
        <v>78413</v>
      </c>
      <c r="E97" s="1">
        <v>802617</v>
      </c>
      <c r="F97" s="1">
        <v>19354</v>
      </c>
      <c r="G97" s="1">
        <v>72070</v>
      </c>
      <c r="H97" s="1">
        <v>236227</v>
      </c>
      <c r="I97" s="1">
        <v>678</v>
      </c>
      <c r="J97" s="1">
        <v>774</v>
      </c>
      <c r="K97" s="1">
        <v>1570</v>
      </c>
      <c r="L97" s="1">
        <v>1577</v>
      </c>
      <c r="M97" s="1">
        <v>1639</v>
      </c>
      <c r="N97" s="1">
        <v>21244</v>
      </c>
      <c r="O97" s="1">
        <v>1413</v>
      </c>
      <c r="P97" s="1">
        <v>1453</v>
      </c>
      <c r="Q97" s="1">
        <v>4673</v>
      </c>
      <c r="R97" s="1">
        <v>67</v>
      </c>
      <c r="S97" s="1">
        <v>68</v>
      </c>
      <c r="T97" s="1">
        <v>121</v>
      </c>
    </row>
    <row r="98" spans="1:20" x14ac:dyDescent="0.15">
      <c r="A98" s="149" t="s">
        <v>73</v>
      </c>
      <c r="B98" s="1">
        <v>45</v>
      </c>
      <c r="C98" s="1">
        <v>19870</v>
      </c>
      <c r="D98" s="1">
        <v>80194</v>
      </c>
      <c r="E98" s="1">
        <v>826466</v>
      </c>
      <c r="F98" s="1">
        <v>19432</v>
      </c>
      <c r="G98" s="1">
        <v>73645</v>
      </c>
      <c r="H98" s="1">
        <v>241520</v>
      </c>
      <c r="I98" s="1">
        <v>746</v>
      </c>
      <c r="J98" s="1">
        <v>857</v>
      </c>
      <c r="K98" s="1">
        <v>1707</v>
      </c>
      <c r="L98" s="1">
        <v>1708</v>
      </c>
      <c r="M98" s="1">
        <v>1781</v>
      </c>
      <c r="N98" s="1">
        <v>23848</v>
      </c>
      <c r="O98" s="1">
        <v>1528</v>
      </c>
      <c r="P98" s="1">
        <v>1575</v>
      </c>
      <c r="Q98" s="1">
        <v>5293</v>
      </c>
      <c r="R98" s="1">
        <v>81</v>
      </c>
      <c r="S98" s="1">
        <v>83</v>
      </c>
      <c r="T98" s="1">
        <v>138</v>
      </c>
    </row>
    <row r="99" spans="1:20" x14ac:dyDescent="0.15">
      <c r="A99" s="149" t="s">
        <v>73</v>
      </c>
      <c r="B99" s="1">
        <v>46</v>
      </c>
      <c r="C99" s="1">
        <v>19959</v>
      </c>
      <c r="D99" s="1">
        <v>82151</v>
      </c>
      <c r="E99" s="1">
        <v>853985</v>
      </c>
      <c r="F99" s="1">
        <v>19519</v>
      </c>
      <c r="G99" s="1">
        <v>75360</v>
      </c>
      <c r="H99" s="1">
        <v>247441</v>
      </c>
      <c r="I99" s="1">
        <v>826</v>
      </c>
      <c r="J99" s="1">
        <v>952</v>
      </c>
      <c r="K99" s="1">
        <v>1860</v>
      </c>
      <c r="L99" s="1">
        <v>1864</v>
      </c>
      <c r="M99" s="1">
        <v>1958</v>
      </c>
      <c r="N99" s="1">
        <v>27519</v>
      </c>
      <c r="O99" s="1">
        <v>1654</v>
      </c>
      <c r="P99" s="1">
        <v>1715</v>
      </c>
      <c r="Q99" s="1">
        <v>5920</v>
      </c>
      <c r="R99" s="1">
        <v>94</v>
      </c>
      <c r="S99" s="1">
        <v>95</v>
      </c>
      <c r="T99" s="1">
        <v>153</v>
      </c>
    </row>
    <row r="100" spans="1:20" x14ac:dyDescent="0.15">
      <c r="A100" s="149" t="s">
        <v>73</v>
      </c>
      <c r="B100" s="1">
        <v>47</v>
      </c>
      <c r="C100" s="1">
        <v>20043</v>
      </c>
      <c r="D100" s="1">
        <v>83904</v>
      </c>
      <c r="E100" s="1">
        <v>882176</v>
      </c>
      <c r="F100" s="1">
        <v>19596</v>
      </c>
      <c r="G100" s="1">
        <v>76819</v>
      </c>
      <c r="H100" s="1">
        <v>252576</v>
      </c>
      <c r="I100" s="1">
        <v>926</v>
      </c>
      <c r="J100" s="1">
        <v>1070</v>
      </c>
      <c r="K100" s="1">
        <v>2065</v>
      </c>
      <c r="L100" s="1">
        <v>1670</v>
      </c>
      <c r="M100" s="1">
        <v>1753</v>
      </c>
      <c r="N100" s="1">
        <v>28192</v>
      </c>
      <c r="O100" s="1">
        <v>1411</v>
      </c>
      <c r="P100" s="1">
        <v>1459</v>
      </c>
      <c r="Q100" s="1">
        <v>5135</v>
      </c>
      <c r="R100" s="1">
        <v>116</v>
      </c>
      <c r="S100" s="1">
        <v>119</v>
      </c>
      <c r="T100" s="1">
        <v>204</v>
      </c>
    </row>
    <row r="101" spans="1:20" x14ac:dyDescent="0.15">
      <c r="A101" s="149" t="s">
        <v>73</v>
      </c>
      <c r="B101" s="1">
        <v>48</v>
      </c>
      <c r="C101" s="1">
        <v>20163</v>
      </c>
      <c r="D101" s="1">
        <v>86634</v>
      </c>
      <c r="E101" s="1">
        <v>929672</v>
      </c>
      <c r="F101" s="1">
        <v>19714</v>
      </c>
      <c r="G101" s="1">
        <v>79158</v>
      </c>
      <c r="H101" s="1">
        <v>262140</v>
      </c>
      <c r="I101" s="1">
        <v>1076</v>
      </c>
      <c r="J101" s="1">
        <v>1250</v>
      </c>
      <c r="K101" s="1">
        <v>2364</v>
      </c>
      <c r="L101" s="1">
        <v>2564</v>
      </c>
      <c r="M101" s="1">
        <v>2731</v>
      </c>
      <c r="N101" s="1">
        <v>47497</v>
      </c>
      <c r="O101" s="1">
        <v>2236</v>
      </c>
      <c r="P101" s="1">
        <v>2339</v>
      </c>
      <c r="Q101" s="1">
        <v>9564</v>
      </c>
      <c r="R101" s="1">
        <v>176</v>
      </c>
      <c r="S101" s="1">
        <v>180</v>
      </c>
      <c r="T101" s="1">
        <v>300</v>
      </c>
    </row>
    <row r="102" spans="1:20" x14ac:dyDescent="0.15">
      <c r="A102" s="149" t="s">
        <v>73</v>
      </c>
      <c r="B102" s="1">
        <v>49</v>
      </c>
      <c r="C102" s="1">
        <v>20308</v>
      </c>
      <c r="D102" s="1">
        <v>89860</v>
      </c>
      <c r="E102" s="1">
        <v>984967</v>
      </c>
      <c r="F102" s="1">
        <v>19853</v>
      </c>
      <c r="G102" s="1">
        <v>81884</v>
      </c>
      <c r="H102" s="1">
        <v>273053</v>
      </c>
      <c r="I102" s="1">
        <v>1242</v>
      </c>
      <c r="J102" s="1">
        <v>1452</v>
      </c>
      <c r="K102" s="1">
        <v>2691</v>
      </c>
      <c r="L102" s="1">
        <v>2997</v>
      </c>
      <c r="M102" s="1">
        <v>3226</v>
      </c>
      <c r="N102" s="1">
        <v>55295</v>
      </c>
      <c r="O102" s="1">
        <v>2582</v>
      </c>
      <c r="P102" s="1">
        <v>2726</v>
      </c>
      <c r="Q102" s="1">
        <v>10913</v>
      </c>
      <c r="R102" s="1">
        <v>196</v>
      </c>
      <c r="S102" s="1">
        <v>202</v>
      </c>
      <c r="T102" s="1">
        <v>327</v>
      </c>
    </row>
    <row r="103" spans="1:20" x14ac:dyDescent="0.15">
      <c r="A103" s="149" t="s">
        <v>73</v>
      </c>
      <c r="B103" s="1">
        <v>50</v>
      </c>
      <c r="C103" s="1">
        <v>20460</v>
      </c>
      <c r="D103" s="1">
        <v>93453</v>
      </c>
      <c r="E103" s="1">
        <v>1041367</v>
      </c>
      <c r="F103" s="1">
        <v>20002</v>
      </c>
      <c r="G103" s="1">
        <v>84847</v>
      </c>
      <c r="H103" s="1">
        <v>283793</v>
      </c>
      <c r="I103" s="1">
        <v>1408</v>
      </c>
      <c r="J103" s="1">
        <v>1656</v>
      </c>
      <c r="K103" s="1">
        <v>3014</v>
      </c>
      <c r="L103" s="1">
        <v>3292</v>
      </c>
      <c r="M103" s="1">
        <v>3593</v>
      </c>
      <c r="N103" s="1">
        <v>56399</v>
      </c>
      <c r="O103" s="1">
        <v>2777</v>
      </c>
      <c r="P103" s="1">
        <v>2963</v>
      </c>
      <c r="Q103" s="1">
        <v>10740</v>
      </c>
      <c r="R103" s="1">
        <v>199</v>
      </c>
      <c r="S103" s="1">
        <v>204</v>
      </c>
      <c r="T103" s="1">
        <v>323</v>
      </c>
    </row>
    <row r="104" spans="1:20" x14ac:dyDescent="0.15">
      <c r="A104" s="149" t="s">
        <v>73</v>
      </c>
      <c r="B104" s="1">
        <v>51</v>
      </c>
      <c r="C104" s="1">
        <v>20559</v>
      </c>
      <c r="D104" s="1">
        <v>96019</v>
      </c>
      <c r="E104" s="1">
        <v>1078010</v>
      </c>
      <c r="F104" s="1">
        <v>20093</v>
      </c>
      <c r="G104" s="1">
        <v>86839</v>
      </c>
      <c r="H104" s="1">
        <v>290014</v>
      </c>
      <c r="I104" s="1">
        <v>1526</v>
      </c>
      <c r="J104" s="1">
        <v>1807</v>
      </c>
      <c r="K104" s="1">
        <v>3250</v>
      </c>
      <c r="L104" s="1">
        <v>2367</v>
      </c>
      <c r="M104" s="1">
        <v>2566</v>
      </c>
      <c r="N104" s="1">
        <v>36644</v>
      </c>
      <c r="O104" s="1">
        <v>1884</v>
      </c>
      <c r="P104" s="1">
        <v>1994</v>
      </c>
      <c r="Q104" s="1">
        <v>6222</v>
      </c>
      <c r="R104" s="1">
        <v>147</v>
      </c>
      <c r="S104" s="1">
        <v>151</v>
      </c>
      <c r="T104" s="1">
        <v>236</v>
      </c>
    </row>
    <row r="105" spans="1:20" x14ac:dyDescent="0.15">
      <c r="A105" s="149" t="s">
        <v>73</v>
      </c>
      <c r="B105" s="1">
        <v>52</v>
      </c>
      <c r="C105" s="1">
        <v>20610</v>
      </c>
      <c r="D105" s="1">
        <v>97645</v>
      </c>
      <c r="E105" s="1">
        <v>1102926</v>
      </c>
      <c r="F105" s="1">
        <v>20139</v>
      </c>
      <c r="G105" s="1">
        <v>88038</v>
      </c>
      <c r="H105" s="1">
        <v>293507</v>
      </c>
      <c r="I105" s="1">
        <v>1634</v>
      </c>
      <c r="J105" s="1">
        <v>1973</v>
      </c>
      <c r="K105" s="1">
        <v>3610</v>
      </c>
      <c r="L105" s="1">
        <v>1519</v>
      </c>
      <c r="M105" s="1">
        <v>1625</v>
      </c>
      <c r="N105" s="1">
        <v>24916</v>
      </c>
      <c r="O105" s="1">
        <v>1158</v>
      </c>
      <c r="P105" s="1">
        <v>1199</v>
      </c>
      <c r="Q105" s="1">
        <v>3493</v>
      </c>
      <c r="R105" s="1">
        <v>155</v>
      </c>
      <c r="S105" s="1">
        <v>166</v>
      </c>
      <c r="T105" s="1">
        <v>360</v>
      </c>
    </row>
    <row r="106" spans="1:20" x14ac:dyDescent="0.15">
      <c r="A106" s="149" t="s">
        <v>74</v>
      </c>
      <c r="B106" s="1">
        <v>1</v>
      </c>
      <c r="C106" s="1">
        <v>5742</v>
      </c>
      <c r="D106" s="1">
        <v>6064</v>
      </c>
      <c r="E106" s="1">
        <v>102709</v>
      </c>
      <c r="F106" s="1">
        <v>4110</v>
      </c>
      <c r="G106" s="1">
        <v>4214</v>
      </c>
      <c r="H106" s="1">
        <v>12693</v>
      </c>
      <c r="I106" s="1">
        <v>559</v>
      </c>
      <c r="J106" s="1">
        <v>591</v>
      </c>
      <c r="K106" s="1">
        <v>1491</v>
      </c>
      <c r="L106" s="1">
        <v>5742</v>
      </c>
      <c r="M106" s="1">
        <v>6064</v>
      </c>
      <c r="N106" s="1">
        <v>102709</v>
      </c>
      <c r="O106" s="1">
        <v>4110</v>
      </c>
      <c r="P106" s="1">
        <v>4214</v>
      </c>
      <c r="Q106" s="1">
        <v>12693</v>
      </c>
      <c r="R106" s="1">
        <v>559</v>
      </c>
      <c r="S106" s="1">
        <v>591</v>
      </c>
      <c r="T106" s="1">
        <v>1491</v>
      </c>
    </row>
    <row r="107" spans="1:20" x14ac:dyDescent="0.15">
      <c r="A107" s="149" t="s">
        <v>74</v>
      </c>
      <c r="B107" s="1">
        <v>2</v>
      </c>
      <c r="C107" s="1">
        <v>11119</v>
      </c>
      <c r="D107" s="1">
        <v>12232</v>
      </c>
      <c r="E107" s="1">
        <v>203981</v>
      </c>
      <c r="F107" s="1">
        <v>8343</v>
      </c>
      <c r="G107" s="1">
        <v>8802</v>
      </c>
      <c r="H107" s="1">
        <v>27498</v>
      </c>
      <c r="I107" s="1">
        <v>909</v>
      </c>
      <c r="J107" s="1">
        <v>983</v>
      </c>
      <c r="K107" s="1">
        <v>2435</v>
      </c>
      <c r="L107" s="1">
        <v>5877</v>
      </c>
      <c r="M107" s="1">
        <v>6168</v>
      </c>
      <c r="N107" s="1">
        <v>101273</v>
      </c>
      <c r="O107" s="1">
        <v>4478</v>
      </c>
      <c r="P107" s="1">
        <v>4588</v>
      </c>
      <c r="Q107" s="1">
        <v>14805</v>
      </c>
      <c r="R107" s="1">
        <v>374</v>
      </c>
      <c r="S107" s="1">
        <v>392</v>
      </c>
      <c r="T107" s="1">
        <v>943</v>
      </c>
    </row>
    <row r="108" spans="1:20" x14ac:dyDescent="0.15">
      <c r="A108" s="149" t="s">
        <v>74</v>
      </c>
      <c r="B108" s="1">
        <v>3</v>
      </c>
      <c r="C108" s="1">
        <v>16542</v>
      </c>
      <c r="D108" s="1">
        <v>18959</v>
      </c>
      <c r="E108" s="1">
        <v>314299</v>
      </c>
      <c r="F108" s="1">
        <v>12892</v>
      </c>
      <c r="G108" s="1">
        <v>14062</v>
      </c>
      <c r="H108" s="1">
        <v>46030</v>
      </c>
      <c r="I108" s="1">
        <v>1154</v>
      </c>
      <c r="J108" s="1">
        <v>1262</v>
      </c>
      <c r="K108" s="1">
        <v>3118</v>
      </c>
      <c r="L108" s="1">
        <v>6416</v>
      </c>
      <c r="M108" s="1">
        <v>6728</v>
      </c>
      <c r="N108" s="1">
        <v>110318</v>
      </c>
      <c r="O108" s="1">
        <v>5120</v>
      </c>
      <c r="P108" s="1">
        <v>5260</v>
      </c>
      <c r="Q108" s="1">
        <v>18531</v>
      </c>
      <c r="R108" s="1">
        <v>268</v>
      </c>
      <c r="S108" s="1">
        <v>279</v>
      </c>
      <c r="T108" s="1">
        <v>683</v>
      </c>
    </row>
    <row r="109" spans="1:20" x14ac:dyDescent="0.15">
      <c r="A109" s="149" t="s">
        <v>74</v>
      </c>
      <c r="B109" s="1">
        <v>4</v>
      </c>
      <c r="C109" s="1">
        <v>21365</v>
      </c>
      <c r="D109" s="1">
        <v>25438</v>
      </c>
      <c r="E109" s="1">
        <v>423451</v>
      </c>
      <c r="F109" s="1">
        <v>17105</v>
      </c>
      <c r="G109" s="1">
        <v>19277</v>
      </c>
      <c r="H109" s="1">
        <v>65350</v>
      </c>
      <c r="I109" s="1">
        <v>1305</v>
      </c>
      <c r="J109" s="1">
        <v>1435</v>
      </c>
      <c r="K109" s="1">
        <v>3512</v>
      </c>
      <c r="L109" s="1">
        <v>6220</v>
      </c>
      <c r="M109" s="1">
        <v>6478</v>
      </c>
      <c r="N109" s="1">
        <v>109152</v>
      </c>
      <c r="O109" s="1">
        <v>5089</v>
      </c>
      <c r="P109" s="1">
        <v>5216</v>
      </c>
      <c r="Q109" s="1">
        <v>19320</v>
      </c>
      <c r="R109" s="1">
        <v>169</v>
      </c>
      <c r="S109" s="1">
        <v>174</v>
      </c>
      <c r="T109" s="1">
        <v>394</v>
      </c>
    </row>
    <row r="110" spans="1:20" x14ac:dyDescent="0.15">
      <c r="A110" s="149" t="s">
        <v>74</v>
      </c>
      <c r="B110" s="1">
        <v>5</v>
      </c>
      <c r="C110" s="1">
        <v>27219</v>
      </c>
      <c r="D110" s="1">
        <v>33868</v>
      </c>
      <c r="E110" s="1">
        <v>563573</v>
      </c>
      <c r="F110" s="1">
        <v>22433</v>
      </c>
      <c r="G110" s="1">
        <v>26320</v>
      </c>
      <c r="H110" s="1">
        <v>92454</v>
      </c>
      <c r="I110" s="1">
        <v>1459</v>
      </c>
      <c r="J110" s="1">
        <v>1614</v>
      </c>
      <c r="K110" s="1">
        <v>4021</v>
      </c>
      <c r="L110" s="1">
        <v>8057</v>
      </c>
      <c r="M110" s="1">
        <v>8430</v>
      </c>
      <c r="N110" s="1">
        <v>140122</v>
      </c>
      <c r="O110" s="1">
        <v>6837</v>
      </c>
      <c r="P110" s="1">
        <v>7043</v>
      </c>
      <c r="Q110" s="1">
        <v>27104</v>
      </c>
      <c r="R110" s="1">
        <v>172</v>
      </c>
      <c r="S110" s="1">
        <v>178</v>
      </c>
      <c r="T110" s="1">
        <v>509</v>
      </c>
    </row>
    <row r="111" spans="1:20" x14ac:dyDescent="0.15">
      <c r="A111" s="149" t="s">
        <v>74</v>
      </c>
      <c r="B111" s="1">
        <v>6</v>
      </c>
      <c r="C111" s="1">
        <v>36788</v>
      </c>
      <c r="D111" s="1">
        <v>48907</v>
      </c>
      <c r="E111" s="1">
        <v>804506</v>
      </c>
      <c r="F111" s="1">
        <v>31478</v>
      </c>
      <c r="G111" s="1">
        <v>39252</v>
      </c>
      <c r="H111" s="1">
        <v>136961</v>
      </c>
      <c r="I111" s="1">
        <v>1583</v>
      </c>
      <c r="J111" s="1">
        <v>1753</v>
      </c>
      <c r="K111" s="1">
        <v>4321</v>
      </c>
      <c r="L111" s="1">
        <v>14017</v>
      </c>
      <c r="M111" s="1">
        <v>15039</v>
      </c>
      <c r="N111" s="1">
        <v>240934</v>
      </c>
      <c r="O111" s="1">
        <v>12286</v>
      </c>
      <c r="P111" s="1">
        <v>12932</v>
      </c>
      <c r="Q111" s="1">
        <v>44507</v>
      </c>
      <c r="R111" s="1">
        <v>139</v>
      </c>
      <c r="S111" s="1">
        <v>140</v>
      </c>
      <c r="T111" s="1">
        <v>299</v>
      </c>
    </row>
    <row r="112" spans="1:20" x14ac:dyDescent="0.15">
      <c r="A112" s="149" t="s">
        <v>74</v>
      </c>
      <c r="B112" s="1">
        <v>7</v>
      </c>
      <c r="C112" s="1">
        <v>39454</v>
      </c>
      <c r="D112" s="1">
        <v>54247</v>
      </c>
      <c r="E112" s="1">
        <v>881591</v>
      </c>
      <c r="F112" s="1">
        <v>33674</v>
      </c>
      <c r="G112" s="1">
        <v>43188</v>
      </c>
      <c r="H112" s="1">
        <v>147257</v>
      </c>
      <c r="I112" s="1">
        <v>1635</v>
      </c>
      <c r="J112" s="1">
        <v>1815</v>
      </c>
      <c r="K112" s="1">
        <v>4453</v>
      </c>
      <c r="L112" s="1">
        <v>5129</v>
      </c>
      <c r="M112" s="1">
        <v>5340</v>
      </c>
      <c r="N112" s="1">
        <v>77085</v>
      </c>
      <c r="O112" s="1">
        <v>3848</v>
      </c>
      <c r="P112" s="1">
        <v>3937</v>
      </c>
      <c r="Q112" s="1">
        <v>10296</v>
      </c>
      <c r="R112" s="1">
        <v>61</v>
      </c>
      <c r="S112" s="1">
        <v>62</v>
      </c>
      <c r="T112" s="1">
        <v>133</v>
      </c>
    </row>
    <row r="113" spans="1:20" x14ac:dyDescent="0.15">
      <c r="A113" s="149" t="s">
        <v>74</v>
      </c>
      <c r="B113" s="1">
        <v>8</v>
      </c>
      <c r="C113" s="1">
        <v>42037</v>
      </c>
      <c r="D113" s="1">
        <v>59853</v>
      </c>
      <c r="E113" s="1">
        <v>965496</v>
      </c>
      <c r="F113" s="1">
        <v>35891</v>
      </c>
      <c r="G113" s="1">
        <v>47487</v>
      </c>
      <c r="H113" s="1">
        <v>159513</v>
      </c>
      <c r="I113" s="1">
        <v>1687</v>
      </c>
      <c r="J113" s="1">
        <v>1875</v>
      </c>
      <c r="K113" s="1">
        <v>4582</v>
      </c>
      <c r="L113" s="1">
        <v>5385</v>
      </c>
      <c r="M113" s="1">
        <v>5607</v>
      </c>
      <c r="N113" s="1">
        <v>83903</v>
      </c>
      <c r="O113" s="1">
        <v>4200</v>
      </c>
      <c r="P113" s="1">
        <v>4298</v>
      </c>
      <c r="Q113" s="1">
        <v>12255</v>
      </c>
      <c r="R113" s="1">
        <v>59</v>
      </c>
      <c r="S113" s="1">
        <v>59</v>
      </c>
      <c r="T113" s="1">
        <v>129</v>
      </c>
    </row>
    <row r="114" spans="1:20" x14ac:dyDescent="0.15">
      <c r="A114" s="149" t="s">
        <v>74</v>
      </c>
      <c r="B114" s="1">
        <v>9</v>
      </c>
      <c r="C114" s="1">
        <v>44641</v>
      </c>
      <c r="D114" s="1">
        <v>65871</v>
      </c>
      <c r="E114" s="1">
        <v>1055925</v>
      </c>
      <c r="F114" s="1">
        <v>38176</v>
      </c>
      <c r="G114" s="1">
        <v>52177</v>
      </c>
      <c r="H114" s="1">
        <v>173311</v>
      </c>
      <c r="I114" s="1">
        <v>1732</v>
      </c>
      <c r="J114" s="1">
        <v>1926</v>
      </c>
      <c r="K114" s="1">
        <v>4695</v>
      </c>
      <c r="L114" s="1">
        <v>5779</v>
      </c>
      <c r="M114" s="1">
        <v>6017</v>
      </c>
      <c r="N114" s="1">
        <v>90430</v>
      </c>
      <c r="O114" s="1">
        <v>4579</v>
      </c>
      <c r="P114" s="1">
        <v>4691</v>
      </c>
      <c r="Q114" s="1">
        <v>13799</v>
      </c>
      <c r="R114" s="1">
        <v>51</v>
      </c>
      <c r="S114" s="1">
        <v>52</v>
      </c>
      <c r="T114" s="1">
        <v>113</v>
      </c>
    </row>
    <row r="115" spans="1:20" x14ac:dyDescent="0.15">
      <c r="A115" s="149" t="s">
        <v>74</v>
      </c>
      <c r="B115" s="1">
        <v>10</v>
      </c>
      <c r="C115" s="1">
        <v>47066</v>
      </c>
      <c r="D115" s="1">
        <v>71868</v>
      </c>
      <c r="E115" s="1">
        <v>1146168</v>
      </c>
      <c r="F115" s="1">
        <v>40309</v>
      </c>
      <c r="G115" s="1">
        <v>56817</v>
      </c>
      <c r="H115" s="1">
        <v>186807</v>
      </c>
      <c r="I115" s="1">
        <v>1774</v>
      </c>
      <c r="J115" s="1">
        <v>1976</v>
      </c>
      <c r="K115" s="1">
        <v>4797</v>
      </c>
      <c r="L115" s="1">
        <v>5754</v>
      </c>
      <c r="M115" s="1">
        <v>5998</v>
      </c>
      <c r="N115" s="1">
        <v>90242</v>
      </c>
      <c r="O115" s="1">
        <v>4527</v>
      </c>
      <c r="P115" s="1">
        <v>4640</v>
      </c>
      <c r="Q115" s="1">
        <v>13496</v>
      </c>
      <c r="R115" s="1">
        <v>49</v>
      </c>
      <c r="S115" s="1">
        <v>50</v>
      </c>
      <c r="T115" s="1">
        <v>102</v>
      </c>
    </row>
    <row r="116" spans="1:20" x14ac:dyDescent="0.15">
      <c r="A116" s="149" t="s">
        <v>74</v>
      </c>
      <c r="B116" s="1">
        <v>11</v>
      </c>
      <c r="C116" s="1">
        <v>49330</v>
      </c>
      <c r="D116" s="1">
        <v>77844</v>
      </c>
      <c r="E116" s="1">
        <v>1238583</v>
      </c>
      <c r="F116" s="1">
        <v>42302</v>
      </c>
      <c r="G116" s="1">
        <v>61393</v>
      </c>
      <c r="H116" s="1">
        <v>200157</v>
      </c>
      <c r="I116" s="1">
        <v>1812</v>
      </c>
      <c r="J116" s="1">
        <v>2021</v>
      </c>
      <c r="K116" s="1">
        <v>4891</v>
      </c>
      <c r="L116" s="1">
        <v>5737</v>
      </c>
      <c r="M116" s="1">
        <v>5976</v>
      </c>
      <c r="N116" s="1">
        <v>92415</v>
      </c>
      <c r="O116" s="1">
        <v>4466</v>
      </c>
      <c r="P116" s="1">
        <v>4576</v>
      </c>
      <c r="Q116" s="1">
        <v>13351</v>
      </c>
      <c r="R116" s="1">
        <v>44</v>
      </c>
      <c r="S116" s="1">
        <v>45</v>
      </c>
      <c r="T116" s="1">
        <v>94</v>
      </c>
    </row>
    <row r="117" spans="1:20" x14ac:dyDescent="0.15">
      <c r="A117" s="149" t="s">
        <v>74</v>
      </c>
      <c r="B117" s="1">
        <v>12</v>
      </c>
      <c r="C117" s="1">
        <v>51562</v>
      </c>
      <c r="D117" s="1">
        <v>84155</v>
      </c>
      <c r="E117" s="1">
        <v>1340076</v>
      </c>
      <c r="F117" s="1">
        <v>44314</v>
      </c>
      <c r="G117" s="1">
        <v>66332</v>
      </c>
      <c r="H117" s="1">
        <v>216045</v>
      </c>
      <c r="I117" s="1">
        <v>1854</v>
      </c>
      <c r="J117" s="1">
        <v>2069</v>
      </c>
      <c r="K117" s="1">
        <v>5002</v>
      </c>
      <c r="L117" s="1">
        <v>6051</v>
      </c>
      <c r="M117" s="1">
        <v>6311</v>
      </c>
      <c r="N117" s="1">
        <v>101491</v>
      </c>
      <c r="O117" s="1">
        <v>4818</v>
      </c>
      <c r="P117" s="1">
        <v>4939</v>
      </c>
      <c r="Q117" s="1">
        <v>15888</v>
      </c>
      <c r="R117" s="1">
        <v>48</v>
      </c>
      <c r="S117" s="1">
        <v>49</v>
      </c>
      <c r="T117" s="1">
        <v>112</v>
      </c>
    </row>
    <row r="118" spans="1:20" x14ac:dyDescent="0.15">
      <c r="A118" s="149" t="s">
        <v>74</v>
      </c>
      <c r="B118" s="1">
        <v>13</v>
      </c>
      <c r="C118" s="1">
        <v>53883</v>
      </c>
      <c r="D118" s="1">
        <v>91278</v>
      </c>
      <c r="E118" s="1">
        <v>1455867</v>
      </c>
      <c r="F118" s="1">
        <v>46432</v>
      </c>
      <c r="G118" s="1">
        <v>71962</v>
      </c>
      <c r="H118" s="1">
        <v>235612</v>
      </c>
      <c r="I118" s="1">
        <v>1896</v>
      </c>
      <c r="J118" s="1">
        <v>2119</v>
      </c>
      <c r="K118" s="1">
        <v>5100</v>
      </c>
      <c r="L118" s="1">
        <v>6805</v>
      </c>
      <c r="M118" s="1">
        <v>7123</v>
      </c>
      <c r="N118" s="1">
        <v>115792</v>
      </c>
      <c r="O118" s="1">
        <v>5468</v>
      </c>
      <c r="P118" s="1">
        <v>5630</v>
      </c>
      <c r="Q118" s="1">
        <v>19568</v>
      </c>
      <c r="R118" s="1">
        <v>50</v>
      </c>
      <c r="S118" s="1">
        <v>50</v>
      </c>
      <c r="T118" s="1">
        <v>98</v>
      </c>
    </row>
    <row r="119" spans="1:20" x14ac:dyDescent="0.15">
      <c r="A119" s="149" t="s">
        <v>74</v>
      </c>
      <c r="B119" s="1">
        <v>14</v>
      </c>
      <c r="C119" s="1">
        <v>56703</v>
      </c>
      <c r="D119" s="1">
        <v>100495</v>
      </c>
      <c r="E119" s="1">
        <v>1610195</v>
      </c>
      <c r="F119" s="1">
        <v>48906</v>
      </c>
      <c r="G119" s="1">
        <v>78919</v>
      </c>
      <c r="H119" s="1">
        <v>258897</v>
      </c>
      <c r="I119" s="1">
        <v>1956</v>
      </c>
      <c r="J119" s="1">
        <v>2188</v>
      </c>
      <c r="K119" s="1">
        <v>5244</v>
      </c>
      <c r="L119" s="1">
        <v>8688</v>
      </c>
      <c r="M119" s="1">
        <v>9217</v>
      </c>
      <c r="N119" s="1">
        <v>154328</v>
      </c>
      <c r="O119" s="1">
        <v>6700</v>
      </c>
      <c r="P119" s="1">
        <v>6958</v>
      </c>
      <c r="Q119" s="1">
        <v>23285</v>
      </c>
      <c r="R119" s="1">
        <v>68</v>
      </c>
      <c r="S119" s="1">
        <v>68</v>
      </c>
      <c r="T119" s="1">
        <v>144</v>
      </c>
    </row>
    <row r="120" spans="1:20" x14ac:dyDescent="0.15">
      <c r="A120" s="149" t="s">
        <v>74</v>
      </c>
      <c r="B120" s="1">
        <v>15</v>
      </c>
      <c r="C120" s="1">
        <v>58237</v>
      </c>
      <c r="D120" s="1">
        <v>105971</v>
      </c>
      <c r="E120" s="1">
        <v>1693871</v>
      </c>
      <c r="F120" s="1">
        <v>50301</v>
      </c>
      <c r="G120" s="1">
        <v>83086</v>
      </c>
      <c r="H120" s="1">
        <v>270698</v>
      </c>
      <c r="I120" s="1">
        <v>2029</v>
      </c>
      <c r="J120" s="1">
        <v>2273</v>
      </c>
      <c r="K120" s="1">
        <v>5478</v>
      </c>
      <c r="L120" s="1">
        <v>5261</v>
      </c>
      <c r="M120" s="1">
        <v>5476</v>
      </c>
      <c r="N120" s="1">
        <v>83677</v>
      </c>
      <c r="O120" s="1">
        <v>4076</v>
      </c>
      <c r="P120" s="1">
        <v>4167</v>
      </c>
      <c r="Q120" s="1">
        <v>11801</v>
      </c>
      <c r="R120" s="1">
        <v>84</v>
      </c>
      <c r="S120" s="1">
        <v>86</v>
      </c>
      <c r="T120" s="1">
        <v>234</v>
      </c>
    </row>
    <row r="121" spans="1:20" x14ac:dyDescent="0.15">
      <c r="A121" s="149" t="s">
        <v>74</v>
      </c>
      <c r="B121" s="1">
        <v>16</v>
      </c>
      <c r="C121" s="1">
        <v>60114</v>
      </c>
      <c r="D121" s="1">
        <v>113135</v>
      </c>
      <c r="E121" s="1">
        <v>1808211</v>
      </c>
      <c r="F121" s="1">
        <v>52108</v>
      </c>
      <c r="G121" s="1">
        <v>88816</v>
      </c>
      <c r="H121" s="1">
        <v>288841</v>
      </c>
      <c r="I121" s="1">
        <v>2139</v>
      </c>
      <c r="J121" s="1">
        <v>2400</v>
      </c>
      <c r="K121" s="1">
        <v>5858</v>
      </c>
      <c r="L121" s="1">
        <v>6846</v>
      </c>
      <c r="M121" s="1">
        <v>7165</v>
      </c>
      <c r="N121" s="1">
        <v>114339</v>
      </c>
      <c r="O121" s="1">
        <v>5572</v>
      </c>
      <c r="P121" s="1">
        <v>5729</v>
      </c>
      <c r="Q121" s="1">
        <v>18143</v>
      </c>
      <c r="R121" s="1">
        <v>124</v>
      </c>
      <c r="S121" s="1">
        <v>128</v>
      </c>
      <c r="T121" s="1">
        <v>380</v>
      </c>
    </row>
    <row r="122" spans="1:20" x14ac:dyDescent="0.15">
      <c r="A122" s="149" t="s">
        <v>74</v>
      </c>
      <c r="B122" s="1">
        <v>17</v>
      </c>
      <c r="C122" s="1">
        <v>62342</v>
      </c>
      <c r="D122" s="1">
        <v>122166</v>
      </c>
      <c r="E122" s="1">
        <v>1954462</v>
      </c>
      <c r="F122" s="1">
        <v>54365</v>
      </c>
      <c r="G122" s="1">
        <v>96377</v>
      </c>
      <c r="H122" s="1">
        <v>315931</v>
      </c>
      <c r="I122" s="1">
        <v>2292</v>
      </c>
      <c r="J122" s="1">
        <v>2579</v>
      </c>
      <c r="K122" s="1">
        <v>6377</v>
      </c>
      <c r="L122" s="1">
        <v>8598</v>
      </c>
      <c r="M122" s="1">
        <v>9031</v>
      </c>
      <c r="N122" s="1">
        <v>146252</v>
      </c>
      <c r="O122" s="1">
        <v>7324</v>
      </c>
      <c r="P122" s="1">
        <v>7562</v>
      </c>
      <c r="Q122" s="1">
        <v>27091</v>
      </c>
      <c r="R122" s="1">
        <v>173</v>
      </c>
      <c r="S122" s="1">
        <v>178</v>
      </c>
      <c r="T122" s="1">
        <v>518</v>
      </c>
    </row>
    <row r="123" spans="1:20" x14ac:dyDescent="0.15">
      <c r="A123" s="149" t="s">
        <v>74</v>
      </c>
      <c r="B123" s="1">
        <v>18</v>
      </c>
      <c r="C123" s="1">
        <v>66084</v>
      </c>
      <c r="D123" s="1">
        <v>138250</v>
      </c>
      <c r="E123" s="1">
        <v>2233974</v>
      </c>
      <c r="F123" s="1">
        <v>58337</v>
      </c>
      <c r="G123" s="1">
        <v>110418</v>
      </c>
      <c r="H123" s="1">
        <v>365038</v>
      </c>
      <c r="I123" s="1">
        <v>2663</v>
      </c>
      <c r="J123" s="1">
        <v>3012</v>
      </c>
      <c r="K123" s="1">
        <v>7639</v>
      </c>
      <c r="L123" s="1">
        <v>14978</v>
      </c>
      <c r="M123" s="1">
        <v>16084</v>
      </c>
      <c r="N123" s="1">
        <v>279512</v>
      </c>
      <c r="O123" s="1">
        <v>13329</v>
      </c>
      <c r="P123" s="1">
        <v>14041</v>
      </c>
      <c r="Q123" s="1">
        <v>49108</v>
      </c>
      <c r="R123" s="1">
        <v>415</v>
      </c>
      <c r="S123" s="1">
        <v>434</v>
      </c>
      <c r="T123" s="1">
        <v>1263</v>
      </c>
    </row>
    <row r="124" spans="1:20" x14ac:dyDescent="0.15">
      <c r="A124" s="149" t="s">
        <v>74</v>
      </c>
      <c r="B124" s="1">
        <v>19</v>
      </c>
      <c r="C124" s="1">
        <v>67464</v>
      </c>
      <c r="D124" s="1">
        <v>144946</v>
      </c>
      <c r="E124" s="1">
        <v>2333633</v>
      </c>
      <c r="F124" s="1">
        <v>59694</v>
      </c>
      <c r="G124" s="1">
        <v>115745</v>
      </c>
      <c r="H124" s="1">
        <v>379589</v>
      </c>
      <c r="I124" s="1">
        <v>2721</v>
      </c>
      <c r="J124" s="1">
        <v>3090</v>
      </c>
      <c r="K124" s="1">
        <v>7822</v>
      </c>
      <c r="L124" s="1">
        <v>6400</v>
      </c>
      <c r="M124" s="1">
        <v>6695</v>
      </c>
      <c r="N124" s="1">
        <v>99659</v>
      </c>
      <c r="O124" s="1">
        <v>5174</v>
      </c>
      <c r="P124" s="1">
        <v>5326</v>
      </c>
      <c r="Q124" s="1">
        <v>14551</v>
      </c>
      <c r="R124" s="1">
        <v>75</v>
      </c>
      <c r="S124" s="1">
        <v>77</v>
      </c>
      <c r="T124" s="1">
        <v>183</v>
      </c>
    </row>
    <row r="125" spans="1:20" x14ac:dyDescent="0.15">
      <c r="A125" s="149" t="s">
        <v>74</v>
      </c>
      <c r="B125" s="1">
        <v>20</v>
      </c>
      <c r="C125" s="1">
        <v>68780</v>
      </c>
      <c r="D125" s="1">
        <v>151923</v>
      </c>
      <c r="E125" s="1">
        <v>2434987</v>
      </c>
      <c r="F125" s="1">
        <v>61021</v>
      </c>
      <c r="G125" s="1">
        <v>121418</v>
      </c>
      <c r="H125" s="1">
        <v>395919</v>
      </c>
      <c r="I125" s="1">
        <v>2750</v>
      </c>
      <c r="J125" s="1">
        <v>3129</v>
      </c>
      <c r="K125" s="1">
        <v>7933</v>
      </c>
      <c r="L125" s="1">
        <v>6657</v>
      </c>
      <c r="M125" s="1">
        <v>6977</v>
      </c>
      <c r="N125" s="1">
        <v>101354</v>
      </c>
      <c r="O125" s="1">
        <v>5504</v>
      </c>
      <c r="P125" s="1">
        <v>5674</v>
      </c>
      <c r="Q125" s="1">
        <v>16330</v>
      </c>
      <c r="R125" s="1">
        <v>39</v>
      </c>
      <c r="S125" s="1">
        <v>40</v>
      </c>
      <c r="T125" s="1">
        <v>111</v>
      </c>
    </row>
    <row r="126" spans="1:20" x14ac:dyDescent="0.15">
      <c r="A126" s="149" t="s">
        <v>74</v>
      </c>
      <c r="B126" s="1">
        <v>21</v>
      </c>
      <c r="C126" s="1">
        <v>70038</v>
      </c>
      <c r="D126" s="1">
        <v>158938</v>
      </c>
      <c r="E126" s="1">
        <v>2539705</v>
      </c>
      <c r="F126" s="1">
        <v>62295</v>
      </c>
      <c r="G126" s="1">
        <v>127123</v>
      </c>
      <c r="H126" s="1">
        <v>412783</v>
      </c>
      <c r="I126" s="1">
        <v>2777</v>
      </c>
      <c r="J126" s="1">
        <v>3166</v>
      </c>
      <c r="K126" s="1">
        <v>8008</v>
      </c>
      <c r="L126" s="1">
        <v>6694</v>
      </c>
      <c r="M126" s="1">
        <v>7016</v>
      </c>
      <c r="N126" s="1">
        <v>104718</v>
      </c>
      <c r="O126" s="1">
        <v>5536</v>
      </c>
      <c r="P126" s="1">
        <v>5705</v>
      </c>
      <c r="Q126" s="1">
        <v>16864</v>
      </c>
      <c r="R126" s="1">
        <v>37</v>
      </c>
      <c r="S126" s="1">
        <v>38</v>
      </c>
      <c r="T126" s="1">
        <v>76</v>
      </c>
    </row>
    <row r="127" spans="1:20" x14ac:dyDescent="0.15">
      <c r="A127" s="149" t="s">
        <v>74</v>
      </c>
      <c r="B127" s="1">
        <v>22</v>
      </c>
      <c r="C127" s="1">
        <v>71177</v>
      </c>
      <c r="D127" s="1">
        <v>165848</v>
      </c>
      <c r="E127" s="1">
        <v>2642915</v>
      </c>
      <c r="F127" s="1">
        <v>63455</v>
      </c>
      <c r="G127" s="1">
        <v>132789</v>
      </c>
      <c r="H127" s="1">
        <v>430014</v>
      </c>
      <c r="I127" s="1">
        <v>2802</v>
      </c>
      <c r="J127" s="1">
        <v>3199</v>
      </c>
      <c r="K127" s="1">
        <v>8079</v>
      </c>
      <c r="L127" s="1">
        <v>6605</v>
      </c>
      <c r="M127" s="1">
        <v>6910</v>
      </c>
      <c r="N127" s="1">
        <v>103210</v>
      </c>
      <c r="O127" s="1">
        <v>5500</v>
      </c>
      <c r="P127" s="1">
        <v>5666</v>
      </c>
      <c r="Q127" s="1">
        <v>17231</v>
      </c>
      <c r="R127" s="1">
        <v>32</v>
      </c>
      <c r="S127" s="1">
        <v>32</v>
      </c>
      <c r="T127" s="1">
        <v>71</v>
      </c>
    </row>
    <row r="128" spans="1:20" x14ac:dyDescent="0.15">
      <c r="A128" s="149" t="s">
        <v>74</v>
      </c>
      <c r="B128" s="1">
        <v>23</v>
      </c>
      <c r="C128" s="1">
        <v>72356</v>
      </c>
      <c r="D128" s="1">
        <v>173502</v>
      </c>
      <c r="E128" s="1">
        <v>2756650</v>
      </c>
      <c r="F128" s="1">
        <v>64677</v>
      </c>
      <c r="G128" s="1">
        <v>139118</v>
      </c>
      <c r="H128" s="1">
        <v>449171</v>
      </c>
      <c r="I128" s="1">
        <v>2829</v>
      </c>
      <c r="J128" s="1">
        <v>3234</v>
      </c>
      <c r="K128" s="1">
        <v>8169</v>
      </c>
      <c r="L128" s="1">
        <v>7279</v>
      </c>
      <c r="M128" s="1">
        <v>7654</v>
      </c>
      <c r="N128" s="1">
        <v>113735</v>
      </c>
      <c r="O128" s="1">
        <v>6123</v>
      </c>
      <c r="P128" s="1">
        <v>6330</v>
      </c>
      <c r="Q128" s="1">
        <v>19157</v>
      </c>
      <c r="R128" s="1">
        <v>34</v>
      </c>
      <c r="S128" s="1">
        <v>34</v>
      </c>
      <c r="T128" s="1">
        <v>90</v>
      </c>
    </row>
    <row r="129" spans="1:20" x14ac:dyDescent="0.15">
      <c r="A129" s="149" t="s">
        <v>74</v>
      </c>
      <c r="B129" s="1">
        <v>24</v>
      </c>
      <c r="C129" s="1">
        <v>74006</v>
      </c>
      <c r="D129" s="1">
        <v>185047</v>
      </c>
      <c r="E129" s="1">
        <v>2918443</v>
      </c>
      <c r="F129" s="1">
        <v>66497</v>
      </c>
      <c r="G129" s="1">
        <v>149276</v>
      </c>
      <c r="H129" s="1">
        <v>481025</v>
      </c>
      <c r="I129" s="1">
        <v>2861</v>
      </c>
      <c r="J129" s="1">
        <v>3277</v>
      </c>
      <c r="K129" s="1">
        <v>8271</v>
      </c>
      <c r="L129" s="1">
        <v>10907</v>
      </c>
      <c r="M129" s="1">
        <v>11545</v>
      </c>
      <c r="N129" s="1">
        <v>161793</v>
      </c>
      <c r="O129" s="1">
        <v>9738</v>
      </c>
      <c r="P129" s="1">
        <v>10157</v>
      </c>
      <c r="Q129" s="1">
        <v>31854</v>
      </c>
      <c r="R129" s="1">
        <v>42</v>
      </c>
      <c r="S129" s="1">
        <v>43</v>
      </c>
      <c r="T129" s="1">
        <v>102</v>
      </c>
    </row>
    <row r="130" spans="1:20" x14ac:dyDescent="0.15">
      <c r="A130" s="149" t="s">
        <v>74</v>
      </c>
      <c r="B130" s="1">
        <v>25</v>
      </c>
      <c r="C130" s="1">
        <v>74846</v>
      </c>
      <c r="D130" s="1">
        <v>191046</v>
      </c>
      <c r="E130" s="1">
        <v>3002760</v>
      </c>
      <c r="F130" s="1">
        <v>67329</v>
      </c>
      <c r="G130" s="1">
        <v>153999</v>
      </c>
      <c r="H130" s="1">
        <v>492529</v>
      </c>
      <c r="I130" s="1">
        <v>2892</v>
      </c>
      <c r="J130" s="1">
        <v>3314</v>
      </c>
      <c r="K130" s="1">
        <v>8361</v>
      </c>
      <c r="L130" s="1">
        <v>5725</v>
      </c>
      <c r="M130" s="1">
        <v>5999</v>
      </c>
      <c r="N130" s="1">
        <v>84317</v>
      </c>
      <c r="O130" s="1">
        <v>4586</v>
      </c>
      <c r="P130" s="1">
        <v>4723</v>
      </c>
      <c r="Q130" s="1">
        <v>11505</v>
      </c>
      <c r="R130" s="1">
        <v>37</v>
      </c>
      <c r="S130" s="1">
        <v>37</v>
      </c>
      <c r="T130" s="1">
        <v>91</v>
      </c>
    </row>
    <row r="131" spans="1:20" x14ac:dyDescent="0.15">
      <c r="A131" s="149" t="s">
        <v>74</v>
      </c>
      <c r="B131" s="1">
        <v>26</v>
      </c>
      <c r="C131" s="1">
        <v>75576</v>
      </c>
      <c r="D131" s="1">
        <v>196619</v>
      </c>
      <c r="E131" s="1">
        <v>3083848</v>
      </c>
      <c r="F131" s="1">
        <v>68036</v>
      </c>
      <c r="G131" s="1">
        <v>158321</v>
      </c>
      <c r="H131" s="1">
        <v>503698</v>
      </c>
      <c r="I131" s="1">
        <v>2926</v>
      </c>
      <c r="J131" s="1">
        <v>3358</v>
      </c>
      <c r="K131" s="1">
        <v>8467</v>
      </c>
      <c r="L131" s="1">
        <v>5334</v>
      </c>
      <c r="M131" s="1">
        <v>5573</v>
      </c>
      <c r="N131" s="1">
        <v>81090</v>
      </c>
      <c r="O131" s="1">
        <v>4212</v>
      </c>
      <c r="P131" s="1">
        <v>4322</v>
      </c>
      <c r="Q131" s="1">
        <v>11169</v>
      </c>
      <c r="R131" s="1">
        <v>43</v>
      </c>
      <c r="S131" s="1">
        <v>44</v>
      </c>
      <c r="T131" s="1">
        <v>106</v>
      </c>
    </row>
    <row r="132" spans="1:20" x14ac:dyDescent="0.15">
      <c r="A132" s="149" t="s">
        <v>74</v>
      </c>
      <c r="B132" s="1">
        <v>27</v>
      </c>
      <c r="C132" s="1">
        <v>76310</v>
      </c>
      <c r="D132" s="1">
        <v>202275</v>
      </c>
      <c r="E132" s="1">
        <v>3200245</v>
      </c>
      <c r="F132" s="1">
        <v>68667</v>
      </c>
      <c r="G132" s="1">
        <v>162421</v>
      </c>
      <c r="H132" s="1">
        <v>514212</v>
      </c>
      <c r="I132" s="1">
        <v>3385</v>
      </c>
      <c r="J132" s="1">
        <v>3891</v>
      </c>
      <c r="K132" s="1">
        <v>11286</v>
      </c>
      <c r="L132" s="1">
        <v>5396</v>
      </c>
      <c r="M132" s="1">
        <v>5657</v>
      </c>
      <c r="N132" s="1">
        <v>116397</v>
      </c>
      <c r="O132" s="1">
        <v>4004</v>
      </c>
      <c r="P132" s="1">
        <v>4100</v>
      </c>
      <c r="Q132" s="1">
        <v>10515</v>
      </c>
      <c r="R132" s="1">
        <v>521</v>
      </c>
      <c r="S132" s="1">
        <v>532</v>
      </c>
      <c r="T132" s="1">
        <v>2819</v>
      </c>
    </row>
    <row r="133" spans="1:20" x14ac:dyDescent="0.15">
      <c r="A133" s="149" t="s">
        <v>74</v>
      </c>
      <c r="B133" s="1">
        <v>28</v>
      </c>
      <c r="C133" s="1">
        <v>77033</v>
      </c>
      <c r="D133" s="1">
        <v>208192</v>
      </c>
      <c r="E133" s="1">
        <v>3307187</v>
      </c>
      <c r="F133" s="1">
        <v>69307</v>
      </c>
      <c r="G133" s="1">
        <v>166724</v>
      </c>
      <c r="H133" s="1">
        <v>525047</v>
      </c>
      <c r="I133" s="1">
        <v>3859</v>
      </c>
      <c r="J133" s="1">
        <v>4466</v>
      </c>
      <c r="K133" s="1">
        <v>13235</v>
      </c>
      <c r="L133" s="1">
        <v>5634</v>
      </c>
      <c r="M133" s="1">
        <v>5917</v>
      </c>
      <c r="N133" s="1">
        <v>106942</v>
      </c>
      <c r="O133" s="1">
        <v>4193</v>
      </c>
      <c r="P133" s="1">
        <v>4303</v>
      </c>
      <c r="Q133" s="1">
        <v>10835</v>
      </c>
      <c r="R133" s="1">
        <v>557</v>
      </c>
      <c r="S133" s="1">
        <v>575</v>
      </c>
      <c r="T133" s="1">
        <v>1949</v>
      </c>
    </row>
    <row r="134" spans="1:20" x14ac:dyDescent="0.15">
      <c r="A134" s="149" t="s">
        <v>74</v>
      </c>
      <c r="B134" s="1">
        <v>29</v>
      </c>
      <c r="C134" s="1">
        <v>77695</v>
      </c>
      <c r="D134" s="1">
        <v>213783</v>
      </c>
      <c r="E134" s="1">
        <v>3396807</v>
      </c>
      <c r="F134" s="1">
        <v>69918</v>
      </c>
      <c r="G134" s="1">
        <v>170879</v>
      </c>
      <c r="H134" s="1">
        <v>535377</v>
      </c>
      <c r="I134" s="1">
        <v>4150</v>
      </c>
      <c r="J134" s="1">
        <v>4818</v>
      </c>
      <c r="K134" s="1">
        <v>14093</v>
      </c>
      <c r="L134" s="1">
        <v>5336</v>
      </c>
      <c r="M134" s="1">
        <v>5593</v>
      </c>
      <c r="N134" s="1">
        <v>89620</v>
      </c>
      <c r="O134" s="1">
        <v>4047</v>
      </c>
      <c r="P134" s="1">
        <v>4154</v>
      </c>
      <c r="Q134" s="1">
        <v>10328</v>
      </c>
      <c r="R134" s="1">
        <v>345</v>
      </c>
      <c r="S134" s="1">
        <v>352</v>
      </c>
      <c r="T134" s="1">
        <v>859</v>
      </c>
    </row>
    <row r="135" spans="1:20" x14ac:dyDescent="0.15">
      <c r="A135" s="149" t="s">
        <v>74</v>
      </c>
      <c r="B135" s="1">
        <v>30</v>
      </c>
      <c r="C135" s="1">
        <v>78339</v>
      </c>
      <c r="D135" s="1">
        <v>219731</v>
      </c>
      <c r="E135" s="1">
        <v>3491581</v>
      </c>
      <c r="F135" s="1">
        <v>70527</v>
      </c>
      <c r="G135" s="1">
        <v>175360</v>
      </c>
      <c r="H135" s="1">
        <v>547034</v>
      </c>
      <c r="I135" s="1">
        <v>4444</v>
      </c>
      <c r="J135" s="1">
        <v>5179</v>
      </c>
      <c r="K135" s="1">
        <v>14929</v>
      </c>
      <c r="L135" s="1">
        <v>5682</v>
      </c>
      <c r="M135" s="1">
        <v>5947</v>
      </c>
      <c r="N135" s="1">
        <v>94775</v>
      </c>
      <c r="O135" s="1">
        <v>4367</v>
      </c>
      <c r="P135" s="1">
        <v>4481</v>
      </c>
      <c r="Q135" s="1">
        <v>11658</v>
      </c>
      <c r="R135" s="1">
        <v>355</v>
      </c>
      <c r="S135" s="1">
        <v>361</v>
      </c>
      <c r="T135" s="1">
        <v>836</v>
      </c>
    </row>
    <row r="136" spans="1:20" x14ac:dyDescent="0.15">
      <c r="A136" s="149" t="s">
        <v>74</v>
      </c>
      <c r="B136" s="1">
        <v>31</v>
      </c>
      <c r="C136" s="1">
        <v>78992</v>
      </c>
      <c r="D136" s="1">
        <v>226110</v>
      </c>
      <c r="E136" s="1">
        <v>3593450</v>
      </c>
      <c r="F136" s="1">
        <v>71154</v>
      </c>
      <c r="G136" s="1">
        <v>180226</v>
      </c>
      <c r="H136" s="1">
        <v>560223</v>
      </c>
      <c r="I136" s="1">
        <v>4748</v>
      </c>
      <c r="J136" s="1">
        <v>5561</v>
      </c>
      <c r="K136" s="1">
        <v>15781</v>
      </c>
      <c r="L136" s="1">
        <v>6082</v>
      </c>
      <c r="M136" s="1">
        <v>6378</v>
      </c>
      <c r="N136" s="1">
        <v>101870</v>
      </c>
      <c r="O136" s="1">
        <v>4739</v>
      </c>
      <c r="P136" s="1">
        <v>4866</v>
      </c>
      <c r="Q136" s="1">
        <v>13189</v>
      </c>
      <c r="R136" s="1">
        <v>375</v>
      </c>
      <c r="S136" s="1">
        <v>383</v>
      </c>
      <c r="T136" s="1">
        <v>852</v>
      </c>
    </row>
    <row r="137" spans="1:20" x14ac:dyDescent="0.15">
      <c r="A137" s="149" t="s">
        <v>74</v>
      </c>
      <c r="B137" s="1">
        <v>32</v>
      </c>
      <c r="C137" s="1">
        <v>79609</v>
      </c>
      <c r="D137" s="1">
        <v>232213</v>
      </c>
      <c r="E137" s="1">
        <v>3678489</v>
      </c>
      <c r="F137" s="1">
        <v>71667</v>
      </c>
      <c r="G137" s="1">
        <v>184226</v>
      </c>
      <c r="H137" s="1">
        <v>570771</v>
      </c>
      <c r="I137" s="1">
        <v>4995</v>
      </c>
      <c r="J137" s="1">
        <v>5876</v>
      </c>
      <c r="K137" s="1">
        <v>16473</v>
      </c>
      <c r="L137" s="1">
        <v>5826</v>
      </c>
      <c r="M137" s="1">
        <v>6104</v>
      </c>
      <c r="N137" s="1">
        <v>85039</v>
      </c>
      <c r="O137" s="1">
        <v>3911</v>
      </c>
      <c r="P137" s="1">
        <v>4000</v>
      </c>
      <c r="Q137" s="1">
        <v>10548</v>
      </c>
      <c r="R137" s="1">
        <v>311</v>
      </c>
      <c r="S137" s="1">
        <v>316</v>
      </c>
      <c r="T137" s="1">
        <v>692</v>
      </c>
    </row>
    <row r="138" spans="1:20" x14ac:dyDescent="0.15">
      <c r="A138" s="149" t="s">
        <v>74</v>
      </c>
      <c r="B138" s="1">
        <v>33</v>
      </c>
      <c r="C138" s="1">
        <v>80213</v>
      </c>
      <c r="D138" s="1">
        <v>238377</v>
      </c>
      <c r="E138" s="1">
        <v>3776049</v>
      </c>
      <c r="F138" s="1">
        <v>72256</v>
      </c>
      <c r="G138" s="1">
        <v>188940</v>
      </c>
      <c r="H138" s="1">
        <v>583484</v>
      </c>
      <c r="I138" s="1">
        <v>5264</v>
      </c>
      <c r="J138" s="1">
        <v>6217</v>
      </c>
      <c r="K138" s="1">
        <v>17194</v>
      </c>
      <c r="L138" s="1">
        <v>5870</v>
      </c>
      <c r="M138" s="1">
        <v>6164</v>
      </c>
      <c r="N138" s="1">
        <v>97560</v>
      </c>
      <c r="O138" s="1">
        <v>4576</v>
      </c>
      <c r="P138" s="1">
        <v>4714</v>
      </c>
      <c r="Q138" s="1">
        <v>12713</v>
      </c>
      <c r="R138" s="1">
        <v>336</v>
      </c>
      <c r="S138" s="1">
        <v>340</v>
      </c>
      <c r="T138" s="1">
        <v>721</v>
      </c>
    </row>
    <row r="139" spans="1:20" x14ac:dyDescent="0.15">
      <c r="A139" s="149" t="s">
        <v>74</v>
      </c>
      <c r="B139" s="1">
        <v>34</v>
      </c>
      <c r="C139" s="1">
        <v>80778</v>
      </c>
      <c r="D139" s="1">
        <v>244409</v>
      </c>
      <c r="E139" s="1">
        <v>3872937</v>
      </c>
      <c r="F139" s="1">
        <v>72813</v>
      </c>
      <c r="G139" s="1">
        <v>193540</v>
      </c>
      <c r="H139" s="1">
        <v>595752</v>
      </c>
      <c r="I139" s="1">
        <v>5522</v>
      </c>
      <c r="J139" s="1">
        <v>6548</v>
      </c>
      <c r="K139" s="1">
        <v>17907</v>
      </c>
      <c r="L139" s="1">
        <v>5759</v>
      </c>
      <c r="M139" s="1">
        <v>6032</v>
      </c>
      <c r="N139" s="1">
        <v>96889</v>
      </c>
      <c r="O139" s="1">
        <v>4475</v>
      </c>
      <c r="P139" s="1">
        <v>4599</v>
      </c>
      <c r="Q139" s="1">
        <v>12269</v>
      </c>
      <c r="R139" s="1">
        <v>326</v>
      </c>
      <c r="S139" s="1">
        <v>330</v>
      </c>
      <c r="T139" s="1">
        <v>715</v>
      </c>
    </row>
    <row r="140" spans="1:20" x14ac:dyDescent="0.15">
      <c r="A140" s="149" t="s">
        <v>74</v>
      </c>
      <c r="B140" s="1">
        <v>35</v>
      </c>
      <c r="C140" s="1">
        <v>81305</v>
      </c>
      <c r="D140" s="1">
        <v>250389</v>
      </c>
      <c r="E140" s="1">
        <v>3968674</v>
      </c>
      <c r="F140" s="1">
        <v>73340</v>
      </c>
      <c r="G140" s="1">
        <v>198140</v>
      </c>
      <c r="H140" s="1">
        <v>608446</v>
      </c>
      <c r="I140" s="1">
        <v>5773</v>
      </c>
      <c r="J140" s="1">
        <v>6877</v>
      </c>
      <c r="K140" s="1">
        <v>18615</v>
      </c>
      <c r="L140" s="1">
        <v>5720</v>
      </c>
      <c r="M140" s="1">
        <v>5981</v>
      </c>
      <c r="N140" s="1">
        <v>95738</v>
      </c>
      <c r="O140" s="1">
        <v>4479</v>
      </c>
      <c r="P140" s="1">
        <v>4600</v>
      </c>
      <c r="Q140" s="1">
        <v>12694</v>
      </c>
      <c r="R140" s="1">
        <v>323</v>
      </c>
      <c r="S140" s="1">
        <v>329</v>
      </c>
      <c r="T140" s="1">
        <v>707</v>
      </c>
    </row>
    <row r="141" spans="1:20" x14ac:dyDescent="0.15">
      <c r="A141" s="149" t="s">
        <v>74</v>
      </c>
      <c r="B141" s="1">
        <v>36</v>
      </c>
      <c r="C141" s="1">
        <v>81820</v>
      </c>
      <c r="D141" s="1">
        <v>256204</v>
      </c>
      <c r="E141" s="1">
        <v>4063540</v>
      </c>
      <c r="F141" s="1">
        <v>73850</v>
      </c>
      <c r="G141" s="1">
        <v>202580</v>
      </c>
      <c r="H141" s="1">
        <v>620501</v>
      </c>
      <c r="I141" s="1">
        <v>6021</v>
      </c>
      <c r="J141" s="1">
        <v>7211</v>
      </c>
      <c r="K141" s="1">
        <v>19388</v>
      </c>
      <c r="L141" s="1">
        <v>5573</v>
      </c>
      <c r="M141" s="1">
        <v>5815</v>
      </c>
      <c r="N141" s="1">
        <v>94865</v>
      </c>
      <c r="O141" s="1">
        <v>4334</v>
      </c>
      <c r="P141" s="1">
        <v>4442</v>
      </c>
      <c r="Q141" s="1">
        <v>12055</v>
      </c>
      <c r="R141" s="1">
        <v>329</v>
      </c>
      <c r="S141" s="1">
        <v>334</v>
      </c>
      <c r="T141" s="1">
        <v>773</v>
      </c>
    </row>
    <row r="142" spans="1:20" x14ac:dyDescent="0.15">
      <c r="A142" s="149" t="s">
        <v>74</v>
      </c>
      <c r="B142" s="1">
        <v>37</v>
      </c>
      <c r="C142" s="1">
        <v>82351</v>
      </c>
      <c r="D142" s="1">
        <v>262465</v>
      </c>
      <c r="E142" s="1">
        <v>4168261</v>
      </c>
      <c r="F142" s="1">
        <v>74377</v>
      </c>
      <c r="G142" s="1">
        <v>207330</v>
      </c>
      <c r="H142" s="1">
        <v>633164</v>
      </c>
      <c r="I142" s="1">
        <v>6294</v>
      </c>
      <c r="J142" s="1">
        <v>7575</v>
      </c>
      <c r="K142" s="1">
        <v>20192</v>
      </c>
      <c r="L142" s="1">
        <v>5975</v>
      </c>
      <c r="M142" s="1">
        <v>6261</v>
      </c>
      <c r="N142" s="1">
        <v>104721</v>
      </c>
      <c r="O142" s="1">
        <v>4622</v>
      </c>
      <c r="P142" s="1">
        <v>4749</v>
      </c>
      <c r="Q142" s="1">
        <v>12663</v>
      </c>
      <c r="R142" s="1">
        <v>358</v>
      </c>
      <c r="S142" s="1">
        <v>365</v>
      </c>
      <c r="T142" s="1">
        <v>805</v>
      </c>
    </row>
    <row r="143" spans="1:20" x14ac:dyDescent="0.15">
      <c r="A143" s="149" t="s">
        <v>74</v>
      </c>
      <c r="B143" s="1">
        <v>38</v>
      </c>
      <c r="C143" s="1">
        <v>82875</v>
      </c>
      <c r="D143" s="1">
        <v>268808</v>
      </c>
      <c r="E143" s="1">
        <v>4276092</v>
      </c>
      <c r="F143" s="1">
        <v>74901</v>
      </c>
      <c r="G143" s="1">
        <v>212139</v>
      </c>
      <c r="H143" s="1">
        <v>646178</v>
      </c>
      <c r="I143" s="1">
        <v>6589</v>
      </c>
      <c r="J143" s="1">
        <v>7976</v>
      </c>
      <c r="K143" s="1">
        <v>21080</v>
      </c>
      <c r="L143" s="1">
        <v>6057</v>
      </c>
      <c r="M143" s="1">
        <v>6342</v>
      </c>
      <c r="N143" s="1">
        <v>107832</v>
      </c>
      <c r="O143" s="1">
        <v>4683</v>
      </c>
      <c r="P143" s="1">
        <v>4809</v>
      </c>
      <c r="Q143" s="1">
        <v>13015</v>
      </c>
      <c r="R143" s="1">
        <v>393</v>
      </c>
      <c r="S143" s="1">
        <v>401</v>
      </c>
      <c r="T143" s="1">
        <v>887</v>
      </c>
    </row>
    <row r="144" spans="1:20" x14ac:dyDescent="0.15">
      <c r="A144" s="149" t="s">
        <v>74</v>
      </c>
      <c r="B144" s="1">
        <v>39</v>
      </c>
      <c r="C144" s="1">
        <v>83429</v>
      </c>
      <c r="D144" s="1">
        <v>275744</v>
      </c>
      <c r="E144" s="1">
        <v>4413673</v>
      </c>
      <c r="F144" s="1">
        <v>75435</v>
      </c>
      <c r="G144" s="1">
        <v>217182</v>
      </c>
      <c r="H144" s="1">
        <v>660346</v>
      </c>
      <c r="I144" s="1">
        <v>7085</v>
      </c>
      <c r="J144" s="1">
        <v>8776</v>
      </c>
      <c r="K144" s="1">
        <v>23320</v>
      </c>
      <c r="L144" s="1">
        <v>6606</v>
      </c>
      <c r="M144" s="1">
        <v>6936</v>
      </c>
      <c r="N144" s="1">
        <v>137584</v>
      </c>
      <c r="O144" s="1">
        <v>4910</v>
      </c>
      <c r="P144" s="1">
        <v>5044</v>
      </c>
      <c r="Q144" s="1">
        <v>14168</v>
      </c>
      <c r="R144" s="1">
        <v>779</v>
      </c>
      <c r="S144" s="1">
        <v>800</v>
      </c>
      <c r="T144" s="1">
        <v>2240</v>
      </c>
    </row>
    <row r="145" spans="1:20" x14ac:dyDescent="0.15">
      <c r="A145" s="149" t="s">
        <v>74</v>
      </c>
      <c r="B145" s="1">
        <v>40</v>
      </c>
      <c r="C145" s="1">
        <v>83939</v>
      </c>
      <c r="D145" s="1">
        <v>282359</v>
      </c>
      <c r="E145" s="1">
        <v>4541540</v>
      </c>
      <c r="F145" s="1">
        <v>75922</v>
      </c>
      <c r="G145" s="1">
        <v>222002</v>
      </c>
      <c r="H145" s="1">
        <v>673595</v>
      </c>
      <c r="I145" s="1">
        <v>7548</v>
      </c>
      <c r="J145" s="1">
        <v>9518</v>
      </c>
      <c r="K145" s="1">
        <v>25252</v>
      </c>
      <c r="L145" s="1">
        <v>6305</v>
      </c>
      <c r="M145" s="1">
        <v>6615</v>
      </c>
      <c r="N145" s="1">
        <v>127868</v>
      </c>
      <c r="O145" s="1">
        <v>4694</v>
      </c>
      <c r="P145" s="1">
        <v>4820</v>
      </c>
      <c r="Q145" s="1">
        <v>13249</v>
      </c>
      <c r="R145" s="1">
        <v>723</v>
      </c>
      <c r="S145" s="1">
        <v>742</v>
      </c>
      <c r="T145" s="1">
        <v>1932</v>
      </c>
    </row>
    <row r="146" spans="1:20" x14ac:dyDescent="0.15">
      <c r="A146" s="149" t="s">
        <v>74</v>
      </c>
      <c r="B146" s="1">
        <v>41</v>
      </c>
      <c r="C146" s="1">
        <v>84463</v>
      </c>
      <c r="D146" s="1">
        <v>289210</v>
      </c>
      <c r="E146" s="1">
        <v>4665841</v>
      </c>
      <c r="F146" s="1">
        <v>76440</v>
      </c>
      <c r="G146" s="1">
        <v>227055</v>
      </c>
      <c r="H146" s="1">
        <v>686732</v>
      </c>
      <c r="I146" s="1">
        <v>7961</v>
      </c>
      <c r="J146" s="1">
        <v>10113</v>
      </c>
      <c r="K146" s="1">
        <v>26639</v>
      </c>
      <c r="L146" s="1">
        <v>6514</v>
      </c>
      <c r="M146" s="1">
        <v>6852</v>
      </c>
      <c r="N146" s="1">
        <v>124303</v>
      </c>
      <c r="O146" s="1">
        <v>4907</v>
      </c>
      <c r="P146" s="1">
        <v>5053</v>
      </c>
      <c r="Q146" s="1">
        <v>13136</v>
      </c>
      <c r="R146" s="1">
        <v>584</v>
      </c>
      <c r="S146" s="1">
        <v>596</v>
      </c>
      <c r="T146" s="1">
        <v>1387</v>
      </c>
    </row>
    <row r="147" spans="1:20" x14ac:dyDescent="0.15">
      <c r="A147" s="149" t="s">
        <v>74</v>
      </c>
      <c r="B147" s="1">
        <v>42</v>
      </c>
      <c r="C147" s="1">
        <v>84937</v>
      </c>
      <c r="D147" s="1">
        <v>295540</v>
      </c>
      <c r="E147" s="1">
        <v>4782828</v>
      </c>
      <c r="F147" s="1">
        <v>76881</v>
      </c>
      <c r="G147" s="1">
        <v>231539</v>
      </c>
      <c r="H147" s="1">
        <v>698353</v>
      </c>
      <c r="I147" s="1">
        <v>8375</v>
      </c>
      <c r="J147" s="1">
        <v>10700</v>
      </c>
      <c r="K147" s="1">
        <v>27971</v>
      </c>
      <c r="L147" s="1">
        <v>6034</v>
      </c>
      <c r="M147" s="1">
        <v>6331</v>
      </c>
      <c r="N147" s="1">
        <v>116987</v>
      </c>
      <c r="O147" s="1">
        <v>4369</v>
      </c>
      <c r="P147" s="1">
        <v>4486</v>
      </c>
      <c r="Q147" s="1">
        <v>11622</v>
      </c>
      <c r="R147" s="1">
        <v>576</v>
      </c>
      <c r="S147" s="1">
        <v>587</v>
      </c>
      <c r="T147" s="1">
        <v>1331</v>
      </c>
    </row>
    <row r="148" spans="1:20" x14ac:dyDescent="0.15">
      <c r="A148" s="149" t="s">
        <v>74</v>
      </c>
      <c r="B148" s="1">
        <v>43</v>
      </c>
      <c r="C148" s="1">
        <v>85388</v>
      </c>
      <c r="D148" s="1">
        <v>302028</v>
      </c>
      <c r="E148" s="1">
        <v>4905065</v>
      </c>
      <c r="F148" s="1">
        <v>77287</v>
      </c>
      <c r="G148" s="1">
        <v>235987</v>
      </c>
      <c r="H148" s="1">
        <v>710039</v>
      </c>
      <c r="I148" s="1">
        <v>8815</v>
      </c>
      <c r="J148" s="1">
        <v>11325</v>
      </c>
      <c r="K148" s="1">
        <v>29399</v>
      </c>
      <c r="L148" s="1">
        <v>6170</v>
      </c>
      <c r="M148" s="1">
        <v>6488</v>
      </c>
      <c r="N148" s="1">
        <v>122239</v>
      </c>
      <c r="O148" s="1">
        <v>4331</v>
      </c>
      <c r="P148" s="1">
        <v>4448</v>
      </c>
      <c r="Q148" s="1">
        <v>11686</v>
      </c>
      <c r="R148" s="1">
        <v>612</v>
      </c>
      <c r="S148" s="1">
        <v>625</v>
      </c>
      <c r="T148" s="1">
        <v>1428</v>
      </c>
    </row>
    <row r="149" spans="1:20" x14ac:dyDescent="0.15">
      <c r="A149" s="149" t="s">
        <v>74</v>
      </c>
      <c r="B149" s="1">
        <v>44</v>
      </c>
      <c r="C149" s="1">
        <v>85982</v>
      </c>
      <c r="D149" s="1">
        <v>310261</v>
      </c>
      <c r="E149" s="1">
        <v>5124034</v>
      </c>
      <c r="F149" s="1">
        <v>77858</v>
      </c>
      <c r="G149" s="1">
        <v>241777</v>
      </c>
      <c r="H149" s="1">
        <v>728348</v>
      </c>
      <c r="I149" s="1">
        <v>9750</v>
      </c>
      <c r="J149" s="1">
        <v>12718</v>
      </c>
      <c r="K149" s="1">
        <v>33045</v>
      </c>
      <c r="L149" s="1">
        <v>7762</v>
      </c>
      <c r="M149" s="1">
        <v>8232</v>
      </c>
      <c r="N149" s="1">
        <v>218968</v>
      </c>
      <c r="O149" s="1">
        <v>5608</v>
      </c>
      <c r="P149" s="1">
        <v>5789</v>
      </c>
      <c r="Q149" s="1">
        <v>18310</v>
      </c>
      <c r="R149" s="1">
        <v>1355</v>
      </c>
      <c r="S149" s="1">
        <v>1394</v>
      </c>
      <c r="T149" s="1">
        <v>3647</v>
      </c>
    </row>
    <row r="150" spans="1:20" x14ac:dyDescent="0.15">
      <c r="A150" s="149" t="s">
        <v>74</v>
      </c>
      <c r="B150" s="1">
        <v>45</v>
      </c>
      <c r="C150" s="1">
        <v>86601</v>
      </c>
      <c r="D150" s="1">
        <v>318762</v>
      </c>
      <c r="E150" s="1">
        <v>5338580</v>
      </c>
      <c r="F150" s="1">
        <v>78449</v>
      </c>
      <c r="G150" s="1">
        <v>247712</v>
      </c>
      <c r="H150" s="1">
        <v>747219</v>
      </c>
      <c r="I150" s="1">
        <v>10701</v>
      </c>
      <c r="J150" s="1">
        <v>14106</v>
      </c>
      <c r="K150" s="1">
        <v>36313</v>
      </c>
      <c r="L150" s="1">
        <v>8005</v>
      </c>
      <c r="M150" s="1">
        <v>8502</v>
      </c>
      <c r="N150" s="1">
        <v>214547</v>
      </c>
      <c r="O150" s="1">
        <v>5745</v>
      </c>
      <c r="P150" s="1">
        <v>5936</v>
      </c>
      <c r="Q150" s="1">
        <v>18871</v>
      </c>
      <c r="R150" s="1">
        <v>1343</v>
      </c>
      <c r="S150" s="1">
        <v>1388</v>
      </c>
      <c r="T150" s="1">
        <v>3268</v>
      </c>
    </row>
    <row r="151" spans="1:20" x14ac:dyDescent="0.15">
      <c r="A151" s="149" t="s">
        <v>74</v>
      </c>
      <c r="B151" s="1">
        <v>46</v>
      </c>
      <c r="C151" s="1">
        <v>87232</v>
      </c>
      <c r="D151" s="1">
        <v>327618</v>
      </c>
      <c r="E151" s="1">
        <v>5556760</v>
      </c>
      <c r="F151" s="1">
        <v>79016</v>
      </c>
      <c r="G151" s="1">
        <v>253778</v>
      </c>
      <c r="H151" s="1">
        <v>766687</v>
      </c>
      <c r="I151" s="1">
        <v>11677</v>
      </c>
      <c r="J151" s="1">
        <v>15479</v>
      </c>
      <c r="K151" s="1">
        <v>39330</v>
      </c>
      <c r="L151" s="1">
        <v>8327</v>
      </c>
      <c r="M151" s="1">
        <v>8856</v>
      </c>
      <c r="N151" s="1">
        <v>218183</v>
      </c>
      <c r="O151" s="1">
        <v>5865</v>
      </c>
      <c r="P151" s="1">
        <v>6066</v>
      </c>
      <c r="Q151" s="1">
        <v>19468</v>
      </c>
      <c r="R151" s="1">
        <v>1333</v>
      </c>
      <c r="S151" s="1">
        <v>1373</v>
      </c>
      <c r="T151" s="1">
        <v>3017</v>
      </c>
    </row>
    <row r="152" spans="1:20" x14ac:dyDescent="0.15">
      <c r="A152" s="149" t="s">
        <v>74</v>
      </c>
      <c r="B152" s="1">
        <v>47</v>
      </c>
      <c r="C152" s="1">
        <v>87953</v>
      </c>
      <c r="D152" s="1">
        <v>337102</v>
      </c>
      <c r="E152" s="1">
        <v>5819916</v>
      </c>
      <c r="F152" s="1">
        <v>79595</v>
      </c>
      <c r="G152" s="1">
        <v>259620</v>
      </c>
      <c r="H152" s="1">
        <v>786603</v>
      </c>
      <c r="I152" s="1">
        <v>13028</v>
      </c>
      <c r="J152" s="1">
        <v>17389</v>
      </c>
      <c r="K152" s="1">
        <v>43619</v>
      </c>
      <c r="L152" s="1">
        <v>8869</v>
      </c>
      <c r="M152" s="1">
        <v>9484</v>
      </c>
      <c r="N152" s="1">
        <v>263159</v>
      </c>
      <c r="O152" s="1">
        <v>5646</v>
      </c>
      <c r="P152" s="1">
        <v>5842</v>
      </c>
      <c r="Q152" s="1">
        <v>19916</v>
      </c>
      <c r="R152" s="1">
        <v>1847</v>
      </c>
      <c r="S152" s="1">
        <v>1910</v>
      </c>
      <c r="T152" s="1">
        <v>4289</v>
      </c>
    </row>
    <row r="153" spans="1:20" x14ac:dyDescent="0.15">
      <c r="A153" s="149" t="s">
        <v>74</v>
      </c>
      <c r="B153" s="1">
        <v>48</v>
      </c>
      <c r="C153" s="1">
        <v>88851</v>
      </c>
      <c r="D153" s="1">
        <v>350033</v>
      </c>
      <c r="E153" s="1">
        <v>6183151</v>
      </c>
      <c r="F153" s="1">
        <v>80380</v>
      </c>
      <c r="G153" s="1">
        <v>267957</v>
      </c>
      <c r="H153" s="1">
        <v>818224</v>
      </c>
      <c r="I153" s="1">
        <v>14795</v>
      </c>
      <c r="J153" s="1">
        <v>19954</v>
      </c>
      <c r="K153" s="1">
        <v>49219</v>
      </c>
      <c r="L153" s="1">
        <v>11908</v>
      </c>
      <c r="M153" s="1">
        <v>12930</v>
      </c>
      <c r="N153" s="1">
        <v>363245</v>
      </c>
      <c r="O153" s="1">
        <v>7980</v>
      </c>
      <c r="P153" s="1">
        <v>8337</v>
      </c>
      <c r="Q153" s="1">
        <v>31622</v>
      </c>
      <c r="R153" s="1">
        <v>2458</v>
      </c>
      <c r="S153" s="1">
        <v>2565</v>
      </c>
      <c r="T153" s="1">
        <v>5601</v>
      </c>
    </row>
    <row r="154" spans="1:20" x14ac:dyDescent="0.15">
      <c r="A154" s="149" t="s">
        <v>74</v>
      </c>
      <c r="B154" s="1">
        <v>49</v>
      </c>
      <c r="C154" s="1">
        <v>89851</v>
      </c>
      <c r="D154" s="1">
        <v>365119</v>
      </c>
      <c r="E154" s="1">
        <v>6589166</v>
      </c>
      <c r="F154" s="1">
        <v>81266</v>
      </c>
      <c r="G154" s="1">
        <v>277592</v>
      </c>
      <c r="H154" s="1">
        <v>854091</v>
      </c>
      <c r="I154" s="1">
        <v>16584</v>
      </c>
      <c r="J154" s="1">
        <v>22630</v>
      </c>
      <c r="K154" s="1">
        <v>54811</v>
      </c>
      <c r="L154" s="1">
        <v>13759</v>
      </c>
      <c r="M154" s="1">
        <v>15088</v>
      </c>
      <c r="N154" s="1">
        <v>406029</v>
      </c>
      <c r="O154" s="1">
        <v>9162</v>
      </c>
      <c r="P154" s="1">
        <v>9635</v>
      </c>
      <c r="Q154" s="1">
        <v>35868</v>
      </c>
      <c r="R154" s="1">
        <v>2553</v>
      </c>
      <c r="S154" s="1">
        <v>2676</v>
      </c>
      <c r="T154" s="1">
        <v>5592</v>
      </c>
    </row>
    <row r="155" spans="1:20" x14ac:dyDescent="0.15">
      <c r="A155" s="149" t="s">
        <v>74</v>
      </c>
      <c r="B155" s="1">
        <v>50</v>
      </c>
      <c r="C155" s="1">
        <v>90891</v>
      </c>
      <c r="D155" s="1">
        <v>382715</v>
      </c>
      <c r="E155" s="1">
        <v>7032244</v>
      </c>
      <c r="F155" s="1">
        <v>82207</v>
      </c>
      <c r="G155" s="1">
        <v>288464</v>
      </c>
      <c r="H155" s="1">
        <v>891662</v>
      </c>
      <c r="I155" s="1">
        <v>18307</v>
      </c>
      <c r="J155" s="1">
        <v>25327</v>
      </c>
      <c r="K155" s="1">
        <v>60140</v>
      </c>
      <c r="L155" s="1">
        <v>15762</v>
      </c>
      <c r="M155" s="1">
        <v>17596</v>
      </c>
      <c r="N155" s="1">
        <v>443096</v>
      </c>
      <c r="O155" s="1">
        <v>10222</v>
      </c>
      <c r="P155" s="1">
        <v>10872</v>
      </c>
      <c r="Q155" s="1">
        <v>37572</v>
      </c>
      <c r="R155" s="1">
        <v>2570</v>
      </c>
      <c r="S155" s="1">
        <v>2698</v>
      </c>
      <c r="T155" s="1">
        <v>5329</v>
      </c>
    </row>
    <row r="156" spans="1:20" x14ac:dyDescent="0.15">
      <c r="A156" s="149" t="s">
        <v>74</v>
      </c>
      <c r="B156" s="1">
        <v>51</v>
      </c>
      <c r="C156" s="1">
        <v>91610</v>
      </c>
      <c r="D156" s="1">
        <v>396275</v>
      </c>
      <c r="E156" s="1">
        <v>7355696</v>
      </c>
      <c r="F156" s="1">
        <v>82818</v>
      </c>
      <c r="G156" s="1">
        <v>296093</v>
      </c>
      <c r="H156" s="1">
        <v>914667</v>
      </c>
      <c r="I156" s="1">
        <v>19482</v>
      </c>
      <c r="J156" s="1">
        <v>27286</v>
      </c>
      <c r="K156" s="1">
        <v>63845</v>
      </c>
      <c r="L156" s="1">
        <v>12221</v>
      </c>
      <c r="M156" s="1">
        <v>13560</v>
      </c>
      <c r="N156" s="1">
        <v>323471</v>
      </c>
      <c r="O156" s="1">
        <v>7223</v>
      </c>
      <c r="P156" s="1">
        <v>7630</v>
      </c>
      <c r="Q156" s="1">
        <v>23007</v>
      </c>
      <c r="R156" s="1">
        <v>1865</v>
      </c>
      <c r="S156" s="1">
        <v>1959</v>
      </c>
      <c r="T156" s="1">
        <v>3705</v>
      </c>
    </row>
    <row r="157" spans="1:20" x14ac:dyDescent="0.15">
      <c r="A157" s="149" t="s">
        <v>74</v>
      </c>
      <c r="B157" s="1">
        <v>52</v>
      </c>
      <c r="C157" s="1">
        <v>92021</v>
      </c>
      <c r="D157" s="1">
        <v>406089</v>
      </c>
      <c r="E157" s="1">
        <v>7612145</v>
      </c>
      <c r="F157" s="1">
        <v>83145</v>
      </c>
      <c r="G157" s="1">
        <v>300650</v>
      </c>
      <c r="H157" s="1">
        <v>926880</v>
      </c>
      <c r="I157" s="1">
        <v>20660</v>
      </c>
      <c r="J157" s="1">
        <v>29956</v>
      </c>
      <c r="K157" s="1">
        <v>71691</v>
      </c>
      <c r="L157" s="1">
        <v>8597</v>
      </c>
      <c r="M157" s="1">
        <v>9815</v>
      </c>
      <c r="N157" s="1">
        <v>256466</v>
      </c>
      <c r="O157" s="1">
        <v>4383</v>
      </c>
      <c r="P157" s="1">
        <v>4558</v>
      </c>
      <c r="Q157" s="1">
        <v>12213</v>
      </c>
      <c r="R157" s="1">
        <v>2359</v>
      </c>
      <c r="S157" s="1">
        <v>2669</v>
      </c>
      <c r="T157" s="1">
        <v>7847</v>
      </c>
    </row>
    <row r="158" spans="1:20" x14ac:dyDescent="0.15">
      <c r="A158" s="149" t="s">
        <v>60</v>
      </c>
      <c r="B158" s="1">
        <v>1</v>
      </c>
      <c r="C158" s="1">
        <v>2029</v>
      </c>
      <c r="D158" s="1">
        <v>2664</v>
      </c>
      <c r="E158" s="1">
        <v>69315</v>
      </c>
      <c r="F158" s="1">
        <v>1473</v>
      </c>
      <c r="G158" s="1">
        <v>1684</v>
      </c>
      <c r="H158" s="1">
        <v>7527</v>
      </c>
      <c r="I158" s="1">
        <v>352</v>
      </c>
      <c r="J158" s="1">
        <v>433</v>
      </c>
      <c r="K158" s="1">
        <v>1503</v>
      </c>
      <c r="L158" s="1">
        <v>2029</v>
      </c>
      <c r="M158" s="1">
        <v>2664</v>
      </c>
      <c r="N158" s="1">
        <v>69315</v>
      </c>
      <c r="O158" s="1">
        <v>1473</v>
      </c>
      <c r="P158" s="1">
        <v>1684</v>
      </c>
      <c r="Q158" s="1">
        <v>7527</v>
      </c>
      <c r="R158" s="1">
        <v>352</v>
      </c>
      <c r="S158" s="1">
        <v>433</v>
      </c>
      <c r="T158" s="1">
        <v>1503</v>
      </c>
    </row>
    <row r="159" spans="1:20" x14ac:dyDescent="0.15">
      <c r="A159" s="149" t="s">
        <v>60</v>
      </c>
      <c r="B159" s="1">
        <v>2</v>
      </c>
      <c r="C159" s="1">
        <v>3219</v>
      </c>
      <c r="D159" s="1">
        <v>5266</v>
      </c>
      <c r="E159" s="1">
        <v>136304</v>
      </c>
      <c r="F159" s="1">
        <v>2531</v>
      </c>
      <c r="G159" s="1">
        <v>3391</v>
      </c>
      <c r="H159" s="1">
        <v>15570</v>
      </c>
      <c r="I159" s="1">
        <v>548</v>
      </c>
      <c r="J159" s="1">
        <v>727</v>
      </c>
      <c r="K159" s="1">
        <v>2490</v>
      </c>
      <c r="L159" s="1">
        <v>2014</v>
      </c>
      <c r="M159" s="1">
        <v>2602</v>
      </c>
      <c r="N159" s="1">
        <v>66989</v>
      </c>
      <c r="O159" s="1">
        <v>1495</v>
      </c>
      <c r="P159" s="1">
        <v>1707</v>
      </c>
      <c r="Q159" s="1">
        <v>8044</v>
      </c>
      <c r="R159" s="1">
        <v>249</v>
      </c>
      <c r="S159" s="1">
        <v>293</v>
      </c>
      <c r="T159" s="1">
        <v>987</v>
      </c>
    </row>
    <row r="160" spans="1:20" x14ac:dyDescent="0.15">
      <c r="A160" s="149" t="s">
        <v>60</v>
      </c>
      <c r="B160" s="1">
        <v>3</v>
      </c>
      <c r="C160" s="1">
        <v>4032</v>
      </c>
      <c r="D160" s="1">
        <v>7935</v>
      </c>
      <c r="E160" s="1">
        <v>201911</v>
      </c>
      <c r="F160" s="1">
        <v>3362</v>
      </c>
      <c r="G160" s="1">
        <v>5249</v>
      </c>
      <c r="H160" s="1">
        <v>25072</v>
      </c>
      <c r="I160" s="1">
        <v>673</v>
      </c>
      <c r="J160" s="1">
        <v>945</v>
      </c>
      <c r="K160" s="1">
        <v>3250</v>
      </c>
      <c r="L160" s="1">
        <v>2095</v>
      </c>
      <c r="M160" s="1">
        <v>2669</v>
      </c>
      <c r="N160" s="1">
        <v>65606</v>
      </c>
      <c r="O160" s="1">
        <v>1623</v>
      </c>
      <c r="P160" s="1">
        <v>1858</v>
      </c>
      <c r="Q160" s="1">
        <v>9501</v>
      </c>
      <c r="R160" s="1">
        <v>189</v>
      </c>
      <c r="S160" s="1">
        <v>218</v>
      </c>
      <c r="T160" s="1">
        <v>759</v>
      </c>
    </row>
    <row r="161" spans="1:20" x14ac:dyDescent="0.15">
      <c r="A161" s="149" t="s">
        <v>60</v>
      </c>
      <c r="B161" s="1">
        <v>4</v>
      </c>
      <c r="C161" s="1">
        <v>4575</v>
      </c>
      <c r="D161" s="1">
        <v>10459</v>
      </c>
      <c r="E161" s="1">
        <v>264464</v>
      </c>
      <c r="F161" s="1">
        <v>3961</v>
      </c>
      <c r="G161" s="1">
        <v>7073</v>
      </c>
      <c r="H161" s="1">
        <v>34933</v>
      </c>
      <c r="I161" s="1">
        <v>749</v>
      </c>
      <c r="J161" s="1">
        <v>1079</v>
      </c>
      <c r="K161" s="1">
        <v>3676</v>
      </c>
      <c r="L161" s="1">
        <v>2033</v>
      </c>
      <c r="M161" s="1">
        <v>2523</v>
      </c>
      <c r="N161" s="1">
        <v>62554</v>
      </c>
      <c r="O161" s="1">
        <v>1612</v>
      </c>
      <c r="P161" s="1">
        <v>1824</v>
      </c>
      <c r="Q161" s="1">
        <v>9860</v>
      </c>
      <c r="R161" s="1">
        <v>122</v>
      </c>
      <c r="S161" s="1">
        <v>134</v>
      </c>
      <c r="T161" s="1">
        <v>426</v>
      </c>
    </row>
    <row r="162" spans="1:20" x14ac:dyDescent="0.15">
      <c r="A162" s="149" t="s">
        <v>60</v>
      </c>
      <c r="B162" s="1">
        <v>5</v>
      </c>
      <c r="C162" s="1">
        <v>4998</v>
      </c>
      <c r="D162" s="1">
        <v>13378</v>
      </c>
      <c r="E162" s="1">
        <v>334562</v>
      </c>
      <c r="F162" s="1">
        <v>4472</v>
      </c>
      <c r="G162" s="1">
        <v>9258</v>
      </c>
      <c r="H162" s="1">
        <v>46365</v>
      </c>
      <c r="I162" s="1">
        <v>821</v>
      </c>
      <c r="J162" s="1">
        <v>1216</v>
      </c>
      <c r="K162" s="1">
        <v>4298</v>
      </c>
      <c r="L162" s="1">
        <v>2271</v>
      </c>
      <c r="M162" s="1">
        <v>2919</v>
      </c>
      <c r="N162" s="1">
        <v>70098</v>
      </c>
      <c r="O162" s="1">
        <v>1861</v>
      </c>
      <c r="P162" s="1">
        <v>2185</v>
      </c>
      <c r="Q162" s="1">
        <v>11434</v>
      </c>
      <c r="R162" s="1">
        <v>122</v>
      </c>
      <c r="S162" s="1">
        <v>137</v>
      </c>
      <c r="T162" s="1">
        <v>622</v>
      </c>
    </row>
    <row r="163" spans="1:20" x14ac:dyDescent="0.15">
      <c r="A163" s="149" t="s">
        <v>60</v>
      </c>
      <c r="B163" s="1">
        <v>6</v>
      </c>
      <c r="C163" s="1">
        <v>5423</v>
      </c>
      <c r="D163" s="1">
        <v>17402</v>
      </c>
      <c r="E163" s="1">
        <v>423425</v>
      </c>
      <c r="F163" s="1">
        <v>5018</v>
      </c>
      <c r="G163" s="1">
        <v>12344</v>
      </c>
      <c r="H163" s="1">
        <v>59529</v>
      </c>
      <c r="I163" s="1">
        <v>865</v>
      </c>
      <c r="J163" s="1">
        <v>1300</v>
      </c>
      <c r="K163" s="1">
        <v>4550</v>
      </c>
      <c r="L163" s="1">
        <v>2913</v>
      </c>
      <c r="M163" s="1">
        <v>4026</v>
      </c>
      <c r="N163" s="1">
        <v>88862</v>
      </c>
      <c r="O163" s="1">
        <v>2460</v>
      </c>
      <c r="P163" s="1">
        <v>3086</v>
      </c>
      <c r="Q163" s="1">
        <v>13163</v>
      </c>
      <c r="R163" s="1">
        <v>79</v>
      </c>
      <c r="S163" s="1">
        <v>84</v>
      </c>
      <c r="T163" s="1">
        <v>252</v>
      </c>
    </row>
    <row r="164" spans="1:20" x14ac:dyDescent="0.15">
      <c r="A164" s="149" t="s">
        <v>60</v>
      </c>
      <c r="B164" s="1">
        <v>7</v>
      </c>
      <c r="C164" s="1">
        <v>5512</v>
      </c>
      <c r="D164" s="1">
        <v>19506</v>
      </c>
      <c r="E164" s="1">
        <v>468472</v>
      </c>
      <c r="F164" s="1">
        <v>5114</v>
      </c>
      <c r="G164" s="1">
        <v>13655</v>
      </c>
      <c r="H164" s="1">
        <v>64290</v>
      </c>
      <c r="I164" s="1">
        <v>898</v>
      </c>
      <c r="J164" s="1">
        <v>1365</v>
      </c>
      <c r="K164" s="1">
        <v>4784</v>
      </c>
      <c r="L164" s="1">
        <v>1680</v>
      </c>
      <c r="M164" s="1">
        <v>2102</v>
      </c>
      <c r="N164" s="1">
        <v>45047</v>
      </c>
      <c r="O164" s="1">
        <v>1166</v>
      </c>
      <c r="P164" s="1">
        <v>1310</v>
      </c>
      <c r="Q164" s="1">
        <v>4760</v>
      </c>
      <c r="R164" s="1">
        <v>61</v>
      </c>
      <c r="S164" s="1">
        <v>65</v>
      </c>
      <c r="T164" s="1">
        <v>234</v>
      </c>
    </row>
    <row r="165" spans="1:20" x14ac:dyDescent="0.15">
      <c r="A165" s="149" t="s">
        <v>60</v>
      </c>
      <c r="B165" s="1">
        <v>8</v>
      </c>
      <c r="C165" s="1">
        <v>5586</v>
      </c>
      <c r="D165" s="1">
        <v>21704</v>
      </c>
      <c r="E165" s="1">
        <v>517703</v>
      </c>
      <c r="F165" s="1">
        <v>5203</v>
      </c>
      <c r="G165" s="1">
        <v>15149</v>
      </c>
      <c r="H165" s="1">
        <v>70610</v>
      </c>
      <c r="I165" s="1">
        <v>937</v>
      </c>
      <c r="J165" s="1">
        <v>1437</v>
      </c>
      <c r="K165" s="1">
        <v>5002</v>
      </c>
      <c r="L165" s="1">
        <v>1769</v>
      </c>
      <c r="M165" s="1">
        <v>2198</v>
      </c>
      <c r="N165" s="1">
        <v>49232</v>
      </c>
      <c r="O165" s="1">
        <v>1322</v>
      </c>
      <c r="P165" s="1">
        <v>1494</v>
      </c>
      <c r="Q165" s="1">
        <v>6321</v>
      </c>
      <c r="R165" s="1">
        <v>68</v>
      </c>
      <c r="S165" s="1">
        <v>72</v>
      </c>
      <c r="T165" s="1">
        <v>219</v>
      </c>
    </row>
    <row r="166" spans="1:20" x14ac:dyDescent="0.15">
      <c r="A166" s="149" t="s">
        <v>60</v>
      </c>
      <c r="B166" s="1">
        <v>9</v>
      </c>
      <c r="C166" s="1">
        <v>5650</v>
      </c>
      <c r="D166" s="1">
        <v>24068</v>
      </c>
      <c r="E166" s="1">
        <v>571772</v>
      </c>
      <c r="F166" s="1">
        <v>5287</v>
      </c>
      <c r="G166" s="1">
        <v>16781</v>
      </c>
      <c r="H166" s="1">
        <v>77707</v>
      </c>
      <c r="I166" s="1">
        <v>971</v>
      </c>
      <c r="J166" s="1">
        <v>1502</v>
      </c>
      <c r="K166" s="1">
        <v>5203</v>
      </c>
      <c r="L166" s="1">
        <v>1882</v>
      </c>
      <c r="M166" s="1">
        <v>2364</v>
      </c>
      <c r="N166" s="1">
        <v>54068</v>
      </c>
      <c r="O166" s="1">
        <v>1433</v>
      </c>
      <c r="P166" s="1">
        <v>1632</v>
      </c>
      <c r="Q166" s="1">
        <v>7096</v>
      </c>
      <c r="R166" s="1">
        <v>61</v>
      </c>
      <c r="S166" s="1">
        <v>65</v>
      </c>
      <c r="T166" s="1">
        <v>201</v>
      </c>
    </row>
    <row r="167" spans="1:20" x14ac:dyDescent="0.15">
      <c r="A167" s="149" t="s">
        <v>60</v>
      </c>
      <c r="B167" s="1">
        <v>10</v>
      </c>
      <c r="C167" s="1">
        <v>5704</v>
      </c>
      <c r="D167" s="1">
        <v>26454</v>
      </c>
      <c r="E167" s="1">
        <v>628830</v>
      </c>
      <c r="F167" s="1">
        <v>5360</v>
      </c>
      <c r="G167" s="1">
        <v>18409</v>
      </c>
      <c r="H167" s="1">
        <v>84738</v>
      </c>
      <c r="I167" s="1">
        <v>1001</v>
      </c>
      <c r="J167" s="1">
        <v>1563</v>
      </c>
      <c r="K167" s="1">
        <v>5368</v>
      </c>
      <c r="L167" s="1">
        <v>1901</v>
      </c>
      <c r="M167" s="1">
        <v>2386</v>
      </c>
      <c r="N167" s="1">
        <v>57058</v>
      </c>
      <c r="O167" s="1">
        <v>1427</v>
      </c>
      <c r="P167" s="1">
        <v>1629</v>
      </c>
      <c r="Q167" s="1">
        <v>7031</v>
      </c>
      <c r="R167" s="1">
        <v>59</v>
      </c>
      <c r="S167" s="1">
        <v>61</v>
      </c>
      <c r="T167" s="1">
        <v>165</v>
      </c>
    </row>
    <row r="168" spans="1:20" x14ac:dyDescent="0.15">
      <c r="A168" s="149" t="s">
        <v>60</v>
      </c>
      <c r="B168" s="1">
        <v>11</v>
      </c>
      <c r="C168" s="1">
        <v>5749</v>
      </c>
      <c r="D168" s="1">
        <v>28868</v>
      </c>
      <c r="E168" s="1">
        <v>684886</v>
      </c>
      <c r="F168" s="1">
        <v>5423</v>
      </c>
      <c r="G168" s="1">
        <v>20091</v>
      </c>
      <c r="H168" s="1">
        <v>92218</v>
      </c>
      <c r="I168" s="1">
        <v>1032</v>
      </c>
      <c r="J168" s="1">
        <v>1624</v>
      </c>
      <c r="K168" s="1">
        <v>5528</v>
      </c>
      <c r="L168" s="1">
        <v>1921</v>
      </c>
      <c r="M168" s="1">
        <v>2415</v>
      </c>
      <c r="N168" s="1">
        <v>56056</v>
      </c>
      <c r="O168" s="1">
        <v>1467</v>
      </c>
      <c r="P168" s="1">
        <v>1681</v>
      </c>
      <c r="Q168" s="1">
        <v>7480</v>
      </c>
      <c r="R168" s="1">
        <v>58</v>
      </c>
      <c r="S168" s="1">
        <v>60</v>
      </c>
      <c r="T168" s="1">
        <v>160</v>
      </c>
    </row>
    <row r="169" spans="1:20" x14ac:dyDescent="0.15">
      <c r="A169" s="149" t="s">
        <v>60</v>
      </c>
      <c r="B169" s="1">
        <v>12</v>
      </c>
      <c r="C169" s="1">
        <v>5793</v>
      </c>
      <c r="D169" s="1">
        <v>31406</v>
      </c>
      <c r="E169" s="1">
        <v>745228</v>
      </c>
      <c r="F169" s="1">
        <v>5484</v>
      </c>
      <c r="G169" s="1">
        <v>21921</v>
      </c>
      <c r="H169" s="1">
        <v>101328</v>
      </c>
      <c r="I169" s="1">
        <v>1063</v>
      </c>
      <c r="J169" s="1">
        <v>1688</v>
      </c>
      <c r="K169" s="1">
        <v>5688</v>
      </c>
      <c r="L169" s="1">
        <v>2027</v>
      </c>
      <c r="M169" s="1">
        <v>2539</v>
      </c>
      <c r="N169" s="1">
        <v>60341</v>
      </c>
      <c r="O169" s="1">
        <v>1596</v>
      </c>
      <c r="P169" s="1">
        <v>1831</v>
      </c>
      <c r="Q169" s="1">
        <v>9111</v>
      </c>
      <c r="R169" s="1">
        <v>60</v>
      </c>
      <c r="S169" s="1">
        <v>65</v>
      </c>
      <c r="T169" s="1">
        <v>160</v>
      </c>
    </row>
    <row r="170" spans="1:20" x14ac:dyDescent="0.15">
      <c r="A170" s="149" t="s">
        <v>60</v>
      </c>
      <c r="B170" s="1">
        <v>13</v>
      </c>
      <c r="C170" s="1">
        <v>5831</v>
      </c>
      <c r="D170" s="1">
        <v>34301</v>
      </c>
      <c r="E170" s="1">
        <v>814245</v>
      </c>
      <c r="F170" s="1">
        <v>5543</v>
      </c>
      <c r="G170" s="1">
        <v>24021</v>
      </c>
      <c r="H170" s="1">
        <v>112353</v>
      </c>
      <c r="I170" s="1">
        <v>1091</v>
      </c>
      <c r="J170" s="1">
        <v>1748</v>
      </c>
      <c r="K170" s="1">
        <v>5832</v>
      </c>
      <c r="L170" s="1">
        <v>2255</v>
      </c>
      <c r="M170" s="1">
        <v>2894</v>
      </c>
      <c r="N170" s="1">
        <v>69017</v>
      </c>
      <c r="O170" s="1">
        <v>1789</v>
      </c>
      <c r="P170" s="1">
        <v>2100</v>
      </c>
      <c r="Q170" s="1">
        <v>11025</v>
      </c>
      <c r="R170" s="1">
        <v>57</v>
      </c>
      <c r="S170" s="1">
        <v>59</v>
      </c>
      <c r="T170" s="1">
        <v>143</v>
      </c>
    </row>
    <row r="171" spans="1:20" x14ac:dyDescent="0.15">
      <c r="A171" s="149" t="s">
        <v>60</v>
      </c>
      <c r="B171" s="1">
        <v>14</v>
      </c>
      <c r="C171" s="1">
        <v>5872</v>
      </c>
      <c r="D171" s="1">
        <v>37866</v>
      </c>
      <c r="E171" s="1">
        <v>897661</v>
      </c>
      <c r="F171" s="1">
        <v>5604</v>
      </c>
      <c r="G171" s="1">
        <v>26465</v>
      </c>
      <c r="H171" s="1">
        <v>123114</v>
      </c>
      <c r="I171" s="1">
        <v>1127</v>
      </c>
      <c r="J171" s="1">
        <v>1821</v>
      </c>
      <c r="K171" s="1">
        <v>5996</v>
      </c>
      <c r="L171" s="1">
        <v>2609</v>
      </c>
      <c r="M171" s="1">
        <v>3565</v>
      </c>
      <c r="N171" s="1">
        <v>83417</v>
      </c>
      <c r="O171" s="1">
        <v>2007</v>
      </c>
      <c r="P171" s="1">
        <v>2444</v>
      </c>
      <c r="Q171" s="1">
        <v>10760</v>
      </c>
      <c r="R171" s="1">
        <v>68</v>
      </c>
      <c r="S171" s="1">
        <v>73</v>
      </c>
      <c r="T171" s="1">
        <v>164</v>
      </c>
    </row>
    <row r="172" spans="1:20" x14ac:dyDescent="0.15">
      <c r="A172" s="149" t="s">
        <v>60</v>
      </c>
      <c r="B172" s="1">
        <v>15</v>
      </c>
      <c r="C172" s="1">
        <v>5888</v>
      </c>
      <c r="D172" s="1">
        <v>40023</v>
      </c>
      <c r="E172" s="1">
        <v>945096</v>
      </c>
      <c r="F172" s="1">
        <v>5631</v>
      </c>
      <c r="G172" s="1">
        <v>27869</v>
      </c>
      <c r="H172" s="1">
        <v>128722</v>
      </c>
      <c r="I172" s="1">
        <v>1161</v>
      </c>
      <c r="J172" s="1">
        <v>1910</v>
      </c>
      <c r="K172" s="1">
        <v>6258</v>
      </c>
      <c r="L172" s="1">
        <v>1735</v>
      </c>
      <c r="M172" s="1">
        <v>2157</v>
      </c>
      <c r="N172" s="1">
        <v>47435</v>
      </c>
      <c r="O172" s="1">
        <v>1249</v>
      </c>
      <c r="P172" s="1">
        <v>1405</v>
      </c>
      <c r="Q172" s="1">
        <v>5608</v>
      </c>
      <c r="R172" s="1">
        <v>81</v>
      </c>
      <c r="S172" s="1">
        <v>89</v>
      </c>
      <c r="T172" s="1">
        <v>262</v>
      </c>
    </row>
    <row r="173" spans="1:20" x14ac:dyDescent="0.15">
      <c r="A173" s="149" t="s">
        <v>60</v>
      </c>
      <c r="B173" s="1">
        <v>16</v>
      </c>
      <c r="C173" s="1">
        <v>5907</v>
      </c>
      <c r="D173" s="1">
        <v>42569</v>
      </c>
      <c r="E173" s="1">
        <v>1002001</v>
      </c>
      <c r="F173" s="1">
        <v>5666</v>
      </c>
      <c r="G173" s="1">
        <v>29749</v>
      </c>
      <c r="H173" s="1">
        <v>137294</v>
      </c>
      <c r="I173" s="1">
        <v>1202</v>
      </c>
      <c r="J173" s="1">
        <v>1993</v>
      </c>
      <c r="K173" s="1">
        <v>6504</v>
      </c>
      <c r="L173" s="1">
        <v>2034</v>
      </c>
      <c r="M173" s="1">
        <v>2546</v>
      </c>
      <c r="N173" s="1">
        <v>56903</v>
      </c>
      <c r="O173" s="1">
        <v>1633</v>
      </c>
      <c r="P173" s="1">
        <v>1879</v>
      </c>
      <c r="Q173" s="1">
        <v>8573</v>
      </c>
      <c r="R173" s="1">
        <v>78</v>
      </c>
      <c r="S173" s="1">
        <v>82</v>
      </c>
      <c r="T173" s="1">
        <v>246</v>
      </c>
    </row>
    <row r="174" spans="1:20" x14ac:dyDescent="0.15">
      <c r="A174" s="149" t="s">
        <v>60</v>
      </c>
      <c r="B174" s="1">
        <v>17</v>
      </c>
      <c r="C174" s="1">
        <v>5926</v>
      </c>
      <c r="D174" s="1">
        <v>45461</v>
      </c>
      <c r="E174" s="1">
        <v>1067179</v>
      </c>
      <c r="F174" s="1">
        <v>5702</v>
      </c>
      <c r="G174" s="1">
        <v>31993</v>
      </c>
      <c r="H174" s="1">
        <v>148453</v>
      </c>
      <c r="I174" s="1">
        <v>1247</v>
      </c>
      <c r="J174" s="1">
        <v>2079</v>
      </c>
      <c r="K174" s="1">
        <v>6766</v>
      </c>
      <c r="L174" s="1">
        <v>2283</v>
      </c>
      <c r="M174" s="1">
        <v>2892</v>
      </c>
      <c r="N174" s="1">
        <v>65179</v>
      </c>
      <c r="O174" s="1">
        <v>1920</v>
      </c>
      <c r="P174" s="1">
        <v>2245</v>
      </c>
      <c r="Q174" s="1">
        <v>11159</v>
      </c>
      <c r="R174" s="1">
        <v>82</v>
      </c>
      <c r="S174" s="1">
        <v>87</v>
      </c>
      <c r="T174" s="1">
        <v>263</v>
      </c>
    </row>
    <row r="175" spans="1:20" x14ac:dyDescent="0.15">
      <c r="A175" s="149" t="s">
        <v>60</v>
      </c>
      <c r="B175" s="1">
        <v>18</v>
      </c>
      <c r="C175" s="1">
        <v>5951</v>
      </c>
      <c r="D175" s="1">
        <v>49647</v>
      </c>
      <c r="E175" s="1">
        <v>1164036</v>
      </c>
      <c r="F175" s="1">
        <v>5757</v>
      </c>
      <c r="G175" s="1">
        <v>35383</v>
      </c>
      <c r="H175" s="1">
        <v>163124</v>
      </c>
      <c r="I175" s="1">
        <v>1318</v>
      </c>
      <c r="J175" s="1">
        <v>2213</v>
      </c>
      <c r="K175" s="1">
        <v>7163</v>
      </c>
      <c r="L175" s="1">
        <v>3067</v>
      </c>
      <c r="M175" s="1">
        <v>4186</v>
      </c>
      <c r="N175" s="1">
        <v>96857</v>
      </c>
      <c r="O175" s="1">
        <v>2700</v>
      </c>
      <c r="P175" s="1">
        <v>3390</v>
      </c>
      <c r="Q175" s="1">
        <v>14671</v>
      </c>
      <c r="R175" s="1">
        <v>124</v>
      </c>
      <c r="S175" s="1">
        <v>134</v>
      </c>
      <c r="T175" s="1">
        <v>397</v>
      </c>
    </row>
    <row r="176" spans="1:20" x14ac:dyDescent="0.15">
      <c r="A176" s="149" t="s">
        <v>60</v>
      </c>
      <c r="B176" s="1">
        <v>19</v>
      </c>
      <c r="C176" s="1">
        <v>5959</v>
      </c>
      <c r="D176" s="1">
        <v>51845</v>
      </c>
      <c r="E176" s="1">
        <v>1209853</v>
      </c>
      <c r="F176" s="1">
        <v>5774</v>
      </c>
      <c r="G176" s="1">
        <v>36941</v>
      </c>
      <c r="H176" s="1">
        <v>168677</v>
      </c>
      <c r="I176" s="1">
        <v>1329</v>
      </c>
      <c r="J176" s="1">
        <v>2245</v>
      </c>
      <c r="K176" s="1">
        <v>7247</v>
      </c>
      <c r="L176" s="1">
        <v>1777</v>
      </c>
      <c r="M176" s="1">
        <v>2199</v>
      </c>
      <c r="N176" s="1">
        <v>45817</v>
      </c>
      <c r="O176" s="1">
        <v>1365</v>
      </c>
      <c r="P176" s="1">
        <v>1557</v>
      </c>
      <c r="Q176" s="1">
        <v>5553</v>
      </c>
      <c r="R176" s="1">
        <v>31</v>
      </c>
      <c r="S176" s="1">
        <v>32</v>
      </c>
      <c r="T176" s="1">
        <v>83</v>
      </c>
    </row>
    <row r="177" spans="1:20" x14ac:dyDescent="0.15">
      <c r="A177" s="149" t="s">
        <v>60</v>
      </c>
      <c r="B177" s="1">
        <v>20</v>
      </c>
      <c r="C177" s="1">
        <v>5967</v>
      </c>
      <c r="D177" s="1">
        <v>54179</v>
      </c>
      <c r="E177" s="1">
        <v>1258448</v>
      </c>
      <c r="F177" s="1">
        <v>5792</v>
      </c>
      <c r="G177" s="1">
        <v>38687</v>
      </c>
      <c r="H177" s="1">
        <v>175400</v>
      </c>
      <c r="I177" s="1">
        <v>1337</v>
      </c>
      <c r="J177" s="1">
        <v>2266</v>
      </c>
      <c r="K177" s="1">
        <v>7294</v>
      </c>
      <c r="L177" s="1">
        <v>1877</v>
      </c>
      <c r="M177" s="1">
        <v>2334</v>
      </c>
      <c r="N177" s="1">
        <v>48596</v>
      </c>
      <c r="O177" s="1">
        <v>1521</v>
      </c>
      <c r="P177" s="1">
        <v>1747</v>
      </c>
      <c r="Q177" s="1">
        <v>6723</v>
      </c>
      <c r="R177" s="1">
        <v>21</v>
      </c>
      <c r="S177" s="1">
        <v>21</v>
      </c>
      <c r="T177" s="1">
        <v>47</v>
      </c>
    </row>
    <row r="178" spans="1:20" x14ac:dyDescent="0.15">
      <c r="A178" s="149" t="s">
        <v>60</v>
      </c>
      <c r="B178" s="1">
        <v>21</v>
      </c>
      <c r="C178" s="1">
        <v>5973</v>
      </c>
      <c r="D178" s="1">
        <v>56561</v>
      </c>
      <c r="E178" s="1">
        <v>1309707</v>
      </c>
      <c r="F178" s="1">
        <v>5808</v>
      </c>
      <c r="G178" s="1">
        <v>40487</v>
      </c>
      <c r="H178" s="1">
        <v>182744</v>
      </c>
      <c r="I178" s="1">
        <v>1346</v>
      </c>
      <c r="J178" s="1">
        <v>2290</v>
      </c>
      <c r="K178" s="1">
        <v>7359</v>
      </c>
      <c r="L178" s="1">
        <v>1919</v>
      </c>
      <c r="M178" s="1">
        <v>2381</v>
      </c>
      <c r="N178" s="1">
        <v>51258</v>
      </c>
      <c r="O178" s="1">
        <v>1567</v>
      </c>
      <c r="P178" s="1">
        <v>1799</v>
      </c>
      <c r="Q178" s="1">
        <v>7344</v>
      </c>
      <c r="R178" s="1">
        <v>23</v>
      </c>
      <c r="S178" s="1">
        <v>23</v>
      </c>
      <c r="T178" s="1">
        <v>66</v>
      </c>
    </row>
    <row r="179" spans="1:20" x14ac:dyDescent="0.15">
      <c r="A179" s="149" t="s">
        <v>60</v>
      </c>
      <c r="B179" s="1">
        <v>22</v>
      </c>
      <c r="C179" s="1">
        <v>5979</v>
      </c>
      <c r="D179" s="1">
        <v>58928</v>
      </c>
      <c r="E179" s="1">
        <v>1362211</v>
      </c>
      <c r="F179" s="1">
        <v>5821</v>
      </c>
      <c r="G179" s="1">
        <v>42281</v>
      </c>
      <c r="H179" s="1">
        <v>190314</v>
      </c>
      <c r="I179" s="1">
        <v>1355</v>
      </c>
      <c r="J179" s="1">
        <v>2309</v>
      </c>
      <c r="K179" s="1">
        <v>7408</v>
      </c>
      <c r="L179" s="1">
        <v>1923</v>
      </c>
      <c r="M179" s="1">
        <v>2368</v>
      </c>
      <c r="N179" s="1">
        <v>52504</v>
      </c>
      <c r="O179" s="1">
        <v>1571</v>
      </c>
      <c r="P179" s="1">
        <v>1794</v>
      </c>
      <c r="Q179" s="1">
        <v>7570</v>
      </c>
      <c r="R179" s="1">
        <v>20</v>
      </c>
      <c r="S179" s="1">
        <v>20</v>
      </c>
      <c r="T179" s="1">
        <v>49</v>
      </c>
    </row>
    <row r="180" spans="1:20" x14ac:dyDescent="0.15">
      <c r="A180" s="149" t="s">
        <v>60</v>
      </c>
      <c r="B180" s="1">
        <v>23</v>
      </c>
      <c r="C180" s="1">
        <v>5983</v>
      </c>
      <c r="D180" s="1">
        <v>61511</v>
      </c>
      <c r="E180" s="1">
        <v>1420895</v>
      </c>
      <c r="F180" s="1">
        <v>5833</v>
      </c>
      <c r="G180" s="1">
        <v>44177</v>
      </c>
      <c r="H180" s="1">
        <v>197946</v>
      </c>
      <c r="I180" s="1">
        <v>1362</v>
      </c>
      <c r="J180" s="1">
        <v>2330</v>
      </c>
      <c r="K180" s="1">
        <v>7466</v>
      </c>
      <c r="L180" s="1">
        <v>2049</v>
      </c>
      <c r="M180" s="1">
        <v>2583</v>
      </c>
      <c r="N180" s="1">
        <v>58684</v>
      </c>
      <c r="O180" s="1">
        <v>1641</v>
      </c>
      <c r="P180" s="1">
        <v>1896</v>
      </c>
      <c r="Q180" s="1">
        <v>7632</v>
      </c>
      <c r="R180" s="1">
        <v>21</v>
      </c>
      <c r="S180" s="1">
        <v>21</v>
      </c>
      <c r="T180" s="1">
        <v>58</v>
      </c>
    </row>
    <row r="181" spans="1:20" x14ac:dyDescent="0.15">
      <c r="A181" s="149" t="s">
        <v>60</v>
      </c>
      <c r="B181" s="1">
        <v>24</v>
      </c>
      <c r="C181" s="1">
        <v>5990</v>
      </c>
      <c r="D181" s="1">
        <v>64738</v>
      </c>
      <c r="E181" s="1">
        <v>1487685</v>
      </c>
      <c r="F181" s="1">
        <v>5850</v>
      </c>
      <c r="G181" s="1">
        <v>46748</v>
      </c>
      <c r="H181" s="1">
        <v>207888</v>
      </c>
      <c r="I181" s="1">
        <v>1372</v>
      </c>
      <c r="J181" s="1">
        <v>2355</v>
      </c>
      <c r="K181" s="1">
        <v>7525</v>
      </c>
      <c r="L181" s="1">
        <v>2505</v>
      </c>
      <c r="M181" s="1">
        <v>3227</v>
      </c>
      <c r="N181" s="1">
        <v>66790</v>
      </c>
      <c r="O181" s="1">
        <v>2152</v>
      </c>
      <c r="P181" s="1">
        <v>2570</v>
      </c>
      <c r="Q181" s="1">
        <v>9943</v>
      </c>
      <c r="R181" s="1">
        <v>24</v>
      </c>
      <c r="S181" s="1">
        <v>25</v>
      </c>
      <c r="T181" s="1">
        <v>60</v>
      </c>
    </row>
    <row r="182" spans="1:20" x14ac:dyDescent="0.15">
      <c r="A182" s="149" t="s">
        <v>60</v>
      </c>
      <c r="B182" s="1">
        <v>25</v>
      </c>
      <c r="C182" s="1">
        <v>5993</v>
      </c>
      <c r="D182" s="1">
        <v>66809</v>
      </c>
      <c r="E182" s="1">
        <v>1530266</v>
      </c>
      <c r="F182" s="1">
        <v>5857</v>
      </c>
      <c r="G182" s="1">
        <v>48186</v>
      </c>
      <c r="H182" s="1">
        <v>212622</v>
      </c>
      <c r="I182" s="1">
        <v>1382</v>
      </c>
      <c r="J182" s="1">
        <v>2380</v>
      </c>
      <c r="K182" s="1">
        <v>7608</v>
      </c>
      <c r="L182" s="1">
        <v>1672</v>
      </c>
      <c r="M182" s="1">
        <v>2071</v>
      </c>
      <c r="N182" s="1">
        <v>42581</v>
      </c>
      <c r="O182" s="1">
        <v>1270</v>
      </c>
      <c r="P182" s="1">
        <v>1439</v>
      </c>
      <c r="Q182" s="1">
        <v>4733</v>
      </c>
      <c r="R182" s="1">
        <v>23</v>
      </c>
      <c r="S182" s="1">
        <v>24</v>
      </c>
      <c r="T182" s="1">
        <v>83</v>
      </c>
    </row>
    <row r="183" spans="1:20" x14ac:dyDescent="0.15">
      <c r="A183" s="149" t="s">
        <v>60</v>
      </c>
      <c r="B183" s="1">
        <v>26</v>
      </c>
      <c r="C183" s="1">
        <v>5998</v>
      </c>
      <c r="D183" s="1">
        <v>68941</v>
      </c>
      <c r="E183" s="1">
        <v>1573942</v>
      </c>
      <c r="F183" s="1">
        <v>5865</v>
      </c>
      <c r="G183" s="1">
        <v>49666</v>
      </c>
      <c r="H183" s="1">
        <v>217961</v>
      </c>
      <c r="I183" s="1">
        <v>1393</v>
      </c>
      <c r="J183" s="1">
        <v>2411</v>
      </c>
      <c r="K183" s="1">
        <v>7707</v>
      </c>
      <c r="L183" s="1">
        <v>1734</v>
      </c>
      <c r="M183" s="1">
        <v>2132</v>
      </c>
      <c r="N183" s="1">
        <v>43677</v>
      </c>
      <c r="O183" s="1">
        <v>1313</v>
      </c>
      <c r="P183" s="1">
        <v>1480</v>
      </c>
      <c r="Q183" s="1">
        <v>5339</v>
      </c>
      <c r="R183" s="1">
        <v>29</v>
      </c>
      <c r="S183" s="1">
        <v>32</v>
      </c>
      <c r="T183" s="1">
        <v>99</v>
      </c>
    </row>
    <row r="184" spans="1:20" x14ac:dyDescent="0.15">
      <c r="A184" s="149" t="s">
        <v>60</v>
      </c>
      <c r="B184" s="1">
        <v>27</v>
      </c>
      <c r="C184" s="1">
        <v>6004</v>
      </c>
      <c r="D184" s="1">
        <v>72029</v>
      </c>
      <c r="E184" s="1">
        <v>1839057</v>
      </c>
      <c r="F184" s="1">
        <v>5873</v>
      </c>
      <c r="G184" s="1">
        <v>51192</v>
      </c>
      <c r="H184" s="1">
        <v>223318</v>
      </c>
      <c r="I184" s="1">
        <v>2073</v>
      </c>
      <c r="J184" s="1">
        <v>3726</v>
      </c>
      <c r="K184" s="1">
        <v>25133</v>
      </c>
      <c r="L184" s="1">
        <v>2322</v>
      </c>
      <c r="M184" s="1">
        <v>3089</v>
      </c>
      <c r="N184" s="1">
        <v>265116</v>
      </c>
      <c r="O184" s="1">
        <v>1360</v>
      </c>
      <c r="P184" s="1">
        <v>1526</v>
      </c>
      <c r="Q184" s="1">
        <v>5357</v>
      </c>
      <c r="R184" s="1">
        <v>1163</v>
      </c>
      <c r="S184" s="1">
        <v>1315</v>
      </c>
      <c r="T184" s="1">
        <v>17426</v>
      </c>
    </row>
    <row r="185" spans="1:20" x14ac:dyDescent="0.15">
      <c r="A185" s="149" t="s">
        <v>60</v>
      </c>
      <c r="B185" s="1">
        <v>28</v>
      </c>
      <c r="C185" s="1">
        <v>6008</v>
      </c>
      <c r="D185" s="1">
        <v>74674</v>
      </c>
      <c r="E185" s="1">
        <v>1952762</v>
      </c>
      <c r="F185" s="1">
        <v>5880</v>
      </c>
      <c r="G185" s="1">
        <v>52646</v>
      </c>
      <c r="H185" s="1">
        <v>228247</v>
      </c>
      <c r="I185" s="1">
        <v>2408</v>
      </c>
      <c r="J185" s="1">
        <v>4530</v>
      </c>
      <c r="K185" s="1">
        <v>30526</v>
      </c>
      <c r="L185" s="1">
        <v>2025</v>
      </c>
      <c r="M185" s="1">
        <v>2645</v>
      </c>
      <c r="N185" s="1">
        <v>113704</v>
      </c>
      <c r="O185" s="1">
        <v>1283</v>
      </c>
      <c r="P185" s="1">
        <v>1454</v>
      </c>
      <c r="Q185" s="1">
        <v>4930</v>
      </c>
      <c r="R185" s="1">
        <v>706</v>
      </c>
      <c r="S185" s="1">
        <v>804</v>
      </c>
      <c r="T185" s="1">
        <v>5394</v>
      </c>
    </row>
    <row r="186" spans="1:20" x14ac:dyDescent="0.15">
      <c r="A186" s="149" t="s">
        <v>60</v>
      </c>
      <c r="B186" s="1">
        <v>29</v>
      </c>
      <c r="C186" s="1">
        <v>6009</v>
      </c>
      <c r="D186" s="1">
        <v>76792</v>
      </c>
      <c r="E186" s="1">
        <v>2005746</v>
      </c>
      <c r="F186" s="1">
        <v>5884</v>
      </c>
      <c r="G186" s="1">
        <v>53994</v>
      </c>
      <c r="H186" s="1">
        <v>232745</v>
      </c>
      <c r="I186" s="1">
        <v>2512</v>
      </c>
      <c r="J186" s="1">
        <v>4822</v>
      </c>
      <c r="K186" s="1">
        <v>31483</v>
      </c>
      <c r="L186" s="1">
        <v>1696</v>
      </c>
      <c r="M186" s="1">
        <v>2118</v>
      </c>
      <c r="N186" s="1">
        <v>52984</v>
      </c>
      <c r="O186" s="1">
        <v>1195</v>
      </c>
      <c r="P186" s="1">
        <v>1347</v>
      </c>
      <c r="Q186" s="1">
        <v>4497</v>
      </c>
      <c r="R186" s="1">
        <v>275</v>
      </c>
      <c r="S186" s="1">
        <v>293</v>
      </c>
      <c r="T186" s="1">
        <v>956</v>
      </c>
    </row>
    <row r="187" spans="1:20" x14ac:dyDescent="0.15">
      <c r="A187" s="149" t="s">
        <v>60</v>
      </c>
      <c r="B187" s="1">
        <v>30</v>
      </c>
      <c r="C187" s="1">
        <v>6011</v>
      </c>
      <c r="D187" s="1">
        <v>79029</v>
      </c>
      <c r="E187" s="1">
        <v>2059853</v>
      </c>
      <c r="F187" s="1">
        <v>5889</v>
      </c>
      <c r="G187" s="1">
        <v>55470</v>
      </c>
      <c r="H187" s="1">
        <v>238045</v>
      </c>
      <c r="I187" s="1">
        <v>2615</v>
      </c>
      <c r="J187" s="1">
        <v>5122</v>
      </c>
      <c r="K187" s="1">
        <v>32360</v>
      </c>
      <c r="L187" s="1">
        <v>1803</v>
      </c>
      <c r="M187" s="1">
        <v>2237</v>
      </c>
      <c r="N187" s="1">
        <v>54107</v>
      </c>
      <c r="O187" s="1">
        <v>1310</v>
      </c>
      <c r="P187" s="1">
        <v>1475</v>
      </c>
      <c r="Q187" s="1">
        <v>5300</v>
      </c>
      <c r="R187" s="1">
        <v>284</v>
      </c>
      <c r="S187" s="1">
        <v>300</v>
      </c>
      <c r="T187" s="1">
        <v>878</v>
      </c>
    </row>
    <row r="188" spans="1:20" x14ac:dyDescent="0.15">
      <c r="A188" s="149" t="s">
        <v>60</v>
      </c>
      <c r="B188" s="1">
        <v>31</v>
      </c>
      <c r="C188" s="1">
        <v>6013</v>
      </c>
      <c r="D188" s="1">
        <v>81374</v>
      </c>
      <c r="E188" s="1">
        <v>2116406</v>
      </c>
      <c r="F188" s="1">
        <v>5893</v>
      </c>
      <c r="G188" s="1">
        <v>57047</v>
      </c>
      <c r="H188" s="1">
        <v>244065</v>
      </c>
      <c r="I188" s="1">
        <v>2696</v>
      </c>
      <c r="J188" s="1">
        <v>5408</v>
      </c>
      <c r="K188" s="1">
        <v>33118</v>
      </c>
      <c r="L188" s="1">
        <v>1865</v>
      </c>
      <c r="M188" s="1">
        <v>2345</v>
      </c>
      <c r="N188" s="1">
        <v>56553</v>
      </c>
      <c r="O188" s="1">
        <v>1391</v>
      </c>
      <c r="P188" s="1">
        <v>1578</v>
      </c>
      <c r="Q188" s="1">
        <v>6019</v>
      </c>
      <c r="R188" s="1">
        <v>271</v>
      </c>
      <c r="S188" s="1">
        <v>286</v>
      </c>
      <c r="T188" s="1">
        <v>758</v>
      </c>
    </row>
    <row r="189" spans="1:20" x14ac:dyDescent="0.15">
      <c r="A189" s="149" t="s">
        <v>60</v>
      </c>
      <c r="B189" s="1">
        <v>32</v>
      </c>
      <c r="C189" s="1">
        <v>6014</v>
      </c>
      <c r="D189" s="1">
        <v>83557</v>
      </c>
      <c r="E189" s="1">
        <v>2161835</v>
      </c>
      <c r="F189" s="1">
        <v>5897</v>
      </c>
      <c r="G189" s="1">
        <v>58299</v>
      </c>
      <c r="H189" s="1">
        <v>248431</v>
      </c>
      <c r="I189" s="1">
        <v>2753</v>
      </c>
      <c r="J189" s="1">
        <v>5612</v>
      </c>
      <c r="K189" s="1">
        <v>33659</v>
      </c>
      <c r="L189" s="1">
        <v>1755</v>
      </c>
      <c r="M189" s="1">
        <v>2183</v>
      </c>
      <c r="N189" s="1">
        <v>45429</v>
      </c>
      <c r="O189" s="1">
        <v>1129</v>
      </c>
      <c r="P189" s="1">
        <v>1252</v>
      </c>
      <c r="Q189" s="1">
        <v>4366</v>
      </c>
      <c r="R189" s="1">
        <v>196</v>
      </c>
      <c r="S189" s="1">
        <v>204</v>
      </c>
      <c r="T189" s="1">
        <v>541</v>
      </c>
    </row>
    <row r="190" spans="1:20" x14ac:dyDescent="0.15">
      <c r="A190" s="149" t="s">
        <v>60</v>
      </c>
      <c r="B190" s="1">
        <v>33</v>
      </c>
      <c r="C190" s="1">
        <v>6016</v>
      </c>
      <c r="D190" s="1">
        <v>85753</v>
      </c>
      <c r="E190" s="1">
        <v>2212511</v>
      </c>
      <c r="F190" s="1">
        <v>5901</v>
      </c>
      <c r="G190" s="1">
        <v>59796</v>
      </c>
      <c r="H190" s="1">
        <v>253869</v>
      </c>
      <c r="I190" s="1">
        <v>2810</v>
      </c>
      <c r="J190" s="1">
        <v>5816</v>
      </c>
      <c r="K190" s="1">
        <v>34210</v>
      </c>
      <c r="L190" s="1">
        <v>1751</v>
      </c>
      <c r="M190" s="1">
        <v>2195</v>
      </c>
      <c r="N190" s="1">
        <v>50676</v>
      </c>
      <c r="O190" s="1">
        <v>1309</v>
      </c>
      <c r="P190" s="1">
        <v>1497</v>
      </c>
      <c r="Q190" s="1">
        <v>5439</v>
      </c>
      <c r="R190" s="1">
        <v>194</v>
      </c>
      <c r="S190" s="1">
        <v>203</v>
      </c>
      <c r="T190" s="1">
        <v>551</v>
      </c>
    </row>
    <row r="191" spans="1:20" x14ac:dyDescent="0.15">
      <c r="A191" s="149" t="s">
        <v>60</v>
      </c>
      <c r="B191" s="1">
        <v>34</v>
      </c>
      <c r="C191" s="1">
        <v>6017</v>
      </c>
      <c r="D191" s="1">
        <v>87939</v>
      </c>
      <c r="E191" s="1">
        <v>2265948</v>
      </c>
      <c r="F191" s="1">
        <v>5905</v>
      </c>
      <c r="G191" s="1">
        <v>61260</v>
      </c>
      <c r="H191" s="1">
        <v>259255</v>
      </c>
      <c r="I191" s="1">
        <v>2864</v>
      </c>
      <c r="J191" s="1">
        <v>6029</v>
      </c>
      <c r="K191" s="1">
        <v>34820</v>
      </c>
      <c r="L191" s="1">
        <v>1761</v>
      </c>
      <c r="M191" s="1">
        <v>2186</v>
      </c>
      <c r="N191" s="1">
        <v>53437</v>
      </c>
      <c r="O191" s="1">
        <v>1296</v>
      </c>
      <c r="P191" s="1">
        <v>1464</v>
      </c>
      <c r="Q191" s="1">
        <v>5386</v>
      </c>
      <c r="R191" s="1">
        <v>203</v>
      </c>
      <c r="S191" s="1">
        <v>212</v>
      </c>
      <c r="T191" s="1">
        <v>610</v>
      </c>
    </row>
    <row r="192" spans="1:20" x14ac:dyDescent="0.15">
      <c r="A192" s="149" t="s">
        <v>60</v>
      </c>
      <c r="B192" s="1">
        <v>35</v>
      </c>
      <c r="C192" s="1">
        <v>6017</v>
      </c>
      <c r="D192" s="1">
        <v>90161</v>
      </c>
      <c r="E192" s="1">
        <v>2319782</v>
      </c>
      <c r="F192" s="1">
        <v>5909</v>
      </c>
      <c r="G192" s="1">
        <v>62785</v>
      </c>
      <c r="H192" s="1">
        <v>265101</v>
      </c>
      <c r="I192" s="1">
        <v>2913</v>
      </c>
      <c r="J192" s="1">
        <v>6233</v>
      </c>
      <c r="K192" s="1">
        <v>35405</v>
      </c>
      <c r="L192" s="1">
        <v>1790</v>
      </c>
      <c r="M192" s="1">
        <v>2222</v>
      </c>
      <c r="N192" s="1">
        <v>53834</v>
      </c>
      <c r="O192" s="1">
        <v>1344</v>
      </c>
      <c r="P192" s="1">
        <v>1525</v>
      </c>
      <c r="Q192" s="1">
        <v>5847</v>
      </c>
      <c r="R192" s="1">
        <v>194</v>
      </c>
      <c r="S192" s="1">
        <v>203</v>
      </c>
      <c r="T192" s="1">
        <v>585</v>
      </c>
    </row>
    <row r="193" spans="1:20" x14ac:dyDescent="0.15">
      <c r="A193" s="149" t="s">
        <v>60</v>
      </c>
      <c r="B193" s="1">
        <v>36</v>
      </c>
      <c r="C193" s="1">
        <v>6018</v>
      </c>
      <c r="D193" s="1">
        <v>92347</v>
      </c>
      <c r="E193" s="1">
        <v>2376629</v>
      </c>
      <c r="F193" s="1">
        <v>5912</v>
      </c>
      <c r="G193" s="1">
        <v>64246</v>
      </c>
      <c r="H193" s="1">
        <v>270557</v>
      </c>
      <c r="I193" s="1">
        <v>2963</v>
      </c>
      <c r="J193" s="1">
        <v>6469</v>
      </c>
      <c r="K193" s="1">
        <v>36127</v>
      </c>
      <c r="L193" s="1">
        <v>1775</v>
      </c>
      <c r="M193" s="1">
        <v>2186</v>
      </c>
      <c r="N193" s="1">
        <v>56847</v>
      </c>
      <c r="O193" s="1">
        <v>1301</v>
      </c>
      <c r="P193" s="1">
        <v>1461</v>
      </c>
      <c r="Q193" s="1">
        <v>5456</v>
      </c>
      <c r="R193" s="1">
        <v>225</v>
      </c>
      <c r="S193" s="1">
        <v>237</v>
      </c>
      <c r="T193" s="1">
        <v>722</v>
      </c>
    </row>
    <row r="194" spans="1:20" x14ac:dyDescent="0.15">
      <c r="A194" s="149" t="s">
        <v>60</v>
      </c>
      <c r="B194" s="1">
        <v>37</v>
      </c>
      <c r="C194" s="1">
        <v>6019</v>
      </c>
      <c r="D194" s="1">
        <v>94631</v>
      </c>
      <c r="E194" s="1">
        <v>2436980</v>
      </c>
      <c r="F194" s="1">
        <v>5916</v>
      </c>
      <c r="G194" s="1">
        <v>65753</v>
      </c>
      <c r="H194" s="1">
        <v>276076</v>
      </c>
      <c r="I194" s="1">
        <v>3013</v>
      </c>
      <c r="J194" s="1">
        <v>6707</v>
      </c>
      <c r="K194" s="1">
        <v>36823</v>
      </c>
      <c r="L194" s="1">
        <v>1832</v>
      </c>
      <c r="M194" s="1">
        <v>2284</v>
      </c>
      <c r="N194" s="1">
        <v>60351</v>
      </c>
      <c r="O194" s="1">
        <v>1335</v>
      </c>
      <c r="P194" s="1">
        <v>1508</v>
      </c>
      <c r="Q194" s="1">
        <v>5519</v>
      </c>
      <c r="R194" s="1">
        <v>223</v>
      </c>
      <c r="S194" s="1">
        <v>238</v>
      </c>
      <c r="T194" s="1">
        <v>696</v>
      </c>
    </row>
    <row r="195" spans="1:20" x14ac:dyDescent="0.15">
      <c r="A195" s="149" t="s">
        <v>60</v>
      </c>
      <c r="B195" s="1">
        <v>38</v>
      </c>
      <c r="C195" s="1">
        <v>6020</v>
      </c>
      <c r="D195" s="1">
        <v>96889</v>
      </c>
      <c r="E195" s="1">
        <v>2497190</v>
      </c>
      <c r="F195" s="1">
        <v>5918</v>
      </c>
      <c r="G195" s="1">
        <v>67269</v>
      </c>
      <c r="H195" s="1">
        <v>281811</v>
      </c>
      <c r="I195" s="1">
        <v>3065</v>
      </c>
      <c r="J195" s="1">
        <v>6947</v>
      </c>
      <c r="K195" s="1">
        <v>37521</v>
      </c>
      <c r="L195" s="1">
        <v>1824</v>
      </c>
      <c r="M195" s="1">
        <v>2257</v>
      </c>
      <c r="N195" s="1">
        <v>60211</v>
      </c>
      <c r="O195" s="1">
        <v>1346</v>
      </c>
      <c r="P195" s="1">
        <v>1516</v>
      </c>
      <c r="Q195" s="1">
        <v>5734</v>
      </c>
      <c r="R195" s="1">
        <v>227</v>
      </c>
      <c r="S195" s="1">
        <v>240</v>
      </c>
      <c r="T195" s="1">
        <v>698</v>
      </c>
    </row>
    <row r="196" spans="1:20" x14ac:dyDescent="0.15">
      <c r="A196" s="149" t="s">
        <v>60</v>
      </c>
      <c r="B196" s="1">
        <v>39</v>
      </c>
      <c r="C196" s="1">
        <v>6022</v>
      </c>
      <c r="D196" s="1">
        <v>99867</v>
      </c>
      <c r="E196" s="1">
        <v>2632763</v>
      </c>
      <c r="F196" s="1">
        <v>5923</v>
      </c>
      <c r="G196" s="1">
        <v>69037</v>
      </c>
      <c r="H196" s="1">
        <v>288902</v>
      </c>
      <c r="I196" s="1">
        <v>3167</v>
      </c>
      <c r="J196" s="1">
        <v>7909</v>
      </c>
      <c r="K196" s="1">
        <v>42287</v>
      </c>
      <c r="L196" s="1">
        <v>2304</v>
      </c>
      <c r="M196" s="1">
        <v>2978</v>
      </c>
      <c r="N196" s="1">
        <v>135573</v>
      </c>
      <c r="O196" s="1">
        <v>1555</v>
      </c>
      <c r="P196" s="1">
        <v>1769</v>
      </c>
      <c r="Q196" s="1">
        <v>7092</v>
      </c>
      <c r="R196" s="1">
        <v>867</v>
      </c>
      <c r="S196" s="1">
        <v>962</v>
      </c>
      <c r="T196" s="1">
        <v>4766</v>
      </c>
    </row>
    <row r="197" spans="1:20" x14ac:dyDescent="0.15">
      <c r="A197" s="149" t="s">
        <v>60</v>
      </c>
      <c r="B197" s="1">
        <v>40</v>
      </c>
      <c r="C197" s="1">
        <v>6023</v>
      </c>
      <c r="D197" s="1">
        <v>102490</v>
      </c>
      <c r="E197" s="1">
        <v>2725327</v>
      </c>
      <c r="F197" s="1">
        <v>5927</v>
      </c>
      <c r="G197" s="1">
        <v>70655</v>
      </c>
      <c r="H197" s="1">
        <v>295202</v>
      </c>
      <c r="I197" s="1">
        <v>3250</v>
      </c>
      <c r="J197" s="1">
        <v>8543</v>
      </c>
      <c r="K197" s="1">
        <v>44731</v>
      </c>
      <c r="L197" s="1">
        <v>2062</v>
      </c>
      <c r="M197" s="1">
        <v>2624</v>
      </c>
      <c r="N197" s="1">
        <v>92564</v>
      </c>
      <c r="O197" s="1">
        <v>1421</v>
      </c>
      <c r="P197" s="1">
        <v>1617</v>
      </c>
      <c r="Q197" s="1">
        <v>6300</v>
      </c>
      <c r="R197" s="1">
        <v>577</v>
      </c>
      <c r="S197" s="1">
        <v>635</v>
      </c>
      <c r="T197" s="1">
        <v>2444</v>
      </c>
    </row>
    <row r="198" spans="1:20" x14ac:dyDescent="0.15">
      <c r="A198" s="149" t="s">
        <v>60</v>
      </c>
      <c r="B198" s="1">
        <v>41</v>
      </c>
      <c r="C198" s="1">
        <v>6024</v>
      </c>
      <c r="D198" s="1">
        <v>105036</v>
      </c>
      <c r="E198" s="1">
        <v>2799143</v>
      </c>
      <c r="F198" s="1">
        <v>5929</v>
      </c>
      <c r="G198" s="1">
        <v>72275</v>
      </c>
      <c r="H198" s="1">
        <v>301078</v>
      </c>
      <c r="I198" s="1">
        <v>3308</v>
      </c>
      <c r="J198" s="1">
        <v>8859</v>
      </c>
      <c r="K198" s="1">
        <v>45590</v>
      </c>
      <c r="L198" s="1">
        <v>1982</v>
      </c>
      <c r="M198" s="1">
        <v>2547</v>
      </c>
      <c r="N198" s="1">
        <v>73815</v>
      </c>
      <c r="O198" s="1">
        <v>1411</v>
      </c>
      <c r="P198" s="1">
        <v>1621</v>
      </c>
      <c r="Q198" s="1">
        <v>5876</v>
      </c>
      <c r="R198" s="1">
        <v>296</v>
      </c>
      <c r="S198" s="1">
        <v>316</v>
      </c>
      <c r="T198" s="1">
        <v>859</v>
      </c>
    </row>
    <row r="199" spans="1:20" x14ac:dyDescent="0.15">
      <c r="A199" s="149" t="s">
        <v>60</v>
      </c>
      <c r="B199" s="1">
        <v>42</v>
      </c>
      <c r="C199" s="1">
        <v>6024</v>
      </c>
      <c r="D199" s="1">
        <v>107403</v>
      </c>
      <c r="E199" s="1">
        <v>2866300</v>
      </c>
      <c r="F199" s="1">
        <v>5932</v>
      </c>
      <c r="G199" s="1">
        <v>73751</v>
      </c>
      <c r="H199" s="1">
        <v>306581</v>
      </c>
      <c r="I199" s="1">
        <v>3362</v>
      </c>
      <c r="J199" s="1">
        <v>9148</v>
      </c>
      <c r="K199" s="1">
        <v>46408</v>
      </c>
      <c r="L199" s="1">
        <v>1877</v>
      </c>
      <c r="M199" s="1">
        <v>2366</v>
      </c>
      <c r="N199" s="1">
        <v>67158</v>
      </c>
      <c r="O199" s="1">
        <v>1304</v>
      </c>
      <c r="P199" s="1">
        <v>1476</v>
      </c>
      <c r="Q199" s="1">
        <v>5503</v>
      </c>
      <c r="R199" s="1">
        <v>271</v>
      </c>
      <c r="S199" s="1">
        <v>289</v>
      </c>
      <c r="T199" s="1">
        <v>818</v>
      </c>
    </row>
    <row r="200" spans="1:20" x14ac:dyDescent="0.15">
      <c r="A200" s="149" t="s">
        <v>60</v>
      </c>
      <c r="B200" s="1">
        <v>43</v>
      </c>
      <c r="C200" s="1">
        <v>6025</v>
      </c>
      <c r="D200" s="1">
        <v>109861</v>
      </c>
      <c r="E200" s="1">
        <v>2932532</v>
      </c>
      <c r="F200" s="1">
        <v>5935</v>
      </c>
      <c r="G200" s="1">
        <v>75281</v>
      </c>
      <c r="H200" s="1">
        <v>312284</v>
      </c>
      <c r="I200" s="1">
        <v>3416</v>
      </c>
      <c r="J200" s="1">
        <v>9432</v>
      </c>
      <c r="K200" s="1">
        <v>47191</v>
      </c>
      <c r="L200" s="1">
        <v>1936</v>
      </c>
      <c r="M200" s="1">
        <v>2458</v>
      </c>
      <c r="N200" s="1">
        <v>66232</v>
      </c>
      <c r="O200" s="1">
        <v>1344</v>
      </c>
      <c r="P200" s="1">
        <v>1531</v>
      </c>
      <c r="Q200" s="1">
        <v>5703</v>
      </c>
      <c r="R200" s="1">
        <v>266</v>
      </c>
      <c r="S200" s="1">
        <v>284</v>
      </c>
      <c r="T200" s="1">
        <v>783</v>
      </c>
    </row>
    <row r="201" spans="1:20" x14ac:dyDescent="0.15">
      <c r="A201" s="149" t="s">
        <v>60</v>
      </c>
      <c r="B201" s="1">
        <v>44</v>
      </c>
      <c r="C201" s="1">
        <v>6026</v>
      </c>
      <c r="D201" s="1">
        <v>113536</v>
      </c>
      <c r="E201" s="1">
        <v>3119722</v>
      </c>
      <c r="F201" s="1">
        <v>5942</v>
      </c>
      <c r="G201" s="1">
        <v>77677</v>
      </c>
      <c r="H201" s="1">
        <v>324117</v>
      </c>
      <c r="I201" s="1">
        <v>3593</v>
      </c>
      <c r="J201" s="1">
        <v>10664</v>
      </c>
      <c r="K201" s="1">
        <v>51489</v>
      </c>
      <c r="L201" s="1">
        <v>2741</v>
      </c>
      <c r="M201" s="1">
        <v>3674</v>
      </c>
      <c r="N201" s="1">
        <v>187190</v>
      </c>
      <c r="O201" s="1">
        <v>2037</v>
      </c>
      <c r="P201" s="1">
        <v>2395</v>
      </c>
      <c r="Q201" s="1">
        <v>11833</v>
      </c>
      <c r="R201" s="1">
        <v>1090</v>
      </c>
      <c r="S201" s="1">
        <v>1232</v>
      </c>
      <c r="T201" s="1">
        <v>4298</v>
      </c>
    </row>
    <row r="202" spans="1:20" x14ac:dyDescent="0.15">
      <c r="A202" s="149" t="s">
        <v>60</v>
      </c>
      <c r="B202" s="1">
        <v>45</v>
      </c>
      <c r="C202" s="1">
        <v>6026</v>
      </c>
      <c r="D202" s="1">
        <v>116461</v>
      </c>
      <c r="E202" s="1">
        <v>3233089</v>
      </c>
      <c r="F202" s="1">
        <v>5945</v>
      </c>
      <c r="G202" s="1">
        <v>79503</v>
      </c>
      <c r="H202" s="1">
        <v>332211</v>
      </c>
      <c r="I202" s="1">
        <v>3703</v>
      </c>
      <c r="J202" s="1">
        <v>11351</v>
      </c>
      <c r="K202" s="1">
        <v>53637</v>
      </c>
      <c r="L202" s="1">
        <v>2231</v>
      </c>
      <c r="M202" s="1">
        <v>2925</v>
      </c>
      <c r="N202" s="1">
        <v>113367</v>
      </c>
      <c r="O202" s="1">
        <v>1571</v>
      </c>
      <c r="P202" s="1">
        <v>1826</v>
      </c>
      <c r="Q202" s="1">
        <v>8094</v>
      </c>
      <c r="R202" s="1">
        <v>614</v>
      </c>
      <c r="S202" s="1">
        <v>688</v>
      </c>
      <c r="T202" s="1">
        <v>2148</v>
      </c>
    </row>
    <row r="203" spans="1:20" x14ac:dyDescent="0.15">
      <c r="A203" s="149" t="s">
        <v>60</v>
      </c>
      <c r="B203" s="1">
        <v>46</v>
      </c>
      <c r="C203" s="1">
        <v>6027</v>
      </c>
      <c r="D203" s="1">
        <v>119282</v>
      </c>
      <c r="E203" s="1">
        <v>3327927</v>
      </c>
      <c r="F203" s="1">
        <v>5949</v>
      </c>
      <c r="G203" s="1">
        <v>81354</v>
      </c>
      <c r="H203" s="1">
        <v>340187</v>
      </c>
      <c r="I203" s="1">
        <v>3787</v>
      </c>
      <c r="J203" s="1">
        <v>11810</v>
      </c>
      <c r="K203" s="1">
        <v>54826</v>
      </c>
      <c r="L203" s="1">
        <v>2172</v>
      </c>
      <c r="M203" s="1">
        <v>2821</v>
      </c>
      <c r="N203" s="1">
        <v>94838</v>
      </c>
      <c r="O203" s="1">
        <v>1583</v>
      </c>
      <c r="P203" s="1">
        <v>1850</v>
      </c>
      <c r="Q203" s="1">
        <v>7976</v>
      </c>
      <c r="R203" s="1">
        <v>424</v>
      </c>
      <c r="S203" s="1">
        <v>459</v>
      </c>
      <c r="T203" s="1">
        <v>1189</v>
      </c>
    </row>
    <row r="204" spans="1:20" x14ac:dyDescent="0.15">
      <c r="A204" s="149" t="s">
        <v>60</v>
      </c>
      <c r="B204" s="1">
        <v>47</v>
      </c>
      <c r="C204" s="1">
        <v>6028</v>
      </c>
      <c r="D204" s="1">
        <v>122193</v>
      </c>
      <c r="E204" s="1">
        <v>3436115</v>
      </c>
      <c r="F204" s="1">
        <v>5954</v>
      </c>
      <c r="G204" s="1">
        <v>83157</v>
      </c>
      <c r="H204" s="1">
        <v>348386</v>
      </c>
      <c r="I204" s="1">
        <v>3891</v>
      </c>
      <c r="J204" s="1">
        <v>12408</v>
      </c>
      <c r="K204" s="1">
        <v>56404</v>
      </c>
      <c r="L204" s="1">
        <v>2237</v>
      </c>
      <c r="M204" s="1">
        <v>2911</v>
      </c>
      <c r="N204" s="1">
        <v>108188</v>
      </c>
      <c r="O204" s="1">
        <v>1560</v>
      </c>
      <c r="P204" s="1">
        <v>1804</v>
      </c>
      <c r="Q204" s="1">
        <v>8199</v>
      </c>
      <c r="R204" s="1">
        <v>547</v>
      </c>
      <c r="S204" s="1">
        <v>599</v>
      </c>
      <c r="T204" s="1">
        <v>1578</v>
      </c>
    </row>
    <row r="205" spans="1:20" x14ac:dyDescent="0.15">
      <c r="A205" s="149" t="s">
        <v>60</v>
      </c>
      <c r="B205" s="1">
        <v>48</v>
      </c>
      <c r="C205" s="1">
        <v>6030</v>
      </c>
      <c r="D205" s="1">
        <v>125790</v>
      </c>
      <c r="E205" s="1">
        <v>3569636</v>
      </c>
      <c r="F205" s="1">
        <v>5957</v>
      </c>
      <c r="G205" s="1">
        <v>85433</v>
      </c>
      <c r="H205" s="1">
        <v>359914</v>
      </c>
      <c r="I205" s="1">
        <v>4025</v>
      </c>
      <c r="J205" s="1">
        <v>13205</v>
      </c>
      <c r="K205" s="1">
        <v>58458</v>
      </c>
      <c r="L205" s="1">
        <v>2652</v>
      </c>
      <c r="M205" s="1">
        <v>3598</v>
      </c>
      <c r="N205" s="1">
        <v>133520</v>
      </c>
      <c r="O205" s="1">
        <v>1915</v>
      </c>
      <c r="P205" s="1">
        <v>2275</v>
      </c>
      <c r="Q205" s="1">
        <v>11527</v>
      </c>
      <c r="R205" s="1">
        <v>710</v>
      </c>
      <c r="S205" s="1">
        <v>797</v>
      </c>
      <c r="T205" s="1">
        <v>2054</v>
      </c>
    </row>
    <row r="206" spans="1:20" x14ac:dyDescent="0.15">
      <c r="A206" s="149" t="s">
        <v>60</v>
      </c>
      <c r="B206" s="1">
        <v>49</v>
      </c>
      <c r="C206" s="1">
        <v>6031</v>
      </c>
      <c r="D206" s="1">
        <v>129670</v>
      </c>
      <c r="E206" s="1">
        <v>3706502</v>
      </c>
      <c r="F206" s="1">
        <v>5961</v>
      </c>
      <c r="G206" s="1">
        <v>87837</v>
      </c>
      <c r="H206" s="1">
        <v>371308</v>
      </c>
      <c r="I206" s="1">
        <v>4143</v>
      </c>
      <c r="J206" s="1">
        <v>13976</v>
      </c>
      <c r="K206" s="1">
        <v>60431</v>
      </c>
      <c r="L206" s="1">
        <v>2794</v>
      </c>
      <c r="M206" s="1">
        <v>3879</v>
      </c>
      <c r="N206" s="1">
        <v>136866</v>
      </c>
      <c r="O206" s="1">
        <v>1989</v>
      </c>
      <c r="P206" s="1">
        <v>2404</v>
      </c>
      <c r="Q206" s="1">
        <v>11395</v>
      </c>
      <c r="R206" s="1">
        <v>681</v>
      </c>
      <c r="S206" s="1">
        <v>771</v>
      </c>
      <c r="T206" s="1">
        <v>1973</v>
      </c>
    </row>
    <row r="207" spans="1:20" x14ac:dyDescent="0.15">
      <c r="A207" s="149" t="s">
        <v>60</v>
      </c>
      <c r="B207" s="1">
        <v>50</v>
      </c>
      <c r="C207" s="1">
        <v>6032</v>
      </c>
      <c r="D207" s="1">
        <v>134052</v>
      </c>
      <c r="E207" s="1">
        <v>3850469</v>
      </c>
      <c r="F207" s="1">
        <v>5966</v>
      </c>
      <c r="G207" s="1">
        <v>90464</v>
      </c>
      <c r="H207" s="1">
        <v>382196</v>
      </c>
      <c r="I207" s="1">
        <v>4244</v>
      </c>
      <c r="J207" s="1">
        <v>14761</v>
      </c>
      <c r="K207" s="1">
        <v>62285</v>
      </c>
      <c r="L207" s="1">
        <v>3006</v>
      </c>
      <c r="M207" s="1">
        <v>4382</v>
      </c>
      <c r="N207" s="1">
        <v>143967</v>
      </c>
      <c r="O207" s="1">
        <v>2107</v>
      </c>
      <c r="P207" s="1">
        <v>2625</v>
      </c>
      <c r="Q207" s="1">
        <v>10887</v>
      </c>
      <c r="R207" s="1">
        <v>680</v>
      </c>
      <c r="S207" s="1">
        <v>785</v>
      </c>
      <c r="T207" s="1">
        <v>1855</v>
      </c>
    </row>
    <row r="208" spans="1:20" x14ac:dyDescent="0.15">
      <c r="A208" s="149" t="s">
        <v>60</v>
      </c>
      <c r="B208" s="1">
        <v>51</v>
      </c>
      <c r="C208" s="1">
        <v>6033</v>
      </c>
      <c r="D208" s="1">
        <v>137625</v>
      </c>
      <c r="E208" s="1">
        <v>3960964</v>
      </c>
      <c r="F208" s="1">
        <v>5969</v>
      </c>
      <c r="G208" s="1">
        <v>92390</v>
      </c>
      <c r="H208" s="1">
        <v>388731</v>
      </c>
      <c r="I208" s="1">
        <v>4310</v>
      </c>
      <c r="J208" s="1">
        <v>15399</v>
      </c>
      <c r="K208" s="1">
        <v>63870</v>
      </c>
      <c r="L208" s="1">
        <v>2513</v>
      </c>
      <c r="M208" s="1">
        <v>3573</v>
      </c>
      <c r="N208" s="1">
        <v>110495</v>
      </c>
      <c r="O208" s="1">
        <v>1598</v>
      </c>
      <c r="P208" s="1">
        <v>1927</v>
      </c>
      <c r="Q208" s="1">
        <v>6536</v>
      </c>
      <c r="R208" s="1">
        <v>549</v>
      </c>
      <c r="S208" s="1">
        <v>638</v>
      </c>
      <c r="T208" s="1">
        <v>1585</v>
      </c>
    </row>
    <row r="209" spans="1:20" x14ac:dyDescent="0.15">
      <c r="A209" s="149" t="s">
        <v>60</v>
      </c>
      <c r="B209" s="1">
        <v>52</v>
      </c>
      <c r="C209" s="1">
        <v>6033</v>
      </c>
      <c r="D209" s="1">
        <v>141398</v>
      </c>
      <c r="E209" s="1">
        <v>4117425</v>
      </c>
      <c r="F209" s="1">
        <v>5972</v>
      </c>
      <c r="G209" s="1">
        <v>94008</v>
      </c>
      <c r="H209" s="1">
        <v>394302</v>
      </c>
      <c r="I209" s="1">
        <v>4378</v>
      </c>
      <c r="J209" s="1">
        <v>16847</v>
      </c>
      <c r="K209" s="1">
        <v>70362</v>
      </c>
      <c r="L209" s="1">
        <v>2382</v>
      </c>
      <c r="M209" s="1">
        <v>3773</v>
      </c>
      <c r="N209" s="1">
        <v>156461</v>
      </c>
      <c r="O209" s="1">
        <v>1373</v>
      </c>
      <c r="P209" s="1">
        <v>1617</v>
      </c>
      <c r="Q209" s="1">
        <v>5571</v>
      </c>
      <c r="R209" s="1">
        <v>971</v>
      </c>
      <c r="S209" s="1">
        <v>1448</v>
      </c>
      <c r="T209" s="1">
        <v>6492</v>
      </c>
    </row>
    <row r="210" spans="1:20" x14ac:dyDescent="0.15">
      <c r="A210" s="149" t="s">
        <v>63</v>
      </c>
      <c r="B210" s="1">
        <v>1</v>
      </c>
      <c r="C210" s="1">
        <v>9909</v>
      </c>
      <c r="D210" s="1">
        <v>11032</v>
      </c>
      <c r="E210" s="1">
        <v>143903</v>
      </c>
      <c r="F210" s="1">
        <v>8483</v>
      </c>
      <c r="G210" s="1">
        <v>9097</v>
      </c>
      <c r="H210" s="1">
        <v>31156</v>
      </c>
      <c r="I210" s="1">
        <v>632</v>
      </c>
      <c r="J210" s="1">
        <v>686</v>
      </c>
      <c r="K210" s="1">
        <v>1624</v>
      </c>
      <c r="L210" s="1">
        <v>9909</v>
      </c>
      <c r="M210" s="1">
        <v>11032</v>
      </c>
      <c r="N210" s="1">
        <v>143903</v>
      </c>
      <c r="O210" s="1">
        <v>8483</v>
      </c>
      <c r="P210" s="1">
        <v>9097</v>
      </c>
      <c r="Q210" s="1">
        <v>31156</v>
      </c>
      <c r="R210" s="1">
        <v>632</v>
      </c>
      <c r="S210" s="1">
        <v>686</v>
      </c>
      <c r="T210" s="1">
        <v>1624</v>
      </c>
    </row>
    <row r="211" spans="1:20" x14ac:dyDescent="0.15">
      <c r="A211" s="149" t="s">
        <v>63</v>
      </c>
      <c r="B211" s="1">
        <v>2</v>
      </c>
      <c r="C211" s="1">
        <v>17550</v>
      </c>
      <c r="D211" s="1">
        <v>21872</v>
      </c>
      <c r="E211" s="1">
        <v>284548</v>
      </c>
      <c r="F211" s="1">
        <v>15483</v>
      </c>
      <c r="G211" s="1">
        <v>18264</v>
      </c>
      <c r="H211" s="1">
        <v>64877</v>
      </c>
      <c r="I211" s="1">
        <v>1013</v>
      </c>
      <c r="J211" s="1">
        <v>1136</v>
      </c>
      <c r="K211" s="1">
        <v>2640</v>
      </c>
      <c r="L211" s="1">
        <v>9820</v>
      </c>
      <c r="M211" s="1">
        <v>10840</v>
      </c>
      <c r="N211" s="1">
        <v>140645</v>
      </c>
      <c r="O211" s="1">
        <v>8568</v>
      </c>
      <c r="P211" s="1">
        <v>9167</v>
      </c>
      <c r="Q211" s="1">
        <v>33720</v>
      </c>
      <c r="R211" s="1">
        <v>421</v>
      </c>
      <c r="S211" s="1">
        <v>450</v>
      </c>
      <c r="T211" s="1">
        <v>1015</v>
      </c>
    </row>
    <row r="212" spans="1:20" x14ac:dyDescent="0.15">
      <c r="A212" s="149" t="s">
        <v>63</v>
      </c>
      <c r="B212" s="1">
        <v>3</v>
      </c>
      <c r="C212" s="1">
        <v>23962</v>
      </c>
      <c r="D212" s="1">
        <v>33498</v>
      </c>
      <c r="E212" s="1">
        <v>433849</v>
      </c>
      <c r="F212" s="1">
        <v>21656</v>
      </c>
      <c r="G212" s="1">
        <v>28324</v>
      </c>
      <c r="H212" s="1">
        <v>105002</v>
      </c>
      <c r="I212" s="1">
        <v>1277</v>
      </c>
      <c r="J212" s="1">
        <v>1467</v>
      </c>
      <c r="K212" s="1">
        <v>3448</v>
      </c>
      <c r="L212" s="1">
        <v>10535</v>
      </c>
      <c r="M212" s="1">
        <v>11626</v>
      </c>
      <c r="N212" s="1">
        <v>149301</v>
      </c>
      <c r="O212" s="1">
        <v>9369</v>
      </c>
      <c r="P212" s="1">
        <v>10061</v>
      </c>
      <c r="Q212" s="1">
        <v>40126</v>
      </c>
      <c r="R212" s="1">
        <v>314</v>
      </c>
      <c r="S212" s="1">
        <v>331</v>
      </c>
      <c r="T212" s="1">
        <v>809</v>
      </c>
    </row>
    <row r="213" spans="1:20" x14ac:dyDescent="0.15">
      <c r="A213" s="149" t="s">
        <v>63</v>
      </c>
      <c r="B213" s="1">
        <v>4</v>
      </c>
      <c r="C213" s="1">
        <v>28863</v>
      </c>
      <c r="D213" s="1">
        <v>44848</v>
      </c>
      <c r="E213" s="1">
        <v>583079</v>
      </c>
      <c r="F213" s="1">
        <v>26547</v>
      </c>
      <c r="G213" s="1">
        <v>38288</v>
      </c>
      <c r="H213" s="1">
        <v>147372</v>
      </c>
      <c r="I213" s="1">
        <v>1443</v>
      </c>
      <c r="J213" s="1">
        <v>1674</v>
      </c>
      <c r="K213" s="1">
        <v>3929</v>
      </c>
      <c r="L213" s="1">
        <v>10373</v>
      </c>
      <c r="M213" s="1">
        <v>11350</v>
      </c>
      <c r="N213" s="1">
        <v>149230</v>
      </c>
      <c r="O213" s="1">
        <v>9321</v>
      </c>
      <c r="P213" s="1">
        <v>9964</v>
      </c>
      <c r="Q213" s="1">
        <v>42369</v>
      </c>
      <c r="R213" s="1">
        <v>200</v>
      </c>
      <c r="S213" s="1">
        <v>207</v>
      </c>
      <c r="T213" s="1">
        <v>480</v>
      </c>
    </row>
    <row r="214" spans="1:20" x14ac:dyDescent="0.15">
      <c r="A214" s="149" t="s">
        <v>63</v>
      </c>
      <c r="B214" s="1">
        <v>5</v>
      </c>
      <c r="C214" s="1">
        <v>33928</v>
      </c>
      <c r="D214" s="1">
        <v>59459</v>
      </c>
      <c r="E214" s="1">
        <v>771279</v>
      </c>
      <c r="F214" s="1">
        <v>31770</v>
      </c>
      <c r="G214" s="1">
        <v>51404</v>
      </c>
      <c r="H214" s="1">
        <v>204033</v>
      </c>
      <c r="I214" s="1">
        <v>1606</v>
      </c>
      <c r="J214" s="1">
        <v>1886</v>
      </c>
      <c r="K214" s="1">
        <v>4532</v>
      </c>
      <c r="L214" s="1">
        <v>13100</v>
      </c>
      <c r="M214" s="1">
        <v>14612</v>
      </c>
      <c r="N214" s="1">
        <v>188200</v>
      </c>
      <c r="O214" s="1">
        <v>12030</v>
      </c>
      <c r="P214" s="1">
        <v>13117</v>
      </c>
      <c r="Q214" s="1">
        <v>56661</v>
      </c>
      <c r="R214" s="1">
        <v>202</v>
      </c>
      <c r="S214" s="1">
        <v>212</v>
      </c>
      <c r="T214" s="1">
        <v>605</v>
      </c>
    </row>
    <row r="215" spans="1:20" x14ac:dyDescent="0.15">
      <c r="A215" s="149" t="s">
        <v>63</v>
      </c>
      <c r="B215" s="1">
        <v>6</v>
      </c>
      <c r="C215" s="1">
        <v>39516</v>
      </c>
      <c r="D215" s="1">
        <v>80799</v>
      </c>
      <c r="E215" s="1">
        <v>1031461</v>
      </c>
      <c r="F215" s="1">
        <v>37669</v>
      </c>
      <c r="G215" s="1">
        <v>70484</v>
      </c>
      <c r="H215" s="1">
        <v>273434</v>
      </c>
      <c r="I215" s="1">
        <v>1715</v>
      </c>
      <c r="J215" s="1">
        <v>2027</v>
      </c>
      <c r="K215" s="1">
        <v>4862</v>
      </c>
      <c r="L215" s="1">
        <v>18037</v>
      </c>
      <c r="M215" s="1">
        <v>21341</v>
      </c>
      <c r="N215" s="1">
        <v>260182</v>
      </c>
      <c r="O215" s="1">
        <v>16617</v>
      </c>
      <c r="P215" s="1">
        <v>19079</v>
      </c>
      <c r="Q215" s="1">
        <v>69401</v>
      </c>
      <c r="R215" s="1">
        <v>137</v>
      </c>
      <c r="S215" s="1">
        <v>140</v>
      </c>
      <c r="T215" s="1">
        <v>329</v>
      </c>
    </row>
    <row r="216" spans="1:20" x14ac:dyDescent="0.15">
      <c r="A216" s="149" t="s">
        <v>63</v>
      </c>
      <c r="B216" s="1">
        <v>7</v>
      </c>
      <c r="C216" s="1">
        <v>40721</v>
      </c>
      <c r="D216" s="1">
        <v>89710</v>
      </c>
      <c r="E216" s="1">
        <v>1123114</v>
      </c>
      <c r="F216" s="1">
        <v>38864</v>
      </c>
      <c r="G216" s="1">
        <v>77876</v>
      </c>
      <c r="H216" s="1">
        <v>294416</v>
      </c>
      <c r="I216" s="1">
        <v>1763</v>
      </c>
      <c r="J216" s="1">
        <v>2093</v>
      </c>
      <c r="K216" s="1">
        <v>5017</v>
      </c>
      <c r="L216" s="1">
        <v>8173</v>
      </c>
      <c r="M216" s="1">
        <v>8911</v>
      </c>
      <c r="N216" s="1">
        <v>91653</v>
      </c>
      <c r="O216" s="1">
        <v>6962</v>
      </c>
      <c r="P216" s="1">
        <v>7393</v>
      </c>
      <c r="Q216" s="1">
        <v>20983</v>
      </c>
      <c r="R216" s="1">
        <v>64</v>
      </c>
      <c r="S216" s="1">
        <v>66</v>
      </c>
      <c r="T216" s="1">
        <v>155</v>
      </c>
    </row>
    <row r="217" spans="1:20" x14ac:dyDescent="0.15">
      <c r="A217" s="149" t="s">
        <v>63</v>
      </c>
      <c r="B217" s="1">
        <v>8</v>
      </c>
      <c r="C217" s="1">
        <v>41799</v>
      </c>
      <c r="D217" s="1">
        <v>99402</v>
      </c>
      <c r="E217" s="1">
        <v>1230368</v>
      </c>
      <c r="F217" s="1">
        <v>39971</v>
      </c>
      <c r="G217" s="1">
        <v>86176</v>
      </c>
      <c r="H217" s="1">
        <v>321021</v>
      </c>
      <c r="I217" s="1">
        <v>1814</v>
      </c>
      <c r="J217" s="1">
        <v>2158</v>
      </c>
      <c r="K217" s="1">
        <v>5146</v>
      </c>
      <c r="L217" s="1">
        <v>8889</v>
      </c>
      <c r="M217" s="1">
        <v>9692</v>
      </c>
      <c r="N217" s="1">
        <v>107255</v>
      </c>
      <c r="O217" s="1">
        <v>7793</v>
      </c>
      <c r="P217" s="1">
        <v>8301</v>
      </c>
      <c r="Q217" s="1">
        <v>26605</v>
      </c>
      <c r="R217" s="1">
        <v>65</v>
      </c>
      <c r="S217" s="1">
        <v>66</v>
      </c>
      <c r="T217" s="1">
        <v>130</v>
      </c>
    </row>
    <row r="218" spans="1:20" x14ac:dyDescent="0.15">
      <c r="A218" s="149" t="s">
        <v>63</v>
      </c>
      <c r="B218" s="1">
        <v>9</v>
      </c>
      <c r="C218" s="1">
        <v>42798</v>
      </c>
      <c r="D218" s="1">
        <v>110060</v>
      </c>
      <c r="E218" s="1">
        <v>1350824</v>
      </c>
      <c r="F218" s="1">
        <v>41026</v>
      </c>
      <c r="G218" s="1">
        <v>95423</v>
      </c>
      <c r="H218" s="1">
        <v>351949</v>
      </c>
      <c r="I218" s="1">
        <v>1863</v>
      </c>
      <c r="J218" s="1">
        <v>2220</v>
      </c>
      <c r="K218" s="1">
        <v>5279</v>
      </c>
      <c r="L218" s="1">
        <v>9740</v>
      </c>
      <c r="M218" s="1">
        <v>10658</v>
      </c>
      <c r="N218" s="1">
        <v>120456</v>
      </c>
      <c r="O218" s="1">
        <v>8651</v>
      </c>
      <c r="P218" s="1">
        <v>9247</v>
      </c>
      <c r="Q218" s="1">
        <v>30928</v>
      </c>
      <c r="R218" s="1">
        <v>60</v>
      </c>
      <c r="S218" s="1">
        <v>62</v>
      </c>
      <c r="T218" s="1">
        <v>133</v>
      </c>
    </row>
    <row r="219" spans="1:20" x14ac:dyDescent="0.15">
      <c r="A219" s="149" t="s">
        <v>63</v>
      </c>
      <c r="B219" s="1">
        <v>10</v>
      </c>
      <c r="C219" s="1">
        <v>43639</v>
      </c>
      <c r="D219" s="1">
        <v>120623</v>
      </c>
      <c r="E219" s="1">
        <v>1471660</v>
      </c>
      <c r="F219" s="1">
        <v>41922</v>
      </c>
      <c r="G219" s="1">
        <v>104512</v>
      </c>
      <c r="H219" s="1">
        <v>381927</v>
      </c>
      <c r="I219" s="1">
        <v>1904</v>
      </c>
      <c r="J219" s="1">
        <v>2273</v>
      </c>
      <c r="K219" s="1">
        <v>5383</v>
      </c>
      <c r="L219" s="1">
        <v>9626</v>
      </c>
      <c r="M219" s="1">
        <v>10562</v>
      </c>
      <c r="N219" s="1">
        <v>120835</v>
      </c>
      <c r="O219" s="1">
        <v>8481</v>
      </c>
      <c r="P219" s="1">
        <v>9088</v>
      </c>
      <c r="Q219" s="1">
        <v>29978</v>
      </c>
      <c r="R219" s="1">
        <v>52</v>
      </c>
      <c r="S219" s="1">
        <v>54</v>
      </c>
      <c r="T219" s="1">
        <v>104</v>
      </c>
    </row>
    <row r="220" spans="1:20" x14ac:dyDescent="0.15">
      <c r="A220" s="149" t="s">
        <v>63</v>
      </c>
      <c r="B220" s="1">
        <v>11</v>
      </c>
      <c r="C220" s="1">
        <v>44347</v>
      </c>
      <c r="D220" s="1">
        <v>131186</v>
      </c>
      <c r="E220" s="1">
        <v>1598107</v>
      </c>
      <c r="F220" s="1">
        <v>42684</v>
      </c>
      <c r="G220" s="1">
        <v>113571</v>
      </c>
      <c r="H220" s="1">
        <v>412729</v>
      </c>
      <c r="I220" s="1">
        <v>1946</v>
      </c>
      <c r="J220" s="1">
        <v>2329</v>
      </c>
      <c r="K220" s="1">
        <v>5504</v>
      </c>
      <c r="L220" s="1">
        <v>9612</v>
      </c>
      <c r="M220" s="1">
        <v>10563</v>
      </c>
      <c r="N220" s="1">
        <v>126446</v>
      </c>
      <c r="O220" s="1">
        <v>8447</v>
      </c>
      <c r="P220" s="1">
        <v>9059</v>
      </c>
      <c r="Q220" s="1">
        <v>30803</v>
      </c>
      <c r="R220" s="1">
        <v>54</v>
      </c>
      <c r="S220" s="1">
        <v>56</v>
      </c>
      <c r="T220" s="1">
        <v>121</v>
      </c>
    </row>
    <row r="221" spans="1:20" x14ac:dyDescent="0.15">
      <c r="A221" s="149" t="s">
        <v>63</v>
      </c>
      <c r="B221" s="1">
        <v>12</v>
      </c>
      <c r="C221" s="1">
        <v>44993</v>
      </c>
      <c r="D221" s="1">
        <v>142741</v>
      </c>
      <c r="E221" s="1">
        <v>1745438</v>
      </c>
      <c r="F221" s="1">
        <v>43403</v>
      </c>
      <c r="G221" s="1">
        <v>123631</v>
      </c>
      <c r="H221" s="1">
        <v>451537</v>
      </c>
      <c r="I221" s="1">
        <v>1988</v>
      </c>
      <c r="J221" s="1">
        <v>2386</v>
      </c>
      <c r="K221" s="1">
        <v>5617</v>
      </c>
      <c r="L221" s="1">
        <v>10464</v>
      </c>
      <c r="M221" s="1">
        <v>11555</v>
      </c>
      <c r="N221" s="1">
        <v>147332</v>
      </c>
      <c r="O221" s="1">
        <v>9338</v>
      </c>
      <c r="P221" s="1">
        <v>10060</v>
      </c>
      <c r="Q221" s="1">
        <v>38808</v>
      </c>
      <c r="R221" s="1">
        <v>56</v>
      </c>
      <c r="S221" s="1">
        <v>57</v>
      </c>
      <c r="T221" s="1">
        <v>113</v>
      </c>
    </row>
    <row r="222" spans="1:20" x14ac:dyDescent="0.15">
      <c r="A222" s="149" t="s">
        <v>63</v>
      </c>
      <c r="B222" s="1">
        <v>13</v>
      </c>
      <c r="C222" s="1">
        <v>45635</v>
      </c>
      <c r="D222" s="1">
        <v>156440</v>
      </c>
      <c r="E222" s="1">
        <v>1922949</v>
      </c>
      <c r="F222" s="1">
        <v>44125</v>
      </c>
      <c r="G222" s="1">
        <v>135695</v>
      </c>
      <c r="H222" s="1">
        <v>501856</v>
      </c>
      <c r="I222" s="1">
        <v>2031</v>
      </c>
      <c r="J222" s="1">
        <v>2444</v>
      </c>
      <c r="K222" s="1">
        <v>5740</v>
      </c>
      <c r="L222" s="1">
        <v>12219</v>
      </c>
      <c r="M222" s="1">
        <v>13699</v>
      </c>
      <c r="N222" s="1">
        <v>177511</v>
      </c>
      <c r="O222" s="1">
        <v>11022</v>
      </c>
      <c r="P222" s="1">
        <v>12064</v>
      </c>
      <c r="Q222" s="1">
        <v>50319</v>
      </c>
      <c r="R222" s="1">
        <v>57</v>
      </c>
      <c r="S222" s="1">
        <v>58</v>
      </c>
      <c r="T222" s="1">
        <v>123</v>
      </c>
    </row>
    <row r="223" spans="1:20" x14ac:dyDescent="0.15">
      <c r="A223" s="149" t="s">
        <v>63</v>
      </c>
      <c r="B223" s="1">
        <v>14</v>
      </c>
      <c r="C223" s="1">
        <v>46311</v>
      </c>
      <c r="D223" s="1">
        <v>172653</v>
      </c>
      <c r="E223" s="1">
        <v>2127875</v>
      </c>
      <c r="F223" s="1">
        <v>44874</v>
      </c>
      <c r="G223" s="1">
        <v>149394</v>
      </c>
      <c r="H223" s="1">
        <v>551819</v>
      </c>
      <c r="I223" s="1">
        <v>2089</v>
      </c>
      <c r="J223" s="1">
        <v>2518</v>
      </c>
      <c r="K223" s="1">
        <v>5878</v>
      </c>
      <c r="L223" s="1">
        <v>13976</v>
      </c>
      <c r="M223" s="1">
        <v>16214</v>
      </c>
      <c r="N223" s="1">
        <v>204926</v>
      </c>
      <c r="O223" s="1">
        <v>12211</v>
      </c>
      <c r="P223" s="1">
        <v>13699</v>
      </c>
      <c r="Q223" s="1">
        <v>49963</v>
      </c>
      <c r="R223" s="1">
        <v>73</v>
      </c>
      <c r="S223" s="1">
        <v>75</v>
      </c>
      <c r="T223" s="1">
        <v>138</v>
      </c>
    </row>
    <row r="224" spans="1:20" x14ac:dyDescent="0.15">
      <c r="A224" s="149" t="s">
        <v>63</v>
      </c>
      <c r="B224" s="1">
        <v>15</v>
      </c>
      <c r="C224" s="1">
        <v>46620</v>
      </c>
      <c r="D224" s="1">
        <v>182249</v>
      </c>
      <c r="E224" s="1">
        <v>2233001</v>
      </c>
      <c r="F224" s="1">
        <v>45231</v>
      </c>
      <c r="G224" s="1">
        <v>157547</v>
      </c>
      <c r="H224" s="1">
        <v>577678</v>
      </c>
      <c r="I224" s="1">
        <v>2154</v>
      </c>
      <c r="J224" s="1">
        <v>2608</v>
      </c>
      <c r="K224" s="1">
        <v>6087</v>
      </c>
      <c r="L224" s="1">
        <v>8789</v>
      </c>
      <c r="M224" s="1">
        <v>9596</v>
      </c>
      <c r="N224" s="1">
        <v>105126</v>
      </c>
      <c r="O224" s="1">
        <v>7655</v>
      </c>
      <c r="P224" s="1">
        <v>8153</v>
      </c>
      <c r="Q224" s="1">
        <v>25859</v>
      </c>
      <c r="R224" s="1">
        <v>86</v>
      </c>
      <c r="S224" s="1">
        <v>90</v>
      </c>
      <c r="T224" s="1">
        <v>209</v>
      </c>
    </row>
    <row r="225" spans="1:20" x14ac:dyDescent="0.15">
      <c r="A225" s="149" t="s">
        <v>63</v>
      </c>
      <c r="B225" s="1">
        <v>16</v>
      </c>
      <c r="C225" s="1">
        <v>46987</v>
      </c>
      <c r="D225" s="1">
        <v>194617</v>
      </c>
      <c r="E225" s="1">
        <v>2375047</v>
      </c>
      <c r="F225" s="1">
        <v>45675</v>
      </c>
      <c r="G225" s="1">
        <v>168435</v>
      </c>
      <c r="H225" s="1">
        <v>617574</v>
      </c>
      <c r="I225" s="1">
        <v>2248</v>
      </c>
      <c r="J225" s="1">
        <v>2730</v>
      </c>
      <c r="K225" s="1">
        <v>6420</v>
      </c>
      <c r="L225" s="1">
        <v>11174</v>
      </c>
      <c r="M225" s="1">
        <v>12369</v>
      </c>
      <c r="N225" s="1">
        <v>142046</v>
      </c>
      <c r="O225" s="1">
        <v>10083</v>
      </c>
      <c r="P225" s="1">
        <v>10888</v>
      </c>
      <c r="Q225" s="1">
        <v>39896</v>
      </c>
      <c r="R225" s="1">
        <v>118</v>
      </c>
      <c r="S225" s="1">
        <v>122</v>
      </c>
      <c r="T225" s="1">
        <v>333</v>
      </c>
    </row>
    <row r="226" spans="1:20" x14ac:dyDescent="0.15">
      <c r="A226" s="149" t="s">
        <v>63</v>
      </c>
      <c r="B226" s="1">
        <v>17</v>
      </c>
      <c r="C226" s="1">
        <v>47391</v>
      </c>
      <c r="D226" s="1">
        <v>209877</v>
      </c>
      <c r="E226" s="1">
        <v>2558765</v>
      </c>
      <c r="F226" s="1">
        <v>46183</v>
      </c>
      <c r="G226" s="1">
        <v>182200</v>
      </c>
      <c r="H226" s="1">
        <v>673637</v>
      </c>
      <c r="I226" s="1">
        <v>2364</v>
      </c>
      <c r="J226" s="1">
        <v>2880</v>
      </c>
      <c r="K226" s="1">
        <v>6839</v>
      </c>
      <c r="L226" s="1">
        <v>13685</v>
      </c>
      <c r="M226" s="1">
        <v>15260</v>
      </c>
      <c r="N226" s="1">
        <v>183718</v>
      </c>
      <c r="O226" s="1">
        <v>12641</v>
      </c>
      <c r="P226" s="1">
        <v>13765</v>
      </c>
      <c r="Q226" s="1">
        <v>56064</v>
      </c>
      <c r="R226" s="1">
        <v>145</v>
      </c>
      <c r="S226" s="1">
        <v>150</v>
      </c>
      <c r="T226" s="1">
        <v>419</v>
      </c>
    </row>
    <row r="227" spans="1:20" x14ac:dyDescent="0.15">
      <c r="A227" s="149" t="s">
        <v>63</v>
      </c>
      <c r="B227" s="1">
        <v>18</v>
      </c>
      <c r="C227" s="1">
        <v>47967</v>
      </c>
      <c r="D227" s="1">
        <v>233051</v>
      </c>
      <c r="E227" s="1">
        <v>2852960</v>
      </c>
      <c r="F227" s="1">
        <v>46934</v>
      </c>
      <c r="G227" s="1">
        <v>203360</v>
      </c>
      <c r="H227" s="1">
        <v>751924</v>
      </c>
      <c r="I227" s="1">
        <v>2593</v>
      </c>
      <c r="J227" s="1">
        <v>3174</v>
      </c>
      <c r="K227" s="1">
        <v>7630</v>
      </c>
      <c r="L227" s="1">
        <v>19653</v>
      </c>
      <c r="M227" s="1">
        <v>23173</v>
      </c>
      <c r="N227" s="1">
        <v>294196</v>
      </c>
      <c r="O227" s="1">
        <v>18453</v>
      </c>
      <c r="P227" s="1">
        <v>21160</v>
      </c>
      <c r="Q227" s="1">
        <v>78287</v>
      </c>
      <c r="R227" s="1">
        <v>279</v>
      </c>
      <c r="S227" s="1">
        <v>294</v>
      </c>
      <c r="T227" s="1">
        <v>791</v>
      </c>
    </row>
    <row r="228" spans="1:20" x14ac:dyDescent="0.15">
      <c r="A228" s="149" t="s">
        <v>63</v>
      </c>
      <c r="B228" s="1">
        <v>19</v>
      </c>
      <c r="C228" s="1">
        <v>48141</v>
      </c>
      <c r="D228" s="1">
        <v>243554</v>
      </c>
      <c r="E228" s="1">
        <v>2963336</v>
      </c>
      <c r="F228" s="1">
        <v>47155</v>
      </c>
      <c r="G228" s="1">
        <v>212463</v>
      </c>
      <c r="H228" s="1">
        <v>778670</v>
      </c>
      <c r="I228" s="1">
        <v>2629</v>
      </c>
      <c r="J228" s="1">
        <v>3232</v>
      </c>
      <c r="K228" s="1">
        <v>7759</v>
      </c>
      <c r="L228" s="1">
        <v>9551</v>
      </c>
      <c r="M228" s="1">
        <v>10503</v>
      </c>
      <c r="N228" s="1">
        <v>110375</v>
      </c>
      <c r="O228" s="1">
        <v>8469</v>
      </c>
      <c r="P228" s="1">
        <v>9104</v>
      </c>
      <c r="Q228" s="1">
        <v>26746</v>
      </c>
      <c r="R228" s="1">
        <v>56</v>
      </c>
      <c r="S228" s="1">
        <v>58</v>
      </c>
      <c r="T228" s="1">
        <v>130</v>
      </c>
    </row>
    <row r="229" spans="1:20" x14ac:dyDescent="0.15">
      <c r="A229" s="149" t="s">
        <v>63</v>
      </c>
      <c r="B229" s="1">
        <v>20</v>
      </c>
      <c r="C229" s="1">
        <v>48301</v>
      </c>
      <c r="D229" s="1">
        <v>255060</v>
      </c>
      <c r="E229" s="1">
        <v>3087265</v>
      </c>
      <c r="F229" s="1">
        <v>47363</v>
      </c>
      <c r="G229" s="1">
        <v>222627</v>
      </c>
      <c r="H229" s="1">
        <v>810500</v>
      </c>
      <c r="I229" s="1">
        <v>2651</v>
      </c>
      <c r="J229" s="1">
        <v>3266</v>
      </c>
      <c r="K229" s="1">
        <v>7858</v>
      </c>
      <c r="L229" s="1">
        <v>10413</v>
      </c>
      <c r="M229" s="1">
        <v>11507</v>
      </c>
      <c r="N229" s="1">
        <v>123929</v>
      </c>
      <c r="O229" s="1">
        <v>9407</v>
      </c>
      <c r="P229" s="1">
        <v>10164</v>
      </c>
      <c r="Q229" s="1">
        <v>31830</v>
      </c>
      <c r="R229" s="1">
        <v>33</v>
      </c>
      <c r="S229" s="1">
        <v>34</v>
      </c>
      <c r="T229" s="1">
        <v>99</v>
      </c>
    </row>
    <row r="230" spans="1:20" x14ac:dyDescent="0.15">
      <c r="A230" s="149" t="s">
        <v>63</v>
      </c>
      <c r="B230" s="1">
        <v>21</v>
      </c>
      <c r="C230" s="1">
        <v>48446</v>
      </c>
      <c r="D230" s="1">
        <v>266815</v>
      </c>
      <c r="E230" s="1">
        <v>3219570</v>
      </c>
      <c r="F230" s="1">
        <v>47552</v>
      </c>
      <c r="G230" s="1">
        <v>233059</v>
      </c>
      <c r="H230" s="1">
        <v>844826</v>
      </c>
      <c r="I230" s="1">
        <v>2671</v>
      </c>
      <c r="J230" s="1">
        <v>3297</v>
      </c>
      <c r="K230" s="1">
        <v>7923</v>
      </c>
      <c r="L230" s="1">
        <v>10647</v>
      </c>
      <c r="M230" s="1">
        <v>11755</v>
      </c>
      <c r="N230" s="1">
        <v>132305</v>
      </c>
      <c r="O230" s="1">
        <v>9655</v>
      </c>
      <c r="P230" s="1">
        <v>10431</v>
      </c>
      <c r="Q230" s="1">
        <v>34325</v>
      </c>
      <c r="R230" s="1">
        <v>31</v>
      </c>
      <c r="S230" s="1">
        <v>31</v>
      </c>
      <c r="T230" s="1">
        <v>65</v>
      </c>
    </row>
    <row r="231" spans="1:20" x14ac:dyDescent="0.15">
      <c r="A231" s="149" t="s">
        <v>63</v>
      </c>
      <c r="B231" s="1">
        <v>22</v>
      </c>
      <c r="C231" s="1">
        <v>48567</v>
      </c>
      <c r="D231" s="1">
        <v>278849</v>
      </c>
      <c r="E231" s="1">
        <v>3359512</v>
      </c>
      <c r="F231" s="1">
        <v>47717</v>
      </c>
      <c r="G231" s="1">
        <v>243808</v>
      </c>
      <c r="H231" s="1">
        <v>881913</v>
      </c>
      <c r="I231" s="1">
        <v>2693</v>
      </c>
      <c r="J231" s="1">
        <v>3328</v>
      </c>
      <c r="K231" s="1">
        <v>8015</v>
      </c>
      <c r="L231" s="1">
        <v>10916</v>
      </c>
      <c r="M231" s="1">
        <v>12034</v>
      </c>
      <c r="N231" s="1">
        <v>139942</v>
      </c>
      <c r="O231" s="1">
        <v>9961</v>
      </c>
      <c r="P231" s="1">
        <v>10750</v>
      </c>
      <c r="Q231" s="1">
        <v>37087</v>
      </c>
      <c r="R231" s="1">
        <v>32</v>
      </c>
      <c r="S231" s="1">
        <v>32</v>
      </c>
      <c r="T231" s="1">
        <v>91</v>
      </c>
    </row>
    <row r="232" spans="1:20" x14ac:dyDescent="0.15">
      <c r="A232" s="149" t="s">
        <v>63</v>
      </c>
      <c r="B232" s="1">
        <v>23</v>
      </c>
      <c r="C232" s="1">
        <v>48686</v>
      </c>
      <c r="D232" s="1">
        <v>291861</v>
      </c>
      <c r="E232" s="1">
        <v>3510164</v>
      </c>
      <c r="F232" s="1">
        <v>47878</v>
      </c>
      <c r="G232" s="1">
        <v>255410</v>
      </c>
      <c r="H232" s="1">
        <v>920599</v>
      </c>
      <c r="I232" s="1">
        <v>2715</v>
      </c>
      <c r="J232" s="1">
        <v>3362</v>
      </c>
      <c r="K232" s="1">
        <v>8090</v>
      </c>
      <c r="L232" s="1">
        <v>11675</v>
      </c>
      <c r="M232" s="1">
        <v>13012</v>
      </c>
      <c r="N232" s="1">
        <v>150652</v>
      </c>
      <c r="O232" s="1">
        <v>10651</v>
      </c>
      <c r="P232" s="1">
        <v>11603</v>
      </c>
      <c r="Q232" s="1">
        <v>38687</v>
      </c>
      <c r="R232" s="1">
        <v>32</v>
      </c>
      <c r="S232" s="1">
        <v>33</v>
      </c>
      <c r="T232" s="1">
        <v>76</v>
      </c>
    </row>
    <row r="233" spans="1:20" x14ac:dyDescent="0.15">
      <c r="A233" s="149" t="s">
        <v>63</v>
      </c>
      <c r="B233" s="1">
        <v>24</v>
      </c>
      <c r="C233" s="1">
        <v>48837</v>
      </c>
      <c r="D233" s="1">
        <v>309707</v>
      </c>
      <c r="E233" s="1">
        <v>3709181</v>
      </c>
      <c r="F233" s="1">
        <v>48095</v>
      </c>
      <c r="G233" s="1">
        <v>271726</v>
      </c>
      <c r="H233" s="1">
        <v>973560</v>
      </c>
      <c r="I233" s="1">
        <v>2742</v>
      </c>
      <c r="J233" s="1">
        <v>3403</v>
      </c>
      <c r="K233" s="1">
        <v>8182</v>
      </c>
      <c r="L233" s="1">
        <v>15639</v>
      </c>
      <c r="M233" s="1">
        <v>17846</v>
      </c>
      <c r="N233" s="1">
        <v>199017</v>
      </c>
      <c r="O233" s="1">
        <v>14633</v>
      </c>
      <c r="P233" s="1">
        <v>16316</v>
      </c>
      <c r="Q233" s="1">
        <v>52961</v>
      </c>
      <c r="R233" s="1">
        <v>41</v>
      </c>
      <c r="S233" s="1">
        <v>41</v>
      </c>
      <c r="T233" s="1">
        <v>92</v>
      </c>
    </row>
    <row r="234" spans="1:20" x14ac:dyDescent="0.15">
      <c r="A234" s="149" t="s">
        <v>63</v>
      </c>
      <c r="B234" s="1">
        <v>25</v>
      </c>
      <c r="C234" s="1">
        <v>48909</v>
      </c>
      <c r="D234" s="1">
        <v>319527</v>
      </c>
      <c r="E234" s="1">
        <v>3810808</v>
      </c>
      <c r="F234" s="1">
        <v>48188</v>
      </c>
      <c r="G234" s="1">
        <v>280176</v>
      </c>
      <c r="H234" s="1">
        <v>996038</v>
      </c>
      <c r="I234" s="1">
        <v>2768</v>
      </c>
      <c r="J234" s="1">
        <v>3440</v>
      </c>
      <c r="K234" s="1">
        <v>8285</v>
      </c>
      <c r="L234" s="1">
        <v>8912</v>
      </c>
      <c r="M234" s="1">
        <v>9820</v>
      </c>
      <c r="N234" s="1">
        <v>101626</v>
      </c>
      <c r="O234" s="1">
        <v>7857</v>
      </c>
      <c r="P234" s="1">
        <v>8450</v>
      </c>
      <c r="Q234" s="1">
        <v>22478</v>
      </c>
      <c r="R234" s="1">
        <v>36</v>
      </c>
      <c r="S234" s="1">
        <v>37</v>
      </c>
      <c r="T234" s="1">
        <v>104</v>
      </c>
    </row>
    <row r="235" spans="1:20" x14ac:dyDescent="0.15">
      <c r="A235" s="149" t="s">
        <v>63</v>
      </c>
      <c r="B235" s="1">
        <v>26</v>
      </c>
      <c r="C235" s="1">
        <v>48971</v>
      </c>
      <c r="D235" s="1">
        <v>329640</v>
      </c>
      <c r="E235" s="1">
        <v>3918143</v>
      </c>
      <c r="F235" s="1">
        <v>48272</v>
      </c>
      <c r="G235" s="1">
        <v>288939</v>
      </c>
      <c r="H235" s="1">
        <v>1021923</v>
      </c>
      <c r="I235" s="1">
        <v>2799</v>
      </c>
      <c r="J235" s="1">
        <v>3486</v>
      </c>
      <c r="K235" s="1">
        <v>8393</v>
      </c>
      <c r="L235" s="1">
        <v>9226</v>
      </c>
      <c r="M235" s="1">
        <v>10113</v>
      </c>
      <c r="N235" s="1">
        <v>107335</v>
      </c>
      <c r="O235" s="1">
        <v>8188</v>
      </c>
      <c r="P235" s="1">
        <v>8762</v>
      </c>
      <c r="Q235" s="1">
        <v>25885</v>
      </c>
      <c r="R235" s="1">
        <v>44</v>
      </c>
      <c r="S235" s="1">
        <v>46</v>
      </c>
      <c r="T235" s="1">
        <v>108</v>
      </c>
    </row>
    <row r="236" spans="1:20" x14ac:dyDescent="0.15">
      <c r="A236" s="149" t="s">
        <v>63</v>
      </c>
      <c r="B236" s="1">
        <v>27</v>
      </c>
      <c r="C236" s="1">
        <v>49027</v>
      </c>
      <c r="D236" s="1">
        <v>339917</v>
      </c>
      <c r="E236" s="1">
        <v>4095149</v>
      </c>
      <c r="F236" s="1">
        <v>48337</v>
      </c>
      <c r="G236" s="1">
        <v>297257</v>
      </c>
      <c r="H236" s="1">
        <v>1046107</v>
      </c>
      <c r="I236" s="1">
        <v>3655</v>
      </c>
      <c r="J236" s="1">
        <v>4592</v>
      </c>
      <c r="K236" s="1">
        <v>14249</v>
      </c>
      <c r="L236" s="1">
        <v>9309</v>
      </c>
      <c r="M236" s="1">
        <v>10276</v>
      </c>
      <c r="N236" s="1">
        <v>177006</v>
      </c>
      <c r="O236" s="1">
        <v>7814</v>
      </c>
      <c r="P236" s="1">
        <v>8318</v>
      </c>
      <c r="Q236" s="1">
        <v>24183</v>
      </c>
      <c r="R236" s="1">
        <v>1067</v>
      </c>
      <c r="S236" s="1">
        <v>1106</v>
      </c>
      <c r="T236" s="1">
        <v>5855</v>
      </c>
    </row>
    <row r="237" spans="1:20" x14ac:dyDescent="0.15">
      <c r="A237" s="149" t="s">
        <v>63</v>
      </c>
      <c r="B237" s="1">
        <v>28</v>
      </c>
      <c r="C237" s="1">
        <v>49076</v>
      </c>
      <c r="D237" s="1">
        <v>350178</v>
      </c>
      <c r="E237" s="1">
        <v>4238207</v>
      </c>
      <c r="F237" s="1">
        <v>48399</v>
      </c>
      <c r="G237" s="1">
        <v>305653</v>
      </c>
      <c r="H237" s="1">
        <v>1069583</v>
      </c>
      <c r="I237" s="1">
        <v>4325</v>
      </c>
      <c r="J237" s="1">
        <v>5526</v>
      </c>
      <c r="K237" s="1">
        <v>17426</v>
      </c>
      <c r="L237" s="1">
        <v>9284</v>
      </c>
      <c r="M237" s="1">
        <v>10262</v>
      </c>
      <c r="N237" s="1">
        <v>143059</v>
      </c>
      <c r="O237" s="1">
        <v>7853</v>
      </c>
      <c r="P237" s="1">
        <v>8397</v>
      </c>
      <c r="Q237" s="1">
        <v>23477</v>
      </c>
      <c r="R237" s="1">
        <v>889</v>
      </c>
      <c r="S237" s="1">
        <v>934</v>
      </c>
      <c r="T237" s="1">
        <v>3177</v>
      </c>
    </row>
    <row r="238" spans="1:20" x14ac:dyDescent="0.15">
      <c r="A238" s="149" t="s">
        <v>63</v>
      </c>
      <c r="B238" s="1">
        <v>29</v>
      </c>
      <c r="C238" s="1">
        <v>49120</v>
      </c>
      <c r="D238" s="1">
        <v>359692</v>
      </c>
      <c r="E238" s="1">
        <v>4349492</v>
      </c>
      <c r="F238" s="1">
        <v>48457</v>
      </c>
      <c r="G238" s="1">
        <v>313647</v>
      </c>
      <c r="H238" s="1">
        <v>1091598</v>
      </c>
      <c r="I238" s="1">
        <v>4633</v>
      </c>
      <c r="J238" s="1">
        <v>5969</v>
      </c>
      <c r="K238" s="1">
        <v>18439</v>
      </c>
      <c r="L238" s="1">
        <v>8665</v>
      </c>
      <c r="M238" s="1">
        <v>9513</v>
      </c>
      <c r="N238" s="1">
        <v>111285</v>
      </c>
      <c r="O238" s="1">
        <v>7485</v>
      </c>
      <c r="P238" s="1">
        <v>7995</v>
      </c>
      <c r="Q238" s="1">
        <v>22015</v>
      </c>
      <c r="R238" s="1">
        <v>431</v>
      </c>
      <c r="S238" s="1">
        <v>443</v>
      </c>
      <c r="T238" s="1">
        <v>1013</v>
      </c>
    </row>
    <row r="239" spans="1:20" x14ac:dyDescent="0.15">
      <c r="A239" s="149" t="s">
        <v>63</v>
      </c>
      <c r="B239" s="1">
        <v>30</v>
      </c>
      <c r="C239" s="1">
        <v>49161</v>
      </c>
      <c r="D239" s="1">
        <v>370099</v>
      </c>
      <c r="E239" s="1">
        <v>4466057</v>
      </c>
      <c r="F239" s="1">
        <v>48514</v>
      </c>
      <c r="G239" s="1">
        <v>322499</v>
      </c>
      <c r="H239" s="1">
        <v>1118337</v>
      </c>
      <c r="I239" s="1">
        <v>4947</v>
      </c>
      <c r="J239" s="1">
        <v>6428</v>
      </c>
      <c r="K239" s="1">
        <v>19382</v>
      </c>
      <c r="L239" s="1">
        <v>9475</v>
      </c>
      <c r="M239" s="1">
        <v>10407</v>
      </c>
      <c r="N239" s="1">
        <v>116566</v>
      </c>
      <c r="O239" s="1">
        <v>8277</v>
      </c>
      <c r="P239" s="1">
        <v>8852</v>
      </c>
      <c r="Q239" s="1">
        <v>26740</v>
      </c>
      <c r="R239" s="1">
        <v>447</v>
      </c>
      <c r="S239" s="1">
        <v>458</v>
      </c>
      <c r="T239" s="1">
        <v>941</v>
      </c>
    </row>
    <row r="240" spans="1:20" x14ac:dyDescent="0.15">
      <c r="A240" s="149" t="s">
        <v>63</v>
      </c>
      <c r="B240" s="1">
        <v>31</v>
      </c>
      <c r="C240" s="1">
        <v>49199</v>
      </c>
      <c r="D240" s="1">
        <v>381291</v>
      </c>
      <c r="E240" s="1">
        <v>4588786</v>
      </c>
      <c r="F240" s="1">
        <v>48568</v>
      </c>
      <c r="G240" s="1">
        <v>332123</v>
      </c>
      <c r="H240" s="1">
        <v>1148987</v>
      </c>
      <c r="I240" s="1">
        <v>5248</v>
      </c>
      <c r="J240" s="1">
        <v>6888</v>
      </c>
      <c r="K240" s="1">
        <v>20265</v>
      </c>
      <c r="L240" s="1">
        <v>10174</v>
      </c>
      <c r="M240" s="1">
        <v>11192</v>
      </c>
      <c r="N240" s="1">
        <v>122729</v>
      </c>
      <c r="O240" s="1">
        <v>8991</v>
      </c>
      <c r="P240" s="1">
        <v>9624</v>
      </c>
      <c r="Q240" s="1">
        <v>30650</v>
      </c>
      <c r="R240" s="1">
        <v>448</v>
      </c>
      <c r="S240" s="1">
        <v>460</v>
      </c>
      <c r="T240" s="1">
        <v>885</v>
      </c>
    </row>
    <row r="241" spans="1:20" x14ac:dyDescent="0.15">
      <c r="A241" s="149" t="s">
        <v>63</v>
      </c>
      <c r="B241" s="1">
        <v>32</v>
      </c>
      <c r="C241" s="1">
        <v>49237</v>
      </c>
      <c r="D241" s="1">
        <v>391535</v>
      </c>
      <c r="E241" s="1">
        <v>4687032</v>
      </c>
      <c r="F241" s="1">
        <v>48614</v>
      </c>
      <c r="G241" s="1">
        <v>339671</v>
      </c>
      <c r="H241" s="1">
        <v>1171567</v>
      </c>
      <c r="I241" s="1">
        <v>5471</v>
      </c>
      <c r="J241" s="1">
        <v>7235</v>
      </c>
      <c r="K241" s="1">
        <v>20931</v>
      </c>
      <c r="L241" s="1">
        <v>9340</v>
      </c>
      <c r="M241" s="1">
        <v>10244</v>
      </c>
      <c r="N241" s="1">
        <v>98246</v>
      </c>
      <c r="O241" s="1">
        <v>7133</v>
      </c>
      <c r="P241" s="1">
        <v>7548</v>
      </c>
      <c r="Q241" s="1">
        <v>22580</v>
      </c>
      <c r="R241" s="1">
        <v>340</v>
      </c>
      <c r="S241" s="1">
        <v>347</v>
      </c>
      <c r="T241" s="1">
        <v>666</v>
      </c>
    </row>
    <row r="242" spans="1:20" x14ac:dyDescent="0.15">
      <c r="A242" s="149" t="s">
        <v>63</v>
      </c>
      <c r="B242" s="1">
        <v>33</v>
      </c>
      <c r="C242" s="1">
        <v>49272</v>
      </c>
      <c r="D242" s="1">
        <v>402018</v>
      </c>
      <c r="E242" s="1">
        <v>4802514</v>
      </c>
      <c r="F242" s="1">
        <v>48663</v>
      </c>
      <c r="G242" s="1">
        <v>348689</v>
      </c>
      <c r="H242" s="1">
        <v>1199239</v>
      </c>
      <c r="I242" s="1">
        <v>5712</v>
      </c>
      <c r="J242" s="1">
        <v>7606</v>
      </c>
      <c r="K242" s="1">
        <v>21635</v>
      </c>
      <c r="L242" s="1">
        <v>9487</v>
      </c>
      <c r="M242" s="1">
        <v>10483</v>
      </c>
      <c r="N242" s="1">
        <v>115482</v>
      </c>
      <c r="O242" s="1">
        <v>8366</v>
      </c>
      <c r="P242" s="1">
        <v>9018</v>
      </c>
      <c r="Q242" s="1">
        <v>27672</v>
      </c>
      <c r="R242" s="1">
        <v>363</v>
      </c>
      <c r="S242" s="1">
        <v>371</v>
      </c>
      <c r="T242" s="1">
        <v>704</v>
      </c>
    </row>
    <row r="243" spans="1:20" x14ac:dyDescent="0.15">
      <c r="A243" s="149" t="s">
        <v>63</v>
      </c>
      <c r="B243" s="1">
        <v>34</v>
      </c>
      <c r="C243" s="1">
        <v>49303</v>
      </c>
      <c r="D243" s="1">
        <v>412224</v>
      </c>
      <c r="E243" s="1">
        <v>4916895</v>
      </c>
      <c r="F243" s="1">
        <v>48708</v>
      </c>
      <c r="G243" s="1">
        <v>357443</v>
      </c>
      <c r="H243" s="1">
        <v>1225785</v>
      </c>
      <c r="I243" s="1">
        <v>5931</v>
      </c>
      <c r="J243" s="1">
        <v>7959</v>
      </c>
      <c r="K243" s="1">
        <v>22306</v>
      </c>
      <c r="L243" s="1">
        <v>9291</v>
      </c>
      <c r="M243" s="1">
        <v>10206</v>
      </c>
      <c r="N243" s="1">
        <v>114382</v>
      </c>
      <c r="O243" s="1">
        <v>8167</v>
      </c>
      <c r="P243" s="1">
        <v>8754</v>
      </c>
      <c r="Q243" s="1">
        <v>26545</v>
      </c>
      <c r="R243" s="1">
        <v>346</v>
      </c>
      <c r="S243" s="1">
        <v>353</v>
      </c>
      <c r="T243" s="1">
        <v>671</v>
      </c>
    </row>
    <row r="244" spans="1:20" x14ac:dyDescent="0.15">
      <c r="A244" s="149" t="s">
        <v>63</v>
      </c>
      <c r="B244" s="1">
        <v>35</v>
      </c>
      <c r="C244" s="1">
        <v>49334</v>
      </c>
      <c r="D244" s="1">
        <v>422708</v>
      </c>
      <c r="E244" s="1">
        <v>5035733</v>
      </c>
      <c r="F244" s="1">
        <v>48751</v>
      </c>
      <c r="G244" s="1">
        <v>366528</v>
      </c>
      <c r="H244" s="1">
        <v>1254631</v>
      </c>
      <c r="I244" s="1">
        <v>6140</v>
      </c>
      <c r="J244" s="1">
        <v>8297</v>
      </c>
      <c r="K244" s="1">
        <v>22961</v>
      </c>
      <c r="L244" s="1">
        <v>9563</v>
      </c>
      <c r="M244" s="1">
        <v>10484</v>
      </c>
      <c r="N244" s="1">
        <v>118838</v>
      </c>
      <c r="O244" s="1">
        <v>8485</v>
      </c>
      <c r="P244" s="1">
        <v>9085</v>
      </c>
      <c r="Q244" s="1">
        <v>28846</v>
      </c>
      <c r="R244" s="1">
        <v>331</v>
      </c>
      <c r="S244" s="1">
        <v>338</v>
      </c>
      <c r="T244" s="1">
        <v>655</v>
      </c>
    </row>
    <row r="245" spans="1:20" x14ac:dyDescent="0.15">
      <c r="A245" s="149" t="s">
        <v>63</v>
      </c>
      <c r="B245" s="1">
        <v>36</v>
      </c>
      <c r="C245" s="1">
        <v>49361</v>
      </c>
      <c r="D245" s="1">
        <v>432665</v>
      </c>
      <c r="E245" s="1">
        <v>5152506</v>
      </c>
      <c r="F245" s="1">
        <v>48792</v>
      </c>
      <c r="G245" s="1">
        <v>375064</v>
      </c>
      <c r="H245" s="1">
        <v>1280813</v>
      </c>
      <c r="I245" s="1">
        <v>6353</v>
      </c>
      <c r="J245" s="1">
        <v>8673</v>
      </c>
      <c r="K245" s="1">
        <v>23729</v>
      </c>
      <c r="L245" s="1">
        <v>9126</v>
      </c>
      <c r="M245" s="1">
        <v>9957</v>
      </c>
      <c r="N245" s="1">
        <v>116773</v>
      </c>
      <c r="O245" s="1">
        <v>8016</v>
      </c>
      <c r="P245" s="1">
        <v>8537</v>
      </c>
      <c r="Q245" s="1">
        <v>26183</v>
      </c>
      <c r="R245" s="1">
        <v>367</v>
      </c>
      <c r="S245" s="1">
        <v>376</v>
      </c>
      <c r="T245" s="1">
        <v>768</v>
      </c>
    </row>
    <row r="246" spans="1:20" x14ac:dyDescent="0.15">
      <c r="A246" s="149" t="s">
        <v>63</v>
      </c>
      <c r="B246" s="1">
        <v>37</v>
      </c>
      <c r="C246" s="1">
        <v>49388</v>
      </c>
      <c r="D246" s="1">
        <v>443079</v>
      </c>
      <c r="E246" s="1">
        <v>5277610</v>
      </c>
      <c r="F246" s="1">
        <v>48834</v>
      </c>
      <c r="G246" s="1">
        <v>383936</v>
      </c>
      <c r="H246" s="1">
        <v>1307192</v>
      </c>
      <c r="I246" s="1">
        <v>6579</v>
      </c>
      <c r="J246" s="1">
        <v>9063</v>
      </c>
      <c r="K246" s="1">
        <v>24532</v>
      </c>
      <c r="L246" s="1">
        <v>9475</v>
      </c>
      <c r="M246" s="1">
        <v>10414</v>
      </c>
      <c r="N246" s="1">
        <v>125103</v>
      </c>
      <c r="O246" s="1">
        <v>8285</v>
      </c>
      <c r="P246" s="1">
        <v>8872</v>
      </c>
      <c r="Q246" s="1">
        <v>26379</v>
      </c>
      <c r="R246" s="1">
        <v>380</v>
      </c>
      <c r="S246" s="1">
        <v>390</v>
      </c>
      <c r="T246" s="1">
        <v>804</v>
      </c>
    </row>
    <row r="247" spans="1:20" x14ac:dyDescent="0.15">
      <c r="A247" s="149" t="s">
        <v>63</v>
      </c>
      <c r="B247" s="1">
        <v>38</v>
      </c>
      <c r="C247" s="1">
        <v>49413</v>
      </c>
      <c r="D247" s="1">
        <v>453479</v>
      </c>
      <c r="E247" s="1">
        <v>5405562</v>
      </c>
      <c r="F247" s="1">
        <v>48874</v>
      </c>
      <c r="G247" s="1">
        <v>392794</v>
      </c>
      <c r="H247" s="1">
        <v>1334281</v>
      </c>
      <c r="I247" s="1">
        <v>6814</v>
      </c>
      <c r="J247" s="1">
        <v>9475</v>
      </c>
      <c r="K247" s="1">
        <v>25358</v>
      </c>
      <c r="L247" s="1">
        <v>9474</v>
      </c>
      <c r="M247" s="1">
        <v>10400</v>
      </c>
      <c r="N247" s="1">
        <v>127952</v>
      </c>
      <c r="O247" s="1">
        <v>8277</v>
      </c>
      <c r="P247" s="1">
        <v>8858</v>
      </c>
      <c r="Q247" s="1">
        <v>27088</v>
      </c>
      <c r="R247" s="1">
        <v>403</v>
      </c>
      <c r="S247" s="1">
        <v>412</v>
      </c>
      <c r="T247" s="1">
        <v>825</v>
      </c>
    </row>
    <row r="248" spans="1:20" x14ac:dyDescent="0.15">
      <c r="A248" s="149" t="s">
        <v>63</v>
      </c>
      <c r="B248" s="1">
        <v>39</v>
      </c>
      <c r="C248" s="1">
        <v>49440</v>
      </c>
      <c r="D248" s="1">
        <v>465101</v>
      </c>
      <c r="E248" s="1">
        <v>5578431</v>
      </c>
      <c r="F248" s="1">
        <v>48914</v>
      </c>
      <c r="G248" s="1">
        <v>402423</v>
      </c>
      <c r="H248" s="1">
        <v>1365325</v>
      </c>
      <c r="I248" s="1">
        <v>7261</v>
      </c>
      <c r="J248" s="1">
        <v>10546</v>
      </c>
      <c r="K248" s="1">
        <v>28161</v>
      </c>
      <c r="L248" s="1">
        <v>10507</v>
      </c>
      <c r="M248" s="1">
        <v>11623</v>
      </c>
      <c r="N248" s="1">
        <v>172870</v>
      </c>
      <c r="O248" s="1">
        <v>8983</v>
      </c>
      <c r="P248" s="1">
        <v>9630</v>
      </c>
      <c r="Q248" s="1">
        <v>31045</v>
      </c>
      <c r="R248" s="1">
        <v>1033</v>
      </c>
      <c r="S248" s="1">
        <v>1071</v>
      </c>
      <c r="T248" s="1">
        <v>2804</v>
      </c>
    </row>
    <row r="249" spans="1:20" x14ac:dyDescent="0.15">
      <c r="A249" s="149" t="s">
        <v>63</v>
      </c>
      <c r="B249" s="1">
        <v>40</v>
      </c>
      <c r="C249" s="1">
        <v>49462</v>
      </c>
      <c r="D249" s="1">
        <v>476365</v>
      </c>
      <c r="E249" s="1">
        <v>5737336</v>
      </c>
      <c r="F249" s="1">
        <v>48947</v>
      </c>
      <c r="G249" s="1">
        <v>411852</v>
      </c>
      <c r="H249" s="1">
        <v>1395446</v>
      </c>
      <c r="I249" s="1">
        <v>7645</v>
      </c>
      <c r="J249" s="1">
        <v>11426</v>
      </c>
      <c r="K249" s="1">
        <v>30239</v>
      </c>
      <c r="L249" s="1">
        <v>10204</v>
      </c>
      <c r="M249" s="1">
        <v>11263</v>
      </c>
      <c r="N249" s="1">
        <v>158905</v>
      </c>
      <c r="O249" s="1">
        <v>8782</v>
      </c>
      <c r="P249" s="1">
        <v>9428</v>
      </c>
      <c r="Q249" s="1">
        <v>30121</v>
      </c>
      <c r="R249" s="1">
        <v>848</v>
      </c>
      <c r="S249" s="1">
        <v>879</v>
      </c>
      <c r="T249" s="1">
        <v>2078</v>
      </c>
    </row>
    <row r="250" spans="1:20" x14ac:dyDescent="0.15">
      <c r="A250" s="149" t="s">
        <v>63</v>
      </c>
      <c r="B250" s="1">
        <v>41</v>
      </c>
      <c r="C250" s="1">
        <v>49485</v>
      </c>
      <c r="D250" s="1">
        <v>487512</v>
      </c>
      <c r="E250" s="1">
        <v>5882976</v>
      </c>
      <c r="F250" s="1">
        <v>48982</v>
      </c>
      <c r="G250" s="1">
        <v>421198</v>
      </c>
      <c r="H250" s="1">
        <v>1423337</v>
      </c>
      <c r="I250" s="1">
        <v>7949</v>
      </c>
      <c r="J250" s="1">
        <v>12000</v>
      </c>
      <c r="K250" s="1">
        <v>31376</v>
      </c>
      <c r="L250" s="1">
        <v>10040</v>
      </c>
      <c r="M250" s="1">
        <v>11148</v>
      </c>
      <c r="N250" s="1">
        <v>145640</v>
      </c>
      <c r="O250" s="1">
        <v>8663</v>
      </c>
      <c r="P250" s="1">
        <v>9347</v>
      </c>
      <c r="Q250" s="1">
        <v>27891</v>
      </c>
      <c r="R250" s="1">
        <v>561</v>
      </c>
      <c r="S250" s="1">
        <v>574</v>
      </c>
      <c r="T250" s="1">
        <v>1137</v>
      </c>
    </row>
    <row r="251" spans="1:20" x14ac:dyDescent="0.15">
      <c r="A251" s="149" t="s">
        <v>63</v>
      </c>
      <c r="B251" s="1">
        <v>42</v>
      </c>
      <c r="C251" s="1">
        <v>49503</v>
      </c>
      <c r="D251" s="1">
        <v>498001</v>
      </c>
      <c r="E251" s="1">
        <v>6018859</v>
      </c>
      <c r="F251" s="1">
        <v>49009</v>
      </c>
      <c r="G251" s="1">
        <v>429852</v>
      </c>
      <c r="H251" s="1">
        <v>1449230</v>
      </c>
      <c r="I251" s="1">
        <v>8246</v>
      </c>
      <c r="J251" s="1">
        <v>12551</v>
      </c>
      <c r="K251" s="1">
        <v>32489</v>
      </c>
      <c r="L251" s="1">
        <v>9501</v>
      </c>
      <c r="M251" s="1">
        <v>10489</v>
      </c>
      <c r="N251" s="1">
        <v>135883</v>
      </c>
      <c r="O251" s="1">
        <v>8065</v>
      </c>
      <c r="P251" s="1">
        <v>8654</v>
      </c>
      <c r="Q251" s="1">
        <v>25894</v>
      </c>
      <c r="R251" s="1">
        <v>536</v>
      </c>
      <c r="S251" s="1">
        <v>552</v>
      </c>
      <c r="T251" s="1">
        <v>1113</v>
      </c>
    </row>
    <row r="252" spans="1:20" x14ac:dyDescent="0.15">
      <c r="A252" s="149" t="s">
        <v>63</v>
      </c>
      <c r="B252" s="1">
        <v>43</v>
      </c>
      <c r="C252" s="1">
        <v>49521</v>
      </c>
      <c r="D252" s="1">
        <v>508937</v>
      </c>
      <c r="E252" s="1">
        <v>6160306</v>
      </c>
      <c r="F252" s="1">
        <v>49036</v>
      </c>
      <c r="G252" s="1">
        <v>438727</v>
      </c>
      <c r="H252" s="1">
        <v>1475870</v>
      </c>
      <c r="I252" s="1">
        <v>8567</v>
      </c>
      <c r="J252" s="1">
        <v>13144</v>
      </c>
      <c r="K252" s="1">
        <v>33676</v>
      </c>
      <c r="L252" s="1">
        <v>9851</v>
      </c>
      <c r="M252" s="1">
        <v>10937</v>
      </c>
      <c r="N252" s="1">
        <v>141446</v>
      </c>
      <c r="O252" s="1">
        <v>8246</v>
      </c>
      <c r="P252" s="1">
        <v>8874</v>
      </c>
      <c r="Q252" s="1">
        <v>26640</v>
      </c>
      <c r="R252" s="1">
        <v>575</v>
      </c>
      <c r="S252" s="1">
        <v>591</v>
      </c>
      <c r="T252" s="1">
        <v>1186</v>
      </c>
    </row>
    <row r="253" spans="1:20" x14ac:dyDescent="0.15">
      <c r="A253" s="149" t="s">
        <v>63</v>
      </c>
      <c r="B253" s="1">
        <v>44</v>
      </c>
      <c r="C253" s="1">
        <v>49543</v>
      </c>
      <c r="D253" s="1">
        <v>522194</v>
      </c>
      <c r="E253" s="1">
        <v>6430240</v>
      </c>
      <c r="F253" s="1">
        <v>49071</v>
      </c>
      <c r="G253" s="1">
        <v>449494</v>
      </c>
      <c r="H253" s="1">
        <v>1514445</v>
      </c>
      <c r="I253" s="1">
        <v>9397</v>
      </c>
      <c r="J253" s="1">
        <v>14854</v>
      </c>
      <c r="K253" s="1">
        <v>37775</v>
      </c>
      <c r="L253" s="1">
        <v>11761</v>
      </c>
      <c r="M253" s="1">
        <v>13256</v>
      </c>
      <c r="N253" s="1">
        <v>269934</v>
      </c>
      <c r="O253" s="1">
        <v>9924</v>
      </c>
      <c r="P253" s="1">
        <v>10769</v>
      </c>
      <c r="Q253" s="1">
        <v>38576</v>
      </c>
      <c r="R253" s="1">
        <v>1645</v>
      </c>
      <c r="S253" s="1">
        <v>1711</v>
      </c>
      <c r="T253" s="1">
        <v>4100</v>
      </c>
    </row>
    <row r="254" spans="1:20" x14ac:dyDescent="0.15">
      <c r="A254" s="149" t="s">
        <v>63</v>
      </c>
      <c r="B254" s="1">
        <v>45</v>
      </c>
      <c r="C254" s="1">
        <v>49566</v>
      </c>
      <c r="D254" s="1">
        <v>534972</v>
      </c>
      <c r="E254" s="1">
        <v>6660421</v>
      </c>
      <c r="F254" s="1">
        <v>49105</v>
      </c>
      <c r="G254" s="1">
        <v>459833</v>
      </c>
      <c r="H254" s="1">
        <v>1550685</v>
      </c>
      <c r="I254" s="1">
        <v>10101</v>
      </c>
      <c r="J254" s="1">
        <v>16233</v>
      </c>
      <c r="K254" s="1">
        <v>40757</v>
      </c>
      <c r="L254" s="1">
        <v>11376</v>
      </c>
      <c r="M254" s="1">
        <v>12777</v>
      </c>
      <c r="N254" s="1">
        <v>230181</v>
      </c>
      <c r="O254" s="1">
        <v>9545</v>
      </c>
      <c r="P254" s="1">
        <v>10338</v>
      </c>
      <c r="Q254" s="1">
        <v>36239</v>
      </c>
      <c r="R254" s="1">
        <v>1319</v>
      </c>
      <c r="S254" s="1">
        <v>1380</v>
      </c>
      <c r="T254" s="1">
        <v>2982</v>
      </c>
    </row>
    <row r="255" spans="1:20" x14ac:dyDescent="0.15">
      <c r="A255" s="149" t="s">
        <v>63</v>
      </c>
      <c r="B255" s="1">
        <v>46</v>
      </c>
      <c r="C255" s="1">
        <v>49586</v>
      </c>
      <c r="D255" s="1">
        <v>548448</v>
      </c>
      <c r="E255" s="1">
        <v>6890665</v>
      </c>
      <c r="F255" s="1">
        <v>49136</v>
      </c>
      <c r="G255" s="1">
        <v>470839</v>
      </c>
      <c r="H255" s="1">
        <v>1589166</v>
      </c>
      <c r="I255" s="1">
        <v>10753</v>
      </c>
      <c r="J255" s="1">
        <v>17420</v>
      </c>
      <c r="K255" s="1">
        <v>43089</v>
      </c>
      <c r="L255" s="1">
        <v>11904</v>
      </c>
      <c r="M255" s="1">
        <v>13478</v>
      </c>
      <c r="N255" s="1">
        <v>230243</v>
      </c>
      <c r="O255" s="1">
        <v>10056</v>
      </c>
      <c r="P255" s="1">
        <v>11006</v>
      </c>
      <c r="Q255" s="1">
        <v>38481</v>
      </c>
      <c r="R255" s="1">
        <v>1144</v>
      </c>
      <c r="S255" s="1">
        <v>1186</v>
      </c>
      <c r="T255" s="1">
        <v>2333</v>
      </c>
    </row>
    <row r="256" spans="1:20" x14ac:dyDescent="0.15">
      <c r="A256" s="149" t="s">
        <v>63</v>
      </c>
      <c r="B256" s="1">
        <v>47</v>
      </c>
      <c r="C256" s="1">
        <v>49607</v>
      </c>
      <c r="D256" s="1">
        <v>561198</v>
      </c>
      <c r="E256" s="1">
        <v>7150476</v>
      </c>
      <c r="F256" s="1">
        <v>49169</v>
      </c>
      <c r="G256" s="1">
        <v>480531</v>
      </c>
      <c r="H256" s="1">
        <v>1624670</v>
      </c>
      <c r="I256" s="1">
        <v>11584</v>
      </c>
      <c r="J256" s="1">
        <v>18992</v>
      </c>
      <c r="K256" s="1">
        <v>46306</v>
      </c>
      <c r="L256" s="1">
        <v>11235</v>
      </c>
      <c r="M256" s="1">
        <v>12749</v>
      </c>
      <c r="N256" s="1">
        <v>259811</v>
      </c>
      <c r="O256" s="1">
        <v>8912</v>
      </c>
      <c r="P256" s="1">
        <v>9691</v>
      </c>
      <c r="Q256" s="1">
        <v>35504</v>
      </c>
      <c r="R256" s="1">
        <v>1502</v>
      </c>
      <c r="S256" s="1">
        <v>1572</v>
      </c>
      <c r="T256" s="1">
        <v>3217</v>
      </c>
    </row>
    <row r="257" spans="1:20" x14ac:dyDescent="0.15">
      <c r="A257" s="149" t="s">
        <v>63</v>
      </c>
      <c r="B257" s="1">
        <v>48</v>
      </c>
      <c r="C257" s="1">
        <v>49637</v>
      </c>
      <c r="D257" s="1">
        <v>579081</v>
      </c>
      <c r="E257" s="1">
        <v>7519197</v>
      </c>
      <c r="F257" s="1">
        <v>49210</v>
      </c>
      <c r="G257" s="1">
        <v>494517</v>
      </c>
      <c r="H257" s="1">
        <v>1683429</v>
      </c>
      <c r="I257" s="1">
        <v>12713</v>
      </c>
      <c r="J257" s="1">
        <v>21191</v>
      </c>
      <c r="K257" s="1">
        <v>50634</v>
      </c>
      <c r="L257" s="1">
        <v>15272</v>
      </c>
      <c r="M257" s="1">
        <v>17882</v>
      </c>
      <c r="N257" s="1">
        <v>368721</v>
      </c>
      <c r="O257" s="1">
        <v>12557</v>
      </c>
      <c r="P257" s="1">
        <v>13986</v>
      </c>
      <c r="Q257" s="1">
        <v>58759</v>
      </c>
      <c r="R257" s="1">
        <v>2071</v>
      </c>
      <c r="S257" s="1">
        <v>2200</v>
      </c>
      <c r="T257" s="1">
        <v>4328</v>
      </c>
    </row>
    <row r="258" spans="1:20" x14ac:dyDescent="0.15">
      <c r="A258" s="149" t="s">
        <v>63</v>
      </c>
      <c r="B258" s="1">
        <v>49</v>
      </c>
      <c r="C258" s="1">
        <v>49669</v>
      </c>
      <c r="D258" s="1">
        <v>599133</v>
      </c>
      <c r="E258" s="1">
        <v>7914975</v>
      </c>
      <c r="F258" s="1">
        <v>49258</v>
      </c>
      <c r="G258" s="1">
        <v>510013</v>
      </c>
      <c r="H258" s="1">
        <v>1745893</v>
      </c>
      <c r="I258" s="1">
        <v>13776</v>
      </c>
      <c r="J258" s="1">
        <v>23345</v>
      </c>
      <c r="K258" s="1">
        <v>54742</v>
      </c>
      <c r="L258" s="1">
        <v>16782</v>
      </c>
      <c r="M258" s="1">
        <v>20052</v>
      </c>
      <c r="N258" s="1">
        <v>395779</v>
      </c>
      <c r="O258" s="1">
        <v>13673</v>
      </c>
      <c r="P258" s="1">
        <v>15496</v>
      </c>
      <c r="Q258" s="1">
        <v>62464</v>
      </c>
      <c r="R258" s="1">
        <v>2024</v>
      </c>
      <c r="S258" s="1">
        <v>2154</v>
      </c>
      <c r="T258" s="1">
        <v>4107</v>
      </c>
    </row>
    <row r="259" spans="1:20" x14ac:dyDescent="0.15">
      <c r="A259" s="149" t="s">
        <v>63</v>
      </c>
      <c r="B259" s="1">
        <v>50</v>
      </c>
      <c r="C259" s="1">
        <v>49702</v>
      </c>
      <c r="D259" s="1">
        <v>621203</v>
      </c>
      <c r="E259" s="1">
        <v>8319616</v>
      </c>
      <c r="F259" s="1">
        <v>49304</v>
      </c>
      <c r="G259" s="1">
        <v>526527</v>
      </c>
      <c r="H259" s="1">
        <v>1804597</v>
      </c>
      <c r="I259" s="1">
        <v>14733</v>
      </c>
      <c r="J259" s="1">
        <v>25432</v>
      </c>
      <c r="K259" s="1">
        <v>58483</v>
      </c>
      <c r="L259" s="1">
        <v>17953</v>
      </c>
      <c r="M259" s="1">
        <v>22071</v>
      </c>
      <c r="N259" s="1">
        <v>404641</v>
      </c>
      <c r="O259" s="1">
        <v>14290</v>
      </c>
      <c r="P259" s="1">
        <v>16514</v>
      </c>
      <c r="Q259" s="1">
        <v>58704</v>
      </c>
      <c r="R259" s="1">
        <v>1949</v>
      </c>
      <c r="S259" s="1">
        <v>2087</v>
      </c>
      <c r="T259" s="1">
        <v>3741</v>
      </c>
    </row>
    <row r="260" spans="1:20" x14ac:dyDescent="0.15">
      <c r="A260" s="149" t="s">
        <v>63</v>
      </c>
      <c r="B260" s="1">
        <v>51</v>
      </c>
      <c r="C260" s="1">
        <v>49721</v>
      </c>
      <c r="D260" s="1">
        <v>636671</v>
      </c>
      <c r="E260" s="1">
        <v>8584819</v>
      </c>
      <c r="F260" s="1">
        <v>49334</v>
      </c>
      <c r="G260" s="1">
        <v>537067</v>
      </c>
      <c r="H260" s="1">
        <v>1835549</v>
      </c>
      <c r="I260" s="1">
        <v>15337</v>
      </c>
      <c r="J260" s="1">
        <v>26901</v>
      </c>
      <c r="K260" s="1">
        <v>61018</v>
      </c>
      <c r="L260" s="1">
        <v>12937</v>
      </c>
      <c r="M260" s="1">
        <v>15468</v>
      </c>
      <c r="N260" s="1">
        <v>265203</v>
      </c>
      <c r="O260" s="1">
        <v>9398</v>
      </c>
      <c r="P260" s="1">
        <v>10540</v>
      </c>
      <c r="Q260" s="1">
        <v>30951</v>
      </c>
      <c r="R260" s="1">
        <v>1373</v>
      </c>
      <c r="S260" s="1">
        <v>1469</v>
      </c>
      <c r="T260" s="1">
        <v>2535</v>
      </c>
    </row>
    <row r="261" spans="1:20" x14ac:dyDescent="0.15">
      <c r="A261" s="149" t="s">
        <v>63</v>
      </c>
      <c r="B261" s="1">
        <v>52</v>
      </c>
      <c r="C261" s="1">
        <v>49729</v>
      </c>
      <c r="D261" s="1">
        <v>650100</v>
      </c>
      <c r="E261" s="1">
        <v>8853126</v>
      </c>
      <c r="F261" s="1">
        <v>49348</v>
      </c>
      <c r="G261" s="1">
        <v>545401</v>
      </c>
      <c r="H261" s="1">
        <v>1859037</v>
      </c>
      <c r="I261" s="1">
        <v>16008</v>
      </c>
      <c r="J261" s="1">
        <v>29512</v>
      </c>
      <c r="K261" s="1">
        <v>67935</v>
      </c>
      <c r="L261" s="1">
        <v>11060</v>
      </c>
      <c r="M261" s="1">
        <v>13428</v>
      </c>
      <c r="N261" s="1">
        <v>268308</v>
      </c>
      <c r="O261" s="1">
        <v>7640</v>
      </c>
      <c r="P261" s="1">
        <v>8333</v>
      </c>
      <c r="Q261" s="1">
        <v>23488</v>
      </c>
      <c r="R261" s="1">
        <v>2203</v>
      </c>
      <c r="S261" s="1">
        <v>2612</v>
      </c>
      <c r="T261" s="1">
        <v>6917</v>
      </c>
    </row>
    <row r="262" spans="1:20" x14ac:dyDescent="0.15">
      <c r="A262" s="149" t="s">
        <v>75</v>
      </c>
      <c r="B262" s="1">
        <v>1</v>
      </c>
      <c r="C262" s="1">
        <v>1171</v>
      </c>
      <c r="D262" s="1">
        <v>1253</v>
      </c>
      <c r="E262" s="1">
        <v>13208</v>
      </c>
      <c r="F262" s="1">
        <v>1098</v>
      </c>
      <c r="G262" s="1">
        <v>1157</v>
      </c>
      <c r="H262" s="1">
        <v>4404</v>
      </c>
      <c r="I262" s="1">
        <v>33</v>
      </c>
      <c r="J262" s="1">
        <v>34</v>
      </c>
      <c r="K262" s="1">
        <v>66</v>
      </c>
      <c r="L262" s="1">
        <v>1171</v>
      </c>
      <c r="M262" s="1">
        <v>1253</v>
      </c>
      <c r="N262" s="1">
        <v>13208</v>
      </c>
      <c r="O262" s="1">
        <v>1098</v>
      </c>
      <c r="P262" s="1">
        <v>1157</v>
      </c>
      <c r="Q262" s="1">
        <v>4404</v>
      </c>
      <c r="R262" s="1">
        <v>33</v>
      </c>
      <c r="S262" s="1">
        <v>34</v>
      </c>
      <c r="T262" s="1">
        <v>66</v>
      </c>
    </row>
    <row r="263" spans="1:20" x14ac:dyDescent="0.15">
      <c r="A263" s="149" t="s">
        <v>75</v>
      </c>
      <c r="B263" s="1">
        <v>2</v>
      </c>
      <c r="C263" s="1">
        <v>2143</v>
      </c>
      <c r="D263" s="1">
        <v>2487</v>
      </c>
      <c r="E263" s="1">
        <v>26368</v>
      </c>
      <c r="F263" s="1">
        <v>2036</v>
      </c>
      <c r="G263" s="1">
        <v>2311</v>
      </c>
      <c r="H263" s="1">
        <v>9039</v>
      </c>
      <c r="I263" s="1">
        <v>52</v>
      </c>
      <c r="J263" s="1">
        <v>55</v>
      </c>
      <c r="K263" s="1">
        <v>105</v>
      </c>
      <c r="L263" s="1">
        <v>1158</v>
      </c>
      <c r="M263" s="1">
        <v>1235</v>
      </c>
      <c r="N263" s="1">
        <v>13161</v>
      </c>
      <c r="O263" s="1">
        <v>1096</v>
      </c>
      <c r="P263" s="1">
        <v>1154</v>
      </c>
      <c r="Q263" s="1">
        <v>4635</v>
      </c>
      <c r="R263" s="1">
        <v>20</v>
      </c>
      <c r="S263" s="1">
        <v>21</v>
      </c>
      <c r="T263" s="1">
        <v>40</v>
      </c>
    </row>
    <row r="264" spans="1:20" x14ac:dyDescent="0.15">
      <c r="A264" s="149" t="s">
        <v>75</v>
      </c>
      <c r="B264" s="1">
        <v>3</v>
      </c>
      <c r="C264" s="1">
        <v>2995</v>
      </c>
      <c r="D264" s="1">
        <v>3803</v>
      </c>
      <c r="E264" s="1">
        <v>40367</v>
      </c>
      <c r="F264" s="1">
        <v>2873</v>
      </c>
      <c r="G264" s="1">
        <v>3550</v>
      </c>
      <c r="H264" s="1">
        <v>14333</v>
      </c>
      <c r="I264" s="1">
        <v>66</v>
      </c>
      <c r="J264" s="1">
        <v>70</v>
      </c>
      <c r="K264" s="1">
        <v>135</v>
      </c>
      <c r="L264" s="1">
        <v>1236</v>
      </c>
      <c r="M264" s="1">
        <v>1317</v>
      </c>
      <c r="N264" s="1">
        <v>13999</v>
      </c>
      <c r="O264" s="1">
        <v>1175</v>
      </c>
      <c r="P264" s="1">
        <v>1238</v>
      </c>
      <c r="Q264" s="1">
        <v>5295</v>
      </c>
      <c r="R264" s="1">
        <v>15</v>
      </c>
      <c r="S264" s="1">
        <v>16</v>
      </c>
      <c r="T264" s="1">
        <v>31</v>
      </c>
    </row>
    <row r="265" spans="1:20" x14ac:dyDescent="0.15">
      <c r="A265" s="149" t="s">
        <v>75</v>
      </c>
      <c r="B265" s="1">
        <v>4</v>
      </c>
      <c r="C265" s="1">
        <v>3663</v>
      </c>
      <c r="D265" s="1">
        <v>5080</v>
      </c>
      <c r="E265" s="1">
        <v>54251</v>
      </c>
      <c r="F265" s="1">
        <v>3539</v>
      </c>
      <c r="G265" s="1">
        <v>4753</v>
      </c>
      <c r="H265" s="1">
        <v>19755</v>
      </c>
      <c r="I265" s="1">
        <v>75</v>
      </c>
      <c r="J265" s="1">
        <v>80</v>
      </c>
      <c r="K265" s="1">
        <v>156</v>
      </c>
      <c r="L265" s="1">
        <v>1201</v>
      </c>
      <c r="M265" s="1">
        <v>1276</v>
      </c>
      <c r="N265" s="1">
        <v>13884</v>
      </c>
      <c r="O265" s="1">
        <v>1144</v>
      </c>
      <c r="P265" s="1">
        <v>1204</v>
      </c>
      <c r="Q265" s="1">
        <v>5422</v>
      </c>
      <c r="R265" s="1">
        <v>10</v>
      </c>
      <c r="S265" s="1">
        <v>10</v>
      </c>
      <c r="T265" s="1">
        <v>20</v>
      </c>
    </row>
    <row r="266" spans="1:20" x14ac:dyDescent="0.15">
      <c r="A266" s="149" t="s">
        <v>75</v>
      </c>
      <c r="B266" s="1">
        <v>5</v>
      </c>
      <c r="C266" s="1">
        <v>4406</v>
      </c>
      <c r="D266" s="1">
        <v>6810</v>
      </c>
      <c r="E266" s="1">
        <v>73268</v>
      </c>
      <c r="F266" s="1">
        <v>4290</v>
      </c>
      <c r="G266" s="1">
        <v>6402</v>
      </c>
      <c r="H266" s="1">
        <v>27222</v>
      </c>
      <c r="I266" s="1">
        <v>84</v>
      </c>
      <c r="J266" s="1">
        <v>90</v>
      </c>
      <c r="K266" s="1">
        <v>178</v>
      </c>
      <c r="L266" s="1">
        <v>1599</v>
      </c>
      <c r="M266" s="1">
        <v>1730</v>
      </c>
      <c r="N266" s="1">
        <v>19017</v>
      </c>
      <c r="O266" s="1">
        <v>1538</v>
      </c>
      <c r="P266" s="1">
        <v>1648</v>
      </c>
      <c r="Q266" s="1">
        <v>7467</v>
      </c>
      <c r="R266" s="1">
        <v>10</v>
      </c>
      <c r="S266" s="1">
        <v>10</v>
      </c>
      <c r="T266" s="1">
        <v>23</v>
      </c>
    </row>
    <row r="267" spans="1:20" x14ac:dyDescent="0.15">
      <c r="A267" s="149" t="s">
        <v>75</v>
      </c>
      <c r="B267" s="1">
        <v>6</v>
      </c>
      <c r="C267" s="1">
        <v>5213</v>
      </c>
      <c r="D267" s="1">
        <v>9264</v>
      </c>
      <c r="E267" s="1">
        <v>97951</v>
      </c>
      <c r="F267" s="1">
        <v>5113</v>
      </c>
      <c r="G267" s="1">
        <v>8721</v>
      </c>
      <c r="H267" s="1">
        <v>36005</v>
      </c>
      <c r="I267" s="1">
        <v>89</v>
      </c>
      <c r="J267" s="1">
        <v>97</v>
      </c>
      <c r="K267" s="1">
        <v>189</v>
      </c>
      <c r="L267" s="1">
        <v>2166</v>
      </c>
      <c r="M267" s="1">
        <v>2453</v>
      </c>
      <c r="N267" s="1">
        <v>24683</v>
      </c>
      <c r="O267" s="1">
        <v>2079</v>
      </c>
      <c r="P267" s="1">
        <v>2320</v>
      </c>
      <c r="Q267" s="1">
        <v>8783</v>
      </c>
      <c r="R267" s="1">
        <v>6</v>
      </c>
      <c r="S267" s="1">
        <v>6</v>
      </c>
      <c r="T267" s="1">
        <v>12</v>
      </c>
    </row>
    <row r="268" spans="1:20" x14ac:dyDescent="0.15">
      <c r="A268" s="149" t="s">
        <v>75</v>
      </c>
      <c r="B268" s="1">
        <v>7</v>
      </c>
      <c r="C268" s="1">
        <v>5401</v>
      </c>
      <c r="D268" s="1">
        <v>10268</v>
      </c>
      <c r="E268" s="1">
        <v>106126</v>
      </c>
      <c r="F268" s="1">
        <v>5302</v>
      </c>
      <c r="G268" s="1">
        <v>9648</v>
      </c>
      <c r="H268" s="1">
        <v>38851</v>
      </c>
      <c r="I268" s="1">
        <v>92</v>
      </c>
      <c r="J268" s="1">
        <v>100</v>
      </c>
      <c r="K268" s="1">
        <v>194</v>
      </c>
      <c r="L268" s="1">
        <v>947</v>
      </c>
      <c r="M268" s="1">
        <v>1005</v>
      </c>
      <c r="N268" s="1">
        <v>8176</v>
      </c>
      <c r="O268" s="1">
        <v>884</v>
      </c>
      <c r="P268" s="1">
        <v>926</v>
      </c>
      <c r="Q268" s="1">
        <v>2847</v>
      </c>
      <c r="R268" s="1">
        <v>3</v>
      </c>
      <c r="S268" s="1">
        <v>3</v>
      </c>
      <c r="T268" s="1">
        <v>5</v>
      </c>
    </row>
    <row r="269" spans="1:20" x14ac:dyDescent="0.15">
      <c r="A269" s="149" t="s">
        <v>75</v>
      </c>
      <c r="B269" s="1">
        <v>8</v>
      </c>
      <c r="C269" s="1">
        <v>5572</v>
      </c>
      <c r="D269" s="1">
        <v>11403</v>
      </c>
      <c r="E269" s="1">
        <v>116285</v>
      </c>
      <c r="F269" s="1">
        <v>5477</v>
      </c>
      <c r="G269" s="1">
        <v>10708</v>
      </c>
      <c r="H269" s="1">
        <v>42512</v>
      </c>
      <c r="I269" s="1">
        <v>95</v>
      </c>
      <c r="J269" s="1">
        <v>102</v>
      </c>
      <c r="K269" s="1">
        <v>198</v>
      </c>
      <c r="L269" s="1">
        <v>1069</v>
      </c>
      <c r="M269" s="1">
        <v>1134</v>
      </c>
      <c r="N269" s="1">
        <v>10159</v>
      </c>
      <c r="O269" s="1">
        <v>1010</v>
      </c>
      <c r="P269" s="1">
        <v>1060</v>
      </c>
      <c r="Q269" s="1">
        <v>3659</v>
      </c>
      <c r="R269" s="1">
        <v>3</v>
      </c>
      <c r="S269" s="1">
        <v>3</v>
      </c>
      <c r="T269" s="1">
        <v>5</v>
      </c>
    </row>
    <row r="270" spans="1:20" x14ac:dyDescent="0.15">
      <c r="A270" s="149" t="s">
        <v>75</v>
      </c>
      <c r="B270" s="1">
        <v>9</v>
      </c>
      <c r="C270" s="1">
        <v>5738</v>
      </c>
      <c r="D270" s="1">
        <v>12659</v>
      </c>
      <c r="E270" s="1">
        <v>128054</v>
      </c>
      <c r="F270" s="1">
        <v>5646</v>
      </c>
      <c r="G270" s="1">
        <v>11889</v>
      </c>
      <c r="H270" s="1">
        <v>46776</v>
      </c>
      <c r="I270" s="1">
        <v>97</v>
      </c>
      <c r="J270" s="1">
        <v>105</v>
      </c>
      <c r="K270" s="1">
        <v>204</v>
      </c>
      <c r="L270" s="1">
        <v>1178</v>
      </c>
      <c r="M270" s="1">
        <v>1257</v>
      </c>
      <c r="N270" s="1">
        <v>11769</v>
      </c>
      <c r="O270" s="1">
        <v>1119</v>
      </c>
      <c r="P270" s="1">
        <v>1181</v>
      </c>
      <c r="Q270" s="1">
        <v>4264</v>
      </c>
      <c r="R270" s="1">
        <v>3</v>
      </c>
      <c r="S270" s="1">
        <v>3</v>
      </c>
      <c r="T270" s="1">
        <v>6</v>
      </c>
    </row>
    <row r="271" spans="1:20" x14ac:dyDescent="0.15">
      <c r="A271" s="149" t="s">
        <v>75</v>
      </c>
      <c r="B271" s="1">
        <v>10</v>
      </c>
      <c r="C271" s="1">
        <v>5874</v>
      </c>
      <c r="D271" s="1">
        <v>13889</v>
      </c>
      <c r="E271" s="1">
        <v>139466</v>
      </c>
      <c r="F271" s="1">
        <v>5787</v>
      </c>
      <c r="G271" s="1">
        <v>13038</v>
      </c>
      <c r="H271" s="1">
        <v>50848</v>
      </c>
      <c r="I271" s="1">
        <v>99</v>
      </c>
      <c r="J271" s="1">
        <v>108</v>
      </c>
      <c r="K271" s="1">
        <v>209</v>
      </c>
      <c r="L271" s="1">
        <v>1153</v>
      </c>
      <c r="M271" s="1">
        <v>1229</v>
      </c>
      <c r="N271" s="1">
        <v>11412</v>
      </c>
      <c r="O271" s="1">
        <v>1089</v>
      </c>
      <c r="P271" s="1">
        <v>1149</v>
      </c>
      <c r="Q271" s="1">
        <v>4073</v>
      </c>
      <c r="R271" s="1">
        <v>3</v>
      </c>
      <c r="S271" s="1">
        <v>3</v>
      </c>
      <c r="T271" s="1">
        <v>5</v>
      </c>
    </row>
    <row r="272" spans="1:20" x14ac:dyDescent="0.15">
      <c r="A272" s="149" t="s">
        <v>75</v>
      </c>
      <c r="B272" s="1">
        <v>11</v>
      </c>
      <c r="C272" s="1">
        <v>5985</v>
      </c>
      <c r="D272" s="1">
        <v>15073</v>
      </c>
      <c r="E272" s="1">
        <v>150822</v>
      </c>
      <c r="F272" s="1">
        <v>5901</v>
      </c>
      <c r="G272" s="1">
        <v>14141</v>
      </c>
      <c r="H272" s="1">
        <v>54774</v>
      </c>
      <c r="I272" s="1">
        <v>102</v>
      </c>
      <c r="J272" s="1">
        <v>110</v>
      </c>
      <c r="K272" s="1">
        <v>213</v>
      </c>
      <c r="L272" s="1">
        <v>1111</v>
      </c>
      <c r="M272" s="1">
        <v>1184</v>
      </c>
      <c r="N272" s="1">
        <v>11356</v>
      </c>
      <c r="O272" s="1">
        <v>1046</v>
      </c>
      <c r="P272" s="1">
        <v>1103</v>
      </c>
      <c r="Q272" s="1">
        <v>3926</v>
      </c>
      <c r="R272" s="1">
        <v>3</v>
      </c>
      <c r="S272" s="1">
        <v>3</v>
      </c>
      <c r="T272" s="1">
        <v>5</v>
      </c>
    </row>
    <row r="273" spans="1:20" x14ac:dyDescent="0.15">
      <c r="A273" s="149" t="s">
        <v>75</v>
      </c>
      <c r="B273" s="1">
        <v>12</v>
      </c>
      <c r="C273" s="1">
        <v>6090</v>
      </c>
      <c r="D273" s="1">
        <v>16396</v>
      </c>
      <c r="E273" s="1">
        <v>164640</v>
      </c>
      <c r="F273" s="1">
        <v>6011</v>
      </c>
      <c r="G273" s="1">
        <v>15379</v>
      </c>
      <c r="H273" s="1">
        <v>59737</v>
      </c>
      <c r="I273" s="1">
        <v>104</v>
      </c>
      <c r="J273" s="1">
        <v>113</v>
      </c>
      <c r="K273" s="1">
        <v>217</v>
      </c>
      <c r="L273" s="1">
        <v>1236</v>
      </c>
      <c r="M273" s="1">
        <v>1322</v>
      </c>
      <c r="N273" s="1">
        <v>13818</v>
      </c>
      <c r="O273" s="1">
        <v>1171</v>
      </c>
      <c r="P273" s="1">
        <v>1238</v>
      </c>
      <c r="Q273" s="1">
        <v>4963</v>
      </c>
      <c r="R273" s="1">
        <v>2</v>
      </c>
      <c r="S273" s="1">
        <v>2</v>
      </c>
      <c r="T273" s="1">
        <v>5</v>
      </c>
    </row>
    <row r="274" spans="1:20" x14ac:dyDescent="0.15">
      <c r="A274" s="149" t="s">
        <v>75</v>
      </c>
      <c r="B274" s="1">
        <v>13</v>
      </c>
      <c r="C274" s="1">
        <v>6197</v>
      </c>
      <c r="D274" s="1">
        <v>17974</v>
      </c>
      <c r="E274" s="1">
        <v>181752</v>
      </c>
      <c r="F274" s="1">
        <v>6124</v>
      </c>
      <c r="G274" s="1">
        <v>16862</v>
      </c>
      <c r="H274" s="1">
        <v>66063</v>
      </c>
      <c r="I274" s="1">
        <v>106</v>
      </c>
      <c r="J274" s="1">
        <v>115</v>
      </c>
      <c r="K274" s="1">
        <v>222</v>
      </c>
      <c r="L274" s="1">
        <v>1458</v>
      </c>
      <c r="M274" s="1">
        <v>1578</v>
      </c>
      <c r="N274" s="1">
        <v>17114</v>
      </c>
      <c r="O274" s="1">
        <v>1388</v>
      </c>
      <c r="P274" s="1">
        <v>1483</v>
      </c>
      <c r="Q274" s="1">
        <v>6325</v>
      </c>
      <c r="R274" s="1">
        <v>3</v>
      </c>
      <c r="S274" s="1">
        <v>3</v>
      </c>
      <c r="T274" s="1">
        <v>5</v>
      </c>
    </row>
    <row r="275" spans="1:20" x14ac:dyDescent="0.15">
      <c r="A275" s="149" t="s">
        <v>75</v>
      </c>
      <c r="B275" s="1">
        <v>14</v>
      </c>
      <c r="C275" s="1">
        <v>6300</v>
      </c>
      <c r="D275" s="1">
        <v>19707</v>
      </c>
      <c r="E275" s="1">
        <v>199252</v>
      </c>
      <c r="F275" s="1">
        <v>6230</v>
      </c>
      <c r="G275" s="1">
        <v>18458</v>
      </c>
      <c r="H275" s="1">
        <v>72005</v>
      </c>
      <c r="I275" s="1">
        <v>109</v>
      </c>
      <c r="J275" s="1">
        <v>119</v>
      </c>
      <c r="K275" s="1">
        <v>231</v>
      </c>
      <c r="L275" s="1">
        <v>1568</v>
      </c>
      <c r="M275" s="1">
        <v>1733</v>
      </c>
      <c r="N275" s="1">
        <v>17500</v>
      </c>
      <c r="O275" s="1">
        <v>1467</v>
      </c>
      <c r="P275" s="1">
        <v>1596</v>
      </c>
      <c r="Q275" s="1">
        <v>5943</v>
      </c>
      <c r="R275" s="1">
        <v>4</v>
      </c>
      <c r="S275" s="1">
        <v>4</v>
      </c>
      <c r="T275" s="1">
        <v>9</v>
      </c>
    </row>
    <row r="276" spans="1:20" x14ac:dyDescent="0.15">
      <c r="A276" s="149" t="s">
        <v>75</v>
      </c>
      <c r="B276" s="1">
        <v>15</v>
      </c>
      <c r="C276" s="1">
        <v>6353</v>
      </c>
      <c r="D276" s="1">
        <v>20822</v>
      </c>
      <c r="E276" s="1">
        <v>209214</v>
      </c>
      <c r="F276" s="1">
        <v>6287</v>
      </c>
      <c r="G276" s="1">
        <v>19496</v>
      </c>
      <c r="H276" s="1">
        <v>75512</v>
      </c>
      <c r="I276" s="1">
        <v>112</v>
      </c>
      <c r="J276" s="1">
        <v>122</v>
      </c>
      <c r="K276" s="1">
        <v>239</v>
      </c>
      <c r="L276" s="1">
        <v>1050</v>
      </c>
      <c r="M276" s="1">
        <v>1115</v>
      </c>
      <c r="N276" s="1">
        <v>9961</v>
      </c>
      <c r="O276" s="1">
        <v>988</v>
      </c>
      <c r="P276" s="1">
        <v>1038</v>
      </c>
      <c r="Q276" s="1">
        <v>3506</v>
      </c>
      <c r="R276" s="1">
        <v>4</v>
      </c>
      <c r="S276" s="1">
        <v>4</v>
      </c>
      <c r="T276" s="1">
        <v>8</v>
      </c>
    </row>
    <row r="277" spans="1:20" x14ac:dyDescent="0.15">
      <c r="A277" s="149" t="s">
        <v>75</v>
      </c>
      <c r="B277" s="1">
        <v>16</v>
      </c>
      <c r="C277" s="1">
        <v>6412</v>
      </c>
      <c r="D277" s="1">
        <v>22276</v>
      </c>
      <c r="E277" s="1">
        <v>223287</v>
      </c>
      <c r="F277" s="1">
        <v>6349</v>
      </c>
      <c r="G277" s="1">
        <v>20863</v>
      </c>
      <c r="H277" s="1">
        <v>80791</v>
      </c>
      <c r="I277" s="1">
        <v>118</v>
      </c>
      <c r="J277" s="1">
        <v>129</v>
      </c>
      <c r="K277" s="1">
        <v>257</v>
      </c>
      <c r="L277" s="1">
        <v>1353</v>
      </c>
      <c r="M277" s="1">
        <v>1453</v>
      </c>
      <c r="N277" s="1">
        <v>14073</v>
      </c>
      <c r="O277" s="1">
        <v>1288</v>
      </c>
      <c r="P277" s="1">
        <v>1367</v>
      </c>
      <c r="Q277" s="1">
        <v>5279</v>
      </c>
      <c r="R277" s="1">
        <v>6</v>
      </c>
      <c r="S277" s="1">
        <v>6</v>
      </c>
      <c r="T277" s="1">
        <v>18</v>
      </c>
    </row>
    <row r="278" spans="1:20" x14ac:dyDescent="0.15">
      <c r="A278" s="149" t="s">
        <v>75</v>
      </c>
      <c r="B278" s="1">
        <v>17</v>
      </c>
      <c r="C278" s="1">
        <v>6479</v>
      </c>
      <c r="D278" s="1">
        <v>24134</v>
      </c>
      <c r="E278" s="1">
        <v>242600</v>
      </c>
      <c r="F278" s="1">
        <v>6423</v>
      </c>
      <c r="G278" s="1">
        <v>22631</v>
      </c>
      <c r="H278" s="1">
        <v>88363</v>
      </c>
      <c r="I278" s="1">
        <v>124</v>
      </c>
      <c r="J278" s="1">
        <v>136</v>
      </c>
      <c r="K278" s="1">
        <v>279</v>
      </c>
      <c r="L278" s="1">
        <v>1715</v>
      </c>
      <c r="M278" s="1">
        <v>1858</v>
      </c>
      <c r="N278" s="1">
        <v>19313</v>
      </c>
      <c r="O278" s="1">
        <v>1650</v>
      </c>
      <c r="P278" s="1">
        <v>1768</v>
      </c>
      <c r="Q278" s="1">
        <v>7573</v>
      </c>
      <c r="R278" s="1">
        <v>7</v>
      </c>
      <c r="S278" s="1">
        <v>7</v>
      </c>
      <c r="T278" s="1">
        <v>21</v>
      </c>
    </row>
    <row r="279" spans="1:20" x14ac:dyDescent="0.15">
      <c r="A279" s="149" t="s">
        <v>75</v>
      </c>
      <c r="B279" s="1">
        <v>18</v>
      </c>
      <c r="C279" s="1">
        <v>6570</v>
      </c>
      <c r="D279" s="1">
        <v>26903</v>
      </c>
      <c r="E279" s="1">
        <v>272077</v>
      </c>
      <c r="F279" s="1">
        <v>6524</v>
      </c>
      <c r="G279" s="1">
        <v>25277</v>
      </c>
      <c r="H279" s="1">
        <v>98648</v>
      </c>
      <c r="I279" s="1">
        <v>138</v>
      </c>
      <c r="J279" s="1">
        <v>153</v>
      </c>
      <c r="K279" s="1">
        <v>326</v>
      </c>
      <c r="L279" s="1">
        <v>2444</v>
      </c>
      <c r="M279" s="1">
        <v>2769</v>
      </c>
      <c r="N279" s="1">
        <v>29477</v>
      </c>
      <c r="O279" s="1">
        <v>2369</v>
      </c>
      <c r="P279" s="1">
        <v>2647</v>
      </c>
      <c r="Q279" s="1">
        <v>10285</v>
      </c>
      <c r="R279" s="1">
        <v>15</v>
      </c>
      <c r="S279" s="1">
        <v>16</v>
      </c>
      <c r="T279" s="1">
        <v>47</v>
      </c>
    </row>
    <row r="280" spans="1:20" x14ac:dyDescent="0.15">
      <c r="A280" s="149" t="s">
        <v>75</v>
      </c>
      <c r="B280" s="1">
        <v>19</v>
      </c>
      <c r="C280" s="1">
        <v>6600</v>
      </c>
      <c r="D280" s="1">
        <v>28141</v>
      </c>
      <c r="E280" s="1">
        <v>282462</v>
      </c>
      <c r="F280" s="1">
        <v>6556</v>
      </c>
      <c r="G280" s="1">
        <v>26433</v>
      </c>
      <c r="H280" s="1">
        <v>102225</v>
      </c>
      <c r="I280" s="1">
        <v>140</v>
      </c>
      <c r="J280" s="1">
        <v>155</v>
      </c>
      <c r="K280" s="1">
        <v>330</v>
      </c>
      <c r="L280" s="1">
        <v>1157</v>
      </c>
      <c r="M280" s="1">
        <v>1238</v>
      </c>
      <c r="N280" s="1">
        <v>10385</v>
      </c>
      <c r="O280" s="1">
        <v>1092</v>
      </c>
      <c r="P280" s="1">
        <v>1156</v>
      </c>
      <c r="Q280" s="1">
        <v>3577</v>
      </c>
      <c r="R280" s="1">
        <v>3</v>
      </c>
      <c r="S280" s="1">
        <v>3</v>
      </c>
      <c r="T280" s="1">
        <v>5</v>
      </c>
    </row>
    <row r="281" spans="1:20" x14ac:dyDescent="0.15">
      <c r="A281" s="149" t="s">
        <v>75</v>
      </c>
      <c r="B281" s="1">
        <v>20</v>
      </c>
      <c r="C281" s="1">
        <v>6626</v>
      </c>
      <c r="D281" s="1">
        <v>29519</v>
      </c>
      <c r="E281" s="1">
        <v>294632</v>
      </c>
      <c r="F281" s="1">
        <v>6585</v>
      </c>
      <c r="G281" s="1">
        <v>27728</v>
      </c>
      <c r="H281" s="1">
        <v>106475</v>
      </c>
      <c r="I281" s="1">
        <v>141</v>
      </c>
      <c r="J281" s="1">
        <v>157</v>
      </c>
      <c r="K281" s="1">
        <v>334</v>
      </c>
      <c r="L281" s="1">
        <v>1277</v>
      </c>
      <c r="M281" s="1">
        <v>1379</v>
      </c>
      <c r="N281" s="1">
        <v>12170</v>
      </c>
      <c r="O281" s="1">
        <v>1214</v>
      </c>
      <c r="P281" s="1">
        <v>1296</v>
      </c>
      <c r="Q281" s="1">
        <v>4251</v>
      </c>
      <c r="R281" s="1">
        <v>2</v>
      </c>
      <c r="S281" s="1">
        <v>2</v>
      </c>
      <c r="T281" s="1">
        <v>3</v>
      </c>
    </row>
    <row r="282" spans="1:20" x14ac:dyDescent="0.15">
      <c r="A282" s="149" t="s">
        <v>75</v>
      </c>
      <c r="B282" s="1">
        <v>21</v>
      </c>
      <c r="C282" s="1">
        <v>6649</v>
      </c>
      <c r="D282" s="1">
        <v>30926</v>
      </c>
      <c r="E282" s="1">
        <v>307810</v>
      </c>
      <c r="F282" s="1">
        <v>6611</v>
      </c>
      <c r="G282" s="1">
        <v>29055</v>
      </c>
      <c r="H282" s="1">
        <v>111095</v>
      </c>
      <c r="I282" s="1">
        <v>142</v>
      </c>
      <c r="J282" s="1">
        <v>159</v>
      </c>
      <c r="K282" s="1">
        <v>338</v>
      </c>
      <c r="L282" s="1">
        <v>1306</v>
      </c>
      <c r="M282" s="1">
        <v>1407</v>
      </c>
      <c r="N282" s="1">
        <v>13178</v>
      </c>
      <c r="O282" s="1">
        <v>1245</v>
      </c>
      <c r="P282" s="1">
        <v>1326</v>
      </c>
      <c r="Q282" s="1">
        <v>4620</v>
      </c>
      <c r="R282" s="1">
        <v>2</v>
      </c>
      <c r="S282" s="1">
        <v>2</v>
      </c>
      <c r="T282" s="1">
        <v>5</v>
      </c>
    </row>
    <row r="283" spans="1:20" x14ac:dyDescent="0.15">
      <c r="A283" s="149" t="s">
        <v>75</v>
      </c>
      <c r="B283" s="1">
        <v>22</v>
      </c>
      <c r="C283" s="1">
        <v>6671</v>
      </c>
      <c r="D283" s="1">
        <v>32381</v>
      </c>
      <c r="E283" s="1">
        <v>322183</v>
      </c>
      <c r="F283" s="1">
        <v>6635</v>
      </c>
      <c r="G283" s="1">
        <v>30430</v>
      </c>
      <c r="H283" s="1">
        <v>116111</v>
      </c>
      <c r="I283" s="1">
        <v>144</v>
      </c>
      <c r="J283" s="1">
        <v>161</v>
      </c>
      <c r="K283" s="1">
        <v>343</v>
      </c>
      <c r="L283" s="1">
        <v>1354</v>
      </c>
      <c r="M283" s="1">
        <v>1456</v>
      </c>
      <c r="N283" s="1">
        <v>14373</v>
      </c>
      <c r="O283" s="1">
        <v>1295</v>
      </c>
      <c r="P283" s="1">
        <v>1376</v>
      </c>
      <c r="Q283" s="1">
        <v>5016</v>
      </c>
      <c r="R283" s="1">
        <v>2</v>
      </c>
      <c r="S283" s="1">
        <v>2</v>
      </c>
      <c r="T283" s="1">
        <v>5</v>
      </c>
    </row>
    <row r="284" spans="1:20" x14ac:dyDescent="0.15">
      <c r="A284" s="149" t="s">
        <v>75</v>
      </c>
      <c r="B284" s="1">
        <v>23</v>
      </c>
      <c r="C284" s="1">
        <v>6692</v>
      </c>
      <c r="D284" s="1">
        <v>33953</v>
      </c>
      <c r="E284" s="1">
        <v>337363</v>
      </c>
      <c r="F284" s="1">
        <v>6657</v>
      </c>
      <c r="G284" s="1">
        <v>31917</v>
      </c>
      <c r="H284" s="1">
        <v>121341</v>
      </c>
      <c r="I284" s="1">
        <v>146</v>
      </c>
      <c r="J284" s="1">
        <v>163</v>
      </c>
      <c r="K284" s="1">
        <v>365</v>
      </c>
      <c r="L284" s="1">
        <v>1451</v>
      </c>
      <c r="M284" s="1">
        <v>1571</v>
      </c>
      <c r="N284" s="1">
        <v>15180</v>
      </c>
      <c r="O284" s="1">
        <v>1389</v>
      </c>
      <c r="P284" s="1">
        <v>1487</v>
      </c>
      <c r="Q284" s="1">
        <v>5230</v>
      </c>
      <c r="R284" s="1">
        <v>2</v>
      </c>
      <c r="S284" s="1">
        <v>2</v>
      </c>
      <c r="T284" s="1">
        <v>23</v>
      </c>
    </row>
    <row r="285" spans="1:20" x14ac:dyDescent="0.15">
      <c r="A285" s="149" t="s">
        <v>75</v>
      </c>
      <c r="B285" s="1">
        <v>24</v>
      </c>
      <c r="C285" s="1">
        <v>6719</v>
      </c>
      <c r="D285" s="1">
        <v>36115</v>
      </c>
      <c r="E285" s="1">
        <v>357998</v>
      </c>
      <c r="F285" s="1">
        <v>6688</v>
      </c>
      <c r="G285" s="1">
        <v>33981</v>
      </c>
      <c r="H285" s="1">
        <v>128310</v>
      </c>
      <c r="I285" s="1">
        <v>148</v>
      </c>
      <c r="J285" s="1">
        <v>166</v>
      </c>
      <c r="K285" s="1">
        <v>376</v>
      </c>
      <c r="L285" s="1">
        <v>1952</v>
      </c>
      <c r="M285" s="1">
        <v>2162</v>
      </c>
      <c r="N285" s="1">
        <v>20635</v>
      </c>
      <c r="O285" s="1">
        <v>1887</v>
      </c>
      <c r="P285" s="1">
        <v>2065</v>
      </c>
      <c r="Q285" s="1">
        <v>6970</v>
      </c>
      <c r="R285" s="1">
        <v>3</v>
      </c>
      <c r="S285" s="1">
        <v>3</v>
      </c>
      <c r="T285" s="1">
        <v>12</v>
      </c>
    </row>
    <row r="286" spans="1:20" x14ac:dyDescent="0.15">
      <c r="A286" s="149" t="s">
        <v>75</v>
      </c>
      <c r="B286" s="1">
        <v>25</v>
      </c>
      <c r="C286" s="1">
        <v>6730</v>
      </c>
      <c r="D286" s="1">
        <v>37259</v>
      </c>
      <c r="E286" s="1">
        <v>367475</v>
      </c>
      <c r="F286" s="1">
        <v>6701</v>
      </c>
      <c r="G286" s="1">
        <v>35045</v>
      </c>
      <c r="H286" s="1">
        <v>131331</v>
      </c>
      <c r="I286" s="1">
        <v>149</v>
      </c>
      <c r="J286" s="1">
        <v>167</v>
      </c>
      <c r="K286" s="1">
        <v>380</v>
      </c>
      <c r="L286" s="1">
        <v>1067</v>
      </c>
      <c r="M286" s="1">
        <v>1144</v>
      </c>
      <c r="N286" s="1">
        <v>9477</v>
      </c>
      <c r="O286" s="1">
        <v>1004</v>
      </c>
      <c r="P286" s="1">
        <v>1064</v>
      </c>
      <c r="Q286" s="1">
        <v>3020</v>
      </c>
      <c r="R286" s="1">
        <v>2</v>
      </c>
      <c r="S286" s="1">
        <v>2</v>
      </c>
      <c r="T286" s="1">
        <v>3</v>
      </c>
    </row>
    <row r="287" spans="1:20" x14ac:dyDescent="0.15">
      <c r="A287" s="149" t="s">
        <v>75</v>
      </c>
      <c r="B287" s="1">
        <v>26</v>
      </c>
      <c r="C287" s="1">
        <v>6741</v>
      </c>
      <c r="D287" s="1">
        <v>38466</v>
      </c>
      <c r="E287" s="1">
        <v>378081</v>
      </c>
      <c r="F287" s="1">
        <v>6712</v>
      </c>
      <c r="G287" s="1">
        <v>36177</v>
      </c>
      <c r="H287" s="1">
        <v>134954</v>
      </c>
      <c r="I287" s="1">
        <v>152</v>
      </c>
      <c r="J287" s="1">
        <v>170</v>
      </c>
      <c r="K287" s="1">
        <v>384</v>
      </c>
      <c r="L287" s="1">
        <v>1132</v>
      </c>
      <c r="M287" s="1">
        <v>1207</v>
      </c>
      <c r="N287" s="1">
        <v>10606</v>
      </c>
      <c r="O287" s="1">
        <v>1073</v>
      </c>
      <c r="P287" s="1">
        <v>1131</v>
      </c>
      <c r="Q287" s="1">
        <v>3623</v>
      </c>
      <c r="R287" s="1">
        <v>3</v>
      </c>
      <c r="S287" s="1">
        <v>3</v>
      </c>
      <c r="T287" s="1">
        <v>5</v>
      </c>
    </row>
    <row r="288" spans="1:20" x14ac:dyDescent="0.15">
      <c r="A288" s="149" t="s">
        <v>75</v>
      </c>
      <c r="B288" s="1">
        <v>27</v>
      </c>
      <c r="C288" s="1">
        <v>6750</v>
      </c>
      <c r="D288" s="1">
        <v>39587</v>
      </c>
      <c r="E288" s="1">
        <v>388736</v>
      </c>
      <c r="F288" s="1">
        <v>6722</v>
      </c>
      <c r="G288" s="1">
        <v>37214</v>
      </c>
      <c r="H288" s="1">
        <v>138175</v>
      </c>
      <c r="I288" s="1">
        <v>175</v>
      </c>
      <c r="J288" s="1">
        <v>195</v>
      </c>
      <c r="K288" s="1">
        <v>459</v>
      </c>
      <c r="L288" s="1">
        <v>1055</v>
      </c>
      <c r="M288" s="1">
        <v>1121</v>
      </c>
      <c r="N288" s="1">
        <v>10655</v>
      </c>
      <c r="O288" s="1">
        <v>987</v>
      </c>
      <c r="P288" s="1">
        <v>1038</v>
      </c>
      <c r="Q288" s="1">
        <v>3221</v>
      </c>
      <c r="R288" s="1">
        <v>25</v>
      </c>
      <c r="S288" s="1">
        <v>25</v>
      </c>
      <c r="T288" s="1">
        <v>75</v>
      </c>
    </row>
    <row r="289" spans="1:20" x14ac:dyDescent="0.15">
      <c r="A289" s="149" t="s">
        <v>75</v>
      </c>
      <c r="B289" s="1">
        <v>28</v>
      </c>
      <c r="C289" s="1">
        <v>6757</v>
      </c>
      <c r="D289" s="1">
        <v>40730</v>
      </c>
      <c r="E289" s="1">
        <v>399150</v>
      </c>
      <c r="F289" s="1">
        <v>6730</v>
      </c>
      <c r="G289" s="1">
        <v>38266</v>
      </c>
      <c r="H289" s="1">
        <v>141332</v>
      </c>
      <c r="I289" s="1">
        <v>201</v>
      </c>
      <c r="J289" s="1">
        <v>225</v>
      </c>
      <c r="K289" s="1">
        <v>526</v>
      </c>
      <c r="L289" s="1">
        <v>1069</v>
      </c>
      <c r="M289" s="1">
        <v>1142</v>
      </c>
      <c r="N289" s="1">
        <v>10414</v>
      </c>
      <c r="O289" s="1">
        <v>998</v>
      </c>
      <c r="P289" s="1">
        <v>1052</v>
      </c>
      <c r="Q289" s="1">
        <v>3155</v>
      </c>
      <c r="R289" s="1">
        <v>30</v>
      </c>
      <c r="S289" s="1">
        <v>31</v>
      </c>
      <c r="T289" s="1">
        <v>67</v>
      </c>
    </row>
    <row r="290" spans="1:20" x14ac:dyDescent="0.15">
      <c r="A290" s="149" t="s">
        <v>75</v>
      </c>
      <c r="B290" s="1">
        <v>29</v>
      </c>
      <c r="C290" s="1">
        <v>6764</v>
      </c>
      <c r="D290" s="1">
        <v>41815</v>
      </c>
      <c r="E290" s="1">
        <v>408716</v>
      </c>
      <c r="F290" s="1">
        <v>6737</v>
      </c>
      <c r="G290" s="1">
        <v>39271</v>
      </c>
      <c r="H290" s="1">
        <v>144267</v>
      </c>
      <c r="I290" s="1">
        <v>216</v>
      </c>
      <c r="J290" s="1">
        <v>244</v>
      </c>
      <c r="K290" s="1">
        <v>559</v>
      </c>
      <c r="L290" s="1">
        <v>1018</v>
      </c>
      <c r="M290" s="1">
        <v>1085</v>
      </c>
      <c r="N290" s="1">
        <v>9566</v>
      </c>
      <c r="O290" s="1">
        <v>952</v>
      </c>
      <c r="P290" s="1">
        <v>1004</v>
      </c>
      <c r="Q290" s="1">
        <v>2936</v>
      </c>
      <c r="R290" s="1">
        <v>18</v>
      </c>
      <c r="S290" s="1">
        <v>19</v>
      </c>
      <c r="T290" s="1">
        <v>33</v>
      </c>
    </row>
    <row r="291" spans="1:20" x14ac:dyDescent="0.15">
      <c r="A291" s="149" t="s">
        <v>75</v>
      </c>
      <c r="B291" s="1">
        <v>30</v>
      </c>
      <c r="C291" s="1">
        <v>6771</v>
      </c>
      <c r="D291" s="1">
        <v>43022</v>
      </c>
      <c r="E291" s="1">
        <v>419069</v>
      </c>
      <c r="F291" s="1">
        <v>6745</v>
      </c>
      <c r="G291" s="1">
        <v>40394</v>
      </c>
      <c r="H291" s="1">
        <v>147911</v>
      </c>
      <c r="I291" s="1">
        <v>233</v>
      </c>
      <c r="J291" s="1">
        <v>264</v>
      </c>
      <c r="K291" s="1">
        <v>596</v>
      </c>
      <c r="L291" s="1">
        <v>1131</v>
      </c>
      <c r="M291" s="1">
        <v>1207</v>
      </c>
      <c r="N291" s="1">
        <v>10354</v>
      </c>
      <c r="O291" s="1">
        <v>1066</v>
      </c>
      <c r="P291" s="1">
        <v>1123</v>
      </c>
      <c r="Q291" s="1">
        <v>3643</v>
      </c>
      <c r="R291" s="1">
        <v>20</v>
      </c>
      <c r="S291" s="1">
        <v>20</v>
      </c>
      <c r="T291" s="1">
        <v>37</v>
      </c>
    </row>
    <row r="292" spans="1:20" x14ac:dyDescent="0.15">
      <c r="A292" s="149" t="s">
        <v>75</v>
      </c>
      <c r="B292" s="1">
        <v>31</v>
      </c>
      <c r="C292" s="1">
        <v>6779</v>
      </c>
      <c r="D292" s="1">
        <v>44349</v>
      </c>
      <c r="E292" s="1">
        <v>430002</v>
      </c>
      <c r="F292" s="1">
        <v>6753</v>
      </c>
      <c r="G292" s="1">
        <v>41633</v>
      </c>
      <c r="H292" s="1">
        <v>152161</v>
      </c>
      <c r="I292" s="1">
        <v>250</v>
      </c>
      <c r="J292" s="1">
        <v>284</v>
      </c>
      <c r="K292" s="1">
        <v>628</v>
      </c>
      <c r="L292" s="1">
        <v>1241</v>
      </c>
      <c r="M292" s="1">
        <v>1328</v>
      </c>
      <c r="N292" s="1">
        <v>10933</v>
      </c>
      <c r="O292" s="1">
        <v>1174</v>
      </c>
      <c r="P292" s="1">
        <v>1239</v>
      </c>
      <c r="Q292" s="1">
        <v>4251</v>
      </c>
      <c r="R292" s="1">
        <v>21</v>
      </c>
      <c r="S292" s="1">
        <v>21</v>
      </c>
      <c r="T292" s="1">
        <v>32</v>
      </c>
    </row>
    <row r="293" spans="1:20" x14ac:dyDescent="0.15">
      <c r="A293" s="149" t="s">
        <v>75</v>
      </c>
      <c r="B293" s="1">
        <v>32</v>
      </c>
      <c r="C293" s="1">
        <v>6785</v>
      </c>
      <c r="D293" s="1">
        <v>45532</v>
      </c>
      <c r="E293" s="1">
        <v>438465</v>
      </c>
      <c r="F293" s="1">
        <v>6759</v>
      </c>
      <c r="G293" s="1">
        <v>42587</v>
      </c>
      <c r="H293" s="1">
        <v>155227</v>
      </c>
      <c r="I293" s="1">
        <v>263</v>
      </c>
      <c r="J293" s="1">
        <v>301</v>
      </c>
      <c r="K293" s="1">
        <v>654</v>
      </c>
      <c r="L293" s="1">
        <v>1108</v>
      </c>
      <c r="M293" s="1">
        <v>1183</v>
      </c>
      <c r="N293" s="1">
        <v>8462</v>
      </c>
      <c r="O293" s="1">
        <v>912</v>
      </c>
      <c r="P293" s="1">
        <v>954</v>
      </c>
      <c r="Q293" s="1">
        <v>3065</v>
      </c>
      <c r="R293" s="1">
        <v>16</v>
      </c>
      <c r="S293" s="1">
        <v>16</v>
      </c>
      <c r="T293" s="1">
        <v>26</v>
      </c>
    </row>
    <row r="294" spans="1:20" x14ac:dyDescent="0.15">
      <c r="A294" s="149" t="s">
        <v>75</v>
      </c>
      <c r="B294" s="1">
        <v>33</v>
      </c>
      <c r="C294" s="1">
        <v>6791</v>
      </c>
      <c r="D294" s="1">
        <v>46753</v>
      </c>
      <c r="E294" s="1">
        <v>448702</v>
      </c>
      <c r="F294" s="1">
        <v>6765</v>
      </c>
      <c r="G294" s="1">
        <v>43723</v>
      </c>
      <c r="H294" s="1">
        <v>158944</v>
      </c>
      <c r="I294" s="1">
        <v>276</v>
      </c>
      <c r="J294" s="1">
        <v>318</v>
      </c>
      <c r="K294" s="1">
        <v>681</v>
      </c>
      <c r="L294" s="1">
        <v>1137</v>
      </c>
      <c r="M294" s="1">
        <v>1221</v>
      </c>
      <c r="N294" s="1">
        <v>10238</v>
      </c>
      <c r="O294" s="1">
        <v>1069</v>
      </c>
      <c r="P294" s="1">
        <v>1135</v>
      </c>
      <c r="Q294" s="1">
        <v>3717</v>
      </c>
      <c r="R294" s="1">
        <v>16</v>
      </c>
      <c r="S294" s="1">
        <v>17</v>
      </c>
      <c r="T294" s="1">
        <v>26</v>
      </c>
    </row>
    <row r="295" spans="1:20" x14ac:dyDescent="0.15">
      <c r="A295" s="149" t="s">
        <v>75</v>
      </c>
      <c r="B295" s="1">
        <v>34</v>
      </c>
      <c r="C295" s="1">
        <v>6796</v>
      </c>
      <c r="D295" s="1">
        <v>47947</v>
      </c>
      <c r="E295" s="1">
        <v>458920</v>
      </c>
      <c r="F295" s="1">
        <v>6772</v>
      </c>
      <c r="G295" s="1">
        <v>44834</v>
      </c>
      <c r="H295" s="1">
        <v>162586</v>
      </c>
      <c r="I295" s="1">
        <v>290</v>
      </c>
      <c r="J295" s="1">
        <v>334</v>
      </c>
      <c r="K295" s="1">
        <v>707</v>
      </c>
      <c r="L295" s="1">
        <v>1115</v>
      </c>
      <c r="M295" s="1">
        <v>1193</v>
      </c>
      <c r="N295" s="1">
        <v>10218</v>
      </c>
      <c r="O295" s="1">
        <v>1050</v>
      </c>
      <c r="P295" s="1">
        <v>1111</v>
      </c>
      <c r="Q295" s="1">
        <v>3642</v>
      </c>
      <c r="R295" s="1">
        <v>16</v>
      </c>
      <c r="S295" s="1">
        <v>16</v>
      </c>
      <c r="T295" s="1">
        <v>26</v>
      </c>
    </row>
    <row r="296" spans="1:20" x14ac:dyDescent="0.15">
      <c r="A296" s="149" t="s">
        <v>75</v>
      </c>
      <c r="B296" s="1">
        <v>35</v>
      </c>
      <c r="C296" s="1">
        <v>6801</v>
      </c>
      <c r="D296" s="1">
        <v>49174</v>
      </c>
      <c r="E296" s="1">
        <v>469780</v>
      </c>
      <c r="F296" s="1">
        <v>6777</v>
      </c>
      <c r="G296" s="1">
        <v>45986</v>
      </c>
      <c r="H296" s="1">
        <v>166530</v>
      </c>
      <c r="I296" s="1">
        <v>302</v>
      </c>
      <c r="J296" s="1">
        <v>351</v>
      </c>
      <c r="K296" s="1">
        <v>733</v>
      </c>
      <c r="L296" s="1">
        <v>1153</v>
      </c>
      <c r="M296" s="1">
        <v>1228</v>
      </c>
      <c r="N296" s="1">
        <v>10861</v>
      </c>
      <c r="O296" s="1">
        <v>1094</v>
      </c>
      <c r="P296" s="1">
        <v>1153</v>
      </c>
      <c r="Q296" s="1">
        <v>3944</v>
      </c>
      <c r="R296" s="1">
        <v>16</v>
      </c>
      <c r="S296" s="1">
        <v>17</v>
      </c>
      <c r="T296" s="1">
        <v>26</v>
      </c>
    </row>
    <row r="297" spans="1:20" x14ac:dyDescent="0.15">
      <c r="A297" s="149" t="s">
        <v>75</v>
      </c>
      <c r="B297" s="1">
        <v>36</v>
      </c>
      <c r="C297" s="1">
        <v>6806</v>
      </c>
      <c r="D297" s="1">
        <v>50311</v>
      </c>
      <c r="E297" s="1">
        <v>479752</v>
      </c>
      <c r="F297" s="1">
        <v>6782</v>
      </c>
      <c r="G297" s="1">
        <v>47048</v>
      </c>
      <c r="H297" s="1">
        <v>169978</v>
      </c>
      <c r="I297" s="1">
        <v>315</v>
      </c>
      <c r="J297" s="1">
        <v>367</v>
      </c>
      <c r="K297" s="1">
        <v>761</v>
      </c>
      <c r="L297" s="1">
        <v>1070</v>
      </c>
      <c r="M297" s="1">
        <v>1137</v>
      </c>
      <c r="N297" s="1">
        <v>9972</v>
      </c>
      <c r="O297" s="1">
        <v>1010</v>
      </c>
      <c r="P297" s="1">
        <v>1061</v>
      </c>
      <c r="Q297" s="1">
        <v>3448</v>
      </c>
      <c r="R297" s="1">
        <v>16</v>
      </c>
      <c r="S297" s="1">
        <v>16</v>
      </c>
      <c r="T297" s="1">
        <v>28</v>
      </c>
    </row>
    <row r="298" spans="1:20" x14ac:dyDescent="0.15">
      <c r="A298" s="149" t="s">
        <v>75</v>
      </c>
      <c r="B298" s="1">
        <v>37</v>
      </c>
      <c r="C298" s="1">
        <v>6810</v>
      </c>
      <c r="D298" s="1">
        <v>51486</v>
      </c>
      <c r="E298" s="1">
        <v>490187</v>
      </c>
      <c r="F298" s="1">
        <v>6787</v>
      </c>
      <c r="G298" s="1">
        <v>48139</v>
      </c>
      <c r="H298" s="1">
        <v>173398</v>
      </c>
      <c r="I298" s="1">
        <v>328</v>
      </c>
      <c r="J298" s="1">
        <v>384</v>
      </c>
      <c r="K298" s="1">
        <v>788</v>
      </c>
      <c r="L298" s="1">
        <v>1098</v>
      </c>
      <c r="M298" s="1">
        <v>1176</v>
      </c>
      <c r="N298" s="1">
        <v>10435</v>
      </c>
      <c r="O298" s="1">
        <v>1033</v>
      </c>
      <c r="P298" s="1">
        <v>1092</v>
      </c>
      <c r="Q298" s="1">
        <v>3419</v>
      </c>
      <c r="R298" s="1">
        <v>16</v>
      </c>
      <c r="S298" s="1">
        <v>17</v>
      </c>
      <c r="T298" s="1">
        <v>28</v>
      </c>
    </row>
    <row r="299" spans="1:20" x14ac:dyDescent="0.15">
      <c r="A299" s="149" t="s">
        <v>75</v>
      </c>
      <c r="B299" s="1">
        <v>38</v>
      </c>
      <c r="C299" s="1">
        <v>6815</v>
      </c>
      <c r="D299" s="1">
        <v>52646</v>
      </c>
      <c r="E299" s="1">
        <v>500839</v>
      </c>
      <c r="F299" s="1">
        <v>6792</v>
      </c>
      <c r="G299" s="1">
        <v>49215</v>
      </c>
      <c r="H299" s="1">
        <v>176942</v>
      </c>
      <c r="I299" s="1">
        <v>341</v>
      </c>
      <c r="J299" s="1">
        <v>401</v>
      </c>
      <c r="K299" s="1">
        <v>817</v>
      </c>
      <c r="L299" s="1">
        <v>1087</v>
      </c>
      <c r="M299" s="1">
        <v>1159</v>
      </c>
      <c r="N299" s="1">
        <v>10652</v>
      </c>
      <c r="O299" s="1">
        <v>1021</v>
      </c>
      <c r="P299" s="1">
        <v>1076</v>
      </c>
      <c r="Q299" s="1">
        <v>3545</v>
      </c>
      <c r="R299" s="1">
        <v>17</v>
      </c>
      <c r="S299" s="1">
        <v>17</v>
      </c>
      <c r="T299" s="1">
        <v>29</v>
      </c>
    </row>
    <row r="300" spans="1:20" x14ac:dyDescent="0.15">
      <c r="A300" s="149" t="s">
        <v>75</v>
      </c>
      <c r="B300" s="1">
        <v>39</v>
      </c>
      <c r="C300" s="1">
        <v>6819</v>
      </c>
      <c r="D300" s="1">
        <v>53901</v>
      </c>
      <c r="E300" s="1">
        <v>513309</v>
      </c>
      <c r="F300" s="1">
        <v>6797</v>
      </c>
      <c r="G300" s="1">
        <v>50377</v>
      </c>
      <c r="H300" s="1">
        <v>180908</v>
      </c>
      <c r="I300" s="1">
        <v>365</v>
      </c>
      <c r="J300" s="1">
        <v>437</v>
      </c>
      <c r="K300" s="1">
        <v>887</v>
      </c>
      <c r="L300" s="1">
        <v>1175</v>
      </c>
      <c r="M300" s="1">
        <v>1256</v>
      </c>
      <c r="N300" s="1">
        <v>12470</v>
      </c>
      <c r="O300" s="1">
        <v>1102</v>
      </c>
      <c r="P300" s="1">
        <v>1162</v>
      </c>
      <c r="Q300" s="1">
        <v>3966</v>
      </c>
      <c r="R300" s="1">
        <v>34</v>
      </c>
      <c r="S300" s="1">
        <v>35</v>
      </c>
      <c r="T300" s="1">
        <v>70</v>
      </c>
    </row>
    <row r="301" spans="1:20" x14ac:dyDescent="0.15">
      <c r="A301" s="149" t="s">
        <v>75</v>
      </c>
      <c r="B301" s="1">
        <v>40</v>
      </c>
      <c r="C301" s="1">
        <v>6823</v>
      </c>
      <c r="D301" s="1">
        <v>55132</v>
      </c>
      <c r="E301" s="1">
        <v>525495</v>
      </c>
      <c r="F301" s="1">
        <v>6801</v>
      </c>
      <c r="G301" s="1">
        <v>51516</v>
      </c>
      <c r="H301" s="1">
        <v>184736</v>
      </c>
      <c r="I301" s="1">
        <v>387</v>
      </c>
      <c r="J301" s="1">
        <v>469</v>
      </c>
      <c r="K301" s="1">
        <v>946</v>
      </c>
      <c r="L301" s="1">
        <v>1153</v>
      </c>
      <c r="M301" s="1">
        <v>1230</v>
      </c>
      <c r="N301" s="1">
        <v>12186</v>
      </c>
      <c r="O301" s="1">
        <v>1080</v>
      </c>
      <c r="P301" s="1">
        <v>1139</v>
      </c>
      <c r="Q301" s="1">
        <v>3828</v>
      </c>
      <c r="R301" s="1">
        <v>32</v>
      </c>
      <c r="S301" s="1">
        <v>32</v>
      </c>
      <c r="T301" s="1">
        <v>58</v>
      </c>
    </row>
    <row r="302" spans="1:20" x14ac:dyDescent="0.15">
      <c r="A302" s="149" t="s">
        <v>75</v>
      </c>
      <c r="B302" s="1">
        <v>41</v>
      </c>
      <c r="C302" s="1">
        <v>6827</v>
      </c>
      <c r="D302" s="1">
        <v>56332</v>
      </c>
      <c r="E302" s="1">
        <v>537080</v>
      </c>
      <c r="F302" s="1">
        <v>6806</v>
      </c>
      <c r="G302" s="1">
        <v>52621</v>
      </c>
      <c r="H302" s="1">
        <v>188217</v>
      </c>
      <c r="I302" s="1">
        <v>407</v>
      </c>
      <c r="J302" s="1">
        <v>496</v>
      </c>
      <c r="K302" s="1">
        <v>1006</v>
      </c>
      <c r="L302" s="1">
        <v>1118</v>
      </c>
      <c r="M302" s="1">
        <v>1200</v>
      </c>
      <c r="N302" s="1">
        <v>11585</v>
      </c>
      <c r="O302" s="1">
        <v>1043</v>
      </c>
      <c r="P302" s="1">
        <v>1105</v>
      </c>
      <c r="Q302" s="1">
        <v>3482</v>
      </c>
      <c r="R302" s="1">
        <v>26</v>
      </c>
      <c r="S302" s="1">
        <v>26</v>
      </c>
      <c r="T302" s="1">
        <v>60</v>
      </c>
    </row>
    <row r="303" spans="1:20" x14ac:dyDescent="0.15">
      <c r="A303" s="149" t="s">
        <v>75</v>
      </c>
      <c r="B303" s="1">
        <v>42</v>
      </c>
      <c r="C303" s="1">
        <v>6830</v>
      </c>
      <c r="D303" s="1">
        <v>57456</v>
      </c>
      <c r="E303" s="1">
        <v>548213</v>
      </c>
      <c r="F303" s="1">
        <v>6809</v>
      </c>
      <c r="G303" s="1">
        <v>53645</v>
      </c>
      <c r="H303" s="1">
        <v>191479</v>
      </c>
      <c r="I303" s="1">
        <v>426</v>
      </c>
      <c r="J303" s="1">
        <v>521</v>
      </c>
      <c r="K303" s="1">
        <v>1051</v>
      </c>
      <c r="L303" s="1">
        <v>1051</v>
      </c>
      <c r="M303" s="1">
        <v>1124</v>
      </c>
      <c r="N303" s="1">
        <v>11133</v>
      </c>
      <c r="O303" s="1">
        <v>971</v>
      </c>
      <c r="P303" s="1">
        <v>1024</v>
      </c>
      <c r="Q303" s="1">
        <v>3262</v>
      </c>
      <c r="R303" s="1">
        <v>24</v>
      </c>
      <c r="S303" s="1">
        <v>25</v>
      </c>
      <c r="T303" s="1">
        <v>46</v>
      </c>
    </row>
    <row r="304" spans="1:20" x14ac:dyDescent="0.15">
      <c r="A304" s="149" t="s">
        <v>75</v>
      </c>
      <c r="B304" s="1">
        <v>43</v>
      </c>
      <c r="C304" s="1">
        <v>6834</v>
      </c>
      <c r="D304" s="1">
        <v>58623</v>
      </c>
      <c r="E304" s="1">
        <v>559872</v>
      </c>
      <c r="F304" s="1">
        <v>6813</v>
      </c>
      <c r="G304" s="1">
        <v>54703</v>
      </c>
      <c r="H304" s="1">
        <v>194863</v>
      </c>
      <c r="I304" s="1">
        <v>446</v>
      </c>
      <c r="J304" s="1">
        <v>549</v>
      </c>
      <c r="K304" s="1">
        <v>1100</v>
      </c>
      <c r="L304" s="1">
        <v>1088</v>
      </c>
      <c r="M304" s="1">
        <v>1167</v>
      </c>
      <c r="N304" s="1">
        <v>11660</v>
      </c>
      <c r="O304" s="1">
        <v>1001</v>
      </c>
      <c r="P304" s="1">
        <v>1058</v>
      </c>
      <c r="Q304" s="1">
        <v>3384</v>
      </c>
      <c r="R304" s="1">
        <v>28</v>
      </c>
      <c r="S304" s="1">
        <v>29</v>
      </c>
      <c r="T304" s="1">
        <v>48</v>
      </c>
    </row>
    <row r="305" spans="1:20" x14ac:dyDescent="0.15">
      <c r="A305" s="149" t="s">
        <v>75</v>
      </c>
      <c r="B305" s="1">
        <v>44</v>
      </c>
      <c r="C305" s="1">
        <v>6836</v>
      </c>
      <c r="D305" s="1">
        <v>59949</v>
      </c>
      <c r="E305" s="1">
        <v>576882</v>
      </c>
      <c r="F305" s="1">
        <v>6817</v>
      </c>
      <c r="G305" s="1">
        <v>55909</v>
      </c>
      <c r="H305" s="1">
        <v>199270</v>
      </c>
      <c r="I305" s="1">
        <v>491</v>
      </c>
      <c r="J305" s="1">
        <v>613</v>
      </c>
      <c r="K305" s="1">
        <v>1217</v>
      </c>
      <c r="L305" s="1">
        <v>1224</v>
      </c>
      <c r="M305" s="1">
        <v>1326</v>
      </c>
      <c r="N305" s="1">
        <v>17010</v>
      </c>
      <c r="O305" s="1">
        <v>1132</v>
      </c>
      <c r="P305" s="1">
        <v>1205</v>
      </c>
      <c r="Q305" s="1">
        <v>4407</v>
      </c>
      <c r="R305" s="1">
        <v>62</v>
      </c>
      <c r="S305" s="1">
        <v>64</v>
      </c>
      <c r="T305" s="1">
        <v>118</v>
      </c>
    </row>
    <row r="306" spans="1:20" x14ac:dyDescent="0.15">
      <c r="A306" s="149" t="s">
        <v>75</v>
      </c>
      <c r="B306" s="1">
        <v>45</v>
      </c>
      <c r="C306" s="1">
        <v>6839</v>
      </c>
      <c r="D306" s="1">
        <v>61322</v>
      </c>
      <c r="E306" s="1">
        <v>593998</v>
      </c>
      <c r="F306" s="1">
        <v>6819</v>
      </c>
      <c r="G306" s="1">
        <v>57156</v>
      </c>
      <c r="H306" s="1">
        <v>203918</v>
      </c>
      <c r="I306" s="1">
        <v>537</v>
      </c>
      <c r="J306" s="1">
        <v>677</v>
      </c>
      <c r="K306" s="1">
        <v>1328</v>
      </c>
      <c r="L306" s="1">
        <v>1271</v>
      </c>
      <c r="M306" s="1">
        <v>1373</v>
      </c>
      <c r="N306" s="1">
        <v>17116</v>
      </c>
      <c r="O306" s="1">
        <v>1174</v>
      </c>
      <c r="P306" s="1">
        <v>1248</v>
      </c>
      <c r="Q306" s="1">
        <v>4648</v>
      </c>
      <c r="R306" s="1">
        <v>62</v>
      </c>
      <c r="S306" s="1">
        <v>64</v>
      </c>
      <c r="T306" s="1">
        <v>112</v>
      </c>
    </row>
    <row r="307" spans="1:20" x14ac:dyDescent="0.15">
      <c r="A307" s="149" t="s">
        <v>75</v>
      </c>
      <c r="B307" s="1">
        <v>46</v>
      </c>
      <c r="C307" s="1">
        <v>6843</v>
      </c>
      <c r="D307" s="1">
        <v>62786</v>
      </c>
      <c r="E307" s="1">
        <v>612163</v>
      </c>
      <c r="F307" s="1">
        <v>6823</v>
      </c>
      <c r="G307" s="1">
        <v>58475</v>
      </c>
      <c r="H307" s="1">
        <v>208724</v>
      </c>
      <c r="I307" s="1">
        <v>586</v>
      </c>
      <c r="J307" s="1">
        <v>743</v>
      </c>
      <c r="K307" s="1">
        <v>1440</v>
      </c>
      <c r="L307" s="1">
        <v>1345</v>
      </c>
      <c r="M307" s="1">
        <v>1463</v>
      </c>
      <c r="N307" s="1">
        <v>18164</v>
      </c>
      <c r="O307" s="1">
        <v>1231</v>
      </c>
      <c r="P307" s="1">
        <v>1318</v>
      </c>
      <c r="Q307" s="1">
        <v>4807</v>
      </c>
      <c r="R307" s="1">
        <v>65</v>
      </c>
      <c r="S307" s="1">
        <v>67</v>
      </c>
      <c r="T307" s="1">
        <v>112</v>
      </c>
    </row>
    <row r="308" spans="1:20" x14ac:dyDescent="0.15">
      <c r="A308" s="149" t="s">
        <v>75</v>
      </c>
      <c r="B308" s="1">
        <v>47</v>
      </c>
      <c r="C308" s="1">
        <v>6845</v>
      </c>
      <c r="D308" s="1">
        <v>64045</v>
      </c>
      <c r="E308" s="1">
        <v>630635</v>
      </c>
      <c r="F308" s="1">
        <v>6827</v>
      </c>
      <c r="G308" s="1">
        <v>59558</v>
      </c>
      <c r="H308" s="1">
        <v>212808</v>
      </c>
      <c r="I308" s="1">
        <v>644</v>
      </c>
      <c r="J308" s="1">
        <v>823</v>
      </c>
      <c r="K308" s="1">
        <v>1575</v>
      </c>
      <c r="L308" s="1">
        <v>1161</v>
      </c>
      <c r="M308" s="1">
        <v>1259</v>
      </c>
      <c r="N308" s="1">
        <v>18473</v>
      </c>
      <c r="O308" s="1">
        <v>1017</v>
      </c>
      <c r="P308" s="1">
        <v>1083</v>
      </c>
      <c r="Q308" s="1">
        <v>4082</v>
      </c>
      <c r="R308" s="1">
        <v>77</v>
      </c>
      <c r="S308" s="1">
        <v>79</v>
      </c>
      <c r="T308" s="1">
        <v>135</v>
      </c>
    </row>
    <row r="309" spans="1:20" x14ac:dyDescent="0.15">
      <c r="A309" s="149" t="s">
        <v>75</v>
      </c>
      <c r="B309" s="1">
        <v>48</v>
      </c>
      <c r="C309" s="1">
        <v>6851</v>
      </c>
      <c r="D309" s="1">
        <v>65865</v>
      </c>
      <c r="E309" s="1">
        <v>658775</v>
      </c>
      <c r="F309" s="1">
        <v>6832</v>
      </c>
      <c r="G309" s="1">
        <v>61151</v>
      </c>
      <c r="H309" s="1">
        <v>219525</v>
      </c>
      <c r="I309" s="1">
        <v>724</v>
      </c>
      <c r="J309" s="1">
        <v>934</v>
      </c>
      <c r="K309" s="1">
        <v>1768</v>
      </c>
      <c r="L309" s="1">
        <v>1640</v>
      </c>
      <c r="M309" s="1">
        <v>1820</v>
      </c>
      <c r="N309" s="1">
        <v>28139</v>
      </c>
      <c r="O309" s="1">
        <v>1472</v>
      </c>
      <c r="P309" s="1">
        <v>1594</v>
      </c>
      <c r="Q309" s="1">
        <v>6719</v>
      </c>
      <c r="R309" s="1">
        <v>108</v>
      </c>
      <c r="S309" s="1">
        <v>112</v>
      </c>
      <c r="T309" s="1">
        <v>193</v>
      </c>
    </row>
    <row r="310" spans="1:20" x14ac:dyDescent="0.15">
      <c r="A310" s="149" t="s">
        <v>75</v>
      </c>
      <c r="B310" s="1">
        <v>49</v>
      </c>
      <c r="C310" s="1">
        <v>6855</v>
      </c>
      <c r="D310" s="1">
        <v>67808</v>
      </c>
      <c r="E310" s="1">
        <v>687726</v>
      </c>
      <c r="F310" s="1">
        <v>6837</v>
      </c>
      <c r="G310" s="1">
        <v>62816</v>
      </c>
      <c r="H310" s="1">
        <v>226059</v>
      </c>
      <c r="I310" s="1">
        <v>802</v>
      </c>
      <c r="J310" s="1">
        <v>1046</v>
      </c>
      <c r="K310" s="1">
        <v>1947</v>
      </c>
      <c r="L310" s="1">
        <v>1724</v>
      </c>
      <c r="M310" s="1">
        <v>1943</v>
      </c>
      <c r="N310" s="1">
        <v>28951</v>
      </c>
      <c r="O310" s="1">
        <v>1518</v>
      </c>
      <c r="P310" s="1">
        <v>1664</v>
      </c>
      <c r="Q310" s="1">
        <v>6534</v>
      </c>
      <c r="R310" s="1">
        <v>108</v>
      </c>
      <c r="S310" s="1">
        <v>113</v>
      </c>
      <c r="T310" s="1">
        <v>179</v>
      </c>
    </row>
    <row r="311" spans="1:20" x14ac:dyDescent="0.15">
      <c r="A311" s="149" t="s">
        <v>75</v>
      </c>
      <c r="B311" s="1">
        <v>50</v>
      </c>
      <c r="C311" s="1">
        <v>6861</v>
      </c>
      <c r="D311" s="1">
        <v>69876</v>
      </c>
      <c r="E311" s="1">
        <v>715923</v>
      </c>
      <c r="F311" s="1">
        <v>6843</v>
      </c>
      <c r="G311" s="1">
        <v>64545</v>
      </c>
      <c r="H311" s="1">
        <v>232048</v>
      </c>
      <c r="I311" s="1">
        <v>874</v>
      </c>
      <c r="J311" s="1">
        <v>1150</v>
      </c>
      <c r="K311" s="1">
        <v>2113</v>
      </c>
      <c r="L311" s="1">
        <v>1799</v>
      </c>
      <c r="M311" s="1">
        <v>2068</v>
      </c>
      <c r="N311" s="1">
        <v>28197</v>
      </c>
      <c r="O311" s="1">
        <v>1553</v>
      </c>
      <c r="P311" s="1">
        <v>1729</v>
      </c>
      <c r="Q311" s="1">
        <v>5989</v>
      </c>
      <c r="R311" s="1">
        <v>101</v>
      </c>
      <c r="S311" s="1">
        <v>104</v>
      </c>
      <c r="T311" s="1">
        <v>167</v>
      </c>
    </row>
    <row r="312" spans="1:20" x14ac:dyDescent="0.15">
      <c r="A312" s="149" t="s">
        <v>75</v>
      </c>
      <c r="B312" s="1">
        <v>51</v>
      </c>
      <c r="C312" s="1">
        <v>6863</v>
      </c>
      <c r="D312" s="1">
        <v>71306</v>
      </c>
      <c r="E312" s="1">
        <v>733633</v>
      </c>
      <c r="F312" s="1">
        <v>6845</v>
      </c>
      <c r="G312" s="1">
        <v>65687</v>
      </c>
      <c r="H312" s="1">
        <v>235439</v>
      </c>
      <c r="I312" s="1">
        <v>924</v>
      </c>
      <c r="J312" s="1">
        <v>1224</v>
      </c>
      <c r="K312" s="1">
        <v>2225</v>
      </c>
      <c r="L312" s="1">
        <v>1275</v>
      </c>
      <c r="M312" s="1">
        <v>1430</v>
      </c>
      <c r="N312" s="1">
        <v>17709</v>
      </c>
      <c r="O312" s="1">
        <v>1048</v>
      </c>
      <c r="P312" s="1">
        <v>1141</v>
      </c>
      <c r="Q312" s="1">
        <v>3391</v>
      </c>
      <c r="R312" s="1">
        <v>71</v>
      </c>
      <c r="S312" s="1">
        <v>74</v>
      </c>
      <c r="T312" s="1">
        <v>112</v>
      </c>
    </row>
    <row r="313" spans="1:20" x14ac:dyDescent="0.15">
      <c r="A313" s="149" t="s">
        <v>75</v>
      </c>
      <c r="B313" s="1">
        <v>52</v>
      </c>
      <c r="C313" s="1">
        <v>6865</v>
      </c>
      <c r="D313" s="1">
        <v>72572</v>
      </c>
      <c r="E313" s="1">
        <v>752347</v>
      </c>
      <c r="F313" s="1">
        <v>6847</v>
      </c>
      <c r="G313" s="1">
        <v>66669</v>
      </c>
      <c r="H313" s="1">
        <v>238469</v>
      </c>
      <c r="I313" s="1">
        <v>987</v>
      </c>
      <c r="J313" s="1">
        <v>1346</v>
      </c>
      <c r="K313" s="1">
        <v>2487</v>
      </c>
      <c r="L313" s="1">
        <v>1133</v>
      </c>
      <c r="M313" s="1">
        <v>1265</v>
      </c>
      <c r="N313" s="1">
        <v>18714</v>
      </c>
      <c r="O313" s="1">
        <v>920</v>
      </c>
      <c r="P313" s="1">
        <v>983</v>
      </c>
      <c r="Q313" s="1">
        <v>3029</v>
      </c>
      <c r="R313" s="1">
        <v>112</v>
      </c>
      <c r="S313" s="1">
        <v>122</v>
      </c>
      <c r="T313" s="1">
        <v>262</v>
      </c>
    </row>
    <row r="314" spans="1:20" x14ac:dyDescent="0.15">
      <c r="A314" s="149" t="s">
        <v>62</v>
      </c>
      <c r="B314" s="1">
        <v>1</v>
      </c>
      <c r="C314" s="1">
        <v>420</v>
      </c>
      <c r="D314" s="1">
        <v>489</v>
      </c>
      <c r="E314" s="1">
        <v>10722</v>
      </c>
      <c r="F314" s="1">
        <v>224</v>
      </c>
      <c r="G314" s="1">
        <v>233</v>
      </c>
      <c r="H314" s="1">
        <v>753</v>
      </c>
      <c r="I314" s="1">
        <v>175</v>
      </c>
      <c r="J314" s="1">
        <v>210</v>
      </c>
      <c r="K314" s="1">
        <v>828</v>
      </c>
      <c r="L314" s="1">
        <v>420</v>
      </c>
      <c r="M314" s="1">
        <v>489</v>
      </c>
      <c r="N314" s="1">
        <v>10722</v>
      </c>
      <c r="O314" s="1">
        <v>224</v>
      </c>
      <c r="P314" s="1">
        <v>233</v>
      </c>
      <c r="Q314" s="1">
        <v>753</v>
      </c>
      <c r="R314" s="1">
        <v>175</v>
      </c>
      <c r="S314" s="1">
        <v>210</v>
      </c>
      <c r="T314" s="1">
        <v>828</v>
      </c>
    </row>
    <row r="315" spans="1:20" x14ac:dyDescent="0.15">
      <c r="A315" s="149" t="s">
        <v>62</v>
      </c>
      <c r="B315" s="1">
        <v>2</v>
      </c>
      <c r="C315" s="1">
        <v>747</v>
      </c>
      <c r="D315" s="1">
        <v>922</v>
      </c>
      <c r="E315" s="1">
        <v>19024</v>
      </c>
      <c r="F315" s="1">
        <v>451</v>
      </c>
      <c r="G315" s="1">
        <v>485</v>
      </c>
      <c r="H315" s="1">
        <v>1625</v>
      </c>
      <c r="I315" s="1">
        <v>271</v>
      </c>
      <c r="J315" s="1">
        <v>343</v>
      </c>
      <c r="K315" s="1">
        <v>1362</v>
      </c>
      <c r="L315" s="1">
        <v>387</v>
      </c>
      <c r="M315" s="1">
        <v>433</v>
      </c>
      <c r="N315" s="1">
        <v>8303</v>
      </c>
      <c r="O315" s="1">
        <v>244</v>
      </c>
      <c r="P315" s="1">
        <v>252</v>
      </c>
      <c r="Q315" s="1">
        <v>872</v>
      </c>
      <c r="R315" s="1">
        <v>115</v>
      </c>
      <c r="S315" s="1">
        <v>133</v>
      </c>
      <c r="T315" s="1">
        <v>534</v>
      </c>
    </row>
    <row r="316" spans="1:20" x14ac:dyDescent="0.15">
      <c r="A316" s="149" t="s">
        <v>62</v>
      </c>
      <c r="B316" s="1">
        <v>3</v>
      </c>
      <c r="C316" s="1">
        <v>1051</v>
      </c>
      <c r="D316" s="1">
        <v>1360</v>
      </c>
      <c r="E316" s="1">
        <v>26693</v>
      </c>
      <c r="F316" s="1">
        <v>700</v>
      </c>
      <c r="G316" s="1">
        <v>782</v>
      </c>
      <c r="H316" s="1">
        <v>2764</v>
      </c>
      <c r="I316" s="1">
        <v>333</v>
      </c>
      <c r="J316" s="1">
        <v>437</v>
      </c>
      <c r="K316" s="1">
        <v>1747</v>
      </c>
      <c r="L316" s="1">
        <v>401</v>
      </c>
      <c r="M316" s="1">
        <v>437</v>
      </c>
      <c r="N316" s="1">
        <v>7669</v>
      </c>
      <c r="O316" s="1">
        <v>289</v>
      </c>
      <c r="P316" s="1">
        <v>298</v>
      </c>
      <c r="Q316" s="1">
        <v>1139</v>
      </c>
      <c r="R316" s="1">
        <v>83</v>
      </c>
      <c r="S316" s="1">
        <v>95</v>
      </c>
      <c r="T316" s="1">
        <v>385</v>
      </c>
    </row>
    <row r="317" spans="1:20" x14ac:dyDescent="0.15">
      <c r="A317" s="149" t="s">
        <v>62</v>
      </c>
      <c r="B317" s="1">
        <v>4</v>
      </c>
      <c r="C317" s="1">
        <v>1302</v>
      </c>
      <c r="D317" s="1">
        <v>1742</v>
      </c>
      <c r="E317" s="1">
        <v>33107</v>
      </c>
      <c r="F317" s="1">
        <v>920</v>
      </c>
      <c r="G317" s="1">
        <v>1065</v>
      </c>
      <c r="H317" s="1">
        <v>3900</v>
      </c>
      <c r="I317" s="1">
        <v>367</v>
      </c>
      <c r="J317" s="1">
        <v>490</v>
      </c>
      <c r="K317" s="1">
        <v>1931</v>
      </c>
      <c r="L317" s="1">
        <v>360</v>
      </c>
      <c r="M317" s="1">
        <v>383</v>
      </c>
      <c r="N317" s="1">
        <v>6415</v>
      </c>
      <c r="O317" s="1">
        <v>275</v>
      </c>
      <c r="P317" s="1">
        <v>283</v>
      </c>
      <c r="Q317" s="1">
        <v>1135</v>
      </c>
      <c r="R317" s="1">
        <v>49</v>
      </c>
      <c r="S317" s="1">
        <v>52</v>
      </c>
      <c r="T317" s="1">
        <v>184</v>
      </c>
    </row>
    <row r="318" spans="1:20" x14ac:dyDescent="0.15">
      <c r="A318" s="149" t="s">
        <v>62</v>
      </c>
      <c r="B318" s="1">
        <v>5</v>
      </c>
      <c r="C318" s="1">
        <v>1580</v>
      </c>
      <c r="D318" s="1">
        <v>2194</v>
      </c>
      <c r="E318" s="1">
        <v>40216</v>
      </c>
      <c r="F318" s="1">
        <v>1182</v>
      </c>
      <c r="G318" s="1">
        <v>1427</v>
      </c>
      <c r="H318" s="1">
        <v>5327</v>
      </c>
      <c r="I318" s="1">
        <v>396</v>
      </c>
      <c r="J318" s="1">
        <v>538</v>
      </c>
      <c r="K318" s="1">
        <v>2200</v>
      </c>
      <c r="L318" s="1">
        <v>424</v>
      </c>
      <c r="M318" s="1">
        <v>453</v>
      </c>
      <c r="N318" s="1">
        <v>7108</v>
      </c>
      <c r="O318" s="1">
        <v>348</v>
      </c>
      <c r="P318" s="1">
        <v>361</v>
      </c>
      <c r="Q318" s="1">
        <v>1427</v>
      </c>
      <c r="R318" s="1">
        <v>42</v>
      </c>
      <c r="S318" s="1">
        <v>48</v>
      </c>
      <c r="T318" s="1">
        <v>268</v>
      </c>
    </row>
    <row r="319" spans="1:20" x14ac:dyDescent="0.15">
      <c r="A319" s="149" t="s">
        <v>62</v>
      </c>
      <c r="B319" s="1">
        <v>6</v>
      </c>
      <c r="C319" s="1">
        <v>2020</v>
      </c>
      <c r="D319" s="1">
        <v>2946</v>
      </c>
      <c r="E319" s="1">
        <v>50948</v>
      </c>
      <c r="F319" s="1">
        <v>1611</v>
      </c>
      <c r="G319" s="1">
        <v>2063</v>
      </c>
      <c r="H319" s="1">
        <v>7582</v>
      </c>
      <c r="I319" s="1">
        <v>419</v>
      </c>
      <c r="J319" s="1">
        <v>573</v>
      </c>
      <c r="K319" s="1">
        <v>2301</v>
      </c>
      <c r="L319" s="1">
        <v>693</v>
      </c>
      <c r="M319" s="1">
        <v>752</v>
      </c>
      <c r="N319" s="1">
        <v>10733</v>
      </c>
      <c r="O319" s="1">
        <v>601</v>
      </c>
      <c r="P319" s="1">
        <v>637</v>
      </c>
      <c r="Q319" s="1">
        <v>2255</v>
      </c>
      <c r="R319" s="1">
        <v>33</v>
      </c>
      <c r="S319" s="1">
        <v>35</v>
      </c>
      <c r="T319" s="1">
        <v>102</v>
      </c>
    </row>
    <row r="320" spans="1:20" x14ac:dyDescent="0.15">
      <c r="A320" s="149" t="s">
        <v>62</v>
      </c>
      <c r="B320" s="1">
        <v>7</v>
      </c>
      <c r="C320" s="1">
        <v>2144</v>
      </c>
      <c r="D320" s="1">
        <v>3227</v>
      </c>
      <c r="E320" s="1">
        <v>54883</v>
      </c>
      <c r="F320" s="1">
        <v>1711</v>
      </c>
      <c r="G320" s="1">
        <v>2254</v>
      </c>
      <c r="H320" s="1">
        <v>8117</v>
      </c>
      <c r="I320" s="1">
        <v>433</v>
      </c>
      <c r="J320" s="1">
        <v>593</v>
      </c>
      <c r="K320" s="1">
        <v>2358</v>
      </c>
      <c r="L320" s="1">
        <v>266</v>
      </c>
      <c r="M320" s="1">
        <v>282</v>
      </c>
      <c r="N320" s="1">
        <v>3935</v>
      </c>
      <c r="O320" s="1">
        <v>186</v>
      </c>
      <c r="P320" s="1">
        <v>191</v>
      </c>
      <c r="Q320" s="1">
        <v>536</v>
      </c>
      <c r="R320" s="1">
        <v>19</v>
      </c>
      <c r="S320" s="1">
        <v>20</v>
      </c>
      <c r="T320" s="1">
        <v>57</v>
      </c>
    </row>
    <row r="321" spans="1:20" x14ac:dyDescent="0.15">
      <c r="A321" s="149" t="s">
        <v>62</v>
      </c>
      <c r="B321" s="1">
        <v>8</v>
      </c>
      <c r="C321" s="1">
        <v>2262</v>
      </c>
      <c r="D321" s="1">
        <v>3522</v>
      </c>
      <c r="E321" s="1">
        <v>59195</v>
      </c>
      <c r="F321" s="1">
        <v>1812</v>
      </c>
      <c r="G321" s="1">
        <v>2467</v>
      </c>
      <c r="H321" s="1">
        <v>8754</v>
      </c>
      <c r="I321" s="1">
        <v>446</v>
      </c>
      <c r="J321" s="1">
        <v>613</v>
      </c>
      <c r="K321" s="1">
        <v>2420</v>
      </c>
      <c r="L321" s="1">
        <v>279</v>
      </c>
      <c r="M321" s="1">
        <v>293</v>
      </c>
      <c r="N321" s="1">
        <v>4312</v>
      </c>
      <c r="O321" s="1">
        <v>208</v>
      </c>
      <c r="P321" s="1">
        <v>213</v>
      </c>
      <c r="Q321" s="1">
        <v>637</v>
      </c>
      <c r="R321" s="1">
        <v>19</v>
      </c>
      <c r="S321" s="1">
        <v>20</v>
      </c>
      <c r="T321" s="1">
        <v>62</v>
      </c>
    </row>
    <row r="322" spans="1:20" x14ac:dyDescent="0.15">
      <c r="A322" s="149" t="s">
        <v>62</v>
      </c>
      <c r="B322" s="1">
        <v>9</v>
      </c>
      <c r="C322" s="1">
        <v>2376</v>
      </c>
      <c r="D322" s="1">
        <v>3825</v>
      </c>
      <c r="E322" s="1">
        <v>63571</v>
      </c>
      <c r="F322" s="1">
        <v>1913</v>
      </c>
      <c r="G322" s="1">
        <v>2692</v>
      </c>
      <c r="H322" s="1">
        <v>9458</v>
      </c>
      <c r="I322" s="1">
        <v>458</v>
      </c>
      <c r="J322" s="1">
        <v>630</v>
      </c>
      <c r="K322" s="1">
        <v>2476</v>
      </c>
      <c r="L322" s="1">
        <v>289</v>
      </c>
      <c r="M322" s="1">
        <v>304</v>
      </c>
      <c r="N322" s="1">
        <v>4376</v>
      </c>
      <c r="O322" s="1">
        <v>219</v>
      </c>
      <c r="P322" s="1">
        <v>225</v>
      </c>
      <c r="Q322" s="1">
        <v>704</v>
      </c>
      <c r="R322" s="1">
        <v>17</v>
      </c>
      <c r="S322" s="1">
        <v>17</v>
      </c>
      <c r="T322" s="1">
        <v>56</v>
      </c>
    </row>
    <row r="323" spans="1:20" x14ac:dyDescent="0.15">
      <c r="A323" s="149" t="s">
        <v>62</v>
      </c>
      <c r="B323" s="1">
        <v>10</v>
      </c>
      <c r="C323" s="1">
        <v>2487</v>
      </c>
      <c r="D323" s="1">
        <v>4127</v>
      </c>
      <c r="E323" s="1">
        <v>67932</v>
      </c>
      <c r="F323" s="1">
        <v>2011</v>
      </c>
      <c r="G323" s="1">
        <v>2915</v>
      </c>
      <c r="H323" s="1">
        <v>10136</v>
      </c>
      <c r="I323" s="1">
        <v>468</v>
      </c>
      <c r="J323" s="1">
        <v>646</v>
      </c>
      <c r="K323" s="1">
        <v>2522</v>
      </c>
      <c r="L323" s="1">
        <v>287</v>
      </c>
      <c r="M323" s="1">
        <v>302</v>
      </c>
      <c r="N323" s="1">
        <v>4361</v>
      </c>
      <c r="O323" s="1">
        <v>217</v>
      </c>
      <c r="P323" s="1">
        <v>223</v>
      </c>
      <c r="Q323" s="1">
        <v>678</v>
      </c>
      <c r="R323" s="1">
        <v>15</v>
      </c>
      <c r="S323" s="1">
        <v>15</v>
      </c>
      <c r="T323" s="1">
        <v>46</v>
      </c>
    </row>
    <row r="324" spans="1:20" x14ac:dyDescent="0.15">
      <c r="A324" s="149" t="s">
        <v>62</v>
      </c>
      <c r="B324" s="1">
        <v>11</v>
      </c>
      <c r="C324" s="1">
        <v>2590</v>
      </c>
      <c r="D324" s="1">
        <v>4436</v>
      </c>
      <c r="E324" s="1">
        <v>72713</v>
      </c>
      <c r="F324" s="1">
        <v>2102</v>
      </c>
      <c r="G324" s="1">
        <v>3143</v>
      </c>
      <c r="H324" s="1">
        <v>10859</v>
      </c>
      <c r="I324" s="1">
        <v>479</v>
      </c>
      <c r="J324" s="1">
        <v>663</v>
      </c>
      <c r="K324" s="1">
        <v>2570</v>
      </c>
      <c r="L324" s="1">
        <v>293</v>
      </c>
      <c r="M324" s="1">
        <v>309</v>
      </c>
      <c r="N324" s="1">
        <v>4781</v>
      </c>
      <c r="O324" s="1">
        <v>221</v>
      </c>
      <c r="P324" s="1">
        <v>228</v>
      </c>
      <c r="Q324" s="1">
        <v>724</v>
      </c>
      <c r="R324" s="1">
        <v>16</v>
      </c>
      <c r="S324" s="1">
        <v>17</v>
      </c>
      <c r="T324" s="1">
        <v>48</v>
      </c>
    </row>
    <row r="325" spans="1:20" x14ac:dyDescent="0.15">
      <c r="A325" s="149" t="s">
        <v>62</v>
      </c>
      <c r="B325" s="1">
        <v>12</v>
      </c>
      <c r="C325" s="1">
        <v>2697</v>
      </c>
      <c r="D325" s="1">
        <v>4776</v>
      </c>
      <c r="E325" s="1">
        <v>78139</v>
      </c>
      <c r="F325" s="1">
        <v>2200</v>
      </c>
      <c r="G325" s="1">
        <v>3398</v>
      </c>
      <c r="H325" s="1">
        <v>11756</v>
      </c>
      <c r="I325" s="1">
        <v>491</v>
      </c>
      <c r="J325" s="1">
        <v>680</v>
      </c>
      <c r="K325" s="1">
        <v>2613</v>
      </c>
      <c r="L325" s="1">
        <v>322</v>
      </c>
      <c r="M325" s="1">
        <v>340</v>
      </c>
      <c r="N325" s="1">
        <v>5426</v>
      </c>
      <c r="O325" s="1">
        <v>248</v>
      </c>
      <c r="P325" s="1">
        <v>256</v>
      </c>
      <c r="Q325" s="1">
        <v>897</v>
      </c>
      <c r="R325" s="1">
        <v>16</v>
      </c>
      <c r="S325" s="1">
        <v>17</v>
      </c>
      <c r="T325" s="1">
        <v>43</v>
      </c>
    </row>
    <row r="326" spans="1:20" x14ac:dyDescent="0.15">
      <c r="A326" s="149" t="s">
        <v>62</v>
      </c>
      <c r="B326" s="1">
        <v>13</v>
      </c>
      <c r="C326" s="1">
        <v>2807</v>
      </c>
      <c r="D326" s="1">
        <v>5151</v>
      </c>
      <c r="E326" s="1">
        <v>83894</v>
      </c>
      <c r="F326" s="1">
        <v>2301</v>
      </c>
      <c r="G326" s="1">
        <v>3686</v>
      </c>
      <c r="H326" s="1">
        <v>12796</v>
      </c>
      <c r="I326" s="1">
        <v>500</v>
      </c>
      <c r="J326" s="1">
        <v>696</v>
      </c>
      <c r="K326" s="1">
        <v>2650</v>
      </c>
      <c r="L326" s="1">
        <v>354</v>
      </c>
      <c r="M326" s="1">
        <v>374</v>
      </c>
      <c r="N326" s="1">
        <v>5756</v>
      </c>
      <c r="O326" s="1">
        <v>278</v>
      </c>
      <c r="P326" s="1">
        <v>288</v>
      </c>
      <c r="Q326" s="1">
        <v>1040</v>
      </c>
      <c r="R326" s="1">
        <v>15</v>
      </c>
      <c r="S326" s="1">
        <v>16</v>
      </c>
      <c r="T326" s="1">
        <v>36</v>
      </c>
    </row>
    <row r="327" spans="1:20" x14ac:dyDescent="0.15">
      <c r="A327" s="149" t="s">
        <v>62</v>
      </c>
      <c r="B327" s="1">
        <v>14</v>
      </c>
      <c r="C327" s="1">
        <v>2939</v>
      </c>
      <c r="D327" s="1">
        <v>5624</v>
      </c>
      <c r="E327" s="1">
        <v>91156</v>
      </c>
      <c r="F327" s="1">
        <v>2417</v>
      </c>
      <c r="G327" s="1">
        <v>4036</v>
      </c>
      <c r="H327" s="1">
        <v>13976</v>
      </c>
      <c r="I327" s="1">
        <v>512</v>
      </c>
      <c r="J327" s="1">
        <v>715</v>
      </c>
      <c r="K327" s="1">
        <v>2695</v>
      </c>
      <c r="L327" s="1">
        <v>442</v>
      </c>
      <c r="M327" s="1">
        <v>474</v>
      </c>
      <c r="N327" s="1">
        <v>7260</v>
      </c>
      <c r="O327" s="1">
        <v>334</v>
      </c>
      <c r="P327" s="1">
        <v>348</v>
      </c>
      <c r="Q327" s="1">
        <v>1180</v>
      </c>
      <c r="R327" s="1">
        <v>17</v>
      </c>
      <c r="S327" s="1">
        <v>18</v>
      </c>
      <c r="T327" s="1">
        <v>45</v>
      </c>
    </row>
    <row r="328" spans="1:20" x14ac:dyDescent="0.15">
      <c r="A328" s="149" t="s">
        <v>62</v>
      </c>
      <c r="B328" s="1">
        <v>15</v>
      </c>
      <c r="C328" s="1">
        <v>3016</v>
      </c>
      <c r="D328" s="1">
        <v>5926</v>
      </c>
      <c r="E328" s="1">
        <v>95696</v>
      </c>
      <c r="F328" s="1">
        <v>2486</v>
      </c>
      <c r="G328" s="1">
        <v>4245</v>
      </c>
      <c r="H328" s="1">
        <v>14598</v>
      </c>
      <c r="I328" s="1">
        <v>523</v>
      </c>
      <c r="J328" s="1">
        <v>732</v>
      </c>
      <c r="K328" s="1">
        <v>2753</v>
      </c>
      <c r="L328" s="1">
        <v>285</v>
      </c>
      <c r="M328" s="1">
        <v>302</v>
      </c>
      <c r="N328" s="1">
        <v>4541</v>
      </c>
      <c r="O328" s="1">
        <v>205</v>
      </c>
      <c r="P328" s="1">
        <v>211</v>
      </c>
      <c r="Q328" s="1">
        <v>622</v>
      </c>
      <c r="R328" s="1">
        <v>16</v>
      </c>
      <c r="S328" s="1">
        <v>18</v>
      </c>
      <c r="T328" s="1">
        <v>59</v>
      </c>
    </row>
    <row r="329" spans="1:20" x14ac:dyDescent="0.15">
      <c r="A329" s="149" t="s">
        <v>62</v>
      </c>
      <c r="B329" s="1">
        <v>16</v>
      </c>
      <c r="C329" s="1">
        <v>3110</v>
      </c>
      <c r="D329" s="1">
        <v>6307</v>
      </c>
      <c r="E329" s="1">
        <v>101501</v>
      </c>
      <c r="F329" s="1">
        <v>2577</v>
      </c>
      <c r="G329" s="1">
        <v>4538</v>
      </c>
      <c r="H329" s="1">
        <v>15562</v>
      </c>
      <c r="I329" s="1">
        <v>535</v>
      </c>
      <c r="J329" s="1">
        <v>752</v>
      </c>
      <c r="K329" s="1">
        <v>2818</v>
      </c>
      <c r="L329" s="1">
        <v>362</v>
      </c>
      <c r="M329" s="1">
        <v>382</v>
      </c>
      <c r="N329" s="1">
        <v>5805</v>
      </c>
      <c r="O329" s="1">
        <v>284</v>
      </c>
      <c r="P329" s="1">
        <v>293</v>
      </c>
      <c r="Q329" s="1">
        <v>964</v>
      </c>
      <c r="R329" s="1">
        <v>18</v>
      </c>
      <c r="S329" s="1">
        <v>19</v>
      </c>
      <c r="T329" s="1">
        <v>65</v>
      </c>
    </row>
    <row r="330" spans="1:20" x14ac:dyDescent="0.15">
      <c r="A330" s="149" t="s">
        <v>62</v>
      </c>
      <c r="B330" s="1">
        <v>17</v>
      </c>
      <c r="C330" s="1">
        <v>3226</v>
      </c>
      <c r="D330" s="1">
        <v>6791</v>
      </c>
      <c r="E330" s="1">
        <v>108500</v>
      </c>
      <c r="F330" s="1">
        <v>2694</v>
      </c>
      <c r="G330" s="1">
        <v>4933</v>
      </c>
      <c r="H330" s="1">
        <v>17011</v>
      </c>
      <c r="I330" s="1">
        <v>549</v>
      </c>
      <c r="J330" s="1">
        <v>772</v>
      </c>
      <c r="K330" s="1">
        <v>2889</v>
      </c>
      <c r="L330" s="1">
        <v>458</v>
      </c>
      <c r="M330" s="1">
        <v>484</v>
      </c>
      <c r="N330" s="1">
        <v>6999</v>
      </c>
      <c r="O330" s="1">
        <v>381</v>
      </c>
      <c r="P330" s="1">
        <v>394</v>
      </c>
      <c r="Q330" s="1">
        <v>1449</v>
      </c>
      <c r="R330" s="1">
        <v>21</v>
      </c>
      <c r="S330" s="1">
        <v>22</v>
      </c>
      <c r="T330" s="1">
        <v>71</v>
      </c>
    </row>
    <row r="331" spans="1:20" x14ac:dyDescent="0.15">
      <c r="A331" s="149" t="s">
        <v>62</v>
      </c>
      <c r="B331" s="1">
        <v>18</v>
      </c>
      <c r="C331" s="1">
        <v>3400</v>
      </c>
      <c r="D331" s="1">
        <v>7607</v>
      </c>
      <c r="E331" s="1">
        <v>120752</v>
      </c>
      <c r="F331" s="1">
        <v>2885</v>
      </c>
      <c r="G331" s="1">
        <v>5642</v>
      </c>
      <c r="H331" s="1">
        <v>19457</v>
      </c>
      <c r="I331" s="1">
        <v>577</v>
      </c>
      <c r="J331" s="1">
        <v>811</v>
      </c>
      <c r="K331" s="1">
        <v>3002</v>
      </c>
      <c r="L331" s="1">
        <v>753</v>
      </c>
      <c r="M331" s="1">
        <v>815</v>
      </c>
      <c r="N331" s="1">
        <v>12252</v>
      </c>
      <c r="O331" s="1">
        <v>668</v>
      </c>
      <c r="P331" s="1">
        <v>709</v>
      </c>
      <c r="Q331" s="1">
        <v>2446</v>
      </c>
      <c r="R331" s="1">
        <v>36</v>
      </c>
      <c r="S331" s="1">
        <v>39</v>
      </c>
      <c r="T331" s="1">
        <v>113</v>
      </c>
    </row>
    <row r="332" spans="1:20" x14ac:dyDescent="0.15">
      <c r="A332" s="149" t="s">
        <v>62</v>
      </c>
      <c r="B332" s="1">
        <v>19</v>
      </c>
      <c r="C332" s="1">
        <v>3468</v>
      </c>
      <c r="D332" s="1">
        <v>7951</v>
      </c>
      <c r="E332" s="1">
        <v>125400</v>
      </c>
      <c r="F332" s="1">
        <v>2952</v>
      </c>
      <c r="G332" s="1">
        <v>5909</v>
      </c>
      <c r="H332" s="1">
        <v>20223</v>
      </c>
      <c r="I332" s="1">
        <v>582</v>
      </c>
      <c r="J332" s="1">
        <v>821</v>
      </c>
      <c r="K332" s="1">
        <v>3026</v>
      </c>
      <c r="L332" s="1">
        <v>327</v>
      </c>
      <c r="M332" s="1">
        <v>343</v>
      </c>
      <c r="N332" s="1">
        <v>4648</v>
      </c>
      <c r="O332" s="1">
        <v>260</v>
      </c>
      <c r="P332" s="1">
        <v>268</v>
      </c>
      <c r="Q332" s="1">
        <v>766</v>
      </c>
      <c r="R332" s="1">
        <v>10</v>
      </c>
      <c r="S332" s="1">
        <v>10</v>
      </c>
      <c r="T332" s="1">
        <v>23</v>
      </c>
    </row>
    <row r="333" spans="1:20" x14ac:dyDescent="0.15">
      <c r="A333" s="149" t="s">
        <v>62</v>
      </c>
      <c r="B333" s="1">
        <v>20</v>
      </c>
      <c r="C333" s="1">
        <v>3533</v>
      </c>
      <c r="D333" s="1">
        <v>8307</v>
      </c>
      <c r="E333" s="1">
        <v>130104</v>
      </c>
      <c r="F333" s="1">
        <v>3019</v>
      </c>
      <c r="G333" s="1">
        <v>6196</v>
      </c>
      <c r="H333" s="1">
        <v>21074</v>
      </c>
      <c r="I333" s="1">
        <v>586</v>
      </c>
      <c r="J333" s="1">
        <v>827</v>
      </c>
      <c r="K333" s="1">
        <v>3039</v>
      </c>
      <c r="L333" s="1">
        <v>340</v>
      </c>
      <c r="M333" s="1">
        <v>357</v>
      </c>
      <c r="N333" s="1">
        <v>4704</v>
      </c>
      <c r="O333" s="1">
        <v>277</v>
      </c>
      <c r="P333" s="1">
        <v>286</v>
      </c>
      <c r="Q333" s="1">
        <v>850</v>
      </c>
      <c r="R333" s="1">
        <v>6</v>
      </c>
      <c r="S333" s="1">
        <v>6</v>
      </c>
      <c r="T333" s="1">
        <v>13</v>
      </c>
    </row>
    <row r="334" spans="1:20" x14ac:dyDescent="0.15">
      <c r="A334" s="149" t="s">
        <v>62</v>
      </c>
      <c r="B334" s="1">
        <v>21</v>
      </c>
      <c r="C334" s="1">
        <v>3603</v>
      </c>
      <c r="D334" s="1">
        <v>8688</v>
      </c>
      <c r="E334" s="1">
        <v>135195</v>
      </c>
      <c r="F334" s="1">
        <v>3090</v>
      </c>
      <c r="G334" s="1">
        <v>6499</v>
      </c>
      <c r="H334" s="1">
        <v>22015</v>
      </c>
      <c r="I334" s="1">
        <v>590</v>
      </c>
      <c r="J334" s="1">
        <v>834</v>
      </c>
      <c r="K334" s="1">
        <v>3059</v>
      </c>
      <c r="L334" s="1">
        <v>363</v>
      </c>
      <c r="M334" s="1">
        <v>381</v>
      </c>
      <c r="N334" s="1">
        <v>5091</v>
      </c>
      <c r="O334" s="1">
        <v>293</v>
      </c>
      <c r="P334" s="1">
        <v>303</v>
      </c>
      <c r="Q334" s="1">
        <v>942</v>
      </c>
      <c r="R334" s="1">
        <v>7</v>
      </c>
      <c r="S334" s="1">
        <v>7</v>
      </c>
      <c r="T334" s="1">
        <v>20</v>
      </c>
    </row>
    <row r="335" spans="1:20" x14ac:dyDescent="0.15">
      <c r="A335" s="149" t="s">
        <v>62</v>
      </c>
      <c r="B335" s="1">
        <v>22</v>
      </c>
      <c r="C335" s="1">
        <v>3659</v>
      </c>
      <c r="D335" s="1">
        <v>9042</v>
      </c>
      <c r="E335" s="1">
        <v>140105</v>
      </c>
      <c r="F335" s="1">
        <v>3146</v>
      </c>
      <c r="G335" s="1">
        <v>6783</v>
      </c>
      <c r="H335" s="1">
        <v>22897</v>
      </c>
      <c r="I335" s="1">
        <v>594</v>
      </c>
      <c r="J335" s="1">
        <v>841</v>
      </c>
      <c r="K335" s="1">
        <v>3079</v>
      </c>
      <c r="L335" s="1">
        <v>338</v>
      </c>
      <c r="M335" s="1">
        <v>355</v>
      </c>
      <c r="N335" s="1">
        <v>4910</v>
      </c>
      <c r="O335" s="1">
        <v>275</v>
      </c>
      <c r="P335" s="1">
        <v>284</v>
      </c>
      <c r="Q335" s="1">
        <v>882</v>
      </c>
      <c r="R335" s="1">
        <v>6</v>
      </c>
      <c r="S335" s="1">
        <v>6</v>
      </c>
      <c r="T335" s="1">
        <v>20</v>
      </c>
    </row>
    <row r="336" spans="1:20" x14ac:dyDescent="0.15">
      <c r="A336" s="149" t="s">
        <v>62</v>
      </c>
      <c r="B336" s="1">
        <v>23</v>
      </c>
      <c r="C336" s="1">
        <v>3713</v>
      </c>
      <c r="D336" s="1">
        <v>9423</v>
      </c>
      <c r="E336" s="1">
        <v>145276</v>
      </c>
      <c r="F336" s="1">
        <v>3202</v>
      </c>
      <c r="G336" s="1">
        <v>7092</v>
      </c>
      <c r="H336" s="1">
        <v>23819</v>
      </c>
      <c r="I336" s="1">
        <v>598</v>
      </c>
      <c r="J336" s="1">
        <v>847</v>
      </c>
      <c r="K336" s="1">
        <v>3093</v>
      </c>
      <c r="L336" s="1">
        <v>361</v>
      </c>
      <c r="M336" s="1">
        <v>381</v>
      </c>
      <c r="N336" s="1">
        <v>5171</v>
      </c>
      <c r="O336" s="1">
        <v>298</v>
      </c>
      <c r="P336" s="1">
        <v>310</v>
      </c>
      <c r="Q336" s="1">
        <v>923</v>
      </c>
      <c r="R336" s="1">
        <v>5</v>
      </c>
      <c r="S336" s="1">
        <v>5</v>
      </c>
      <c r="T336" s="1">
        <v>14</v>
      </c>
    </row>
    <row r="337" spans="1:20" x14ac:dyDescent="0.15">
      <c r="A337" s="149" t="s">
        <v>62</v>
      </c>
      <c r="B337" s="1">
        <v>24</v>
      </c>
      <c r="C337" s="1">
        <v>3785</v>
      </c>
      <c r="D337" s="1">
        <v>9971</v>
      </c>
      <c r="E337" s="1">
        <v>152252</v>
      </c>
      <c r="F337" s="1">
        <v>3281</v>
      </c>
      <c r="G337" s="1">
        <v>7567</v>
      </c>
      <c r="H337" s="1">
        <v>25291</v>
      </c>
      <c r="I337" s="1">
        <v>602</v>
      </c>
      <c r="J337" s="1">
        <v>855</v>
      </c>
      <c r="K337" s="1">
        <v>3117</v>
      </c>
      <c r="L337" s="1">
        <v>517</v>
      </c>
      <c r="M337" s="1">
        <v>548</v>
      </c>
      <c r="N337" s="1">
        <v>6976</v>
      </c>
      <c r="O337" s="1">
        <v>454</v>
      </c>
      <c r="P337" s="1">
        <v>474</v>
      </c>
      <c r="Q337" s="1">
        <v>1472</v>
      </c>
      <c r="R337" s="1">
        <v>8</v>
      </c>
      <c r="S337" s="1">
        <v>8</v>
      </c>
      <c r="T337" s="1">
        <v>23</v>
      </c>
    </row>
    <row r="338" spans="1:20" x14ac:dyDescent="0.15">
      <c r="A338" s="149" t="s">
        <v>62</v>
      </c>
      <c r="B338" s="1">
        <v>25</v>
      </c>
      <c r="C338" s="1">
        <v>3828</v>
      </c>
      <c r="D338" s="1">
        <v>10286</v>
      </c>
      <c r="E338" s="1">
        <v>156441</v>
      </c>
      <c r="F338" s="1">
        <v>3322</v>
      </c>
      <c r="G338" s="1">
        <v>7800</v>
      </c>
      <c r="H338" s="1">
        <v>25880</v>
      </c>
      <c r="I338" s="1">
        <v>607</v>
      </c>
      <c r="J338" s="1">
        <v>863</v>
      </c>
      <c r="K338" s="1">
        <v>3147</v>
      </c>
      <c r="L338" s="1">
        <v>299</v>
      </c>
      <c r="M338" s="1">
        <v>315</v>
      </c>
      <c r="N338" s="1">
        <v>4189</v>
      </c>
      <c r="O338" s="1">
        <v>226</v>
      </c>
      <c r="P338" s="1">
        <v>233</v>
      </c>
      <c r="Q338" s="1">
        <v>589</v>
      </c>
      <c r="R338" s="1">
        <v>8</v>
      </c>
      <c r="S338" s="1">
        <v>9</v>
      </c>
      <c r="T338" s="1">
        <v>31</v>
      </c>
    </row>
    <row r="339" spans="1:20" x14ac:dyDescent="0.15">
      <c r="A339" s="149" t="s">
        <v>62</v>
      </c>
      <c r="B339" s="1">
        <v>26</v>
      </c>
      <c r="C339" s="1">
        <v>3874</v>
      </c>
      <c r="D339" s="1">
        <v>10611</v>
      </c>
      <c r="E339" s="1">
        <v>160925</v>
      </c>
      <c r="F339" s="1">
        <v>3363</v>
      </c>
      <c r="G339" s="1">
        <v>8031</v>
      </c>
      <c r="H339" s="1">
        <v>26485</v>
      </c>
      <c r="I339" s="1">
        <v>615</v>
      </c>
      <c r="J339" s="1">
        <v>876</v>
      </c>
      <c r="K339" s="1">
        <v>3189</v>
      </c>
      <c r="L339" s="1">
        <v>309</v>
      </c>
      <c r="M339" s="1">
        <v>325</v>
      </c>
      <c r="N339" s="1">
        <v>4484</v>
      </c>
      <c r="O339" s="1">
        <v>225</v>
      </c>
      <c r="P339" s="1">
        <v>230</v>
      </c>
      <c r="Q339" s="1">
        <v>606</v>
      </c>
      <c r="R339" s="1">
        <v>12</v>
      </c>
      <c r="S339" s="1">
        <v>13</v>
      </c>
      <c r="T339" s="1">
        <v>41</v>
      </c>
    </row>
    <row r="340" spans="1:20" x14ac:dyDescent="0.15">
      <c r="A340" s="149" t="s">
        <v>62</v>
      </c>
      <c r="B340" s="1">
        <v>27</v>
      </c>
      <c r="C340" s="1">
        <v>4023</v>
      </c>
      <c r="D340" s="1">
        <v>11640</v>
      </c>
      <c r="E340" s="1">
        <v>297956</v>
      </c>
      <c r="F340" s="1">
        <v>3410</v>
      </c>
      <c r="G340" s="1">
        <v>8328</v>
      </c>
      <c r="H340" s="1">
        <v>27278</v>
      </c>
      <c r="I340" s="1">
        <v>1199</v>
      </c>
      <c r="J340" s="1">
        <v>1651</v>
      </c>
      <c r="K340" s="1">
        <v>12974</v>
      </c>
      <c r="L340" s="1">
        <v>914</v>
      </c>
      <c r="M340" s="1">
        <v>1028</v>
      </c>
      <c r="N340" s="1">
        <v>137030</v>
      </c>
      <c r="O340" s="1">
        <v>288</v>
      </c>
      <c r="P340" s="1">
        <v>297</v>
      </c>
      <c r="Q340" s="1">
        <v>793</v>
      </c>
      <c r="R340" s="1">
        <v>727</v>
      </c>
      <c r="S340" s="1">
        <v>775</v>
      </c>
      <c r="T340" s="1">
        <v>9786</v>
      </c>
    </row>
    <row r="341" spans="1:20" x14ac:dyDescent="0.15">
      <c r="A341" s="149" t="s">
        <v>62</v>
      </c>
      <c r="B341" s="1">
        <v>28</v>
      </c>
      <c r="C341" s="1">
        <v>4116</v>
      </c>
      <c r="D341" s="1">
        <v>12352</v>
      </c>
      <c r="E341" s="1">
        <v>348584</v>
      </c>
      <c r="F341" s="1">
        <v>3447</v>
      </c>
      <c r="G341" s="1">
        <v>8571</v>
      </c>
      <c r="H341" s="1">
        <v>27873</v>
      </c>
      <c r="I341" s="1">
        <v>1510</v>
      </c>
      <c r="J341" s="1">
        <v>2127</v>
      </c>
      <c r="K341" s="1">
        <v>16438</v>
      </c>
      <c r="L341" s="1">
        <v>641</v>
      </c>
      <c r="M341" s="1">
        <v>712</v>
      </c>
      <c r="N341" s="1">
        <v>50629</v>
      </c>
      <c r="O341" s="1">
        <v>236</v>
      </c>
      <c r="P341" s="1">
        <v>243</v>
      </c>
      <c r="Q341" s="1">
        <v>595</v>
      </c>
      <c r="R341" s="1">
        <v>441</v>
      </c>
      <c r="S341" s="1">
        <v>476</v>
      </c>
      <c r="T341" s="1">
        <v>3463</v>
      </c>
    </row>
    <row r="342" spans="1:20" x14ac:dyDescent="0.15">
      <c r="A342" s="149" t="s">
        <v>62</v>
      </c>
      <c r="B342" s="1">
        <v>29</v>
      </c>
      <c r="C342" s="1">
        <v>4164</v>
      </c>
      <c r="D342" s="1">
        <v>12758</v>
      </c>
      <c r="E342" s="1">
        <v>362901</v>
      </c>
      <c r="F342" s="1">
        <v>3476</v>
      </c>
      <c r="G342" s="1">
        <v>8775</v>
      </c>
      <c r="H342" s="1">
        <v>28359</v>
      </c>
      <c r="I342" s="1">
        <v>1619</v>
      </c>
      <c r="J342" s="1">
        <v>2307</v>
      </c>
      <c r="K342" s="1">
        <v>17211</v>
      </c>
      <c r="L342" s="1">
        <v>380</v>
      </c>
      <c r="M342" s="1">
        <v>407</v>
      </c>
      <c r="N342" s="1">
        <v>14316</v>
      </c>
      <c r="O342" s="1">
        <v>199</v>
      </c>
      <c r="P342" s="1">
        <v>205</v>
      </c>
      <c r="Q342" s="1">
        <v>486</v>
      </c>
      <c r="R342" s="1">
        <v>173</v>
      </c>
      <c r="S342" s="1">
        <v>181</v>
      </c>
      <c r="T342" s="1">
        <v>773</v>
      </c>
    </row>
    <row r="343" spans="1:20" x14ac:dyDescent="0.15">
      <c r="A343" s="149" t="s">
        <v>62</v>
      </c>
      <c r="B343" s="1">
        <v>30</v>
      </c>
      <c r="C343" s="1">
        <v>4208</v>
      </c>
      <c r="D343" s="1">
        <v>13166</v>
      </c>
      <c r="E343" s="1">
        <v>376106</v>
      </c>
      <c r="F343" s="1">
        <v>3506</v>
      </c>
      <c r="G343" s="1">
        <v>8993</v>
      </c>
      <c r="H343" s="1">
        <v>28905</v>
      </c>
      <c r="I343" s="1">
        <v>1715</v>
      </c>
      <c r="J343" s="1">
        <v>2476</v>
      </c>
      <c r="K343" s="1">
        <v>17863</v>
      </c>
      <c r="L343" s="1">
        <v>382</v>
      </c>
      <c r="M343" s="1">
        <v>407</v>
      </c>
      <c r="N343" s="1">
        <v>13206</v>
      </c>
      <c r="O343" s="1">
        <v>211</v>
      </c>
      <c r="P343" s="1">
        <v>218</v>
      </c>
      <c r="Q343" s="1">
        <v>546</v>
      </c>
      <c r="R343" s="1">
        <v>163</v>
      </c>
      <c r="S343" s="1">
        <v>168</v>
      </c>
      <c r="T343" s="1">
        <v>652</v>
      </c>
    </row>
    <row r="344" spans="1:20" x14ac:dyDescent="0.15">
      <c r="A344" s="149" t="s">
        <v>62</v>
      </c>
      <c r="B344" s="1">
        <v>31</v>
      </c>
      <c r="C344" s="1">
        <v>4252</v>
      </c>
      <c r="D344" s="1">
        <v>13590</v>
      </c>
      <c r="E344" s="1">
        <v>389469</v>
      </c>
      <c r="F344" s="1">
        <v>3538</v>
      </c>
      <c r="G344" s="1">
        <v>9234</v>
      </c>
      <c r="H344" s="1">
        <v>29536</v>
      </c>
      <c r="I344" s="1">
        <v>1803</v>
      </c>
      <c r="J344" s="1">
        <v>2644</v>
      </c>
      <c r="K344" s="1">
        <v>18469</v>
      </c>
      <c r="L344" s="1">
        <v>398</v>
      </c>
      <c r="M344" s="1">
        <v>424</v>
      </c>
      <c r="N344" s="1">
        <v>13362</v>
      </c>
      <c r="O344" s="1">
        <v>235</v>
      </c>
      <c r="P344" s="1">
        <v>241</v>
      </c>
      <c r="Q344" s="1">
        <v>630</v>
      </c>
      <c r="R344" s="1">
        <v>162</v>
      </c>
      <c r="S344" s="1">
        <v>168</v>
      </c>
      <c r="T344" s="1">
        <v>607</v>
      </c>
    </row>
    <row r="345" spans="1:20" x14ac:dyDescent="0.15">
      <c r="A345" s="149" t="s">
        <v>62</v>
      </c>
      <c r="B345" s="1">
        <v>32</v>
      </c>
      <c r="C345" s="1">
        <v>4290</v>
      </c>
      <c r="D345" s="1">
        <v>13981</v>
      </c>
      <c r="E345" s="1">
        <v>399875</v>
      </c>
      <c r="F345" s="1">
        <v>3563</v>
      </c>
      <c r="G345" s="1">
        <v>9429</v>
      </c>
      <c r="H345" s="1">
        <v>30025</v>
      </c>
      <c r="I345" s="1">
        <v>1868</v>
      </c>
      <c r="J345" s="1">
        <v>2774</v>
      </c>
      <c r="K345" s="1">
        <v>18932</v>
      </c>
      <c r="L345" s="1">
        <v>367</v>
      </c>
      <c r="M345" s="1">
        <v>392</v>
      </c>
      <c r="N345" s="1">
        <v>10407</v>
      </c>
      <c r="O345" s="1">
        <v>190</v>
      </c>
      <c r="P345" s="1">
        <v>195</v>
      </c>
      <c r="Q345" s="1">
        <v>490</v>
      </c>
      <c r="R345" s="1">
        <v>125</v>
      </c>
      <c r="S345" s="1">
        <v>130</v>
      </c>
      <c r="T345" s="1">
        <v>463</v>
      </c>
    </row>
    <row r="346" spans="1:20" x14ac:dyDescent="0.15">
      <c r="A346" s="149" t="s">
        <v>62</v>
      </c>
      <c r="B346" s="1">
        <v>33</v>
      </c>
      <c r="C346" s="1">
        <v>4327</v>
      </c>
      <c r="D346" s="1">
        <v>14370</v>
      </c>
      <c r="E346" s="1">
        <v>410571</v>
      </c>
      <c r="F346" s="1">
        <v>3593</v>
      </c>
      <c r="G346" s="1">
        <v>9664</v>
      </c>
      <c r="H346" s="1">
        <v>30636</v>
      </c>
      <c r="I346" s="1">
        <v>1937</v>
      </c>
      <c r="J346" s="1">
        <v>2907</v>
      </c>
      <c r="K346" s="1">
        <v>19398</v>
      </c>
      <c r="L346" s="1">
        <v>366</v>
      </c>
      <c r="M346" s="1">
        <v>390</v>
      </c>
      <c r="N346" s="1">
        <v>10696</v>
      </c>
      <c r="O346" s="1">
        <v>227</v>
      </c>
      <c r="P346" s="1">
        <v>235</v>
      </c>
      <c r="Q346" s="1">
        <v>610</v>
      </c>
      <c r="R346" s="1">
        <v>128</v>
      </c>
      <c r="S346" s="1">
        <v>133</v>
      </c>
      <c r="T346" s="1">
        <v>465</v>
      </c>
    </row>
    <row r="347" spans="1:20" x14ac:dyDescent="0.15">
      <c r="A347" s="149" t="s">
        <v>62</v>
      </c>
      <c r="B347" s="1">
        <v>34</v>
      </c>
      <c r="C347" s="1">
        <v>4362</v>
      </c>
      <c r="D347" s="1">
        <v>14753</v>
      </c>
      <c r="E347" s="1">
        <v>421511</v>
      </c>
      <c r="F347" s="1">
        <v>3621</v>
      </c>
      <c r="G347" s="1">
        <v>9890</v>
      </c>
      <c r="H347" s="1">
        <v>31214</v>
      </c>
      <c r="I347" s="1">
        <v>2003</v>
      </c>
      <c r="J347" s="1">
        <v>3043</v>
      </c>
      <c r="K347" s="1">
        <v>19874</v>
      </c>
      <c r="L347" s="1">
        <v>358</v>
      </c>
      <c r="M347" s="1">
        <v>383</v>
      </c>
      <c r="N347" s="1">
        <v>10940</v>
      </c>
      <c r="O347" s="1">
        <v>219</v>
      </c>
      <c r="P347" s="1">
        <v>226</v>
      </c>
      <c r="Q347" s="1">
        <v>578</v>
      </c>
      <c r="R347" s="1">
        <v>131</v>
      </c>
      <c r="S347" s="1">
        <v>136</v>
      </c>
      <c r="T347" s="1">
        <v>476</v>
      </c>
    </row>
    <row r="348" spans="1:20" x14ac:dyDescent="0.15">
      <c r="A348" s="149" t="s">
        <v>62</v>
      </c>
      <c r="B348" s="1">
        <v>35</v>
      </c>
      <c r="C348" s="1">
        <v>4394</v>
      </c>
      <c r="D348" s="1">
        <v>15128</v>
      </c>
      <c r="E348" s="1">
        <v>432139</v>
      </c>
      <c r="F348" s="1">
        <v>3645</v>
      </c>
      <c r="G348" s="1">
        <v>10115</v>
      </c>
      <c r="H348" s="1">
        <v>31822</v>
      </c>
      <c r="I348" s="1">
        <v>2065</v>
      </c>
      <c r="J348" s="1">
        <v>3173</v>
      </c>
      <c r="K348" s="1">
        <v>20307</v>
      </c>
      <c r="L348" s="1">
        <v>354</v>
      </c>
      <c r="M348" s="1">
        <v>375</v>
      </c>
      <c r="N348" s="1">
        <v>10628</v>
      </c>
      <c r="O348" s="1">
        <v>219</v>
      </c>
      <c r="P348" s="1">
        <v>225</v>
      </c>
      <c r="Q348" s="1">
        <v>609</v>
      </c>
      <c r="R348" s="1">
        <v>125</v>
      </c>
      <c r="S348" s="1">
        <v>130</v>
      </c>
      <c r="T348" s="1">
        <v>433</v>
      </c>
    </row>
    <row r="349" spans="1:20" x14ac:dyDescent="0.15">
      <c r="A349" s="149" t="s">
        <v>62</v>
      </c>
      <c r="B349" s="1">
        <v>36</v>
      </c>
      <c r="C349" s="1">
        <v>4426</v>
      </c>
      <c r="D349" s="1">
        <v>15526</v>
      </c>
      <c r="E349" s="1">
        <v>445314</v>
      </c>
      <c r="F349" s="1">
        <v>3669</v>
      </c>
      <c r="G349" s="1">
        <v>10342</v>
      </c>
      <c r="H349" s="1">
        <v>32421</v>
      </c>
      <c r="I349" s="1">
        <v>2137</v>
      </c>
      <c r="J349" s="1">
        <v>3333</v>
      </c>
      <c r="K349" s="1">
        <v>20898</v>
      </c>
      <c r="L349" s="1">
        <v>374</v>
      </c>
      <c r="M349" s="1">
        <v>398</v>
      </c>
      <c r="N349" s="1">
        <v>13174</v>
      </c>
      <c r="O349" s="1">
        <v>221</v>
      </c>
      <c r="P349" s="1">
        <v>227</v>
      </c>
      <c r="Q349" s="1">
        <v>599</v>
      </c>
      <c r="R349" s="1">
        <v>155</v>
      </c>
      <c r="S349" s="1">
        <v>160</v>
      </c>
      <c r="T349" s="1">
        <v>591</v>
      </c>
    </row>
    <row r="350" spans="1:20" x14ac:dyDescent="0.15">
      <c r="A350" s="149" t="s">
        <v>62</v>
      </c>
      <c r="B350" s="1">
        <v>37</v>
      </c>
      <c r="C350" s="1">
        <v>4460</v>
      </c>
      <c r="D350" s="1">
        <v>15946</v>
      </c>
      <c r="E350" s="1">
        <v>458884</v>
      </c>
      <c r="F350" s="1">
        <v>3695</v>
      </c>
      <c r="G350" s="1">
        <v>10584</v>
      </c>
      <c r="H350" s="1">
        <v>33062</v>
      </c>
      <c r="I350" s="1">
        <v>2213</v>
      </c>
      <c r="J350" s="1">
        <v>3496</v>
      </c>
      <c r="K350" s="1">
        <v>21511</v>
      </c>
      <c r="L350" s="1">
        <v>395</v>
      </c>
      <c r="M350" s="1">
        <v>420</v>
      </c>
      <c r="N350" s="1">
        <v>13571</v>
      </c>
      <c r="O350" s="1">
        <v>235</v>
      </c>
      <c r="P350" s="1">
        <v>242</v>
      </c>
      <c r="Q350" s="1">
        <v>642</v>
      </c>
      <c r="R350" s="1">
        <v>157</v>
      </c>
      <c r="S350" s="1">
        <v>163</v>
      </c>
      <c r="T350" s="1">
        <v>613</v>
      </c>
    </row>
    <row r="351" spans="1:20" x14ac:dyDescent="0.15">
      <c r="A351" s="149" t="s">
        <v>62</v>
      </c>
      <c r="B351" s="1">
        <v>38</v>
      </c>
      <c r="C351" s="1">
        <v>4492</v>
      </c>
      <c r="D351" s="1">
        <v>16369</v>
      </c>
      <c r="E351" s="1">
        <v>471982</v>
      </c>
      <c r="F351" s="1">
        <v>3721</v>
      </c>
      <c r="G351" s="1">
        <v>10823</v>
      </c>
      <c r="H351" s="1">
        <v>33696</v>
      </c>
      <c r="I351" s="1">
        <v>2288</v>
      </c>
      <c r="J351" s="1">
        <v>3662</v>
      </c>
      <c r="K351" s="1">
        <v>22093</v>
      </c>
      <c r="L351" s="1">
        <v>396</v>
      </c>
      <c r="M351" s="1">
        <v>423</v>
      </c>
      <c r="N351" s="1">
        <v>13098</v>
      </c>
      <c r="O351" s="1">
        <v>232</v>
      </c>
      <c r="P351" s="1">
        <v>239</v>
      </c>
      <c r="Q351" s="1">
        <v>634</v>
      </c>
      <c r="R351" s="1">
        <v>159</v>
      </c>
      <c r="S351" s="1">
        <v>167</v>
      </c>
      <c r="T351" s="1">
        <v>582</v>
      </c>
    </row>
    <row r="352" spans="1:20" x14ac:dyDescent="0.15">
      <c r="A352" s="149" t="s">
        <v>62</v>
      </c>
      <c r="B352" s="1">
        <v>39</v>
      </c>
      <c r="C352" s="1">
        <v>4547</v>
      </c>
      <c r="D352" s="1">
        <v>17270</v>
      </c>
      <c r="E352" s="1">
        <v>531788</v>
      </c>
      <c r="F352" s="1">
        <v>3759</v>
      </c>
      <c r="G352" s="1">
        <v>11174</v>
      </c>
      <c r="H352" s="1">
        <v>34709</v>
      </c>
      <c r="I352" s="1">
        <v>2449</v>
      </c>
      <c r="J352" s="1">
        <v>4283</v>
      </c>
      <c r="K352" s="1">
        <v>25207</v>
      </c>
      <c r="L352" s="1">
        <v>815</v>
      </c>
      <c r="M352" s="1">
        <v>901</v>
      </c>
      <c r="N352" s="1">
        <v>59807</v>
      </c>
      <c r="O352" s="1">
        <v>338</v>
      </c>
      <c r="P352" s="1">
        <v>351</v>
      </c>
      <c r="Q352" s="1">
        <v>1013</v>
      </c>
      <c r="R352" s="1">
        <v>586</v>
      </c>
      <c r="S352" s="1">
        <v>620</v>
      </c>
      <c r="T352" s="1">
        <v>3114</v>
      </c>
    </row>
    <row r="353" spans="1:20" x14ac:dyDescent="0.15">
      <c r="A353" s="149" t="s">
        <v>62</v>
      </c>
      <c r="B353" s="1">
        <v>40</v>
      </c>
      <c r="C353" s="1">
        <v>4590</v>
      </c>
      <c r="D353" s="1">
        <v>17965</v>
      </c>
      <c r="E353" s="1">
        <v>569588</v>
      </c>
      <c r="F353" s="1">
        <v>3790</v>
      </c>
      <c r="G353" s="1">
        <v>11455</v>
      </c>
      <c r="H353" s="1">
        <v>35479</v>
      </c>
      <c r="I353" s="1">
        <v>2574</v>
      </c>
      <c r="J353" s="1">
        <v>4727</v>
      </c>
      <c r="K353" s="1">
        <v>27136</v>
      </c>
      <c r="L353" s="1">
        <v>637</v>
      </c>
      <c r="M353" s="1">
        <v>695</v>
      </c>
      <c r="N353" s="1">
        <v>37800</v>
      </c>
      <c r="O353" s="1">
        <v>273</v>
      </c>
      <c r="P353" s="1">
        <v>282</v>
      </c>
      <c r="Q353" s="1">
        <v>770</v>
      </c>
      <c r="R353" s="1">
        <v>420</v>
      </c>
      <c r="S353" s="1">
        <v>444</v>
      </c>
      <c r="T353" s="1">
        <v>1929</v>
      </c>
    </row>
    <row r="354" spans="1:20" x14ac:dyDescent="0.15">
      <c r="A354" s="149" t="s">
        <v>62</v>
      </c>
      <c r="B354" s="1">
        <v>41</v>
      </c>
      <c r="C354" s="1">
        <v>4624</v>
      </c>
      <c r="D354" s="1">
        <v>18469</v>
      </c>
      <c r="E354" s="1">
        <v>588187</v>
      </c>
      <c r="F354" s="1">
        <v>3815</v>
      </c>
      <c r="G354" s="1">
        <v>11708</v>
      </c>
      <c r="H354" s="1">
        <v>36116</v>
      </c>
      <c r="I354" s="1">
        <v>2660</v>
      </c>
      <c r="J354" s="1">
        <v>4965</v>
      </c>
      <c r="K354" s="1">
        <v>27974</v>
      </c>
      <c r="L354" s="1">
        <v>468</v>
      </c>
      <c r="M354" s="1">
        <v>504</v>
      </c>
      <c r="N354" s="1">
        <v>18599</v>
      </c>
      <c r="O354" s="1">
        <v>244</v>
      </c>
      <c r="P354" s="1">
        <v>253</v>
      </c>
      <c r="Q354" s="1">
        <v>638</v>
      </c>
      <c r="R354" s="1">
        <v>229</v>
      </c>
      <c r="S354" s="1">
        <v>239</v>
      </c>
      <c r="T354" s="1">
        <v>838</v>
      </c>
    </row>
    <row r="355" spans="1:20" x14ac:dyDescent="0.15">
      <c r="A355" s="149" t="s">
        <v>62</v>
      </c>
      <c r="B355" s="1">
        <v>42</v>
      </c>
      <c r="C355" s="1">
        <v>4655</v>
      </c>
      <c r="D355" s="1">
        <v>18929</v>
      </c>
      <c r="E355" s="1">
        <v>604404</v>
      </c>
      <c r="F355" s="1">
        <v>3838</v>
      </c>
      <c r="G355" s="1">
        <v>11935</v>
      </c>
      <c r="H355" s="1">
        <v>36694</v>
      </c>
      <c r="I355" s="1">
        <v>2742</v>
      </c>
      <c r="J355" s="1">
        <v>5174</v>
      </c>
      <c r="K355" s="1">
        <v>28706</v>
      </c>
      <c r="L355" s="1">
        <v>428</v>
      </c>
      <c r="M355" s="1">
        <v>459</v>
      </c>
      <c r="N355" s="1">
        <v>16218</v>
      </c>
      <c r="O355" s="1">
        <v>221</v>
      </c>
      <c r="P355" s="1">
        <v>228</v>
      </c>
      <c r="Q355" s="1">
        <v>578</v>
      </c>
      <c r="R355" s="1">
        <v>200</v>
      </c>
      <c r="S355" s="1">
        <v>209</v>
      </c>
      <c r="T355" s="1">
        <v>733</v>
      </c>
    </row>
    <row r="356" spans="1:20" x14ac:dyDescent="0.15">
      <c r="A356" s="149" t="s">
        <v>62</v>
      </c>
      <c r="B356" s="1">
        <v>43</v>
      </c>
      <c r="C356" s="1">
        <v>4686</v>
      </c>
      <c r="D356" s="1">
        <v>19404</v>
      </c>
      <c r="E356" s="1">
        <v>620582</v>
      </c>
      <c r="F356" s="1">
        <v>3860</v>
      </c>
      <c r="G356" s="1">
        <v>12165</v>
      </c>
      <c r="H356" s="1">
        <v>37284</v>
      </c>
      <c r="I356" s="1">
        <v>2825</v>
      </c>
      <c r="J356" s="1">
        <v>5384</v>
      </c>
      <c r="K356" s="1">
        <v>29428</v>
      </c>
      <c r="L356" s="1">
        <v>443</v>
      </c>
      <c r="M356" s="1">
        <v>475</v>
      </c>
      <c r="N356" s="1">
        <v>16178</v>
      </c>
      <c r="O356" s="1">
        <v>223</v>
      </c>
      <c r="P356" s="1">
        <v>230</v>
      </c>
      <c r="Q356" s="1">
        <v>590</v>
      </c>
      <c r="R356" s="1">
        <v>202</v>
      </c>
      <c r="S356" s="1">
        <v>210</v>
      </c>
      <c r="T356" s="1">
        <v>722</v>
      </c>
    </row>
    <row r="357" spans="1:20" x14ac:dyDescent="0.15">
      <c r="A357" s="149" t="s">
        <v>62</v>
      </c>
      <c r="B357" s="1">
        <v>44</v>
      </c>
      <c r="C357" s="1">
        <v>4742</v>
      </c>
      <c r="D357" s="1">
        <v>20403</v>
      </c>
      <c r="E357" s="1">
        <v>678425</v>
      </c>
      <c r="F357" s="1">
        <v>3910</v>
      </c>
      <c r="G357" s="1">
        <v>12637</v>
      </c>
      <c r="H357" s="1">
        <v>38965</v>
      </c>
      <c r="I357" s="1">
        <v>3021</v>
      </c>
      <c r="J357" s="1">
        <v>6062</v>
      </c>
      <c r="K357" s="1">
        <v>32282</v>
      </c>
      <c r="L357" s="1">
        <v>898</v>
      </c>
      <c r="M357" s="1">
        <v>999</v>
      </c>
      <c r="N357" s="1">
        <v>57842</v>
      </c>
      <c r="O357" s="1">
        <v>450</v>
      </c>
      <c r="P357" s="1">
        <v>471</v>
      </c>
      <c r="Q357" s="1">
        <v>1680</v>
      </c>
      <c r="R357" s="1">
        <v>636</v>
      </c>
      <c r="S357" s="1">
        <v>679</v>
      </c>
      <c r="T357" s="1">
        <v>2855</v>
      </c>
    </row>
    <row r="358" spans="1:20" x14ac:dyDescent="0.15">
      <c r="A358" s="149" t="s">
        <v>62</v>
      </c>
      <c r="B358" s="1">
        <v>45</v>
      </c>
      <c r="C358" s="1">
        <v>4798</v>
      </c>
      <c r="D358" s="1">
        <v>21227</v>
      </c>
      <c r="E358" s="1">
        <v>717019</v>
      </c>
      <c r="F358" s="1">
        <v>3949</v>
      </c>
      <c r="G358" s="1">
        <v>12997</v>
      </c>
      <c r="H358" s="1">
        <v>40121</v>
      </c>
      <c r="I358" s="1">
        <v>3207</v>
      </c>
      <c r="J358" s="1">
        <v>6576</v>
      </c>
      <c r="K358" s="1">
        <v>34172</v>
      </c>
      <c r="L358" s="1">
        <v>747</v>
      </c>
      <c r="M358" s="1">
        <v>824</v>
      </c>
      <c r="N358" s="1">
        <v>38595</v>
      </c>
      <c r="O358" s="1">
        <v>346</v>
      </c>
      <c r="P358" s="1">
        <v>360</v>
      </c>
      <c r="Q358" s="1">
        <v>1157</v>
      </c>
      <c r="R358" s="1">
        <v>482</v>
      </c>
      <c r="S358" s="1">
        <v>514</v>
      </c>
      <c r="T358" s="1">
        <v>1890</v>
      </c>
    </row>
    <row r="359" spans="1:20" x14ac:dyDescent="0.15">
      <c r="A359" s="149" t="s">
        <v>62</v>
      </c>
      <c r="B359" s="1">
        <v>46</v>
      </c>
      <c r="C359" s="1">
        <v>4850</v>
      </c>
      <c r="D359" s="1">
        <v>21936</v>
      </c>
      <c r="E359" s="1">
        <v>746890</v>
      </c>
      <c r="F359" s="1">
        <v>3983</v>
      </c>
      <c r="G359" s="1">
        <v>13321</v>
      </c>
      <c r="H359" s="1">
        <v>41128</v>
      </c>
      <c r="I359" s="1">
        <v>3372</v>
      </c>
      <c r="J359" s="1">
        <v>6971</v>
      </c>
      <c r="K359" s="1">
        <v>35563</v>
      </c>
      <c r="L359" s="1">
        <v>645</v>
      </c>
      <c r="M359" s="1">
        <v>709</v>
      </c>
      <c r="N359" s="1">
        <v>29871</v>
      </c>
      <c r="O359" s="1">
        <v>311</v>
      </c>
      <c r="P359" s="1">
        <v>324</v>
      </c>
      <c r="Q359" s="1">
        <v>1006</v>
      </c>
      <c r="R359" s="1">
        <v>372</v>
      </c>
      <c r="S359" s="1">
        <v>395</v>
      </c>
      <c r="T359" s="1">
        <v>1391</v>
      </c>
    </row>
    <row r="360" spans="1:20" x14ac:dyDescent="0.15">
      <c r="A360" s="149" t="s">
        <v>62</v>
      </c>
      <c r="B360" s="1">
        <v>47</v>
      </c>
      <c r="C360" s="1">
        <v>4920</v>
      </c>
      <c r="D360" s="1">
        <v>22848</v>
      </c>
      <c r="E360" s="1">
        <v>787850</v>
      </c>
      <c r="F360" s="1">
        <v>4027</v>
      </c>
      <c r="G360" s="1">
        <v>13694</v>
      </c>
      <c r="H360" s="1">
        <v>42413</v>
      </c>
      <c r="I360" s="1">
        <v>3605</v>
      </c>
      <c r="J360" s="1">
        <v>7525</v>
      </c>
      <c r="K360" s="1">
        <v>37515</v>
      </c>
      <c r="L360" s="1">
        <v>822</v>
      </c>
      <c r="M360" s="1">
        <v>913</v>
      </c>
      <c r="N360" s="1">
        <v>40960</v>
      </c>
      <c r="O360" s="1">
        <v>358</v>
      </c>
      <c r="P360" s="1">
        <v>374</v>
      </c>
      <c r="Q360" s="1">
        <v>1286</v>
      </c>
      <c r="R360" s="1">
        <v>516</v>
      </c>
      <c r="S360" s="1">
        <v>554</v>
      </c>
      <c r="T360" s="1">
        <v>1951</v>
      </c>
    </row>
    <row r="361" spans="1:20" x14ac:dyDescent="0.15">
      <c r="A361" s="149" t="s">
        <v>62</v>
      </c>
      <c r="B361" s="1">
        <v>48</v>
      </c>
      <c r="C361" s="1">
        <v>4999</v>
      </c>
      <c r="D361" s="1">
        <v>24007</v>
      </c>
      <c r="E361" s="1">
        <v>836295</v>
      </c>
      <c r="F361" s="1">
        <v>4079</v>
      </c>
      <c r="G361" s="1">
        <v>14187</v>
      </c>
      <c r="H361" s="1">
        <v>44209</v>
      </c>
      <c r="I361" s="1">
        <v>3870</v>
      </c>
      <c r="J361" s="1">
        <v>8221</v>
      </c>
      <c r="K361" s="1">
        <v>39828</v>
      </c>
      <c r="L361" s="1">
        <v>1021</v>
      </c>
      <c r="M361" s="1">
        <v>1158</v>
      </c>
      <c r="N361" s="1">
        <v>48445</v>
      </c>
      <c r="O361" s="1">
        <v>468</v>
      </c>
      <c r="P361" s="1">
        <v>491</v>
      </c>
      <c r="Q361" s="1">
        <v>1796</v>
      </c>
      <c r="R361" s="1">
        <v>635</v>
      </c>
      <c r="S361" s="1">
        <v>697</v>
      </c>
      <c r="T361" s="1">
        <v>2313</v>
      </c>
    </row>
    <row r="362" spans="1:20" x14ac:dyDescent="0.15">
      <c r="A362" s="149" t="s">
        <v>62</v>
      </c>
      <c r="B362" s="1">
        <v>49</v>
      </c>
      <c r="C362" s="1">
        <v>5072</v>
      </c>
      <c r="D362" s="1">
        <v>25211</v>
      </c>
      <c r="E362" s="1">
        <v>882629</v>
      </c>
      <c r="F362" s="1">
        <v>4135</v>
      </c>
      <c r="G362" s="1">
        <v>14707</v>
      </c>
      <c r="H362" s="1">
        <v>46028</v>
      </c>
      <c r="I362" s="1">
        <v>4102</v>
      </c>
      <c r="J362" s="1">
        <v>8892</v>
      </c>
      <c r="K362" s="1">
        <v>41929</v>
      </c>
      <c r="L362" s="1">
        <v>1053</v>
      </c>
      <c r="M362" s="1">
        <v>1205</v>
      </c>
      <c r="N362" s="1">
        <v>46334</v>
      </c>
      <c r="O362" s="1">
        <v>2582</v>
      </c>
      <c r="P362" s="1">
        <v>2726</v>
      </c>
      <c r="Q362" s="1">
        <v>1819</v>
      </c>
      <c r="R362" s="1">
        <v>608</v>
      </c>
      <c r="S362" s="1">
        <v>671</v>
      </c>
      <c r="T362" s="1">
        <v>2102</v>
      </c>
    </row>
    <row r="363" spans="1:20" x14ac:dyDescent="0.15">
      <c r="A363" s="149" t="s">
        <v>62</v>
      </c>
      <c r="B363" s="1">
        <v>50</v>
      </c>
      <c r="C363" s="1">
        <v>5135</v>
      </c>
      <c r="D363" s="1">
        <v>26540</v>
      </c>
      <c r="E363" s="1">
        <v>927845</v>
      </c>
      <c r="F363" s="1">
        <v>4190</v>
      </c>
      <c r="G363" s="1">
        <v>15295</v>
      </c>
      <c r="H363" s="1">
        <v>47929</v>
      </c>
      <c r="I363" s="1">
        <v>4294</v>
      </c>
      <c r="J363" s="1">
        <v>9554</v>
      </c>
      <c r="K363" s="1">
        <v>43809</v>
      </c>
      <c r="L363" s="1">
        <v>1131</v>
      </c>
      <c r="M363" s="1">
        <v>1328</v>
      </c>
      <c r="N363" s="1">
        <v>45219</v>
      </c>
      <c r="O363" s="1">
        <v>550</v>
      </c>
      <c r="P363" s="1">
        <v>588</v>
      </c>
      <c r="Q363" s="1">
        <v>1901</v>
      </c>
      <c r="R363" s="1">
        <v>587</v>
      </c>
      <c r="S363" s="1">
        <v>661</v>
      </c>
      <c r="T363" s="1">
        <v>1880</v>
      </c>
    </row>
    <row r="364" spans="1:20" x14ac:dyDescent="0.15">
      <c r="A364" s="149" t="s">
        <v>62</v>
      </c>
      <c r="B364" s="1">
        <v>51</v>
      </c>
      <c r="C364" s="1">
        <v>5174</v>
      </c>
      <c r="D364" s="1">
        <v>27602</v>
      </c>
      <c r="E364" s="1">
        <v>962099</v>
      </c>
      <c r="F364" s="1">
        <v>4229</v>
      </c>
      <c r="G364" s="1">
        <v>15715</v>
      </c>
      <c r="H364" s="1">
        <v>49127</v>
      </c>
      <c r="I364" s="1">
        <v>4413</v>
      </c>
      <c r="J364" s="1">
        <v>10066</v>
      </c>
      <c r="K364" s="1">
        <v>45239</v>
      </c>
      <c r="L364" s="1">
        <v>903</v>
      </c>
      <c r="M364" s="1">
        <v>1063</v>
      </c>
      <c r="N364" s="1">
        <v>34255</v>
      </c>
      <c r="O364" s="1">
        <v>394</v>
      </c>
      <c r="P364" s="1">
        <v>420</v>
      </c>
      <c r="Q364" s="1">
        <v>1199</v>
      </c>
      <c r="R364" s="1">
        <v>448</v>
      </c>
      <c r="S364" s="1">
        <v>513</v>
      </c>
      <c r="T364" s="1">
        <v>1430</v>
      </c>
    </row>
    <row r="365" spans="1:20" x14ac:dyDescent="0.15">
      <c r="A365" s="149" t="s">
        <v>62</v>
      </c>
      <c r="B365" s="1">
        <v>52</v>
      </c>
      <c r="C365" s="1">
        <v>5218</v>
      </c>
      <c r="D365" s="1">
        <v>29383</v>
      </c>
      <c r="E365" s="1">
        <v>1040810</v>
      </c>
      <c r="F365" s="1">
        <v>4265</v>
      </c>
      <c r="G365" s="1">
        <v>16109</v>
      </c>
      <c r="H365" s="1">
        <v>50191</v>
      </c>
      <c r="I365" s="1">
        <v>4570</v>
      </c>
      <c r="J365" s="1">
        <v>11363</v>
      </c>
      <c r="K365" s="1">
        <v>51720</v>
      </c>
      <c r="L365" s="1">
        <v>1195</v>
      </c>
      <c r="M365" s="1">
        <v>1781</v>
      </c>
      <c r="N365" s="1">
        <v>78718</v>
      </c>
      <c r="O365" s="1">
        <v>365</v>
      </c>
      <c r="P365" s="1">
        <v>394</v>
      </c>
      <c r="Q365" s="1">
        <v>1064</v>
      </c>
      <c r="R365" s="1">
        <v>895</v>
      </c>
      <c r="S365" s="1">
        <v>1297</v>
      </c>
      <c r="T365" s="1">
        <v>6480</v>
      </c>
    </row>
    <row r="366" spans="1:20" x14ac:dyDescent="0.15">
      <c r="A366" s="149" t="s">
        <v>76</v>
      </c>
      <c r="B366" s="1">
        <v>1</v>
      </c>
      <c r="C366" s="1">
        <v>2660</v>
      </c>
      <c r="D366" s="1">
        <v>2960</v>
      </c>
      <c r="E366" s="1">
        <v>51044</v>
      </c>
      <c r="F366" s="1">
        <v>2023</v>
      </c>
      <c r="G366" s="1">
        <v>2129</v>
      </c>
      <c r="H366" s="1">
        <v>7339</v>
      </c>
      <c r="I366" s="1">
        <v>275</v>
      </c>
      <c r="J366" s="1">
        <v>305</v>
      </c>
      <c r="K366" s="1">
        <v>788</v>
      </c>
      <c r="L366" s="1">
        <v>2660</v>
      </c>
      <c r="M366" s="1">
        <v>2960</v>
      </c>
      <c r="N366" s="1">
        <v>51044</v>
      </c>
      <c r="O366" s="1">
        <v>2023</v>
      </c>
      <c r="P366" s="1">
        <v>2129</v>
      </c>
      <c r="Q366" s="1">
        <v>7339</v>
      </c>
      <c r="R366" s="1">
        <v>275</v>
      </c>
      <c r="S366" s="1">
        <v>305</v>
      </c>
      <c r="T366" s="1">
        <v>788</v>
      </c>
    </row>
    <row r="367" spans="1:20" x14ac:dyDescent="0.15">
      <c r="A367" s="149" t="s">
        <v>76</v>
      </c>
      <c r="B367" s="1">
        <v>2</v>
      </c>
      <c r="C367" s="1">
        <v>4828</v>
      </c>
      <c r="D367" s="1">
        <v>5859</v>
      </c>
      <c r="E367" s="1">
        <v>99886</v>
      </c>
      <c r="F367" s="1">
        <v>3849</v>
      </c>
      <c r="G367" s="1">
        <v>4321</v>
      </c>
      <c r="H367" s="1">
        <v>15392</v>
      </c>
      <c r="I367" s="1">
        <v>440</v>
      </c>
      <c r="J367" s="1">
        <v>509</v>
      </c>
      <c r="K367" s="1">
        <v>1301</v>
      </c>
      <c r="L367" s="1">
        <v>2639</v>
      </c>
      <c r="M367" s="1">
        <v>2899</v>
      </c>
      <c r="N367" s="1">
        <v>48842</v>
      </c>
      <c r="O367" s="1">
        <v>2084</v>
      </c>
      <c r="P367" s="1">
        <v>2192</v>
      </c>
      <c r="Q367" s="1">
        <v>8053</v>
      </c>
      <c r="R367" s="1">
        <v>187</v>
      </c>
      <c r="S367" s="1">
        <v>203</v>
      </c>
      <c r="T367" s="1">
        <v>513</v>
      </c>
    </row>
    <row r="368" spans="1:20" x14ac:dyDescent="0.15">
      <c r="A368" s="149" t="s">
        <v>76</v>
      </c>
      <c r="B368" s="1">
        <v>3</v>
      </c>
      <c r="C368" s="1">
        <v>6794</v>
      </c>
      <c r="D368" s="1">
        <v>9004</v>
      </c>
      <c r="E368" s="1">
        <v>151979</v>
      </c>
      <c r="F368" s="1">
        <v>5634</v>
      </c>
      <c r="G368" s="1">
        <v>6803</v>
      </c>
      <c r="H368" s="1">
        <v>25270</v>
      </c>
      <c r="I368" s="1">
        <v>556</v>
      </c>
      <c r="J368" s="1">
        <v>659</v>
      </c>
      <c r="K368" s="1">
        <v>1708</v>
      </c>
      <c r="L368" s="1">
        <v>2872</v>
      </c>
      <c r="M368" s="1">
        <v>3144</v>
      </c>
      <c r="N368" s="1">
        <v>52093</v>
      </c>
      <c r="O368" s="1">
        <v>2357</v>
      </c>
      <c r="P368" s="1">
        <v>2483</v>
      </c>
      <c r="Q368" s="1">
        <v>9878</v>
      </c>
      <c r="R368" s="1">
        <v>140</v>
      </c>
      <c r="S368" s="1">
        <v>150</v>
      </c>
      <c r="T368" s="1">
        <v>407</v>
      </c>
    </row>
    <row r="369" spans="1:20" x14ac:dyDescent="0.15">
      <c r="A369" s="149" t="s">
        <v>76</v>
      </c>
      <c r="B369" s="1">
        <v>4</v>
      </c>
      <c r="C369" s="1">
        <v>8375</v>
      </c>
      <c r="D369" s="1">
        <v>12024</v>
      </c>
      <c r="E369" s="1">
        <v>203055</v>
      </c>
      <c r="F369" s="1">
        <v>7144</v>
      </c>
      <c r="G369" s="1">
        <v>9260</v>
      </c>
      <c r="H369" s="1">
        <v>35509</v>
      </c>
      <c r="I369" s="1">
        <v>631</v>
      </c>
      <c r="J369" s="1">
        <v>755</v>
      </c>
      <c r="K369" s="1">
        <v>1936</v>
      </c>
      <c r="L369" s="1">
        <v>2787</v>
      </c>
      <c r="M369" s="1">
        <v>3020</v>
      </c>
      <c r="N369" s="1">
        <v>51078</v>
      </c>
      <c r="O369" s="1">
        <v>2338</v>
      </c>
      <c r="P369" s="1">
        <v>2457</v>
      </c>
      <c r="Q369" s="1">
        <v>10238</v>
      </c>
      <c r="R369" s="1">
        <v>93</v>
      </c>
      <c r="S369" s="1">
        <v>97</v>
      </c>
      <c r="T369" s="1">
        <v>229</v>
      </c>
    </row>
    <row r="370" spans="1:20" x14ac:dyDescent="0.15">
      <c r="A370" s="149" t="s">
        <v>76</v>
      </c>
      <c r="B370" s="1">
        <v>5</v>
      </c>
      <c r="C370" s="1">
        <v>10013</v>
      </c>
      <c r="D370" s="1">
        <v>15733</v>
      </c>
      <c r="E370" s="1">
        <v>263736</v>
      </c>
      <c r="F370" s="1">
        <v>8784</v>
      </c>
      <c r="G370" s="1">
        <v>12376</v>
      </c>
      <c r="H370" s="1">
        <v>48718</v>
      </c>
      <c r="I370" s="1">
        <v>699</v>
      </c>
      <c r="J370" s="1">
        <v>851</v>
      </c>
      <c r="K370" s="1">
        <v>2280</v>
      </c>
      <c r="L370" s="1">
        <v>3390</v>
      </c>
      <c r="M370" s="1">
        <v>3710</v>
      </c>
      <c r="N370" s="1">
        <v>60681</v>
      </c>
      <c r="O370" s="1">
        <v>2930</v>
      </c>
      <c r="P370" s="1">
        <v>3115</v>
      </c>
      <c r="Q370" s="1">
        <v>13209</v>
      </c>
      <c r="R370" s="1">
        <v>88</v>
      </c>
      <c r="S370" s="1">
        <v>96</v>
      </c>
      <c r="T370" s="1">
        <v>344</v>
      </c>
    </row>
    <row r="371" spans="1:20" x14ac:dyDescent="0.15">
      <c r="A371" s="149" t="s">
        <v>76</v>
      </c>
      <c r="B371" s="1">
        <v>6</v>
      </c>
      <c r="C371" s="1">
        <v>12094</v>
      </c>
      <c r="D371" s="1">
        <v>21548</v>
      </c>
      <c r="E371" s="1">
        <v>353093</v>
      </c>
      <c r="F371" s="1">
        <v>10950</v>
      </c>
      <c r="G371" s="1">
        <v>17355</v>
      </c>
      <c r="H371" s="1">
        <v>66962</v>
      </c>
      <c r="I371" s="1">
        <v>745</v>
      </c>
      <c r="J371" s="1">
        <v>914</v>
      </c>
      <c r="K371" s="1">
        <v>2425</v>
      </c>
      <c r="L371" s="1">
        <v>5064</v>
      </c>
      <c r="M371" s="1">
        <v>5814</v>
      </c>
      <c r="N371" s="1">
        <v>89356</v>
      </c>
      <c r="O371" s="1">
        <v>4484</v>
      </c>
      <c r="P371" s="1">
        <v>4979</v>
      </c>
      <c r="Q371" s="1">
        <v>18244</v>
      </c>
      <c r="R371" s="1">
        <v>60</v>
      </c>
      <c r="S371" s="1">
        <v>63</v>
      </c>
      <c r="T371" s="1">
        <v>144</v>
      </c>
    </row>
    <row r="372" spans="1:20" x14ac:dyDescent="0.15">
      <c r="A372" s="149" t="s">
        <v>76</v>
      </c>
      <c r="B372" s="1">
        <v>7</v>
      </c>
      <c r="C372" s="1">
        <v>12614</v>
      </c>
      <c r="D372" s="1">
        <v>23941</v>
      </c>
      <c r="E372" s="1">
        <v>386721</v>
      </c>
      <c r="F372" s="1">
        <v>11436</v>
      </c>
      <c r="G372" s="1">
        <v>19124</v>
      </c>
      <c r="H372" s="1">
        <v>71978</v>
      </c>
      <c r="I372" s="1">
        <v>768</v>
      </c>
      <c r="J372" s="1">
        <v>944</v>
      </c>
      <c r="K372" s="1">
        <v>2491</v>
      </c>
      <c r="L372" s="1">
        <v>2213</v>
      </c>
      <c r="M372" s="1">
        <v>2394</v>
      </c>
      <c r="N372" s="1">
        <v>33629</v>
      </c>
      <c r="O372" s="1">
        <v>1692</v>
      </c>
      <c r="P372" s="1">
        <v>1769</v>
      </c>
      <c r="Q372" s="1">
        <v>5017</v>
      </c>
      <c r="R372" s="1">
        <v>30</v>
      </c>
      <c r="S372" s="1">
        <v>31</v>
      </c>
      <c r="T372" s="1">
        <v>67</v>
      </c>
    </row>
    <row r="373" spans="1:20" x14ac:dyDescent="0.15">
      <c r="A373" s="149" t="s">
        <v>76</v>
      </c>
      <c r="B373" s="1">
        <v>8</v>
      </c>
      <c r="C373" s="1">
        <v>13076</v>
      </c>
      <c r="D373" s="1">
        <v>26478</v>
      </c>
      <c r="E373" s="1">
        <v>423867</v>
      </c>
      <c r="F373" s="1">
        <v>11893</v>
      </c>
      <c r="G373" s="1">
        <v>21093</v>
      </c>
      <c r="H373" s="1">
        <v>78175</v>
      </c>
      <c r="I373" s="1">
        <v>791</v>
      </c>
      <c r="J373" s="1">
        <v>976</v>
      </c>
      <c r="K373" s="1">
        <v>2557</v>
      </c>
      <c r="L373" s="1">
        <v>2348</v>
      </c>
      <c r="M373" s="1">
        <v>2537</v>
      </c>
      <c r="N373" s="1">
        <v>37146</v>
      </c>
      <c r="O373" s="1">
        <v>1880</v>
      </c>
      <c r="P373" s="1">
        <v>1969</v>
      </c>
      <c r="Q373" s="1">
        <v>6197</v>
      </c>
      <c r="R373" s="1">
        <v>32</v>
      </c>
      <c r="S373" s="1">
        <v>32</v>
      </c>
      <c r="T373" s="1">
        <v>66</v>
      </c>
    </row>
    <row r="374" spans="1:20" x14ac:dyDescent="0.15">
      <c r="A374" s="149" t="s">
        <v>76</v>
      </c>
      <c r="B374" s="1">
        <v>9</v>
      </c>
      <c r="C374" s="1">
        <v>13508</v>
      </c>
      <c r="D374" s="1">
        <v>29192</v>
      </c>
      <c r="E374" s="1">
        <v>464478</v>
      </c>
      <c r="F374" s="1">
        <v>12334</v>
      </c>
      <c r="G374" s="1">
        <v>23240</v>
      </c>
      <c r="H374" s="1">
        <v>85225</v>
      </c>
      <c r="I374" s="1">
        <v>811</v>
      </c>
      <c r="J374" s="1">
        <v>1004</v>
      </c>
      <c r="K374" s="1">
        <v>2619</v>
      </c>
      <c r="L374" s="1">
        <v>2509</v>
      </c>
      <c r="M374" s="1">
        <v>2713</v>
      </c>
      <c r="N374" s="1">
        <v>40612</v>
      </c>
      <c r="O374" s="1">
        <v>2045</v>
      </c>
      <c r="P374" s="1">
        <v>2147</v>
      </c>
      <c r="Q374" s="1">
        <v>7050</v>
      </c>
      <c r="R374" s="1">
        <v>28</v>
      </c>
      <c r="S374" s="1">
        <v>28</v>
      </c>
      <c r="T374" s="1">
        <v>62</v>
      </c>
    </row>
    <row r="375" spans="1:20" x14ac:dyDescent="0.15">
      <c r="A375" s="149" t="s">
        <v>76</v>
      </c>
      <c r="B375" s="1">
        <v>10</v>
      </c>
      <c r="C375" s="1">
        <v>13882</v>
      </c>
      <c r="D375" s="1">
        <v>31907</v>
      </c>
      <c r="E375" s="1">
        <v>505800</v>
      </c>
      <c r="F375" s="1">
        <v>12718</v>
      </c>
      <c r="G375" s="1">
        <v>25371</v>
      </c>
      <c r="H375" s="1">
        <v>92132</v>
      </c>
      <c r="I375" s="1">
        <v>829</v>
      </c>
      <c r="J375" s="1">
        <v>1029</v>
      </c>
      <c r="K375" s="1">
        <v>2683</v>
      </c>
      <c r="L375" s="1">
        <v>2507</v>
      </c>
      <c r="M375" s="1">
        <v>2716</v>
      </c>
      <c r="N375" s="1">
        <v>41322</v>
      </c>
      <c r="O375" s="1">
        <v>2029</v>
      </c>
      <c r="P375" s="1">
        <v>2130</v>
      </c>
      <c r="Q375" s="1">
        <v>6908</v>
      </c>
      <c r="R375" s="1">
        <v>24</v>
      </c>
      <c r="S375" s="1">
        <v>25</v>
      </c>
      <c r="T375" s="1">
        <v>64</v>
      </c>
    </row>
    <row r="376" spans="1:20" x14ac:dyDescent="0.15">
      <c r="A376" s="149" t="s">
        <v>76</v>
      </c>
      <c r="B376" s="1">
        <v>11</v>
      </c>
      <c r="C376" s="1">
        <v>14210</v>
      </c>
      <c r="D376" s="1">
        <v>34637</v>
      </c>
      <c r="E376" s="1">
        <v>548230</v>
      </c>
      <c r="F376" s="1">
        <v>13063</v>
      </c>
      <c r="G376" s="1">
        <v>27505</v>
      </c>
      <c r="H376" s="1">
        <v>99179</v>
      </c>
      <c r="I376" s="1">
        <v>847</v>
      </c>
      <c r="J376" s="1">
        <v>1054</v>
      </c>
      <c r="K376" s="1">
        <v>2733</v>
      </c>
      <c r="L376" s="1">
        <v>2517</v>
      </c>
      <c r="M376" s="1">
        <v>2731</v>
      </c>
      <c r="N376" s="1">
        <v>42430</v>
      </c>
      <c r="O376" s="1">
        <v>2028</v>
      </c>
      <c r="P376" s="1">
        <v>2134</v>
      </c>
      <c r="Q376" s="1">
        <v>7048</v>
      </c>
      <c r="R376" s="1">
        <v>24</v>
      </c>
      <c r="S376" s="1">
        <v>25</v>
      </c>
      <c r="T376" s="1">
        <v>51</v>
      </c>
    </row>
    <row r="377" spans="1:20" x14ac:dyDescent="0.15">
      <c r="A377" s="149" t="s">
        <v>76</v>
      </c>
      <c r="B377" s="1">
        <v>12</v>
      </c>
      <c r="C377" s="1">
        <v>14518</v>
      </c>
      <c r="D377" s="1">
        <v>37567</v>
      </c>
      <c r="E377" s="1">
        <v>596089</v>
      </c>
      <c r="F377" s="1">
        <v>13395</v>
      </c>
      <c r="G377" s="1">
        <v>29856</v>
      </c>
      <c r="H377" s="1">
        <v>107943</v>
      </c>
      <c r="I377" s="1">
        <v>868</v>
      </c>
      <c r="J377" s="1">
        <v>1082</v>
      </c>
      <c r="K377" s="1">
        <v>2791</v>
      </c>
      <c r="L377" s="1">
        <v>2696</v>
      </c>
      <c r="M377" s="1">
        <v>2929</v>
      </c>
      <c r="N377" s="1">
        <v>47859</v>
      </c>
      <c r="O377" s="1">
        <v>2230</v>
      </c>
      <c r="P377" s="1">
        <v>2351</v>
      </c>
      <c r="Q377" s="1">
        <v>8764</v>
      </c>
      <c r="R377" s="1">
        <v>27</v>
      </c>
      <c r="S377" s="1">
        <v>28</v>
      </c>
      <c r="T377" s="1">
        <v>58</v>
      </c>
    </row>
    <row r="378" spans="1:20" x14ac:dyDescent="0.15">
      <c r="A378" s="149" t="s">
        <v>76</v>
      </c>
      <c r="B378" s="1">
        <v>13</v>
      </c>
      <c r="C378" s="1">
        <v>14817</v>
      </c>
      <c r="D378" s="1">
        <v>40901</v>
      </c>
      <c r="E378" s="1">
        <v>650961</v>
      </c>
      <c r="F378" s="1">
        <v>13723</v>
      </c>
      <c r="G378" s="1">
        <v>32555</v>
      </c>
      <c r="H378" s="1">
        <v>118595</v>
      </c>
      <c r="I378" s="1">
        <v>887</v>
      </c>
      <c r="J378" s="1">
        <v>1108</v>
      </c>
      <c r="K378" s="1">
        <v>2843</v>
      </c>
      <c r="L378" s="1">
        <v>3049</v>
      </c>
      <c r="M378" s="1">
        <v>3335</v>
      </c>
      <c r="N378" s="1">
        <v>54872</v>
      </c>
      <c r="O378" s="1">
        <v>2543</v>
      </c>
      <c r="P378" s="1">
        <v>2699</v>
      </c>
      <c r="Q378" s="1">
        <v>10652</v>
      </c>
      <c r="R378" s="1">
        <v>15</v>
      </c>
      <c r="S378" s="1">
        <v>16</v>
      </c>
      <c r="T378" s="1">
        <v>52</v>
      </c>
    </row>
    <row r="379" spans="1:20" x14ac:dyDescent="0.15">
      <c r="A379" s="149" t="s">
        <v>76</v>
      </c>
      <c r="B379" s="1">
        <v>14</v>
      </c>
      <c r="C379" s="1">
        <v>15144</v>
      </c>
      <c r="D379" s="1">
        <v>44980</v>
      </c>
      <c r="E379" s="1">
        <v>718099</v>
      </c>
      <c r="F379" s="1">
        <v>14077</v>
      </c>
      <c r="G379" s="1">
        <v>35705</v>
      </c>
      <c r="H379" s="1">
        <v>130009</v>
      </c>
      <c r="I379" s="1">
        <v>911</v>
      </c>
      <c r="J379" s="1">
        <v>1141</v>
      </c>
      <c r="K379" s="1">
        <v>2912</v>
      </c>
      <c r="L379" s="1">
        <v>3634</v>
      </c>
      <c r="M379" s="1">
        <v>4080</v>
      </c>
      <c r="N379" s="1">
        <v>67138</v>
      </c>
      <c r="O379" s="1">
        <v>2916</v>
      </c>
      <c r="P379" s="1">
        <v>3150</v>
      </c>
      <c r="Q379" s="1">
        <v>11414</v>
      </c>
      <c r="R379" s="1">
        <v>32</v>
      </c>
      <c r="S379" s="1">
        <v>33</v>
      </c>
      <c r="T379" s="1">
        <v>68</v>
      </c>
    </row>
    <row r="380" spans="1:20" x14ac:dyDescent="0.15">
      <c r="A380" s="149" t="s">
        <v>76</v>
      </c>
      <c r="B380" s="1">
        <v>15</v>
      </c>
      <c r="C380" s="1">
        <v>15309</v>
      </c>
      <c r="D380" s="1">
        <v>47505</v>
      </c>
      <c r="E380" s="1">
        <v>756337</v>
      </c>
      <c r="F380" s="1">
        <v>14262</v>
      </c>
      <c r="G380" s="1">
        <v>37639</v>
      </c>
      <c r="H380" s="1">
        <v>136112</v>
      </c>
      <c r="I380" s="1">
        <v>943</v>
      </c>
      <c r="J380" s="1">
        <v>1188</v>
      </c>
      <c r="K380" s="1">
        <v>3030</v>
      </c>
      <c r="L380" s="1">
        <v>2334</v>
      </c>
      <c r="M380" s="1">
        <v>2524</v>
      </c>
      <c r="N380" s="1">
        <v>38237</v>
      </c>
      <c r="O380" s="1">
        <v>1848</v>
      </c>
      <c r="P380" s="1">
        <v>1934</v>
      </c>
      <c r="Q380" s="1">
        <v>6103</v>
      </c>
      <c r="R380" s="1">
        <v>44</v>
      </c>
      <c r="S380" s="1">
        <v>46</v>
      </c>
      <c r="T380" s="1">
        <v>119</v>
      </c>
    </row>
    <row r="381" spans="1:20" x14ac:dyDescent="0.15">
      <c r="A381" s="149" t="s">
        <v>76</v>
      </c>
      <c r="B381" s="1">
        <v>16</v>
      </c>
      <c r="C381" s="1">
        <v>15494</v>
      </c>
      <c r="D381" s="1">
        <v>50687</v>
      </c>
      <c r="E381" s="1">
        <v>805627</v>
      </c>
      <c r="F381" s="1">
        <v>14485</v>
      </c>
      <c r="G381" s="1">
        <v>40233</v>
      </c>
      <c r="H381" s="1">
        <v>145361</v>
      </c>
      <c r="I381" s="1">
        <v>984</v>
      </c>
      <c r="J381" s="1">
        <v>1243</v>
      </c>
      <c r="K381" s="1">
        <v>3185</v>
      </c>
      <c r="L381" s="1">
        <v>2919</v>
      </c>
      <c r="M381" s="1">
        <v>3183</v>
      </c>
      <c r="N381" s="1">
        <v>49289</v>
      </c>
      <c r="O381" s="1">
        <v>2451</v>
      </c>
      <c r="P381" s="1">
        <v>2594</v>
      </c>
      <c r="Q381" s="1">
        <v>9249</v>
      </c>
      <c r="R381" s="1">
        <v>53</v>
      </c>
      <c r="S381" s="1">
        <v>55</v>
      </c>
      <c r="T381" s="1">
        <v>155</v>
      </c>
    </row>
    <row r="382" spans="1:20" x14ac:dyDescent="0.15">
      <c r="A382" s="149" t="s">
        <v>76</v>
      </c>
      <c r="B382" s="1">
        <v>17</v>
      </c>
      <c r="C382" s="1">
        <v>15702</v>
      </c>
      <c r="D382" s="1">
        <v>54598</v>
      </c>
      <c r="E382" s="1">
        <v>866812</v>
      </c>
      <c r="F382" s="1">
        <v>14747</v>
      </c>
      <c r="G382" s="1">
        <v>43563</v>
      </c>
      <c r="H382" s="1">
        <v>158605</v>
      </c>
      <c r="I382" s="1">
        <v>1032</v>
      </c>
      <c r="J382" s="1">
        <v>1309</v>
      </c>
      <c r="K382" s="1">
        <v>3385</v>
      </c>
      <c r="L382" s="1">
        <v>3574</v>
      </c>
      <c r="M382" s="1">
        <v>3911</v>
      </c>
      <c r="N382" s="1">
        <v>61185</v>
      </c>
      <c r="O382" s="1">
        <v>3128</v>
      </c>
      <c r="P382" s="1">
        <v>3330</v>
      </c>
      <c r="Q382" s="1">
        <v>13244</v>
      </c>
      <c r="R382" s="1">
        <v>64</v>
      </c>
      <c r="S382" s="1">
        <v>67</v>
      </c>
      <c r="T382" s="1">
        <v>200</v>
      </c>
    </row>
    <row r="383" spans="1:20" x14ac:dyDescent="0.15">
      <c r="A383" s="149" t="s">
        <v>76</v>
      </c>
      <c r="B383" s="1">
        <v>18</v>
      </c>
      <c r="C383" s="1">
        <v>16002</v>
      </c>
      <c r="D383" s="1">
        <v>60876</v>
      </c>
      <c r="E383" s="1">
        <v>968961</v>
      </c>
      <c r="F383" s="1">
        <v>15160</v>
      </c>
      <c r="G383" s="1">
        <v>49089</v>
      </c>
      <c r="H383" s="1">
        <v>179182</v>
      </c>
      <c r="I383" s="1">
        <v>1130</v>
      </c>
      <c r="J383" s="1">
        <v>1436</v>
      </c>
      <c r="K383" s="1">
        <v>3734</v>
      </c>
      <c r="L383" s="1">
        <v>5492</v>
      </c>
      <c r="M383" s="1">
        <v>6278</v>
      </c>
      <c r="N383" s="1">
        <v>102150</v>
      </c>
      <c r="O383" s="1">
        <v>4987</v>
      </c>
      <c r="P383" s="1">
        <v>5526</v>
      </c>
      <c r="Q383" s="1">
        <v>20577</v>
      </c>
      <c r="R383" s="1">
        <v>121</v>
      </c>
      <c r="S383" s="1">
        <v>128</v>
      </c>
      <c r="T383" s="1">
        <v>349</v>
      </c>
    </row>
    <row r="384" spans="1:20" x14ac:dyDescent="0.15">
      <c r="A384" s="149" t="s">
        <v>76</v>
      </c>
      <c r="B384" s="1">
        <v>19</v>
      </c>
      <c r="C384" s="1">
        <v>16106</v>
      </c>
      <c r="D384" s="1">
        <v>63657</v>
      </c>
      <c r="E384" s="1">
        <v>1008447</v>
      </c>
      <c r="F384" s="1">
        <v>15293</v>
      </c>
      <c r="G384" s="1">
        <v>51323</v>
      </c>
      <c r="H384" s="1">
        <v>185703</v>
      </c>
      <c r="I384" s="1">
        <v>1144</v>
      </c>
      <c r="J384" s="1">
        <v>1463</v>
      </c>
      <c r="K384" s="1">
        <v>3798</v>
      </c>
      <c r="L384" s="1">
        <v>2560</v>
      </c>
      <c r="M384" s="1">
        <v>2781</v>
      </c>
      <c r="N384" s="1">
        <v>39486</v>
      </c>
      <c r="O384" s="1">
        <v>2114</v>
      </c>
      <c r="P384" s="1">
        <v>2234</v>
      </c>
      <c r="Q384" s="1">
        <v>6521</v>
      </c>
      <c r="R384" s="1">
        <v>25</v>
      </c>
      <c r="S384" s="1">
        <v>26</v>
      </c>
      <c r="T384" s="1">
        <v>64</v>
      </c>
    </row>
    <row r="385" spans="1:20" x14ac:dyDescent="0.15">
      <c r="A385" s="149" t="s">
        <v>76</v>
      </c>
      <c r="B385" s="1">
        <v>20</v>
      </c>
      <c r="C385" s="1">
        <v>16199</v>
      </c>
      <c r="D385" s="1">
        <v>66637</v>
      </c>
      <c r="E385" s="1">
        <v>1050987</v>
      </c>
      <c r="F385" s="1">
        <v>15416</v>
      </c>
      <c r="G385" s="1">
        <v>53784</v>
      </c>
      <c r="H385" s="1">
        <v>193417</v>
      </c>
      <c r="I385" s="1">
        <v>1154</v>
      </c>
      <c r="J385" s="1">
        <v>1479</v>
      </c>
      <c r="K385" s="1">
        <v>3843</v>
      </c>
      <c r="L385" s="1">
        <v>2738</v>
      </c>
      <c r="M385" s="1">
        <v>2979</v>
      </c>
      <c r="N385" s="1">
        <v>42539</v>
      </c>
      <c r="O385" s="1">
        <v>2321</v>
      </c>
      <c r="P385" s="1">
        <v>2462</v>
      </c>
      <c r="Q385" s="1">
        <v>7715</v>
      </c>
      <c r="R385" s="1">
        <v>15</v>
      </c>
      <c r="S385" s="1">
        <v>16</v>
      </c>
      <c r="T385" s="1">
        <v>45</v>
      </c>
    </row>
    <row r="386" spans="1:20" x14ac:dyDescent="0.15">
      <c r="A386" s="149" t="s">
        <v>76</v>
      </c>
      <c r="B386" s="1">
        <v>21</v>
      </c>
      <c r="C386" s="1">
        <v>16284</v>
      </c>
      <c r="D386" s="1">
        <v>69671</v>
      </c>
      <c r="E386" s="1">
        <v>1095233</v>
      </c>
      <c r="F386" s="1">
        <v>15529</v>
      </c>
      <c r="G386" s="1">
        <v>56300</v>
      </c>
      <c r="H386" s="1">
        <v>201611</v>
      </c>
      <c r="I386" s="1">
        <v>1164</v>
      </c>
      <c r="J386" s="1">
        <v>1494</v>
      </c>
      <c r="K386" s="1">
        <v>3879</v>
      </c>
      <c r="L386" s="1">
        <v>2787</v>
      </c>
      <c r="M386" s="1">
        <v>3034</v>
      </c>
      <c r="N386" s="1">
        <v>44246</v>
      </c>
      <c r="O386" s="1">
        <v>2373</v>
      </c>
      <c r="P386" s="1">
        <v>2516</v>
      </c>
      <c r="Q386" s="1">
        <v>8194</v>
      </c>
      <c r="R386" s="1">
        <v>15</v>
      </c>
      <c r="S386" s="1">
        <v>15</v>
      </c>
      <c r="T386" s="1">
        <v>36</v>
      </c>
    </row>
    <row r="387" spans="1:20" x14ac:dyDescent="0.15">
      <c r="A387" s="149" t="s">
        <v>76</v>
      </c>
      <c r="B387" s="1">
        <v>22</v>
      </c>
      <c r="C387" s="1">
        <v>16354</v>
      </c>
      <c r="D387" s="1">
        <v>72706</v>
      </c>
      <c r="E387" s="1">
        <v>1140217</v>
      </c>
      <c r="F387" s="1">
        <v>15623</v>
      </c>
      <c r="G387" s="1">
        <v>58840</v>
      </c>
      <c r="H387" s="1">
        <v>210172</v>
      </c>
      <c r="I387" s="1">
        <v>1173</v>
      </c>
      <c r="J387" s="1">
        <v>1508</v>
      </c>
      <c r="K387" s="1">
        <v>3914</v>
      </c>
      <c r="L387" s="1">
        <v>2795</v>
      </c>
      <c r="M387" s="1">
        <v>3035</v>
      </c>
      <c r="N387" s="1">
        <v>44984</v>
      </c>
      <c r="O387" s="1">
        <v>2400</v>
      </c>
      <c r="P387" s="1">
        <v>2540</v>
      </c>
      <c r="Q387" s="1">
        <v>8561</v>
      </c>
      <c r="R387" s="1">
        <v>14</v>
      </c>
      <c r="S387" s="1">
        <v>14</v>
      </c>
      <c r="T387" s="1">
        <v>35</v>
      </c>
    </row>
    <row r="388" spans="1:20" x14ac:dyDescent="0.15">
      <c r="A388" s="149" t="s">
        <v>76</v>
      </c>
      <c r="B388" s="1">
        <v>23</v>
      </c>
      <c r="C388" s="1">
        <v>16422</v>
      </c>
      <c r="D388" s="1">
        <v>76034</v>
      </c>
      <c r="E388" s="1">
        <v>1190226</v>
      </c>
      <c r="F388" s="1">
        <v>15719</v>
      </c>
      <c r="G388" s="1">
        <v>61617</v>
      </c>
      <c r="H388" s="1">
        <v>219369</v>
      </c>
      <c r="I388" s="1">
        <v>1182</v>
      </c>
      <c r="J388" s="1">
        <v>1522</v>
      </c>
      <c r="K388" s="1">
        <v>3950</v>
      </c>
      <c r="L388" s="1">
        <v>3038</v>
      </c>
      <c r="M388" s="1">
        <v>3328</v>
      </c>
      <c r="N388" s="1">
        <v>50009</v>
      </c>
      <c r="O388" s="1">
        <v>2606</v>
      </c>
      <c r="P388" s="1">
        <v>2777</v>
      </c>
      <c r="Q388" s="1">
        <v>9197</v>
      </c>
      <c r="R388" s="1">
        <v>14</v>
      </c>
      <c r="S388" s="1">
        <v>14</v>
      </c>
      <c r="T388" s="1">
        <v>36</v>
      </c>
    </row>
    <row r="389" spans="1:20" x14ac:dyDescent="0.15">
      <c r="A389" s="149" t="s">
        <v>76</v>
      </c>
      <c r="B389" s="1">
        <v>24</v>
      </c>
      <c r="C389" s="1">
        <v>16513</v>
      </c>
      <c r="D389" s="1">
        <v>80788</v>
      </c>
      <c r="E389" s="1">
        <v>1257054</v>
      </c>
      <c r="F389" s="1">
        <v>15854</v>
      </c>
      <c r="G389" s="1">
        <v>65804</v>
      </c>
      <c r="H389" s="1">
        <v>233289</v>
      </c>
      <c r="I389" s="1">
        <v>1194</v>
      </c>
      <c r="J389" s="1">
        <v>1541</v>
      </c>
      <c r="K389" s="1">
        <v>3995</v>
      </c>
      <c r="L389" s="1">
        <v>4268</v>
      </c>
      <c r="M389" s="1">
        <v>4754</v>
      </c>
      <c r="N389" s="1">
        <v>66829</v>
      </c>
      <c r="O389" s="1">
        <v>3855</v>
      </c>
      <c r="P389" s="1">
        <v>4186</v>
      </c>
      <c r="Q389" s="1">
        <v>13920</v>
      </c>
      <c r="R389" s="1">
        <v>18</v>
      </c>
      <c r="S389" s="1">
        <v>19</v>
      </c>
      <c r="T389" s="1">
        <v>45</v>
      </c>
    </row>
    <row r="390" spans="1:20" x14ac:dyDescent="0.15">
      <c r="A390" s="149" t="s">
        <v>76</v>
      </c>
      <c r="B390" s="1">
        <v>25</v>
      </c>
      <c r="C390" s="1">
        <v>16555</v>
      </c>
      <c r="D390" s="1">
        <v>83358</v>
      </c>
      <c r="E390" s="1">
        <v>1292899</v>
      </c>
      <c r="F390" s="1">
        <v>15911</v>
      </c>
      <c r="G390" s="1">
        <v>67840</v>
      </c>
      <c r="H390" s="1">
        <v>238614</v>
      </c>
      <c r="I390" s="1">
        <v>1203</v>
      </c>
      <c r="J390" s="1">
        <v>1556</v>
      </c>
      <c r="K390" s="1">
        <v>4042</v>
      </c>
      <c r="L390" s="1">
        <v>2363</v>
      </c>
      <c r="M390" s="1">
        <v>2570</v>
      </c>
      <c r="N390" s="1">
        <v>35844</v>
      </c>
      <c r="O390" s="1">
        <v>1930</v>
      </c>
      <c r="P390" s="1">
        <v>2038</v>
      </c>
      <c r="Q390" s="1">
        <v>5325</v>
      </c>
      <c r="R390" s="1">
        <v>15</v>
      </c>
      <c r="S390" s="1">
        <v>16</v>
      </c>
      <c r="T390" s="1">
        <v>47</v>
      </c>
    </row>
    <row r="391" spans="1:20" x14ac:dyDescent="0.15">
      <c r="A391" s="149" t="s">
        <v>76</v>
      </c>
      <c r="B391" s="1">
        <v>26</v>
      </c>
      <c r="C391" s="1">
        <v>16595</v>
      </c>
      <c r="D391" s="1">
        <v>85924</v>
      </c>
      <c r="E391" s="1">
        <v>1329898</v>
      </c>
      <c r="F391" s="1">
        <v>15965</v>
      </c>
      <c r="G391" s="1">
        <v>69863</v>
      </c>
      <c r="H391" s="1">
        <v>244390</v>
      </c>
      <c r="I391" s="1">
        <v>1217</v>
      </c>
      <c r="J391" s="1">
        <v>1578</v>
      </c>
      <c r="K391" s="1">
        <v>4097</v>
      </c>
      <c r="L391" s="1">
        <v>2364</v>
      </c>
      <c r="M391" s="1">
        <v>2566</v>
      </c>
      <c r="N391" s="1">
        <v>36999</v>
      </c>
      <c r="O391" s="1">
        <v>1922</v>
      </c>
      <c r="P391" s="1">
        <v>2021</v>
      </c>
      <c r="Q391" s="1">
        <v>5775</v>
      </c>
      <c r="R391" s="1">
        <v>21</v>
      </c>
      <c r="S391" s="1">
        <v>22</v>
      </c>
      <c r="T391" s="1">
        <v>55</v>
      </c>
    </row>
    <row r="392" spans="1:20" x14ac:dyDescent="0.15">
      <c r="A392" s="149" t="s">
        <v>76</v>
      </c>
      <c r="B392" s="1">
        <v>27</v>
      </c>
      <c r="C392" s="1">
        <v>16630</v>
      </c>
      <c r="D392" s="1">
        <v>88619</v>
      </c>
      <c r="E392" s="1">
        <v>1400752</v>
      </c>
      <c r="F392" s="1">
        <v>16007</v>
      </c>
      <c r="G392" s="1">
        <v>71780</v>
      </c>
      <c r="H392" s="1">
        <v>249871</v>
      </c>
      <c r="I392" s="1">
        <v>1523</v>
      </c>
      <c r="J392" s="1">
        <v>1996</v>
      </c>
      <c r="K392" s="1">
        <v>6762</v>
      </c>
      <c r="L392" s="1">
        <v>2448</v>
      </c>
      <c r="M392" s="1">
        <v>2694</v>
      </c>
      <c r="N392" s="1">
        <v>70854</v>
      </c>
      <c r="O392" s="1">
        <v>1832</v>
      </c>
      <c r="P392" s="1">
        <v>1919</v>
      </c>
      <c r="Q392" s="1">
        <v>5482</v>
      </c>
      <c r="R392" s="1">
        <v>399</v>
      </c>
      <c r="S392" s="1">
        <v>419</v>
      </c>
      <c r="T392" s="1">
        <v>2665</v>
      </c>
    </row>
    <row r="393" spans="1:20" x14ac:dyDescent="0.15">
      <c r="A393" s="149" t="s">
        <v>76</v>
      </c>
      <c r="B393" s="1">
        <v>28</v>
      </c>
      <c r="C393" s="1">
        <v>16664</v>
      </c>
      <c r="D393" s="1">
        <v>91313</v>
      </c>
      <c r="E393" s="1">
        <v>1454385</v>
      </c>
      <c r="F393" s="1">
        <v>16048</v>
      </c>
      <c r="G393" s="1">
        <v>73733</v>
      </c>
      <c r="H393" s="1">
        <v>255215</v>
      </c>
      <c r="I393" s="1">
        <v>1760</v>
      </c>
      <c r="J393" s="1">
        <v>2344</v>
      </c>
      <c r="K393" s="1">
        <v>8100</v>
      </c>
      <c r="L393" s="1">
        <v>2453</v>
      </c>
      <c r="M393" s="1">
        <v>2696</v>
      </c>
      <c r="N393" s="1">
        <v>53633</v>
      </c>
      <c r="O393" s="1">
        <v>1857</v>
      </c>
      <c r="P393" s="1">
        <v>1953</v>
      </c>
      <c r="Q393" s="1">
        <v>5343</v>
      </c>
      <c r="R393" s="1">
        <v>328</v>
      </c>
      <c r="S393" s="1">
        <v>347</v>
      </c>
      <c r="T393" s="1">
        <v>1338</v>
      </c>
    </row>
    <row r="394" spans="1:20" x14ac:dyDescent="0.15">
      <c r="A394" s="149" t="s">
        <v>76</v>
      </c>
      <c r="B394" s="1">
        <v>29</v>
      </c>
      <c r="C394" s="1">
        <v>16694</v>
      </c>
      <c r="D394" s="1">
        <v>93788</v>
      </c>
      <c r="E394" s="1">
        <v>1493823</v>
      </c>
      <c r="F394" s="1">
        <v>16088</v>
      </c>
      <c r="G394" s="1">
        <v>75596</v>
      </c>
      <c r="H394" s="1">
        <v>260201</v>
      </c>
      <c r="I394" s="1">
        <v>1874</v>
      </c>
      <c r="J394" s="1">
        <v>2515</v>
      </c>
      <c r="K394" s="1">
        <v>8518</v>
      </c>
      <c r="L394" s="1">
        <v>2271</v>
      </c>
      <c r="M394" s="1">
        <v>2474</v>
      </c>
      <c r="N394" s="1">
        <v>39439</v>
      </c>
      <c r="O394" s="1">
        <v>1776</v>
      </c>
      <c r="P394" s="1">
        <v>1863</v>
      </c>
      <c r="Q394" s="1">
        <v>4987</v>
      </c>
      <c r="R394" s="1">
        <v>165</v>
      </c>
      <c r="S394" s="1">
        <v>170</v>
      </c>
      <c r="T394" s="1">
        <v>418</v>
      </c>
    </row>
    <row r="395" spans="1:20" x14ac:dyDescent="0.15">
      <c r="A395" s="149" t="s">
        <v>76</v>
      </c>
      <c r="B395" s="1">
        <v>30</v>
      </c>
      <c r="C395" s="1">
        <v>16722</v>
      </c>
      <c r="D395" s="1">
        <v>96460</v>
      </c>
      <c r="E395" s="1">
        <v>1535582</v>
      </c>
      <c r="F395" s="1">
        <v>16124</v>
      </c>
      <c r="G395" s="1">
        <v>77648</v>
      </c>
      <c r="H395" s="1">
        <v>266145</v>
      </c>
      <c r="I395" s="1">
        <v>1988</v>
      </c>
      <c r="J395" s="1">
        <v>2690</v>
      </c>
      <c r="K395" s="1">
        <v>8938</v>
      </c>
      <c r="L395" s="1">
        <v>2454</v>
      </c>
      <c r="M395" s="1">
        <v>2672</v>
      </c>
      <c r="N395" s="1">
        <v>41758</v>
      </c>
      <c r="O395" s="1">
        <v>1952</v>
      </c>
      <c r="P395" s="1">
        <v>2051</v>
      </c>
      <c r="Q395" s="1">
        <v>5945</v>
      </c>
      <c r="R395" s="1">
        <v>170</v>
      </c>
      <c r="S395" s="1">
        <v>176</v>
      </c>
      <c r="T395" s="1">
        <v>421</v>
      </c>
    </row>
    <row r="396" spans="1:20" x14ac:dyDescent="0.15">
      <c r="A396" s="149" t="s">
        <v>76</v>
      </c>
      <c r="B396" s="1">
        <v>31</v>
      </c>
      <c r="C396" s="1">
        <v>16748</v>
      </c>
      <c r="D396" s="1">
        <v>99334</v>
      </c>
      <c r="E396" s="1">
        <v>1579622</v>
      </c>
      <c r="F396" s="1">
        <v>16161</v>
      </c>
      <c r="G396" s="1">
        <v>79888</v>
      </c>
      <c r="H396" s="1">
        <v>272961</v>
      </c>
      <c r="I396" s="1">
        <v>2102</v>
      </c>
      <c r="J396" s="1">
        <v>2870</v>
      </c>
      <c r="K396" s="1">
        <v>9324</v>
      </c>
      <c r="L396" s="1">
        <v>2633</v>
      </c>
      <c r="M396" s="1">
        <v>2874</v>
      </c>
      <c r="N396" s="1">
        <v>44041</v>
      </c>
      <c r="O396" s="1">
        <v>2127</v>
      </c>
      <c r="P396" s="1">
        <v>2240</v>
      </c>
      <c r="Q396" s="1">
        <v>6816</v>
      </c>
      <c r="R396" s="1">
        <v>176</v>
      </c>
      <c r="S396" s="1">
        <v>180</v>
      </c>
      <c r="T396" s="1">
        <v>385</v>
      </c>
    </row>
    <row r="397" spans="1:20" x14ac:dyDescent="0.15">
      <c r="A397" s="149" t="s">
        <v>76</v>
      </c>
      <c r="B397" s="1">
        <v>32</v>
      </c>
      <c r="C397" s="1">
        <v>16772</v>
      </c>
      <c r="D397" s="1">
        <v>102003</v>
      </c>
      <c r="E397" s="1">
        <v>1615820</v>
      </c>
      <c r="F397" s="1">
        <v>16190</v>
      </c>
      <c r="G397" s="1">
        <v>81680</v>
      </c>
      <c r="H397" s="1">
        <v>278131</v>
      </c>
      <c r="I397" s="1">
        <v>2186</v>
      </c>
      <c r="J397" s="1">
        <v>3007</v>
      </c>
      <c r="K397" s="1">
        <v>9628</v>
      </c>
      <c r="L397" s="1">
        <v>2450</v>
      </c>
      <c r="M397" s="1">
        <v>2669</v>
      </c>
      <c r="N397" s="1">
        <v>36197</v>
      </c>
      <c r="O397" s="1">
        <v>1715</v>
      </c>
      <c r="P397" s="1">
        <v>1791</v>
      </c>
      <c r="Q397" s="1">
        <v>5170</v>
      </c>
      <c r="R397" s="1">
        <v>133</v>
      </c>
      <c r="S397" s="1">
        <v>137</v>
      </c>
      <c r="T397" s="1">
        <v>304</v>
      </c>
    </row>
    <row r="398" spans="1:20" x14ac:dyDescent="0.15">
      <c r="A398" s="149" t="s">
        <v>76</v>
      </c>
      <c r="B398" s="1">
        <v>33</v>
      </c>
      <c r="C398" s="1">
        <v>16795</v>
      </c>
      <c r="D398" s="1">
        <v>104736</v>
      </c>
      <c r="E398" s="1">
        <v>1657058</v>
      </c>
      <c r="F398" s="1">
        <v>16225</v>
      </c>
      <c r="G398" s="1">
        <v>83831</v>
      </c>
      <c r="H398" s="1">
        <v>284597</v>
      </c>
      <c r="I398" s="1">
        <v>2274</v>
      </c>
      <c r="J398" s="1">
        <v>3147</v>
      </c>
      <c r="K398" s="1">
        <v>9922</v>
      </c>
      <c r="L398" s="1">
        <v>2498</v>
      </c>
      <c r="M398" s="1">
        <v>2732</v>
      </c>
      <c r="N398" s="1">
        <v>41240</v>
      </c>
      <c r="O398" s="1">
        <v>2030</v>
      </c>
      <c r="P398" s="1">
        <v>2153</v>
      </c>
      <c r="Q398" s="1">
        <v>6467</v>
      </c>
      <c r="R398" s="1">
        <v>138</v>
      </c>
      <c r="S398" s="1">
        <v>140</v>
      </c>
      <c r="T398" s="1">
        <v>294</v>
      </c>
    </row>
    <row r="399" spans="1:20" x14ac:dyDescent="0.15">
      <c r="A399" s="149" t="s">
        <v>76</v>
      </c>
      <c r="B399" s="1">
        <v>34</v>
      </c>
      <c r="C399" s="1">
        <v>16817</v>
      </c>
      <c r="D399" s="1">
        <v>107392</v>
      </c>
      <c r="E399" s="1">
        <v>1698186</v>
      </c>
      <c r="F399" s="1">
        <v>16258</v>
      </c>
      <c r="G399" s="1">
        <v>85904</v>
      </c>
      <c r="H399" s="1">
        <v>290701</v>
      </c>
      <c r="I399" s="1">
        <v>2355</v>
      </c>
      <c r="J399" s="1">
        <v>3286</v>
      </c>
      <c r="K399" s="1">
        <v>10220</v>
      </c>
      <c r="L399" s="1">
        <v>2438</v>
      </c>
      <c r="M399" s="1">
        <v>2657</v>
      </c>
      <c r="N399" s="1">
        <v>41127</v>
      </c>
      <c r="O399" s="1">
        <v>1966</v>
      </c>
      <c r="P399" s="1">
        <v>2073</v>
      </c>
      <c r="Q399" s="1">
        <v>6104</v>
      </c>
      <c r="R399" s="1">
        <v>135</v>
      </c>
      <c r="S399" s="1">
        <v>139</v>
      </c>
      <c r="T399" s="1">
        <v>299</v>
      </c>
    </row>
    <row r="400" spans="1:20" x14ac:dyDescent="0.15">
      <c r="A400" s="149" t="s">
        <v>76</v>
      </c>
      <c r="B400" s="1">
        <v>35</v>
      </c>
      <c r="C400" s="1">
        <v>16835</v>
      </c>
      <c r="D400" s="1">
        <v>110060</v>
      </c>
      <c r="E400" s="1">
        <v>1739201</v>
      </c>
      <c r="F400" s="1">
        <v>16286</v>
      </c>
      <c r="G400" s="1">
        <v>88014</v>
      </c>
      <c r="H400" s="1">
        <v>297199</v>
      </c>
      <c r="I400" s="1">
        <v>2432</v>
      </c>
      <c r="J400" s="1">
        <v>3417</v>
      </c>
      <c r="K400" s="1">
        <v>10494</v>
      </c>
      <c r="L400" s="1">
        <v>2458</v>
      </c>
      <c r="M400" s="1">
        <v>2669</v>
      </c>
      <c r="N400" s="1">
        <v>41015</v>
      </c>
      <c r="O400" s="1">
        <v>2003</v>
      </c>
      <c r="P400" s="1">
        <v>2110</v>
      </c>
      <c r="Q400" s="1">
        <v>6498</v>
      </c>
      <c r="R400" s="1">
        <v>128</v>
      </c>
      <c r="S400" s="1">
        <v>131</v>
      </c>
      <c r="T400" s="1">
        <v>274</v>
      </c>
    </row>
    <row r="401" spans="1:20" x14ac:dyDescent="0.15">
      <c r="A401" s="149" t="s">
        <v>76</v>
      </c>
      <c r="B401" s="1">
        <v>36</v>
      </c>
      <c r="C401" s="1">
        <v>16853</v>
      </c>
      <c r="D401" s="1">
        <v>112628</v>
      </c>
      <c r="E401" s="1">
        <v>1780483</v>
      </c>
      <c r="F401" s="1">
        <v>16313</v>
      </c>
      <c r="G401" s="1">
        <v>90018</v>
      </c>
      <c r="H401" s="1">
        <v>303248</v>
      </c>
      <c r="I401" s="1">
        <v>2510</v>
      </c>
      <c r="J401" s="1">
        <v>3560</v>
      </c>
      <c r="K401" s="1">
        <v>10813</v>
      </c>
      <c r="L401" s="1">
        <v>2374</v>
      </c>
      <c r="M401" s="1">
        <v>2568</v>
      </c>
      <c r="N401" s="1">
        <v>41284</v>
      </c>
      <c r="O401" s="1">
        <v>1911</v>
      </c>
      <c r="P401" s="1">
        <v>2004</v>
      </c>
      <c r="Q401" s="1">
        <v>6049</v>
      </c>
      <c r="R401" s="1">
        <v>139</v>
      </c>
      <c r="S401" s="1">
        <v>142</v>
      </c>
      <c r="T401" s="1">
        <v>319</v>
      </c>
    </row>
    <row r="402" spans="1:20" x14ac:dyDescent="0.15">
      <c r="A402" s="149" t="s">
        <v>76</v>
      </c>
      <c r="B402" s="1">
        <v>37</v>
      </c>
      <c r="C402" s="1">
        <v>16871</v>
      </c>
      <c r="D402" s="1">
        <v>115358</v>
      </c>
      <c r="E402" s="1">
        <v>1825291</v>
      </c>
      <c r="F402" s="1">
        <v>16340</v>
      </c>
      <c r="G402" s="1">
        <v>92138</v>
      </c>
      <c r="H402" s="1">
        <v>309422</v>
      </c>
      <c r="I402" s="1">
        <v>2592</v>
      </c>
      <c r="J402" s="1">
        <v>3706</v>
      </c>
      <c r="K402" s="1">
        <v>11134</v>
      </c>
      <c r="L402" s="1">
        <v>2512</v>
      </c>
      <c r="M402" s="1">
        <v>2730</v>
      </c>
      <c r="N402" s="1">
        <v>44808</v>
      </c>
      <c r="O402" s="1">
        <v>2012</v>
      </c>
      <c r="P402" s="1">
        <v>2120</v>
      </c>
      <c r="Q402" s="1">
        <v>6175</v>
      </c>
      <c r="R402" s="1">
        <v>143</v>
      </c>
      <c r="S402" s="1">
        <v>147</v>
      </c>
      <c r="T402" s="1">
        <v>321</v>
      </c>
    </row>
    <row r="403" spans="1:20" x14ac:dyDescent="0.15">
      <c r="A403" s="149" t="s">
        <v>76</v>
      </c>
      <c r="B403" s="1">
        <v>38</v>
      </c>
      <c r="C403" s="1">
        <v>16889</v>
      </c>
      <c r="D403" s="1">
        <v>118071</v>
      </c>
      <c r="E403" s="1">
        <v>1870636</v>
      </c>
      <c r="F403" s="1">
        <v>16367</v>
      </c>
      <c r="G403" s="1">
        <v>94245</v>
      </c>
      <c r="H403" s="1">
        <v>315761</v>
      </c>
      <c r="I403" s="1">
        <v>2677</v>
      </c>
      <c r="J403" s="1">
        <v>3863</v>
      </c>
      <c r="K403" s="1">
        <v>11472</v>
      </c>
      <c r="L403" s="1">
        <v>2498</v>
      </c>
      <c r="M403" s="1">
        <v>2713</v>
      </c>
      <c r="N403" s="1">
        <v>45345</v>
      </c>
      <c r="O403" s="1">
        <v>2003</v>
      </c>
      <c r="P403" s="1">
        <v>2108</v>
      </c>
      <c r="Q403" s="1">
        <v>6339</v>
      </c>
      <c r="R403" s="1">
        <v>153</v>
      </c>
      <c r="S403" s="1">
        <v>157</v>
      </c>
      <c r="T403" s="1">
        <v>338</v>
      </c>
    </row>
    <row r="404" spans="1:20" x14ac:dyDescent="0.15">
      <c r="A404" s="149" t="s">
        <v>76</v>
      </c>
      <c r="B404" s="1">
        <v>39</v>
      </c>
      <c r="C404" s="1">
        <v>16907</v>
      </c>
      <c r="D404" s="1">
        <v>121143</v>
      </c>
      <c r="E404" s="1">
        <v>1935473</v>
      </c>
      <c r="F404" s="1">
        <v>16397</v>
      </c>
      <c r="G404" s="1">
        <v>96526</v>
      </c>
      <c r="H404" s="1">
        <v>322922</v>
      </c>
      <c r="I404" s="1">
        <v>2837</v>
      </c>
      <c r="J404" s="1">
        <v>4271</v>
      </c>
      <c r="K404" s="1">
        <v>12718</v>
      </c>
      <c r="L404" s="1">
        <v>2803</v>
      </c>
      <c r="M404" s="1">
        <v>3072</v>
      </c>
      <c r="N404" s="1">
        <v>64836</v>
      </c>
      <c r="O404" s="1">
        <v>2165</v>
      </c>
      <c r="P404" s="1">
        <v>2281</v>
      </c>
      <c r="Q404" s="1">
        <v>7161</v>
      </c>
      <c r="R404" s="1">
        <v>392</v>
      </c>
      <c r="S404" s="1">
        <v>409</v>
      </c>
      <c r="T404" s="1">
        <v>1247</v>
      </c>
    </row>
    <row r="405" spans="1:20" x14ac:dyDescent="0.15">
      <c r="A405" s="149" t="s">
        <v>76</v>
      </c>
      <c r="B405" s="1">
        <v>40</v>
      </c>
      <c r="C405" s="1">
        <v>16923</v>
      </c>
      <c r="D405" s="1">
        <v>124012</v>
      </c>
      <c r="E405" s="1">
        <v>1992511</v>
      </c>
      <c r="F405" s="1">
        <v>16420</v>
      </c>
      <c r="G405" s="1">
        <v>98672</v>
      </c>
      <c r="H405" s="1">
        <v>329523</v>
      </c>
      <c r="I405" s="1">
        <v>2976</v>
      </c>
      <c r="J405" s="1">
        <v>4604</v>
      </c>
      <c r="K405" s="1">
        <v>13611</v>
      </c>
      <c r="L405" s="1">
        <v>2627</v>
      </c>
      <c r="M405" s="1">
        <v>2869</v>
      </c>
      <c r="N405" s="1">
        <v>57038</v>
      </c>
      <c r="O405" s="1">
        <v>2040</v>
      </c>
      <c r="P405" s="1">
        <v>2147</v>
      </c>
      <c r="Q405" s="1">
        <v>6602</v>
      </c>
      <c r="R405" s="1">
        <v>318</v>
      </c>
      <c r="S405" s="1">
        <v>333</v>
      </c>
      <c r="T405" s="1">
        <v>893</v>
      </c>
    </row>
    <row r="406" spans="1:20" x14ac:dyDescent="0.15">
      <c r="A406" s="149" t="s">
        <v>76</v>
      </c>
      <c r="B406" s="1">
        <v>41</v>
      </c>
      <c r="C406" s="1">
        <v>16939</v>
      </c>
      <c r="D406" s="1">
        <v>126934</v>
      </c>
      <c r="E406" s="1">
        <v>2044953</v>
      </c>
      <c r="F406" s="1">
        <v>16444</v>
      </c>
      <c r="G406" s="1">
        <v>100876</v>
      </c>
      <c r="H406" s="1">
        <v>335877</v>
      </c>
      <c r="I406" s="1">
        <v>3086</v>
      </c>
      <c r="J406" s="1">
        <v>4824</v>
      </c>
      <c r="K406" s="1">
        <v>14086</v>
      </c>
      <c r="L406" s="1">
        <v>2663</v>
      </c>
      <c r="M406" s="1">
        <v>2922</v>
      </c>
      <c r="N406" s="1">
        <v>52443</v>
      </c>
      <c r="O406" s="1">
        <v>2084</v>
      </c>
      <c r="P406" s="1">
        <v>2203</v>
      </c>
      <c r="Q406" s="1">
        <v>6354</v>
      </c>
      <c r="R406" s="1">
        <v>213</v>
      </c>
      <c r="S406" s="1">
        <v>220</v>
      </c>
      <c r="T406" s="1">
        <v>475</v>
      </c>
    </row>
    <row r="407" spans="1:20" x14ac:dyDescent="0.15">
      <c r="A407" s="149" t="s">
        <v>76</v>
      </c>
      <c r="B407" s="1">
        <v>42</v>
      </c>
      <c r="C407" s="1">
        <v>16952</v>
      </c>
      <c r="D407" s="1">
        <v>129652</v>
      </c>
      <c r="E407" s="1">
        <v>2092904</v>
      </c>
      <c r="F407" s="1">
        <v>16464</v>
      </c>
      <c r="G407" s="1">
        <v>102865</v>
      </c>
      <c r="H407" s="1">
        <v>341591</v>
      </c>
      <c r="I407" s="1">
        <v>3191</v>
      </c>
      <c r="J407" s="1">
        <v>5030</v>
      </c>
      <c r="K407" s="1">
        <v>14531</v>
      </c>
      <c r="L407" s="1">
        <v>2489</v>
      </c>
      <c r="M407" s="1">
        <v>2718</v>
      </c>
      <c r="N407" s="1">
        <v>47955</v>
      </c>
      <c r="O407" s="1">
        <v>1891</v>
      </c>
      <c r="P407" s="1">
        <v>1988</v>
      </c>
      <c r="Q407" s="1">
        <v>5713</v>
      </c>
      <c r="R407" s="1">
        <v>200</v>
      </c>
      <c r="S407" s="1">
        <v>206</v>
      </c>
      <c r="T407" s="1">
        <v>446</v>
      </c>
    </row>
    <row r="408" spans="1:20" x14ac:dyDescent="0.15">
      <c r="A408" s="149" t="s">
        <v>76</v>
      </c>
      <c r="B408" s="1">
        <v>43</v>
      </c>
      <c r="C408" s="1">
        <v>16964</v>
      </c>
      <c r="D408" s="1">
        <v>132456</v>
      </c>
      <c r="E408" s="1">
        <v>2142675</v>
      </c>
      <c r="F408" s="1">
        <v>16484</v>
      </c>
      <c r="G408" s="1">
        <v>104862</v>
      </c>
      <c r="H408" s="1">
        <v>347386</v>
      </c>
      <c r="I408" s="1">
        <v>3308</v>
      </c>
      <c r="J408" s="1">
        <v>5253</v>
      </c>
      <c r="K408" s="1">
        <v>15015</v>
      </c>
      <c r="L408" s="1">
        <v>2558</v>
      </c>
      <c r="M408" s="1">
        <v>2804</v>
      </c>
      <c r="N408" s="1">
        <v>49771</v>
      </c>
      <c r="O408" s="1">
        <v>1897</v>
      </c>
      <c r="P408" s="1">
        <v>1997</v>
      </c>
      <c r="Q408" s="1">
        <v>5796</v>
      </c>
      <c r="R408" s="1">
        <v>216</v>
      </c>
      <c r="S408" s="1">
        <v>222</v>
      </c>
      <c r="T408" s="1">
        <v>483</v>
      </c>
    </row>
    <row r="409" spans="1:20" x14ac:dyDescent="0.15">
      <c r="A409" s="149" t="s">
        <v>76</v>
      </c>
      <c r="B409" s="1">
        <v>44</v>
      </c>
      <c r="C409" s="1">
        <v>16979</v>
      </c>
      <c r="D409" s="1">
        <v>136098</v>
      </c>
      <c r="E409" s="1">
        <v>2245746</v>
      </c>
      <c r="F409" s="1">
        <v>16512</v>
      </c>
      <c r="G409" s="1">
        <v>107519</v>
      </c>
      <c r="H409" s="1">
        <v>356910</v>
      </c>
      <c r="I409" s="1">
        <v>3599</v>
      </c>
      <c r="J409" s="1">
        <v>5901</v>
      </c>
      <c r="K409" s="1">
        <v>16706</v>
      </c>
      <c r="L409" s="1">
        <v>3256</v>
      </c>
      <c r="M409" s="1">
        <v>3642</v>
      </c>
      <c r="N409" s="1">
        <v>103082</v>
      </c>
      <c r="O409" s="1">
        <v>2496</v>
      </c>
      <c r="P409" s="1">
        <v>2657</v>
      </c>
      <c r="Q409" s="1">
        <v>9525</v>
      </c>
      <c r="R409" s="1">
        <v>616</v>
      </c>
      <c r="S409" s="1">
        <v>648</v>
      </c>
      <c r="T409" s="1">
        <v>1691</v>
      </c>
    </row>
    <row r="410" spans="1:20" x14ac:dyDescent="0.15">
      <c r="A410" s="149" t="s">
        <v>76</v>
      </c>
      <c r="B410" s="1">
        <v>45</v>
      </c>
      <c r="C410" s="1">
        <v>16995</v>
      </c>
      <c r="D410" s="1">
        <v>139498</v>
      </c>
      <c r="E410" s="1">
        <v>2327734</v>
      </c>
      <c r="F410" s="1">
        <v>16538</v>
      </c>
      <c r="G410" s="1">
        <v>109985</v>
      </c>
      <c r="H410" s="1">
        <v>365297</v>
      </c>
      <c r="I410" s="1">
        <v>3841</v>
      </c>
      <c r="J410" s="1">
        <v>6391</v>
      </c>
      <c r="K410" s="1">
        <v>17842</v>
      </c>
      <c r="L410" s="1">
        <v>3064</v>
      </c>
      <c r="M410" s="1">
        <v>3400</v>
      </c>
      <c r="N410" s="1">
        <v>81990</v>
      </c>
      <c r="O410" s="1">
        <v>2326</v>
      </c>
      <c r="P410" s="1">
        <v>2467</v>
      </c>
      <c r="Q410" s="1">
        <v>8385</v>
      </c>
      <c r="R410" s="1">
        <v>467</v>
      </c>
      <c r="S410" s="1">
        <v>490</v>
      </c>
      <c r="T410" s="1">
        <v>1137</v>
      </c>
    </row>
    <row r="411" spans="1:20" x14ac:dyDescent="0.15">
      <c r="A411" s="149" t="s">
        <v>76</v>
      </c>
      <c r="B411" s="1">
        <v>46</v>
      </c>
      <c r="C411" s="1">
        <v>17011</v>
      </c>
      <c r="D411" s="1">
        <v>142956</v>
      </c>
      <c r="E411" s="1">
        <v>2406765</v>
      </c>
      <c r="F411" s="1">
        <v>16562</v>
      </c>
      <c r="G411" s="1">
        <v>112505</v>
      </c>
      <c r="H411" s="1">
        <v>373811</v>
      </c>
      <c r="I411" s="1">
        <v>4067</v>
      </c>
      <c r="J411" s="1">
        <v>6811</v>
      </c>
      <c r="K411" s="1">
        <v>18723</v>
      </c>
      <c r="L411" s="1">
        <v>3108</v>
      </c>
      <c r="M411" s="1">
        <v>3458</v>
      </c>
      <c r="N411" s="1">
        <v>79031</v>
      </c>
      <c r="O411" s="1">
        <v>2362</v>
      </c>
      <c r="P411" s="1">
        <v>2519</v>
      </c>
      <c r="Q411" s="1">
        <v>8515</v>
      </c>
      <c r="R411" s="1">
        <v>404</v>
      </c>
      <c r="S411" s="1">
        <v>421</v>
      </c>
      <c r="T411" s="1">
        <v>881</v>
      </c>
    </row>
    <row r="412" spans="1:20" x14ac:dyDescent="0.15">
      <c r="A412" s="149" t="s">
        <v>76</v>
      </c>
      <c r="B412" s="1">
        <v>47</v>
      </c>
      <c r="C412" s="1">
        <v>17025</v>
      </c>
      <c r="D412" s="1">
        <v>146463</v>
      </c>
      <c r="E412" s="1">
        <v>2497172</v>
      </c>
      <c r="F412" s="1">
        <v>16584</v>
      </c>
      <c r="G412" s="1">
        <v>114863</v>
      </c>
      <c r="H412" s="1">
        <v>382236</v>
      </c>
      <c r="I412" s="1">
        <v>4361</v>
      </c>
      <c r="J412" s="1">
        <v>7372</v>
      </c>
      <c r="K412" s="1">
        <v>19919</v>
      </c>
      <c r="L412" s="1">
        <v>3130</v>
      </c>
      <c r="M412" s="1">
        <v>3507</v>
      </c>
      <c r="N412" s="1">
        <v>90407</v>
      </c>
      <c r="O412" s="1">
        <v>2214</v>
      </c>
      <c r="P412" s="1">
        <v>2359</v>
      </c>
      <c r="Q412" s="1">
        <v>8426</v>
      </c>
      <c r="R412" s="1">
        <v>535</v>
      </c>
      <c r="S412" s="1">
        <v>560</v>
      </c>
      <c r="T412" s="1">
        <v>1196</v>
      </c>
    </row>
    <row r="413" spans="1:20" x14ac:dyDescent="0.15">
      <c r="A413" s="149" t="s">
        <v>76</v>
      </c>
      <c r="B413" s="1">
        <v>48</v>
      </c>
      <c r="C413" s="1">
        <v>17043</v>
      </c>
      <c r="D413" s="1">
        <v>150998</v>
      </c>
      <c r="E413" s="1">
        <v>2614121</v>
      </c>
      <c r="F413" s="1">
        <v>16613</v>
      </c>
      <c r="G413" s="1">
        <v>117982</v>
      </c>
      <c r="H413" s="1">
        <v>394343</v>
      </c>
      <c r="I413" s="1">
        <v>4731</v>
      </c>
      <c r="J413" s="1">
        <v>8106</v>
      </c>
      <c r="K413" s="1">
        <v>21452</v>
      </c>
      <c r="L413" s="1">
        <v>3962</v>
      </c>
      <c r="M413" s="1">
        <v>4535</v>
      </c>
      <c r="N413" s="1">
        <v>116952</v>
      </c>
      <c r="O413" s="1">
        <v>2888</v>
      </c>
      <c r="P413" s="1">
        <v>3119</v>
      </c>
      <c r="Q413" s="1">
        <v>12108</v>
      </c>
      <c r="R413" s="1">
        <v>691</v>
      </c>
      <c r="S413" s="1">
        <v>734</v>
      </c>
      <c r="T413" s="1">
        <v>1534</v>
      </c>
    </row>
    <row r="414" spans="1:20" x14ac:dyDescent="0.15">
      <c r="A414" s="149" t="s">
        <v>76</v>
      </c>
      <c r="B414" s="1">
        <v>49</v>
      </c>
      <c r="C414" s="1">
        <v>17063</v>
      </c>
      <c r="D414" s="1">
        <v>155930</v>
      </c>
      <c r="E414" s="1">
        <v>2735312</v>
      </c>
      <c r="F414" s="1">
        <v>16643</v>
      </c>
      <c r="G414" s="1">
        <v>121316</v>
      </c>
      <c r="H414" s="1">
        <v>406613</v>
      </c>
      <c r="I414" s="1">
        <v>5087</v>
      </c>
      <c r="J414" s="1">
        <v>8825</v>
      </c>
      <c r="K414" s="1">
        <v>22881</v>
      </c>
      <c r="L414" s="1">
        <v>4260</v>
      </c>
      <c r="M414" s="1">
        <v>4932</v>
      </c>
      <c r="N414" s="1">
        <v>121192</v>
      </c>
      <c r="O414" s="1">
        <v>3057</v>
      </c>
      <c r="P414" s="1">
        <v>3335</v>
      </c>
      <c r="Q414" s="1">
        <v>12270</v>
      </c>
      <c r="R414" s="1">
        <v>676</v>
      </c>
      <c r="S414" s="1">
        <v>718</v>
      </c>
      <c r="T414" s="1">
        <v>1428</v>
      </c>
    </row>
    <row r="415" spans="1:20" x14ac:dyDescent="0.15">
      <c r="A415" s="149" t="s">
        <v>76</v>
      </c>
      <c r="B415" s="1">
        <v>50</v>
      </c>
      <c r="C415" s="1">
        <v>17082</v>
      </c>
      <c r="D415" s="1">
        <v>161532</v>
      </c>
      <c r="E415" s="1">
        <v>2864291</v>
      </c>
      <c r="F415" s="1">
        <v>16674</v>
      </c>
      <c r="G415" s="1">
        <v>124967</v>
      </c>
      <c r="H415" s="1">
        <v>419008</v>
      </c>
      <c r="I415" s="1">
        <v>5412</v>
      </c>
      <c r="J415" s="1">
        <v>9528</v>
      </c>
      <c r="K415" s="1">
        <v>24240</v>
      </c>
      <c r="L415" s="1">
        <v>4726</v>
      </c>
      <c r="M415" s="1">
        <v>5603</v>
      </c>
      <c r="N415" s="1">
        <v>128978</v>
      </c>
      <c r="O415" s="1">
        <v>3304</v>
      </c>
      <c r="P415" s="1">
        <v>3651</v>
      </c>
      <c r="Q415" s="1">
        <v>12395</v>
      </c>
      <c r="R415" s="1">
        <v>661</v>
      </c>
      <c r="S415" s="1">
        <v>704</v>
      </c>
      <c r="T415" s="1">
        <v>1359</v>
      </c>
    </row>
    <row r="416" spans="1:20" x14ac:dyDescent="0.15">
      <c r="A416" s="149" t="s">
        <v>76</v>
      </c>
      <c r="B416" s="1">
        <v>51</v>
      </c>
      <c r="C416" s="1">
        <v>17097</v>
      </c>
      <c r="D416" s="1">
        <v>165891</v>
      </c>
      <c r="E416" s="1">
        <v>2959936</v>
      </c>
      <c r="F416" s="1">
        <v>16697</v>
      </c>
      <c r="G416" s="1">
        <v>127553</v>
      </c>
      <c r="H416" s="1">
        <v>426667</v>
      </c>
      <c r="I416" s="1">
        <v>5637</v>
      </c>
      <c r="J416" s="1">
        <v>10069</v>
      </c>
      <c r="K416" s="1">
        <v>25268</v>
      </c>
      <c r="L416" s="1">
        <v>3713</v>
      </c>
      <c r="M416" s="1">
        <v>4359</v>
      </c>
      <c r="N416" s="1">
        <v>95652</v>
      </c>
      <c r="O416" s="1">
        <v>2368</v>
      </c>
      <c r="P416" s="1">
        <v>2587</v>
      </c>
      <c r="Q416" s="1">
        <v>7659</v>
      </c>
      <c r="R416" s="1">
        <v>502</v>
      </c>
      <c r="S416" s="1">
        <v>540</v>
      </c>
      <c r="T416" s="1">
        <v>1028</v>
      </c>
    </row>
    <row r="417" spans="1:20" x14ac:dyDescent="0.15">
      <c r="A417" s="149" t="s">
        <v>76</v>
      </c>
      <c r="B417" s="1">
        <v>52</v>
      </c>
      <c r="C417" s="1">
        <v>17107</v>
      </c>
      <c r="D417" s="1">
        <v>170180</v>
      </c>
      <c r="E417" s="1">
        <v>3076361</v>
      </c>
      <c r="F417" s="1">
        <v>16712</v>
      </c>
      <c r="G417" s="1">
        <v>129668</v>
      </c>
      <c r="H417" s="1">
        <v>432599</v>
      </c>
      <c r="I417" s="1">
        <v>5947</v>
      </c>
      <c r="J417" s="1">
        <v>11221</v>
      </c>
      <c r="K417" s="1">
        <v>28793</v>
      </c>
      <c r="L417" s="1">
        <v>3424</v>
      </c>
      <c r="M417" s="1">
        <v>4289</v>
      </c>
      <c r="N417" s="1">
        <v>116426</v>
      </c>
      <c r="O417" s="1">
        <v>1964</v>
      </c>
      <c r="P417" s="1">
        <v>2115</v>
      </c>
      <c r="Q417" s="1">
        <v>5933</v>
      </c>
      <c r="R417" s="1">
        <v>938</v>
      </c>
      <c r="S417" s="1">
        <v>1152</v>
      </c>
      <c r="T417" s="1">
        <v>3525</v>
      </c>
    </row>
    <row r="418" spans="1:20" x14ac:dyDescent="0.15">
      <c r="A418" s="149" t="s">
        <v>77</v>
      </c>
      <c r="B418" s="1">
        <v>1</v>
      </c>
      <c r="C418" s="1">
        <v>834</v>
      </c>
      <c r="D418" s="1">
        <v>869</v>
      </c>
      <c r="E418" s="1">
        <v>14773</v>
      </c>
      <c r="F418" s="1">
        <v>559</v>
      </c>
      <c r="G418" s="1">
        <v>568</v>
      </c>
      <c r="H418" s="1">
        <v>1591</v>
      </c>
      <c r="I418" s="1">
        <v>92</v>
      </c>
      <c r="J418" s="1">
        <v>97</v>
      </c>
      <c r="K418" s="1">
        <v>268</v>
      </c>
      <c r="L418" s="1">
        <v>834</v>
      </c>
      <c r="M418" s="1">
        <v>869</v>
      </c>
      <c r="N418" s="1">
        <v>14773</v>
      </c>
      <c r="O418" s="1">
        <v>559</v>
      </c>
      <c r="P418" s="1">
        <v>568</v>
      </c>
      <c r="Q418" s="1">
        <v>1591</v>
      </c>
      <c r="R418" s="1">
        <v>92</v>
      </c>
      <c r="S418" s="1">
        <v>97</v>
      </c>
      <c r="T418" s="1">
        <v>268</v>
      </c>
    </row>
    <row r="419" spans="1:20" x14ac:dyDescent="0.15">
      <c r="A419" s="149" t="s">
        <v>77</v>
      </c>
      <c r="B419" s="1">
        <v>2</v>
      </c>
      <c r="C419" s="1">
        <v>1662</v>
      </c>
      <c r="D419" s="1">
        <v>1771</v>
      </c>
      <c r="E419" s="1">
        <v>29223</v>
      </c>
      <c r="F419" s="1">
        <v>1174</v>
      </c>
      <c r="G419" s="1">
        <v>1211</v>
      </c>
      <c r="H419" s="1">
        <v>3495</v>
      </c>
      <c r="I419" s="1">
        <v>147</v>
      </c>
      <c r="J419" s="1">
        <v>158</v>
      </c>
      <c r="K419" s="1">
        <v>420</v>
      </c>
      <c r="L419" s="1">
        <v>871</v>
      </c>
      <c r="M419" s="1">
        <v>902</v>
      </c>
      <c r="N419" s="1">
        <v>14450</v>
      </c>
      <c r="O419" s="1">
        <v>634</v>
      </c>
      <c r="P419" s="1">
        <v>644</v>
      </c>
      <c r="Q419" s="1">
        <v>1904</v>
      </c>
      <c r="R419" s="1">
        <v>59</v>
      </c>
      <c r="S419" s="1">
        <v>61</v>
      </c>
      <c r="T419" s="1">
        <v>152</v>
      </c>
    </row>
    <row r="420" spans="1:20" x14ac:dyDescent="0.15">
      <c r="A420" s="149" t="s">
        <v>77</v>
      </c>
      <c r="B420" s="1">
        <v>3</v>
      </c>
      <c r="C420" s="1">
        <v>2484</v>
      </c>
      <c r="D420" s="1">
        <v>2705</v>
      </c>
      <c r="E420" s="1">
        <v>44135</v>
      </c>
      <c r="F420" s="1">
        <v>1818</v>
      </c>
      <c r="G420" s="1">
        <v>1910</v>
      </c>
      <c r="H420" s="1">
        <v>5649</v>
      </c>
      <c r="I420" s="1">
        <v>184</v>
      </c>
      <c r="J420" s="1">
        <v>199</v>
      </c>
      <c r="K420" s="1">
        <v>541</v>
      </c>
      <c r="L420" s="1">
        <v>903</v>
      </c>
      <c r="M420" s="1">
        <v>933</v>
      </c>
      <c r="N420" s="1">
        <v>14913</v>
      </c>
      <c r="O420" s="1">
        <v>687</v>
      </c>
      <c r="P420" s="1">
        <v>698</v>
      </c>
      <c r="Q420" s="1">
        <v>2155</v>
      </c>
      <c r="R420" s="1">
        <v>40</v>
      </c>
      <c r="S420" s="1">
        <v>41</v>
      </c>
      <c r="T420" s="1">
        <v>122</v>
      </c>
    </row>
    <row r="421" spans="1:20" x14ac:dyDescent="0.15">
      <c r="A421" s="149" t="s">
        <v>77</v>
      </c>
      <c r="B421" s="1">
        <v>4</v>
      </c>
      <c r="C421" s="1">
        <v>3233</v>
      </c>
      <c r="D421" s="1">
        <v>3590</v>
      </c>
      <c r="E421" s="1">
        <v>58632</v>
      </c>
      <c r="F421" s="1">
        <v>2429</v>
      </c>
      <c r="G421" s="1">
        <v>2597</v>
      </c>
      <c r="H421" s="1">
        <v>7840</v>
      </c>
      <c r="I421" s="1">
        <v>206</v>
      </c>
      <c r="J421" s="1">
        <v>224</v>
      </c>
      <c r="K421" s="1">
        <v>605</v>
      </c>
      <c r="L421" s="1">
        <v>860</v>
      </c>
      <c r="M421" s="1">
        <v>886</v>
      </c>
      <c r="N421" s="1">
        <v>14497</v>
      </c>
      <c r="O421" s="1">
        <v>676</v>
      </c>
      <c r="P421" s="1">
        <v>687</v>
      </c>
      <c r="Q421" s="1">
        <v>2191</v>
      </c>
      <c r="R421" s="1">
        <v>24</v>
      </c>
      <c r="S421" s="1">
        <v>25</v>
      </c>
      <c r="T421" s="1">
        <v>64</v>
      </c>
    </row>
    <row r="422" spans="1:20" x14ac:dyDescent="0.15">
      <c r="A422" s="149" t="s">
        <v>77</v>
      </c>
      <c r="B422" s="1">
        <v>5</v>
      </c>
      <c r="C422" s="1">
        <v>4208</v>
      </c>
      <c r="D422" s="1">
        <v>4776</v>
      </c>
      <c r="E422" s="1">
        <v>77822</v>
      </c>
      <c r="F422" s="1">
        <v>3259</v>
      </c>
      <c r="G422" s="1">
        <v>3558</v>
      </c>
      <c r="H422" s="1">
        <v>11124</v>
      </c>
      <c r="I422" s="1">
        <v>229</v>
      </c>
      <c r="J422" s="1">
        <v>249</v>
      </c>
      <c r="K422" s="1">
        <v>684</v>
      </c>
      <c r="L422" s="1">
        <v>1151</v>
      </c>
      <c r="M422" s="1">
        <v>1186</v>
      </c>
      <c r="N422" s="1">
        <v>19190</v>
      </c>
      <c r="O422" s="1">
        <v>942</v>
      </c>
      <c r="P422" s="1">
        <v>960</v>
      </c>
      <c r="Q422" s="1">
        <v>3284</v>
      </c>
      <c r="R422" s="1">
        <v>24</v>
      </c>
      <c r="S422" s="1">
        <v>25</v>
      </c>
      <c r="T422" s="1">
        <v>78</v>
      </c>
    </row>
    <row r="423" spans="1:20" x14ac:dyDescent="0.15">
      <c r="A423" s="149" t="s">
        <v>77</v>
      </c>
      <c r="B423" s="1">
        <v>6</v>
      </c>
      <c r="C423" s="1">
        <v>6007</v>
      </c>
      <c r="D423" s="1">
        <v>7045</v>
      </c>
      <c r="E423" s="1">
        <v>113649</v>
      </c>
      <c r="F423" s="1">
        <v>4870</v>
      </c>
      <c r="G423" s="1">
        <v>5485</v>
      </c>
      <c r="H423" s="1">
        <v>17242</v>
      </c>
      <c r="I423" s="1">
        <v>245</v>
      </c>
      <c r="J423" s="1">
        <v>268</v>
      </c>
      <c r="K423" s="1">
        <v>739</v>
      </c>
      <c r="L423" s="1">
        <v>2174</v>
      </c>
      <c r="M423" s="1">
        <v>2270</v>
      </c>
      <c r="N423" s="1">
        <v>35827</v>
      </c>
      <c r="O423" s="1">
        <v>1871</v>
      </c>
      <c r="P423" s="1">
        <v>1927</v>
      </c>
      <c r="Q423" s="1">
        <v>6119</v>
      </c>
      <c r="R423" s="1">
        <v>18</v>
      </c>
      <c r="S423" s="1">
        <v>19</v>
      </c>
      <c r="T423" s="1">
        <v>55</v>
      </c>
    </row>
    <row r="424" spans="1:20" x14ac:dyDescent="0.15">
      <c r="A424" s="149" t="s">
        <v>77</v>
      </c>
      <c r="B424" s="1">
        <v>7</v>
      </c>
      <c r="C424" s="1">
        <v>6570</v>
      </c>
      <c r="D424" s="1">
        <v>7854</v>
      </c>
      <c r="E424" s="1">
        <v>125447</v>
      </c>
      <c r="F424" s="1">
        <v>5306</v>
      </c>
      <c r="G424" s="1">
        <v>6067</v>
      </c>
      <c r="H424" s="1">
        <v>18661</v>
      </c>
      <c r="I424" s="1">
        <v>252</v>
      </c>
      <c r="J424" s="1">
        <v>275</v>
      </c>
      <c r="K424" s="1">
        <v>756</v>
      </c>
      <c r="L424" s="1">
        <v>787</v>
      </c>
      <c r="M424" s="1">
        <v>808</v>
      </c>
      <c r="N424" s="1">
        <v>11799</v>
      </c>
      <c r="O424" s="1">
        <v>574</v>
      </c>
      <c r="P424" s="1">
        <v>582</v>
      </c>
      <c r="Q424" s="1">
        <v>1418</v>
      </c>
      <c r="R424" s="1">
        <v>8</v>
      </c>
      <c r="S424" s="1">
        <v>8</v>
      </c>
      <c r="T424" s="1">
        <v>17</v>
      </c>
    </row>
    <row r="425" spans="1:20" x14ac:dyDescent="0.15">
      <c r="A425" s="149" t="s">
        <v>77</v>
      </c>
      <c r="B425" s="1">
        <v>8</v>
      </c>
      <c r="C425" s="1">
        <v>7133</v>
      </c>
      <c r="D425" s="1">
        <v>8686</v>
      </c>
      <c r="E425" s="1">
        <v>137730</v>
      </c>
      <c r="F425" s="1">
        <v>5756</v>
      </c>
      <c r="G425" s="1">
        <v>6690</v>
      </c>
      <c r="H425" s="1">
        <v>20282</v>
      </c>
      <c r="I425" s="1">
        <v>260</v>
      </c>
      <c r="J425" s="1">
        <v>284</v>
      </c>
      <c r="K425" s="1">
        <v>774</v>
      </c>
      <c r="L425" s="1">
        <v>810</v>
      </c>
      <c r="M425" s="1">
        <v>833</v>
      </c>
      <c r="N425" s="1">
        <v>12281</v>
      </c>
      <c r="O425" s="1">
        <v>613</v>
      </c>
      <c r="P425" s="1">
        <v>623</v>
      </c>
      <c r="Q425" s="1">
        <v>1621</v>
      </c>
      <c r="R425" s="1">
        <v>8</v>
      </c>
      <c r="S425" s="1">
        <v>8</v>
      </c>
      <c r="T425" s="1">
        <v>18</v>
      </c>
    </row>
    <row r="426" spans="1:20" x14ac:dyDescent="0.15">
      <c r="A426" s="149" t="s">
        <v>77</v>
      </c>
      <c r="B426" s="1">
        <v>9</v>
      </c>
      <c r="C426" s="1">
        <v>7731</v>
      </c>
      <c r="D426" s="1">
        <v>9590</v>
      </c>
      <c r="E426" s="1">
        <v>151136</v>
      </c>
      <c r="F426" s="1">
        <v>6239</v>
      </c>
      <c r="G426" s="1">
        <v>7376</v>
      </c>
      <c r="H426" s="1">
        <v>22150</v>
      </c>
      <c r="I426" s="1">
        <v>267</v>
      </c>
      <c r="J426" s="1">
        <v>293</v>
      </c>
      <c r="K426" s="1">
        <v>792</v>
      </c>
      <c r="L426" s="1">
        <v>878</v>
      </c>
      <c r="M426" s="1">
        <v>905</v>
      </c>
      <c r="N426" s="1">
        <v>13407</v>
      </c>
      <c r="O426" s="1">
        <v>674</v>
      </c>
      <c r="P426" s="1">
        <v>686</v>
      </c>
      <c r="Q426" s="1">
        <v>1868</v>
      </c>
      <c r="R426" s="1">
        <v>8</v>
      </c>
      <c r="S426" s="1">
        <v>8</v>
      </c>
      <c r="T426" s="1">
        <v>18</v>
      </c>
    </row>
    <row r="427" spans="1:20" x14ac:dyDescent="0.15">
      <c r="A427" s="149" t="s">
        <v>77</v>
      </c>
      <c r="B427" s="1">
        <v>10</v>
      </c>
      <c r="C427" s="1">
        <v>8318</v>
      </c>
      <c r="D427" s="1">
        <v>10500</v>
      </c>
      <c r="E427" s="1">
        <v>164714</v>
      </c>
      <c r="F427" s="1">
        <v>6712</v>
      </c>
      <c r="G427" s="1">
        <v>8060</v>
      </c>
      <c r="H427" s="1">
        <v>23985</v>
      </c>
      <c r="I427" s="1">
        <v>273</v>
      </c>
      <c r="J427" s="1">
        <v>300</v>
      </c>
      <c r="K427" s="1">
        <v>806</v>
      </c>
      <c r="L427" s="1">
        <v>885</v>
      </c>
      <c r="M427" s="1">
        <v>910</v>
      </c>
      <c r="N427" s="1">
        <v>13577</v>
      </c>
      <c r="O427" s="1">
        <v>673</v>
      </c>
      <c r="P427" s="1">
        <v>684</v>
      </c>
      <c r="Q427" s="1">
        <v>1834</v>
      </c>
      <c r="R427" s="1">
        <v>6</v>
      </c>
      <c r="S427" s="1">
        <v>6</v>
      </c>
      <c r="T427" s="1">
        <v>14</v>
      </c>
    </row>
    <row r="428" spans="1:20" x14ac:dyDescent="0.15">
      <c r="A428" s="149" t="s">
        <v>77</v>
      </c>
      <c r="B428" s="1">
        <v>11</v>
      </c>
      <c r="C428" s="1">
        <v>8872</v>
      </c>
      <c r="D428" s="1">
        <v>11399</v>
      </c>
      <c r="E428" s="1">
        <v>178118</v>
      </c>
      <c r="F428" s="1">
        <v>7153</v>
      </c>
      <c r="G428" s="1">
        <v>8725</v>
      </c>
      <c r="H428" s="1">
        <v>25711</v>
      </c>
      <c r="I428" s="1">
        <v>279</v>
      </c>
      <c r="J428" s="1">
        <v>306</v>
      </c>
      <c r="K428" s="1">
        <v>820</v>
      </c>
      <c r="L428" s="1">
        <v>873</v>
      </c>
      <c r="M428" s="1">
        <v>899</v>
      </c>
      <c r="N428" s="1">
        <v>13404</v>
      </c>
      <c r="O428" s="1">
        <v>653</v>
      </c>
      <c r="P428" s="1">
        <v>665</v>
      </c>
      <c r="Q428" s="1">
        <v>1727</v>
      </c>
      <c r="R428" s="1">
        <v>6</v>
      </c>
      <c r="S428" s="1">
        <v>6</v>
      </c>
      <c r="T428" s="1">
        <v>14</v>
      </c>
    </row>
    <row r="429" spans="1:20" x14ac:dyDescent="0.15">
      <c r="A429" s="149" t="s">
        <v>77</v>
      </c>
      <c r="B429" s="1">
        <v>12</v>
      </c>
      <c r="C429" s="1">
        <v>9410</v>
      </c>
      <c r="D429" s="1">
        <v>12299</v>
      </c>
      <c r="E429" s="1">
        <v>191812</v>
      </c>
      <c r="F429" s="1">
        <v>7591</v>
      </c>
      <c r="G429" s="1">
        <v>9401</v>
      </c>
      <c r="H429" s="1">
        <v>27554</v>
      </c>
      <c r="I429" s="1">
        <v>284</v>
      </c>
      <c r="J429" s="1">
        <v>312</v>
      </c>
      <c r="K429" s="1">
        <v>833</v>
      </c>
      <c r="L429" s="1">
        <v>874</v>
      </c>
      <c r="M429" s="1">
        <v>900</v>
      </c>
      <c r="N429" s="1">
        <v>13694</v>
      </c>
      <c r="O429" s="1">
        <v>665</v>
      </c>
      <c r="P429" s="1">
        <v>677</v>
      </c>
      <c r="Q429" s="1">
        <v>1843</v>
      </c>
      <c r="R429" s="1">
        <v>6</v>
      </c>
      <c r="S429" s="1">
        <v>6</v>
      </c>
      <c r="T429" s="1">
        <v>13</v>
      </c>
    </row>
    <row r="430" spans="1:20" x14ac:dyDescent="0.15">
      <c r="A430" s="149" t="s">
        <v>77</v>
      </c>
      <c r="B430" s="1">
        <v>13</v>
      </c>
      <c r="C430" s="1">
        <v>9998</v>
      </c>
      <c r="D430" s="1">
        <v>13319</v>
      </c>
      <c r="E430" s="1">
        <v>207460</v>
      </c>
      <c r="F430" s="1">
        <v>8076</v>
      </c>
      <c r="G430" s="1">
        <v>10180</v>
      </c>
      <c r="H430" s="1">
        <v>29869</v>
      </c>
      <c r="I430" s="1">
        <v>291</v>
      </c>
      <c r="J430" s="1">
        <v>319</v>
      </c>
      <c r="K430" s="1">
        <v>847</v>
      </c>
      <c r="L430" s="1">
        <v>989</v>
      </c>
      <c r="M430" s="1">
        <v>1020</v>
      </c>
      <c r="N430" s="1">
        <v>15649</v>
      </c>
      <c r="O430" s="1">
        <v>766</v>
      </c>
      <c r="P430" s="1">
        <v>779</v>
      </c>
      <c r="Q430" s="1">
        <v>2315</v>
      </c>
      <c r="R430" s="1">
        <v>6</v>
      </c>
      <c r="S430" s="1">
        <v>6</v>
      </c>
      <c r="T430" s="1">
        <v>14</v>
      </c>
    </row>
    <row r="431" spans="1:20" x14ac:dyDescent="0.15">
      <c r="A431" s="149" t="s">
        <v>77</v>
      </c>
      <c r="B431" s="1">
        <v>14</v>
      </c>
      <c r="C431" s="1">
        <v>10740</v>
      </c>
      <c r="D431" s="1">
        <v>14657</v>
      </c>
      <c r="E431" s="1">
        <v>229381</v>
      </c>
      <c r="F431" s="1">
        <v>8665</v>
      </c>
      <c r="G431" s="1">
        <v>11157</v>
      </c>
      <c r="H431" s="1">
        <v>32826</v>
      </c>
      <c r="I431" s="1">
        <v>299</v>
      </c>
      <c r="J431" s="1">
        <v>328</v>
      </c>
      <c r="K431" s="1">
        <v>865</v>
      </c>
      <c r="L431" s="1">
        <v>1285</v>
      </c>
      <c r="M431" s="1">
        <v>1338</v>
      </c>
      <c r="N431" s="1">
        <v>21922</v>
      </c>
      <c r="O431" s="1">
        <v>953</v>
      </c>
      <c r="P431" s="1">
        <v>977</v>
      </c>
      <c r="Q431" s="1">
        <v>2957</v>
      </c>
      <c r="R431" s="1">
        <v>9</v>
      </c>
      <c r="S431" s="1">
        <v>9</v>
      </c>
      <c r="T431" s="1">
        <v>18</v>
      </c>
    </row>
    <row r="432" spans="1:20" x14ac:dyDescent="0.15">
      <c r="A432" s="149" t="s">
        <v>77</v>
      </c>
      <c r="B432" s="1">
        <v>15</v>
      </c>
      <c r="C432" s="1">
        <v>11181</v>
      </c>
      <c r="D432" s="1">
        <v>15484</v>
      </c>
      <c r="E432" s="1">
        <v>241919</v>
      </c>
      <c r="F432" s="1">
        <v>9027</v>
      </c>
      <c r="G432" s="1">
        <v>11770</v>
      </c>
      <c r="H432" s="1">
        <v>34392</v>
      </c>
      <c r="I432" s="1">
        <v>311</v>
      </c>
      <c r="J432" s="1">
        <v>340</v>
      </c>
      <c r="K432" s="1">
        <v>899</v>
      </c>
      <c r="L432" s="1">
        <v>803</v>
      </c>
      <c r="M432" s="1">
        <v>827</v>
      </c>
      <c r="N432" s="1">
        <v>12538</v>
      </c>
      <c r="O432" s="1">
        <v>604</v>
      </c>
      <c r="P432" s="1">
        <v>614</v>
      </c>
      <c r="Q432" s="1">
        <v>1565</v>
      </c>
      <c r="R432" s="1">
        <v>13</v>
      </c>
      <c r="S432" s="1">
        <v>13</v>
      </c>
      <c r="T432" s="1">
        <v>34</v>
      </c>
    </row>
    <row r="433" spans="1:20" x14ac:dyDescent="0.15">
      <c r="A433" s="149" t="s">
        <v>77</v>
      </c>
      <c r="B433" s="1">
        <v>16</v>
      </c>
      <c r="C433" s="1">
        <v>11716</v>
      </c>
      <c r="D433" s="1">
        <v>16529</v>
      </c>
      <c r="E433" s="1">
        <v>258409</v>
      </c>
      <c r="F433" s="1">
        <v>9482</v>
      </c>
      <c r="G433" s="1">
        <v>12578</v>
      </c>
      <c r="H433" s="1">
        <v>36638</v>
      </c>
      <c r="I433" s="1">
        <v>328</v>
      </c>
      <c r="J433" s="1">
        <v>360</v>
      </c>
      <c r="K433" s="1">
        <v>957</v>
      </c>
      <c r="L433" s="1">
        <v>1012</v>
      </c>
      <c r="M433" s="1">
        <v>1045</v>
      </c>
      <c r="N433" s="1">
        <v>16490</v>
      </c>
      <c r="O433" s="1">
        <v>793</v>
      </c>
      <c r="P433" s="1">
        <v>808</v>
      </c>
      <c r="Q433" s="1">
        <v>2246</v>
      </c>
      <c r="R433" s="1">
        <v>19</v>
      </c>
      <c r="S433" s="1">
        <v>19</v>
      </c>
      <c r="T433" s="1">
        <v>58</v>
      </c>
    </row>
    <row r="434" spans="1:20" x14ac:dyDescent="0.15">
      <c r="A434" s="149" t="s">
        <v>77</v>
      </c>
      <c r="B434" s="1">
        <v>17</v>
      </c>
      <c r="C434" s="1">
        <v>12380</v>
      </c>
      <c r="D434" s="1">
        <v>17845</v>
      </c>
      <c r="E434" s="1">
        <v>279833</v>
      </c>
      <c r="F434" s="1">
        <v>10077</v>
      </c>
      <c r="G434" s="1">
        <v>13647</v>
      </c>
      <c r="H434" s="1">
        <v>40069</v>
      </c>
      <c r="I434" s="1">
        <v>353</v>
      </c>
      <c r="J434" s="1">
        <v>387</v>
      </c>
      <c r="K434" s="1">
        <v>1043</v>
      </c>
      <c r="L434" s="1">
        <v>1274</v>
      </c>
      <c r="M434" s="1">
        <v>1317</v>
      </c>
      <c r="N434" s="1">
        <v>21425</v>
      </c>
      <c r="O434" s="1">
        <v>1047</v>
      </c>
      <c r="P434" s="1">
        <v>1067</v>
      </c>
      <c r="Q434" s="1">
        <v>3431</v>
      </c>
      <c r="R434" s="1">
        <v>27</v>
      </c>
      <c r="S434" s="1">
        <v>28</v>
      </c>
      <c r="T434" s="1">
        <v>86</v>
      </c>
    </row>
    <row r="435" spans="1:20" x14ac:dyDescent="0.15">
      <c r="A435" s="149" t="s">
        <v>77</v>
      </c>
      <c r="B435" s="1">
        <v>18</v>
      </c>
      <c r="C435" s="1">
        <v>13561</v>
      </c>
      <c r="D435" s="1">
        <v>20297</v>
      </c>
      <c r="E435" s="1">
        <v>322455</v>
      </c>
      <c r="F435" s="1">
        <v>11198</v>
      </c>
      <c r="G435" s="1">
        <v>15746</v>
      </c>
      <c r="H435" s="1">
        <v>46863</v>
      </c>
      <c r="I435" s="1">
        <v>421</v>
      </c>
      <c r="J435" s="1">
        <v>464</v>
      </c>
      <c r="K435" s="1">
        <v>1266</v>
      </c>
      <c r="L435" s="1">
        <v>2341</v>
      </c>
      <c r="M435" s="1">
        <v>2452</v>
      </c>
      <c r="N435" s="1">
        <v>42622</v>
      </c>
      <c r="O435" s="1">
        <v>2033</v>
      </c>
      <c r="P435" s="1">
        <v>2100</v>
      </c>
      <c r="Q435" s="1">
        <v>6794</v>
      </c>
      <c r="R435" s="1">
        <v>73</v>
      </c>
      <c r="S435" s="1">
        <v>77</v>
      </c>
      <c r="T435" s="1">
        <v>224</v>
      </c>
    </row>
    <row r="436" spans="1:20" x14ac:dyDescent="0.15">
      <c r="A436" s="149" t="s">
        <v>77</v>
      </c>
      <c r="B436" s="1">
        <v>19</v>
      </c>
      <c r="C436" s="1">
        <v>14042</v>
      </c>
      <c r="D436" s="1">
        <v>21357</v>
      </c>
      <c r="E436" s="1">
        <v>338410</v>
      </c>
      <c r="F436" s="1">
        <v>11616</v>
      </c>
      <c r="G436" s="1">
        <v>16571</v>
      </c>
      <c r="H436" s="1">
        <v>48968</v>
      </c>
      <c r="I436" s="1">
        <v>432</v>
      </c>
      <c r="J436" s="1">
        <v>477</v>
      </c>
      <c r="K436" s="1">
        <v>1301</v>
      </c>
      <c r="L436" s="1">
        <v>1027</v>
      </c>
      <c r="M436" s="1">
        <v>1060</v>
      </c>
      <c r="N436" s="1">
        <v>15955</v>
      </c>
      <c r="O436" s="1">
        <v>808</v>
      </c>
      <c r="P436" s="1">
        <v>824</v>
      </c>
      <c r="Q436" s="1">
        <v>2105</v>
      </c>
      <c r="R436" s="1">
        <v>13</v>
      </c>
      <c r="S436" s="1">
        <v>14</v>
      </c>
      <c r="T436" s="1">
        <v>33</v>
      </c>
    </row>
    <row r="437" spans="1:20" x14ac:dyDescent="0.15">
      <c r="A437" s="149" t="s">
        <v>77</v>
      </c>
      <c r="B437" s="1">
        <v>20</v>
      </c>
      <c r="C437" s="1">
        <v>14506</v>
      </c>
      <c r="D437" s="1">
        <v>22439</v>
      </c>
      <c r="E437" s="1">
        <v>354322</v>
      </c>
      <c r="F437" s="1">
        <v>12029</v>
      </c>
      <c r="G437" s="1">
        <v>17427</v>
      </c>
      <c r="H437" s="1">
        <v>51240</v>
      </c>
      <c r="I437" s="1">
        <v>437</v>
      </c>
      <c r="J437" s="1">
        <v>483</v>
      </c>
      <c r="K437" s="1">
        <v>1314</v>
      </c>
      <c r="L437" s="1">
        <v>1046</v>
      </c>
      <c r="M437" s="1">
        <v>1081</v>
      </c>
      <c r="N437" s="1">
        <v>15912</v>
      </c>
      <c r="O437" s="1">
        <v>839</v>
      </c>
      <c r="P437" s="1">
        <v>857</v>
      </c>
      <c r="Q437" s="1">
        <v>2272</v>
      </c>
      <c r="R437" s="1">
        <v>6</v>
      </c>
      <c r="S437" s="1">
        <v>6</v>
      </c>
      <c r="T437" s="1">
        <v>14</v>
      </c>
    </row>
    <row r="438" spans="1:20" x14ac:dyDescent="0.15">
      <c r="A438" s="149" t="s">
        <v>77</v>
      </c>
      <c r="B438" s="1">
        <v>21</v>
      </c>
      <c r="C438" s="1">
        <v>14953</v>
      </c>
      <c r="D438" s="1">
        <v>23509</v>
      </c>
      <c r="E438" s="1">
        <v>370139</v>
      </c>
      <c r="F438" s="1">
        <v>12424</v>
      </c>
      <c r="G438" s="1">
        <v>18273</v>
      </c>
      <c r="H438" s="1">
        <v>53492</v>
      </c>
      <c r="I438" s="1">
        <v>441</v>
      </c>
      <c r="J438" s="1">
        <v>490</v>
      </c>
      <c r="K438" s="1">
        <v>1328</v>
      </c>
      <c r="L438" s="1">
        <v>1035</v>
      </c>
      <c r="M438" s="1">
        <v>1071</v>
      </c>
      <c r="N438" s="1">
        <v>15817</v>
      </c>
      <c r="O438" s="1">
        <v>828</v>
      </c>
      <c r="P438" s="1">
        <v>845</v>
      </c>
      <c r="Q438" s="1">
        <v>2253</v>
      </c>
      <c r="R438" s="1">
        <v>5</v>
      </c>
      <c r="S438" s="1">
        <v>5</v>
      </c>
      <c r="T438" s="1">
        <v>14</v>
      </c>
    </row>
    <row r="439" spans="1:20" x14ac:dyDescent="0.15">
      <c r="A439" s="149" t="s">
        <v>77</v>
      </c>
      <c r="B439" s="1">
        <v>22</v>
      </c>
      <c r="C439" s="1">
        <v>15379</v>
      </c>
      <c r="D439" s="1">
        <v>24564</v>
      </c>
      <c r="E439" s="1">
        <v>385695</v>
      </c>
      <c r="F439" s="1">
        <v>12805</v>
      </c>
      <c r="G439" s="1">
        <v>19112</v>
      </c>
      <c r="H439" s="1">
        <v>55803</v>
      </c>
      <c r="I439" s="1">
        <v>446</v>
      </c>
      <c r="J439" s="1">
        <v>494</v>
      </c>
      <c r="K439" s="1">
        <v>1339</v>
      </c>
      <c r="L439" s="1">
        <v>1020</v>
      </c>
      <c r="M439" s="1">
        <v>1055</v>
      </c>
      <c r="N439" s="1">
        <v>15556</v>
      </c>
      <c r="O439" s="1">
        <v>822</v>
      </c>
      <c r="P439" s="1">
        <v>840</v>
      </c>
      <c r="Q439" s="1">
        <v>2311</v>
      </c>
      <c r="R439" s="1">
        <v>5</v>
      </c>
      <c r="S439" s="1">
        <v>5</v>
      </c>
      <c r="T439" s="1">
        <v>11</v>
      </c>
    </row>
    <row r="440" spans="1:20" x14ac:dyDescent="0.15">
      <c r="A440" s="149" t="s">
        <v>77</v>
      </c>
      <c r="B440" s="1">
        <v>23</v>
      </c>
      <c r="C440" s="1">
        <v>15838</v>
      </c>
      <c r="D440" s="1">
        <v>25743</v>
      </c>
      <c r="E440" s="1">
        <v>402886</v>
      </c>
      <c r="F440" s="1">
        <v>13222</v>
      </c>
      <c r="G440" s="1">
        <v>20064</v>
      </c>
      <c r="H440" s="1">
        <v>58432</v>
      </c>
      <c r="I440" s="1">
        <v>450</v>
      </c>
      <c r="J440" s="1">
        <v>500</v>
      </c>
      <c r="K440" s="1">
        <v>1351</v>
      </c>
      <c r="L440" s="1">
        <v>1139</v>
      </c>
      <c r="M440" s="1">
        <v>1179</v>
      </c>
      <c r="N440" s="1">
        <v>17193</v>
      </c>
      <c r="O440" s="1">
        <v>932</v>
      </c>
      <c r="P440" s="1">
        <v>951</v>
      </c>
      <c r="Q440" s="1">
        <v>2629</v>
      </c>
      <c r="R440" s="1">
        <v>5</v>
      </c>
      <c r="S440" s="1">
        <v>5</v>
      </c>
      <c r="T440" s="1">
        <v>12</v>
      </c>
    </row>
    <row r="441" spans="1:20" x14ac:dyDescent="0.15">
      <c r="A441" s="149" t="s">
        <v>77</v>
      </c>
      <c r="B441" s="1">
        <v>24</v>
      </c>
      <c r="C441" s="1">
        <v>16506</v>
      </c>
      <c r="D441" s="1">
        <v>27545</v>
      </c>
      <c r="E441" s="1">
        <v>427742</v>
      </c>
      <c r="F441" s="1">
        <v>13872</v>
      </c>
      <c r="G441" s="1">
        <v>21623</v>
      </c>
      <c r="H441" s="1">
        <v>63029</v>
      </c>
      <c r="I441" s="1">
        <v>456</v>
      </c>
      <c r="J441" s="1">
        <v>507</v>
      </c>
      <c r="K441" s="1">
        <v>1367</v>
      </c>
      <c r="L441" s="1">
        <v>1732</v>
      </c>
      <c r="M441" s="1">
        <v>1802</v>
      </c>
      <c r="N441" s="1">
        <v>24856</v>
      </c>
      <c r="O441" s="1">
        <v>1517</v>
      </c>
      <c r="P441" s="1">
        <v>1561</v>
      </c>
      <c r="Q441" s="1">
        <v>4597</v>
      </c>
      <c r="R441" s="1">
        <v>7</v>
      </c>
      <c r="S441" s="1">
        <v>7</v>
      </c>
      <c r="T441" s="1">
        <v>16</v>
      </c>
    </row>
    <row r="442" spans="1:20" x14ac:dyDescent="0.15">
      <c r="A442" s="149" t="s">
        <v>77</v>
      </c>
      <c r="B442" s="1">
        <v>25</v>
      </c>
      <c r="C442" s="1">
        <v>16854</v>
      </c>
      <c r="D442" s="1">
        <v>28499</v>
      </c>
      <c r="E442" s="1">
        <v>441024</v>
      </c>
      <c r="F442" s="1">
        <v>14171</v>
      </c>
      <c r="G442" s="1">
        <v>22358</v>
      </c>
      <c r="H442" s="1">
        <v>64699</v>
      </c>
      <c r="I442" s="1">
        <v>461</v>
      </c>
      <c r="J442" s="1">
        <v>512</v>
      </c>
      <c r="K442" s="1">
        <v>1381</v>
      </c>
      <c r="L442" s="1">
        <v>923</v>
      </c>
      <c r="M442" s="1">
        <v>953</v>
      </c>
      <c r="N442" s="1">
        <v>13282</v>
      </c>
      <c r="O442" s="1">
        <v>720</v>
      </c>
      <c r="P442" s="1">
        <v>734</v>
      </c>
      <c r="Q442" s="1">
        <v>1670</v>
      </c>
      <c r="R442" s="1">
        <v>5</v>
      </c>
      <c r="S442" s="1">
        <v>5</v>
      </c>
      <c r="T442" s="1">
        <v>14</v>
      </c>
    </row>
    <row r="443" spans="1:20" x14ac:dyDescent="0.15">
      <c r="A443" s="149" t="s">
        <v>77</v>
      </c>
      <c r="B443" s="1">
        <v>26</v>
      </c>
      <c r="C443" s="1">
        <v>17146</v>
      </c>
      <c r="D443" s="1">
        <v>29331</v>
      </c>
      <c r="E443" s="1">
        <v>452842</v>
      </c>
      <c r="F443" s="1">
        <v>14420</v>
      </c>
      <c r="G443" s="1">
        <v>22988</v>
      </c>
      <c r="H443" s="1">
        <v>66190</v>
      </c>
      <c r="I443" s="1">
        <v>467</v>
      </c>
      <c r="J443" s="1">
        <v>519</v>
      </c>
      <c r="K443" s="1">
        <v>1402</v>
      </c>
      <c r="L443" s="1">
        <v>807</v>
      </c>
      <c r="M443" s="1">
        <v>833</v>
      </c>
      <c r="N443" s="1">
        <v>11818</v>
      </c>
      <c r="O443" s="1">
        <v>619</v>
      </c>
      <c r="P443" s="1">
        <v>630</v>
      </c>
      <c r="Q443" s="1">
        <v>1490</v>
      </c>
      <c r="R443" s="1">
        <v>7</v>
      </c>
      <c r="S443" s="1">
        <v>7</v>
      </c>
      <c r="T443" s="1">
        <v>22</v>
      </c>
    </row>
    <row r="444" spans="1:20" x14ac:dyDescent="0.15">
      <c r="A444" s="149" t="s">
        <v>77</v>
      </c>
      <c r="B444" s="1">
        <v>27</v>
      </c>
      <c r="C444" s="1">
        <v>17453</v>
      </c>
      <c r="D444" s="1">
        <v>30200</v>
      </c>
      <c r="E444" s="1">
        <v>469385</v>
      </c>
      <c r="F444" s="1">
        <v>14657</v>
      </c>
      <c r="G444" s="1">
        <v>23601</v>
      </c>
      <c r="H444" s="1">
        <v>67627</v>
      </c>
      <c r="I444" s="1">
        <v>530</v>
      </c>
      <c r="J444" s="1">
        <v>588</v>
      </c>
      <c r="K444" s="1">
        <v>1748</v>
      </c>
      <c r="L444" s="1">
        <v>842</v>
      </c>
      <c r="M444" s="1">
        <v>869</v>
      </c>
      <c r="N444" s="1">
        <v>16543</v>
      </c>
      <c r="O444" s="1">
        <v>602</v>
      </c>
      <c r="P444" s="1">
        <v>613</v>
      </c>
      <c r="Q444" s="1">
        <v>1438</v>
      </c>
      <c r="R444" s="1">
        <v>68</v>
      </c>
      <c r="S444" s="1">
        <v>68</v>
      </c>
      <c r="T444" s="1">
        <v>347</v>
      </c>
    </row>
    <row r="445" spans="1:20" x14ac:dyDescent="0.15">
      <c r="A445" s="149" t="s">
        <v>77</v>
      </c>
      <c r="B445" s="1">
        <v>28</v>
      </c>
      <c r="C445" s="1">
        <v>17773</v>
      </c>
      <c r="D445" s="1">
        <v>31123</v>
      </c>
      <c r="E445" s="1">
        <v>485378</v>
      </c>
      <c r="F445" s="1">
        <v>14905</v>
      </c>
      <c r="G445" s="1">
        <v>24249</v>
      </c>
      <c r="H445" s="1">
        <v>69130</v>
      </c>
      <c r="I445" s="1">
        <v>605</v>
      </c>
      <c r="J445" s="1">
        <v>671</v>
      </c>
      <c r="K445" s="1">
        <v>2024</v>
      </c>
      <c r="L445" s="1">
        <v>892</v>
      </c>
      <c r="M445" s="1">
        <v>923</v>
      </c>
      <c r="N445" s="1">
        <v>15994</v>
      </c>
      <c r="O445" s="1">
        <v>636</v>
      </c>
      <c r="P445" s="1">
        <v>648</v>
      </c>
      <c r="Q445" s="1">
        <v>1503</v>
      </c>
      <c r="R445" s="1">
        <v>81</v>
      </c>
      <c r="S445" s="1">
        <v>83</v>
      </c>
      <c r="T445" s="1">
        <v>276</v>
      </c>
    </row>
    <row r="446" spans="1:20" x14ac:dyDescent="0.15">
      <c r="A446" s="149" t="s">
        <v>77</v>
      </c>
      <c r="B446" s="1">
        <v>29</v>
      </c>
      <c r="C446" s="1">
        <v>18075</v>
      </c>
      <c r="D446" s="1">
        <v>32018</v>
      </c>
      <c r="E446" s="1">
        <v>499497</v>
      </c>
      <c r="F446" s="1">
        <v>15143</v>
      </c>
      <c r="G446" s="1">
        <v>24888</v>
      </c>
      <c r="H446" s="1">
        <v>70602</v>
      </c>
      <c r="I446" s="1">
        <v>655</v>
      </c>
      <c r="J446" s="1">
        <v>727</v>
      </c>
      <c r="K446" s="1">
        <v>2164</v>
      </c>
      <c r="L446" s="1">
        <v>864</v>
      </c>
      <c r="M446" s="1">
        <v>895</v>
      </c>
      <c r="N446" s="1">
        <v>14119</v>
      </c>
      <c r="O446" s="1">
        <v>626</v>
      </c>
      <c r="P446" s="1">
        <v>639</v>
      </c>
      <c r="Q446" s="1">
        <v>1472</v>
      </c>
      <c r="R446" s="1">
        <v>55</v>
      </c>
      <c r="S446" s="1">
        <v>56</v>
      </c>
      <c r="T446" s="1">
        <v>140</v>
      </c>
    </row>
    <row r="447" spans="1:20" x14ac:dyDescent="0.15">
      <c r="A447" s="149" t="s">
        <v>77</v>
      </c>
      <c r="B447" s="1">
        <v>30</v>
      </c>
      <c r="C447" s="1">
        <v>18378</v>
      </c>
      <c r="D447" s="1">
        <v>32943</v>
      </c>
      <c r="E447" s="1">
        <v>514333</v>
      </c>
      <c r="F447" s="1">
        <v>15385</v>
      </c>
      <c r="G447" s="1">
        <v>25554</v>
      </c>
      <c r="H447" s="1">
        <v>72176</v>
      </c>
      <c r="I447" s="1">
        <v>706</v>
      </c>
      <c r="J447" s="1">
        <v>785</v>
      </c>
      <c r="K447" s="1">
        <v>2314</v>
      </c>
      <c r="L447" s="1">
        <v>894</v>
      </c>
      <c r="M447" s="1">
        <v>925</v>
      </c>
      <c r="N447" s="1">
        <v>14836</v>
      </c>
      <c r="O447" s="1">
        <v>654</v>
      </c>
      <c r="P447" s="1">
        <v>666</v>
      </c>
      <c r="Q447" s="1">
        <v>1574</v>
      </c>
      <c r="R447" s="1">
        <v>57</v>
      </c>
      <c r="S447" s="1">
        <v>58</v>
      </c>
      <c r="T447" s="1">
        <v>150</v>
      </c>
    </row>
    <row r="448" spans="1:20" x14ac:dyDescent="0.15">
      <c r="A448" s="149" t="s">
        <v>77</v>
      </c>
      <c r="B448" s="1">
        <v>31</v>
      </c>
      <c r="C448" s="1">
        <v>18691</v>
      </c>
      <c r="D448" s="1">
        <v>33919</v>
      </c>
      <c r="E448" s="1">
        <v>530059</v>
      </c>
      <c r="F448" s="1">
        <v>15640</v>
      </c>
      <c r="G448" s="1">
        <v>26264</v>
      </c>
      <c r="H448" s="1">
        <v>73881</v>
      </c>
      <c r="I448" s="1">
        <v>759</v>
      </c>
      <c r="J448" s="1">
        <v>846</v>
      </c>
      <c r="K448" s="1">
        <v>2455</v>
      </c>
      <c r="L448" s="1">
        <v>942</v>
      </c>
      <c r="M448" s="1">
        <v>977</v>
      </c>
      <c r="N448" s="1">
        <v>15726</v>
      </c>
      <c r="O448" s="1">
        <v>698</v>
      </c>
      <c r="P448" s="1">
        <v>710</v>
      </c>
      <c r="Q448" s="1">
        <v>1704</v>
      </c>
      <c r="R448" s="1">
        <v>60</v>
      </c>
      <c r="S448" s="1">
        <v>61</v>
      </c>
      <c r="T448" s="1">
        <v>141</v>
      </c>
    </row>
    <row r="449" spans="1:20" x14ac:dyDescent="0.15">
      <c r="A449" s="149" t="s">
        <v>77</v>
      </c>
      <c r="B449" s="1">
        <v>32</v>
      </c>
      <c r="C449" s="1">
        <v>18989</v>
      </c>
      <c r="D449" s="1">
        <v>34871</v>
      </c>
      <c r="E449" s="1">
        <v>543548</v>
      </c>
      <c r="F449" s="1">
        <v>15851</v>
      </c>
      <c r="G449" s="1">
        <v>26861</v>
      </c>
      <c r="H449" s="1">
        <v>75307</v>
      </c>
      <c r="I449" s="1">
        <v>803</v>
      </c>
      <c r="J449" s="1">
        <v>896</v>
      </c>
      <c r="K449" s="1">
        <v>2574</v>
      </c>
      <c r="L449" s="1">
        <v>920</v>
      </c>
      <c r="M449" s="1">
        <v>952</v>
      </c>
      <c r="N449" s="1">
        <v>13489</v>
      </c>
      <c r="O449" s="1">
        <v>587</v>
      </c>
      <c r="P449" s="1">
        <v>597</v>
      </c>
      <c r="Q449" s="1">
        <v>1426</v>
      </c>
      <c r="R449" s="1">
        <v>50</v>
      </c>
      <c r="S449" s="1">
        <v>50</v>
      </c>
      <c r="T449" s="1">
        <v>119</v>
      </c>
    </row>
    <row r="450" spans="1:20" x14ac:dyDescent="0.15">
      <c r="A450" s="149" t="s">
        <v>77</v>
      </c>
      <c r="B450" s="1">
        <v>33</v>
      </c>
      <c r="C450" s="1">
        <v>19283</v>
      </c>
      <c r="D450" s="1">
        <v>35839</v>
      </c>
      <c r="E450" s="1">
        <v>558811</v>
      </c>
      <c r="F450" s="1">
        <v>16097</v>
      </c>
      <c r="G450" s="1">
        <v>27572</v>
      </c>
      <c r="H450" s="1">
        <v>77019</v>
      </c>
      <c r="I450" s="1">
        <v>850</v>
      </c>
      <c r="J450" s="1">
        <v>950</v>
      </c>
      <c r="K450" s="1">
        <v>2715</v>
      </c>
      <c r="L450" s="1">
        <v>934</v>
      </c>
      <c r="M450" s="1">
        <v>968</v>
      </c>
      <c r="N450" s="1">
        <v>15263</v>
      </c>
      <c r="O450" s="1">
        <v>698</v>
      </c>
      <c r="P450" s="1">
        <v>712</v>
      </c>
      <c r="Q450" s="1">
        <v>1714</v>
      </c>
      <c r="R450" s="1">
        <v>53</v>
      </c>
      <c r="S450" s="1">
        <v>54</v>
      </c>
      <c r="T450" s="1">
        <v>141</v>
      </c>
    </row>
    <row r="451" spans="1:20" x14ac:dyDescent="0.15">
      <c r="A451" s="149" t="s">
        <v>77</v>
      </c>
      <c r="B451" s="1">
        <v>34</v>
      </c>
      <c r="C451" s="1">
        <v>19569</v>
      </c>
      <c r="D451" s="1">
        <v>36787</v>
      </c>
      <c r="E451" s="1">
        <v>574079</v>
      </c>
      <c r="F451" s="1">
        <v>16333</v>
      </c>
      <c r="G451" s="1">
        <v>28265</v>
      </c>
      <c r="H451" s="1">
        <v>78684</v>
      </c>
      <c r="I451" s="1">
        <v>898</v>
      </c>
      <c r="J451" s="1">
        <v>1007</v>
      </c>
      <c r="K451" s="1">
        <v>2845</v>
      </c>
      <c r="L451" s="1">
        <v>917</v>
      </c>
      <c r="M451" s="1">
        <v>948</v>
      </c>
      <c r="N451" s="1">
        <v>15269</v>
      </c>
      <c r="O451" s="1">
        <v>680</v>
      </c>
      <c r="P451" s="1">
        <v>692</v>
      </c>
      <c r="Q451" s="1">
        <v>1664</v>
      </c>
      <c r="R451" s="1">
        <v>56</v>
      </c>
      <c r="S451" s="1">
        <v>57</v>
      </c>
      <c r="T451" s="1">
        <v>131</v>
      </c>
    </row>
    <row r="452" spans="1:20" x14ac:dyDescent="0.15">
      <c r="A452" s="149" t="s">
        <v>77</v>
      </c>
      <c r="B452" s="1">
        <v>35</v>
      </c>
      <c r="C452" s="1">
        <v>19838</v>
      </c>
      <c r="D452" s="1">
        <v>37706</v>
      </c>
      <c r="E452" s="1">
        <v>589015</v>
      </c>
      <c r="F452" s="1">
        <v>16559</v>
      </c>
      <c r="G452" s="1">
        <v>28936</v>
      </c>
      <c r="H452" s="1">
        <v>80338</v>
      </c>
      <c r="I452" s="1">
        <v>946</v>
      </c>
      <c r="J452" s="1">
        <v>1061</v>
      </c>
      <c r="K452" s="1">
        <v>2973</v>
      </c>
      <c r="L452" s="1">
        <v>890</v>
      </c>
      <c r="M452" s="1">
        <v>919</v>
      </c>
      <c r="N452" s="1">
        <v>14935</v>
      </c>
      <c r="O452" s="1">
        <v>660</v>
      </c>
      <c r="P452" s="1">
        <v>671</v>
      </c>
      <c r="Q452" s="1">
        <v>1653</v>
      </c>
      <c r="R452" s="1">
        <v>54</v>
      </c>
      <c r="S452" s="1">
        <v>55</v>
      </c>
      <c r="T452" s="1">
        <v>128</v>
      </c>
    </row>
    <row r="453" spans="1:20" x14ac:dyDescent="0.15">
      <c r="A453" s="149" t="s">
        <v>77</v>
      </c>
      <c r="B453" s="1">
        <v>36</v>
      </c>
      <c r="C453" s="1">
        <v>20099</v>
      </c>
      <c r="D453" s="1">
        <v>38601</v>
      </c>
      <c r="E453" s="1">
        <v>603707</v>
      </c>
      <c r="F453" s="1">
        <v>16774</v>
      </c>
      <c r="G453" s="1">
        <v>29583</v>
      </c>
      <c r="H453" s="1">
        <v>81917</v>
      </c>
      <c r="I453" s="1">
        <v>993</v>
      </c>
      <c r="J453" s="1">
        <v>1118</v>
      </c>
      <c r="K453" s="1">
        <v>3110</v>
      </c>
      <c r="L453" s="1">
        <v>869</v>
      </c>
      <c r="M453" s="1">
        <v>896</v>
      </c>
      <c r="N453" s="1">
        <v>14693</v>
      </c>
      <c r="O453" s="1">
        <v>636</v>
      </c>
      <c r="P453" s="1">
        <v>647</v>
      </c>
      <c r="Q453" s="1">
        <v>1580</v>
      </c>
      <c r="R453" s="1">
        <v>56</v>
      </c>
      <c r="S453" s="1">
        <v>57</v>
      </c>
      <c r="T453" s="1">
        <v>137</v>
      </c>
    </row>
    <row r="454" spans="1:20" x14ac:dyDescent="0.15">
      <c r="A454" s="149" t="s">
        <v>77</v>
      </c>
      <c r="B454" s="1">
        <v>37</v>
      </c>
      <c r="C454" s="1">
        <v>20378</v>
      </c>
      <c r="D454" s="1">
        <v>39577</v>
      </c>
      <c r="E454" s="1">
        <v>619855</v>
      </c>
      <c r="F454" s="1">
        <v>17007</v>
      </c>
      <c r="G454" s="1">
        <v>30296</v>
      </c>
      <c r="H454" s="1">
        <v>83611</v>
      </c>
      <c r="I454" s="1">
        <v>1044</v>
      </c>
      <c r="J454" s="1">
        <v>1178</v>
      </c>
      <c r="K454" s="1">
        <v>3250</v>
      </c>
      <c r="L454" s="1">
        <v>944</v>
      </c>
      <c r="M454" s="1">
        <v>977</v>
      </c>
      <c r="N454" s="1">
        <v>16149</v>
      </c>
      <c r="O454" s="1">
        <v>699</v>
      </c>
      <c r="P454" s="1">
        <v>713</v>
      </c>
      <c r="Q454" s="1">
        <v>1694</v>
      </c>
      <c r="R454" s="1">
        <v>59</v>
      </c>
      <c r="S454" s="1">
        <v>60</v>
      </c>
      <c r="T454" s="1">
        <v>140</v>
      </c>
    </row>
    <row r="455" spans="1:20" x14ac:dyDescent="0.15">
      <c r="A455" s="149" t="s">
        <v>77</v>
      </c>
      <c r="B455" s="1">
        <v>38</v>
      </c>
      <c r="C455" s="1">
        <v>20649</v>
      </c>
      <c r="D455" s="1">
        <v>40553</v>
      </c>
      <c r="E455" s="1">
        <v>636293</v>
      </c>
      <c r="F455" s="1">
        <v>17232</v>
      </c>
      <c r="G455" s="1">
        <v>31002</v>
      </c>
      <c r="H455" s="1">
        <v>85318</v>
      </c>
      <c r="I455" s="1">
        <v>1096</v>
      </c>
      <c r="J455" s="1">
        <v>1242</v>
      </c>
      <c r="K455" s="1">
        <v>3398</v>
      </c>
      <c r="L455" s="1">
        <v>944</v>
      </c>
      <c r="M455" s="1">
        <v>977</v>
      </c>
      <c r="N455" s="1">
        <v>16439</v>
      </c>
      <c r="O455" s="1">
        <v>694</v>
      </c>
      <c r="P455" s="1">
        <v>707</v>
      </c>
      <c r="Q455" s="1">
        <v>1707</v>
      </c>
      <c r="R455" s="1">
        <v>63</v>
      </c>
      <c r="S455" s="1">
        <v>64</v>
      </c>
      <c r="T455" s="1">
        <v>149</v>
      </c>
    </row>
    <row r="456" spans="1:20" x14ac:dyDescent="0.15">
      <c r="A456" s="149" t="s">
        <v>77</v>
      </c>
      <c r="B456" s="1">
        <v>39</v>
      </c>
      <c r="C456" s="1">
        <v>20930</v>
      </c>
      <c r="D456" s="1">
        <v>41591</v>
      </c>
      <c r="E456" s="1">
        <v>656061</v>
      </c>
      <c r="F456" s="1">
        <v>17457</v>
      </c>
      <c r="G456" s="1">
        <v>31719</v>
      </c>
      <c r="H456" s="1">
        <v>87091</v>
      </c>
      <c r="I456" s="1">
        <v>1184</v>
      </c>
      <c r="J456" s="1">
        <v>1362</v>
      </c>
      <c r="K456" s="1">
        <v>3727</v>
      </c>
      <c r="L456" s="1">
        <v>1003</v>
      </c>
      <c r="M456" s="1">
        <v>1038</v>
      </c>
      <c r="N456" s="1">
        <v>19769</v>
      </c>
      <c r="O456" s="1">
        <v>704</v>
      </c>
      <c r="P456" s="1">
        <v>717</v>
      </c>
      <c r="Q456" s="1">
        <v>1774</v>
      </c>
      <c r="R456" s="1">
        <v>116</v>
      </c>
      <c r="S456" s="1">
        <v>119</v>
      </c>
      <c r="T456" s="1">
        <v>329</v>
      </c>
    </row>
    <row r="457" spans="1:20" x14ac:dyDescent="0.15">
      <c r="A457" s="149" t="s">
        <v>77</v>
      </c>
      <c r="B457" s="1">
        <v>40</v>
      </c>
      <c r="C457" s="1">
        <v>21215</v>
      </c>
      <c r="D457" s="1">
        <v>42648</v>
      </c>
      <c r="E457" s="1">
        <v>676136</v>
      </c>
      <c r="F457" s="1">
        <v>17682</v>
      </c>
      <c r="G457" s="1">
        <v>32447</v>
      </c>
      <c r="H457" s="1">
        <v>88897</v>
      </c>
      <c r="I457" s="1">
        <v>1279</v>
      </c>
      <c r="J457" s="1">
        <v>1489</v>
      </c>
      <c r="K457" s="1">
        <v>4064</v>
      </c>
      <c r="L457" s="1">
        <v>1021</v>
      </c>
      <c r="M457" s="1">
        <v>1057</v>
      </c>
      <c r="N457" s="1">
        <v>20075</v>
      </c>
      <c r="O457" s="1">
        <v>715</v>
      </c>
      <c r="P457" s="1">
        <v>728</v>
      </c>
      <c r="Q457" s="1">
        <v>1805</v>
      </c>
      <c r="R457" s="1">
        <v>125</v>
      </c>
      <c r="S457" s="1">
        <v>128</v>
      </c>
      <c r="T457" s="1">
        <v>337</v>
      </c>
    </row>
    <row r="458" spans="1:20" x14ac:dyDescent="0.15">
      <c r="A458" s="149" t="s">
        <v>77</v>
      </c>
      <c r="B458" s="1">
        <v>41</v>
      </c>
      <c r="C458" s="1">
        <v>21513</v>
      </c>
      <c r="D458" s="1">
        <v>43763</v>
      </c>
      <c r="E458" s="1">
        <v>696640</v>
      </c>
      <c r="F458" s="1">
        <v>17920</v>
      </c>
      <c r="G458" s="1">
        <v>33228</v>
      </c>
      <c r="H458" s="1">
        <v>90760</v>
      </c>
      <c r="I458" s="1">
        <v>1369</v>
      </c>
      <c r="J458" s="1">
        <v>1601</v>
      </c>
      <c r="K458" s="1">
        <v>4350</v>
      </c>
      <c r="L458" s="1">
        <v>1076</v>
      </c>
      <c r="M458" s="1">
        <v>1114</v>
      </c>
      <c r="N458" s="1">
        <v>20504</v>
      </c>
      <c r="O458" s="1">
        <v>766</v>
      </c>
      <c r="P458" s="1">
        <v>781</v>
      </c>
      <c r="Q458" s="1">
        <v>1863</v>
      </c>
      <c r="R458" s="1">
        <v>111</v>
      </c>
      <c r="S458" s="1">
        <v>113</v>
      </c>
      <c r="T458" s="1">
        <v>286</v>
      </c>
    </row>
    <row r="459" spans="1:20" x14ac:dyDescent="0.15">
      <c r="A459" s="149" t="s">
        <v>77</v>
      </c>
      <c r="B459" s="1">
        <v>42</v>
      </c>
      <c r="C459" s="1">
        <v>21789</v>
      </c>
      <c r="D459" s="1">
        <v>44800</v>
      </c>
      <c r="E459" s="1">
        <v>716333</v>
      </c>
      <c r="F459" s="1">
        <v>18129</v>
      </c>
      <c r="G459" s="1">
        <v>33921</v>
      </c>
      <c r="H459" s="1">
        <v>92403</v>
      </c>
      <c r="I459" s="1">
        <v>1464</v>
      </c>
      <c r="J459" s="1">
        <v>1718</v>
      </c>
      <c r="K459" s="1">
        <v>4642</v>
      </c>
      <c r="L459" s="1">
        <v>1003</v>
      </c>
      <c r="M459" s="1">
        <v>1038</v>
      </c>
      <c r="N459" s="1">
        <v>19695</v>
      </c>
      <c r="O459" s="1">
        <v>680</v>
      </c>
      <c r="P459" s="1">
        <v>692</v>
      </c>
      <c r="Q459" s="1">
        <v>1643</v>
      </c>
      <c r="R459" s="1">
        <v>115</v>
      </c>
      <c r="S459" s="1">
        <v>117</v>
      </c>
      <c r="T459" s="1">
        <v>293</v>
      </c>
    </row>
    <row r="460" spans="1:20" x14ac:dyDescent="0.15">
      <c r="A460" s="149" t="s">
        <v>77</v>
      </c>
      <c r="B460" s="1">
        <v>43</v>
      </c>
      <c r="C460" s="1">
        <v>22060</v>
      </c>
      <c r="D460" s="1">
        <v>45849</v>
      </c>
      <c r="E460" s="1">
        <v>736432</v>
      </c>
      <c r="F460" s="1">
        <v>18329</v>
      </c>
      <c r="G460" s="1">
        <v>34601</v>
      </c>
      <c r="H460" s="1">
        <v>94019</v>
      </c>
      <c r="I460" s="1">
        <v>1562</v>
      </c>
      <c r="J460" s="1">
        <v>1839</v>
      </c>
      <c r="K460" s="1">
        <v>4950</v>
      </c>
      <c r="L460" s="1">
        <v>1011</v>
      </c>
      <c r="M460" s="1">
        <v>1049</v>
      </c>
      <c r="N460" s="1">
        <v>20099</v>
      </c>
      <c r="O460" s="1">
        <v>667</v>
      </c>
      <c r="P460" s="1">
        <v>680</v>
      </c>
      <c r="Q460" s="1">
        <v>1616</v>
      </c>
      <c r="R460" s="1">
        <v>119</v>
      </c>
      <c r="S460" s="1">
        <v>121</v>
      </c>
      <c r="T460" s="1">
        <v>308</v>
      </c>
    </row>
    <row r="461" spans="1:20" x14ac:dyDescent="0.15">
      <c r="A461" s="149" t="s">
        <v>77</v>
      </c>
      <c r="B461" s="1">
        <v>44</v>
      </c>
      <c r="C461" s="1">
        <v>22406</v>
      </c>
      <c r="D461" s="1">
        <v>47134</v>
      </c>
      <c r="E461" s="1">
        <v>768497</v>
      </c>
      <c r="F461" s="1">
        <v>18592</v>
      </c>
      <c r="G461" s="1">
        <v>35443</v>
      </c>
      <c r="H461" s="1">
        <v>96368</v>
      </c>
      <c r="I461" s="1">
        <v>1745</v>
      </c>
      <c r="J461" s="1">
        <v>2066</v>
      </c>
      <c r="K461" s="1">
        <v>5572</v>
      </c>
      <c r="L461" s="1">
        <v>1236</v>
      </c>
      <c r="M461" s="1">
        <v>1285</v>
      </c>
      <c r="N461" s="1">
        <v>32065</v>
      </c>
      <c r="O461" s="1">
        <v>825</v>
      </c>
      <c r="P461" s="1">
        <v>842</v>
      </c>
      <c r="Q461" s="1">
        <v>2348</v>
      </c>
      <c r="R461" s="1">
        <v>223</v>
      </c>
      <c r="S461" s="1">
        <v>228</v>
      </c>
      <c r="T461" s="1">
        <v>622</v>
      </c>
    </row>
    <row r="462" spans="1:20" x14ac:dyDescent="0.15">
      <c r="A462" s="149" t="s">
        <v>77</v>
      </c>
      <c r="B462" s="1">
        <v>45</v>
      </c>
      <c r="C462" s="1">
        <v>22797</v>
      </c>
      <c r="D462" s="1">
        <v>48553</v>
      </c>
      <c r="E462" s="1">
        <v>804063</v>
      </c>
      <c r="F462" s="1">
        <v>18879</v>
      </c>
      <c r="G462" s="1">
        <v>36363</v>
      </c>
      <c r="H462" s="1">
        <v>99030</v>
      </c>
      <c r="I462" s="1">
        <v>1962</v>
      </c>
      <c r="J462" s="1">
        <v>2334</v>
      </c>
      <c r="K462" s="1">
        <v>6245</v>
      </c>
      <c r="L462" s="1">
        <v>1360</v>
      </c>
      <c r="M462" s="1">
        <v>1419</v>
      </c>
      <c r="N462" s="1">
        <v>35565</v>
      </c>
      <c r="O462" s="1">
        <v>900</v>
      </c>
      <c r="P462" s="1">
        <v>921</v>
      </c>
      <c r="Q462" s="1">
        <v>2663</v>
      </c>
      <c r="R462" s="1">
        <v>260</v>
      </c>
      <c r="S462" s="1">
        <v>267</v>
      </c>
      <c r="T462" s="1">
        <v>673</v>
      </c>
    </row>
    <row r="463" spans="1:20" x14ac:dyDescent="0.15">
      <c r="A463" s="149" t="s">
        <v>77</v>
      </c>
      <c r="B463" s="1">
        <v>46</v>
      </c>
      <c r="C463" s="1">
        <v>23200</v>
      </c>
      <c r="D463" s="1">
        <v>50051</v>
      </c>
      <c r="E463" s="1">
        <v>841856</v>
      </c>
      <c r="F463" s="1">
        <v>19164</v>
      </c>
      <c r="G463" s="1">
        <v>37304</v>
      </c>
      <c r="H463" s="1">
        <v>101772</v>
      </c>
      <c r="I463" s="1">
        <v>2199</v>
      </c>
      <c r="J463" s="1">
        <v>2622</v>
      </c>
      <c r="K463" s="1">
        <v>6959</v>
      </c>
      <c r="L463" s="1">
        <v>1435</v>
      </c>
      <c r="M463" s="1">
        <v>1499</v>
      </c>
      <c r="N463" s="1">
        <v>37794</v>
      </c>
      <c r="O463" s="1">
        <v>919</v>
      </c>
      <c r="P463" s="1">
        <v>941</v>
      </c>
      <c r="Q463" s="1">
        <v>2742</v>
      </c>
      <c r="R463" s="1">
        <v>281</v>
      </c>
      <c r="S463" s="1">
        <v>288</v>
      </c>
      <c r="T463" s="1">
        <v>714</v>
      </c>
    </row>
    <row r="464" spans="1:20" x14ac:dyDescent="0.15">
      <c r="A464" s="149" t="s">
        <v>77</v>
      </c>
      <c r="B464" s="1">
        <v>47</v>
      </c>
      <c r="C464" s="1">
        <v>23681</v>
      </c>
      <c r="D464" s="1">
        <v>51720</v>
      </c>
      <c r="E464" s="1">
        <v>889349</v>
      </c>
      <c r="F464" s="1">
        <v>19452</v>
      </c>
      <c r="G464" s="1">
        <v>38211</v>
      </c>
      <c r="H464" s="1">
        <v>104622</v>
      </c>
      <c r="I464" s="1">
        <v>2547</v>
      </c>
      <c r="J464" s="1">
        <v>3044</v>
      </c>
      <c r="K464" s="1">
        <v>8000</v>
      </c>
      <c r="L464" s="1">
        <v>1596</v>
      </c>
      <c r="M464" s="1">
        <v>1670</v>
      </c>
      <c r="N464" s="1">
        <v>47492</v>
      </c>
      <c r="O464" s="1">
        <v>888</v>
      </c>
      <c r="P464" s="1">
        <v>906</v>
      </c>
      <c r="Q464" s="1">
        <v>2850</v>
      </c>
      <c r="R464" s="1">
        <v>410</v>
      </c>
      <c r="S464" s="1">
        <v>422</v>
      </c>
      <c r="T464" s="1">
        <v>1041</v>
      </c>
    </row>
    <row r="465" spans="1:20" x14ac:dyDescent="0.15">
      <c r="A465" s="149" t="s">
        <v>77</v>
      </c>
      <c r="B465" s="1">
        <v>48</v>
      </c>
      <c r="C465" s="1">
        <v>24296</v>
      </c>
      <c r="D465" s="1">
        <v>54031</v>
      </c>
      <c r="E465" s="1">
        <v>956021</v>
      </c>
      <c r="F465" s="1">
        <v>19865</v>
      </c>
      <c r="G465" s="1">
        <v>39572</v>
      </c>
      <c r="H465" s="1">
        <v>109447</v>
      </c>
      <c r="I465" s="1">
        <v>2993</v>
      </c>
      <c r="J465" s="1">
        <v>3599</v>
      </c>
      <c r="K465" s="1">
        <v>9338</v>
      </c>
      <c r="L465" s="1">
        <v>2186</v>
      </c>
      <c r="M465" s="1">
        <v>2311</v>
      </c>
      <c r="N465" s="1">
        <v>66674</v>
      </c>
      <c r="O465" s="1">
        <v>1322</v>
      </c>
      <c r="P465" s="1">
        <v>1362</v>
      </c>
      <c r="Q465" s="1">
        <v>4825</v>
      </c>
      <c r="R465" s="1">
        <v>537</v>
      </c>
      <c r="S465" s="1">
        <v>555</v>
      </c>
      <c r="T465" s="1">
        <v>1337</v>
      </c>
    </row>
    <row r="466" spans="1:20" x14ac:dyDescent="0.15">
      <c r="A466" s="149" t="s">
        <v>77</v>
      </c>
      <c r="B466" s="1">
        <v>49</v>
      </c>
      <c r="C466" s="1">
        <v>24992</v>
      </c>
      <c r="D466" s="1">
        <v>56798</v>
      </c>
      <c r="E466" s="1">
        <v>1032242</v>
      </c>
      <c r="F466" s="1">
        <v>20345</v>
      </c>
      <c r="G466" s="1">
        <v>41185</v>
      </c>
      <c r="H466" s="1">
        <v>115115</v>
      </c>
      <c r="I466" s="1">
        <v>3461</v>
      </c>
      <c r="J466" s="1">
        <v>4194</v>
      </c>
      <c r="K466" s="1">
        <v>10690</v>
      </c>
      <c r="L466" s="1">
        <v>2596</v>
      </c>
      <c r="M466" s="1">
        <v>2768</v>
      </c>
      <c r="N466" s="1">
        <v>76225</v>
      </c>
      <c r="O466" s="1">
        <v>1559</v>
      </c>
      <c r="P466" s="1">
        <v>1613</v>
      </c>
      <c r="Q466" s="1">
        <v>5668</v>
      </c>
      <c r="R466" s="1">
        <v>575</v>
      </c>
      <c r="S466" s="1">
        <v>596</v>
      </c>
      <c r="T466" s="1">
        <v>1354</v>
      </c>
    </row>
    <row r="467" spans="1:20" x14ac:dyDescent="0.15">
      <c r="A467" s="149" t="s">
        <v>77</v>
      </c>
      <c r="B467" s="1">
        <v>50</v>
      </c>
      <c r="C467" s="1">
        <v>25725</v>
      </c>
      <c r="D467" s="1">
        <v>60030</v>
      </c>
      <c r="E467" s="1">
        <v>1115485</v>
      </c>
      <c r="F467" s="1">
        <v>20859</v>
      </c>
      <c r="G467" s="1">
        <v>43028</v>
      </c>
      <c r="H467" s="1">
        <v>121240</v>
      </c>
      <c r="I467" s="1">
        <v>3914</v>
      </c>
      <c r="J467" s="1">
        <v>4790</v>
      </c>
      <c r="K467" s="1">
        <v>11945</v>
      </c>
      <c r="L467" s="1">
        <v>2993</v>
      </c>
      <c r="M467" s="1">
        <v>3233</v>
      </c>
      <c r="N467" s="1">
        <v>83246</v>
      </c>
      <c r="O467" s="1">
        <v>1768</v>
      </c>
      <c r="P467" s="1">
        <v>1843</v>
      </c>
      <c r="Q467" s="1">
        <v>6125</v>
      </c>
      <c r="R467" s="1">
        <v>572</v>
      </c>
      <c r="S467" s="1">
        <v>595</v>
      </c>
      <c r="T467" s="1">
        <v>1255</v>
      </c>
    </row>
    <row r="468" spans="1:20" x14ac:dyDescent="0.15">
      <c r="A468" s="149" t="s">
        <v>77</v>
      </c>
      <c r="B468" s="1">
        <v>51</v>
      </c>
      <c r="C468" s="1">
        <v>26246</v>
      </c>
      <c r="D468" s="1">
        <v>62556</v>
      </c>
      <c r="E468" s="1">
        <v>1177659</v>
      </c>
      <c r="F468" s="1">
        <v>21210</v>
      </c>
      <c r="G468" s="1">
        <v>44361</v>
      </c>
      <c r="H468" s="1">
        <v>125204</v>
      </c>
      <c r="I468" s="1">
        <v>4224</v>
      </c>
      <c r="J468" s="1">
        <v>5221</v>
      </c>
      <c r="K468" s="1">
        <v>12821</v>
      </c>
      <c r="L468" s="1">
        <v>2344</v>
      </c>
      <c r="M468" s="1">
        <v>2526</v>
      </c>
      <c r="N468" s="1">
        <v>62178</v>
      </c>
      <c r="O468" s="1">
        <v>1283</v>
      </c>
      <c r="P468" s="1">
        <v>1333</v>
      </c>
      <c r="Q468" s="1">
        <v>3965</v>
      </c>
      <c r="R468" s="1">
        <v>415</v>
      </c>
      <c r="S468" s="1">
        <v>431</v>
      </c>
      <c r="T468" s="1">
        <v>877</v>
      </c>
    </row>
    <row r="469" spans="1:20" x14ac:dyDescent="0.15">
      <c r="A469" s="149" t="s">
        <v>77</v>
      </c>
      <c r="B469" s="1">
        <v>52</v>
      </c>
      <c r="C469" s="1">
        <v>26536</v>
      </c>
      <c r="D469" s="1">
        <v>64172</v>
      </c>
      <c r="E469" s="1">
        <v>1219101</v>
      </c>
      <c r="F469" s="1">
        <v>21384</v>
      </c>
      <c r="G469" s="1">
        <v>45049</v>
      </c>
      <c r="H469" s="1">
        <v>126949</v>
      </c>
      <c r="I469" s="1">
        <v>4497</v>
      </c>
      <c r="J469" s="1">
        <v>5700</v>
      </c>
      <c r="K469" s="1">
        <v>14284</v>
      </c>
      <c r="L469" s="1">
        <v>1468</v>
      </c>
      <c r="M469" s="1">
        <v>1616</v>
      </c>
      <c r="N469" s="1">
        <v>41445</v>
      </c>
      <c r="O469" s="1">
        <v>669</v>
      </c>
      <c r="P469" s="1">
        <v>688</v>
      </c>
      <c r="Q469" s="1">
        <v>1745</v>
      </c>
      <c r="R469" s="1">
        <v>436</v>
      </c>
      <c r="S469" s="1">
        <v>479</v>
      </c>
      <c r="T469" s="1">
        <v>1463</v>
      </c>
    </row>
    <row r="470" spans="1:20" x14ac:dyDescent="0.15">
      <c r="A470" s="149" t="s">
        <v>61</v>
      </c>
      <c r="B470" s="1">
        <v>1</v>
      </c>
      <c r="C470" s="1">
        <v>1910</v>
      </c>
      <c r="D470" s="1">
        <v>2046</v>
      </c>
      <c r="E470" s="1">
        <v>31379</v>
      </c>
      <c r="F470" s="1">
        <v>1392</v>
      </c>
      <c r="G470" s="1">
        <v>1442</v>
      </c>
      <c r="H470" s="1">
        <v>3951</v>
      </c>
      <c r="I470" s="1">
        <v>125</v>
      </c>
      <c r="J470" s="1">
        <v>134</v>
      </c>
      <c r="K470" s="1">
        <v>392</v>
      </c>
      <c r="L470" s="1">
        <v>1910</v>
      </c>
      <c r="M470" s="1">
        <v>2046</v>
      </c>
      <c r="N470" s="1">
        <v>31379</v>
      </c>
      <c r="O470" s="1">
        <v>1392</v>
      </c>
      <c r="P470" s="1">
        <v>1442</v>
      </c>
      <c r="Q470" s="1">
        <v>3951</v>
      </c>
      <c r="R470" s="1">
        <v>125</v>
      </c>
      <c r="S470" s="1">
        <v>134</v>
      </c>
      <c r="T470" s="1">
        <v>392</v>
      </c>
    </row>
    <row r="471" spans="1:20" x14ac:dyDescent="0.15">
      <c r="A471" s="149" t="s">
        <v>61</v>
      </c>
      <c r="B471" s="1">
        <v>2</v>
      </c>
      <c r="C471" s="1">
        <v>3663</v>
      </c>
      <c r="D471" s="1">
        <v>4156</v>
      </c>
      <c r="E471" s="1">
        <v>62545</v>
      </c>
      <c r="F471" s="1">
        <v>2777</v>
      </c>
      <c r="G471" s="1">
        <v>3002</v>
      </c>
      <c r="H471" s="1">
        <v>8470</v>
      </c>
      <c r="I471" s="1">
        <v>207</v>
      </c>
      <c r="J471" s="1">
        <v>227</v>
      </c>
      <c r="K471" s="1">
        <v>638</v>
      </c>
      <c r="L471" s="1">
        <v>1979</v>
      </c>
      <c r="M471" s="1">
        <v>2111</v>
      </c>
      <c r="N471" s="1">
        <v>31167</v>
      </c>
      <c r="O471" s="1">
        <v>1508</v>
      </c>
      <c r="P471" s="1">
        <v>1561</v>
      </c>
      <c r="Q471" s="1">
        <v>4519</v>
      </c>
      <c r="R471" s="1">
        <v>88</v>
      </c>
      <c r="S471" s="1">
        <v>93</v>
      </c>
      <c r="T471" s="1">
        <v>246</v>
      </c>
    </row>
    <row r="472" spans="1:20" x14ac:dyDescent="0.15">
      <c r="A472" s="149" t="s">
        <v>61</v>
      </c>
      <c r="B472" s="1">
        <v>3</v>
      </c>
      <c r="C472" s="1">
        <v>5404</v>
      </c>
      <c r="D472" s="1">
        <v>6467</v>
      </c>
      <c r="E472" s="1">
        <v>96742</v>
      </c>
      <c r="F472" s="1">
        <v>4234</v>
      </c>
      <c r="G472" s="1">
        <v>4785</v>
      </c>
      <c r="H472" s="1">
        <v>14111</v>
      </c>
      <c r="I472" s="1">
        <v>264</v>
      </c>
      <c r="J472" s="1">
        <v>293</v>
      </c>
      <c r="K472" s="1">
        <v>811</v>
      </c>
      <c r="L472" s="1">
        <v>2170</v>
      </c>
      <c r="M472" s="1">
        <v>2311</v>
      </c>
      <c r="N472" s="1">
        <v>34197</v>
      </c>
      <c r="O472" s="1">
        <v>1718</v>
      </c>
      <c r="P472" s="1">
        <v>1783</v>
      </c>
      <c r="Q472" s="1">
        <v>5641</v>
      </c>
      <c r="R472" s="1">
        <v>64</v>
      </c>
      <c r="S472" s="1">
        <v>67</v>
      </c>
      <c r="T472" s="1">
        <v>173</v>
      </c>
    </row>
    <row r="473" spans="1:20" x14ac:dyDescent="0.15">
      <c r="A473" s="149" t="s">
        <v>61</v>
      </c>
      <c r="B473" s="1">
        <v>4</v>
      </c>
      <c r="C473" s="1">
        <v>6975</v>
      </c>
      <c r="D473" s="1">
        <v>8750</v>
      </c>
      <c r="E473" s="1">
        <v>131445</v>
      </c>
      <c r="F473" s="1">
        <v>5594</v>
      </c>
      <c r="G473" s="1">
        <v>6593</v>
      </c>
      <c r="H473" s="1">
        <v>20056</v>
      </c>
      <c r="I473" s="1">
        <v>303</v>
      </c>
      <c r="J473" s="1">
        <v>339</v>
      </c>
      <c r="K473" s="1">
        <v>918</v>
      </c>
      <c r="L473" s="1">
        <v>2151</v>
      </c>
      <c r="M473" s="1">
        <v>2282</v>
      </c>
      <c r="N473" s="1">
        <v>34703</v>
      </c>
      <c r="O473" s="1">
        <v>1744</v>
      </c>
      <c r="P473" s="1">
        <v>1807</v>
      </c>
      <c r="Q473" s="1">
        <v>5944</v>
      </c>
      <c r="R473" s="1">
        <v>45</v>
      </c>
      <c r="S473" s="1">
        <v>46</v>
      </c>
      <c r="T473" s="1">
        <v>107</v>
      </c>
    </row>
    <row r="474" spans="1:20" x14ac:dyDescent="0.15">
      <c r="A474" s="149" t="s">
        <v>61</v>
      </c>
      <c r="B474" s="1">
        <v>5</v>
      </c>
      <c r="C474" s="1">
        <v>8871</v>
      </c>
      <c r="D474" s="1">
        <v>11719</v>
      </c>
      <c r="E474" s="1">
        <v>176574</v>
      </c>
      <c r="F474" s="1">
        <v>7304</v>
      </c>
      <c r="G474" s="1">
        <v>9032</v>
      </c>
      <c r="H474" s="1">
        <v>28354</v>
      </c>
      <c r="I474" s="1">
        <v>347</v>
      </c>
      <c r="J474" s="1">
        <v>392</v>
      </c>
      <c r="K474" s="1">
        <v>1087</v>
      </c>
      <c r="L474" s="1">
        <v>2786</v>
      </c>
      <c r="M474" s="1">
        <v>2969</v>
      </c>
      <c r="N474" s="1">
        <v>45129</v>
      </c>
      <c r="O474" s="1">
        <v>2341</v>
      </c>
      <c r="P474" s="1">
        <v>2439</v>
      </c>
      <c r="Q474" s="1">
        <v>8299</v>
      </c>
      <c r="R474" s="1">
        <v>50</v>
      </c>
      <c r="S474" s="1">
        <v>53</v>
      </c>
      <c r="T474" s="1">
        <v>169</v>
      </c>
    </row>
    <row r="475" spans="1:20" x14ac:dyDescent="0.15">
      <c r="A475" s="149" t="s">
        <v>61</v>
      </c>
      <c r="B475" s="1">
        <v>6</v>
      </c>
      <c r="C475" s="1">
        <v>12147</v>
      </c>
      <c r="D475" s="1">
        <v>17146</v>
      </c>
      <c r="E475" s="1">
        <v>257465</v>
      </c>
      <c r="F475" s="1">
        <v>10369</v>
      </c>
      <c r="G475" s="1">
        <v>13647</v>
      </c>
      <c r="H475" s="1">
        <v>42465</v>
      </c>
      <c r="I475" s="1">
        <v>377</v>
      </c>
      <c r="J475" s="1">
        <v>427</v>
      </c>
      <c r="K475" s="1">
        <v>1167</v>
      </c>
      <c r="L475" s="1">
        <v>4967</v>
      </c>
      <c r="M475" s="1">
        <v>5427</v>
      </c>
      <c r="N475" s="1">
        <v>80891</v>
      </c>
      <c r="O475" s="1">
        <v>4327</v>
      </c>
      <c r="P475" s="1">
        <v>4615</v>
      </c>
      <c r="Q475" s="1">
        <v>14111</v>
      </c>
      <c r="R475" s="1">
        <v>34</v>
      </c>
      <c r="S475" s="1">
        <v>35</v>
      </c>
      <c r="T475" s="1">
        <v>80</v>
      </c>
    </row>
    <row r="476" spans="1:20" x14ac:dyDescent="0.15">
      <c r="A476" s="149" t="s">
        <v>61</v>
      </c>
      <c r="B476" s="1">
        <v>7</v>
      </c>
      <c r="C476" s="1">
        <v>12988</v>
      </c>
      <c r="D476" s="1">
        <v>19021</v>
      </c>
      <c r="E476" s="1">
        <v>282263</v>
      </c>
      <c r="F476" s="1">
        <v>11045</v>
      </c>
      <c r="G476" s="1">
        <v>14999</v>
      </c>
      <c r="H476" s="1">
        <v>45681</v>
      </c>
      <c r="I476" s="1">
        <v>391</v>
      </c>
      <c r="J476" s="1">
        <v>444</v>
      </c>
      <c r="K476" s="1">
        <v>1225</v>
      </c>
      <c r="L476" s="1">
        <v>1768</v>
      </c>
      <c r="M476" s="1">
        <v>1874</v>
      </c>
      <c r="N476" s="1">
        <v>24799</v>
      </c>
      <c r="O476" s="1">
        <v>1310</v>
      </c>
      <c r="P476" s="1">
        <v>1352</v>
      </c>
      <c r="Q476" s="1">
        <v>3217</v>
      </c>
      <c r="R476" s="1">
        <v>16</v>
      </c>
      <c r="S476" s="1">
        <v>17</v>
      </c>
      <c r="T476" s="1">
        <v>58</v>
      </c>
    </row>
    <row r="477" spans="1:20" x14ac:dyDescent="0.15">
      <c r="A477" s="149" t="s">
        <v>61</v>
      </c>
      <c r="B477" s="1">
        <v>8</v>
      </c>
      <c r="C477" s="1">
        <v>13802</v>
      </c>
      <c r="D477" s="1">
        <v>20991</v>
      </c>
      <c r="E477" s="1">
        <v>309280</v>
      </c>
      <c r="F477" s="1">
        <v>11723</v>
      </c>
      <c r="G477" s="1">
        <v>16475</v>
      </c>
      <c r="H477" s="1">
        <v>49514</v>
      </c>
      <c r="I477" s="1">
        <v>404</v>
      </c>
      <c r="J477" s="1">
        <v>460</v>
      </c>
      <c r="K477" s="1">
        <v>1261</v>
      </c>
      <c r="L477" s="1">
        <v>1858</v>
      </c>
      <c r="M477" s="1">
        <v>1970</v>
      </c>
      <c r="N477" s="1">
        <v>27016</v>
      </c>
      <c r="O477" s="1">
        <v>1427</v>
      </c>
      <c r="P477" s="1">
        <v>1477</v>
      </c>
      <c r="Q477" s="1">
        <v>3832</v>
      </c>
      <c r="R477" s="1">
        <v>16</v>
      </c>
      <c r="S477" s="1">
        <v>17</v>
      </c>
      <c r="T477" s="1">
        <v>37</v>
      </c>
    </row>
    <row r="478" spans="1:20" x14ac:dyDescent="0.15">
      <c r="A478" s="149" t="s">
        <v>61</v>
      </c>
      <c r="B478" s="1">
        <v>9</v>
      </c>
      <c r="C478" s="1">
        <v>14636</v>
      </c>
      <c r="D478" s="1">
        <v>23113</v>
      </c>
      <c r="E478" s="1">
        <v>338631</v>
      </c>
      <c r="F478" s="1">
        <v>12436</v>
      </c>
      <c r="G478" s="1">
        <v>18099</v>
      </c>
      <c r="H478" s="1">
        <v>53876</v>
      </c>
      <c r="I478" s="1">
        <v>417</v>
      </c>
      <c r="J478" s="1">
        <v>476</v>
      </c>
      <c r="K478" s="1">
        <v>1293</v>
      </c>
      <c r="L478" s="1">
        <v>2002</v>
      </c>
      <c r="M478" s="1">
        <v>2122</v>
      </c>
      <c r="N478" s="1">
        <v>29351</v>
      </c>
      <c r="O478" s="1">
        <v>1567</v>
      </c>
      <c r="P478" s="1">
        <v>1624</v>
      </c>
      <c r="Q478" s="1">
        <v>4363</v>
      </c>
      <c r="R478" s="1">
        <v>15</v>
      </c>
      <c r="S478" s="1">
        <v>15</v>
      </c>
      <c r="T478" s="1">
        <v>32</v>
      </c>
    </row>
    <row r="479" spans="1:20" x14ac:dyDescent="0.15">
      <c r="A479" s="149" t="s">
        <v>61</v>
      </c>
      <c r="B479" s="1">
        <v>10</v>
      </c>
      <c r="C479" s="1">
        <v>15413</v>
      </c>
      <c r="D479" s="1">
        <v>25215</v>
      </c>
      <c r="E479" s="1">
        <v>367729</v>
      </c>
      <c r="F479" s="1">
        <v>13106</v>
      </c>
      <c r="G479" s="1">
        <v>19699</v>
      </c>
      <c r="H479" s="1">
        <v>58100</v>
      </c>
      <c r="I479" s="1">
        <v>426</v>
      </c>
      <c r="J479" s="1">
        <v>488</v>
      </c>
      <c r="K479" s="1">
        <v>1318</v>
      </c>
      <c r="L479" s="1">
        <v>1982</v>
      </c>
      <c r="M479" s="1">
        <v>2102</v>
      </c>
      <c r="N479" s="1">
        <v>29098</v>
      </c>
      <c r="O479" s="1">
        <v>1544</v>
      </c>
      <c r="P479" s="1">
        <v>1600</v>
      </c>
      <c r="Q479" s="1">
        <v>4224</v>
      </c>
      <c r="R479" s="1">
        <v>12</v>
      </c>
      <c r="S479" s="1">
        <v>12</v>
      </c>
      <c r="T479" s="1">
        <v>24</v>
      </c>
    </row>
    <row r="480" spans="1:20" x14ac:dyDescent="0.15">
      <c r="A480" s="149" t="s">
        <v>61</v>
      </c>
      <c r="B480" s="1">
        <v>11</v>
      </c>
      <c r="C480" s="1">
        <v>16152</v>
      </c>
      <c r="D480" s="1">
        <v>27305</v>
      </c>
      <c r="E480" s="1">
        <v>397002</v>
      </c>
      <c r="F480" s="1">
        <v>13735</v>
      </c>
      <c r="G480" s="1">
        <v>21279</v>
      </c>
      <c r="H480" s="1">
        <v>62241</v>
      </c>
      <c r="I480" s="1">
        <v>437</v>
      </c>
      <c r="J480" s="1">
        <v>500</v>
      </c>
      <c r="K480" s="1">
        <v>1344</v>
      </c>
      <c r="L480" s="1">
        <v>1969</v>
      </c>
      <c r="M480" s="1">
        <v>2090</v>
      </c>
      <c r="N480" s="1">
        <v>29273</v>
      </c>
      <c r="O480" s="1">
        <v>1523</v>
      </c>
      <c r="P480" s="1">
        <v>1580</v>
      </c>
      <c r="Q480" s="1">
        <v>4142</v>
      </c>
      <c r="R480" s="1">
        <v>13</v>
      </c>
      <c r="S480" s="1">
        <v>13</v>
      </c>
      <c r="T480" s="1">
        <v>26</v>
      </c>
    </row>
    <row r="481" spans="1:20" x14ac:dyDescent="0.15">
      <c r="A481" s="149" t="s">
        <v>61</v>
      </c>
      <c r="B481" s="1">
        <v>12</v>
      </c>
      <c r="C481" s="1">
        <v>16880</v>
      </c>
      <c r="D481" s="1">
        <v>29491</v>
      </c>
      <c r="E481" s="1">
        <v>428757</v>
      </c>
      <c r="F481" s="1">
        <v>14372</v>
      </c>
      <c r="G481" s="1">
        <v>22969</v>
      </c>
      <c r="H481" s="1">
        <v>67128</v>
      </c>
      <c r="I481" s="1">
        <v>447</v>
      </c>
      <c r="J481" s="1">
        <v>514</v>
      </c>
      <c r="K481" s="1">
        <v>1372</v>
      </c>
      <c r="L481" s="1">
        <v>2060</v>
      </c>
      <c r="M481" s="1">
        <v>2185</v>
      </c>
      <c r="N481" s="1">
        <v>31755</v>
      </c>
      <c r="O481" s="1">
        <v>1630</v>
      </c>
      <c r="P481" s="1">
        <v>1690</v>
      </c>
      <c r="Q481" s="1">
        <v>4887</v>
      </c>
      <c r="R481" s="1">
        <v>13</v>
      </c>
      <c r="S481" s="1">
        <v>14</v>
      </c>
      <c r="T481" s="1">
        <v>28</v>
      </c>
    </row>
    <row r="482" spans="1:20" x14ac:dyDescent="0.15">
      <c r="A482" s="149" t="s">
        <v>61</v>
      </c>
      <c r="B482" s="1">
        <v>13</v>
      </c>
      <c r="C482" s="1">
        <v>17634</v>
      </c>
      <c r="D482" s="1">
        <v>31906</v>
      </c>
      <c r="E482" s="1">
        <v>464516</v>
      </c>
      <c r="F482" s="1">
        <v>15041</v>
      </c>
      <c r="G482" s="1">
        <v>24869</v>
      </c>
      <c r="H482" s="1">
        <v>73079</v>
      </c>
      <c r="I482" s="1">
        <v>459</v>
      </c>
      <c r="J482" s="1">
        <v>527</v>
      </c>
      <c r="K482" s="1">
        <v>1400</v>
      </c>
      <c r="L482" s="1">
        <v>2270</v>
      </c>
      <c r="M482" s="1">
        <v>2415</v>
      </c>
      <c r="N482" s="1">
        <v>35759</v>
      </c>
      <c r="O482" s="1">
        <v>1824</v>
      </c>
      <c r="P482" s="1">
        <v>1900</v>
      </c>
      <c r="Q482" s="1">
        <v>5952</v>
      </c>
      <c r="R482" s="1">
        <v>14</v>
      </c>
      <c r="S482" s="1">
        <v>14</v>
      </c>
      <c r="T482" s="1">
        <v>30</v>
      </c>
    </row>
    <row r="483" spans="1:20" x14ac:dyDescent="0.15">
      <c r="A483" s="149" t="s">
        <v>61</v>
      </c>
      <c r="B483" s="1">
        <v>14</v>
      </c>
      <c r="C483" s="1">
        <v>18546</v>
      </c>
      <c r="D483" s="1">
        <v>34993</v>
      </c>
      <c r="E483" s="1">
        <v>512241</v>
      </c>
      <c r="F483" s="1">
        <v>15820</v>
      </c>
      <c r="G483" s="1">
        <v>27211</v>
      </c>
      <c r="H483" s="1">
        <v>80311</v>
      </c>
      <c r="I483" s="1">
        <v>474</v>
      </c>
      <c r="J483" s="1">
        <v>546</v>
      </c>
      <c r="K483" s="1">
        <v>1441</v>
      </c>
      <c r="L483" s="1">
        <v>2857</v>
      </c>
      <c r="M483" s="1">
        <v>3088</v>
      </c>
      <c r="N483" s="1">
        <v>47725</v>
      </c>
      <c r="O483" s="1">
        <v>2228</v>
      </c>
      <c r="P483" s="1">
        <v>2342</v>
      </c>
      <c r="Q483" s="1">
        <v>7232</v>
      </c>
      <c r="R483" s="1">
        <v>18</v>
      </c>
      <c r="S483" s="1">
        <v>19</v>
      </c>
      <c r="T483" s="1">
        <v>41</v>
      </c>
    </row>
    <row r="484" spans="1:20" x14ac:dyDescent="0.15">
      <c r="A484" s="149" t="s">
        <v>61</v>
      </c>
      <c r="B484" s="1">
        <v>15</v>
      </c>
      <c r="C484" s="1">
        <v>19075</v>
      </c>
      <c r="D484" s="1">
        <v>36907</v>
      </c>
      <c r="E484" s="1">
        <v>539591</v>
      </c>
      <c r="F484" s="1">
        <v>16280</v>
      </c>
      <c r="G484" s="1">
        <v>28655</v>
      </c>
      <c r="H484" s="1">
        <v>84127</v>
      </c>
      <c r="I484" s="1">
        <v>500</v>
      </c>
      <c r="J484" s="1">
        <v>577</v>
      </c>
      <c r="K484" s="1">
        <v>1535</v>
      </c>
      <c r="L484" s="1">
        <v>1811</v>
      </c>
      <c r="M484" s="1">
        <v>1914</v>
      </c>
      <c r="N484" s="1">
        <v>27350</v>
      </c>
      <c r="O484" s="1">
        <v>1399</v>
      </c>
      <c r="P484" s="1">
        <v>1445</v>
      </c>
      <c r="Q484" s="1">
        <v>3816</v>
      </c>
      <c r="R484" s="1">
        <v>30</v>
      </c>
      <c r="S484" s="1">
        <v>31</v>
      </c>
      <c r="T484" s="1">
        <v>94</v>
      </c>
    </row>
    <row r="485" spans="1:20" x14ac:dyDescent="0.15">
      <c r="A485" s="149" t="s">
        <v>61</v>
      </c>
      <c r="B485" s="1">
        <v>16</v>
      </c>
      <c r="C485" s="1">
        <v>19724</v>
      </c>
      <c r="D485" s="1">
        <v>39343</v>
      </c>
      <c r="E485" s="1">
        <v>576504</v>
      </c>
      <c r="F485" s="1">
        <v>16871</v>
      </c>
      <c r="G485" s="1">
        <v>30587</v>
      </c>
      <c r="H485" s="1">
        <v>89854</v>
      </c>
      <c r="I485" s="1">
        <v>548</v>
      </c>
      <c r="J485" s="1">
        <v>631</v>
      </c>
      <c r="K485" s="1">
        <v>1700</v>
      </c>
      <c r="L485" s="1">
        <v>2292</v>
      </c>
      <c r="M485" s="1">
        <v>2435</v>
      </c>
      <c r="N485" s="1">
        <v>36913</v>
      </c>
      <c r="O485" s="1">
        <v>1860</v>
      </c>
      <c r="P485" s="1">
        <v>1932</v>
      </c>
      <c r="Q485" s="1">
        <v>5728</v>
      </c>
      <c r="R485" s="1">
        <v>53</v>
      </c>
      <c r="S485" s="1">
        <v>55</v>
      </c>
      <c r="T485" s="1">
        <v>166</v>
      </c>
    </row>
    <row r="486" spans="1:20" x14ac:dyDescent="0.15">
      <c r="A486" s="149" t="s">
        <v>61</v>
      </c>
      <c r="B486" s="1">
        <v>17</v>
      </c>
      <c r="C486" s="1">
        <v>20492</v>
      </c>
      <c r="D486" s="1">
        <v>42331</v>
      </c>
      <c r="E486" s="1">
        <v>623159</v>
      </c>
      <c r="F486" s="1">
        <v>17594</v>
      </c>
      <c r="G486" s="1">
        <v>33045</v>
      </c>
      <c r="H486" s="1">
        <v>98065</v>
      </c>
      <c r="I486" s="1">
        <v>613</v>
      </c>
      <c r="J486" s="1">
        <v>706</v>
      </c>
      <c r="K486" s="1">
        <v>1918</v>
      </c>
      <c r="L486" s="1">
        <v>2801</v>
      </c>
      <c r="M486" s="1">
        <v>2988</v>
      </c>
      <c r="N486" s="1">
        <v>46654</v>
      </c>
      <c r="O486" s="1">
        <v>2355</v>
      </c>
      <c r="P486" s="1">
        <v>2458</v>
      </c>
      <c r="Q486" s="1">
        <v>8210</v>
      </c>
      <c r="R486" s="1">
        <v>73</v>
      </c>
      <c r="S486" s="1">
        <v>75</v>
      </c>
      <c r="T486" s="1">
        <v>218</v>
      </c>
    </row>
    <row r="487" spans="1:20" x14ac:dyDescent="0.15">
      <c r="A487" s="149" t="s">
        <v>61</v>
      </c>
      <c r="B487" s="1">
        <v>18</v>
      </c>
      <c r="C487" s="1">
        <v>21959</v>
      </c>
      <c r="D487" s="1">
        <v>48002</v>
      </c>
      <c r="E487" s="1">
        <v>718937</v>
      </c>
      <c r="F487" s="1">
        <v>19064</v>
      </c>
      <c r="G487" s="1">
        <v>37954</v>
      </c>
      <c r="H487" s="1">
        <v>114174</v>
      </c>
      <c r="I487" s="1">
        <v>775</v>
      </c>
      <c r="J487" s="1">
        <v>896</v>
      </c>
      <c r="K487" s="1">
        <v>2451</v>
      </c>
      <c r="L487" s="1">
        <v>5196</v>
      </c>
      <c r="M487" s="1">
        <v>5671</v>
      </c>
      <c r="N487" s="1">
        <v>95777</v>
      </c>
      <c r="O487" s="1">
        <v>4603</v>
      </c>
      <c r="P487" s="1">
        <v>4909</v>
      </c>
      <c r="Q487" s="1">
        <v>16109</v>
      </c>
      <c r="R487" s="1">
        <v>180</v>
      </c>
      <c r="S487" s="1">
        <v>190</v>
      </c>
      <c r="T487" s="1">
        <v>532</v>
      </c>
    </row>
    <row r="488" spans="1:20" x14ac:dyDescent="0.15">
      <c r="A488" s="149" t="s">
        <v>61</v>
      </c>
      <c r="B488" s="1">
        <v>19</v>
      </c>
      <c r="C488" s="1">
        <v>22468</v>
      </c>
      <c r="D488" s="1">
        <v>50295</v>
      </c>
      <c r="E488" s="1">
        <v>751423</v>
      </c>
      <c r="F488" s="1">
        <v>19529</v>
      </c>
      <c r="G488" s="1">
        <v>39753</v>
      </c>
      <c r="H488" s="1">
        <v>118643</v>
      </c>
      <c r="I488" s="1">
        <v>798</v>
      </c>
      <c r="J488" s="1">
        <v>926</v>
      </c>
      <c r="K488" s="1">
        <v>2522</v>
      </c>
      <c r="L488" s="1">
        <v>2160</v>
      </c>
      <c r="M488" s="1">
        <v>2293</v>
      </c>
      <c r="N488" s="1">
        <v>32486</v>
      </c>
      <c r="O488" s="1">
        <v>1732</v>
      </c>
      <c r="P488" s="1">
        <v>1799</v>
      </c>
      <c r="Q488" s="1">
        <v>4470</v>
      </c>
      <c r="R488" s="1">
        <v>30</v>
      </c>
      <c r="S488" s="1">
        <v>31</v>
      </c>
      <c r="T488" s="1">
        <v>71</v>
      </c>
    </row>
    <row r="489" spans="1:20" x14ac:dyDescent="0.15">
      <c r="A489" s="149" t="s">
        <v>61</v>
      </c>
      <c r="B489" s="1">
        <v>20</v>
      </c>
      <c r="C489" s="1">
        <v>22931</v>
      </c>
      <c r="D489" s="1">
        <v>52583</v>
      </c>
      <c r="E489" s="1">
        <v>782645</v>
      </c>
      <c r="F489" s="1">
        <v>19963</v>
      </c>
      <c r="G489" s="1">
        <v>41590</v>
      </c>
      <c r="H489" s="1">
        <v>123464</v>
      </c>
      <c r="I489" s="1">
        <v>807</v>
      </c>
      <c r="J489" s="1">
        <v>940</v>
      </c>
      <c r="K489" s="1">
        <v>2552</v>
      </c>
      <c r="L489" s="1">
        <v>2152</v>
      </c>
      <c r="M489" s="1">
        <v>2288</v>
      </c>
      <c r="N489" s="1">
        <v>31223</v>
      </c>
      <c r="O489" s="1">
        <v>1764</v>
      </c>
      <c r="P489" s="1">
        <v>1837</v>
      </c>
      <c r="Q489" s="1">
        <v>4820</v>
      </c>
      <c r="R489" s="1">
        <v>13</v>
      </c>
      <c r="S489" s="1">
        <v>13</v>
      </c>
      <c r="T489" s="1">
        <v>30</v>
      </c>
    </row>
    <row r="490" spans="1:20" x14ac:dyDescent="0.15">
      <c r="A490" s="149" t="s">
        <v>61</v>
      </c>
      <c r="B490" s="1">
        <v>21</v>
      </c>
      <c r="C490" s="1">
        <v>23370</v>
      </c>
      <c r="D490" s="1">
        <v>54861</v>
      </c>
      <c r="E490" s="1">
        <v>814451</v>
      </c>
      <c r="F490" s="1">
        <v>20373</v>
      </c>
      <c r="G490" s="1">
        <v>43423</v>
      </c>
      <c r="H490" s="1">
        <v>128460</v>
      </c>
      <c r="I490" s="1">
        <v>815</v>
      </c>
      <c r="J490" s="1">
        <v>950</v>
      </c>
      <c r="K490" s="1">
        <v>2573</v>
      </c>
      <c r="L490" s="1">
        <v>2143</v>
      </c>
      <c r="M490" s="1">
        <v>2278</v>
      </c>
      <c r="N490" s="1">
        <v>31807</v>
      </c>
      <c r="O490" s="1">
        <v>1760</v>
      </c>
      <c r="P490" s="1">
        <v>1833</v>
      </c>
      <c r="Q490" s="1">
        <v>4996</v>
      </c>
      <c r="R490" s="1">
        <v>10</v>
      </c>
      <c r="S490" s="1">
        <v>11</v>
      </c>
      <c r="T490" s="1">
        <v>22</v>
      </c>
    </row>
    <row r="491" spans="1:20" x14ac:dyDescent="0.15">
      <c r="A491" s="149" t="s">
        <v>61</v>
      </c>
      <c r="B491" s="1">
        <v>22</v>
      </c>
      <c r="C491" s="1">
        <v>23791</v>
      </c>
      <c r="D491" s="1">
        <v>57145</v>
      </c>
      <c r="E491" s="1">
        <v>846425</v>
      </c>
      <c r="F491" s="1">
        <v>20772</v>
      </c>
      <c r="G491" s="1">
        <v>45282</v>
      </c>
      <c r="H491" s="1">
        <v>133717</v>
      </c>
      <c r="I491" s="1">
        <v>822</v>
      </c>
      <c r="J491" s="1">
        <v>960</v>
      </c>
      <c r="K491" s="1">
        <v>2606</v>
      </c>
      <c r="L491" s="1">
        <v>2156</v>
      </c>
      <c r="M491" s="1">
        <v>2283</v>
      </c>
      <c r="N491" s="1">
        <v>31973</v>
      </c>
      <c r="O491" s="1">
        <v>1787</v>
      </c>
      <c r="P491" s="1">
        <v>1858</v>
      </c>
      <c r="Q491" s="1">
        <v>5257</v>
      </c>
      <c r="R491" s="1">
        <v>10</v>
      </c>
      <c r="S491" s="1">
        <v>10</v>
      </c>
      <c r="T491" s="1">
        <v>33</v>
      </c>
    </row>
    <row r="492" spans="1:20" x14ac:dyDescent="0.15">
      <c r="A492" s="149" t="s">
        <v>61</v>
      </c>
      <c r="B492" s="1">
        <v>23</v>
      </c>
      <c r="C492" s="1">
        <v>24237</v>
      </c>
      <c r="D492" s="1">
        <v>59693</v>
      </c>
      <c r="E492" s="1">
        <v>881963</v>
      </c>
      <c r="F492" s="1">
        <v>21198</v>
      </c>
      <c r="G492" s="1">
        <v>47375</v>
      </c>
      <c r="H492" s="1">
        <v>139663</v>
      </c>
      <c r="I492" s="1">
        <v>830</v>
      </c>
      <c r="J492" s="1">
        <v>970</v>
      </c>
      <c r="K492" s="1">
        <v>2633</v>
      </c>
      <c r="L492" s="1">
        <v>2390</v>
      </c>
      <c r="M492" s="1">
        <v>2548</v>
      </c>
      <c r="N492" s="1">
        <v>35538</v>
      </c>
      <c r="O492" s="1">
        <v>2005</v>
      </c>
      <c r="P492" s="1">
        <v>2093</v>
      </c>
      <c r="Q492" s="1">
        <v>5946</v>
      </c>
      <c r="R492" s="1">
        <v>10</v>
      </c>
      <c r="S492" s="1">
        <v>11</v>
      </c>
      <c r="T492" s="1">
        <v>26</v>
      </c>
    </row>
    <row r="493" spans="1:20" x14ac:dyDescent="0.15">
      <c r="A493" s="149" t="s">
        <v>61</v>
      </c>
      <c r="B493" s="1">
        <v>24</v>
      </c>
      <c r="C493" s="1">
        <v>24907</v>
      </c>
      <c r="D493" s="1">
        <v>63673</v>
      </c>
      <c r="E493" s="1">
        <v>934194</v>
      </c>
      <c r="F493" s="1">
        <v>21890</v>
      </c>
      <c r="G493" s="1">
        <v>50870</v>
      </c>
      <c r="H493" s="1">
        <v>150005</v>
      </c>
      <c r="I493" s="1">
        <v>840</v>
      </c>
      <c r="J493" s="1">
        <v>984</v>
      </c>
      <c r="K493" s="1">
        <v>2670</v>
      </c>
      <c r="L493" s="1">
        <v>3698</v>
      </c>
      <c r="M493" s="1">
        <v>3981</v>
      </c>
      <c r="N493" s="1">
        <v>52230</v>
      </c>
      <c r="O493" s="1">
        <v>3308</v>
      </c>
      <c r="P493" s="1">
        <v>3495</v>
      </c>
      <c r="Q493" s="1">
        <v>10342</v>
      </c>
      <c r="R493" s="1">
        <v>13</v>
      </c>
      <c r="S493" s="1">
        <v>14</v>
      </c>
      <c r="T493" s="1">
        <v>38</v>
      </c>
    </row>
    <row r="494" spans="1:20" x14ac:dyDescent="0.15">
      <c r="A494" s="149" t="s">
        <v>61</v>
      </c>
      <c r="B494" s="1">
        <v>25</v>
      </c>
      <c r="C494" s="1">
        <v>25237</v>
      </c>
      <c r="D494" s="1">
        <v>65717</v>
      </c>
      <c r="E494" s="1">
        <v>960433</v>
      </c>
      <c r="F494" s="1">
        <v>22194</v>
      </c>
      <c r="G494" s="1">
        <v>52475</v>
      </c>
      <c r="H494" s="1">
        <v>153636</v>
      </c>
      <c r="I494" s="1">
        <v>848</v>
      </c>
      <c r="J494" s="1">
        <v>995</v>
      </c>
      <c r="K494" s="1">
        <v>2696</v>
      </c>
      <c r="L494" s="1">
        <v>1922</v>
      </c>
      <c r="M494" s="1">
        <v>2044</v>
      </c>
      <c r="N494" s="1">
        <v>26240</v>
      </c>
      <c r="O494" s="1">
        <v>1544</v>
      </c>
      <c r="P494" s="1">
        <v>1606</v>
      </c>
      <c r="Q494" s="1">
        <v>3632</v>
      </c>
      <c r="R494" s="1">
        <v>11</v>
      </c>
      <c r="S494" s="1">
        <v>11</v>
      </c>
      <c r="T494" s="1">
        <v>26</v>
      </c>
    </row>
    <row r="495" spans="1:20" x14ac:dyDescent="0.15">
      <c r="A495" s="149" t="s">
        <v>61</v>
      </c>
      <c r="B495" s="1">
        <v>26</v>
      </c>
      <c r="C495" s="1">
        <v>25513</v>
      </c>
      <c r="D495" s="1">
        <v>67586</v>
      </c>
      <c r="E495" s="1">
        <v>984948</v>
      </c>
      <c r="F495" s="1">
        <v>22441</v>
      </c>
      <c r="G495" s="1">
        <v>53930</v>
      </c>
      <c r="H495" s="1">
        <v>157123</v>
      </c>
      <c r="I495" s="1">
        <v>856</v>
      </c>
      <c r="J495" s="1">
        <v>1006</v>
      </c>
      <c r="K495" s="1">
        <v>2725</v>
      </c>
      <c r="L495" s="1">
        <v>1763</v>
      </c>
      <c r="M495" s="1">
        <v>1869</v>
      </c>
      <c r="N495" s="1">
        <v>24514</v>
      </c>
      <c r="O495" s="1">
        <v>1404</v>
      </c>
      <c r="P495" s="1">
        <v>1454</v>
      </c>
      <c r="Q495" s="1">
        <v>3487</v>
      </c>
      <c r="R495" s="1">
        <v>11</v>
      </c>
      <c r="S495" s="1">
        <v>12</v>
      </c>
      <c r="T495" s="1">
        <v>29</v>
      </c>
    </row>
    <row r="496" spans="1:20" x14ac:dyDescent="0.15">
      <c r="A496" s="149" t="s">
        <v>61</v>
      </c>
      <c r="B496" s="1">
        <v>27</v>
      </c>
      <c r="C496" s="1">
        <v>25789</v>
      </c>
      <c r="D496" s="1">
        <v>69407</v>
      </c>
      <c r="E496" s="1">
        <v>1015437</v>
      </c>
      <c r="F496" s="1">
        <v>22668</v>
      </c>
      <c r="G496" s="1">
        <v>55283</v>
      </c>
      <c r="H496" s="1">
        <v>160377</v>
      </c>
      <c r="I496" s="1">
        <v>948</v>
      </c>
      <c r="J496" s="1">
        <v>1121</v>
      </c>
      <c r="K496" s="1">
        <v>3277</v>
      </c>
      <c r="L496" s="1">
        <v>1719</v>
      </c>
      <c r="M496" s="1">
        <v>1821</v>
      </c>
      <c r="N496" s="1">
        <v>30488</v>
      </c>
      <c r="O496" s="1">
        <v>1312</v>
      </c>
      <c r="P496" s="1">
        <v>1354</v>
      </c>
      <c r="Q496" s="1">
        <v>3254</v>
      </c>
      <c r="R496" s="1">
        <v>113</v>
      </c>
      <c r="S496" s="1">
        <v>116</v>
      </c>
      <c r="T496" s="1">
        <v>552</v>
      </c>
    </row>
    <row r="497" spans="1:20" x14ac:dyDescent="0.15">
      <c r="A497" s="149" t="s">
        <v>61</v>
      </c>
      <c r="B497" s="1">
        <v>28</v>
      </c>
      <c r="C497" s="1">
        <v>26066</v>
      </c>
      <c r="D497" s="1">
        <v>71349</v>
      </c>
      <c r="E497" s="1">
        <v>1045819</v>
      </c>
      <c r="F497" s="1">
        <v>22901</v>
      </c>
      <c r="G497" s="1">
        <v>56724</v>
      </c>
      <c r="H497" s="1">
        <v>163794</v>
      </c>
      <c r="I497" s="1">
        <v>1046</v>
      </c>
      <c r="J497" s="1">
        <v>1252</v>
      </c>
      <c r="K497" s="1">
        <v>3689</v>
      </c>
      <c r="L497" s="1">
        <v>1819</v>
      </c>
      <c r="M497" s="1">
        <v>1942</v>
      </c>
      <c r="N497" s="1">
        <v>30383</v>
      </c>
      <c r="O497" s="1">
        <v>1389</v>
      </c>
      <c r="P497" s="1">
        <v>1441</v>
      </c>
      <c r="Q497" s="1">
        <v>3416</v>
      </c>
      <c r="R497" s="1">
        <v>124</v>
      </c>
      <c r="S497" s="1">
        <v>131</v>
      </c>
      <c r="T497" s="1">
        <v>412</v>
      </c>
    </row>
    <row r="498" spans="1:20" x14ac:dyDescent="0.15">
      <c r="A498" s="149" t="s">
        <v>61</v>
      </c>
      <c r="B498" s="1">
        <v>29</v>
      </c>
      <c r="C498" s="1">
        <v>26330</v>
      </c>
      <c r="D498" s="1">
        <v>73203</v>
      </c>
      <c r="E498" s="1">
        <v>1072304</v>
      </c>
      <c r="F498" s="1">
        <v>23125</v>
      </c>
      <c r="G498" s="1">
        <v>58111</v>
      </c>
      <c r="H498" s="1">
        <v>167018</v>
      </c>
      <c r="I498" s="1">
        <v>1104</v>
      </c>
      <c r="J498" s="1">
        <v>1327</v>
      </c>
      <c r="K498" s="1">
        <v>3865</v>
      </c>
      <c r="L498" s="1">
        <v>1743</v>
      </c>
      <c r="M498" s="1">
        <v>1854</v>
      </c>
      <c r="N498" s="1">
        <v>26485</v>
      </c>
      <c r="O498" s="1">
        <v>1339</v>
      </c>
      <c r="P498" s="1">
        <v>1387</v>
      </c>
      <c r="Q498" s="1">
        <v>3225</v>
      </c>
      <c r="R498" s="1">
        <v>74</v>
      </c>
      <c r="S498" s="1">
        <v>76</v>
      </c>
      <c r="T498" s="1">
        <v>176</v>
      </c>
    </row>
    <row r="499" spans="1:20" x14ac:dyDescent="0.15">
      <c r="A499" s="149" t="s">
        <v>61</v>
      </c>
      <c r="B499" s="1">
        <v>30</v>
      </c>
      <c r="C499" s="1">
        <v>26594</v>
      </c>
      <c r="D499" s="1">
        <v>75194</v>
      </c>
      <c r="E499" s="1">
        <v>1100224</v>
      </c>
      <c r="F499" s="1">
        <v>23351</v>
      </c>
      <c r="G499" s="1">
        <v>59621</v>
      </c>
      <c r="H499" s="1">
        <v>170711</v>
      </c>
      <c r="I499" s="1">
        <v>1165</v>
      </c>
      <c r="J499" s="1">
        <v>1407</v>
      </c>
      <c r="K499" s="1">
        <v>4031</v>
      </c>
      <c r="L499" s="1">
        <v>1874</v>
      </c>
      <c r="M499" s="1">
        <v>1991</v>
      </c>
      <c r="N499" s="1">
        <v>27921</v>
      </c>
      <c r="O499" s="1">
        <v>1458</v>
      </c>
      <c r="P499" s="1">
        <v>1510</v>
      </c>
      <c r="Q499" s="1">
        <v>3693</v>
      </c>
      <c r="R499" s="1">
        <v>77</v>
      </c>
      <c r="S499" s="1">
        <v>79</v>
      </c>
      <c r="T499" s="1">
        <v>167</v>
      </c>
    </row>
    <row r="500" spans="1:20" x14ac:dyDescent="0.15">
      <c r="A500" s="149" t="s">
        <v>61</v>
      </c>
      <c r="B500" s="1">
        <v>31</v>
      </c>
      <c r="C500" s="1">
        <v>26869</v>
      </c>
      <c r="D500" s="1">
        <v>77351</v>
      </c>
      <c r="E500" s="1">
        <v>1130565</v>
      </c>
      <c r="F500" s="1">
        <v>23592</v>
      </c>
      <c r="G500" s="1">
        <v>61276</v>
      </c>
      <c r="H500" s="1">
        <v>174916</v>
      </c>
      <c r="I500" s="1">
        <v>1226</v>
      </c>
      <c r="J500" s="1">
        <v>1489</v>
      </c>
      <c r="K500" s="1">
        <v>4200</v>
      </c>
      <c r="L500" s="1">
        <v>2025</v>
      </c>
      <c r="M500" s="1">
        <v>2157</v>
      </c>
      <c r="N500" s="1">
        <v>30341</v>
      </c>
      <c r="O500" s="1">
        <v>1595</v>
      </c>
      <c r="P500" s="1">
        <v>1654</v>
      </c>
      <c r="Q500" s="1">
        <v>4205</v>
      </c>
      <c r="R500" s="1">
        <v>81</v>
      </c>
      <c r="S500" s="1">
        <v>83</v>
      </c>
      <c r="T500" s="1">
        <v>169</v>
      </c>
    </row>
    <row r="501" spans="1:20" x14ac:dyDescent="0.15">
      <c r="A501" s="149" t="s">
        <v>61</v>
      </c>
      <c r="B501" s="1">
        <v>32</v>
      </c>
      <c r="C501" s="1">
        <v>27124</v>
      </c>
      <c r="D501" s="1">
        <v>79363</v>
      </c>
      <c r="E501" s="1">
        <v>1155469</v>
      </c>
      <c r="F501" s="1">
        <v>23788</v>
      </c>
      <c r="G501" s="1">
        <v>62595</v>
      </c>
      <c r="H501" s="1">
        <v>178141</v>
      </c>
      <c r="I501" s="1">
        <v>1276</v>
      </c>
      <c r="J501" s="1">
        <v>1554</v>
      </c>
      <c r="K501" s="1">
        <v>4338</v>
      </c>
      <c r="L501" s="1">
        <v>1891</v>
      </c>
      <c r="M501" s="1">
        <v>2012</v>
      </c>
      <c r="N501" s="1">
        <v>24904</v>
      </c>
      <c r="O501" s="1">
        <v>1280</v>
      </c>
      <c r="P501" s="1">
        <v>1319</v>
      </c>
      <c r="Q501" s="1">
        <v>3225</v>
      </c>
      <c r="R501" s="1">
        <v>65</v>
      </c>
      <c r="S501" s="1">
        <v>66</v>
      </c>
      <c r="T501" s="1">
        <v>138</v>
      </c>
    </row>
    <row r="502" spans="1:20" x14ac:dyDescent="0.15">
      <c r="A502" s="149" t="s">
        <v>61</v>
      </c>
      <c r="B502" s="1">
        <v>33</v>
      </c>
      <c r="C502" s="1">
        <v>27378</v>
      </c>
      <c r="D502" s="1">
        <v>81413</v>
      </c>
      <c r="E502" s="1">
        <v>1184343</v>
      </c>
      <c r="F502" s="1">
        <v>24015</v>
      </c>
      <c r="G502" s="1">
        <v>64169</v>
      </c>
      <c r="H502" s="1">
        <v>182111</v>
      </c>
      <c r="I502" s="1">
        <v>1329</v>
      </c>
      <c r="J502" s="1">
        <v>1626</v>
      </c>
      <c r="K502" s="1">
        <v>4484</v>
      </c>
      <c r="L502" s="1">
        <v>1922</v>
      </c>
      <c r="M502" s="1">
        <v>2050</v>
      </c>
      <c r="N502" s="1">
        <v>28875</v>
      </c>
      <c r="O502" s="1">
        <v>1511</v>
      </c>
      <c r="P502" s="1">
        <v>1574</v>
      </c>
      <c r="Q502" s="1">
        <v>3971</v>
      </c>
      <c r="R502" s="1">
        <v>69</v>
      </c>
      <c r="S502" s="1">
        <v>71</v>
      </c>
      <c r="T502" s="1">
        <v>146</v>
      </c>
    </row>
    <row r="503" spans="1:20" x14ac:dyDescent="0.15">
      <c r="A503" s="149" t="s">
        <v>61</v>
      </c>
      <c r="B503" s="1">
        <v>34</v>
      </c>
      <c r="C503" s="1">
        <v>27623</v>
      </c>
      <c r="D503" s="1">
        <v>83375</v>
      </c>
      <c r="E503" s="1">
        <v>1212044</v>
      </c>
      <c r="F503" s="1">
        <v>24233</v>
      </c>
      <c r="G503" s="1">
        <v>65671</v>
      </c>
      <c r="H503" s="1">
        <v>185851</v>
      </c>
      <c r="I503" s="1">
        <v>1381</v>
      </c>
      <c r="J503" s="1">
        <v>1695</v>
      </c>
      <c r="K503" s="1">
        <v>4627</v>
      </c>
      <c r="L503" s="1">
        <v>1850</v>
      </c>
      <c r="M503" s="1">
        <v>1962</v>
      </c>
      <c r="N503" s="1">
        <v>27701</v>
      </c>
      <c r="O503" s="1">
        <v>1450</v>
      </c>
      <c r="P503" s="1">
        <v>1502</v>
      </c>
      <c r="Q503" s="1">
        <v>3740</v>
      </c>
      <c r="R503" s="1">
        <v>68</v>
      </c>
      <c r="S503" s="1">
        <v>68</v>
      </c>
      <c r="T503" s="1">
        <v>143</v>
      </c>
    </row>
    <row r="504" spans="1:20" x14ac:dyDescent="0.15">
      <c r="A504" s="149" t="s">
        <v>61</v>
      </c>
      <c r="B504" s="1">
        <v>35</v>
      </c>
      <c r="C504" s="1">
        <v>27848</v>
      </c>
      <c r="D504" s="1">
        <v>85301</v>
      </c>
      <c r="E504" s="1">
        <v>1239529</v>
      </c>
      <c r="F504" s="1">
        <v>24434</v>
      </c>
      <c r="G504" s="1">
        <v>67152</v>
      </c>
      <c r="H504" s="1">
        <v>189648</v>
      </c>
      <c r="I504" s="1">
        <v>1428</v>
      </c>
      <c r="J504" s="1">
        <v>1761</v>
      </c>
      <c r="K504" s="1">
        <v>4762</v>
      </c>
      <c r="L504" s="1">
        <v>1816</v>
      </c>
      <c r="M504" s="1">
        <v>1927</v>
      </c>
      <c r="N504" s="1">
        <v>27485</v>
      </c>
      <c r="O504" s="1">
        <v>1428</v>
      </c>
      <c r="P504" s="1">
        <v>1481</v>
      </c>
      <c r="Q504" s="1">
        <v>3797</v>
      </c>
      <c r="R504" s="1">
        <v>65</v>
      </c>
      <c r="S504" s="1">
        <v>67</v>
      </c>
      <c r="T504" s="1">
        <v>135</v>
      </c>
    </row>
    <row r="505" spans="1:20" x14ac:dyDescent="0.15">
      <c r="A505" s="149" t="s">
        <v>61</v>
      </c>
      <c r="B505" s="1">
        <v>36</v>
      </c>
      <c r="C505" s="1">
        <v>28068</v>
      </c>
      <c r="D505" s="1">
        <v>87191</v>
      </c>
      <c r="E505" s="1">
        <v>1266687</v>
      </c>
      <c r="F505" s="1">
        <v>24633</v>
      </c>
      <c r="G505" s="1">
        <v>68598</v>
      </c>
      <c r="H505" s="1">
        <v>193297</v>
      </c>
      <c r="I505" s="1">
        <v>1476</v>
      </c>
      <c r="J505" s="1">
        <v>1829</v>
      </c>
      <c r="K505" s="1">
        <v>4904</v>
      </c>
      <c r="L505" s="1">
        <v>1789</v>
      </c>
      <c r="M505" s="1">
        <v>1890</v>
      </c>
      <c r="N505" s="1">
        <v>27158</v>
      </c>
      <c r="O505" s="1">
        <v>1400</v>
      </c>
      <c r="P505" s="1">
        <v>1446</v>
      </c>
      <c r="Q505" s="1">
        <v>3649</v>
      </c>
      <c r="R505" s="1">
        <v>66</v>
      </c>
      <c r="S505" s="1">
        <v>68</v>
      </c>
      <c r="T505" s="1">
        <v>142</v>
      </c>
    </row>
    <row r="506" spans="1:20" x14ac:dyDescent="0.15">
      <c r="A506" s="149" t="s">
        <v>61</v>
      </c>
      <c r="B506" s="1">
        <v>37</v>
      </c>
      <c r="C506" s="1">
        <v>28301</v>
      </c>
      <c r="D506" s="1">
        <v>89211</v>
      </c>
      <c r="E506" s="1">
        <v>1296381</v>
      </c>
      <c r="F506" s="1">
        <v>24845</v>
      </c>
      <c r="G506" s="1">
        <v>70140</v>
      </c>
      <c r="H506" s="1">
        <v>197054</v>
      </c>
      <c r="I506" s="1">
        <v>1530</v>
      </c>
      <c r="J506" s="1">
        <v>1904</v>
      </c>
      <c r="K506" s="1">
        <v>5058</v>
      </c>
      <c r="L506" s="1">
        <v>1902</v>
      </c>
      <c r="M506" s="1">
        <v>2020</v>
      </c>
      <c r="N506" s="1">
        <v>29694</v>
      </c>
      <c r="O506" s="1">
        <v>1486</v>
      </c>
      <c r="P506" s="1">
        <v>1541</v>
      </c>
      <c r="Q506" s="1">
        <v>3758</v>
      </c>
      <c r="R506" s="1">
        <v>74</v>
      </c>
      <c r="S506" s="1">
        <v>75</v>
      </c>
      <c r="T506" s="1">
        <v>154</v>
      </c>
    </row>
    <row r="507" spans="1:20" x14ac:dyDescent="0.15">
      <c r="A507" s="149" t="s">
        <v>61</v>
      </c>
      <c r="B507" s="1">
        <v>38</v>
      </c>
      <c r="C507" s="1">
        <v>28522</v>
      </c>
      <c r="D507" s="1">
        <v>91197</v>
      </c>
      <c r="E507" s="1">
        <v>1326138</v>
      </c>
      <c r="F507" s="1">
        <v>25044</v>
      </c>
      <c r="G507" s="1">
        <v>71649</v>
      </c>
      <c r="H507" s="1">
        <v>200793</v>
      </c>
      <c r="I507" s="1">
        <v>1586</v>
      </c>
      <c r="J507" s="1">
        <v>1983</v>
      </c>
      <c r="K507" s="1">
        <v>5218</v>
      </c>
      <c r="L507" s="1">
        <v>1875</v>
      </c>
      <c r="M507" s="1">
        <v>1986</v>
      </c>
      <c r="N507" s="1">
        <v>29757</v>
      </c>
      <c r="O507" s="1">
        <v>1459</v>
      </c>
      <c r="P507" s="1">
        <v>1509</v>
      </c>
      <c r="Q507" s="1">
        <v>3739</v>
      </c>
      <c r="R507" s="1">
        <v>77</v>
      </c>
      <c r="S507" s="1">
        <v>79</v>
      </c>
      <c r="T507" s="1">
        <v>160</v>
      </c>
    </row>
    <row r="508" spans="1:20" x14ac:dyDescent="0.15">
      <c r="A508" s="149" t="s">
        <v>61</v>
      </c>
      <c r="B508" s="1">
        <v>39</v>
      </c>
      <c r="C508" s="1">
        <v>28744</v>
      </c>
      <c r="D508" s="1">
        <v>93293</v>
      </c>
      <c r="E508" s="1">
        <v>1361004</v>
      </c>
      <c r="F508" s="1">
        <v>25239</v>
      </c>
      <c r="G508" s="1">
        <v>73203</v>
      </c>
      <c r="H508" s="1">
        <v>204798</v>
      </c>
      <c r="I508" s="1">
        <v>1672</v>
      </c>
      <c r="J508" s="1">
        <v>2134</v>
      </c>
      <c r="K508" s="1">
        <v>5616</v>
      </c>
      <c r="L508" s="1">
        <v>1974</v>
      </c>
      <c r="M508" s="1">
        <v>2096</v>
      </c>
      <c r="N508" s="1">
        <v>34866</v>
      </c>
      <c r="O508" s="1">
        <v>1502</v>
      </c>
      <c r="P508" s="1">
        <v>1554</v>
      </c>
      <c r="Q508" s="1">
        <v>4005</v>
      </c>
      <c r="R508" s="1">
        <v>146</v>
      </c>
      <c r="S508" s="1">
        <v>152</v>
      </c>
      <c r="T508" s="1">
        <v>398</v>
      </c>
    </row>
    <row r="509" spans="1:20" x14ac:dyDescent="0.15">
      <c r="A509" s="149" t="s">
        <v>61</v>
      </c>
      <c r="B509" s="1">
        <v>40</v>
      </c>
      <c r="C509" s="1">
        <v>28967</v>
      </c>
      <c r="D509" s="1">
        <v>95376</v>
      </c>
      <c r="E509" s="1">
        <v>1394646</v>
      </c>
      <c r="F509" s="1">
        <v>25433</v>
      </c>
      <c r="G509" s="1">
        <v>74758</v>
      </c>
      <c r="H509" s="1">
        <v>208768</v>
      </c>
      <c r="I509" s="1">
        <v>1762</v>
      </c>
      <c r="J509" s="1">
        <v>2282</v>
      </c>
      <c r="K509" s="1">
        <v>5949</v>
      </c>
      <c r="L509" s="1">
        <v>1963</v>
      </c>
      <c r="M509" s="1">
        <v>2083</v>
      </c>
      <c r="N509" s="1">
        <v>33642</v>
      </c>
      <c r="O509" s="1">
        <v>1500</v>
      </c>
      <c r="P509" s="1">
        <v>1554</v>
      </c>
      <c r="Q509" s="1">
        <v>3970</v>
      </c>
      <c r="R509" s="1">
        <v>142</v>
      </c>
      <c r="S509" s="1">
        <v>148</v>
      </c>
      <c r="T509" s="1">
        <v>333</v>
      </c>
    </row>
    <row r="510" spans="1:20" x14ac:dyDescent="0.15">
      <c r="A510" s="149" t="s">
        <v>61</v>
      </c>
      <c r="B510" s="1">
        <v>41</v>
      </c>
      <c r="C510" s="1">
        <v>29203</v>
      </c>
      <c r="D510" s="1">
        <v>97576</v>
      </c>
      <c r="E510" s="1">
        <v>1429016</v>
      </c>
      <c r="F510" s="1">
        <v>25641</v>
      </c>
      <c r="G510" s="1">
        <v>76405</v>
      </c>
      <c r="H510" s="1">
        <v>212733</v>
      </c>
      <c r="I510" s="1">
        <v>1850</v>
      </c>
      <c r="J510" s="1">
        <v>2408</v>
      </c>
      <c r="K510" s="1">
        <v>6215</v>
      </c>
      <c r="L510" s="1">
        <v>2068</v>
      </c>
      <c r="M510" s="1">
        <v>2201</v>
      </c>
      <c r="N510" s="1">
        <v>34370</v>
      </c>
      <c r="O510" s="1">
        <v>1585</v>
      </c>
      <c r="P510" s="1">
        <v>1647</v>
      </c>
      <c r="Q510" s="1">
        <v>3965</v>
      </c>
      <c r="R510" s="1">
        <v>123</v>
      </c>
      <c r="S510" s="1">
        <v>126</v>
      </c>
      <c r="T510" s="1">
        <v>266</v>
      </c>
    </row>
    <row r="511" spans="1:20" x14ac:dyDescent="0.15">
      <c r="A511" s="149" t="s">
        <v>61</v>
      </c>
      <c r="B511" s="1">
        <v>42</v>
      </c>
      <c r="C511" s="1">
        <v>29415</v>
      </c>
      <c r="D511" s="1">
        <v>99571</v>
      </c>
      <c r="E511" s="1">
        <v>1460961</v>
      </c>
      <c r="F511" s="1">
        <v>25818</v>
      </c>
      <c r="G511" s="1">
        <v>77845</v>
      </c>
      <c r="H511" s="1">
        <v>216203</v>
      </c>
      <c r="I511" s="1">
        <v>1937</v>
      </c>
      <c r="J511" s="1">
        <v>2531</v>
      </c>
      <c r="K511" s="1">
        <v>6499</v>
      </c>
      <c r="L511" s="1">
        <v>1877</v>
      </c>
      <c r="M511" s="1">
        <v>1994</v>
      </c>
      <c r="N511" s="1">
        <v>31946</v>
      </c>
      <c r="O511" s="1">
        <v>1392</v>
      </c>
      <c r="P511" s="1">
        <v>1441</v>
      </c>
      <c r="Q511" s="1">
        <v>3470</v>
      </c>
      <c r="R511" s="1">
        <v>121</v>
      </c>
      <c r="S511" s="1">
        <v>123</v>
      </c>
      <c r="T511" s="1">
        <v>284</v>
      </c>
    </row>
    <row r="512" spans="1:20" x14ac:dyDescent="0.15">
      <c r="A512" s="149" t="s">
        <v>61</v>
      </c>
      <c r="B512" s="1">
        <v>43</v>
      </c>
      <c r="C512" s="1">
        <v>29616</v>
      </c>
      <c r="D512" s="1">
        <v>101559</v>
      </c>
      <c r="E512" s="1">
        <v>1492800</v>
      </c>
      <c r="F512" s="1">
        <v>25984</v>
      </c>
      <c r="G512" s="1">
        <v>79243</v>
      </c>
      <c r="H512" s="1">
        <v>219592</v>
      </c>
      <c r="I512" s="1">
        <v>2026</v>
      </c>
      <c r="J512" s="1">
        <v>2655</v>
      </c>
      <c r="K512" s="1">
        <v>6768</v>
      </c>
      <c r="L512" s="1">
        <v>1870</v>
      </c>
      <c r="M512" s="1">
        <v>1988</v>
      </c>
      <c r="N512" s="1">
        <v>31839</v>
      </c>
      <c r="O512" s="1">
        <v>1350</v>
      </c>
      <c r="P512" s="1">
        <v>1399</v>
      </c>
      <c r="Q512" s="1">
        <v>3389</v>
      </c>
      <c r="R512" s="1">
        <v>122</v>
      </c>
      <c r="S512" s="1">
        <v>124</v>
      </c>
      <c r="T512" s="1">
        <v>268</v>
      </c>
    </row>
    <row r="513" spans="1:20" x14ac:dyDescent="0.15">
      <c r="A513" s="149" t="s">
        <v>61</v>
      </c>
      <c r="B513" s="1">
        <v>44</v>
      </c>
      <c r="C513" s="1">
        <v>29868</v>
      </c>
      <c r="D513" s="1">
        <v>103915</v>
      </c>
      <c r="E513" s="1">
        <v>1543532</v>
      </c>
      <c r="F513" s="1">
        <v>26202</v>
      </c>
      <c r="G513" s="1">
        <v>80937</v>
      </c>
      <c r="H513" s="1">
        <v>224410</v>
      </c>
      <c r="I513" s="1">
        <v>2195</v>
      </c>
      <c r="J513" s="1">
        <v>2911</v>
      </c>
      <c r="K513" s="1">
        <v>7373</v>
      </c>
      <c r="L513" s="1">
        <v>2206</v>
      </c>
      <c r="M513" s="1">
        <v>2356</v>
      </c>
      <c r="N513" s="1">
        <v>50733</v>
      </c>
      <c r="O513" s="1">
        <v>1632</v>
      </c>
      <c r="P513" s="1">
        <v>1694</v>
      </c>
      <c r="Q513" s="1">
        <v>4818</v>
      </c>
      <c r="R513" s="1">
        <v>248</v>
      </c>
      <c r="S513" s="1">
        <v>256</v>
      </c>
      <c r="T513" s="1">
        <v>606</v>
      </c>
    </row>
    <row r="514" spans="1:20" x14ac:dyDescent="0.15">
      <c r="A514" s="149" t="s">
        <v>61</v>
      </c>
      <c r="B514" s="1">
        <v>45</v>
      </c>
      <c r="C514" s="1">
        <v>30145</v>
      </c>
      <c r="D514" s="1">
        <v>106324</v>
      </c>
      <c r="E514" s="1">
        <v>1594150</v>
      </c>
      <c r="F514" s="1">
        <v>26439</v>
      </c>
      <c r="G514" s="1">
        <v>82663</v>
      </c>
      <c r="H514" s="1">
        <v>229329</v>
      </c>
      <c r="I514" s="1">
        <v>2373</v>
      </c>
      <c r="J514" s="1">
        <v>3172</v>
      </c>
      <c r="K514" s="1">
        <v>7948</v>
      </c>
      <c r="L514" s="1">
        <v>2253</v>
      </c>
      <c r="M514" s="1">
        <v>2409</v>
      </c>
      <c r="N514" s="1">
        <v>50617</v>
      </c>
      <c r="O514" s="1">
        <v>1661</v>
      </c>
      <c r="P514" s="1">
        <v>1726</v>
      </c>
      <c r="Q514" s="1">
        <v>4919</v>
      </c>
      <c r="R514" s="1">
        <v>252</v>
      </c>
      <c r="S514" s="1">
        <v>261</v>
      </c>
      <c r="T514" s="1">
        <v>574</v>
      </c>
    </row>
    <row r="515" spans="1:20" x14ac:dyDescent="0.15">
      <c r="A515" s="149" t="s">
        <v>61</v>
      </c>
      <c r="B515" s="1">
        <v>46</v>
      </c>
      <c r="C515" s="1">
        <v>30423</v>
      </c>
      <c r="D515" s="1">
        <v>108819</v>
      </c>
      <c r="E515" s="1">
        <v>1646788</v>
      </c>
      <c r="F515" s="1">
        <v>26664</v>
      </c>
      <c r="G515" s="1">
        <v>84407</v>
      </c>
      <c r="H515" s="1">
        <v>234380</v>
      </c>
      <c r="I515" s="1">
        <v>2571</v>
      </c>
      <c r="J515" s="1">
        <v>3443</v>
      </c>
      <c r="K515" s="1">
        <v>8516</v>
      </c>
      <c r="L515" s="1">
        <v>2331</v>
      </c>
      <c r="M515" s="1">
        <v>2495</v>
      </c>
      <c r="N515" s="1">
        <v>52637</v>
      </c>
      <c r="O515" s="1">
        <v>1674</v>
      </c>
      <c r="P515" s="1">
        <v>1743</v>
      </c>
      <c r="Q515" s="1">
        <v>5051</v>
      </c>
      <c r="R515" s="1">
        <v>265</v>
      </c>
      <c r="S515" s="1">
        <v>273</v>
      </c>
      <c r="T515" s="1">
        <v>569</v>
      </c>
    </row>
    <row r="516" spans="1:20" x14ac:dyDescent="0.15">
      <c r="A516" s="149" t="s">
        <v>61</v>
      </c>
      <c r="B516" s="1">
        <v>47</v>
      </c>
      <c r="C516" s="1">
        <v>30737</v>
      </c>
      <c r="D516" s="1">
        <v>111387</v>
      </c>
      <c r="E516" s="1">
        <v>1708484</v>
      </c>
      <c r="F516" s="1">
        <v>26882</v>
      </c>
      <c r="G516" s="1">
        <v>86013</v>
      </c>
      <c r="H516" s="1">
        <v>239266</v>
      </c>
      <c r="I516" s="1">
        <v>2854</v>
      </c>
      <c r="J516" s="1">
        <v>3831</v>
      </c>
      <c r="K516" s="1">
        <v>9337</v>
      </c>
      <c r="L516" s="1">
        <v>2396</v>
      </c>
      <c r="M516" s="1">
        <v>2568</v>
      </c>
      <c r="N516" s="1">
        <v>61698</v>
      </c>
      <c r="O516" s="1">
        <v>1547</v>
      </c>
      <c r="P516" s="1">
        <v>1607</v>
      </c>
      <c r="Q516" s="1">
        <v>4887</v>
      </c>
      <c r="R516" s="1">
        <v>375</v>
      </c>
      <c r="S516" s="1">
        <v>387</v>
      </c>
      <c r="T516" s="1">
        <v>821</v>
      </c>
    </row>
    <row r="517" spans="1:20" x14ac:dyDescent="0.15">
      <c r="A517" s="149" t="s">
        <v>61</v>
      </c>
      <c r="B517" s="1">
        <v>48</v>
      </c>
      <c r="C517" s="1">
        <v>31124</v>
      </c>
      <c r="D517" s="1">
        <v>114838</v>
      </c>
      <c r="E517" s="1">
        <v>1793532</v>
      </c>
      <c r="F517" s="1">
        <v>27173</v>
      </c>
      <c r="G517" s="1">
        <v>88279</v>
      </c>
      <c r="H517" s="1">
        <v>247035</v>
      </c>
      <c r="I517" s="1">
        <v>3232</v>
      </c>
      <c r="J517" s="1">
        <v>4354</v>
      </c>
      <c r="K517" s="1">
        <v>10405</v>
      </c>
      <c r="L517" s="1">
        <v>3176</v>
      </c>
      <c r="M517" s="1">
        <v>3452</v>
      </c>
      <c r="N517" s="1">
        <v>85048</v>
      </c>
      <c r="O517" s="1">
        <v>2160</v>
      </c>
      <c r="P517" s="1">
        <v>2266</v>
      </c>
      <c r="Q517" s="1">
        <v>7768</v>
      </c>
      <c r="R517" s="1">
        <v>504</v>
      </c>
      <c r="S517" s="1">
        <v>523</v>
      </c>
      <c r="T517" s="1">
        <v>1068</v>
      </c>
    </row>
    <row r="518" spans="1:20" x14ac:dyDescent="0.15">
      <c r="A518" s="149" t="s">
        <v>61</v>
      </c>
      <c r="B518" s="1">
        <v>49</v>
      </c>
      <c r="C518" s="1">
        <v>31575</v>
      </c>
      <c r="D518" s="1">
        <v>118901</v>
      </c>
      <c r="E518" s="1">
        <v>1891275</v>
      </c>
      <c r="F518" s="1">
        <v>27510</v>
      </c>
      <c r="G518" s="1">
        <v>90905</v>
      </c>
      <c r="H518" s="1">
        <v>256032</v>
      </c>
      <c r="I518" s="1">
        <v>3635</v>
      </c>
      <c r="J518" s="1">
        <v>4918</v>
      </c>
      <c r="K518" s="1">
        <v>11524</v>
      </c>
      <c r="L518" s="1">
        <v>3701</v>
      </c>
      <c r="M518" s="1">
        <v>4063</v>
      </c>
      <c r="N518" s="1">
        <v>97748</v>
      </c>
      <c r="O518" s="1">
        <v>2481</v>
      </c>
      <c r="P518" s="1">
        <v>2625</v>
      </c>
      <c r="Q518" s="1">
        <v>8997</v>
      </c>
      <c r="R518" s="1">
        <v>542</v>
      </c>
      <c r="S518" s="1">
        <v>563</v>
      </c>
      <c r="T518" s="1">
        <v>1118</v>
      </c>
    </row>
    <row r="519" spans="1:20" x14ac:dyDescent="0.15">
      <c r="A519" s="149" t="s">
        <v>61</v>
      </c>
      <c r="B519" s="1">
        <v>50</v>
      </c>
      <c r="C519" s="1">
        <v>32084</v>
      </c>
      <c r="D519" s="1">
        <v>123767</v>
      </c>
      <c r="E519" s="1">
        <v>2004112</v>
      </c>
      <c r="F519" s="1">
        <v>27889</v>
      </c>
      <c r="G519" s="1">
        <v>93935</v>
      </c>
      <c r="H519" s="1">
        <v>265903</v>
      </c>
      <c r="I519" s="1">
        <v>4047</v>
      </c>
      <c r="J519" s="1">
        <v>5518</v>
      </c>
      <c r="K519" s="1">
        <v>12651</v>
      </c>
      <c r="L519" s="1">
        <v>4363</v>
      </c>
      <c r="M519" s="1">
        <v>4867</v>
      </c>
      <c r="N519" s="1">
        <v>112838</v>
      </c>
      <c r="O519" s="1">
        <v>2836</v>
      </c>
      <c r="P519" s="1">
        <v>3030</v>
      </c>
      <c r="Q519" s="1">
        <v>9871</v>
      </c>
      <c r="R519" s="1">
        <v>575</v>
      </c>
      <c r="S519" s="1">
        <v>600</v>
      </c>
      <c r="T519" s="1">
        <v>1129</v>
      </c>
    </row>
    <row r="520" spans="1:20" x14ac:dyDescent="0.15">
      <c r="A520" s="149" t="s">
        <v>61</v>
      </c>
      <c r="B520" s="1">
        <v>51</v>
      </c>
      <c r="C520" s="1">
        <v>32497</v>
      </c>
      <c r="D520" s="1">
        <v>127872</v>
      </c>
      <c r="E520" s="1">
        <v>2094804</v>
      </c>
      <c r="F520" s="1">
        <v>28181</v>
      </c>
      <c r="G520" s="1">
        <v>96318</v>
      </c>
      <c r="H520" s="1">
        <v>272871</v>
      </c>
      <c r="I520" s="1">
        <v>4359</v>
      </c>
      <c r="J520" s="1">
        <v>5983</v>
      </c>
      <c r="K520" s="1">
        <v>13492</v>
      </c>
      <c r="L520" s="1">
        <v>3682</v>
      </c>
      <c r="M520" s="1">
        <v>4105</v>
      </c>
      <c r="N520" s="1">
        <v>90695</v>
      </c>
      <c r="O520" s="1">
        <v>2237</v>
      </c>
      <c r="P520" s="1">
        <v>2383</v>
      </c>
      <c r="Q520" s="1">
        <v>6968</v>
      </c>
      <c r="R520" s="1">
        <v>446</v>
      </c>
      <c r="S520" s="1">
        <v>465</v>
      </c>
      <c r="T520" s="1">
        <v>840</v>
      </c>
    </row>
    <row r="521" spans="1:20" x14ac:dyDescent="0.15">
      <c r="A521" s="149" t="s">
        <v>61</v>
      </c>
      <c r="B521" s="1">
        <v>52</v>
      </c>
      <c r="C521" s="1">
        <v>32671</v>
      </c>
      <c r="D521" s="1">
        <v>130179</v>
      </c>
      <c r="E521" s="1">
        <v>2148412</v>
      </c>
      <c r="F521" s="1">
        <v>28293</v>
      </c>
      <c r="G521" s="1">
        <v>97466</v>
      </c>
      <c r="H521" s="1">
        <v>275739</v>
      </c>
      <c r="I521" s="1">
        <v>4602</v>
      </c>
      <c r="J521" s="1">
        <v>6491</v>
      </c>
      <c r="K521" s="1">
        <v>14999</v>
      </c>
      <c r="L521" s="1">
        <v>2052</v>
      </c>
      <c r="M521" s="1">
        <v>2307</v>
      </c>
      <c r="N521" s="1">
        <v>53620</v>
      </c>
      <c r="O521" s="1">
        <v>1104</v>
      </c>
      <c r="P521" s="1">
        <v>1149</v>
      </c>
      <c r="Q521" s="1">
        <v>2870</v>
      </c>
      <c r="R521" s="1">
        <v>451</v>
      </c>
      <c r="S521" s="1">
        <v>508</v>
      </c>
      <c r="T521" s="1">
        <v>1508</v>
      </c>
    </row>
    <row r="522" spans="1:20" x14ac:dyDescent="0.1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x14ac:dyDescent="0.1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x14ac:dyDescent="0.1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x14ac:dyDescent="0.1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x14ac:dyDescent="0.1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x14ac:dyDescent="0.1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x14ac:dyDescent="0.1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2:20" x14ac:dyDescent="0.1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2:20" x14ac:dyDescent="0.1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2:20" x14ac:dyDescent="0.1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2:20" x14ac:dyDescent="0.1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2:20" x14ac:dyDescent="0.1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2:20" x14ac:dyDescent="0.1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2:20" x14ac:dyDescent="0.1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2:20" x14ac:dyDescent="0.1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2:20" x14ac:dyDescent="0.1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2:20" x14ac:dyDescent="0.1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2:20" x14ac:dyDescent="0.1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2:20" x14ac:dyDescent="0.1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2:20" x14ac:dyDescent="0.1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2:20" x14ac:dyDescent="0.1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2:20" x14ac:dyDescent="0.1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2:20" x14ac:dyDescent="0.1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2:20" x14ac:dyDescent="0.1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2:20" x14ac:dyDescent="0.1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2:20" x14ac:dyDescent="0.1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2:20" x14ac:dyDescent="0.1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2:20" x14ac:dyDescent="0.1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2:20" x14ac:dyDescent="0.1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2:20" x14ac:dyDescent="0.1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2:20" x14ac:dyDescent="0.1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2:20" x14ac:dyDescent="0.1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2:20" x14ac:dyDescent="0.1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2:20" x14ac:dyDescent="0.1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2:20" x14ac:dyDescent="0.1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2:20" x14ac:dyDescent="0.1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2:20" x14ac:dyDescent="0.1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2:20" x14ac:dyDescent="0.1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2:20" x14ac:dyDescent="0.1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2:20" x14ac:dyDescent="0.1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2:20" x14ac:dyDescent="0.1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2:20" x14ac:dyDescent="0.1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2:20" x14ac:dyDescent="0.1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2:20" x14ac:dyDescent="0.1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2:20" x14ac:dyDescent="0.1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2:20" x14ac:dyDescent="0.1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2:20" x14ac:dyDescent="0.1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2:20" x14ac:dyDescent="0.1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2:20" x14ac:dyDescent="0.1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2:20" x14ac:dyDescent="0.1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2:20" x14ac:dyDescent="0.1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2:20" x14ac:dyDescent="0.1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29</vt:i4>
      </vt:variant>
    </vt:vector>
  </HeadingPairs>
  <TitlesOfParts>
    <vt:vector size="34" baseType="lpstr">
      <vt:lpstr>SUMMARY</vt:lpstr>
      <vt:lpstr>TABLES</vt:lpstr>
      <vt:lpstr>PULL</vt:lpstr>
      <vt:lpstr>Curr</vt:lpstr>
      <vt:lpstr>Pre</vt:lpstr>
      <vt:lpstr>asof</vt:lpstr>
      <vt:lpstr>colCC</vt:lpstr>
      <vt:lpstr>colDU</vt:lpstr>
      <vt:lpstr>colTX</vt:lpstr>
      <vt:lpstr>cum</vt:lpstr>
      <vt:lpstr>eqin</vt:lpstr>
      <vt:lpstr>eqold</vt:lpstr>
      <vt:lpstr>m</vt:lpstr>
      <vt:lpstr>n</vt:lpstr>
      <vt:lpstr>nseg</vt:lpstr>
      <vt:lpstr>overide</vt:lpstr>
      <vt:lpstr>SUMMARY!Print_Area</vt:lpstr>
      <vt:lpstr>TABLES!Print_Area</vt:lpstr>
      <vt:lpstr>prod</vt:lpstr>
      <vt:lpstr>prodfmt</vt:lpstr>
      <vt:lpstr>prodid</vt:lpstr>
      <vt:lpstr>prodlab</vt:lpstr>
      <vt:lpstr>prodls</vt:lpstr>
      <vt:lpstr>prodnam</vt:lpstr>
      <vt:lpstr>prodspin</vt:lpstr>
      <vt:lpstr>rowID04</vt:lpstr>
      <vt:lpstr>rowID05</vt:lpstr>
      <vt:lpstr>sdate</vt:lpstr>
      <vt:lpstr>seg</vt:lpstr>
      <vt:lpstr>title</vt:lpstr>
      <vt:lpstr>v1lab</vt:lpstr>
      <vt:lpstr>v2lab</vt:lpstr>
      <vt:lpstr>v3lab</vt:lpstr>
      <vt:lpstr>v4lab</vt:lpstr>
    </vt:vector>
  </TitlesOfParts>
  <Company>Hallmark Cards,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nsteph3</dc:creator>
  <cp:lastModifiedBy>Nathan Stephens</cp:lastModifiedBy>
  <cp:lastPrinted>2006-04-04T20:47:51Z</cp:lastPrinted>
  <dcterms:created xsi:type="dcterms:W3CDTF">2005-02-18T20:40:11Z</dcterms:created>
  <dcterms:modified xsi:type="dcterms:W3CDTF">2018-05-10T18:30:54Z</dcterms:modified>
</cp:coreProperties>
</file>